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ke" sheetId="1" state="visible" r:id="rId2"/>
    <sheet name="model" sheetId="2" state="visible" r:id="rId3"/>
    <sheet name="part" sheetId="3" state="visible" r:id="rId4"/>
    <sheet name="car_part" sheetId="4" state="visible" r:id="rId5"/>
    <sheet name="product" sheetId="5" state="visible" r:id="rId6"/>
    <sheet name="Sheet6" sheetId="6" state="visible" r:id="rId7"/>
    <sheet name="Sheet7" sheetId="7" state="visible" r:id="rId8"/>
    <sheet name="product_2" sheetId="8" state="visible" r:id="rId9"/>
    <sheet name="Sheet9" sheetId="9" state="visible" r:id="rId10"/>
    <sheet name="Sheet10" sheetId="10" state="visible" r:id="rId11"/>
    <sheet name="Sheet11" sheetId="11" state="visible" r:id="rId12"/>
  </sheets>
  <definedNames>
    <definedName function="false" hidden="true" localSheetId="3" name="_xlnm._FilterDatabase" vbProcedure="false">car_part!$A$1:$L$620</definedName>
    <definedName function="false" hidden="true" localSheetId="2" name="_xlnm._FilterDatabase" vbProcedure="false">part!$A$1:$E$51</definedName>
    <definedName function="false" hidden="true" localSheetId="4" name="_xlnm._FilterDatabase" vbProcedure="false">product!$A$1:$F$690</definedName>
    <definedName function="false" hidden="true" localSheetId="10" name="_xlnm._FilterDatabase" vbProcedure="false">Sheet11!$B$1:$G$70</definedName>
    <definedName function="false" hidden="true" localSheetId="5" name="_xlnm._FilterDatabase" vbProcedure="false">Sheet6!$A$1:$J$904</definedName>
    <definedName function="false" hidden="false" localSheetId="1" name="_xlnm._FilterDatabase" vbProcedure="false">model!$A$1:$E$620</definedName>
    <definedName function="false" hidden="false" localSheetId="1" name="_xlnm._FilterDatabase_0" vbProcedure="false">model!$A$1:$M$620</definedName>
    <definedName function="false" hidden="false" localSheetId="1" name="_xlnm._FilterDatabase_0_0" vbProcedure="false">model!$A$1:$E$620</definedName>
    <definedName function="false" hidden="false" localSheetId="1" name="_xlnm._FilterDatabase_0_0_0" vbProcedure="false">model!$A$1:$I$620</definedName>
    <definedName function="false" hidden="false" localSheetId="1" name="_xlnm._FilterDatabase_0_0_0_0" vbProcedure="false">model!$A$1:$E$620</definedName>
    <definedName function="false" hidden="false" localSheetId="2" name="_xlnm._FilterDatabase" vbProcedure="false">part!$A$1:$E$51</definedName>
    <definedName function="false" hidden="false" localSheetId="2" name="_xlnm._FilterDatabase_0" vbProcedure="false">part!$A$1:$E$51</definedName>
    <definedName function="false" hidden="false" localSheetId="2" name="_xlnm._FilterDatabase_0_0" vbProcedure="false">part!$A$1:$E$51</definedName>
    <definedName function="false" hidden="false" localSheetId="2" name="_xlnm._FilterDatabase_0_0_0" vbProcedure="false">part!$A$1:$E$51</definedName>
    <definedName function="false" hidden="false" localSheetId="3" name="_xlnm._FilterDatabase" vbProcedure="false">car_part!$A$1:$L$620</definedName>
    <definedName function="false" hidden="false" localSheetId="3" name="_xlnm._FilterDatabase_0" vbProcedure="false">car_part!$A$1:$L$620</definedName>
    <definedName function="false" hidden="false" localSheetId="3" name="_xlnm._FilterDatabase_0_0" vbProcedure="false">car_part!$A$1:$J$620</definedName>
    <definedName function="false" hidden="false" localSheetId="3" name="_xlnm._FilterDatabase_0_0_0" vbProcedure="false">car_part!$A$1:$G$620</definedName>
    <definedName function="false" hidden="false" localSheetId="4" name="_xlnm._FilterDatabase" vbProcedure="false">product!$W$1:$X$621</definedName>
    <definedName function="false" hidden="false" localSheetId="4" name="_xlnm._FilterDatabase_0" vbProcedure="false">product!$A$1:$F$690</definedName>
    <definedName function="false" hidden="false" localSheetId="4" name="_xlnm._FilterDatabase_0_0" vbProcedure="false">product!$A$1:$F$620</definedName>
    <definedName function="false" hidden="false" localSheetId="4" name="_xlnm._FilterDatabase_0_0_0" vbProcedure="false">product!$A$1:$F$620</definedName>
    <definedName function="false" hidden="false" localSheetId="5" name="_xlnm._FilterDatabase" vbProcedure="false">Sheet6!$A$1:$K$904</definedName>
    <definedName function="false" hidden="false" localSheetId="5" name="_xlnm._FilterDatabase_0" vbProcedure="false">Sheet6!$A$1:$J$904</definedName>
    <definedName function="false" hidden="false" localSheetId="5" name="_xlnm._FilterDatabase_0_0" vbProcedure="false">Sheet6!$A$1:$K$904</definedName>
    <definedName function="false" hidden="false" localSheetId="5" name="_xlnm._FilterDatabase_0_0_0" vbProcedure="false">Sheet6!$A$1:$J$904</definedName>
    <definedName function="false" hidden="false" localSheetId="10" name="_xlnm._FilterDatabase" vbProcedure="false">Sheet11!$B$1:$G$70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<sst xmlns="http://schemas.openxmlformats.org/spreadsheetml/2006/main" count="11066" uniqueCount="914">
  <si>
    <t xml:space="preserve">id</t>
  </si>
  <si>
    <t xml:space="preserve">code</t>
  </si>
  <si>
    <t xml:space="preserve">name</t>
  </si>
  <si>
    <t xml:space="preserve">ACURA</t>
  </si>
  <si>
    <t xml:space="preserve">ALFA ROMEO</t>
  </si>
  <si>
    <t xml:space="preserve">AUDI</t>
  </si>
  <si>
    <t xml:space="preserve">BENTLY</t>
  </si>
  <si>
    <t xml:space="preserve">BMW</t>
  </si>
  <si>
    <t xml:space="preserve">BUILD YOUR DREAM  (BYD)</t>
  </si>
  <si>
    <t xml:space="preserve">CHERY CARS</t>
  </si>
  <si>
    <t xml:space="preserve">CHEVROLET</t>
  </si>
  <si>
    <t xml:space="preserve">CHRYSLER</t>
  </si>
  <si>
    <t xml:space="preserve">DAEWOO</t>
  </si>
  <si>
    <t xml:space="preserve">DAIHATSU</t>
  </si>
  <si>
    <t xml:space="preserve">DODGE</t>
  </si>
  <si>
    <t xml:space="preserve">FERRARI</t>
  </si>
  <si>
    <t xml:space="preserve">FIAT UNO</t>
  </si>
  <si>
    <t xml:space="preserve">FORD</t>
  </si>
  <si>
    <t xml:space="preserve">FOTON</t>
  </si>
  <si>
    <t xml:space="preserve">HAIMA</t>
  </si>
  <si>
    <t xml:space="preserve">HONDA</t>
  </si>
  <si>
    <t xml:space="preserve">HYUNDAI</t>
  </si>
  <si>
    <t xml:space="preserve">ISUZU</t>
  </si>
  <si>
    <t xml:space="preserve">JAGUAR</t>
  </si>
  <si>
    <t xml:space="preserve">KIA</t>
  </si>
  <si>
    <t xml:space="preserve">LAMBORGHINI</t>
  </si>
  <si>
    <t xml:space="preserve">LAND ROVER</t>
  </si>
  <si>
    <t xml:space="preserve">LEXUS</t>
  </si>
  <si>
    <t xml:space="preserve">MASERATI</t>
  </si>
  <si>
    <t xml:space="preserve">MAZDA</t>
  </si>
  <si>
    <t xml:space="preserve">MERCEDES BENZ</t>
  </si>
  <si>
    <t xml:space="preserve">MITSUBISHI</t>
  </si>
  <si>
    <t xml:space="preserve">NISSAN</t>
  </si>
  <si>
    <t xml:space="preserve">OPEL</t>
  </si>
  <si>
    <t xml:space="preserve">PEUGEOT</t>
  </si>
  <si>
    <t xml:space="preserve">PORSCHE</t>
  </si>
  <si>
    <t xml:space="preserve">PROTON WIRA</t>
  </si>
  <si>
    <t xml:space="preserve">SSANYONG</t>
  </si>
  <si>
    <t xml:space="preserve">SUBARU</t>
  </si>
  <si>
    <t xml:space="preserve">SUZUKI</t>
  </si>
  <si>
    <t xml:space="preserve">TATA</t>
  </si>
  <si>
    <t xml:space="preserve">TOYOTA</t>
  </si>
  <si>
    <t xml:space="preserve">VOLKSWAGEN</t>
  </si>
  <si>
    <t xml:space="preserve">VOLVO</t>
  </si>
  <si>
    <t xml:space="preserve">make_id</t>
  </si>
  <si>
    <t xml:space="preserve">make</t>
  </si>
  <si>
    <t xml:space="preserve">model_name</t>
  </si>
  <si>
    <t xml:space="preserve">year_model</t>
  </si>
  <si>
    <t xml:space="preserve">oe part</t>
  </si>
  <si>
    <t xml:space="preserve">partid</t>
  </si>
  <si>
    <t xml:space="preserve">energizer battery</t>
  </si>
  <si>
    <t xml:space="preserve">bestbuysid</t>
  </si>
  <si>
    <t xml:space="preserve">modelid</t>
  </si>
  <si>
    <t xml:space="preserve">cccc</t>
  </si>
  <si>
    <t xml:space="preserve">Integra</t>
  </si>
  <si>
    <t xml:space="preserve">NSX</t>
  </si>
  <si>
    <t xml:space="preserve">TL 3.2</t>
  </si>
  <si>
    <t xml:space="preserve">ZDX 3.7 Sports Coupe</t>
  </si>
  <si>
    <t xml:space="preserve">MDX</t>
  </si>
  <si>
    <t xml:space="preserve">RDX</t>
  </si>
  <si>
    <t xml:space="preserve">155 - Twinn Spark 16V</t>
  </si>
  <si>
    <t xml:space="preserve">1996 - on</t>
  </si>
  <si>
    <t xml:space="preserve">164 - VG</t>
  </si>
  <si>
    <t xml:space="preserve">1997 - on</t>
  </si>
  <si>
    <t xml:space="preserve">GTV - 2.0L V6 Turbo</t>
  </si>
  <si>
    <t xml:space="preserve">1998 - on </t>
  </si>
  <si>
    <t xml:space="preserve">Spyder</t>
  </si>
  <si>
    <t xml:space="preserve">Mito</t>
  </si>
  <si>
    <t xml:space="preserve">2010 - on</t>
  </si>
  <si>
    <t xml:space="preserve">Giulietta</t>
  </si>
  <si>
    <t xml:space="preserve">4C</t>
  </si>
  <si>
    <t xml:space="preserve">A1</t>
  </si>
  <si>
    <t xml:space="preserve">A3</t>
  </si>
  <si>
    <t xml:space="preserve">A4</t>
  </si>
  <si>
    <t xml:space="preserve">A6</t>
  </si>
  <si>
    <t xml:space="preserve">2007 - on</t>
  </si>
  <si>
    <t xml:space="preserve">A8</t>
  </si>
  <si>
    <t xml:space="preserve">IT</t>
  </si>
  <si>
    <t xml:space="preserve">Q3</t>
  </si>
  <si>
    <t xml:space="preserve">Q5</t>
  </si>
  <si>
    <t xml:space="preserve">Q7</t>
  </si>
  <si>
    <t xml:space="preserve">Arnage</t>
  </si>
  <si>
    <t xml:space="preserve">Continental </t>
  </si>
  <si>
    <t xml:space="preserve">Mulsanne </t>
  </si>
  <si>
    <t xml:space="preserve">Continental GT/GTC</t>
  </si>
  <si>
    <t xml:space="preserve">Flying Spur</t>
  </si>
  <si>
    <t xml:space="preserve">316i/320i/325i/328i</t>
  </si>
  <si>
    <t xml:space="preserve">1991 - on</t>
  </si>
  <si>
    <t xml:space="preserve">1 Series</t>
  </si>
  <si>
    <t xml:space="preserve">3 Series</t>
  </si>
  <si>
    <t xml:space="preserve">5 Series</t>
  </si>
  <si>
    <t xml:space="preserve">2000 - on</t>
  </si>
  <si>
    <t xml:space="preserve">6 Series</t>
  </si>
  <si>
    <t xml:space="preserve">7 Series</t>
  </si>
  <si>
    <t xml:space="preserve">M6</t>
  </si>
  <si>
    <t xml:space="preserve">S23i</t>
  </si>
  <si>
    <t xml:space="preserve">BMWX5</t>
  </si>
  <si>
    <t xml:space="preserve">X1</t>
  </si>
  <si>
    <t xml:space="preserve">X3</t>
  </si>
  <si>
    <t xml:space="preserve">Z3 Roadster</t>
  </si>
  <si>
    <t xml:space="preserve">Z4/MS</t>
  </si>
  <si>
    <t xml:space="preserve">F5 Suri (DCT)</t>
  </si>
  <si>
    <t xml:space="preserve">L3 GL- 1.5Li</t>
  </si>
  <si>
    <t xml:space="preserve">F3 1.5Li M/T</t>
  </si>
  <si>
    <t xml:space="preserve">S6 GS-2.0Liu 4x2</t>
  </si>
  <si>
    <t xml:space="preserve">S6 GS-2.0Liu 4x2 DCT</t>
  </si>
  <si>
    <t xml:space="preserve">F0 Gli</t>
  </si>
  <si>
    <t xml:space="preserve">Chery A5</t>
  </si>
  <si>
    <t xml:space="preserve">Chery Crown</t>
  </si>
  <si>
    <t xml:space="preserve">Chery QQ3</t>
  </si>
  <si>
    <t xml:space="preserve">Eastar </t>
  </si>
  <si>
    <t xml:space="preserve">Karry</t>
  </si>
  <si>
    <t xml:space="preserve">Tiggo</t>
  </si>
  <si>
    <t xml:space="preserve">V2</t>
  </si>
  <si>
    <t xml:space="preserve">V5</t>
  </si>
  <si>
    <t xml:space="preserve">QQ6</t>
  </si>
  <si>
    <t xml:space="preserve">Aveo 1.2L MT (Hatchback)</t>
  </si>
  <si>
    <t xml:space="preserve">Aveo 1.2LS AT (Hatchback)</t>
  </si>
  <si>
    <t xml:space="preserve">Aveo 1.2LS MT (Hatchback)</t>
  </si>
  <si>
    <t xml:space="preserve">Aveo 1.4 Sedan AT</t>
  </si>
  <si>
    <t xml:space="preserve">Aveo 1.4 Sedan MT</t>
  </si>
  <si>
    <t xml:space="preserve">Sail</t>
  </si>
  <si>
    <t xml:space="preserve">Camaro 2LT 3.6V6 / 25S 6.2V8</t>
  </si>
  <si>
    <t xml:space="preserve">Captiva 2.0 CRDi AT 4x2 CUV</t>
  </si>
  <si>
    <t xml:space="preserve">Captiva 2.0 CRDi AT 4x4 CUV</t>
  </si>
  <si>
    <t xml:space="preserve">Captiva 2.0 Gas AT 4x2 CUV</t>
  </si>
  <si>
    <t xml:space="preserve">Captiva 2.0 Gas AT 4x4 CUV</t>
  </si>
  <si>
    <t xml:space="preserve">Colorado (2.5/2.8CRDi)</t>
  </si>
  <si>
    <t xml:space="preserve">Cruze 2.0 CRDi</t>
  </si>
  <si>
    <t xml:space="preserve">Cruze A/T Gas</t>
  </si>
  <si>
    <t xml:space="preserve">Hummer (H1/H2/H3)</t>
  </si>
  <si>
    <t xml:space="preserve">2000 - 2010 </t>
  </si>
  <si>
    <t xml:space="preserve">Malibu 2.4L</t>
  </si>
  <si>
    <t xml:space="preserve">Optra 1.6 LS Sedan AT</t>
  </si>
  <si>
    <t xml:space="preserve">Optra 1.6 LS Sedan MT</t>
  </si>
  <si>
    <t xml:space="preserve">2003 - on</t>
  </si>
  <si>
    <t xml:space="preserve">Optra 1.6 LS Wagon AT</t>
  </si>
  <si>
    <t xml:space="preserve">Optra 1.6 LS Wagon MT</t>
  </si>
  <si>
    <t xml:space="preserve">Orlando</t>
  </si>
  <si>
    <t xml:space="preserve">Spark 1.0 MT Hatch</t>
  </si>
  <si>
    <t xml:space="preserve">Sonic 1.4L 4DR/5DR</t>
  </si>
  <si>
    <t xml:space="preserve">2012 - on</t>
  </si>
  <si>
    <t xml:space="preserve">Spin 1.5 LTZ (Gas)</t>
  </si>
  <si>
    <t xml:space="preserve">Spin 1.5 LS/LTZ (Diesel)</t>
  </si>
  <si>
    <t xml:space="preserve">Suburvan 5.3 V9 4x2 AT</t>
  </si>
  <si>
    <t xml:space="preserve">Tahoe 5.3 V8 4x2 AT</t>
  </si>
  <si>
    <t xml:space="preserve">Trailblazer</t>
  </si>
  <si>
    <t xml:space="preserve">Traverse</t>
  </si>
  <si>
    <t xml:space="preserve">Venture</t>
  </si>
  <si>
    <t xml:space="preserve">Zafira</t>
  </si>
  <si>
    <t xml:space="preserve">Suburvan 5.3 V8 4x2 AT</t>
  </si>
  <si>
    <t xml:space="preserve">Trax </t>
  </si>
  <si>
    <t xml:space="preserve">Caravan</t>
  </si>
  <si>
    <t xml:space="preserve">Dakota</t>
  </si>
  <si>
    <t xml:space="preserve">Durango</t>
  </si>
  <si>
    <t xml:space="preserve">Grand Cherokee</t>
  </si>
  <si>
    <t xml:space="preserve">Grand Cherokke</t>
  </si>
  <si>
    <t xml:space="preserve">Pacifica</t>
  </si>
  <si>
    <t xml:space="preserve">Ram</t>
  </si>
  <si>
    <t xml:space="preserve">Ram Charger (Diesel)</t>
  </si>
  <si>
    <t xml:space="preserve">Ram Charger (Gasoline) </t>
  </si>
  <si>
    <t xml:space="preserve">Sebring </t>
  </si>
  <si>
    <t xml:space="preserve">Town &amp; Country</t>
  </si>
  <si>
    <t xml:space="preserve">Cielo</t>
  </si>
  <si>
    <t xml:space="preserve">1996 - 1999</t>
  </si>
  <si>
    <t xml:space="preserve">Espero</t>
  </si>
  <si>
    <t xml:space="preserve">1995 - 1999</t>
  </si>
  <si>
    <t xml:space="preserve">Prince</t>
  </si>
  <si>
    <t xml:space="preserve">Racer</t>
  </si>
  <si>
    <t xml:space="preserve">1994 - 1999</t>
  </si>
  <si>
    <t xml:space="preserve">Super Saloon</t>
  </si>
  <si>
    <t xml:space="preserve">1989 - 1999</t>
  </si>
  <si>
    <t xml:space="preserve">Charade</t>
  </si>
  <si>
    <t xml:space="preserve">1991 - 1999</t>
  </si>
  <si>
    <t xml:space="preserve">Feroza</t>
  </si>
  <si>
    <t xml:space="preserve">1989 - on</t>
  </si>
  <si>
    <t xml:space="preserve">Hi Jet </t>
  </si>
  <si>
    <t xml:space="preserve">Caliber</t>
  </si>
  <si>
    <t xml:space="preserve">Challenger</t>
  </si>
  <si>
    <t xml:space="preserve">Charger</t>
  </si>
  <si>
    <t xml:space="preserve">Journey </t>
  </si>
  <si>
    <t xml:space="preserve">Magnum</t>
  </si>
  <si>
    <t xml:space="preserve">Viper</t>
  </si>
  <si>
    <t xml:space="preserve">Neon</t>
  </si>
  <si>
    <t xml:space="preserve">F355,F430,F599,F612</t>
  </si>
  <si>
    <t xml:space="preserve">1999 - on</t>
  </si>
  <si>
    <t xml:space="preserve">550 Maranello</t>
  </si>
  <si>
    <t xml:space="preserve">599 GTB Fiorano</t>
  </si>
  <si>
    <t xml:space="preserve">612 Scaglietti</t>
  </si>
  <si>
    <t xml:space="preserve">FF, F12 Berlinetta</t>
  </si>
  <si>
    <t xml:space="preserve">2014 - on</t>
  </si>
  <si>
    <t xml:space="preserve">458 Italia, 488</t>
  </si>
  <si>
    <t xml:space="preserve">ALL MODELS</t>
  </si>
  <si>
    <t xml:space="preserve">1992 - 1996 </t>
  </si>
  <si>
    <t xml:space="preserve">Escape 2.0L/3.0L</t>
  </si>
  <si>
    <t xml:space="preserve">Escape 2.3L</t>
  </si>
  <si>
    <t xml:space="preserve">1996 - 2000</t>
  </si>
  <si>
    <t xml:space="preserve">Ranger 2.5/3.0 Durator Q</t>
  </si>
  <si>
    <t xml:space="preserve">All New Ranger T6 2.2</t>
  </si>
  <si>
    <t xml:space="preserve">All NEw Ranger T6 3.2 4x4</t>
  </si>
  <si>
    <t xml:space="preserve">Sport Trac (4x4)</t>
  </si>
  <si>
    <t xml:space="preserve">Escape 3.0 V6</t>
  </si>
  <si>
    <t xml:space="preserve">All New Escape 2.0/1.6 Ecoboost</t>
  </si>
  <si>
    <t xml:space="preserve">Everest 2.5/3.0 DuratorQ</t>
  </si>
  <si>
    <t xml:space="preserve">Everest 2.3L</t>
  </si>
  <si>
    <t xml:space="preserve">All New Everest 2.2</t>
  </si>
  <si>
    <t xml:space="preserve">2015 - on</t>
  </si>
  <si>
    <t xml:space="preserve">All New Everest 3.2 4x4</t>
  </si>
  <si>
    <t xml:space="preserve">Expedition</t>
  </si>
  <si>
    <t xml:space="preserve">Explorer</t>
  </si>
  <si>
    <t xml:space="preserve">Explorer 2.0 Ecoboost</t>
  </si>
  <si>
    <t xml:space="preserve">2012 - on </t>
  </si>
  <si>
    <t xml:space="preserve">E-150 Chateau Wagon MY</t>
  </si>
  <si>
    <t xml:space="preserve">F150</t>
  </si>
  <si>
    <t xml:space="preserve">F150 Super Cab (4x4)</t>
  </si>
  <si>
    <t xml:space="preserve">Ford Fiesta 1.6 Poweshift Sports 5DT</t>
  </si>
  <si>
    <t xml:space="preserve">Ford Fiesta 1.6 Poweshift Sports 5Dr</t>
  </si>
  <si>
    <t xml:space="preserve">Ford Fiesta 1.6 Poweshift Sports 4Dr</t>
  </si>
  <si>
    <t xml:space="preserve">Ford Fiesta 1.6 MT Trend 5Dr</t>
  </si>
  <si>
    <t xml:space="preserve">Ford Fiesta 1.6 MT Trend 4Dr</t>
  </si>
  <si>
    <t xml:space="preserve">Ford Fiesta 1.6 MT Style 4Dr</t>
  </si>
  <si>
    <t xml:space="preserve">Ford Fiesta 1.0 Ecoboost</t>
  </si>
  <si>
    <t xml:space="preserve">Focus</t>
  </si>
  <si>
    <t xml:space="preserve">2005 - on</t>
  </si>
  <si>
    <t xml:space="preserve">Focus (Diesel)</t>
  </si>
  <si>
    <t xml:space="preserve">LYNX</t>
  </si>
  <si>
    <t xml:space="preserve">Ranger</t>
  </si>
  <si>
    <t xml:space="preserve">Blizzard</t>
  </si>
  <si>
    <t xml:space="preserve">MPX</t>
  </si>
  <si>
    <t xml:space="preserve">Haima1 Sub-Compact</t>
  </si>
  <si>
    <t xml:space="preserve">Haima2 Sub-Compact</t>
  </si>
  <si>
    <t xml:space="preserve">M3</t>
  </si>
  <si>
    <t xml:space="preserve">SS Crossover</t>
  </si>
  <si>
    <t xml:space="preserve">Haima7</t>
  </si>
  <si>
    <t xml:space="preserve">F-Star (All Variants)</t>
  </si>
  <si>
    <t xml:space="preserve">New Civic 1.8 V MT</t>
  </si>
  <si>
    <t xml:space="preserve">New Civic 1.8 V AT</t>
  </si>
  <si>
    <t xml:space="preserve">New Civic 1.8 S MT</t>
  </si>
  <si>
    <t xml:space="preserve">New Civic 1.8 AT</t>
  </si>
  <si>
    <t xml:space="preserve">New Civic 2.0S AT</t>
  </si>
  <si>
    <t xml:space="preserve">CIVIC</t>
  </si>
  <si>
    <t xml:space="preserve">1991 - 2000</t>
  </si>
  <si>
    <t xml:space="preserve">2002 - 2006 </t>
  </si>
  <si>
    <t xml:space="preserve">2006*</t>
  </si>
  <si>
    <t xml:space="preserve">Civic 1.6L</t>
  </si>
  <si>
    <t xml:space="preserve">2001 - 2006</t>
  </si>
  <si>
    <t xml:space="preserve">Civic 1.8L</t>
  </si>
  <si>
    <t xml:space="preserve">Civic 1.8 &amp; 2.0</t>
  </si>
  <si>
    <t xml:space="preserve">CRV</t>
  </si>
  <si>
    <t xml:space="preserve">CR-V 2.0-2.4</t>
  </si>
  <si>
    <t xml:space="preserve">HRV</t>
  </si>
  <si>
    <t xml:space="preserve">Legend </t>
  </si>
  <si>
    <t xml:space="preserve">1994 - 1995</t>
  </si>
  <si>
    <t xml:space="preserve">Lergend </t>
  </si>
  <si>
    <t xml:space="preserve">Odyssey</t>
  </si>
  <si>
    <t xml:space="preserve">1987 - 2013</t>
  </si>
  <si>
    <t xml:space="preserve">Odyssey (with Start - Stop Option)</t>
  </si>
  <si>
    <t xml:space="preserve">Pilot </t>
  </si>
  <si>
    <t xml:space="preserve">All New Pilot</t>
  </si>
  <si>
    <t xml:space="preserve">S2000</t>
  </si>
  <si>
    <t xml:space="preserve">Accord</t>
  </si>
  <si>
    <t xml:space="preserve">1992 - 1997 </t>
  </si>
  <si>
    <t xml:space="preserve">1998 - on</t>
  </si>
  <si>
    <t xml:space="preserve">Accord 2.0L</t>
  </si>
  <si>
    <t xml:space="preserve">Accord 3.0L</t>
  </si>
  <si>
    <t xml:space="preserve">New Accord 2.4S AT</t>
  </si>
  <si>
    <t xml:space="preserve">2004 - on</t>
  </si>
  <si>
    <t xml:space="preserve">New Accord 3.5S -V AT V6</t>
  </si>
  <si>
    <t xml:space="preserve">New Accord 3.5S (8-Gen &amp; 9-Gen)</t>
  </si>
  <si>
    <t xml:space="preserve">2008 to Present</t>
  </si>
  <si>
    <t xml:space="preserve">Brio</t>
  </si>
  <si>
    <t xml:space="preserve">Brio-Amaze</t>
  </si>
  <si>
    <t xml:space="preserve">Mobilio</t>
  </si>
  <si>
    <t xml:space="preserve">BR-V</t>
  </si>
  <si>
    <t xml:space="preserve">All New City 1.3 A MT</t>
  </si>
  <si>
    <t xml:space="preserve">All New City 1.3 S MT</t>
  </si>
  <si>
    <t xml:space="preserve">All New City 1.3 S AT</t>
  </si>
  <si>
    <t xml:space="preserve">All New City 1.5 E AT</t>
  </si>
  <si>
    <t xml:space="preserve">All New Jazz 1.3 S MT</t>
  </si>
  <si>
    <t xml:space="preserve">All New Jazz 1.3 S AT</t>
  </si>
  <si>
    <t xml:space="preserve">All New Jazz 1.3 V AT</t>
  </si>
  <si>
    <t xml:space="preserve">City</t>
  </si>
  <si>
    <t xml:space="preserve">Grace (Gasoline</t>
  </si>
  <si>
    <t xml:space="preserve">1995 - on</t>
  </si>
  <si>
    <t xml:space="preserve">08 Grand Starex TCI GL MT 10</t>
  </si>
  <si>
    <t xml:space="preserve">2007 - on </t>
  </si>
  <si>
    <t xml:space="preserve">08 Grand Starex TCI GL MT 12</t>
  </si>
  <si>
    <t xml:space="preserve">08 Grand Starex TCI GLS AT 10</t>
  </si>
  <si>
    <t xml:space="preserve">08 Grand Starex CRDi VGT GLS MT 10S</t>
  </si>
  <si>
    <t xml:space="preserve">08 Grand Starex CRDi VGT GLS MT 12S</t>
  </si>
  <si>
    <t xml:space="preserve">08 Grand Starex CRDi VGT GLS AT 12S</t>
  </si>
  <si>
    <t xml:space="preserve">08 Grand Starex CRDi VGT Gold AT 10S</t>
  </si>
  <si>
    <t xml:space="preserve">08 Grand Starex CRDi VGT GLS AT 5S 10S</t>
  </si>
  <si>
    <t xml:space="preserve">H100/Grace</t>
  </si>
  <si>
    <t xml:space="preserve">Porter 2.6 Diesel (Cab Chasis)</t>
  </si>
  <si>
    <t xml:space="preserve">Porter 2.6 Diesel (Shuttle)</t>
  </si>
  <si>
    <t xml:space="preserve">Porter 2.6 Diesel (Closed Van)</t>
  </si>
  <si>
    <t xml:space="preserve">Porter 2.6 Diesel (Drop Side)</t>
  </si>
  <si>
    <t xml:space="preserve">Porter 2.6 Diesel (XG)</t>
  </si>
  <si>
    <t xml:space="preserve">i10 1.1 GL NT</t>
  </si>
  <si>
    <t xml:space="preserve">i10 1.1 GLS MT</t>
  </si>
  <si>
    <t xml:space="preserve">i10 1.1 GLS AT</t>
  </si>
  <si>
    <t xml:space="preserve">i10 1.2 GLS MT</t>
  </si>
  <si>
    <t xml:space="preserve">i10 1.2 GLS AT</t>
  </si>
  <si>
    <t xml:space="preserve">i20</t>
  </si>
  <si>
    <t xml:space="preserve">i30</t>
  </si>
  <si>
    <t xml:space="preserve">Matrix (1.6 Gas)</t>
  </si>
  <si>
    <t xml:space="preserve">Matrix (CRDi Diesel)</t>
  </si>
  <si>
    <t xml:space="preserve">Santa Fe 2.7 GLS 4x4 AT Gas</t>
  </si>
  <si>
    <t xml:space="preserve">Santa Fe 2.2 GLS 4x4 AT CRDi DSL</t>
  </si>
  <si>
    <t xml:space="preserve">Santa Fe 2.2 GLS 4x2 AT CRDi DSL</t>
  </si>
  <si>
    <t xml:space="preserve">Sonata GLS 2.7 Gas AT</t>
  </si>
  <si>
    <t xml:space="preserve">Sonata GLS 2.4 Gas AT</t>
  </si>
  <si>
    <t xml:space="preserve">Tucson 2.0 Gas 4x2 AT</t>
  </si>
  <si>
    <t xml:space="preserve">Tucson 2.0 Gas 4x2 MT</t>
  </si>
  <si>
    <t xml:space="preserve">Tucson CRDi DSL 4x4 AT</t>
  </si>
  <si>
    <t xml:space="preserve">Tucson CRDi DSL 4x2 AT</t>
  </si>
  <si>
    <t xml:space="preserve">Vera Cruz GLS 3.0 V6 CRDi DSL AT 4x4</t>
  </si>
  <si>
    <t xml:space="preserve">2006 - on</t>
  </si>
  <si>
    <t xml:space="preserve">Accent GL 1.5 CRDi MT</t>
  </si>
  <si>
    <t xml:space="preserve">Accent GLS 1.5 CRDi MT</t>
  </si>
  <si>
    <t xml:space="preserve">2013 to Present</t>
  </si>
  <si>
    <t xml:space="preserve">Azera GLS 3.3 AT</t>
  </si>
  <si>
    <t xml:space="preserve">Elantra GLS 1.6 CRDi</t>
  </si>
  <si>
    <t xml:space="preserve">Elantra GLS 1.6-1.8 Gas</t>
  </si>
  <si>
    <t xml:space="preserve">2011 to Present</t>
  </si>
  <si>
    <t xml:space="preserve">Coupe GLS 2.0 Gas AT</t>
  </si>
  <si>
    <t xml:space="preserve">Coupe GLS 2.7 V6 AT</t>
  </si>
  <si>
    <t xml:space="preserve">Excel</t>
  </si>
  <si>
    <t xml:space="preserve">1993 - 1999</t>
  </si>
  <si>
    <t xml:space="preserve">Genesis 3.8 V6 GLS AT</t>
  </si>
  <si>
    <t xml:space="preserve">Genesis Coupe 2.0 Turbo 6 MT</t>
  </si>
  <si>
    <t xml:space="preserve">Genesis Coupe 3.8 V6 6 MT</t>
  </si>
  <si>
    <t xml:space="preserve">Genesis Turbo SAT</t>
  </si>
  <si>
    <t xml:space="preserve">GETZ CRDi 1.5 MT (FL)</t>
  </si>
  <si>
    <t xml:space="preserve">2004 - 2009</t>
  </si>
  <si>
    <t xml:space="preserve">GETZ Gas 1.1 MT</t>
  </si>
  <si>
    <t xml:space="preserve">2003 - 2009</t>
  </si>
  <si>
    <t xml:space="preserve">D-Max 3.0 iTEQ 4x2</t>
  </si>
  <si>
    <t xml:space="preserve">D-Max 3.0 iTEQ 4x4</t>
  </si>
  <si>
    <t xml:space="preserve">D-Max 2.5Li 4x2/3.0Li 4x4 (New Gen Bod) </t>
  </si>
  <si>
    <t xml:space="preserve">FSR 345L/FVR345L</t>
  </si>
  <si>
    <t xml:space="preserve">FTR</t>
  </si>
  <si>
    <t xml:space="preserve">1995 - 2000</t>
  </si>
  <si>
    <t xml:space="preserve">Fuego</t>
  </si>
  <si>
    <t xml:space="preserve">Highlander </t>
  </si>
  <si>
    <t xml:space="preserve"> 1996 - on</t>
  </si>
  <si>
    <t xml:space="preserve">NHR/NKR</t>
  </si>
  <si>
    <t xml:space="preserve">NQR</t>
  </si>
  <si>
    <t xml:space="preserve">Pick-up  (All Models)</t>
  </si>
  <si>
    <t xml:space="preserve">1990 - on</t>
  </si>
  <si>
    <t xml:space="preserve">Sportivbo</t>
  </si>
  <si>
    <t xml:space="preserve">Tropper (Diesel)</t>
  </si>
  <si>
    <t xml:space="preserve">Tropper (Gasoline)</t>
  </si>
  <si>
    <t xml:space="preserve">1996- on</t>
  </si>
  <si>
    <t xml:space="preserve">Alterra</t>
  </si>
  <si>
    <t xml:space="preserve">Alterra Zen</t>
  </si>
  <si>
    <t xml:space="preserve">Alterra Urvan Cruiser </t>
  </si>
  <si>
    <t xml:space="preserve">Mu-X 2.5Li 4x2/3.0Li 4x4</t>
  </si>
  <si>
    <t xml:space="preserve">Cross-Wind</t>
  </si>
  <si>
    <t xml:space="preserve">Jaguar S-Type</t>
  </si>
  <si>
    <t xml:space="preserve">Jaguar XK-Type</t>
  </si>
  <si>
    <t xml:space="preserve">Jaguar XKR-Type</t>
  </si>
  <si>
    <t xml:space="preserve">Jaguar XS-Type</t>
  </si>
  <si>
    <t xml:space="preserve">Jaguar X-Type</t>
  </si>
  <si>
    <t xml:space="preserve">Jaguar XI-Type</t>
  </si>
  <si>
    <t xml:space="preserve">Jaguar XIR-Type</t>
  </si>
  <si>
    <t xml:space="preserve">Pregio 2.2L (Diesel)</t>
  </si>
  <si>
    <t xml:space="preserve">1994 - 2000 </t>
  </si>
  <si>
    <t xml:space="preserve">Pride</t>
  </si>
  <si>
    <t xml:space="preserve">1990 - 2000 </t>
  </si>
  <si>
    <t xml:space="preserve">Rio 1.4L EX Sedan AT</t>
  </si>
  <si>
    <t xml:space="preserve">       2007 - on</t>
  </si>
  <si>
    <t xml:space="preserve">Rio 1.4L EX Sedan MT</t>
  </si>
  <si>
    <t xml:space="preserve">Sedona</t>
  </si>
  <si>
    <t xml:space="preserve">Sorento</t>
  </si>
  <si>
    <t xml:space="preserve">Sorento 7 Seater AT</t>
  </si>
  <si>
    <t xml:space="preserve">Soul Gas </t>
  </si>
  <si>
    <t xml:space="preserve">Sportage 2.0L Gas AT</t>
  </si>
  <si>
    <t xml:space="preserve">Sportage 2.0L LDSL AT CRDi 4x2</t>
  </si>
  <si>
    <t xml:space="preserve">Sportage 2.0L LDSL AT CRDi 4x4</t>
  </si>
  <si>
    <t xml:space="preserve">Besta 2.2L (Diesel)</t>
  </si>
  <si>
    <t xml:space="preserve">1994 - 2004 </t>
  </si>
  <si>
    <t xml:space="preserve">Carens 2.0 Li Gas EX AT</t>
  </si>
  <si>
    <t xml:space="preserve">Carens 2.0 Li LX CRDI AT</t>
  </si>
  <si>
    <t xml:space="preserve">Carens 2.0 Li EX CRDI AT</t>
  </si>
  <si>
    <t xml:space="preserve">Carnival</t>
  </si>
  <si>
    <t xml:space="preserve">200 - on</t>
  </si>
  <si>
    <t xml:space="preserve">Carnival LX MT CRDi (SWB) 8 Seater</t>
  </si>
  <si>
    <t xml:space="preserve">Carnival LX AT CRDi (SWB) 8 Seater</t>
  </si>
  <si>
    <t xml:space="preserve">Carnival LX AT CRDi (LWB)</t>
  </si>
  <si>
    <t xml:space="preserve">Carnival EX AT CRDi (SWB) 8 Seater</t>
  </si>
  <si>
    <t xml:space="preserve">Carnival EX AT CRDi (LWB) </t>
  </si>
  <si>
    <t xml:space="preserve">KIA Forte</t>
  </si>
  <si>
    <t xml:space="preserve">K2700</t>
  </si>
  <si>
    <t xml:space="preserve">Mojave Gas</t>
  </si>
  <si>
    <t xml:space="preserve">Picanto DLX MT </t>
  </si>
  <si>
    <t xml:space="preserve">Picanto DLX AT </t>
  </si>
  <si>
    <t xml:space="preserve">Countach LP400-P</t>
  </si>
  <si>
    <t xml:space="preserve">1994 - 1990 </t>
  </si>
  <si>
    <t xml:space="preserve">Diablo</t>
  </si>
  <si>
    <t xml:space="preserve">1990 - 2001</t>
  </si>
  <si>
    <t xml:space="preserve">Murcialego </t>
  </si>
  <si>
    <t xml:space="preserve">2001 - 2010</t>
  </si>
  <si>
    <t xml:space="preserve">Aventador</t>
  </si>
  <si>
    <t xml:space="preserve">2011 - on</t>
  </si>
  <si>
    <t xml:space="preserve">Gallardo</t>
  </si>
  <si>
    <t xml:space="preserve">2003 - 2013 </t>
  </si>
  <si>
    <t xml:space="preserve">Hurracan </t>
  </si>
  <si>
    <t xml:space="preserve">LR2</t>
  </si>
  <si>
    <t xml:space="preserve">1996 - 190</t>
  </si>
  <si>
    <t xml:space="preserve">LR3</t>
  </si>
  <si>
    <t xml:space="preserve">Range Rover (4,4,4.6is,4.Bis)</t>
  </si>
  <si>
    <t xml:space="preserve">Range Rover Sport</t>
  </si>
  <si>
    <t xml:space="preserve">ES350</t>
  </si>
  <si>
    <t xml:space="preserve">GS460</t>
  </si>
  <si>
    <t xml:space="preserve">IS300/350</t>
  </si>
  <si>
    <t xml:space="preserve">IS300C</t>
  </si>
  <si>
    <t xml:space="preserve">LS460 (5-Seater)</t>
  </si>
  <si>
    <t xml:space="preserve">LS460 (4-Seater)</t>
  </si>
  <si>
    <t xml:space="preserve">LX570</t>
  </si>
  <si>
    <t xml:space="preserve">RX350</t>
  </si>
  <si>
    <t xml:space="preserve">NX2.0Li</t>
  </si>
  <si>
    <t xml:space="preserve">RX3.5Li</t>
  </si>
  <si>
    <t xml:space="preserve">RC350/RC-F</t>
  </si>
  <si>
    <t xml:space="preserve">Quattroporte</t>
  </si>
  <si>
    <t xml:space="preserve">2003 - 2012 </t>
  </si>
  <si>
    <t xml:space="preserve">2013 - on</t>
  </si>
  <si>
    <t xml:space="preserve">Gran Turismo</t>
  </si>
  <si>
    <t xml:space="preserve">Ghibu (M157)</t>
  </si>
  <si>
    <t xml:space="preserve">1993 - on</t>
  </si>
  <si>
    <t xml:space="preserve">Astina</t>
  </si>
  <si>
    <t xml:space="preserve">B2200 Pick-up</t>
  </si>
  <si>
    <t xml:space="preserve">1989 - 1986 </t>
  </si>
  <si>
    <t xml:space="preserve">B2500 Pick-up</t>
  </si>
  <si>
    <t xml:space="preserve">BT50</t>
  </si>
  <si>
    <t xml:space="preserve">CX-7</t>
  </si>
  <si>
    <t xml:space="preserve">CX9</t>
  </si>
  <si>
    <t xml:space="preserve">Lantis</t>
  </si>
  <si>
    <t xml:space="preserve">Mazda 2</t>
  </si>
  <si>
    <t xml:space="preserve">Mazda 3</t>
  </si>
  <si>
    <t xml:space="preserve">Mazda 3 2.0</t>
  </si>
  <si>
    <t xml:space="preserve">Mazda 6</t>
  </si>
  <si>
    <t xml:space="preserve">Mazda 6 2.3</t>
  </si>
  <si>
    <t xml:space="preserve">MPV</t>
  </si>
  <si>
    <t xml:space="preserve">MX-5 Miata</t>
  </si>
  <si>
    <t xml:space="preserve">Power Van E2000 GS 2L</t>
  </si>
  <si>
    <t xml:space="preserve">1992 - 1999</t>
  </si>
  <si>
    <t xml:space="preserve">Tribute</t>
  </si>
  <si>
    <t xml:space="preserve">BT-50 2.2Li 4x2</t>
  </si>
  <si>
    <t xml:space="preserve">BT-50 3.2Li 4x4</t>
  </si>
  <si>
    <t xml:space="preserve">Mazda 6 Skyactiv</t>
  </si>
  <si>
    <t xml:space="preserve">CX-5</t>
  </si>
  <si>
    <t xml:space="preserve">Mazda3 Skyactiv</t>
  </si>
  <si>
    <t xml:space="preserve">Mazda2 Skyactiv</t>
  </si>
  <si>
    <t xml:space="preserve">A Class </t>
  </si>
  <si>
    <t xml:space="preserve">B Class</t>
  </si>
  <si>
    <t xml:space="preserve">C Class</t>
  </si>
  <si>
    <t xml:space="preserve">C230</t>
  </si>
  <si>
    <t xml:space="preserve">CL Class</t>
  </si>
  <si>
    <t xml:space="preserve">CLK Class</t>
  </si>
  <si>
    <t xml:space="preserve">CLS Class</t>
  </si>
  <si>
    <t xml:space="preserve">E Class</t>
  </si>
  <si>
    <t xml:space="preserve">G Class</t>
  </si>
  <si>
    <t xml:space="preserve">GL Class </t>
  </si>
  <si>
    <t xml:space="preserve">M Class (GLE)</t>
  </si>
  <si>
    <t xml:space="preserve">GLE Coupe</t>
  </si>
  <si>
    <t xml:space="preserve">ML 350/500 (GLE)</t>
  </si>
  <si>
    <t xml:space="preserve">GLC (Old GLK220)</t>
  </si>
  <si>
    <t xml:space="preserve">R Class</t>
  </si>
  <si>
    <t xml:space="preserve">S Series</t>
  </si>
  <si>
    <t xml:space="preserve">SL Class</t>
  </si>
  <si>
    <t xml:space="preserve">SLK</t>
  </si>
  <si>
    <t xml:space="preserve">2013 to Present </t>
  </si>
  <si>
    <t xml:space="preserve">SLS</t>
  </si>
  <si>
    <t xml:space="preserve">AMG - GT</t>
  </si>
  <si>
    <t xml:space="preserve">Viano</t>
  </si>
  <si>
    <t xml:space="preserve">Strada GL</t>
  </si>
  <si>
    <t xml:space="preserve">1988 - on</t>
  </si>
  <si>
    <t xml:space="preserve">Strada GLX</t>
  </si>
  <si>
    <t xml:space="preserve">Strada GLS Sports </t>
  </si>
  <si>
    <t xml:space="preserve">Strada GLS Sports Custom Edition</t>
  </si>
  <si>
    <t xml:space="preserve">Strada GX GLX GLS (New Body)</t>
  </si>
  <si>
    <t xml:space="preserve">L300 (Diesel)</t>
  </si>
  <si>
    <t xml:space="preserve">1987- on</t>
  </si>
  <si>
    <t xml:space="preserve">L300 (Gasoline)</t>
  </si>
  <si>
    <t xml:space="preserve">L300 Versa Van</t>
  </si>
  <si>
    <t xml:space="preserve">Lancer (Box Type)</t>
  </si>
  <si>
    <t xml:space="preserve">1983 - 88</t>
  </si>
  <si>
    <t xml:space="preserve">Lancer 2.0</t>
  </si>
  <si>
    <t xml:space="preserve">Lancer EL/GL/GLI</t>
  </si>
  <si>
    <t xml:space="preserve">Lancer Evolution (IV, V VI, VII, VIII, IX &amp; X)</t>
  </si>
  <si>
    <t xml:space="preserve">1995 - on </t>
  </si>
  <si>
    <t xml:space="preserve">Lancer GLXI/GLX/GSR/ SOHC*</t>
  </si>
  <si>
    <t xml:space="preserve">1989 - on </t>
  </si>
  <si>
    <t xml:space="preserve">Lancer MX*</t>
  </si>
  <si>
    <t xml:space="preserve">2004 - 2007 </t>
  </si>
  <si>
    <t xml:space="preserve">Lancer GLX M/T</t>
  </si>
  <si>
    <t xml:space="preserve">Lancer GLS CVT</t>
  </si>
  <si>
    <t xml:space="preserve">Lancer Ex (GS41; GLX/MX/GT/GT-A/Ralli-Art)</t>
  </si>
  <si>
    <t xml:space="preserve">Outlander GLX</t>
  </si>
  <si>
    <t xml:space="preserve">Outlander GLS</t>
  </si>
  <si>
    <t xml:space="preserve">Outlander GLS Sports</t>
  </si>
  <si>
    <t xml:space="preserve">Pajero (Diesel)</t>
  </si>
  <si>
    <t xml:space="preserve">Pajero (Gasoline)</t>
  </si>
  <si>
    <t xml:space="preserve">Pajero SE</t>
  </si>
  <si>
    <t xml:space="preserve">Montero Sports 4x2 </t>
  </si>
  <si>
    <t xml:space="preserve">Montero Sports GLS</t>
  </si>
  <si>
    <t xml:space="preserve">Montero Sports GLS (Depending on Tray Size)</t>
  </si>
  <si>
    <t xml:space="preserve">Montero Sport 2.4 Li MIVEC Euro4</t>
  </si>
  <si>
    <t xml:space="preserve">Spacegear</t>
  </si>
  <si>
    <t xml:space="preserve">Spacegear**</t>
  </si>
  <si>
    <t xml:space="preserve">Space Wagon</t>
  </si>
  <si>
    <t xml:space="preserve">1993 -on</t>
  </si>
  <si>
    <t xml:space="preserve">Adventure GLX</t>
  </si>
  <si>
    <t xml:space="preserve">Adventure GX</t>
  </si>
  <si>
    <t xml:space="preserve">Adventure GLS Sports</t>
  </si>
  <si>
    <t xml:space="preserve">Adventure Super Sports </t>
  </si>
  <si>
    <t xml:space="preserve">ASX 2.0 GLX MT</t>
  </si>
  <si>
    <t xml:space="preserve">ASX 2.0 GLS 4X2 CVT</t>
  </si>
  <si>
    <t xml:space="preserve">ASX 2.0 GLS 4X4 CVT</t>
  </si>
  <si>
    <t xml:space="preserve">Endeavor </t>
  </si>
  <si>
    <t xml:space="preserve">Eclipse GT</t>
  </si>
  <si>
    <t xml:space="preserve">Exceed (Diesel)</t>
  </si>
  <si>
    <t xml:space="preserve">Exceed (Gasoline)</t>
  </si>
  <si>
    <t xml:space="preserve">Fuzion GLS Sports </t>
  </si>
  <si>
    <t xml:space="preserve">Fuzion GLX</t>
  </si>
  <si>
    <t xml:space="preserve">Galant</t>
  </si>
  <si>
    <t xml:space="preserve">Galant (2.4 Mivec)</t>
  </si>
  <si>
    <t xml:space="preserve">Grandis</t>
  </si>
  <si>
    <t xml:space="preserve">Urvan Escapade</t>
  </si>
  <si>
    <t xml:space="preserve">Urvan Estate</t>
  </si>
  <si>
    <t xml:space="preserve">NV 350 Urvan (Caravcan)</t>
  </si>
  <si>
    <t xml:space="preserve">Vanette</t>
  </si>
  <si>
    <t xml:space="preserve">Verita</t>
  </si>
  <si>
    <t xml:space="preserve">X-Trail 2.0 L 2WD </t>
  </si>
  <si>
    <t xml:space="preserve">X-Trail 2.5 L 4WD 250</t>
  </si>
  <si>
    <t xml:space="preserve">X-Trail 2.5 L 4WD 250X</t>
  </si>
  <si>
    <t xml:space="preserve">X-Trail (All Variants)</t>
  </si>
  <si>
    <t xml:space="preserve">Juke 1.6</t>
  </si>
  <si>
    <t xml:space="preserve">350Z MT</t>
  </si>
  <si>
    <t xml:space="preserve">350Z AT</t>
  </si>
  <si>
    <t xml:space="preserve">GTR 3.8 V6</t>
  </si>
  <si>
    <t xml:space="preserve">2012 - 2015</t>
  </si>
  <si>
    <t xml:space="preserve">Cefiro</t>
  </si>
  <si>
    <t xml:space="preserve">Classic</t>
  </si>
  <si>
    <t xml:space="preserve">1988 - 1993</t>
  </si>
  <si>
    <t xml:space="preserve">Eagle</t>
  </si>
  <si>
    <t xml:space="preserve">Estate 2.7 (E25) New Estate</t>
  </si>
  <si>
    <t xml:space="preserve">Estate 2.7 (E25) Closed Van</t>
  </si>
  <si>
    <t xml:space="preserve">Exalta</t>
  </si>
  <si>
    <t xml:space="preserve">Frontier</t>
  </si>
  <si>
    <t xml:space="preserve">Frontier Bravado</t>
  </si>
  <si>
    <t xml:space="preserve">Frontier Navarra 2.5 CRDI Turbo</t>
  </si>
  <si>
    <t xml:space="preserve">Frontier Navarra Brute 2.5 4x4 MT</t>
  </si>
  <si>
    <t xml:space="preserve">Frontier Navarra Brute 2.5XL 4x4 MT</t>
  </si>
  <si>
    <t xml:space="preserve">Frontier Navarra Krome Edition 2.5 CRDI 4x4 MT</t>
  </si>
  <si>
    <t xml:space="preserve">Frontier Navarra Krome Edition 2.5 CRDI 4x4 AT</t>
  </si>
  <si>
    <t xml:space="preserve">Almera (N17) 1.2/1.5 (Versa in the US)</t>
  </si>
  <si>
    <t xml:space="preserve">NP300 Navarra 2.5LI (All Variants)</t>
  </si>
  <si>
    <t xml:space="preserve">Grand Livina 1.8 XL Elite</t>
  </si>
  <si>
    <t xml:space="preserve">Grand Livina 1.8 XR Luxury </t>
  </si>
  <si>
    <t xml:space="preserve">Grand Livina 2.8 XV Elegance</t>
  </si>
  <si>
    <t xml:space="preserve">Maxima</t>
  </si>
  <si>
    <t xml:space="preserve">1987 - 1991</t>
  </si>
  <si>
    <t xml:space="preserve">Altima</t>
  </si>
  <si>
    <t xml:space="preserve">Murano </t>
  </si>
  <si>
    <t xml:space="preserve">Pathfinder</t>
  </si>
  <si>
    <t xml:space="preserve">Patrol</t>
  </si>
  <si>
    <t xml:space="preserve">Patrol Safari 3.0 DSL</t>
  </si>
  <si>
    <t xml:space="preserve">Patrol Safari 4.5 Gas</t>
  </si>
  <si>
    <t xml:space="preserve">Patrol Super Safari</t>
  </si>
  <si>
    <t xml:space="preserve">Patrol Royale</t>
  </si>
  <si>
    <t xml:space="preserve">Sentra GX MT</t>
  </si>
  <si>
    <t xml:space="preserve">Sentra GX MT (PWR)</t>
  </si>
  <si>
    <t xml:space="preserve">Sentra GX AT</t>
  </si>
  <si>
    <t xml:space="preserve">Sentra GSX MT</t>
  </si>
  <si>
    <t xml:space="preserve">Sentra GS</t>
  </si>
  <si>
    <t xml:space="preserve">Sentra</t>
  </si>
  <si>
    <t xml:space="preserve">Sulphy</t>
  </si>
  <si>
    <t xml:space="preserve">Serena 250 L</t>
  </si>
  <si>
    <t xml:space="preserve">Serena 250 E</t>
  </si>
  <si>
    <t xml:space="preserve">2005X</t>
  </si>
  <si>
    <t xml:space="preserve">350Z</t>
  </si>
  <si>
    <t xml:space="preserve">370Z</t>
  </si>
  <si>
    <t xml:space="preserve">Sunny Pick Up</t>
  </si>
  <si>
    <t xml:space="preserve">1991 - 1997 </t>
  </si>
  <si>
    <t xml:space="preserve">Teana 2.3 L 230 JK</t>
  </si>
  <si>
    <t xml:space="preserve">TEana 2.3 L 230 JMY</t>
  </si>
  <si>
    <t xml:space="preserve">Terrano</t>
  </si>
  <si>
    <t xml:space="preserve">Astra </t>
  </si>
  <si>
    <t xml:space="preserve">Omega</t>
  </si>
  <si>
    <t xml:space="preserve">Tigra </t>
  </si>
  <si>
    <t xml:space="preserve">Vectra</t>
  </si>
  <si>
    <t xml:space="preserve">Expert</t>
  </si>
  <si>
    <t xml:space="preserve">RCZ</t>
  </si>
  <si>
    <t xml:space="preserve">Partner Van</t>
  </si>
  <si>
    <t xml:space="preserve">911 GT2</t>
  </si>
  <si>
    <t xml:space="preserve">911 (Turbo)</t>
  </si>
  <si>
    <t xml:space="preserve">Boxster</t>
  </si>
  <si>
    <t xml:space="preserve">1996 - 2003 </t>
  </si>
  <si>
    <t xml:space="preserve">2004 - Present</t>
  </si>
  <si>
    <t xml:space="preserve">Cayenne (All Trims)</t>
  </si>
  <si>
    <t xml:space="preserve">Cayman (All Trims)</t>
  </si>
  <si>
    <t xml:space="preserve">Panamera</t>
  </si>
  <si>
    <t xml:space="preserve">Macan (All Variants)</t>
  </si>
  <si>
    <t xml:space="preserve">1994 - 1998 </t>
  </si>
  <si>
    <t xml:space="preserve">1.3GLi, 1.5GLi</t>
  </si>
  <si>
    <t xml:space="preserve">Actyon</t>
  </si>
  <si>
    <t xml:space="preserve">Kyron</t>
  </si>
  <si>
    <t xml:space="preserve">Musso</t>
  </si>
  <si>
    <t xml:space="preserve">Rexton</t>
  </si>
  <si>
    <t xml:space="preserve">Rhino</t>
  </si>
  <si>
    <t xml:space="preserve">Rodius</t>
  </si>
  <si>
    <t xml:space="preserve">Tivoli</t>
  </si>
  <si>
    <t xml:space="preserve">Tivoli XLS (Long Wheelbase)</t>
  </si>
  <si>
    <t xml:space="preserve">SUBARO</t>
  </si>
  <si>
    <t xml:space="preserve">Forester 2.0</t>
  </si>
  <si>
    <t xml:space="preserve">Forester 2.5LEgacy</t>
  </si>
  <si>
    <t xml:space="preserve">Legacy</t>
  </si>
  <si>
    <t xml:space="preserve">Impreza</t>
  </si>
  <si>
    <t xml:space="preserve">Impreza 2.5 WRX</t>
  </si>
  <si>
    <t xml:space="preserve">Impreza 2.5 WRX STI</t>
  </si>
  <si>
    <t xml:space="preserve">Outback 3.0</t>
  </si>
  <si>
    <t xml:space="preserve">Tribeca</t>
  </si>
  <si>
    <t xml:space="preserve">2006 - 2014</t>
  </si>
  <si>
    <t xml:space="preserve">Alto</t>
  </si>
  <si>
    <t xml:space="preserve">APV</t>
  </si>
  <si>
    <t xml:space="preserve">Bayan Cab</t>
  </si>
  <si>
    <t xml:space="preserve">1996 - 1999 </t>
  </si>
  <si>
    <t xml:space="preserve">Bravo</t>
  </si>
  <si>
    <t xml:space="preserve">Celerio</t>
  </si>
  <si>
    <t xml:space="preserve">CIAZ/Swift (US Version)</t>
  </si>
  <si>
    <t xml:space="preserve">Esteem Wagon</t>
  </si>
  <si>
    <t xml:space="preserve">Grand Vitara</t>
  </si>
  <si>
    <t xml:space="preserve">2001 - on</t>
  </si>
  <si>
    <t xml:space="preserve">Jimmy</t>
  </si>
  <si>
    <t xml:space="preserve">Samurai</t>
  </si>
  <si>
    <t xml:space="preserve">Super Carry</t>
  </si>
  <si>
    <t xml:space="preserve">Swift</t>
  </si>
  <si>
    <t xml:space="preserve">Sx4 AT 1.6 Dr Aero</t>
  </si>
  <si>
    <t xml:space="preserve">Sx4 AT 1.6 Dr Cross Over</t>
  </si>
  <si>
    <t xml:space="preserve">Vitara</t>
  </si>
  <si>
    <t xml:space="preserve">Wagon R</t>
  </si>
  <si>
    <t xml:space="preserve">XL 7</t>
  </si>
  <si>
    <t xml:space="preserve">Vista (Petrol)</t>
  </si>
  <si>
    <t xml:space="preserve">Vista (Diesel)</t>
  </si>
  <si>
    <t xml:space="preserve">Manza (Petrol)</t>
  </si>
  <si>
    <t xml:space="preserve">Manza (Diesel)</t>
  </si>
  <si>
    <t xml:space="preserve">Indigo/Indica (Diesel)</t>
  </si>
  <si>
    <t xml:space="preserve">ACE</t>
  </si>
  <si>
    <t xml:space="preserve">Super Ace (Diesel) 3-Cylinder</t>
  </si>
  <si>
    <t xml:space="preserve">Xenon Pick-up</t>
  </si>
  <si>
    <t xml:space="preserve">Echo</t>
  </si>
  <si>
    <t xml:space="preserve">Fortuner (Diesel)</t>
  </si>
  <si>
    <t xml:space="preserve">Fortuner (Gas)</t>
  </si>
  <si>
    <t xml:space="preserve">HI Ace (Diesel)</t>
  </si>
  <si>
    <t xml:space="preserve">HI Ace (Gasoline)</t>
  </si>
  <si>
    <t xml:space="preserve">1994 - on</t>
  </si>
  <si>
    <t xml:space="preserve">HI Ace Grandia</t>
  </si>
  <si>
    <t xml:space="preserve">HI Ace (All Trims)</t>
  </si>
  <si>
    <t xml:space="preserve">HI Lux (Gasoline)</t>
  </si>
  <si>
    <t xml:space="preserve">HI Lux 4x4/ 2x4 (Diesel)</t>
  </si>
  <si>
    <t xml:space="preserve">HI-Lux</t>
  </si>
  <si>
    <t xml:space="preserve">Hilux 2.4/2.8Li</t>
  </si>
  <si>
    <t xml:space="preserve">Innova (V-Type)</t>
  </si>
  <si>
    <t xml:space="preserve">Innova (G-Type)</t>
  </si>
  <si>
    <t xml:space="preserve">Innova (E-Type)</t>
  </si>
  <si>
    <t xml:space="preserve">Innova (J-Type)</t>
  </si>
  <si>
    <t xml:space="preserve">Innova AN140 TR (Gasoline)</t>
  </si>
  <si>
    <t xml:space="preserve">Innova AN140 GD (Diesel)</t>
  </si>
  <si>
    <t xml:space="preserve">Land Cruiser / Prado (Diesel)</t>
  </si>
  <si>
    <t xml:space="preserve">Land Cruiser / Prado (Gasoline)</t>
  </si>
  <si>
    <t xml:space="preserve">Land Cruiser 200 5.7 V8</t>
  </si>
  <si>
    <t xml:space="preserve">2008 - on </t>
  </si>
  <si>
    <t xml:space="preserve">Lite Ace</t>
  </si>
  <si>
    <t xml:space="preserve">Previa (Diesel)</t>
  </si>
  <si>
    <t xml:space="preserve">Previa (Gasoline)</t>
  </si>
  <si>
    <t xml:space="preserve">Prius 1.8</t>
  </si>
  <si>
    <t xml:space="preserve">RAV 4</t>
  </si>
  <si>
    <t xml:space="preserve">Soluna </t>
  </si>
  <si>
    <t xml:space="preserve">Tamaraw / Revo (Diesel)</t>
  </si>
  <si>
    <t xml:space="preserve">Tamaraw / Revo (Gasoline)</t>
  </si>
  <si>
    <t xml:space="preserve">Tamaraw / Revo Sport (Diesel)</t>
  </si>
  <si>
    <t xml:space="preserve">Tamaraw / Revo Sport (Gasoline)</t>
  </si>
  <si>
    <t xml:space="preserve">VIOS</t>
  </si>
  <si>
    <t xml:space="preserve">2015 - 2016</t>
  </si>
  <si>
    <t xml:space="preserve">YARIS</t>
  </si>
  <si>
    <t xml:space="preserve">Alphard 2.4 (Gasoline)</t>
  </si>
  <si>
    <t xml:space="preserve">Avansa 1.3</t>
  </si>
  <si>
    <t xml:space="preserve">Avansa 1.5</t>
  </si>
  <si>
    <t xml:space="preserve">Camry</t>
  </si>
  <si>
    <t xml:space="preserve">Coaster</t>
  </si>
  <si>
    <t xml:space="preserve">Corolla All Models / ALTIS</t>
  </si>
  <si>
    <t xml:space="preserve">Corona</t>
  </si>
  <si>
    <t xml:space="preserve">Crown All Models (Diesel)</t>
  </si>
  <si>
    <t xml:space="preserve">Beetle</t>
  </si>
  <si>
    <t xml:space="preserve">Bora</t>
  </si>
  <si>
    <t xml:space="preserve">Caravelle</t>
  </si>
  <si>
    <t xml:space="preserve">Golf</t>
  </si>
  <si>
    <t xml:space="preserve">Passat</t>
  </si>
  <si>
    <t xml:space="preserve">Polo</t>
  </si>
  <si>
    <t xml:space="preserve">Tiguan</t>
  </si>
  <si>
    <t xml:space="preserve">2007 - Present</t>
  </si>
  <si>
    <t xml:space="preserve">Touareg</t>
  </si>
  <si>
    <t xml:space="preserve">C30</t>
  </si>
  <si>
    <t xml:space="preserve">C70</t>
  </si>
  <si>
    <t xml:space="preserve">850/850R</t>
  </si>
  <si>
    <t xml:space="preserve">540/V40</t>
  </si>
  <si>
    <t xml:space="preserve">V50</t>
  </si>
  <si>
    <t xml:space="preserve">V70</t>
  </si>
  <si>
    <t xml:space="preserve">XC60</t>
  </si>
  <si>
    <t xml:space="preserve">XC70</t>
  </si>
  <si>
    <t xml:space="preserve">XC90</t>
  </si>
  <si>
    <t xml:space="preserve">category</t>
  </si>
  <si>
    <t xml:space="preserve">description</t>
  </si>
  <si>
    <t xml:space="preserve">BATTERY</t>
  </si>
  <si>
    <t xml:space="preserve">OE BATTERY</t>
  </si>
  <si>
    <t xml:space="preserve">N70</t>
  </si>
  <si>
    <t xml:space="preserve">NS50</t>
  </si>
  <si>
    <t xml:space="preserve">NS60</t>
  </si>
  <si>
    <t xml:space="preserve">NS40</t>
  </si>
  <si>
    <t xml:space="preserve">DIN66</t>
  </si>
  <si>
    <t xml:space="preserve">DIN88</t>
  </si>
  <si>
    <t xml:space="preserve">DIN44</t>
  </si>
  <si>
    <t xml:space="preserve">DIN70</t>
  </si>
  <si>
    <t xml:space="preserve">DIN55</t>
  </si>
  <si>
    <t xml:space="preserve">NS50L</t>
  </si>
  <si>
    <t xml:space="preserve">N50</t>
  </si>
  <si>
    <t xml:space="preserve">DIN110</t>
  </si>
  <si>
    <t xml:space="preserve">DIN77</t>
  </si>
  <si>
    <t xml:space="preserve">G34</t>
  </si>
  <si>
    <t xml:space="preserve">NS50 </t>
  </si>
  <si>
    <t xml:space="preserve">NS60L</t>
  </si>
  <si>
    <t xml:space="preserve">NS50 S/S</t>
  </si>
  <si>
    <t xml:space="preserve">NS60 S/S</t>
  </si>
  <si>
    <t xml:space="preserve">NX-20</t>
  </si>
  <si>
    <t xml:space="preserve">N70R</t>
  </si>
  <si>
    <t xml:space="preserve">DIN100</t>
  </si>
  <si>
    <t xml:space="preserve">N50L</t>
  </si>
  <si>
    <t xml:space="preserve">N70L</t>
  </si>
  <si>
    <t xml:space="preserve">N50x2</t>
  </si>
  <si>
    <t xml:space="preserve">NS40L</t>
  </si>
  <si>
    <t xml:space="preserve">D20</t>
  </si>
  <si>
    <t xml:space="preserve">N87L</t>
  </si>
  <si>
    <t xml:space="preserve">Q65 (D23L)</t>
  </si>
  <si>
    <t xml:space="preserve">Q?(D26L)</t>
  </si>
  <si>
    <t xml:space="preserve">G65</t>
  </si>
  <si>
    <t xml:space="preserve">34B17L</t>
  </si>
  <si>
    <t xml:space="preserve">G58</t>
  </si>
  <si>
    <t xml:space="preserve">G34/78</t>
  </si>
  <si>
    <t xml:space="preserve">DIN66R</t>
  </si>
  <si>
    <t xml:space="preserve">DIN66 </t>
  </si>
  <si>
    <t xml:space="preserve">DIN77 Tall </t>
  </si>
  <si>
    <t xml:space="preserve">DIN55 Tall </t>
  </si>
  <si>
    <t xml:space="preserve">N50R</t>
  </si>
  <si>
    <t xml:space="preserve">B20</t>
  </si>
  <si>
    <t xml:space="preserve">DIN66x2</t>
  </si>
  <si>
    <t xml:space="preserve">DIN66H</t>
  </si>
  <si>
    <t xml:space="preserve">DIN55H</t>
  </si>
  <si>
    <t xml:space="preserve">N70x2</t>
  </si>
  <si>
    <t xml:space="preserve">NS40 </t>
  </si>
  <si>
    <t xml:space="preserve">NS40R</t>
  </si>
  <si>
    <t xml:space="preserve">NS60R</t>
  </si>
  <si>
    <t xml:space="preserve">NS41</t>
  </si>
  <si>
    <t xml:space="preserve">DIN55R</t>
  </si>
  <si>
    <t xml:space="preserve">NS60 </t>
  </si>
  <si>
    <t xml:space="preserve">N70 </t>
  </si>
  <si>
    <t xml:space="preserve">car_model_id</t>
  </si>
  <si>
    <t xml:space="preserve">part_id</t>
  </si>
  <si>
    <t xml:space="preserve">x</t>
  </si>
  <si>
    <t xml:space="preserve">product_id</t>
  </si>
  <si>
    <t xml:space="preserve">xxx</t>
  </si>
  <si>
    <t xml:space="preserve">xxxx</t>
  </si>
  <si>
    <t xml:space="preserve">modeljson</t>
  </si>
  <si>
    <t xml:space="preserve">partjson</t>
  </si>
  <si>
    <t xml:space="preserve">productJSON</t>
  </si>
  <si>
    <t xml:space="preserve">=</t>
  </si>
  <si>
    <t xml:space="preserve">car_part_id</t>
  </si>
  <si>
    <t xml:space="preserve">bestbuy_product_id</t>
  </si>
  <si>
    <t xml:space="preserve">brand</t>
  </si>
  <si>
    <t xml:space="preserve">price</t>
  </si>
  <si>
    <t xml:space="preserve">JSON2</t>
  </si>
  <si>
    <t xml:space="preserve">JSON FINAL</t>
  </si>
  <si>
    <t xml:space="preserve">battery</t>
  </si>
  <si>
    <t xml:space="preserve">energizer</t>
  </si>
  <si>
    <t xml:space="preserve"> </t>
  </si>
  <si>
    <t xml:space="preserve">B24L</t>
  </si>
  <si>
    <t xml:space="preserve">Make</t>
  </si>
  <si>
    <t xml:space="preserve">Car Model</t>
  </si>
  <si>
    <t xml:space="preserve">Year Model</t>
  </si>
  <si>
    <t xml:space="preserve">OE Battery </t>
  </si>
  <si>
    <t xml:space="preserve">Energizer Replacement</t>
  </si>
  <si>
    <t xml:space="preserve">model_id</t>
  </si>
  <si>
    <t xml:space="preserve">v</t>
  </si>
  <si>
    <t xml:space="preserve">z</t>
  </si>
  <si>
    <t xml:space="preserve">y</t>
  </si>
  <si>
    <t xml:space="preserve">D31L</t>
  </si>
  <si>
    <t xml:space="preserve">D23L</t>
  </si>
  <si>
    <t xml:space="preserve">B24LS</t>
  </si>
  <si>
    <t xml:space="preserve">B20L</t>
  </si>
  <si>
    <t xml:space="preserve">Brand </t>
  </si>
  <si>
    <t xml:space="preserve">If the vehicle is equipped with start/stop technology, the recommended battery is ENERGIZER AGM</t>
  </si>
  <si>
    <t xml:space="preserve">D31R</t>
  </si>
  <si>
    <t xml:space="preserve">110D31L</t>
  </si>
  <si>
    <t xml:space="preserve">D26L</t>
  </si>
  <si>
    <t xml:space="preserve">2001,2004</t>
  </si>
  <si>
    <t xml:space="preserve">For Development</t>
  </si>
  <si>
    <t xml:space="preserve">L23L</t>
  </si>
  <si>
    <t xml:space="preserve">NX-120L</t>
  </si>
  <si>
    <t xml:space="preserve">L31R</t>
  </si>
  <si>
    <t xml:space="preserve">L31L</t>
  </si>
  <si>
    <t xml:space="preserve">If the vehicle is equipped with start/stop technology, the recommended battery is ENERGIZER AGM OR Energizer EFB</t>
  </si>
  <si>
    <t xml:space="preserve">D26L/R</t>
  </si>
  <si>
    <t xml:space="preserve">D23R</t>
  </si>
  <si>
    <t xml:space="preserve">L31L </t>
  </si>
  <si>
    <t xml:space="preserve">L26L</t>
  </si>
  <si>
    <t xml:space="preserve">B21L</t>
  </si>
  <si>
    <t xml:space="preserve">B24RS</t>
  </si>
  <si>
    <t xml:space="preserve">B20LS</t>
  </si>
  <si>
    <t xml:space="preserve">EFB D23L</t>
  </si>
  <si>
    <t xml:space="preserve">D263L</t>
  </si>
  <si>
    <t xml:space="preserve">DIN67</t>
  </si>
  <si>
    <t xml:space="preserve">DIN77H</t>
  </si>
  <si>
    <t xml:space="preserve">DINH</t>
  </si>
  <si>
    <t xml:space="preserve">D26R</t>
  </si>
  <si>
    <t xml:space="preserve">D31L/R</t>
  </si>
  <si>
    <t xml:space="preserve">B24L </t>
  </si>
  <si>
    <t xml:space="preserve">B20R</t>
  </si>
  <si>
    <t xml:space="preserve">B20RS</t>
  </si>
  <si>
    <t xml:space="preserve">D31L </t>
  </si>
  <si>
    <t xml:space="preserve">HYUNDAI_Tucson_CRDi_DSL_4x2_AT_2005_-_on_N71</t>
  </si>
  <si>
    <t xml:space="preserve">HYUNDAI_Tucson_CRDi_DSL_4x2_AT_2004_-_on</t>
  </si>
  <si>
    <t xml:space="preserve">ID</t>
  </si>
  <si>
    <t xml:space="preserve">id </t>
  </si>
  <si>
    <t xml:space="preserve">AGM DIN66</t>
  </si>
  <si>
    <t xml:space="preserve">Bestbuys Product ID</t>
  </si>
  <si>
    <t xml:space="preserve">1988/1985</t>
  </si>
  <si>
    <t xml:space="preserve">2001/2004</t>
  </si>
  <si>
    <t xml:space="preserve">If the vehicle is equipped </t>
  </si>
  <si>
    <t xml:space="preserve">with start/stop technology,</t>
  </si>
  <si>
    <t xml:space="preserve">the recommended battery is ENERGIZER AGM</t>
  </si>
  <si>
    <t xml:space="preserve">1986/1993</t>
  </si>
  <si>
    <t xml:space="preserve">OR Energizer EFB</t>
  </si>
  <si>
    <t xml:space="preserve">JSON1</t>
  </si>
  <si>
    <t xml:space="preserve">{"id":"623","car_part_id":"7","bestbuy_id":"2004","category":"battery","brand":"energizer","name":"DIN66","value":"","description":""},</t>
  </si>
  <si>
    <t xml:space="preserve">{"id":"624","car_part_id":"8","bestbuy_id":"2004","category":"battery","brand":"energizer","name":"DIN66","value":"","description":""},</t>
  </si>
  <si>
    <t xml:space="preserve">{"id":"625","car_part_id":"9","bestbuy_id":"2004","category":"battery","brand":"energizer","name":"DIN66","value":"","description":""},</t>
  </si>
  <si>
    <t xml:space="preserve">{"id":"626","car_part_id":"10","bestbuy_id":"2004","category":"battery","brand":"energizer","name":"DIN66","value":"","description":""},</t>
  </si>
  <si>
    <t xml:space="preserve">{"id":"627","car_part_id":"13","bestbuy_id":"2004","category":"battery","brand":"energizer","name":"DIN66","value":"","description":""},</t>
  </si>
  <si>
    <t xml:space="preserve">{"id":"628","car_part_id":"50","bestbuy_id":"2004","category":"battery","brand":"energizer","name":"DIN66","value":"","description":""},</t>
  </si>
  <si>
    <t xml:space="preserve">{"id":"629","car_part_id":"51","bestbuy_id":"2004","category":"battery","brand":"energizer","name":"DIN66","value":"","description":""},</t>
  </si>
  <si>
    <t xml:space="preserve">{"id":"630","car_part_id":"54","bestbuy_id":"2004","category":"battery","brand":"energizer","name":"DIN66","value":"","description":""},</t>
  </si>
  <si>
    <t xml:space="preserve">{"id":"631","car_part_id":"76","bestbuy_id":"2004","category":"battery","brand":"energizer","name":"DIN66","value":"","description":""},</t>
  </si>
  <si>
    <t xml:space="preserve">{"id":"632","car_part_id":"80","bestbuy_id":"2004","category":"battery","brand":"energizer","name":"DIN66","value":"","description":""},</t>
  </si>
  <si>
    <t xml:space="preserve">{"id":"633","car_part_id":"84","bestbuy_id":"2004","category":"battery","brand":"energizer","name":"DIN66","value":"","description":""},</t>
  </si>
  <si>
    <t xml:space="preserve">{"id":"634","car_part_id":"87","bestbuy_id":"2004","category":"battery","brand":"energizer","name":"DIN66","value":"","description":""},</t>
  </si>
  <si>
    <t xml:space="preserve">{"id":"635","car_part_id":"96","bestbuy_id":"2004","category":"battery","brand":"energizer","name":"DIN66","value":"","description":""},</t>
  </si>
  <si>
    <t xml:space="preserve">{"id":"636","car_part_id":"100","bestbuy_id":"2004","category":"battery","brand":"energizer","name":"DIN66","value":"","description":""},</t>
  </si>
  <si>
    <t xml:space="preserve">{"id":"637","car_part_id":"101","bestbuy_id":"2004","category":"battery","brand":"energizer","name":"DIN66","value":"","description":""},</t>
  </si>
  <si>
    <t xml:space="preserve">{"id":"638","car_part_id":"108","bestbuy_id":"1993","category":"battery","brand":"energizer","name":"B24L","value":"","description":""},</t>
  </si>
  <si>
    <t xml:space="preserve">{"id":"639","car_part_id":"109","bestbuy_id":"1993","category":"battery","brand":"energizer","name":"B24L","value":"","description":""},</t>
  </si>
  <si>
    <t xml:space="preserve">{"id":"640","car_part_id":"158","bestbuy_id":"1993","category":"battery","brand":"energizer","name":"B24L","value":"","description":""},</t>
  </si>
  <si>
    <t xml:space="preserve">{"id":"641","car_part_id":"159","bestbuy_id":"1993","category":"battery","brand":"energizer","name":"B24L","value":"","description":""},</t>
  </si>
  <si>
    <t xml:space="preserve">{"id":"642","car_part_id":"161","bestbuy_id":"1993","category":"battery","brand":"energizer","name":"B24L","value":"","description":""},</t>
  </si>
  <si>
    <t xml:space="preserve">{"id":"643","car_part_id":"163","bestbuy_id":"1993","category":"battery","brand":"energizer","name":"B24L","value":"","description":""},</t>
  </si>
  <si>
    <t xml:space="preserve">{"id":"644","car_part_id":"170","bestbuy_id":"1993","category":"battery","brand":"energizer","name":"B24L","value":"","description":""},</t>
  </si>
  <si>
    <t xml:space="preserve">{"id":"645","car_part_id":"186","bestbuy_id":"1993","category":"battery","brand":"energizer","name":"B24L","value":"","description":""},</t>
  </si>
  <si>
    <t xml:space="preserve">{"id":"646","car_part_id":"187","bestbuy_id":"1993","category":"battery","brand":"energizer","name":"B24L","value":"","description":""},</t>
  </si>
  <si>
    <t xml:space="preserve">{"id":"647","car_part_id":"226","bestbuy_id":"1993","category":"battery","brand":"energizer","name":"B24L","value":"","description":""},</t>
  </si>
  <si>
    <t xml:space="preserve">{"id":"648","car_part_id":"342","bestbuy_id":"1993","category":"battery","brand":"energizer","name":"B24L","value":"","description":""},</t>
  </si>
  <si>
    <t xml:space="preserve">{"id":"649","car_part_id":"343","bestbuy_id":"1993","category":"battery","brand":"energizer","name":"B24L","value":"","description":""},</t>
  </si>
  <si>
    <t xml:space="preserve">{"id":"650","car_part_id":"350","bestbuy_id":"1993","category":"battery","brand":"energizer","name":"B24L","value":"","description":""},</t>
  </si>
  <si>
    <t xml:space="preserve">{"id":"651","car_part_id":"392","bestbuy_id":"1993","category":"battery","brand":"energizer","name":"B24L","value":"","description":""},</t>
  </si>
  <si>
    <t xml:space="preserve">{"id":"652","car_part_id":"539","bestbuy_id":"1993","category":"battery","brand":"energizer","name":"B24L","value":"","description":""},</t>
  </si>
  <si>
    <t xml:space="preserve">{"id":"653","car_part_id":"580","bestbuy_id":"1993","category":"battery","brand":"energizer","name":"B24L","value":"","description":""},</t>
  </si>
  <si>
    <t xml:space="preserve">{"id":"654","car_part_id":"596","bestbuy_id":"1993","category":"battery","brand":"energizer","name":"B24L","value":"","description":""},</t>
  </si>
  <si>
    <t xml:space="preserve">{"id":"655","car_part_id":"597","bestbuy_id":"1993","category":"battery","brand":"energizer","name":"B24L","value":"","description":""},</t>
  </si>
  <si>
    <t xml:space="preserve">{"id":"656","car_part_id":"164","bestbuy_id":"1985","category":"battery","brand":"energizer","name":"B24LS","value":"","description":""},</t>
  </si>
  <si>
    <t xml:space="preserve">{"id":"657","car_part_id":"165","bestbuy_id":"1985","category":"battery","brand":"energizer","name":"B24LS","value":"","description":""},</t>
  </si>
  <si>
    <t xml:space="preserve">{"id":"658","car_part_id":"166","bestbuy_id":"1985","category":"battery","brand":"energizer","name":"B24LS","value":"","description":""},</t>
  </si>
  <si>
    <t xml:space="preserve">{"id":"659","car_part_id":"167","bestbuy_id":"1985","category":"battery","brand":"energizer","name":"B24LS","value":"","description":""},</t>
  </si>
  <si>
    <t xml:space="preserve">{"id":"660","car_part_id":"168","bestbuy_id":"1985","category":"battery","brand":"energizer","name":"B24LS","value":"","description":""},</t>
  </si>
  <si>
    <t xml:space="preserve">{"id":"661","car_part_id":"169","bestbuy_id":"1985","category":"battery","brand":"energizer","name":"B24LS","value":"","description":""},</t>
  </si>
  <si>
    <t xml:space="preserve">{"id":"662","car_part_id":"171","bestbuy_id":"1985","category":"battery","brand":"energizer","name":"B24LS","value":"","description":""},</t>
  </si>
  <si>
    <t xml:space="preserve">{"id":"663","car_part_id":"172","bestbuy_id":"1985","category":"battery","brand":"energizer","name":"B24LS","value":"","description":""},</t>
  </si>
  <si>
    <t xml:space="preserve">{"id":"664","car_part_id":"175","bestbuy_id":"1985","category":"battery","brand":"energizer","name":"B24LS","value":"","description":""},</t>
  </si>
  <si>
    <t xml:space="preserve">{"id":"665","car_part_id":"176","bestbuy_id":"1985","category":"battery","brand":"energizer","name":"B24LS","value":"","description":""},</t>
  </si>
  <si>
    <t xml:space="preserve">{"id":"666","car_part_id":"177","bestbuy_id":"1985","category":"battery","brand":"energizer","name":"B24LS","value":"","description":""},</t>
  </si>
  <si>
    <t xml:space="preserve">{"id":"667","car_part_id":"178","bestbuy_id":"1985","category":"battery","brand":"energizer","name":"B24LS","value":"","description":""},</t>
  </si>
  <si>
    <t xml:space="preserve">{"id":"668","car_part_id":"188","bestbuy_id":"1985","category":"battery","brand":"energizer","name":"B24LS","value":"","description":""},</t>
  </si>
  <si>
    <t xml:space="preserve">{"id":"669","car_part_id":"396","bestbuy_id":"1985","category":"battery","brand":"energizer","name":"B24LS","value":"","description":""},</t>
  </si>
  <si>
    <t xml:space="preserve">{"id":"670","car_part_id":"434","bestbuy_id":"1985","category":"battery","brand":"energizer","name":"B24LS","value":"","description":""},</t>
  </si>
  <si>
    <t xml:space="preserve">{"id":"671","car_part_id":"456","bestbuy_id":"1985","category":"battery","brand":"energizer","name":"B24LS","value":"","description":""},</t>
  </si>
  <si>
    <t xml:space="preserve">{"id":"672","car_part_id":"459","bestbuy_id":"1985","category":"battery","brand":"energizer","name":"B24LS","value":"","description":""},</t>
  </si>
  <si>
    <t xml:space="preserve">{"id":"673","car_part_id":"475","bestbuy_id":"1985","category":"battery","brand":"energizer","name":"B24LS","value":"","description":""},</t>
  </si>
  <si>
    <t xml:space="preserve">{"id":"674","car_part_id":"532","bestbuy_id":"1985","category":"battery","brand":"energizer","name":"B24LS","value":"","description":""},</t>
  </si>
  <si>
    <t xml:space="preserve">{"id":"675","car_part_id":"544","bestbuy_id":"1985","category":"battery","brand":"energizer","name":"B24LS","value":"","description":""},</t>
  </si>
  <si>
    <t xml:space="preserve">{"id":"676","car_part_id":"545","bestbuy_id":"1985","category":"battery","brand":"energizer","name":"B24LS","value":"","description":""},</t>
  </si>
  <si>
    <t xml:space="preserve">{"id":"677","car_part_id":"546","bestbuy_id":"1985","category":"battery","brand":"energizer","name":"B24LS","value":"","description":""},</t>
  </si>
  <si>
    <t xml:space="preserve">{"id":"678","car_part_id":"555","bestbuy_id":"1985","category":"battery","brand":"energizer","name":"B24LS","value":"","description":""},</t>
  </si>
  <si>
    <t xml:space="preserve">{"id":"679","car_part_id":"587","bestbuy_id":"1985","category":"battery","brand":"energizer","name":"B24LS","value":"","description":""},</t>
  </si>
  <si>
    <t xml:space="preserve">{"id":"680","car_part_id":"589","bestbuy_id":"1985","category":"battery","brand":"energizer","name":"B24LS","value":"","description":""},</t>
  </si>
  <si>
    <t xml:space="preserve">{"id":"681","car_part_id":"110","bestbuy_id":"2004","category":"battery","brand":"energizer","name":"DIN66","value":"","description":""},</t>
  </si>
  <si>
    <t xml:space="preserve">{"id":"682","car_part_id":"130","bestbuy_id":"2004","category":"battery","brand":"energizer","name":"DIN66","value":"","description":""},</t>
  </si>
  <si>
    <t xml:space="preserve">{"id":"683","car_part_id":"134","bestbuy_id":"2004","category":"battery","brand":"energizer","name":"DIN66","value":"","description":""},</t>
  </si>
  <si>
    <t xml:space="preserve">{"id":"684","car_part_id":"137","bestbuy_id":"2004","category":"battery","brand":"energizer","name":"DIN66","value":"","description":""},</t>
  </si>
  <si>
    <t xml:space="preserve">{"id":"685","car_part_id":"151","bestbuy_id":"2004","category":"battery","brand":"energizer","name":"DIN66","value":"","description":""},</t>
  </si>
  <si>
    <t xml:space="preserve">{"id":"686","car_part_id":"153","bestbuy_id":"2004","category":"battery","brand":"energizer","name":"DIN66","value":"","description":""},</t>
  </si>
  <si>
    <t xml:space="preserve">{"id":"687","car_part_id":"353","bestbuy_id":"2004","category":"battery","brand":"energizer","name":"DIN66","value":"","description":""},</t>
  </si>
  <si>
    <t xml:space="preserve">{"id":"688","car_part_id":"486","bestbuy_id":"2004","category":"battery","brand":"energizer","name":"DIN66","value":"","description":""},</t>
  </si>
  <si>
    <t xml:space="preserve">{"id":"689","car_part_id":"488","bestbuy_id":"2004","category":"battery","brand":"energizer","name":"DIN66","value":"","description":""},</t>
  </si>
  <si>
    <t xml:space="preserve">{"id":"690","car_part_id":"489","bestbuy_id":"2004","category":"battery","brand":"energizer","name":"DIN66","value":"","description":""},</t>
  </si>
  <si>
    <t xml:space="preserve">{"id":"691","car_part_id":"493","bestbuy_id":"2004","category":"battery","brand":"energizer","name":"DIN66","value":"","description":""},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</si>
</sst>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Perpetua Titling MT"/>
      <family val="1"/>
      <charset val="1"/>
    </font>
    <font>
      <sz val="11"/>
      <color rgb="FF000000"/>
      <name val="Perpetua Titling MT"/>
      <family val="1"/>
      <charset val="1"/>
    </font>
    <font>
      <b val="true"/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5"/>
      <color rgb="FF000000"/>
      <name val="Calibri"/>
      <family val="2"/>
      <charset val="1"/>
    </font>
    <font>
      <sz val="1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" activeCellId="1" sqref="A2:H2 A4"/>
    </sheetView>
  </sheetViews>
  <sheetFormatPr defaultRowHeight="12.75" zeroHeight="false" outlineLevelRow="0" outlineLevelCol="0"/>
  <cols>
    <col collapsed="false" customWidth="true" hidden="false" outlineLevel="0" max="1" min="1" style="1" width="10.38"/>
    <col collapsed="false" customWidth="true" hidden="false" outlineLevel="0" max="2" min="2" style="2" width="22.75"/>
    <col collapsed="false" customWidth="true" hidden="false" outlineLevel="0" max="1025" min="3" style="3" width="9"/>
  </cols>
  <sheetData>
    <row r="1" s="6" customFormat="true" ht="13.8" hidden="false" customHeight="false" outlineLevel="0" collapsed="false">
      <c r="A1" s="4" t="s">
        <v>0</v>
      </c>
      <c r="B1" s="5" t="s">
        <v>1</v>
      </c>
      <c r="C1" s="6" t="s">
        <v>2</v>
      </c>
    </row>
    <row r="2" customFormat="false" ht="12.8" hidden="false" customHeight="false" outlineLevel="0" collapsed="false">
      <c r="A2" s="7" t="n">
        <v>1</v>
      </c>
      <c r="B2" s="8" t="s">
        <v>3</v>
      </c>
      <c r="C2" s="8" t="s">
        <v>3</v>
      </c>
      <c r="F2" s="3" t="str">
        <f aca="false">"{"&amp;""""&amp;"id"&amp;""""&amp;":"&amp;""""&amp;A2&amp;""""&amp;","&amp;""""&amp;"code"&amp;""""&amp;":"&amp;""""&amp;B2&amp;""""&amp;","&amp;""""&amp;"name"&amp;""""&amp;":"&amp;""""&amp;C2&amp;""""&amp;"},"</f>
        <v>{"id":"1","code":"ACURA","name":"ACURA"},</v>
      </c>
    </row>
    <row r="3" customFormat="false" ht="12.8" hidden="false" customHeight="false" outlineLevel="0" collapsed="false">
      <c r="A3" s="7" t="n">
        <v>2</v>
      </c>
      <c r="B3" s="8" t="s">
        <v>4</v>
      </c>
      <c r="C3" s="8" t="s">
        <v>4</v>
      </c>
      <c r="F3" s="3" t="str">
        <f aca="false">"{"&amp;""""&amp;"id"&amp;""""&amp;":"&amp;""""&amp;A3&amp;""""&amp;","&amp;""""&amp;"code"&amp;""""&amp;":"&amp;""""&amp;B3&amp;""""&amp;","&amp;""""&amp;"name"&amp;""""&amp;":"&amp;""""&amp;C3&amp;""""&amp;"},"</f>
        <v>{"id":"2","code":"ALFA ROMEO","name":"ALFA ROMEO"},</v>
      </c>
    </row>
    <row r="4" customFormat="false" ht="12.8" hidden="false" customHeight="false" outlineLevel="0" collapsed="false">
      <c r="A4" s="7" t="n">
        <v>3</v>
      </c>
      <c r="B4" s="8" t="s">
        <v>5</v>
      </c>
      <c r="C4" s="8" t="s">
        <v>5</v>
      </c>
      <c r="F4" s="3" t="str">
        <f aca="false">"{"&amp;""""&amp;"id"&amp;""""&amp;":"&amp;""""&amp;A4&amp;""""&amp;","&amp;""""&amp;"code"&amp;""""&amp;":"&amp;""""&amp;B4&amp;""""&amp;","&amp;""""&amp;"name"&amp;""""&amp;":"&amp;""""&amp;C4&amp;""""&amp;"},"</f>
        <v>{"id":"3","code":"AUDI","name":"AUDI"},</v>
      </c>
    </row>
    <row r="5" customFormat="false" ht="12.8" hidden="false" customHeight="false" outlineLevel="0" collapsed="false">
      <c r="A5" s="7" t="n">
        <v>4</v>
      </c>
      <c r="B5" s="8" t="s">
        <v>6</v>
      </c>
      <c r="C5" s="8" t="s">
        <v>6</v>
      </c>
      <c r="F5" s="3" t="str">
        <f aca="false">"{"&amp;""""&amp;"id"&amp;""""&amp;":"&amp;""""&amp;A5&amp;""""&amp;","&amp;""""&amp;"code"&amp;""""&amp;":"&amp;""""&amp;B5&amp;""""&amp;","&amp;""""&amp;"name"&amp;""""&amp;":"&amp;""""&amp;C5&amp;""""&amp;"},"</f>
        <v>{"id":"4","code":"BENTLY","name":"BENTLY"},</v>
      </c>
    </row>
    <row r="6" customFormat="false" ht="12.8" hidden="false" customHeight="false" outlineLevel="0" collapsed="false">
      <c r="A6" s="7" t="n">
        <v>5</v>
      </c>
      <c r="B6" s="8" t="s">
        <v>7</v>
      </c>
      <c r="C6" s="8" t="s">
        <v>7</v>
      </c>
      <c r="F6" s="3" t="str">
        <f aca="false">"{"&amp;""""&amp;"id"&amp;""""&amp;":"&amp;""""&amp;A6&amp;""""&amp;","&amp;""""&amp;"code"&amp;""""&amp;":"&amp;""""&amp;B6&amp;""""&amp;","&amp;""""&amp;"name"&amp;""""&amp;":"&amp;""""&amp;C6&amp;""""&amp;"},"</f>
        <v>{"id":"5","code":"BMW","name":"BMW"},</v>
      </c>
    </row>
    <row r="7" customFormat="false" ht="12.8" hidden="false" customHeight="false" outlineLevel="0" collapsed="false">
      <c r="A7" s="7" t="n">
        <f aca="false">A6+1</f>
        <v>6</v>
      </c>
      <c r="B7" s="8" t="s">
        <v>8</v>
      </c>
      <c r="C7" s="8" t="s">
        <v>8</v>
      </c>
      <c r="F7" s="3" t="str">
        <f aca="false">"{"&amp;""""&amp;"id"&amp;""""&amp;":"&amp;""""&amp;A7&amp;""""&amp;","&amp;""""&amp;"code"&amp;""""&amp;":"&amp;""""&amp;B7&amp;""""&amp;","&amp;""""&amp;"name"&amp;""""&amp;":"&amp;""""&amp;C7&amp;""""&amp;"},"</f>
        <v>{"id":"6","code":"BUILD YOUR DREAM  (BYD)","name":"BUILD YOUR DREAM  (BYD)"},</v>
      </c>
    </row>
    <row r="8" customFormat="false" ht="12.8" hidden="false" customHeight="false" outlineLevel="0" collapsed="false">
      <c r="A8" s="7" t="n">
        <f aca="false">A7+1</f>
        <v>7</v>
      </c>
      <c r="B8" s="8" t="s">
        <v>9</v>
      </c>
      <c r="C8" s="8" t="s">
        <v>9</v>
      </c>
      <c r="F8" s="3" t="str">
        <f aca="false">"{"&amp;""""&amp;"id"&amp;""""&amp;":"&amp;""""&amp;A8&amp;""""&amp;","&amp;""""&amp;"code"&amp;""""&amp;":"&amp;""""&amp;B8&amp;""""&amp;","&amp;""""&amp;"name"&amp;""""&amp;":"&amp;""""&amp;C8&amp;""""&amp;"},"</f>
        <v>{"id":"7","code":"CHERY CARS","name":"CHERY CARS"},</v>
      </c>
    </row>
    <row r="9" customFormat="false" ht="12.8" hidden="false" customHeight="false" outlineLevel="0" collapsed="false">
      <c r="A9" s="7" t="n">
        <f aca="false">A8+1</f>
        <v>8</v>
      </c>
      <c r="B9" s="8" t="s">
        <v>10</v>
      </c>
      <c r="C9" s="8" t="s">
        <v>10</v>
      </c>
      <c r="F9" s="3" t="str">
        <f aca="false">"{"&amp;""""&amp;"id"&amp;""""&amp;":"&amp;""""&amp;A9&amp;""""&amp;","&amp;""""&amp;"code"&amp;""""&amp;":"&amp;""""&amp;B9&amp;""""&amp;","&amp;""""&amp;"name"&amp;""""&amp;":"&amp;""""&amp;C9&amp;""""&amp;"},"</f>
        <v>{"id":"8","code":"CHEVROLET","name":"CHEVROLET"},</v>
      </c>
    </row>
    <row r="10" customFormat="false" ht="12.8" hidden="false" customHeight="false" outlineLevel="0" collapsed="false">
      <c r="A10" s="7" t="n">
        <f aca="false">A9+1</f>
        <v>9</v>
      </c>
      <c r="B10" s="8" t="s">
        <v>11</v>
      </c>
      <c r="C10" s="8" t="s">
        <v>11</v>
      </c>
      <c r="F10" s="3" t="str">
        <f aca="false">"{"&amp;""""&amp;"id"&amp;""""&amp;":"&amp;""""&amp;A10&amp;""""&amp;","&amp;""""&amp;"code"&amp;""""&amp;":"&amp;""""&amp;B10&amp;""""&amp;","&amp;""""&amp;"name"&amp;""""&amp;":"&amp;""""&amp;C10&amp;""""&amp;"},"</f>
        <v>{"id":"9","code":"CHRYSLER","name":"CHRYSLER"},</v>
      </c>
    </row>
    <row r="11" customFormat="false" ht="12.8" hidden="false" customHeight="false" outlineLevel="0" collapsed="false">
      <c r="A11" s="7" t="n">
        <f aca="false">A10+1</f>
        <v>10</v>
      </c>
      <c r="B11" s="8" t="s">
        <v>12</v>
      </c>
      <c r="C11" s="8" t="s">
        <v>12</v>
      </c>
      <c r="F11" s="3" t="str">
        <f aca="false">"{"&amp;""""&amp;"id"&amp;""""&amp;":"&amp;""""&amp;A11&amp;""""&amp;","&amp;""""&amp;"code"&amp;""""&amp;":"&amp;""""&amp;B11&amp;""""&amp;","&amp;""""&amp;"name"&amp;""""&amp;":"&amp;""""&amp;C11&amp;""""&amp;"},"</f>
        <v>{"id":"10","code":"DAEWOO","name":"DAEWOO"},</v>
      </c>
    </row>
    <row r="12" customFormat="false" ht="12.8" hidden="false" customHeight="false" outlineLevel="0" collapsed="false">
      <c r="A12" s="7" t="n">
        <f aca="false">A11+1</f>
        <v>11</v>
      </c>
      <c r="B12" s="8" t="s">
        <v>13</v>
      </c>
      <c r="C12" s="8" t="s">
        <v>13</v>
      </c>
      <c r="F12" s="3" t="str">
        <f aca="false">"{"&amp;""""&amp;"id"&amp;""""&amp;":"&amp;""""&amp;A12&amp;""""&amp;","&amp;""""&amp;"code"&amp;""""&amp;":"&amp;""""&amp;B12&amp;""""&amp;","&amp;""""&amp;"name"&amp;""""&amp;":"&amp;""""&amp;C12&amp;""""&amp;"},"</f>
        <v>{"id":"11","code":"DAIHATSU","name":"DAIHATSU"},</v>
      </c>
    </row>
    <row r="13" customFormat="false" ht="12.8" hidden="false" customHeight="false" outlineLevel="0" collapsed="false">
      <c r="A13" s="7" t="n">
        <f aca="false">A12+1</f>
        <v>12</v>
      </c>
      <c r="B13" s="8" t="s">
        <v>14</v>
      </c>
      <c r="C13" s="8" t="s">
        <v>14</v>
      </c>
      <c r="F13" s="3" t="str">
        <f aca="false">"{"&amp;""""&amp;"id"&amp;""""&amp;":"&amp;""""&amp;A13&amp;""""&amp;","&amp;""""&amp;"code"&amp;""""&amp;":"&amp;""""&amp;B13&amp;""""&amp;","&amp;""""&amp;"name"&amp;""""&amp;":"&amp;""""&amp;C13&amp;""""&amp;"},"</f>
        <v>{"id":"12","code":"DODGE","name":"DODGE"},</v>
      </c>
    </row>
    <row r="14" customFormat="false" ht="12.8" hidden="false" customHeight="false" outlineLevel="0" collapsed="false">
      <c r="A14" s="7" t="n">
        <f aca="false">A13+1</f>
        <v>13</v>
      </c>
      <c r="B14" s="8" t="s">
        <v>15</v>
      </c>
      <c r="C14" s="8" t="s">
        <v>15</v>
      </c>
      <c r="F14" s="3" t="str">
        <f aca="false">"{"&amp;""""&amp;"id"&amp;""""&amp;":"&amp;""""&amp;A14&amp;""""&amp;","&amp;""""&amp;"code"&amp;""""&amp;":"&amp;""""&amp;B14&amp;""""&amp;","&amp;""""&amp;"name"&amp;""""&amp;":"&amp;""""&amp;C14&amp;""""&amp;"},"</f>
        <v>{"id":"13","code":"FERRARI","name":"FERRARI"},</v>
      </c>
    </row>
    <row r="15" customFormat="false" ht="12.8" hidden="false" customHeight="false" outlineLevel="0" collapsed="false">
      <c r="A15" s="7" t="n">
        <f aca="false">A14+1</f>
        <v>14</v>
      </c>
      <c r="B15" s="8" t="s">
        <v>16</v>
      </c>
      <c r="C15" s="8" t="s">
        <v>16</v>
      </c>
      <c r="F15" s="3" t="str">
        <f aca="false">"{"&amp;""""&amp;"id"&amp;""""&amp;":"&amp;""""&amp;A15&amp;""""&amp;","&amp;""""&amp;"code"&amp;""""&amp;":"&amp;""""&amp;B15&amp;""""&amp;","&amp;""""&amp;"name"&amp;""""&amp;":"&amp;""""&amp;C15&amp;""""&amp;"},"</f>
        <v>{"id":"14","code":"FIAT UNO","name":"FIAT UNO"},</v>
      </c>
    </row>
    <row r="16" customFormat="false" ht="12.8" hidden="false" customHeight="false" outlineLevel="0" collapsed="false">
      <c r="A16" s="7" t="n">
        <f aca="false">A15+1</f>
        <v>15</v>
      </c>
      <c r="B16" s="8" t="s">
        <v>17</v>
      </c>
      <c r="C16" s="8" t="s">
        <v>17</v>
      </c>
      <c r="F16" s="3" t="str">
        <f aca="false">"{"&amp;""""&amp;"id"&amp;""""&amp;":"&amp;""""&amp;A16&amp;""""&amp;","&amp;""""&amp;"code"&amp;""""&amp;":"&amp;""""&amp;B16&amp;""""&amp;","&amp;""""&amp;"name"&amp;""""&amp;":"&amp;""""&amp;C16&amp;""""&amp;"},"</f>
        <v>{"id":"15","code":"FORD","name":"FORD"},</v>
      </c>
    </row>
    <row r="17" customFormat="false" ht="12.8" hidden="false" customHeight="false" outlineLevel="0" collapsed="false">
      <c r="A17" s="7" t="n">
        <f aca="false">A16+1</f>
        <v>16</v>
      </c>
      <c r="B17" s="8" t="s">
        <v>18</v>
      </c>
      <c r="C17" s="8" t="s">
        <v>18</v>
      </c>
      <c r="F17" s="3" t="str">
        <f aca="false">"{"&amp;""""&amp;"id"&amp;""""&amp;":"&amp;""""&amp;A17&amp;""""&amp;","&amp;""""&amp;"code"&amp;""""&amp;":"&amp;""""&amp;B17&amp;""""&amp;","&amp;""""&amp;"name"&amp;""""&amp;":"&amp;""""&amp;C17&amp;""""&amp;"},"</f>
        <v>{"id":"16","code":"FOTON","name":"FOTON"},</v>
      </c>
    </row>
    <row r="18" customFormat="false" ht="12.8" hidden="false" customHeight="false" outlineLevel="0" collapsed="false">
      <c r="A18" s="7" t="n">
        <f aca="false">A17+1</f>
        <v>17</v>
      </c>
      <c r="B18" s="8" t="s">
        <v>19</v>
      </c>
      <c r="C18" s="8" t="s">
        <v>19</v>
      </c>
      <c r="F18" s="3" t="str">
        <f aca="false">"{"&amp;""""&amp;"id"&amp;""""&amp;":"&amp;""""&amp;A18&amp;""""&amp;","&amp;""""&amp;"code"&amp;""""&amp;":"&amp;""""&amp;B18&amp;""""&amp;","&amp;""""&amp;"name"&amp;""""&amp;":"&amp;""""&amp;C18&amp;""""&amp;"},"</f>
        <v>{"id":"17","code":"HAIMA","name":"HAIMA"},</v>
      </c>
    </row>
    <row r="19" customFormat="false" ht="12.8" hidden="false" customHeight="false" outlineLevel="0" collapsed="false">
      <c r="A19" s="7" t="n">
        <f aca="false">A18+1</f>
        <v>18</v>
      </c>
      <c r="B19" s="8" t="s">
        <v>20</v>
      </c>
      <c r="C19" s="8" t="s">
        <v>20</v>
      </c>
      <c r="F19" s="3" t="str">
        <f aca="false">"{"&amp;""""&amp;"id"&amp;""""&amp;":"&amp;""""&amp;A19&amp;""""&amp;","&amp;""""&amp;"code"&amp;""""&amp;":"&amp;""""&amp;B19&amp;""""&amp;","&amp;""""&amp;"name"&amp;""""&amp;":"&amp;""""&amp;C19&amp;""""&amp;"},"</f>
        <v>{"id":"18","code":"HONDA","name":"HONDA"},</v>
      </c>
    </row>
    <row r="20" customFormat="false" ht="12.8" hidden="false" customHeight="false" outlineLevel="0" collapsed="false">
      <c r="A20" s="7" t="n">
        <f aca="false">A19+1</f>
        <v>19</v>
      </c>
      <c r="B20" s="8" t="s">
        <v>21</v>
      </c>
      <c r="C20" s="8" t="s">
        <v>21</v>
      </c>
      <c r="F20" s="3" t="str">
        <f aca="false">"{"&amp;""""&amp;"id"&amp;""""&amp;":"&amp;""""&amp;A20&amp;""""&amp;","&amp;""""&amp;"code"&amp;""""&amp;":"&amp;""""&amp;B20&amp;""""&amp;","&amp;""""&amp;"name"&amp;""""&amp;":"&amp;""""&amp;C20&amp;""""&amp;"},"</f>
        <v>{"id":"19","code":"HYUNDAI","name":"HYUNDAI"},</v>
      </c>
    </row>
    <row r="21" customFormat="false" ht="12.8" hidden="false" customHeight="false" outlineLevel="0" collapsed="false">
      <c r="A21" s="7" t="n">
        <f aca="false">A20+1</f>
        <v>20</v>
      </c>
      <c r="B21" s="8" t="s">
        <v>22</v>
      </c>
      <c r="C21" s="8" t="s">
        <v>22</v>
      </c>
      <c r="F21" s="3" t="str">
        <f aca="false">"{"&amp;""""&amp;"id"&amp;""""&amp;":"&amp;""""&amp;A21&amp;""""&amp;","&amp;""""&amp;"code"&amp;""""&amp;":"&amp;""""&amp;B21&amp;""""&amp;","&amp;""""&amp;"name"&amp;""""&amp;":"&amp;""""&amp;C21&amp;""""&amp;"},"</f>
        <v>{"id":"20","code":"ISUZU","name":"ISUZU"},</v>
      </c>
    </row>
    <row r="22" customFormat="false" ht="12.8" hidden="false" customHeight="false" outlineLevel="0" collapsed="false">
      <c r="A22" s="7" t="n">
        <f aca="false">A21+1</f>
        <v>21</v>
      </c>
      <c r="B22" s="8" t="s">
        <v>23</v>
      </c>
      <c r="C22" s="8" t="s">
        <v>23</v>
      </c>
      <c r="F22" s="3" t="str">
        <f aca="false">"{"&amp;""""&amp;"id"&amp;""""&amp;":"&amp;""""&amp;A22&amp;""""&amp;","&amp;""""&amp;"code"&amp;""""&amp;":"&amp;""""&amp;B22&amp;""""&amp;","&amp;""""&amp;"name"&amp;""""&amp;":"&amp;""""&amp;C22&amp;""""&amp;"},"</f>
        <v>{"id":"21","code":"JAGUAR","name":"JAGUAR"},</v>
      </c>
    </row>
    <row r="23" customFormat="false" ht="12.8" hidden="false" customHeight="false" outlineLevel="0" collapsed="false">
      <c r="A23" s="7" t="n">
        <f aca="false">A22+1</f>
        <v>22</v>
      </c>
      <c r="B23" s="8" t="s">
        <v>24</v>
      </c>
      <c r="C23" s="8" t="s">
        <v>24</v>
      </c>
      <c r="F23" s="3" t="str">
        <f aca="false">"{"&amp;""""&amp;"id"&amp;""""&amp;":"&amp;""""&amp;A23&amp;""""&amp;","&amp;""""&amp;"code"&amp;""""&amp;":"&amp;""""&amp;B23&amp;""""&amp;","&amp;""""&amp;"name"&amp;""""&amp;":"&amp;""""&amp;C23&amp;""""&amp;"},"</f>
        <v>{"id":"22","code":"KIA","name":"KIA"},</v>
      </c>
    </row>
    <row r="24" customFormat="false" ht="12.8" hidden="false" customHeight="false" outlineLevel="0" collapsed="false">
      <c r="A24" s="7" t="n">
        <f aca="false">A23+1</f>
        <v>23</v>
      </c>
      <c r="B24" s="8" t="s">
        <v>25</v>
      </c>
      <c r="C24" s="8" t="s">
        <v>25</v>
      </c>
      <c r="F24" s="3" t="str">
        <f aca="false">"{"&amp;""""&amp;"id"&amp;""""&amp;":"&amp;""""&amp;A24&amp;""""&amp;","&amp;""""&amp;"code"&amp;""""&amp;":"&amp;""""&amp;B24&amp;""""&amp;","&amp;""""&amp;"name"&amp;""""&amp;":"&amp;""""&amp;C24&amp;""""&amp;"},"</f>
        <v>{"id":"23","code":"LAMBORGHINI","name":"LAMBORGHINI"},</v>
      </c>
    </row>
    <row r="25" customFormat="false" ht="12.8" hidden="false" customHeight="false" outlineLevel="0" collapsed="false">
      <c r="A25" s="7" t="n">
        <f aca="false">A24+1</f>
        <v>24</v>
      </c>
      <c r="B25" s="8" t="s">
        <v>26</v>
      </c>
      <c r="C25" s="8" t="s">
        <v>26</v>
      </c>
      <c r="F25" s="3" t="str">
        <f aca="false">"{"&amp;""""&amp;"id"&amp;""""&amp;":"&amp;""""&amp;A25&amp;""""&amp;","&amp;""""&amp;"code"&amp;""""&amp;":"&amp;""""&amp;B25&amp;""""&amp;","&amp;""""&amp;"name"&amp;""""&amp;":"&amp;""""&amp;C25&amp;""""&amp;"},"</f>
        <v>{"id":"24","code":"LAND ROVER","name":"LAND ROVER"},</v>
      </c>
    </row>
    <row r="26" customFormat="false" ht="12.8" hidden="false" customHeight="false" outlineLevel="0" collapsed="false">
      <c r="A26" s="7" t="n">
        <f aca="false">A25+1</f>
        <v>25</v>
      </c>
      <c r="B26" s="8" t="s">
        <v>27</v>
      </c>
      <c r="C26" s="8" t="s">
        <v>27</v>
      </c>
      <c r="F26" s="3" t="str">
        <f aca="false">"{"&amp;""""&amp;"id"&amp;""""&amp;":"&amp;""""&amp;A26&amp;""""&amp;","&amp;""""&amp;"code"&amp;""""&amp;":"&amp;""""&amp;B26&amp;""""&amp;","&amp;""""&amp;"name"&amp;""""&amp;":"&amp;""""&amp;C26&amp;""""&amp;"},"</f>
        <v>{"id":"25","code":"LEXUS","name":"LEXUS"},</v>
      </c>
    </row>
    <row r="27" customFormat="false" ht="12.8" hidden="false" customHeight="false" outlineLevel="0" collapsed="false">
      <c r="A27" s="7" t="n">
        <f aca="false">A26+1</f>
        <v>26</v>
      </c>
      <c r="B27" s="8" t="s">
        <v>28</v>
      </c>
      <c r="C27" s="8" t="s">
        <v>28</v>
      </c>
      <c r="F27" s="3" t="str">
        <f aca="false">"{"&amp;""""&amp;"id"&amp;""""&amp;":"&amp;""""&amp;A27&amp;""""&amp;","&amp;""""&amp;"code"&amp;""""&amp;":"&amp;""""&amp;B27&amp;""""&amp;","&amp;""""&amp;"name"&amp;""""&amp;":"&amp;""""&amp;C27&amp;""""&amp;"},"</f>
        <v>{"id":"26","code":"MASERATI","name":"MASERATI"},</v>
      </c>
    </row>
    <row r="28" customFormat="false" ht="12.8" hidden="false" customHeight="false" outlineLevel="0" collapsed="false">
      <c r="A28" s="7" t="n">
        <f aca="false">A27+1</f>
        <v>27</v>
      </c>
      <c r="B28" s="8" t="s">
        <v>29</v>
      </c>
      <c r="C28" s="8" t="s">
        <v>29</v>
      </c>
      <c r="F28" s="3" t="str">
        <f aca="false">"{"&amp;""""&amp;"id"&amp;""""&amp;":"&amp;""""&amp;A28&amp;""""&amp;","&amp;""""&amp;"code"&amp;""""&amp;":"&amp;""""&amp;B28&amp;""""&amp;","&amp;""""&amp;"name"&amp;""""&amp;":"&amp;""""&amp;C28&amp;""""&amp;"},"</f>
        <v>{"id":"27","code":"MAZDA","name":"MAZDA"},</v>
      </c>
    </row>
    <row r="29" customFormat="false" ht="12.8" hidden="false" customHeight="false" outlineLevel="0" collapsed="false">
      <c r="A29" s="7" t="n">
        <f aca="false">A28+1</f>
        <v>28</v>
      </c>
      <c r="B29" s="8" t="s">
        <v>30</v>
      </c>
      <c r="C29" s="8" t="s">
        <v>30</v>
      </c>
      <c r="F29" s="3" t="str">
        <f aca="false">"{"&amp;""""&amp;"id"&amp;""""&amp;":"&amp;""""&amp;A29&amp;""""&amp;","&amp;""""&amp;"code"&amp;""""&amp;":"&amp;""""&amp;B29&amp;""""&amp;","&amp;""""&amp;"name"&amp;""""&amp;":"&amp;""""&amp;C29&amp;""""&amp;"},"</f>
        <v>{"id":"28","code":"MERCEDES BENZ","name":"MERCEDES BENZ"},</v>
      </c>
    </row>
    <row r="30" customFormat="false" ht="12.8" hidden="false" customHeight="false" outlineLevel="0" collapsed="false">
      <c r="A30" s="7" t="n">
        <f aca="false">A29+1</f>
        <v>29</v>
      </c>
      <c r="B30" s="8" t="s">
        <v>31</v>
      </c>
      <c r="C30" s="8" t="s">
        <v>31</v>
      </c>
      <c r="F30" s="3" t="str">
        <f aca="false">"{"&amp;""""&amp;"id"&amp;""""&amp;":"&amp;""""&amp;A30&amp;""""&amp;","&amp;""""&amp;"code"&amp;""""&amp;":"&amp;""""&amp;B30&amp;""""&amp;","&amp;""""&amp;"name"&amp;""""&amp;":"&amp;""""&amp;C30&amp;""""&amp;"},"</f>
        <v>{"id":"29","code":"MITSUBISHI","name":"MITSUBISHI"},</v>
      </c>
    </row>
    <row r="31" customFormat="false" ht="12.8" hidden="false" customHeight="false" outlineLevel="0" collapsed="false">
      <c r="A31" s="7" t="n">
        <f aca="false">A30+1</f>
        <v>30</v>
      </c>
      <c r="B31" s="8" t="s">
        <v>32</v>
      </c>
      <c r="C31" s="8" t="s">
        <v>32</v>
      </c>
      <c r="F31" s="3" t="str">
        <f aca="false">"{"&amp;""""&amp;"id"&amp;""""&amp;":"&amp;""""&amp;A31&amp;""""&amp;","&amp;""""&amp;"code"&amp;""""&amp;":"&amp;""""&amp;B31&amp;""""&amp;","&amp;""""&amp;"name"&amp;""""&amp;":"&amp;""""&amp;C31&amp;""""&amp;"},"</f>
        <v>{"id":"30","code":"NISSAN","name":"NISSAN"},</v>
      </c>
    </row>
    <row r="32" customFormat="false" ht="12.8" hidden="false" customHeight="false" outlineLevel="0" collapsed="false">
      <c r="A32" s="7" t="n">
        <f aca="false">A31+1</f>
        <v>31</v>
      </c>
      <c r="B32" s="8" t="s">
        <v>33</v>
      </c>
      <c r="C32" s="8" t="s">
        <v>33</v>
      </c>
      <c r="F32" s="3" t="str">
        <f aca="false">"{"&amp;""""&amp;"id"&amp;""""&amp;":"&amp;""""&amp;A32&amp;""""&amp;","&amp;""""&amp;"code"&amp;""""&amp;":"&amp;""""&amp;B32&amp;""""&amp;","&amp;""""&amp;"name"&amp;""""&amp;":"&amp;""""&amp;C32&amp;""""&amp;"},"</f>
        <v>{"id":"31","code":"OPEL","name":"OPEL"},</v>
      </c>
    </row>
    <row r="33" customFormat="false" ht="12.8" hidden="false" customHeight="false" outlineLevel="0" collapsed="false">
      <c r="A33" s="7" t="n">
        <f aca="false">A32+1</f>
        <v>32</v>
      </c>
      <c r="B33" s="8" t="s">
        <v>34</v>
      </c>
      <c r="C33" s="8" t="s">
        <v>34</v>
      </c>
      <c r="F33" s="3" t="str">
        <f aca="false">"{"&amp;""""&amp;"id"&amp;""""&amp;":"&amp;""""&amp;A33&amp;""""&amp;","&amp;""""&amp;"code"&amp;""""&amp;":"&amp;""""&amp;B33&amp;""""&amp;","&amp;""""&amp;"name"&amp;""""&amp;":"&amp;""""&amp;C33&amp;""""&amp;"},"</f>
        <v>{"id":"32","code":"PEUGEOT","name":"PEUGEOT"},</v>
      </c>
    </row>
    <row r="34" customFormat="false" ht="12.8" hidden="false" customHeight="false" outlineLevel="0" collapsed="false">
      <c r="A34" s="7" t="n">
        <f aca="false">A33+1</f>
        <v>33</v>
      </c>
      <c r="B34" s="8" t="s">
        <v>35</v>
      </c>
      <c r="C34" s="8" t="s">
        <v>35</v>
      </c>
      <c r="F34" s="3" t="str">
        <f aca="false">"{"&amp;""""&amp;"id"&amp;""""&amp;":"&amp;""""&amp;A34&amp;""""&amp;","&amp;""""&amp;"code"&amp;""""&amp;":"&amp;""""&amp;B34&amp;""""&amp;","&amp;""""&amp;"name"&amp;""""&amp;":"&amp;""""&amp;C34&amp;""""&amp;"},"</f>
        <v>{"id":"33","code":"PORSCHE","name":"PORSCHE"},</v>
      </c>
    </row>
    <row r="35" customFormat="false" ht="12.8" hidden="false" customHeight="false" outlineLevel="0" collapsed="false">
      <c r="A35" s="7" t="n">
        <f aca="false">A34+1</f>
        <v>34</v>
      </c>
      <c r="B35" s="8" t="s">
        <v>36</v>
      </c>
      <c r="C35" s="8" t="s">
        <v>36</v>
      </c>
      <c r="F35" s="3" t="str">
        <f aca="false">"{"&amp;""""&amp;"id"&amp;""""&amp;":"&amp;""""&amp;A35&amp;""""&amp;","&amp;""""&amp;"code"&amp;""""&amp;":"&amp;""""&amp;B35&amp;""""&amp;","&amp;""""&amp;"name"&amp;""""&amp;":"&amp;""""&amp;C35&amp;""""&amp;"},"</f>
        <v>{"id":"34","code":"PROTON WIRA","name":"PROTON WIRA"},</v>
      </c>
    </row>
    <row r="36" customFormat="false" ht="12.8" hidden="false" customHeight="false" outlineLevel="0" collapsed="false">
      <c r="A36" s="7" t="n">
        <f aca="false">A35+1</f>
        <v>35</v>
      </c>
      <c r="B36" s="8" t="s">
        <v>37</v>
      </c>
      <c r="C36" s="8" t="s">
        <v>37</v>
      </c>
      <c r="F36" s="3" t="str">
        <f aca="false">"{"&amp;""""&amp;"id"&amp;""""&amp;":"&amp;""""&amp;A36&amp;""""&amp;","&amp;""""&amp;"code"&amp;""""&amp;":"&amp;""""&amp;B36&amp;""""&amp;","&amp;""""&amp;"name"&amp;""""&amp;":"&amp;""""&amp;C36&amp;""""&amp;"},"</f>
        <v>{"id":"35","code":"SSANYONG","name":"SSANYONG"},</v>
      </c>
    </row>
    <row r="37" customFormat="false" ht="12.8" hidden="false" customHeight="false" outlineLevel="0" collapsed="false">
      <c r="A37" s="7" t="n">
        <f aca="false">A36+1</f>
        <v>36</v>
      </c>
      <c r="B37" s="9" t="s">
        <v>38</v>
      </c>
      <c r="C37" s="9" t="s">
        <v>38</v>
      </c>
      <c r="F37" s="3" t="str">
        <f aca="false">"{"&amp;""""&amp;"id"&amp;""""&amp;":"&amp;""""&amp;A37&amp;""""&amp;","&amp;""""&amp;"code"&amp;""""&amp;":"&amp;""""&amp;B37&amp;""""&amp;","&amp;""""&amp;"name"&amp;""""&amp;":"&amp;""""&amp;C37&amp;""""&amp;"},"</f>
        <v>{"id":"36","code":"SUBARU","name":"SUBARU"},</v>
      </c>
    </row>
    <row r="38" customFormat="false" ht="12.8" hidden="false" customHeight="false" outlineLevel="0" collapsed="false">
      <c r="A38" s="7" t="n">
        <f aca="false">A37+1</f>
        <v>37</v>
      </c>
      <c r="B38" s="8" t="s">
        <v>39</v>
      </c>
      <c r="C38" s="8" t="s">
        <v>39</v>
      </c>
      <c r="F38" s="3" t="str">
        <f aca="false">"{"&amp;""""&amp;"id"&amp;""""&amp;":"&amp;""""&amp;A38&amp;""""&amp;","&amp;""""&amp;"code"&amp;""""&amp;":"&amp;""""&amp;B38&amp;""""&amp;","&amp;""""&amp;"name"&amp;""""&amp;":"&amp;""""&amp;C38&amp;""""&amp;"},"</f>
        <v>{"id":"37","code":"SUZUKI","name":"SUZUKI"},</v>
      </c>
    </row>
    <row r="39" customFormat="false" ht="12.8" hidden="false" customHeight="false" outlineLevel="0" collapsed="false">
      <c r="A39" s="7" t="n">
        <f aca="false">A38+1</f>
        <v>38</v>
      </c>
      <c r="B39" s="8" t="s">
        <v>40</v>
      </c>
      <c r="C39" s="8" t="s">
        <v>40</v>
      </c>
      <c r="F39" s="3" t="str">
        <f aca="false">"{"&amp;""""&amp;"id"&amp;""""&amp;":"&amp;""""&amp;A39&amp;""""&amp;","&amp;""""&amp;"code"&amp;""""&amp;":"&amp;""""&amp;B39&amp;""""&amp;","&amp;""""&amp;"name"&amp;""""&amp;":"&amp;""""&amp;C39&amp;""""&amp;"},"</f>
        <v>{"id":"38","code":"TATA","name":"TATA"},</v>
      </c>
    </row>
    <row r="40" customFormat="false" ht="12.8" hidden="false" customHeight="false" outlineLevel="0" collapsed="false">
      <c r="A40" s="7" t="n">
        <f aca="false">A39+1</f>
        <v>39</v>
      </c>
      <c r="B40" s="8" t="s">
        <v>41</v>
      </c>
      <c r="C40" s="8" t="s">
        <v>41</v>
      </c>
      <c r="F40" s="3" t="str">
        <f aca="false">"{"&amp;""""&amp;"id"&amp;""""&amp;":"&amp;""""&amp;A40&amp;""""&amp;","&amp;""""&amp;"code"&amp;""""&amp;":"&amp;""""&amp;B40&amp;""""&amp;","&amp;""""&amp;"name"&amp;""""&amp;":"&amp;""""&amp;C40&amp;""""&amp;"},"</f>
        <v>{"id":"39","code":"TOYOTA","name":"TOYOTA"},</v>
      </c>
    </row>
    <row r="41" customFormat="false" ht="12.8" hidden="false" customHeight="false" outlineLevel="0" collapsed="false">
      <c r="A41" s="7" t="n">
        <f aca="false">A40+1</f>
        <v>40</v>
      </c>
      <c r="B41" s="8" t="s">
        <v>42</v>
      </c>
      <c r="C41" s="8" t="s">
        <v>42</v>
      </c>
      <c r="F41" s="3" t="str">
        <f aca="false">"{"&amp;""""&amp;"id"&amp;""""&amp;":"&amp;""""&amp;A41&amp;""""&amp;","&amp;""""&amp;"code"&amp;""""&amp;":"&amp;""""&amp;B41&amp;""""&amp;","&amp;""""&amp;"name"&amp;""""&amp;":"&amp;""""&amp;C41&amp;""""&amp;"},"</f>
        <v>{"id":"40","code":"VOLKSWAGEN","name":"VOLKSWAGEN"},</v>
      </c>
    </row>
    <row r="42" customFormat="false" ht="12.8" hidden="false" customHeight="false" outlineLevel="0" collapsed="false">
      <c r="A42" s="7" t="n">
        <f aca="false">A41+1</f>
        <v>41</v>
      </c>
      <c r="B42" s="8" t="s">
        <v>43</v>
      </c>
      <c r="C42" s="8" t="s">
        <v>43</v>
      </c>
      <c r="F42" s="3" t="str">
        <f aca="false">"{"&amp;""""&amp;"id"&amp;""""&amp;":"&amp;""""&amp;A42&amp;""""&amp;","&amp;""""&amp;"code"&amp;""""&amp;":"&amp;""""&amp;B42&amp;""""&amp;","&amp;""""&amp;"name"&amp;""""&amp;":"&amp;""""&amp;C42&amp;""""&amp;"},"</f>
        <v>{"id":"41","code":"VOLVO","name":"VOLVO"},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4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7" activeCellId="1" sqref="A2:H2 F17"/>
    </sheetView>
  </sheetViews>
  <sheetFormatPr defaultRowHeight="13.8" zeroHeight="false" outlineLevelRow="0" outlineLevelCol="0"/>
  <cols>
    <col collapsed="false" customWidth="true" hidden="false" outlineLevel="0" max="1" min="1" style="5" width="5.81"/>
    <col collapsed="false" customWidth="true" hidden="false" outlineLevel="0" max="2" min="2" style="5" width="13.89"/>
    <col collapsed="false" customWidth="true" hidden="false" outlineLevel="0" max="3" min="3" style="0" width="8.67"/>
    <col collapsed="false" customWidth="true" hidden="false" outlineLevel="0" max="4" min="4" style="5" width="8.79"/>
    <col collapsed="false" customWidth="true" hidden="false" outlineLevel="0" max="5" min="5" style="5" width="9.2"/>
    <col collapsed="false" customWidth="true" hidden="false" outlineLevel="0" max="6" min="6" style="5" width="83.68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5" t="s">
        <v>0</v>
      </c>
      <c r="B1" s="5" t="s">
        <v>778</v>
      </c>
      <c r="C1" s="5" t="s">
        <v>779</v>
      </c>
      <c r="D1" s="5" t="s">
        <v>714</v>
      </c>
      <c r="E1" s="5" t="s">
        <v>780</v>
      </c>
      <c r="F1" s="5" t="s">
        <v>2</v>
      </c>
      <c r="G1" s="5" t="s">
        <v>715</v>
      </c>
    </row>
    <row r="2" customFormat="false" ht="13.8" hidden="false" customHeight="false" outlineLevel="0" collapsed="false">
      <c r="A2" s="5" t="n">
        <v>1</v>
      </c>
      <c r="B2" s="5" t="n">
        <v>1</v>
      </c>
      <c r="C2" s="5" t="e">
        <f aca="false">VLOOKUP(A2,Sheet9!$A$2:$K$620,11,0)</f>
        <v>#N/A</v>
      </c>
      <c r="D2" s="5" t="s">
        <v>784</v>
      </c>
      <c r="E2" s="5" t="s">
        <v>785</v>
      </c>
      <c r="F2" s="5" t="str">
        <f aca="false">VLOOKUP(B2,car_part!A2:H620,8,0)</f>
        <v>D23R</v>
      </c>
      <c r="H2" s="5" t="str">
        <f aca="false">"{"&amp;""""&amp;"id"&amp;""""&amp;":"&amp;""""</f>
        <v>{"id":"</v>
      </c>
    </row>
    <row r="3" customFormat="false" ht="13.8" hidden="false" customHeight="false" outlineLevel="0" collapsed="false">
      <c r="A3" s="5" t="n">
        <v>2</v>
      </c>
      <c r="B3" s="5" t="n">
        <v>2</v>
      </c>
      <c r="C3" s="5" t="e">
        <f aca="false">VLOOKUP(A3,Sheet9!$A$2:$K$620,11,0)</f>
        <v>#N/A</v>
      </c>
      <c r="D3" s="5" t="s">
        <v>784</v>
      </c>
      <c r="E3" s="5" t="s">
        <v>785</v>
      </c>
      <c r="F3" s="5" t="str">
        <f aca="false">VLOOKUP(B3,car_part!A3:H621,8,0)</f>
        <v>D23R</v>
      </c>
    </row>
    <row r="4" customFormat="false" ht="13.8" hidden="false" customHeight="false" outlineLevel="0" collapsed="false">
      <c r="A4" s="5" t="n">
        <v>11</v>
      </c>
      <c r="B4" s="5" t="n">
        <v>11</v>
      </c>
      <c r="C4" s="5" t="e">
        <f aca="false">VLOOKUP(A4,Sheet9!$A$2:$K$620,11,0)</f>
        <v>#N/A</v>
      </c>
      <c r="D4" s="5" t="s">
        <v>784</v>
      </c>
      <c r="E4" s="5" t="s">
        <v>785</v>
      </c>
      <c r="F4" s="5" t="str">
        <f aca="false">VLOOKUP(B4,car_part!A12:H630,8,0)</f>
        <v>B20</v>
      </c>
    </row>
    <row r="5" customFormat="false" ht="13.8" hidden="false" customHeight="false" outlineLevel="0" collapsed="false">
      <c r="A5" s="5" t="n">
        <v>12</v>
      </c>
      <c r="B5" s="5" t="n">
        <v>12</v>
      </c>
      <c r="C5" s="5" t="e">
        <f aca="false">VLOOKUP(A5,Sheet9!$A$2:$K$620,11,0)</f>
        <v>#N/A</v>
      </c>
      <c r="D5" s="5" t="s">
        <v>784</v>
      </c>
      <c r="E5" s="5" t="s">
        <v>785</v>
      </c>
      <c r="F5" s="5" t="str">
        <f aca="false">VLOOKUP(B5,car_part!A13:H631,8,0)</f>
        <v>DIN55</v>
      </c>
    </row>
    <row r="6" customFormat="false" ht="13.8" hidden="false" customHeight="false" outlineLevel="0" collapsed="false">
      <c r="A6" s="5" t="n">
        <v>14</v>
      </c>
      <c r="B6" s="5" t="n">
        <v>14</v>
      </c>
      <c r="C6" s="5" t="e">
        <f aca="false">VLOOKUP(A6,Sheet9!$A$2:$K$620,11,0)</f>
        <v>#N/A</v>
      </c>
      <c r="D6" s="5" t="s">
        <v>784</v>
      </c>
      <c r="E6" s="5" t="s">
        <v>785</v>
      </c>
      <c r="F6" s="5" t="n">
        <f aca="false">VLOOKUP(B6,car_part!A15:H633,8,0)</f>
        <v>0</v>
      </c>
    </row>
    <row r="7" customFormat="false" ht="13.8" hidden="false" customHeight="false" outlineLevel="0" collapsed="false">
      <c r="A7" s="5" t="n">
        <v>15</v>
      </c>
      <c r="B7" s="5" t="n">
        <v>15</v>
      </c>
      <c r="C7" s="5" t="e">
        <f aca="false">VLOOKUP(A7,Sheet9!$A$2:$K$620,11,0)</f>
        <v>#N/A</v>
      </c>
      <c r="D7" s="5" t="s">
        <v>784</v>
      </c>
      <c r="E7" s="5" t="s">
        <v>785</v>
      </c>
      <c r="F7" s="5" t="n">
        <f aca="false">VLOOKUP(B7,car_part!A16:H634,8,0)</f>
        <v>0</v>
      </c>
    </row>
    <row r="8" customFormat="false" ht="13.8" hidden="false" customHeight="false" outlineLevel="0" collapsed="false">
      <c r="A8" s="5" t="n">
        <v>16</v>
      </c>
      <c r="B8" s="5" t="n">
        <v>16</v>
      </c>
      <c r="C8" s="5" t="e">
        <f aca="false">VLOOKUP(A8,Sheet9!$A$2:$K$620,11,0)</f>
        <v>#N/A</v>
      </c>
      <c r="D8" s="5" t="s">
        <v>784</v>
      </c>
      <c r="E8" s="5" t="s">
        <v>785</v>
      </c>
      <c r="F8" s="5" t="str">
        <f aca="false">VLOOKUP(B8,car_part!A17:H635,8,0)</f>
        <v>If the vehicle is equipped with start/stop technology, the recommended battery is ENERGIZER AGM</v>
      </c>
    </row>
    <row r="9" customFormat="false" ht="13.8" hidden="false" customHeight="false" outlineLevel="0" collapsed="false">
      <c r="A9" s="5" t="n">
        <v>18</v>
      </c>
      <c r="B9" s="5" t="n">
        <v>18</v>
      </c>
      <c r="C9" s="5" t="e">
        <f aca="false">VLOOKUP(A9,Sheet9!$A$2:$K$620,11,0)</f>
        <v>#N/A</v>
      </c>
      <c r="D9" s="5" t="s">
        <v>784</v>
      </c>
      <c r="E9" s="5" t="s">
        <v>785</v>
      </c>
      <c r="F9" s="5" t="str">
        <f aca="false">VLOOKUP(B9,car_part!A19:H637,8,0)</f>
        <v>If the vehicle is equipped with start/stop technology, the recommended battery is ENERGIZER AGM</v>
      </c>
    </row>
    <row r="10" customFormat="false" ht="13.8" hidden="false" customHeight="false" outlineLevel="0" collapsed="false">
      <c r="A10" s="5" t="n">
        <v>19</v>
      </c>
      <c r="B10" s="5" t="n">
        <v>19</v>
      </c>
      <c r="C10" s="5" t="e">
        <f aca="false">VLOOKUP(A10,Sheet9!$A$2:$K$620,11,0)</f>
        <v>#N/A</v>
      </c>
      <c r="D10" s="5" t="s">
        <v>784</v>
      </c>
      <c r="E10" s="5" t="s">
        <v>785</v>
      </c>
      <c r="F10" s="5" t="str">
        <f aca="false">VLOOKUP(B10,car_part!A20:H638,8,0)</f>
        <v>If the vehicle is equipped with start/stop technology, the recommended battery is ENERGIZER AGM</v>
      </c>
    </row>
    <row r="11" customFormat="false" ht="13.8" hidden="false" customHeight="false" outlineLevel="0" collapsed="false">
      <c r="A11" s="5" t="n">
        <v>20</v>
      </c>
      <c r="B11" s="5" t="n">
        <v>20</v>
      </c>
      <c r="C11" s="5" t="e">
        <f aca="false">VLOOKUP(A11,Sheet9!$A$2:$K$620,11,0)</f>
        <v>#N/A</v>
      </c>
      <c r="D11" s="5" t="s">
        <v>784</v>
      </c>
      <c r="E11" s="5" t="s">
        <v>785</v>
      </c>
      <c r="F11" s="5" t="str">
        <f aca="false">VLOOKUP(B11,car_part!A21:H639,8,0)</f>
        <v>If the vehicle is equipped with start/stop technology, the recommended battery is ENERGIZER AGM</v>
      </c>
    </row>
    <row r="12" customFormat="false" ht="13.8" hidden="false" customHeight="false" outlineLevel="0" collapsed="false">
      <c r="A12" s="5" t="n">
        <v>21</v>
      </c>
      <c r="B12" s="5" t="n">
        <v>21</v>
      </c>
      <c r="C12" s="5" t="e">
        <f aca="false">VLOOKUP(A12,Sheet9!$A$2:$K$620,11,0)</f>
        <v>#N/A</v>
      </c>
      <c r="D12" s="5" t="s">
        <v>784</v>
      </c>
      <c r="E12" s="5" t="s">
        <v>785</v>
      </c>
      <c r="F12" s="5" t="str">
        <f aca="false">VLOOKUP(B12,car_part!A22:H640,8,0)</f>
        <v>If the vehicle is equipped with start/stop technology, the recommended battery is ENERGIZER AGM</v>
      </c>
    </row>
    <row r="13" customFormat="false" ht="13.8" hidden="false" customHeight="false" outlineLevel="0" collapsed="false">
      <c r="A13" s="5" t="n">
        <v>22</v>
      </c>
      <c r="B13" s="5" t="n">
        <v>22</v>
      </c>
      <c r="C13" s="5" t="e">
        <f aca="false">VLOOKUP(A13,Sheet9!$A$2:$K$620,11,0)</f>
        <v>#N/A</v>
      </c>
      <c r="D13" s="5" t="s">
        <v>784</v>
      </c>
      <c r="E13" s="5" t="s">
        <v>785</v>
      </c>
      <c r="F13" s="5" t="str">
        <f aca="false">VLOOKUP(B13,car_part!A23:H641,8,0)</f>
        <v>If the vehicle is equipped with start/stop technology, the recommended battery is ENERGIZER AGM</v>
      </c>
    </row>
    <row r="14" customFormat="false" ht="13.8" hidden="false" customHeight="false" outlineLevel="0" collapsed="false">
      <c r="A14" s="5" t="n">
        <v>23</v>
      </c>
      <c r="B14" s="5" t="n">
        <v>23</v>
      </c>
      <c r="C14" s="5" t="e">
        <f aca="false">VLOOKUP(A14,Sheet9!$A$2:$K$620,11,0)</f>
        <v>#N/A</v>
      </c>
      <c r="D14" s="5" t="s">
        <v>784</v>
      </c>
      <c r="E14" s="5" t="s">
        <v>785</v>
      </c>
      <c r="F14" s="5" t="str">
        <f aca="false">VLOOKUP(B14,car_part!A24:H642,8,0)</f>
        <v>If the vehicle is equipped with start/stop technology, the recommended battery is ENERGIZER AGM</v>
      </c>
    </row>
    <row r="15" customFormat="false" ht="13.8" hidden="false" customHeight="false" outlineLevel="0" collapsed="false">
      <c r="A15" s="5" t="n">
        <v>24</v>
      </c>
      <c r="B15" s="5" t="n">
        <v>24</v>
      </c>
      <c r="C15" s="5" t="e">
        <f aca="false">VLOOKUP(A15,Sheet9!$A$2:$K$620,11,0)</f>
        <v>#N/A</v>
      </c>
      <c r="D15" s="5" t="s">
        <v>784</v>
      </c>
      <c r="E15" s="5" t="s">
        <v>785</v>
      </c>
      <c r="F15" s="5" t="str">
        <f aca="false">VLOOKUP(B15,car_part!A25:H643,8,0)</f>
        <v>If the vehicle is equipped with start/stop technology, the recommended battery is ENERGIZER AGM</v>
      </c>
    </row>
    <row r="16" customFormat="false" ht="13.8" hidden="false" customHeight="false" outlineLevel="0" collapsed="false">
      <c r="A16" s="5" t="n">
        <v>26</v>
      </c>
      <c r="B16" s="5" t="n">
        <v>26</v>
      </c>
      <c r="C16" s="5" t="e">
        <f aca="false">VLOOKUP(A16,Sheet9!$A$2:$K$620,11,0)</f>
        <v>#N/A</v>
      </c>
      <c r="D16" s="5" t="s">
        <v>784</v>
      </c>
      <c r="E16" s="5" t="s">
        <v>785</v>
      </c>
      <c r="F16" s="5" t="str">
        <f aca="false">VLOOKUP(B16,car_part!A27:H645,8,0)</f>
        <v>If the vehicle is equipped with start/stop technology, the recommended battery is ENERGIZER AGM</v>
      </c>
    </row>
    <row r="17" customFormat="false" ht="13.8" hidden="false" customHeight="false" outlineLevel="0" collapsed="false">
      <c r="A17" s="5" t="n">
        <v>27</v>
      </c>
      <c r="B17" s="5" t="n">
        <v>27</v>
      </c>
      <c r="C17" s="5" t="e">
        <f aca="false">VLOOKUP(A17,Sheet9!$A$2:$K$620,11,0)</f>
        <v>#N/A</v>
      </c>
      <c r="D17" s="5" t="s">
        <v>784</v>
      </c>
      <c r="E17" s="5" t="s">
        <v>785</v>
      </c>
      <c r="F17" s="5" t="str">
        <f aca="false">VLOOKUP(B17,car_part!A28:H646,8,0)</f>
        <v>If the vehicle is equipped with start/stop technology, the recommended battery is ENERGIZER AGM</v>
      </c>
    </row>
    <row r="18" customFormat="false" ht="13.8" hidden="false" customHeight="false" outlineLevel="0" collapsed="false">
      <c r="A18" s="5" t="n">
        <v>29</v>
      </c>
      <c r="B18" s="5" t="n">
        <v>29</v>
      </c>
      <c r="C18" s="5" t="e">
        <f aca="false">VLOOKUP(A18,Sheet9!$A$2:$K$620,11,0)</f>
        <v>#N/A</v>
      </c>
      <c r="D18" s="5" t="s">
        <v>784</v>
      </c>
      <c r="E18" s="5" t="s">
        <v>785</v>
      </c>
      <c r="F18" s="5" t="n">
        <f aca="false">VLOOKUP(B18,car_part!A30:H648,8,0)</f>
        <v>0</v>
      </c>
    </row>
    <row r="19" customFormat="false" ht="13.8" hidden="false" customHeight="false" outlineLevel="0" collapsed="false">
      <c r="A19" s="5" t="n">
        <v>31</v>
      </c>
      <c r="B19" s="5" t="n">
        <v>31</v>
      </c>
      <c r="C19" s="5" t="e">
        <f aca="false">VLOOKUP(A19,Sheet9!$A$2:$K$620,11,0)</f>
        <v>#N/A</v>
      </c>
      <c r="D19" s="5" t="s">
        <v>784</v>
      </c>
      <c r="E19" s="5" t="s">
        <v>785</v>
      </c>
      <c r="F19" s="5" t="str">
        <f aca="false">VLOOKUP(B19,car_part!A32:H650,8,0)</f>
        <v>If the vehicle is equipped with start/stop technology, the recommended battery is ENERGIZER AGM</v>
      </c>
    </row>
    <row r="20" customFormat="false" ht="13.8" hidden="false" customHeight="false" outlineLevel="0" collapsed="false">
      <c r="A20" s="5" t="n">
        <v>32</v>
      </c>
      <c r="B20" s="5" t="n">
        <v>32</v>
      </c>
      <c r="C20" s="5" t="e">
        <f aca="false">VLOOKUP(A20,Sheet9!$A$2:$K$620,11,0)</f>
        <v>#N/A</v>
      </c>
      <c r="D20" s="5" t="s">
        <v>784</v>
      </c>
      <c r="E20" s="5" t="s">
        <v>785</v>
      </c>
      <c r="F20" s="5" t="str">
        <f aca="false">VLOOKUP(B20,car_part!A33:H651,8,0)</f>
        <v>If the vehicle is equipped with start/stop technology, the recommended battery is ENERGIZER AGM</v>
      </c>
    </row>
    <row r="21" customFormat="false" ht="13.8" hidden="false" customHeight="false" outlineLevel="0" collapsed="false">
      <c r="A21" s="5" t="n">
        <v>33</v>
      </c>
      <c r="B21" s="5" t="n">
        <v>33</v>
      </c>
      <c r="C21" s="5" t="e">
        <f aca="false">VLOOKUP(A21,Sheet9!$A$2:$K$620,11,0)</f>
        <v>#N/A</v>
      </c>
      <c r="D21" s="5" t="s">
        <v>784</v>
      </c>
      <c r="E21" s="5" t="s">
        <v>785</v>
      </c>
      <c r="F21" s="5" t="str">
        <f aca="false">VLOOKUP(B21,car_part!A34:H652,8,0)</f>
        <v>If the vehicle is equipped with start/stop technology, the recommended battery is ENERGIZER AGM</v>
      </c>
    </row>
    <row r="22" customFormat="false" ht="13.8" hidden="false" customHeight="false" outlineLevel="0" collapsed="false">
      <c r="A22" s="5" t="n">
        <v>34</v>
      </c>
      <c r="B22" s="5" t="n">
        <v>34</v>
      </c>
      <c r="C22" s="5" t="e">
        <f aca="false">VLOOKUP(A22,Sheet9!$A$2:$K$620,11,0)</f>
        <v>#N/A</v>
      </c>
      <c r="D22" s="5" t="s">
        <v>784</v>
      </c>
      <c r="E22" s="5" t="s">
        <v>785</v>
      </c>
      <c r="F22" s="5" t="str">
        <f aca="false">VLOOKUP(B22,car_part!A35:H653,8,0)</f>
        <v>If the vehicle is equipped with start/stop technology, the recommended battery is ENERGIZER AGM</v>
      </c>
    </row>
    <row r="23" customFormat="false" ht="13.8" hidden="false" customHeight="false" outlineLevel="0" collapsed="false">
      <c r="A23" s="5" t="n">
        <v>36</v>
      </c>
      <c r="B23" s="5" t="n">
        <v>36</v>
      </c>
      <c r="C23" s="5" t="e">
        <f aca="false">VLOOKUP(A23,Sheet9!$A$2:$K$620,11,0)</f>
        <v>#N/A</v>
      </c>
      <c r="D23" s="5" t="s">
        <v>784</v>
      </c>
      <c r="E23" s="5" t="s">
        <v>785</v>
      </c>
      <c r="F23" s="5" t="str">
        <f aca="false">VLOOKUP(B23,car_part!A37:H655,8,0)</f>
        <v>If the vehicle is equipped with start/stop technology, the recommended battery is ENERGIZER AGM</v>
      </c>
    </row>
    <row r="24" customFormat="false" ht="13.8" hidden="false" customHeight="false" outlineLevel="0" collapsed="false">
      <c r="A24" s="5" t="n">
        <v>40</v>
      </c>
      <c r="B24" s="5" t="n">
        <v>40</v>
      </c>
      <c r="C24" s="5" t="e">
        <f aca="false">VLOOKUP(A24,Sheet9!$A$2:$K$620,11,0)</f>
        <v>#N/A</v>
      </c>
      <c r="D24" s="5" t="s">
        <v>784</v>
      </c>
      <c r="E24" s="5" t="s">
        <v>785</v>
      </c>
      <c r="F24" s="5" t="str">
        <f aca="false">VLOOKUP(B24,car_part!A41:H659,8,0)</f>
        <v>If the vehicle is equipped with start/stop technology, the recommended battery is ENERGIZER AGM</v>
      </c>
    </row>
    <row r="25" customFormat="false" ht="13.8" hidden="false" customHeight="false" outlineLevel="0" collapsed="false">
      <c r="A25" s="5" t="n">
        <v>47</v>
      </c>
      <c r="B25" s="5" t="n">
        <v>47</v>
      </c>
      <c r="C25" s="5" t="e">
        <f aca="false">VLOOKUP(A25,Sheet9!$A$2:$K$620,11,0)</f>
        <v>#N/A</v>
      </c>
      <c r="D25" s="5" t="s">
        <v>784</v>
      </c>
      <c r="E25" s="5" t="s">
        <v>785</v>
      </c>
      <c r="F25" s="5" t="str">
        <f aca="false">VLOOKUP(B25,car_part!A48:H666,8,0)</f>
        <v>DIN55</v>
      </c>
    </row>
    <row r="26" customFormat="false" ht="13.8" hidden="false" customHeight="false" outlineLevel="0" collapsed="false">
      <c r="A26" s="5" t="n">
        <v>48</v>
      </c>
      <c r="B26" s="5" t="n">
        <v>48</v>
      </c>
      <c r="C26" s="5" t="e">
        <f aca="false">VLOOKUP(A26,Sheet9!$A$2:$K$620,11,0)</f>
        <v>#N/A</v>
      </c>
      <c r="D26" s="5" t="s">
        <v>784</v>
      </c>
      <c r="E26" s="5" t="s">
        <v>785</v>
      </c>
      <c r="F26" s="5" t="str">
        <f aca="false">VLOOKUP(B26,car_part!A49:H667,8,0)</f>
        <v>DIN44</v>
      </c>
    </row>
    <row r="27" customFormat="false" ht="13.8" hidden="false" customHeight="false" outlineLevel="0" collapsed="false">
      <c r="A27" s="5" t="n">
        <v>49</v>
      </c>
      <c r="B27" s="5" t="n">
        <v>49</v>
      </c>
      <c r="C27" s="5" t="e">
        <f aca="false">VLOOKUP(A27,Sheet9!$A$2:$K$620,11,0)</f>
        <v>#N/A</v>
      </c>
      <c r="D27" s="5" t="s">
        <v>784</v>
      </c>
      <c r="E27" s="5" t="s">
        <v>785</v>
      </c>
      <c r="F27" s="5" t="str">
        <f aca="false">VLOOKUP(B27,car_part!A50:H668,8,0)</f>
        <v>B21L</v>
      </c>
    </row>
    <row r="28" customFormat="false" ht="13.8" hidden="false" customHeight="false" outlineLevel="0" collapsed="false">
      <c r="A28" s="5" t="n">
        <v>53</v>
      </c>
      <c r="B28" s="5" t="n">
        <v>53</v>
      </c>
      <c r="C28" s="5" t="e">
        <f aca="false">VLOOKUP(A28,Sheet9!$A$2:$K$620,11,0)</f>
        <v>#N/A</v>
      </c>
      <c r="D28" s="5" t="s">
        <v>784</v>
      </c>
      <c r="E28" s="5" t="s">
        <v>785</v>
      </c>
      <c r="F28" s="5" t="str">
        <f aca="false">VLOOKUP(B28,car_part!A54:H672,8,0)</f>
        <v>DIN44</v>
      </c>
    </row>
    <row r="29" customFormat="false" ht="13.8" hidden="false" customHeight="false" outlineLevel="0" collapsed="false">
      <c r="A29" s="5" t="n">
        <v>55</v>
      </c>
      <c r="B29" s="5" t="n">
        <v>55</v>
      </c>
      <c r="C29" s="5" t="e">
        <f aca="false">VLOOKUP(A29,Sheet9!$A$2:$K$620,11,0)</f>
        <v>#N/A</v>
      </c>
      <c r="D29" s="5" t="s">
        <v>784</v>
      </c>
      <c r="E29" s="5" t="s">
        <v>785</v>
      </c>
      <c r="F29" s="5" t="str">
        <f aca="false">VLOOKUP(B29,car_part!A56:H674,8,0)</f>
        <v>B21L</v>
      </c>
    </row>
    <row r="30" customFormat="false" ht="13.8" hidden="false" customHeight="false" outlineLevel="0" collapsed="false">
      <c r="A30" s="5" t="n">
        <v>56</v>
      </c>
      <c r="B30" s="5" t="n">
        <v>56</v>
      </c>
      <c r="C30" s="5" t="e">
        <f aca="false">VLOOKUP(A30,Sheet9!$A$2:$K$620,11,0)</f>
        <v>#N/A</v>
      </c>
      <c r="D30" s="5" t="s">
        <v>784</v>
      </c>
      <c r="E30" s="5" t="s">
        <v>785</v>
      </c>
      <c r="F30" s="5" t="str">
        <f aca="false">VLOOKUP(B30,car_part!A57:H675,8,0)</f>
        <v>DIN55R</v>
      </c>
    </row>
    <row r="31" customFormat="false" ht="13.8" hidden="false" customHeight="false" outlineLevel="0" collapsed="false">
      <c r="A31" s="5" t="n">
        <v>57</v>
      </c>
      <c r="B31" s="5" t="n">
        <v>57</v>
      </c>
      <c r="C31" s="5" t="e">
        <f aca="false">VLOOKUP(A31,Sheet9!$A$2:$K$620,11,0)</f>
        <v>#N/A</v>
      </c>
      <c r="D31" s="5" t="s">
        <v>784</v>
      </c>
      <c r="E31" s="5" t="s">
        <v>785</v>
      </c>
      <c r="F31" s="5" t="str">
        <f aca="false">VLOOKUP(B31,car_part!A58:H676,8,0)</f>
        <v>DIN55R</v>
      </c>
    </row>
    <row r="32" customFormat="false" ht="13.8" hidden="false" customHeight="false" outlineLevel="0" collapsed="false">
      <c r="A32" s="5" t="n">
        <v>58</v>
      </c>
      <c r="B32" s="5" t="n">
        <v>58</v>
      </c>
      <c r="C32" s="5" t="e">
        <f aca="false">VLOOKUP(A32,Sheet9!$A$2:$K$620,11,0)</f>
        <v>#N/A</v>
      </c>
      <c r="D32" s="5" t="s">
        <v>784</v>
      </c>
      <c r="E32" s="5" t="s">
        <v>785</v>
      </c>
      <c r="F32" s="5" t="str">
        <f aca="false">VLOOKUP(B32,car_part!A59:H677,8,0)</f>
        <v>DIN55R</v>
      </c>
    </row>
    <row r="33" customFormat="false" ht="13.8" hidden="false" customHeight="false" outlineLevel="0" collapsed="false">
      <c r="A33" s="5" t="n">
        <v>59</v>
      </c>
      <c r="B33" s="5" t="n">
        <v>59</v>
      </c>
      <c r="C33" s="5" t="e">
        <f aca="false">VLOOKUP(A33,Sheet9!$A$2:$K$620,11,0)</f>
        <v>#N/A</v>
      </c>
      <c r="D33" s="5" t="s">
        <v>784</v>
      </c>
      <c r="E33" s="5" t="s">
        <v>785</v>
      </c>
      <c r="F33" s="5" t="str">
        <f aca="false">VLOOKUP(B33,car_part!A60:H678,8,0)</f>
        <v>DIN55R</v>
      </c>
    </row>
    <row r="34" customFormat="false" ht="13.8" hidden="false" customHeight="false" outlineLevel="0" collapsed="false">
      <c r="A34" s="5" t="n">
        <v>60</v>
      </c>
      <c r="B34" s="5" t="n">
        <v>60</v>
      </c>
      <c r="C34" s="5" t="e">
        <f aca="false">VLOOKUP(A34,Sheet9!$A$2:$K$620,11,0)</f>
        <v>#N/A</v>
      </c>
      <c r="D34" s="5" t="s">
        <v>784</v>
      </c>
      <c r="E34" s="5" t="s">
        <v>785</v>
      </c>
      <c r="F34" s="5" t="str">
        <f aca="false">VLOOKUP(B34,car_part!A61:H679,8,0)</f>
        <v>DIN55R</v>
      </c>
    </row>
    <row r="35" customFormat="false" ht="13.8" hidden="false" customHeight="false" outlineLevel="0" collapsed="false">
      <c r="A35" s="5" t="n">
        <v>61</v>
      </c>
      <c r="B35" s="5" t="n">
        <v>61</v>
      </c>
      <c r="C35" s="5" t="e">
        <f aca="false">VLOOKUP(A35,Sheet9!$A$2:$K$620,11,0)</f>
        <v>#N/A</v>
      </c>
      <c r="D35" s="5" t="s">
        <v>784</v>
      </c>
      <c r="E35" s="5" t="s">
        <v>785</v>
      </c>
      <c r="F35" s="5" t="str">
        <f aca="false">VLOOKUP(B35,car_part!A62:H680,8,0)</f>
        <v>DIN44</v>
      </c>
    </row>
    <row r="36" customFormat="false" ht="13.8" hidden="false" customHeight="false" outlineLevel="0" collapsed="false">
      <c r="A36" s="5" t="n">
        <v>62</v>
      </c>
      <c r="B36" s="5" t="n">
        <v>62</v>
      </c>
      <c r="C36" s="5" t="e">
        <f aca="false">VLOOKUP(A36,Sheet9!$A$2:$K$620,11,0)</f>
        <v>#N/A</v>
      </c>
      <c r="D36" s="5" t="s">
        <v>784</v>
      </c>
      <c r="E36" s="5" t="s">
        <v>785</v>
      </c>
      <c r="F36" s="5" t="str">
        <f aca="false">VLOOKUP(B36,car_part!A63:H681,8,0)</f>
        <v>DIN55</v>
      </c>
    </row>
    <row r="37" customFormat="false" ht="13.8" hidden="false" customHeight="false" outlineLevel="0" collapsed="false">
      <c r="A37" s="5" t="n">
        <v>63</v>
      </c>
      <c r="B37" s="5" t="n">
        <v>63</v>
      </c>
      <c r="C37" s="5" t="e">
        <f aca="false">VLOOKUP(A37,Sheet9!$A$2:$K$620,11,0)</f>
        <v>#N/A</v>
      </c>
      <c r="D37" s="5" t="s">
        <v>784</v>
      </c>
      <c r="E37" s="5" t="s">
        <v>785</v>
      </c>
      <c r="F37" s="5" t="str">
        <f aca="false">VLOOKUP(B37,car_part!A64:H682,8,0)</f>
        <v>DIN66R</v>
      </c>
    </row>
    <row r="38" customFormat="false" ht="13.8" hidden="false" customHeight="false" outlineLevel="0" collapsed="false">
      <c r="A38" s="5" t="n">
        <v>64</v>
      </c>
      <c r="B38" s="5" t="n">
        <v>64</v>
      </c>
      <c r="C38" s="5" t="e">
        <f aca="false">VLOOKUP(A38,Sheet9!$A$2:$K$620,11,0)</f>
        <v>#N/A</v>
      </c>
      <c r="D38" s="5" t="s">
        <v>784</v>
      </c>
      <c r="E38" s="5" t="s">
        <v>785</v>
      </c>
      <c r="F38" s="5" t="str">
        <f aca="false">VLOOKUP(B38,car_part!A65:H683,8,0)</f>
        <v>DIN66R</v>
      </c>
    </row>
    <row r="39" customFormat="false" ht="13.8" hidden="false" customHeight="false" outlineLevel="0" collapsed="false">
      <c r="A39" s="5" t="n">
        <v>65</v>
      </c>
      <c r="B39" s="5" t="n">
        <v>65</v>
      </c>
      <c r="C39" s="5" t="e">
        <f aca="false">VLOOKUP(A39,Sheet9!$A$2:$K$620,11,0)</f>
        <v>#N/A</v>
      </c>
      <c r="D39" s="5" t="s">
        <v>784</v>
      </c>
      <c r="E39" s="5" t="s">
        <v>785</v>
      </c>
      <c r="F39" s="5" t="str">
        <f aca="false">VLOOKUP(B39,car_part!A66:H684,8,0)</f>
        <v>DIN66R</v>
      </c>
    </row>
    <row r="40" customFormat="false" ht="13.8" hidden="false" customHeight="false" outlineLevel="0" collapsed="false">
      <c r="A40" s="5" t="n">
        <v>66</v>
      </c>
      <c r="B40" s="5" t="n">
        <v>66</v>
      </c>
      <c r="C40" s="5" t="e">
        <f aca="false">VLOOKUP(A40,Sheet9!$A$2:$K$620,11,0)</f>
        <v>#N/A</v>
      </c>
      <c r="D40" s="5" t="s">
        <v>784</v>
      </c>
      <c r="E40" s="5" t="s">
        <v>785</v>
      </c>
      <c r="F40" s="5" t="str">
        <f aca="false">VLOOKUP(B40,car_part!A67:H685,8,0)</f>
        <v>DIN66R</v>
      </c>
    </row>
    <row r="41" customFormat="false" ht="13.8" hidden="false" customHeight="false" outlineLevel="0" collapsed="false">
      <c r="A41" s="5" t="n">
        <v>67</v>
      </c>
      <c r="B41" s="5" t="n">
        <v>67</v>
      </c>
      <c r="C41" s="5" t="e">
        <f aca="false">VLOOKUP(A41,Sheet9!$A$2:$K$620,11,0)</f>
        <v>#N/A</v>
      </c>
      <c r="D41" s="5" t="s">
        <v>784</v>
      </c>
      <c r="E41" s="5" t="s">
        <v>785</v>
      </c>
      <c r="F41" s="5" t="str">
        <f aca="false">VLOOKUP(B41,car_part!A68:H686,8,0)</f>
        <v>DIN67</v>
      </c>
    </row>
    <row r="42" customFormat="false" ht="13.8" hidden="false" customHeight="false" outlineLevel="0" collapsed="false">
      <c r="A42" s="5" t="n">
        <v>69</v>
      </c>
      <c r="B42" s="5" t="n">
        <v>69</v>
      </c>
      <c r="C42" s="5" t="e">
        <f aca="false">VLOOKUP(A42,Sheet9!$A$2:$K$620,11,0)</f>
        <v>#N/A</v>
      </c>
      <c r="D42" s="5" t="s">
        <v>784</v>
      </c>
      <c r="E42" s="5" t="s">
        <v>785</v>
      </c>
      <c r="F42" s="5" t="str">
        <f aca="false">VLOOKUP(B42,car_part!A70:H688,8,0)</f>
        <v>DIN55</v>
      </c>
    </row>
    <row r="43" customFormat="false" ht="13.8" hidden="false" customHeight="false" outlineLevel="0" collapsed="false">
      <c r="A43" s="5" t="n">
        <v>70</v>
      </c>
      <c r="B43" s="5" t="n">
        <v>70</v>
      </c>
      <c r="C43" s="5" t="e">
        <f aca="false">VLOOKUP(A43,Sheet9!$A$2:$K$620,11,0)</f>
        <v>#N/A</v>
      </c>
      <c r="D43" s="5" t="s">
        <v>784</v>
      </c>
      <c r="E43" s="5" t="s">
        <v>785</v>
      </c>
      <c r="F43" s="5" t="str">
        <f aca="false">VLOOKUP(B43,car_part!A71:H689,8,0)</f>
        <v>G34/78</v>
      </c>
    </row>
    <row r="44" customFormat="false" ht="13.8" hidden="false" customHeight="false" outlineLevel="0" collapsed="false">
      <c r="A44" s="5" t="n">
        <v>71</v>
      </c>
      <c r="B44" s="5" t="n">
        <v>71</v>
      </c>
      <c r="C44" s="5" t="e">
        <f aca="false">VLOOKUP(A44,Sheet9!$A$2:$K$620,11,0)</f>
        <v>#N/A</v>
      </c>
      <c r="D44" s="5" t="s">
        <v>784</v>
      </c>
      <c r="E44" s="5" t="s">
        <v>785</v>
      </c>
      <c r="F44" s="5" t="str">
        <f aca="false">VLOOKUP(B44,car_part!A72:H690,8,0)</f>
        <v>DIN55R</v>
      </c>
    </row>
    <row r="45" customFormat="false" ht="13.8" hidden="false" customHeight="false" outlineLevel="0" collapsed="false">
      <c r="A45" s="5" t="n">
        <v>72</v>
      </c>
      <c r="B45" s="5" t="n">
        <v>72</v>
      </c>
      <c r="C45" s="5" t="e">
        <f aca="false">VLOOKUP(A45,Sheet9!$A$2:$K$620,11,0)</f>
        <v>#N/A</v>
      </c>
      <c r="D45" s="5" t="s">
        <v>784</v>
      </c>
      <c r="E45" s="5" t="s">
        <v>785</v>
      </c>
      <c r="F45" s="5" t="str">
        <f aca="false">VLOOKUP(B45,car_part!A73:H691,8,0)</f>
        <v>DIN55R</v>
      </c>
    </row>
    <row r="46" customFormat="false" ht="13.8" hidden="false" customHeight="false" outlineLevel="0" collapsed="false">
      <c r="A46" s="5" t="n">
        <v>73</v>
      </c>
      <c r="B46" s="5" t="n">
        <v>73</v>
      </c>
      <c r="C46" s="5" t="e">
        <f aca="false">VLOOKUP(A46,Sheet9!$A$2:$K$620,11,0)</f>
        <v>#N/A</v>
      </c>
      <c r="D46" s="5" t="s">
        <v>784</v>
      </c>
      <c r="E46" s="5" t="s">
        <v>785</v>
      </c>
      <c r="F46" s="5" t="str">
        <f aca="false">VLOOKUP(B46,car_part!A74:H692,8,0)</f>
        <v>DIN55R</v>
      </c>
    </row>
    <row r="47" customFormat="false" ht="13.8" hidden="false" customHeight="false" outlineLevel="0" collapsed="false">
      <c r="A47" s="5" t="n">
        <v>74</v>
      </c>
      <c r="B47" s="5" t="n">
        <v>74</v>
      </c>
      <c r="C47" s="5" t="e">
        <f aca="false">VLOOKUP(A47,Sheet9!$A$2:$K$620,11,0)</f>
        <v>#N/A</v>
      </c>
      <c r="D47" s="5" t="s">
        <v>784</v>
      </c>
      <c r="E47" s="5" t="s">
        <v>785</v>
      </c>
      <c r="F47" s="5" t="str">
        <f aca="false">VLOOKUP(B47,car_part!A75:H693,8,0)</f>
        <v>DIN55R</v>
      </c>
    </row>
    <row r="48" customFormat="false" ht="13.8" hidden="false" customHeight="false" outlineLevel="0" collapsed="false">
      <c r="A48" s="5" t="n">
        <v>75</v>
      </c>
      <c r="B48" s="5" t="n">
        <v>75</v>
      </c>
      <c r="C48" s="5" t="e">
        <f aca="false">VLOOKUP(A48,Sheet9!$A$2:$K$620,11,0)</f>
        <v>#N/A</v>
      </c>
      <c r="D48" s="5" t="s">
        <v>784</v>
      </c>
      <c r="E48" s="5" t="s">
        <v>785</v>
      </c>
      <c r="F48" s="5" t="str">
        <f aca="false">VLOOKUP(B48,car_part!A76:H694,8,0)</f>
        <v>DIN55R</v>
      </c>
    </row>
    <row r="49" customFormat="false" ht="13.8" hidden="false" customHeight="false" outlineLevel="0" collapsed="false">
      <c r="A49" s="5" t="n">
        <v>77</v>
      </c>
      <c r="B49" s="5" t="n">
        <v>77</v>
      </c>
      <c r="C49" s="5" t="e">
        <f aca="false">VLOOKUP(A49,Sheet9!$A$2:$K$620,11,0)</f>
        <v>#N/A</v>
      </c>
      <c r="D49" s="5" t="s">
        <v>784</v>
      </c>
      <c r="E49" s="5" t="s">
        <v>785</v>
      </c>
      <c r="F49" s="5" t="str">
        <f aca="false">VLOOKUP(B49,car_part!A78:H696,8,0)</f>
        <v>B20LS</v>
      </c>
    </row>
    <row r="50" customFormat="false" ht="13.8" hidden="false" customHeight="false" outlineLevel="0" collapsed="false">
      <c r="A50" s="5" t="n">
        <v>78</v>
      </c>
      <c r="B50" s="5" t="n">
        <v>78</v>
      </c>
      <c r="C50" s="5" t="e">
        <f aca="false">VLOOKUP(A50,Sheet9!$A$2:$K$620,11,0)</f>
        <v>#N/A</v>
      </c>
      <c r="D50" s="5" t="s">
        <v>784</v>
      </c>
      <c r="E50" s="5" t="s">
        <v>785</v>
      </c>
      <c r="F50" s="5" t="str">
        <f aca="false">VLOOKUP(B50,car_part!A79:H697,8,0)</f>
        <v>DIN55</v>
      </c>
    </row>
    <row r="51" customFormat="false" ht="13.8" hidden="false" customHeight="false" outlineLevel="0" collapsed="false">
      <c r="A51" s="5" t="n">
        <v>79</v>
      </c>
      <c r="B51" s="5" t="n">
        <v>79</v>
      </c>
      <c r="C51" s="5" t="e">
        <f aca="false">VLOOKUP(A51,Sheet9!$A$2:$K$620,11,0)</f>
        <v>#N/A</v>
      </c>
      <c r="D51" s="5" t="s">
        <v>784</v>
      </c>
      <c r="E51" s="5" t="s">
        <v>785</v>
      </c>
      <c r="F51" s="5" t="str">
        <f aca="false">VLOOKUP(B51,car_part!A80:H698,8,0)</f>
        <v>DIN55</v>
      </c>
    </row>
    <row r="52" customFormat="false" ht="13.8" hidden="false" customHeight="false" outlineLevel="0" collapsed="false">
      <c r="A52" s="5" t="n">
        <v>81</v>
      </c>
      <c r="B52" s="5" t="n">
        <v>81</v>
      </c>
      <c r="C52" s="5" t="e">
        <f aca="false">VLOOKUP(A52,Sheet9!$A$2:$K$620,11,0)</f>
        <v>#N/A</v>
      </c>
      <c r="D52" s="5" t="s">
        <v>784</v>
      </c>
      <c r="E52" s="5" t="s">
        <v>785</v>
      </c>
      <c r="F52" s="5" t="str">
        <f aca="false">VLOOKUP(B52,car_part!A82:H700,8,0)</f>
        <v>G65</v>
      </c>
    </row>
    <row r="53" customFormat="false" ht="13.8" hidden="false" customHeight="false" outlineLevel="0" collapsed="false">
      <c r="A53" s="5" t="n">
        <v>82</v>
      </c>
      <c r="B53" s="5" t="n">
        <v>82</v>
      </c>
      <c r="C53" s="5" t="e">
        <f aca="false">VLOOKUP(A53,Sheet9!$A$2:$K$620,11,0)</f>
        <v>#N/A</v>
      </c>
      <c r="D53" s="5" t="s">
        <v>784</v>
      </c>
      <c r="E53" s="5" t="s">
        <v>785</v>
      </c>
      <c r="F53" s="5" t="str">
        <f aca="false">VLOOKUP(B53,car_part!A83:H701,8,0)</f>
        <v>G34/78</v>
      </c>
    </row>
    <row r="54" customFormat="false" ht="13.8" hidden="false" customHeight="false" outlineLevel="0" collapsed="false">
      <c r="A54" s="5" t="n">
        <v>83</v>
      </c>
      <c r="B54" s="5" t="n">
        <v>83</v>
      </c>
      <c r="C54" s="5" t="e">
        <f aca="false">VLOOKUP(A54,Sheet9!$A$2:$K$620,11,0)</f>
        <v>#N/A</v>
      </c>
      <c r="D54" s="5" t="s">
        <v>784</v>
      </c>
      <c r="E54" s="5" t="s">
        <v>785</v>
      </c>
      <c r="F54" s="5" t="str">
        <f aca="false">VLOOKUP(B54,car_part!A84:H702,8,0)</f>
        <v>G34/78</v>
      </c>
    </row>
    <row r="55" customFormat="false" ht="13.8" hidden="false" customHeight="false" outlineLevel="0" collapsed="false">
      <c r="A55" s="5" t="n">
        <v>85</v>
      </c>
      <c r="B55" s="5" t="n">
        <v>85</v>
      </c>
      <c r="C55" s="5" t="e">
        <f aca="false">VLOOKUP(A55,Sheet9!$A$2:$K$620,11,0)</f>
        <v>#N/A</v>
      </c>
      <c r="D55" s="5" t="s">
        <v>784</v>
      </c>
      <c r="E55" s="5" t="s">
        <v>785</v>
      </c>
      <c r="F55" s="5" t="str">
        <f aca="false">VLOOKUP(B55,car_part!A86:H704,8,0)</f>
        <v>G34/78</v>
      </c>
    </row>
    <row r="56" customFormat="false" ht="13.8" hidden="false" customHeight="false" outlineLevel="0" collapsed="false">
      <c r="A56" s="5" t="n">
        <v>86</v>
      </c>
      <c r="B56" s="5" t="n">
        <v>86</v>
      </c>
      <c r="C56" s="5" t="e">
        <f aca="false">VLOOKUP(A56,Sheet9!$A$2:$K$620,11,0)</f>
        <v>#N/A</v>
      </c>
      <c r="D56" s="5" t="s">
        <v>784</v>
      </c>
      <c r="E56" s="5" t="s">
        <v>785</v>
      </c>
      <c r="F56" s="5" t="str">
        <f aca="false">VLOOKUP(B56,car_part!A87:H705,8,0)</f>
        <v>G34/78</v>
      </c>
    </row>
    <row r="57" customFormat="false" ht="13.8" hidden="false" customHeight="false" outlineLevel="0" collapsed="false">
      <c r="A57" s="5" t="n">
        <v>88</v>
      </c>
      <c r="B57" s="5" t="n">
        <v>88</v>
      </c>
      <c r="C57" s="5" t="e">
        <f aca="false">VLOOKUP(A57,Sheet9!$A$2:$K$620,11,0)</f>
        <v>#N/A</v>
      </c>
      <c r="D57" s="5" t="s">
        <v>784</v>
      </c>
      <c r="E57" s="5" t="s">
        <v>785</v>
      </c>
      <c r="F57" s="5" t="str">
        <f aca="false">VLOOKUP(B57,car_part!A89:H707,8,0)</f>
        <v>G65</v>
      </c>
    </row>
    <row r="58" customFormat="false" ht="13.8" hidden="false" customHeight="false" outlineLevel="0" collapsed="false">
      <c r="A58" s="5" t="n">
        <v>89</v>
      </c>
      <c r="B58" s="5" t="n">
        <v>89</v>
      </c>
      <c r="C58" s="5" t="e">
        <f aca="false">VLOOKUP(A58,Sheet9!$A$2:$K$620,11,0)</f>
        <v>#N/A</v>
      </c>
      <c r="D58" s="5" t="s">
        <v>784</v>
      </c>
      <c r="E58" s="5" t="s">
        <v>785</v>
      </c>
      <c r="F58" s="5" t="str">
        <f aca="false">VLOOKUP(B58,car_part!A90:H708,8,0)</f>
        <v>DIN77H</v>
      </c>
    </row>
    <row r="59" customFormat="false" ht="13.8" hidden="false" customHeight="false" outlineLevel="0" collapsed="false">
      <c r="A59" s="5" t="n">
        <v>90</v>
      </c>
      <c r="B59" s="5" t="n">
        <v>90</v>
      </c>
      <c r="C59" s="5" t="e">
        <f aca="false">VLOOKUP(A59,Sheet9!$A$2:$K$620,11,0)</f>
        <v>#N/A</v>
      </c>
      <c r="D59" s="5" t="s">
        <v>784</v>
      </c>
      <c r="E59" s="5" t="s">
        <v>785</v>
      </c>
      <c r="F59" s="5" t="str">
        <f aca="false">VLOOKUP(B59,car_part!A91:H709,8,0)</f>
        <v>DINH</v>
      </c>
    </row>
    <row r="60" customFormat="false" ht="13.8" hidden="false" customHeight="false" outlineLevel="0" collapsed="false">
      <c r="A60" s="5" t="n">
        <v>93</v>
      </c>
      <c r="B60" s="5" t="n">
        <v>93</v>
      </c>
      <c r="C60" s="5" t="e">
        <f aca="false">VLOOKUP(A60,Sheet9!$A$2:$K$620,11,0)</f>
        <v>#N/A</v>
      </c>
      <c r="D60" s="5" t="s">
        <v>784</v>
      </c>
      <c r="E60" s="5" t="s">
        <v>785</v>
      </c>
      <c r="F60" s="5" t="str">
        <f aca="false">VLOOKUP(B60,car_part!A94:H712,8,0)</f>
        <v>G65</v>
      </c>
    </row>
    <row r="61" customFormat="false" ht="13.8" hidden="false" customHeight="false" outlineLevel="0" collapsed="false">
      <c r="A61" s="5" t="n">
        <v>95</v>
      </c>
      <c r="B61" s="5" t="n">
        <v>95</v>
      </c>
      <c r="C61" s="5" t="e">
        <f aca="false">VLOOKUP(A61,Sheet9!$A$2:$K$620,11,0)</f>
        <v>#N/A</v>
      </c>
      <c r="D61" s="5" t="s">
        <v>784</v>
      </c>
      <c r="E61" s="5" t="s">
        <v>785</v>
      </c>
      <c r="F61" s="5" t="str">
        <f aca="false">VLOOKUP(B61,car_part!A96:H714,8,0)</f>
        <v>G65</v>
      </c>
    </row>
    <row r="62" customFormat="false" ht="13.8" hidden="false" customHeight="false" outlineLevel="0" collapsed="false">
      <c r="A62" s="5" t="n">
        <v>111</v>
      </c>
      <c r="B62" s="5" t="n">
        <v>111</v>
      </c>
      <c r="C62" s="5" t="e">
        <f aca="false">VLOOKUP(A62,Sheet9!$A$2:$K$620,11,0)</f>
        <v>#N/A</v>
      </c>
      <c r="D62" s="5" t="s">
        <v>784</v>
      </c>
      <c r="E62" s="5" t="s">
        <v>785</v>
      </c>
      <c r="F62" s="5" t="str">
        <f aca="false">VLOOKUP(B62,car_part!A112:H730,8,0)</f>
        <v>G34/78</v>
      </c>
    </row>
    <row r="63" customFormat="false" ht="13.8" hidden="false" customHeight="false" outlineLevel="0" collapsed="false">
      <c r="A63" s="5" t="n">
        <v>112</v>
      </c>
      <c r="B63" s="5" t="n">
        <v>112</v>
      </c>
      <c r="C63" s="5" t="e">
        <f aca="false">VLOOKUP(A63,Sheet9!$A$2:$K$620,11,0)</f>
        <v>#N/A</v>
      </c>
      <c r="D63" s="5" t="s">
        <v>784</v>
      </c>
      <c r="E63" s="5" t="s">
        <v>785</v>
      </c>
      <c r="F63" s="5" t="str">
        <f aca="false">VLOOKUP(B63,car_part!A113:H731,8,0)</f>
        <v>G34/78</v>
      </c>
    </row>
    <row r="64" customFormat="false" ht="13.8" hidden="false" customHeight="false" outlineLevel="0" collapsed="false">
      <c r="A64" s="5" t="n">
        <v>113</v>
      </c>
      <c r="B64" s="5" t="n">
        <v>113</v>
      </c>
      <c r="C64" s="5" t="e">
        <f aca="false">VLOOKUP(A64,Sheet9!$A$2:$K$620,11,0)</f>
        <v>#N/A</v>
      </c>
      <c r="D64" s="5" t="s">
        <v>784</v>
      </c>
      <c r="E64" s="5" t="s">
        <v>785</v>
      </c>
      <c r="F64" s="5" t="str">
        <f aca="false">VLOOKUP(B64,car_part!A114:H732,8,0)</f>
        <v>G34/78</v>
      </c>
    </row>
    <row r="65" customFormat="false" ht="13.8" hidden="false" customHeight="false" outlineLevel="0" collapsed="false">
      <c r="A65" s="5" t="n">
        <v>114</v>
      </c>
      <c r="B65" s="5" t="n">
        <v>114</v>
      </c>
      <c r="C65" s="5" t="e">
        <f aca="false">VLOOKUP(A65,Sheet9!$A$2:$K$620,11,0)</f>
        <v>#N/A</v>
      </c>
      <c r="D65" s="5" t="s">
        <v>784</v>
      </c>
      <c r="E65" s="5" t="s">
        <v>785</v>
      </c>
      <c r="F65" s="5" t="str">
        <f aca="false">VLOOKUP(B65,car_part!A115:H733,8,0)</f>
        <v>G65</v>
      </c>
    </row>
    <row r="66" customFormat="false" ht="13.8" hidden="false" customHeight="false" outlineLevel="0" collapsed="false">
      <c r="A66" s="5" t="n">
        <v>115</v>
      </c>
      <c r="B66" s="5" t="n">
        <v>115</v>
      </c>
      <c r="C66" s="5" t="e">
        <f aca="false">VLOOKUP(A66,Sheet9!$A$2:$K$620,11,0)</f>
        <v>#N/A</v>
      </c>
      <c r="D66" s="5" t="s">
        <v>784</v>
      </c>
      <c r="E66" s="5" t="s">
        <v>785</v>
      </c>
      <c r="F66" s="5" t="str">
        <f aca="false">VLOOKUP(B66,car_part!A116:H734,8,0)</f>
        <v>G65</v>
      </c>
    </row>
    <row r="67" customFormat="false" ht="13.8" hidden="false" customHeight="false" outlineLevel="0" collapsed="false">
      <c r="A67" s="5" t="n">
        <v>116</v>
      </c>
      <c r="B67" s="5" t="n">
        <v>116</v>
      </c>
      <c r="C67" s="5" t="e">
        <f aca="false">VLOOKUP(A67,Sheet9!$A$2:$K$620,11,0)</f>
        <v>#N/A</v>
      </c>
      <c r="D67" s="5" t="s">
        <v>784</v>
      </c>
      <c r="E67" s="5" t="s">
        <v>785</v>
      </c>
      <c r="F67" s="5" t="str">
        <f aca="false">VLOOKUP(B67,car_part!A117:H735,8,0)</f>
        <v>G34/78</v>
      </c>
    </row>
    <row r="68" customFormat="false" ht="13.8" hidden="false" customHeight="false" outlineLevel="0" collapsed="false">
      <c r="A68" s="5" t="n">
        <v>117</v>
      </c>
      <c r="B68" s="5" t="n">
        <v>117</v>
      </c>
      <c r="C68" s="5" t="e">
        <f aca="false">VLOOKUP(A68,Sheet9!$A$2:$K$620,11,0)</f>
        <v>#N/A</v>
      </c>
      <c r="D68" s="5" t="s">
        <v>784</v>
      </c>
      <c r="E68" s="5" t="s">
        <v>785</v>
      </c>
      <c r="F68" s="5" t="str">
        <f aca="false">VLOOKUP(B68,car_part!A118:H736,8,0)</f>
        <v>G34/78</v>
      </c>
    </row>
    <row r="69" customFormat="false" ht="13.8" hidden="false" customHeight="false" outlineLevel="0" collapsed="false">
      <c r="A69" s="5" t="n">
        <v>118</v>
      </c>
      <c r="B69" s="5" t="n">
        <v>118</v>
      </c>
      <c r="C69" s="5" t="e">
        <f aca="false">VLOOKUP(A69,Sheet9!$A$2:$K$620,11,0)</f>
        <v>#N/A</v>
      </c>
      <c r="D69" s="5" t="s">
        <v>784</v>
      </c>
      <c r="E69" s="5" t="s">
        <v>785</v>
      </c>
      <c r="F69" s="5" t="str">
        <f aca="false">VLOOKUP(B69,car_part!A119:H737,8,0)</f>
        <v>G34/78</v>
      </c>
    </row>
    <row r="70" customFormat="false" ht="13.8" hidden="false" customHeight="false" outlineLevel="0" collapsed="false">
      <c r="A70" s="5" t="n">
        <v>119</v>
      </c>
      <c r="B70" s="5" t="n">
        <v>119</v>
      </c>
      <c r="C70" s="5" t="e">
        <f aca="false">VLOOKUP(A70,Sheet9!$A$2:$K$620,11,0)</f>
        <v>#N/A</v>
      </c>
      <c r="D70" s="5" t="s">
        <v>784</v>
      </c>
      <c r="E70" s="5" t="s">
        <v>785</v>
      </c>
      <c r="F70" s="5" t="str">
        <f aca="false">VLOOKUP(B70,car_part!A120:H738,8,0)</f>
        <v>G34/78</v>
      </c>
    </row>
    <row r="71" customFormat="false" ht="13.8" hidden="false" customHeight="false" outlineLevel="0" collapsed="false">
      <c r="A71" s="5" t="n">
        <v>131</v>
      </c>
      <c r="B71" s="5" t="n">
        <v>131</v>
      </c>
      <c r="C71" s="5" t="e">
        <f aca="false">VLOOKUP(A71,Sheet9!$A$2:$K$620,11,0)</f>
        <v>#N/A</v>
      </c>
      <c r="D71" s="5" t="s">
        <v>784</v>
      </c>
      <c r="E71" s="5" t="s">
        <v>785</v>
      </c>
      <c r="F71" s="5" t="str">
        <f aca="false">VLOOKUP(B71,car_part!A132:H750,8,0)</f>
        <v>DIN77</v>
      </c>
    </row>
    <row r="72" customFormat="false" ht="13.8" hidden="false" customHeight="false" outlineLevel="0" collapsed="false">
      <c r="A72" s="5" t="n">
        <v>132</v>
      </c>
      <c r="B72" s="5" t="n">
        <v>132</v>
      </c>
      <c r="C72" s="5" t="e">
        <f aca="false">VLOOKUP(A72,Sheet9!$A$2:$K$620,11,0)</f>
        <v>#N/A</v>
      </c>
      <c r="D72" s="5" t="s">
        <v>784</v>
      </c>
      <c r="E72" s="5" t="s">
        <v>785</v>
      </c>
      <c r="F72" s="5" t="str">
        <f aca="false">VLOOKUP(B72,car_part!A133:H751,8,0)</f>
        <v>G65</v>
      </c>
    </row>
    <row r="73" customFormat="false" ht="13.8" hidden="false" customHeight="false" outlineLevel="0" collapsed="false">
      <c r="A73" s="5" t="n">
        <v>138</v>
      </c>
      <c r="B73" s="5" t="n">
        <v>138</v>
      </c>
      <c r="C73" s="5" t="e">
        <f aca="false">VLOOKUP(A73,Sheet9!$A$2:$K$620,11,0)</f>
        <v>#N/A</v>
      </c>
      <c r="D73" s="5" t="s">
        <v>784</v>
      </c>
      <c r="E73" s="5" t="s">
        <v>785</v>
      </c>
      <c r="F73" s="5" t="str">
        <f aca="false">VLOOKUP(B73,car_part!A139:H757,8,0)</f>
        <v>DIN77</v>
      </c>
    </row>
    <row r="74" customFormat="false" ht="13.8" hidden="false" customHeight="false" outlineLevel="0" collapsed="false">
      <c r="A74" s="5" t="n">
        <v>139</v>
      </c>
      <c r="B74" s="5" t="n">
        <v>139</v>
      </c>
      <c r="C74" s="5" t="e">
        <f aca="false">VLOOKUP(A74,Sheet9!$A$2:$K$620,11,0)</f>
        <v>#N/A</v>
      </c>
      <c r="D74" s="5" t="s">
        <v>784</v>
      </c>
      <c r="E74" s="5" t="s">
        <v>785</v>
      </c>
      <c r="F74" s="5" t="str">
        <f aca="false">VLOOKUP(B74,car_part!A140:H758,8,0)</f>
        <v>G65</v>
      </c>
    </row>
    <row r="75" customFormat="false" ht="13.8" hidden="false" customHeight="false" outlineLevel="0" collapsed="false">
      <c r="A75" s="5" t="n">
        <v>140</v>
      </c>
      <c r="B75" s="5" t="n">
        <v>140</v>
      </c>
      <c r="C75" s="5" t="e">
        <f aca="false">VLOOKUP(A75,Sheet9!$A$2:$K$620,11,0)</f>
        <v>#N/A</v>
      </c>
      <c r="D75" s="5" t="s">
        <v>784</v>
      </c>
      <c r="E75" s="5" t="s">
        <v>785</v>
      </c>
      <c r="F75" s="5" t="str">
        <f aca="false">VLOOKUP(B75,car_part!A141:H759,8,0)</f>
        <v>G65</v>
      </c>
    </row>
    <row r="76" customFormat="false" ht="13.8" hidden="false" customHeight="false" outlineLevel="0" collapsed="false">
      <c r="A76" s="5" t="n">
        <v>141</v>
      </c>
      <c r="B76" s="5" t="n">
        <v>141</v>
      </c>
      <c r="C76" s="5" t="e">
        <f aca="false">VLOOKUP(A76,Sheet9!$A$2:$K$620,11,0)</f>
        <v>#N/A</v>
      </c>
      <c r="D76" s="5" t="s">
        <v>784</v>
      </c>
      <c r="E76" s="5" t="s">
        <v>785</v>
      </c>
      <c r="F76" s="5" t="str">
        <f aca="false">VLOOKUP(B76,car_part!A142:H760,8,0)</f>
        <v>G58</v>
      </c>
    </row>
    <row r="77" customFormat="false" ht="13.8" hidden="false" customHeight="false" outlineLevel="0" collapsed="false">
      <c r="A77" s="5" t="n">
        <v>142</v>
      </c>
      <c r="B77" s="5" t="n">
        <v>142</v>
      </c>
      <c r="C77" s="5" t="e">
        <f aca="false">VLOOKUP(A77,Sheet9!$A$2:$K$620,11,0)</f>
        <v>#N/A</v>
      </c>
      <c r="D77" s="5" t="s">
        <v>784</v>
      </c>
      <c r="E77" s="5" t="s">
        <v>785</v>
      </c>
      <c r="F77" s="5" t="str">
        <f aca="false">VLOOKUP(B77,car_part!A143:H761,8,0)</f>
        <v>G65</v>
      </c>
    </row>
    <row r="78" customFormat="false" ht="13.8" hidden="false" customHeight="false" outlineLevel="0" collapsed="false">
      <c r="A78" s="5" t="n">
        <v>143</v>
      </c>
      <c r="B78" s="5" t="n">
        <v>143</v>
      </c>
      <c r="C78" s="5" t="e">
        <f aca="false">VLOOKUP(A78,Sheet9!$A$2:$K$620,11,0)</f>
        <v>#N/A</v>
      </c>
      <c r="D78" s="5" t="s">
        <v>784</v>
      </c>
      <c r="E78" s="5" t="s">
        <v>785</v>
      </c>
      <c r="F78" s="5" t="str">
        <f aca="false">VLOOKUP(B78,car_part!A144:H762,8,0)</f>
        <v>G65</v>
      </c>
    </row>
    <row r="79" customFormat="false" ht="13.8" hidden="false" customHeight="false" outlineLevel="0" collapsed="false">
      <c r="A79" s="5" t="n">
        <v>144</v>
      </c>
      <c r="B79" s="5" t="n">
        <v>144</v>
      </c>
      <c r="C79" s="5" t="e">
        <f aca="false">VLOOKUP(A79,Sheet9!$A$2:$K$620,11,0)</f>
        <v>#N/A</v>
      </c>
      <c r="D79" s="5" t="s">
        <v>784</v>
      </c>
      <c r="E79" s="5" t="s">
        <v>785</v>
      </c>
      <c r="F79" s="5" t="str">
        <f aca="false">VLOOKUP(B79,car_part!A145:H763,8,0)</f>
        <v>G65</v>
      </c>
    </row>
    <row r="80" customFormat="false" ht="13.8" hidden="false" customHeight="false" outlineLevel="0" collapsed="false">
      <c r="A80" s="5" t="n">
        <v>145</v>
      </c>
      <c r="B80" s="5" t="n">
        <v>145</v>
      </c>
      <c r="C80" s="5" t="e">
        <f aca="false">VLOOKUP(A80,Sheet9!$A$2:$K$620,11,0)</f>
        <v>#N/A</v>
      </c>
      <c r="D80" s="5" t="s">
        <v>784</v>
      </c>
      <c r="E80" s="5" t="s">
        <v>785</v>
      </c>
      <c r="F80" s="5" t="str">
        <f aca="false">VLOOKUP(B80,car_part!A146:H764,8,0)</f>
        <v>DIN44</v>
      </c>
    </row>
    <row r="81" customFormat="false" ht="13.8" hidden="false" customHeight="false" outlineLevel="0" collapsed="false">
      <c r="A81" s="5" t="n">
        <v>146</v>
      </c>
      <c r="B81" s="5" t="n">
        <v>146</v>
      </c>
      <c r="C81" s="5" t="e">
        <f aca="false">VLOOKUP(A81,Sheet9!$A$2:$K$620,11,0)</f>
        <v>#N/A</v>
      </c>
      <c r="D81" s="5" t="s">
        <v>784</v>
      </c>
      <c r="E81" s="5" t="s">
        <v>785</v>
      </c>
      <c r="F81" s="5" t="str">
        <f aca="false">VLOOKUP(B81,car_part!A147:H765,8,0)</f>
        <v>DIN44</v>
      </c>
    </row>
    <row r="82" customFormat="false" ht="13.8" hidden="false" customHeight="false" outlineLevel="0" collapsed="false">
      <c r="A82" s="5" t="n">
        <v>147</v>
      </c>
      <c r="B82" s="5" t="n">
        <v>147</v>
      </c>
      <c r="C82" s="5" t="e">
        <f aca="false">VLOOKUP(A82,Sheet9!$A$2:$K$620,11,0)</f>
        <v>#N/A</v>
      </c>
      <c r="D82" s="5" t="s">
        <v>784</v>
      </c>
      <c r="E82" s="5" t="s">
        <v>785</v>
      </c>
      <c r="F82" s="5" t="str">
        <f aca="false">VLOOKUP(B82,car_part!A148:H766,8,0)</f>
        <v>DIN44</v>
      </c>
    </row>
    <row r="83" customFormat="false" ht="13.8" hidden="false" customHeight="false" outlineLevel="0" collapsed="false">
      <c r="A83" s="5" t="n">
        <v>148</v>
      </c>
      <c r="B83" s="5" t="n">
        <v>148</v>
      </c>
      <c r="C83" s="5" t="e">
        <f aca="false">VLOOKUP(A83,Sheet9!$A$2:$K$620,11,0)</f>
        <v>#N/A</v>
      </c>
      <c r="D83" s="5" t="s">
        <v>784</v>
      </c>
      <c r="E83" s="5" t="s">
        <v>785</v>
      </c>
      <c r="F83" s="5" t="str">
        <f aca="false">VLOOKUP(B83,car_part!A149:H767,8,0)</f>
        <v>DIN44</v>
      </c>
    </row>
    <row r="84" customFormat="false" ht="13.8" hidden="false" customHeight="false" outlineLevel="0" collapsed="false">
      <c r="A84" s="5" t="n">
        <v>149</v>
      </c>
      <c r="B84" s="5" t="n">
        <v>149</v>
      </c>
      <c r="C84" s="5" t="e">
        <f aca="false">VLOOKUP(A84,Sheet9!$A$2:$K$620,11,0)</f>
        <v>#N/A</v>
      </c>
      <c r="D84" s="5" t="s">
        <v>784</v>
      </c>
      <c r="E84" s="5" t="s">
        <v>785</v>
      </c>
      <c r="F84" s="5" t="str">
        <f aca="false">VLOOKUP(B84,car_part!A150:H768,8,0)</f>
        <v>DIN44</v>
      </c>
    </row>
    <row r="85" customFormat="false" ht="13.8" hidden="false" customHeight="false" outlineLevel="0" collapsed="false">
      <c r="A85" s="5" t="n">
        <v>150</v>
      </c>
      <c r="B85" s="5" t="n">
        <v>150</v>
      </c>
      <c r="C85" s="5" t="e">
        <f aca="false">VLOOKUP(A85,Sheet9!$A$2:$K$620,11,0)</f>
        <v>#N/A</v>
      </c>
      <c r="D85" s="5" t="s">
        <v>784</v>
      </c>
      <c r="E85" s="5" t="s">
        <v>785</v>
      </c>
      <c r="F85" s="5" t="str">
        <f aca="false">VLOOKUP(B85,car_part!A151:H769,8,0)</f>
        <v>DIN44</v>
      </c>
    </row>
    <row r="86" customFormat="false" ht="13.8" hidden="false" customHeight="false" outlineLevel="0" collapsed="false">
      <c r="A86" s="5" t="n">
        <v>152</v>
      </c>
      <c r="B86" s="5" t="n">
        <v>152</v>
      </c>
      <c r="C86" s="5" t="e">
        <f aca="false">VLOOKUP(A86,Sheet9!$A$2:$K$620,11,0)</f>
        <v>#N/A</v>
      </c>
      <c r="D86" s="5" t="s">
        <v>784</v>
      </c>
      <c r="E86" s="5" t="s">
        <v>785</v>
      </c>
      <c r="F86" s="5" t="str">
        <f aca="false">VLOOKUP(B86,car_part!A153:H771,8,0)</f>
        <v>DIN44</v>
      </c>
    </row>
    <row r="87" customFormat="false" ht="13.8" hidden="false" customHeight="false" outlineLevel="0" collapsed="false">
      <c r="A87" s="5" t="n">
        <v>173</v>
      </c>
      <c r="B87" s="5" t="n">
        <v>173</v>
      </c>
      <c r="C87" s="5" t="e">
        <f aca="false">VLOOKUP(A87,Sheet9!$A$2:$K$620,11,0)</f>
        <v>#N/A</v>
      </c>
      <c r="D87" s="5" t="s">
        <v>784</v>
      </c>
      <c r="E87" s="5" t="s">
        <v>785</v>
      </c>
      <c r="F87" s="5" t="str">
        <f aca="false">VLOOKUP(B87,car_part!A174:H792,8,0)</f>
        <v>B24RS</v>
      </c>
    </row>
    <row r="88" customFormat="false" ht="13.8" hidden="false" customHeight="false" outlineLevel="0" collapsed="false">
      <c r="A88" s="5" t="n">
        <v>174</v>
      </c>
      <c r="B88" s="5" t="n">
        <v>174</v>
      </c>
      <c r="C88" s="5" t="e">
        <f aca="false">VLOOKUP(A88,Sheet9!$A$2:$K$620,11,0)</f>
        <v>#N/A</v>
      </c>
      <c r="D88" s="5" t="s">
        <v>784</v>
      </c>
      <c r="E88" s="5" t="s">
        <v>785</v>
      </c>
      <c r="F88" s="5" t="str">
        <f aca="false">VLOOKUP(B88,car_part!A175:H793,8,0)</f>
        <v>B20LS</v>
      </c>
    </row>
    <row r="89" customFormat="false" ht="13.8" hidden="false" customHeight="false" outlineLevel="0" collapsed="false">
      <c r="A89" s="5" t="n">
        <v>184</v>
      </c>
      <c r="B89" s="5" t="n">
        <v>184</v>
      </c>
      <c r="C89" s="5" t="e">
        <f aca="false">VLOOKUP(A89,Sheet9!$A$2:$K$620,11,0)</f>
        <v>#N/A</v>
      </c>
      <c r="D89" s="5" t="s">
        <v>784</v>
      </c>
      <c r="E89" s="5" t="s">
        <v>785</v>
      </c>
      <c r="F89" s="5" t="str">
        <f aca="false">VLOOKUP(B89,car_part!A185:H803,8,0)</f>
        <v>For Development</v>
      </c>
    </row>
    <row r="90" customFormat="false" ht="13.8" hidden="false" customHeight="false" outlineLevel="0" collapsed="false">
      <c r="A90" s="5" t="n">
        <v>191</v>
      </c>
      <c r="B90" s="5" t="n">
        <v>191</v>
      </c>
      <c r="C90" s="5" t="e">
        <f aca="false">VLOOKUP(A90,Sheet9!$A$2:$K$620,11,0)</f>
        <v>#N/A</v>
      </c>
      <c r="D90" s="5" t="s">
        <v>784</v>
      </c>
      <c r="E90" s="5" t="s">
        <v>785</v>
      </c>
      <c r="F90" s="5" t="str">
        <f aca="false">VLOOKUP(B90,car_part!A192:H810,8,0)</f>
        <v>D263L</v>
      </c>
    </row>
    <row r="91" customFormat="false" ht="13.8" hidden="false" customHeight="false" outlineLevel="0" collapsed="false">
      <c r="A91" s="5" t="n">
        <v>193</v>
      </c>
      <c r="B91" s="5" t="n">
        <v>193</v>
      </c>
      <c r="C91" s="5" t="e">
        <f aca="false">VLOOKUP(A91,Sheet9!$A$2:$K$620,11,0)</f>
        <v>#N/A</v>
      </c>
      <c r="D91" s="5" t="s">
        <v>784</v>
      </c>
      <c r="E91" s="5" t="s">
        <v>785</v>
      </c>
      <c r="F91" s="5" t="str">
        <f aca="false">VLOOKUP(B91,car_part!A194:H812,8,0)</f>
        <v>For Development</v>
      </c>
    </row>
    <row r="92" customFormat="false" ht="13.8" hidden="false" customHeight="false" outlineLevel="0" collapsed="false">
      <c r="A92" s="5" t="n">
        <v>194</v>
      </c>
      <c r="B92" s="5" t="n">
        <v>194</v>
      </c>
      <c r="C92" s="5" t="e">
        <f aca="false">VLOOKUP(A92,Sheet9!$A$2:$K$620,11,0)</f>
        <v>#N/A</v>
      </c>
      <c r="D92" s="5" t="s">
        <v>784</v>
      </c>
      <c r="E92" s="5" t="s">
        <v>785</v>
      </c>
      <c r="F92" s="5" t="str">
        <f aca="false">VLOOKUP(B92,car_part!A195:H813,8,0)</f>
        <v>For Development</v>
      </c>
    </row>
    <row r="93" customFormat="false" ht="13.8" hidden="false" customHeight="false" outlineLevel="0" collapsed="false">
      <c r="A93" s="5" t="n">
        <v>195</v>
      </c>
      <c r="B93" s="5" t="n">
        <v>195</v>
      </c>
      <c r="C93" s="5" t="e">
        <f aca="false">VLOOKUP(A93,Sheet9!$A$2:$K$620,11,0)</f>
        <v>#N/A</v>
      </c>
      <c r="D93" s="5" t="s">
        <v>784</v>
      </c>
      <c r="E93" s="5" t="s">
        <v>785</v>
      </c>
      <c r="F93" s="5" t="str">
        <f aca="false">VLOOKUP(B93,car_part!A196:H814,8,0)</f>
        <v>For Development</v>
      </c>
    </row>
    <row r="94" customFormat="false" ht="13.8" hidden="false" customHeight="false" outlineLevel="0" collapsed="false">
      <c r="A94" s="5" t="n">
        <v>196</v>
      </c>
      <c r="B94" s="5" t="n">
        <v>196</v>
      </c>
      <c r="C94" s="5" t="e">
        <f aca="false">VLOOKUP(A94,Sheet9!$A$2:$K$620,11,0)</f>
        <v>#N/A</v>
      </c>
      <c r="D94" s="5" t="s">
        <v>784</v>
      </c>
      <c r="E94" s="5" t="s">
        <v>785</v>
      </c>
      <c r="F94" s="5" t="str">
        <f aca="false">VLOOKUP(B94,car_part!A197:H815,8,0)</f>
        <v>For Development</v>
      </c>
    </row>
    <row r="95" customFormat="false" ht="13.8" hidden="false" customHeight="false" outlineLevel="0" collapsed="false">
      <c r="A95" s="5" t="n">
        <v>220</v>
      </c>
      <c r="B95" s="5" t="n">
        <v>220</v>
      </c>
      <c r="C95" s="5" t="e">
        <f aca="false">VLOOKUP(A95,Sheet9!$A$2:$K$620,11,0)</f>
        <v>#N/A</v>
      </c>
      <c r="D95" s="5" t="s">
        <v>784</v>
      </c>
      <c r="E95" s="5" t="s">
        <v>785</v>
      </c>
      <c r="F95" s="5" t="str">
        <f aca="false">VLOOKUP(B95,car_part!A221:H839,8,0)</f>
        <v>B21L</v>
      </c>
    </row>
    <row r="96" customFormat="false" ht="13.8" hidden="false" customHeight="false" outlineLevel="0" collapsed="false">
      <c r="A96" s="5" t="n">
        <v>221</v>
      </c>
      <c r="B96" s="5" t="n">
        <v>221</v>
      </c>
      <c r="C96" s="5" t="e">
        <f aca="false">VLOOKUP(A96,Sheet9!$A$2:$K$620,11,0)</f>
        <v>#N/A</v>
      </c>
      <c r="D96" s="5" t="s">
        <v>784</v>
      </c>
      <c r="E96" s="5" t="s">
        <v>785</v>
      </c>
      <c r="F96" s="5" t="str">
        <f aca="false">VLOOKUP(B96,car_part!A222:H840,8,0)</f>
        <v>B21L</v>
      </c>
    </row>
    <row r="97" customFormat="false" ht="13.8" hidden="false" customHeight="false" outlineLevel="0" collapsed="false">
      <c r="A97" s="5" t="n">
        <v>222</v>
      </c>
      <c r="B97" s="5" t="n">
        <v>222</v>
      </c>
      <c r="C97" s="5" t="e">
        <f aca="false">VLOOKUP(A97,Sheet9!$A$2:$K$620,11,0)</f>
        <v>#N/A</v>
      </c>
      <c r="D97" s="5" t="s">
        <v>784</v>
      </c>
      <c r="E97" s="5" t="s">
        <v>785</v>
      </c>
      <c r="F97" s="5" t="str">
        <f aca="false">VLOOKUP(B97,car_part!A223:H841,8,0)</f>
        <v>B21L</v>
      </c>
    </row>
    <row r="98" customFormat="false" ht="13.8" hidden="false" customHeight="false" outlineLevel="0" collapsed="false">
      <c r="A98" s="5" t="n">
        <v>223</v>
      </c>
      <c r="B98" s="5" t="n">
        <v>223</v>
      </c>
      <c r="C98" s="5" t="e">
        <f aca="false">VLOOKUP(A98,Sheet9!$A$2:$K$620,11,0)</f>
        <v>#N/A</v>
      </c>
      <c r="D98" s="5" t="s">
        <v>784</v>
      </c>
      <c r="E98" s="5" t="s">
        <v>785</v>
      </c>
      <c r="F98" s="5" t="str">
        <f aca="false">VLOOKUP(B98,car_part!A224:H842,8,0)</f>
        <v>B21L</v>
      </c>
    </row>
    <row r="99" customFormat="false" ht="13.8" hidden="false" customHeight="false" outlineLevel="0" collapsed="false">
      <c r="A99" s="5" t="n">
        <v>224</v>
      </c>
      <c r="B99" s="5" t="n">
        <v>224</v>
      </c>
      <c r="C99" s="5" t="e">
        <f aca="false">VLOOKUP(A99,Sheet9!$A$2:$K$620,11,0)</f>
        <v>#N/A</v>
      </c>
      <c r="D99" s="5" t="s">
        <v>784</v>
      </c>
      <c r="E99" s="5" t="s">
        <v>785</v>
      </c>
      <c r="F99" s="5" t="str">
        <f aca="false">VLOOKUP(B99,car_part!A225:H843,8,0)</f>
        <v>B21L</v>
      </c>
    </row>
    <row r="100" customFormat="false" ht="13.8" hidden="false" customHeight="false" outlineLevel="0" collapsed="false">
      <c r="A100" s="5" t="n">
        <v>225</v>
      </c>
      <c r="B100" s="5" t="n">
        <v>225</v>
      </c>
      <c r="C100" s="5" t="e">
        <f aca="false">VLOOKUP(A100,Sheet9!$A$2:$K$620,11,0)</f>
        <v>#N/A</v>
      </c>
      <c r="D100" s="5" t="s">
        <v>784</v>
      </c>
      <c r="E100" s="5" t="s">
        <v>785</v>
      </c>
      <c r="F100" s="5" t="str">
        <f aca="false">VLOOKUP(B100,car_part!A226:H844,8,0)</f>
        <v>B21L</v>
      </c>
    </row>
    <row r="101" customFormat="false" ht="13.8" hidden="false" customHeight="false" outlineLevel="0" collapsed="false">
      <c r="A101" s="5" t="n">
        <v>228</v>
      </c>
      <c r="B101" s="5" t="n">
        <v>228</v>
      </c>
      <c r="C101" s="5" t="e">
        <f aca="false">VLOOKUP(A101,Sheet9!$A$2:$K$620,11,0)</f>
        <v>#N/A</v>
      </c>
      <c r="D101" s="5" t="s">
        <v>784</v>
      </c>
      <c r="E101" s="5" t="s">
        <v>785</v>
      </c>
      <c r="F101" s="5" t="str">
        <f aca="false">VLOOKUP(B101,car_part!A229:H847,8,0)</f>
        <v>L26L</v>
      </c>
    </row>
    <row r="102" customFormat="false" ht="13.8" hidden="false" customHeight="false" outlineLevel="0" collapsed="false">
      <c r="A102" s="5" t="n">
        <v>230</v>
      </c>
      <c r="B102" s="5" t="n">
        <v>230</v>
      </c>
      <c r="C102" s="5" t="e">
        <f aca="false">VLOOKUP(A102,Sheet9!$A$2:$K$620,11,0)</f>
        <v>#N/A</v>
      </c>
      <c r="D102" s="5" t="s">
        <v>784</v>
      </c>
      <c r="E102" s="5" t="s">
        <v>785</v>
      </c>
      <c r="F102" s="5" t="str">
        <f aca="false">VLOOKUP(B102,car_part!A231:H849,8,0)</f>
        <v>L31L</v>
      </c>
    </row>
    <row r="103" customFormat="false" ht="13.8" hidden="false" customHeight="false" outlineLevel="0" collapsed="false">
      <c r="A103" s="5" t="n">
        <v>231</v>
      </c>
      <c r="B103" s="5" t="n">
        <v>231</v>
      </c>
      <c r="C103" s="5" t="e">
        <f aca="false">VLOOKUP(A103,Sheet9!$A$2:$K$620,11,0)</f>
        <v>#N/A</v>
      </c>
      <c r="D103" s="5" t="s">
        <v>784</v>
      </c>
      <c r="E103" s="5" t="s">
        <v>785</v>
      </c>
      <c r="F103" s="5" t="str">
        <f aca="false">VLOOKUP(B103,car_part!A232:H850,8,0)</f>
        <v>L31L</v>
      </c>
    </row>
    <row r="104" customFormat="false" ht="13.8" hidden="false" customHeight="false" outlineLevel="0" collapsed="false">
      <c r="A104" s="5" t="n">
        <v>233</v>
      </c>
      <c r="B104" s="5" t="n">
        <v>233</v>
      </c>
      <c r="C104" s="5" t="e">
        <f aca="false">VLOOKUP(A104,Sheet9!$A$2:$K$620,11,0)</f>
        <v>#N/A</v>
      </c>
      <c r="D104" s="5" t="s">
        <v>784</v>
      </c>
      <c r="E104" s="5" t="s">
        <v>785</v>
      </c>
      <c r="F104" s="5" t="str">
        <f aca="false">VLOOKUP(B104,car_part!A234:H852,8,0)</f>
        <v>D26L</v>
      </c>
    </row>
    <row r="105" customFormat="false" ht="13.8" hidden="false" customHeight="false" outlineLevel="0" collapsed="false">
      <c r="A105" s="5" t="n">
        <v>234</v>
      </c>
      <c r="B105" s="5" t="n">
        <v>234</v>
      </c>
      <c r="C105" s="5" t="e">
        <f aca="false">VLOOKUP(A105,Sheet9!$A$2:$K$620,11,0)</f>
        <v>#N/A</v>
      </c>
      <c r="D105" s="5" t="s">
        <v>784</v>
      </c>
      <c r="E105" s="5" t="s">
        <v>785</v>
      </c>
      <c r="F105" s="5" t="str">
        <f aca="false">VLOOKUP(B105,car_part!A235:H853,8,0)</f>
        <v>L23L</v>
      </c>
    </row>
    <row r="106" customFormat="false" ht="13.8" hidden="false" customHeight="false" outlineLevel="0" collapsed="false">
      <c r="A106" s="5" t="n">
        <v>235</v>
      </c>
      <c r="B106" s="5" t="n">
        <v>235</v>
      </c>
      <c r="C106" s="5" t="e">
        <f aca="false">VLOOKUP(A106,Sheet9!$A$2:$K$620,11,0)</f>
        <v>#N/A</v>
      </c>
      <c r="D106" s="5" t="s">
        <v>784</v>
      </c>
      <c r="E106" s="5" t="s">
        <v>785</v>
      </c>
      <c r="F106" s="5" t="str">
        <f aca="false">VLOOKUP(B106,car_part!A236:H854,8,0)</f>
        <v>L23L</v>
      </c>
    </row>
    <row r="107" customFormat="false" ht="13.8" hidden="false" customHeight="false" outlineLevel="0" collapsed="false">
      <c r="A107" s="5" t="n">
        <v>236</v>
      </c>
      <c r="B107" s="5" t="n">
        <v>236</v>
      </c>
      <c r="C107" s="5" t="e">
        <f aca="false">VLOOKUP(A107,Sheet9!$A$2:$K$620,11,0)</f>
        <v>#N/A</v>
      </c>
      <c r="D107" s="5" t="s">
        <v>784</v>
      </c>
      <c r="E107" s="5" t="s">
        <v>785</v>
      </c>
      <c r="F107" s="5" t="str">
        <f aca="false">VLOOKUP(B107,car_part!A237:H855,8,0)</f>
        <v>L31L</v>
      </c>
    </row>
    <row r="108" customFormat="false" ht="13.8" hidden="false" customHeight="false" outlineLevel="0" collapsed="false">
      <c r="A108" s="5" t="n">
        <v>237</v>
      </c>
      <c r="B108" s="5" t="n">
        <v>237</v>
      </c>
      <c r="C108" s="5" t="e">
        <f aca="false">VLOOKUP(A108,Sheet9!$A$2:$K$620,11,0)</f>
        <v>#N/A</v>
      </c>
      <c r="D108" s="5" t="s">
        <v>784</v>
      </c>
      <c r="E108" s="5" t="s">
        <v>785</v>
      </c>
      <c r="F108" s="5" t="str">
        <f aca="false">VLOOKUP(B108,car_part!A238:H856,8,0)</f>
        <v>L31L</v>
      </c>
    </row>
    <row r="109" customFormat="false" ht="13.8" hidden="false" customHeight="false" outlineLevel="0" collapsed="false">
      <c r="A109" s="5" t="n">
        <v>238</v>
      </c>
      <c r="B109" s="5" t="n">
        <v>238</v>
      </c>
      <c r="C109" s="5" t="e">
        <f aca="false">VLOOKUP(A109,Sheet9!$A$2:$K$620,11,0)</f>
        <v>#N/A</v>
      </c>
      <c r="D109" s="5" t="s">
        <v>784</v>
      </c>
      <c r="E109" s="5" t="s">
        <v>785</v>
      </c>
      <c r="F109" s="5" t="str">
        <f aca="false">VLOOKUP(B109,car_part!A239:H857,8,0)</f>
        <v>L31R</v>
      </c>
    </row>
    <row r="110" customFormat="false" ht="13.8" hidden="false" customHeight="false" outlineLevel="0" collapsed="false">
      <c r="A110" s="5" t="n">
        <v>239</v>
      </c>
      <c r="B110" s="5" t="n">
        <v>239</v>
      </c>
      <c r="C110" s="5" t="e">
        <f aca="false">VLOOKUP(A110,Sheet9!$A$2:$K$620,11,0)</f>
        <v>#N/A</v>
      </c>
      <c r="D110" s="5" t="s">
        <v>784</v>
      </c>
      <c r="E110" s="5" t="s">
        <v>785</v>
      </c>
      <c r="F110" s="5" t="str">
        <f aca="false">VLOOKUP(B110,car_part!A240:H858,8,0)</f>
        <v>L31R</v>
      </c>
    </row>
    <row r="111" customFormat="false" ht="13.8" hidden="false" customHeight="false" outlineLevel="0" collapsed="false">
      <c r="A111" s="5" t="n">
        <v>240</v>
      </c>
      <c r="B111" s="5" t="n">
        <v>240</v>
      </c>
      <c r="C111" s="5" t="e">
        <f aca="false">VLOOKUP(A111,Sheet9!$A$2:$K$620,11,0)</f>
        <v>#N/A</v>
      </c>
      <c r="D111" s="5" t="s">
        <v>784</v>
      </c>
      <c r="E111" s="5" t="s">
        <v>785</v>
      </c>
      <c r="F111" s="5" t="str">
        <f aca="false">VLOOKUP(B111,car_part!A241:H859,8,0)</f>
        <v>N87L</v>
      </c>
    </row>
    <row r="112" customFormat="false" ht="13.8" hidden="false" customHeight="false" outlineLevel="0" collapsed="false">
      <c r="A112" s="5" t="n">
        <v>241</v>
      </c>
      <c r="B112" s="5" t="n">
        <v>241</v>
      </c>
      <c r="C112" s="5" t="e">
        <f aca="false">VLOOKUP(A112,Sheet9!$A$2:$K$620,11,0)</f>
        <v>#N/A</v>
      </c>
      <c r="D112" s="5" t="s">
        <v>784</v>
      </c>
      <c r="E112" s="5" t="s">
        <v>785</v>
      </c>
      <c r="F112" s="5" t="str">
        <f aca="false">VLOOKUP(B112,car_part!A242:H860,8,0)</f>
        <v>L26L</v>
      </c>
    </row>
    <row r="113" customFormat="false" ht="13.8" hidden="false" customHeight="false" outlineLevel="0" collapsed="false">
      <c r="A113" s="5" t="n">
        <v>242</v>
      </c>
      <c r="B113" s="5" t="n">
        <v>242</v>
      </c>
      <c r="C113" s="5" t="e">
        <f aca="false">VLOOKUP(A113,Sheet9!$A$2:$K$620,11,0)</f>
        <v>#N/A</v>
      </c>
      <c r="D113" s="5" t="s">
        <v>784</v>
      </c>
      <c r="E113" s="5" t="s">
        <v>785</v>
      </c>
      <c r="F113" s="5" t="str">
        <f aca="false">VLOOKUP(B113,car_part!A243:H861,8,0)</f>
        <v>L26L</v>
      </c>
    </row>
    <row r="114" customFormat="false" ht="13.8" hidden="false" customHeight="false" outlineLevel="0" collapsed="false">
      <c r="A114" s="5" t="n">
        <v>243</v>
      </c>
      <c r="B114" s="5" t="n">
        <v>243</v>
      </c>
      <c r="C114" s="5" t="e">
        <f aca="false">VLOOKUP(A114,Sheet9!$A$2:$K$620,11,0)</f>
        <v>#N/A</v>
      </c>
      <c r="D114" s="5" t="s">
        <v>784</v>
      </c>
      <c r="E114" s="5" t="s">
        <v>785</v>
      </c>
      <c r="F114" s="5" t="str">
        <f aca="false">VLOOKUP(B114,car_part!A244:H862,8,0)</f>
        <v>DIN55</v>
      </c>
    </row>
    <row r="115" customFormat="false" ht="13.8" hidden="false" customHeight="false" outlineLevel="0" collapsed="false">
      <c r="A115" s="5" t="n">
        <v>244</v>
      </c>
      <c r="B115" s="5" t="n">
        <v>244</v>
      </c>
      <c r="C115" s="5" t="e">
        <f aca="false">VLOOKUP(A115,Sheet9!$A$2:$K$620,11,0)</f>
        <v>#N/A</v>
      </c>
      <c r="D115" s="5" t="s">
        <v>784</v>
      </c>
      <c r="E115" s="5" t="s">
        <v>785</v>
      </c>
      <c r="F115" s="5" t="str">
        <f aca="false">VLOOKUP(B115,car_part!A245:H863,8,0)</f>
        <v>DIN55</v>
      </c>
    </row>
    <row r="116" customFormat="false" ht="13.8" hidden="false" customHeight="false" outlineLevel="0" collapsed="false">
      <c r="A116" s="5" t="n">
        <v>245</v>
      </c>
      <c r="B116" s="5" t="n">
        <v>245</v>
      </c>
      <c r="C116" s="5" t="e">
        <f aca="false">VLOOKUP(A116,Sheet9!$A$2:$K$620,11,0)</f>
        <v>#N/A</v>
      </c>
      <c r="D116" s="5" t="s">
        <v>784</v>
      </c>
      <c r="E116" s="5" t="s">
        <v>785</v>
      </c>
      <c r="F116" s="5" t="str">
        <f aca="false">VLOOKUP(B116,car_part!A246:H864,8,0)</f>
        <v>L26L</v>
      </c>
    </row>
    <row r="117" customFormat="false" ht="13.8" hidden="false" customHeight="false" outlineLevel="0" collapsed="false">
      <c r="A117" s="5" t="n">
        <v>246</v>
      </c>
      <c r="B117" s="5" t="n">
        <v>246</v>
      </c>
      <c r="C117" s="5" t="e">
        <f aca="false">VLOOKUP(A117,Sheet9!$A$2:$K$620,11,0)</f>
        <v>#N/A</v>
      </c>
      <c r="D117" s="5" t="s">
        <v>784</v>
      </c>
      <c r="E117" s="5" t="s">
        <v>785</v>
      </c>
      <c r="F117" s="5" t="str">
        <f aca="false">VLOOKUP(B117,car_part!A247:H865,8,0)</f>
        <v>DIN55</v>
      </c>
    </row>
    <row r="118" customFormat="false" ht="13.8" hidden="false" customHeight="false" outlineLevel="0" collapsed="false">
      <c r="A118" s="5" t="n">
        <v>247</v>
      </c>
      <c r="B118" s="5" t="n">
        <v>247</v>
      </c>
      <c r="C118" s="5" t="e">
        <f aca="false">VLOOKUP(A118,Sheet9!$A$2:$K$620,11,0)</f>
        <v>#N/A</v>
      </c>
      <c r="D118" s="5" t="s">
        <v>784</v>
      </c>
      <c r="E118" s="5" t="s">
        <v>785</v>
      </c>
      <c r="F118" s="5" t="str">
        <f aca="false">VLOOKUP(B118,car_part!A248:H866,8,0)</f>
        <v>DIN55</v>
      </c>
    </row>
    <row r="119" customFormat="false" ht="13.8" hidden="false" customHeight="false" outlineLevel="0" collapsed="false">
      <c r="A119" s="5" t="n">
        <v>251</v>
      </c>
      <c r="B119" s="5" t="n">
        <v>251</v>
      </c>
      <c r="C119" s="5" t="e">
        <f aca="false">VLOOKUP(A119,Sheet9!$A$2:$K$620,11,0)</f>
        <v>#N/A</v>
      </c>
      <c r="D119" s="5" t="s">
        <v>784</v>
      </c>
      <c r="E119" s="5" t="s">
        <v>785</v>
      </c>
      <c r="F119" s="5" t="str">
        <f aca="false">VLOOKUP(B119,car_part!A252:H870,8,0)</f>
        <v>L26L</v>
      </c>
    </row>
    <row r="120" customFormat="false" ht="13.8" hidden="false" customHeight="false" outlineLevel="0" collapsed="false">
      <c r="A120" s="5" t="n">
        <v>253</v>
      </c>
      <c r="B120" s="5" t="n">
        <v>253</v>
      </c>
      <c r="C120" s="5" t="e">
        <f aca="false">VLOOKUP(A120,Sheet9!$A$2:$K$620,11,0)</f>
        <v>#N/A</v>
      </c>
      <c r="D120" s="5" t="s">
        <v>784</v>
      </c>
      <c r="E120" s="5" t="s">
        <v>785</v>
      </c>
      <c r="F120" s="5" t="str">
        <f aca="false">VLOOKUP(B120,car_part!A254:H872,8,0)</f>
        <v>L26L</v>
      </c>
    </row>
    <row r="121" customFormat="false" ht="13.8" hidden="false" customHeight="false" outlineLevel="0" collapsed="false">
      <c r="A121" s="5" t="n">
        <v>254</v>
      </c>
      <c r="B121" s="5" t="n">
        <v>254</v>
      </c>
      <c r="C121" s="5" t="e">
        <f aca="false">VLOOKUP(A121,Sheet9!$A$2:$K$620,11,0)</f>
        <v>#N/A</v>
      </c>
      <c r="D121" s="5" t="s">
        <v>784</v>
      </c>
      <c r="E121" s="5" t="s">
        <v>785</v>
      </c>
      <c r="F121" s="5" t="str">
        <f aca="false">VLOOKUP(B121,car_part!A255:H873,8,0)</f>
        <v>L26L</v>
      </c>
    </row>
    <row r="122" customFormat="false" ht="13.8" hidden="false" customHeight="false" outlineLevel="0" collapsed="false">
      <c r="A122" s="5" t="n">
        <v>265</v>
      </c>
      <c r="B122" s="5" t="n">
        <v>265</v>
      </c>
      <c r="C122" s="5" t="e">
        <f aca="false">VLOOKUP(A122,Sheet9!$A$2:$K$620,11,0)</f>
        <v>#N/A</v>
      </c>
      <c r="D122" s="5" t="s">
        <v>784</v>
      </c>
      <c r="E122" s="5" t="s">
        <v>785</v>
      </c>
      <c r="F122" s="5" t="str">
        <f aca="false">VLOOKUP(B122,car_part!A266:H884,8,0)</f>
        <v>D26L/R</v>
      </c>
    </row>
    <row r="123" customFormat="false" ht="13.8" hidden="false" customHeight="false" outlineLevel="0" collapsed="false">
      <c r="A123" s="5" t="n">
        <v>266</v>
      </c>
      <c r="B123" s="5" t="n">
        <v>266</v>
      </c>
      <c r="C123" s="5" t="e">
        <f aca="false">VLOOKUP(A123,Sheet9!$A$2:$K$620,11,0)</f>
        <v>#N/A</v>
      </c>
      <c r="D123" s="5" t="s">
        <v>784</v>
      </c>
      <c r="E123" s="5" t="s">
        <v>785</v>
      </c>
      <c r="F123" s="5" t="str">
        <f aca="false">VLOOKUP(B123,car_part!A267:H885,8,0)</f>
        <v>D23R</v>
      </c>
    </row>
    <row r="124" customFormat="false" ht="13.8" hidden="false" customHeight="false" outlineLevel="0" collapsed="false">
      <c r="A124" s="5" t="n">
        <v>278</v>
      </c>
      <c r="B124" s="5" t="n">
        <v>278</v>
      </c>
      <c r="C124" s="5" t="e">
        <f aca="false">VLOOKUP(A124,Sheet9!$A$2:$K$620,11,0)</f>
        <v>#N/A</v>
      </c>
      <c r="D124" s="5" t="s">
        <v>784</v>
      </c>
      <c r="E124" s="5" t="s">
        <v>785</v>
      </c>
      <c r="F124" s="5" t="str">
        <f aca="false">VLOOKUP(B124,car_part!A279:H897,8,0)</f>
        <v>If the vehicle is equipped with start/stop technology, the recommended battery is ENERGIZER AGM</v>
      </c>
    </row>
    <row r="125" customFormat="false" ht="13.8" hidden="false" customHeight="false" outlineLevel="0" collapsed="false">
      <c r="A125" s="5" t="n">
        <v>281</v>
      </c>
      <c r="B125" s="5" t="n">
        <v>281</v>
      </c>
      <c r="C125" s="5" t="e">
        <f aca="false">VLOOKUP(A125,Sheet9!$A$2:$K$620,11,0)</f>
        <v>#N/A</v>
      </c>
      <c r="D125" s="5" t="s">
        <v>784</v>
      </c>
      <c r="E125" s="5" t="s">
        <v>785</v>
      </c>
      <c r="F125" s="5" t="n">
        <f aca="false">VLOOKUP(B125,car_part!A282:H900,8,0)</f>
        <v>0</v>
      </c>
    </row>
    <row r="126" customFormat="false" ht="13.8" hidden="false" customHeight="false" outlineLevel="0" collapsed="false">
      <c r="A126" s="5" t="n">
        <v>282</v>
      </c>
      <c r="B126" s="5" t="n">
        <v>282</v>
      </c>
      <c r="C126" s="5" t="e">
        <f aca="false">VLOOKUP(A126,Sheet9!$A$2:$K$620,11,0)</f>
        <v>#N/A</v>
      </c>
      <c r="D126" s="5" t="s">
        <v>784</v>
      </c>
      <c r="E126" s="5" t="s">
        <v>785</v>
      </c>
      <c r="F126" s="5" t="n">
        <f aca="false">VLOOKUP(B126,car_part!A283:H901,8,0)</f>
        <v>0</v>
      </c>
    </row>
    <row r="127" customFormat="false" ht="13.8" hidden="false" customHeight="false" outlineLevel="0" collapsed="false">
      <c r="A127" s="5" t="n">
        <v>285</v>
      </c>
      <c r="B127" s="5" t="n">
        <v>285</v>
      </c>
      <c r="C127" s="5" t="e">
        <f aca="false">VLOOKUP(A127,Sheet9!$A$2:$K$620,11,0)</f>
        <v>#N/A</v>
      </c>
      <c r="D127" s="5" t="s">
        <v>784</v>
      </c>
      <c r="E127" s="5" t="s">
        <v>785</v>
      </c>
      <c r="F127" s="5" t="str">
        <f aca="false">VLOOKUP(B127,car_part!A286:H904,8,0)</f>
        <v>L23L</v>
      </c>
    </row>
    <row r="128" customFormat="false" ht="13.8" hidden="false" customHeight="false" outlineLevel="0" collapsed="false">
      <c r="A128" s="5" t="n">
        <v>286</v>
      </c>
      <c r="B128" s="5" t="n">
        <v>286</v>
      </c>
      <c r="C128" s="5" t="e">
        <f aca="false">VLOOKUP(A128,Sheet9!$A$2:$K$620,11,0)</f>
        <v>#N/A</v>
      </c>
      <c r="D128" s="5" t="s">
        <v>784</v>
      </c>
      <c r="E128" s="5" t="s">
        <v>785</v>
      </c>
      <c r="F128" s="5" t="str">
        <f aca="false">VLOOKUP(B128,car_part!A287:H905,8,0)</f>
        <v>L23L</v>
      </c>
    </row>
    <row r="129" customFormat="false" ht="13.8" hidden="false" customHeight="false" outlineLevel="0" collapsed="false">
      <c r="A129" s="5" t="n">
        <v>289</v>
      </c>
      <c r="B129" s="5" t="n">
        <v>289</v>
      </c>
      <c r="C129" s="5" t="e">
        <f aca="false">VLOOKUP(A129,Sheet9!$A$2:$K$620,11,0)</f>
        <v>#N/A</v>
      </c>
      <c r="D129" s="5" t="s">
        <v>784</v>
      </c>
      <c r="E129" s="5" t="s">
        <v>785</v>
      </c>
      <c r="F129" s="5" t="str">
        <f aca="false">VLOOKUP(B129,car_part!A290:H908,8,0)</f>
        <v>NX-120L</v>
      </c>
    </row>
    <row r="130" customFormat="false" ht="13.8" hidden="false" customHeight="false" outlineLevel="0" collapsed="false">
      <c r="A130" s="5" t="n">
        <v>290</v>
      </c>
      <c r="B130" s="5" t="n">
        <v>290</v>
      </c>
      <c r="C130" s="5" t="e">
        <f aca="false">VLOOKUP(A130,Sheet9!$A$2:$K$620,11,0)</f>
        <v>#N/A</v>
      </c>
      <c r="D130" s="5" t="s">
        <v>784</v>
      </c>
      <c r="E130" s="5" t="s">
        <v>785</v>
      </c>
      <c r="F130" s="5" t="str">
        <f aca="false">VLOOKUP(B130,car_part!A291:H909,8,0)</f>
        <v>L23L</v>
      </c>
    </row>
    <row r="131" customFormat="false" ht="13.8" hidden="false" customHeight="false" outlineLevel="0" collapsed="false">
      <c r="A131" s="5" t="n">
        <v>291</v>
      </c>
      <c r="B131" s="5" t="n">
        <v>291</v>
      </c>
      <c r="C131" s="5" t="e">
        <f aca="false">VLOOKUP(A131,Sheet9!$A$2:$K$620,11,0)</f>
        <v>#N/A</v>
      </c>
      <c r="D131" s="5" t="s">
        <v>784</v>
      </c>
      <c r="E131" s="5" t="s">
        <v>785</v>
      </c>
      <c r="F131" s="5" t="str">
        <f aca="false">VLOOKUP(B131,car_part!A292:H910,8,0)</f>
        <v>L23L</v>
      </c>
    </row>
    <row r="132" customFormat="false" ht="13.8" hidden="false" customHeight="false" outlineLevel="0" collapsed="false">
      <c r="A132" s="5" t="n">
        <v>292</v>
      </c>
      <c r="B132" s="5" t="n">
        <v>292</v>
      </c>
      <c r="C132" s="5" t="e">
        <f aca="false">VLOOKUP(A132,Sheet9!$A$2:$K$620,11,0)</f>
        <v>#N/A</v>
      </c>
      <c r="D132" s="5" t="s">
        <v>784</v>
      </c>
      <c r="E132" s="5" t="s">
        <v>785</v>
      </c>
      <c r="F132" s="5" t="str">
        <f aca="false">VLOOKUP(B132,car_part!A293:H911,8,0)</f>
        <v>L31R</v>
      </c>
    </row>
    <row r="133" customFormat="false" ht="13.8" hidden="false" customHeight="false" outlineLevel="0" collapsed="false">
      <c r="A133" s="5" t="n">
        <v>293</v>
      </c>
      <c r="B133" s="5" t="n">
        <v>293</v>
      </c>
      <c r="C133" s="5" t="e">
        <f aca="false">VLOOKUP(A133,Sheet9!$A$2:$K$620,11,0)</f>
        <v>#N/A</v>
      </c>
      <c r="D133" s="5" t="s">
        <v>784</v>
      </c>
      <c r="E133" s="5" t="s">
        <v>785</v>
      </c>
      <c r="F133" s="5" t="str">
        <f aca="false">VLOOKUP(B133,car_part!A294:H912,8,0)</f>
        <v>L31L</v>
      </c>
    </row>
    <row r="134" customFormat="false" ht="13.8" hidden="false" customHeight="false" outlineLevel="0" collapsed="false">
      <c r="A134" s="5" t="n">
        <v>295</v>
      </c>
      <c r="B134" s="5" t="n">
        <v>295</v>
      </c>
      <c r="C134" s="5" t="e">
        <f aca="false">VLOOKUP(A134,Sheet9!$A$2:$K$620,11,0)</f>
        <v>#N/A</v>
      </c>
      <c r="D134" s="5" t="s">
        <v>784</v>
      </c>
      <c r="E134" s="5" t="s">
        <v>785</v>
      </c>
      <c r="F134" s="5" t="str">
        <f aca="false">VLOOKUP(B134,car_part!A296:H914,8,0)</f>
        <v>L23L</v>
      </c>
    </row>
    <row r="135" customFormat="false" ht="13.8" hidden="false" customHeight="false" outlineLevel="0" collapsed="false">
      <c r="A135" s="5" t="n">
        <v>296</v>
      </c>
      <c r="B135" s="5" t="n">
        <v>296</v>
      </c>
      <c r="C135" s="5" t="e">
        <f aca="false">VLOOKUP(A135,Sheet9!$A$2:$K$620,11,0)</f>
        <v>#N/A</v>
      </c>
      <c r="D135" s="5" t="s">
        <v>784</v>
      </c>
      <c r="E135" s="5" t="s">
        <v>785</v>
      </c>
      <c r="F135" s="5" t="str">
        <f aca="false">VLOOKUP(B135,car_part!A297:H915,8,0)</f>
        <v>L31L</v>
      </c>
    </row>
    <row r="136" customFormat="false" ht="13.8" hidden="false" customHeight="false" outlineLevel="0" collapsed="false">
      <c r="A136" s="5" t="n">
        <v>297</v>
      </c>
      <c r="B136" s="5" t="n">
        <v>297</v>
      </c>
      <c r="C136" s="5" t="e">
        <f aca="false">VLOOKUP(A136,Sheet9!$A$2:$K$620,11,0)</f>
        <v>#N/A</v>
      </c>
      <c r="D136" s="5" t="s">
        <v>784</v>
      </c>
      <c r="E136" s="5" t="s">
        <v>785</v>
      </c>
      <c r="F136" s="5" t="str">
        <f aca="false">VLOOKUP(B136,car_part!A298:H916,8,0)</f>
        <v>L31L</v>
      </c>
    </row>
    <row r="137" customFormat="false" ht="13.8" hidden="false" customHeight="false" outlineLevel="0" collapsed="false">
      <c r="A137" s="5" t="n">
        <v>299</v>
      </c>
      <c r="B137" s="5" t="n">
        <v>299</v>
      </c>
      <c r="C137" s="5" t="e">
        <f aca="false">VLOOKUP(A137,Sheet9!$A$2:$K$620,11,0)</f>
        <v>#N/A</v>
      </c>
      <c r="D137" s="5" t="s">
        <v>784</v>
      </c>
      <c r="E137" s="5" t="s">
        <v>785</v>
      </c>
      <c r="F137" s="5" t="str">
        <f aca="false">VLOOKUP(B137,car_part!A300:H918,8,0)</f>
        <v>N87L</v>
      </c>
    </row>
    <row r="138" customFormat="false" ht="13.8" hidden="false" customHeight="false" outlineLevel="0" collapsed="false">
      <c r="A138" s="5" t="n">
        <v>300</v>
      </c>
      <c r="B138" s="5" t="n">
        <v>300</v>
      </c>
      <c r="C138" s="5" t="e">
        <f aca="false">VLOOKUP(A138,Sheet9!$A$2:$K$620,11,0)</f>
        <v>#N/A</v>
      </c>
      <c r="D138" s="5" t="s">
        <v>784</v>
      </c>
      <c r="E138" s="5" t="s">
        <v>785</v>
      </c>
      <c r="F138" s="5" t="str">
        <f aca="false">VLOOKUP(B138,car_part!A301:H919,8,0)</f>
        <v>N87L</v>
      </c>
    </row>
    <row r="139" customFormat="false" ht="13.8" hidden="false" customHeight="false" outlineLevel="0" collapsed="false">
      <c r="A139" s="5" t="n">
        <v>301</v>
      </c>
      <c r="B139" s="5" t="n">
        <v>301</v>
      </c>
      <c r="C139" s="5" t="e">
        <f aca="false">VLOOKUP(A139,Sheet9!$A$2:$K$620,11,0)</f>
        <v>#N/A</v>
      </c>
      <c r="D139" s="5" t="s">
        <v>784</v>
      </c>
      <c r="E139" s="5" t="s">
        <v>785</v>
      </c>
      <c r="F139" s="5" t="str">
        <f aca="false">VLOOKUP(B139,car_part!A302:H920,8,0)</f>
        <v>N87L</v>
      </c>
    </row>
    <row r="140" customFormat="false" ht="13.8" hidden="false" customHeight="false" outlineLevel="0" collapsed="false">
      <c r="A140" s="5" t="n">
        <v>302</v>
      </c>
      <c r="B140" s="5" t="n">
        <v>302</v>
      </c>
      <c r="C140" s="5" t="e">
        <f aca="false">VLOOKUP(A140,Sheet9!$A$2:$K$620,11,0)</f>
        <v>#N/A</v>
      </c>
      <c r="D140" s="5" t="s">
        <v>784</v>
      </c>
      <c r="E140" s="5" t="s">
        <v>785</v>
      </c>
      <c r="F140" s="5" t="str">
        <f aca="false">VLOOKUP(B140,car_part!A303:H921,8,0)</f>
        <v>N87L</v>
      </c>
    </row>
    <row r="141" customFormat="false" ht="13.8" hidden="false" customHeight="false" outlineLevel="0" collapsed="false">
      <c r="A141" s="5" t="n">
        <v>303</v>
      </c>
      <c r="B141" s="5" t="n">
        <v>303</v>
      </c>
      <c r="C141" s="5" t="e">
        <f aca="false">VLOOKUP(A141,Sheet9!$A$2:$K$620,11,0)</f>
        <v>#N/A</v>
      </c>
      <c r="D141" s="5" t="s">
        <v>784</v>
      </c>
      <c r="E141" s="5" t="s">
        <v>785</v>
      </c>
      <c r="F141" s="5" t="str">
        <f aca="false">VLOOKUP(B141,car_part!A304:H922,8,0)</f>
        <v>N87L</v>
      </c>
    </row>
    <row r="142" customFormat="false" ht="13.8" hidden="false" customHeight="false" outlineLevel="0" collapsed="false">
      <c r="A142" s="5" t="n">
        <v>304</v>
      </c>
      <c r="B142" s="5" t="n">
        <v>304</v>
      </c>
      <c r="C142" s="5" t="e">
        <f aca="false">VLOOKUP(A142,Sheet9!$A$2:$K$620,11,0)</f>
        <v>#N/A</v>
      </c>
      <c r="D142" s="5" t="s">
        <v>784</v>
      </c>
      <c r="E142" s="5" t="s">
        <v>785</v>
      </c>
      <c r="F142" s="5" t="str">
        <f aca="false">VLOOKUP(B142,car_part!A305:H923,8,0)</f>
        <v>L23L</v>
      </c>
    </row>
    <row r="143" customFormat="false" ht="13.8" hidden="false" customHeight="false" outlineLevel="0" collapsed="false">
      <c r="A143" s="5" t="n">
        <v>305</v>
      </c>
      <c r="B143" s="5" t="n">
        <v>305</v>
      </c>
      <c r="C143" s="5" t="e">
        <f aca="false">VLOOKUP(A143,Sheet9!$A$2:$K$620,11,0)</f>
        <v>#N/A</v>
      </c>
      <c r="D143" s="5" t="s">
        <v>784</v>
      </c>
      <c r="E143" s="5" t="s">
        <v>785</v>
      </c>
      <c r="F143" s="5" t="str">
        <f aca="false">VLOOKUP(B143,car_part!A306:H924,8,0)</f>
        <v>N87L</v>
      </c>
    </row>
    <row r="144" customFormat="false" ht="13.8" hidden="false" customHeight="false" outlineLevel="0" collapsed="false">
      <c r="A144" s="5" t="n">
        <v>306</v>
      </c>
      <c r="B144" s="5" t="n">
        <v>306</v>
      </c>
      <c r="C144" s="5" t="e">
        <f aca="false">VLOOKUP(A144,Sheet9!$A$2:$K$620,11,0)</f>
        <v>#N/A</v>
      </c>
      <c r="D144" s="5" t="s">
        <v>784</v>
      </c>
      <c r="E144" s="5" t="s">
        <v>785</v>
      </c>
      <c r="F144" s="5" t="str">
        <f aca="false">VLOOKUP(B144,car_part!A307:H925,8,0)</f>
        <v>L26L</v>
      </c>
    </row>
    <row r="145" customFormat="false" ht="13.8" hidden="false" customHeight="false" outlineLevel="0" collapsed="false">
      <c r="A145" s="5" t="n">
        <v>307</v>
      </c>
      <c r="B145" s="5" t="n">
        <v>307</v>
      </c>
      <c r="C145" s="5" t="e">
        <f aca="false">VLOOKUP(A145,Sheet9!$A$2:$K$620,11,0)</f>
        <v>#N/A</v>
      </c>
      <c r="D145" s="5" t="s">
        <v>784</v>
      </c>
      <c r="E145" s="5" t="s">
        <v>785</v>
      </c>
      <c r="F145" s="5" t="str">
        <f aca="false">VLOOKUP(B145,car_part!A308:H926,8,0)</f>
        <v>B21L</v>
      </c>
    </row>
    <row r="146" customFormat="false" ht="13.8" hidden="false" customHeight="false" outlineLevel="0" collapsed="false">
      <c r="A146" s="5" t="n">
        <v>308</v>
      </c>
      <c r="B146" s="5" t="n">
        <v>308</v>
      </c>
      <c r="C146" s="5" t="e">
        <f aca="false">VLOOKUP(A146,Sheet9!$A$2:$K$620,11,0)</f>
        <v>#N/A</v>
      </c>
      <c r="D146" s="5" t="s">
        <v>784</v>
      </c>
      <c r="E146" s="5" t="s">
        <v>785</v>
      </c>
      <c r="F146" s="5" t="str">
        <f aca="false">VLOOKUP(B146,car_part!A309:H927,8,0)</f>
        <v>B21L</v>
      </c>
    </row>
    <row r="147" customFormat="false" ht="13.8" hidden="false" customHeight="false" outlineLevel="0" collapsed="false">
      <c r="A147" s="5" t="n">
        <v>309</v>
      </c>
      <c r="B147" s="5" t="n">
        <v>309</v>
      </c>
      <c r="C147" s="5" t="e">
        <f aca="false">VLOOKUP(A147,Sheet9!$A$2:$K$620,11,0)</f>
        <v>#N/A</v>
      </c>
      <c r="D147" s="5" t="s">
        <v>784</v>
      </c>
      <c r="E147" s="5" t="s">
        <v>785</v>
      </c>
      <c r="F147" s="5" t="str">
        <f aca="false">VLOOKUP(B147,car_part!A310:H928,8,0)</f>
        <v>DIN77</v>
      </c>
    </row>
    <row r="148" customFormat="false" ht="13.8" hidden="false" customHeight="false" outlineLevel="0" collapsed="false">
      <c r="A148" s="5" t="n">
        <v>310</v>
      </c>
      <c r="B148" s="5" t="n">
        <v>310</v>
      </c>
      <c r="C148" s="5" t="e">
        <f aca="false">VLOOKUP(A148,Sheet9!$A$2:$K$620,11,0)</f>
        <v>#N/A</v>
      </c>
      <c r="D148" s="5" t="s">
        <v>784</v>
      </c>
      <c r="E148" s="5" t="s">
        <v>785</v>
      </c>
      <c r="F148" s="5" t="str">
        <f aca="false">VLOOKUP(B148,car_part!A311:H929,8,0)</f>
        <v>DIN77</v>
      </c>
    </row>
    <row r="149" customFormat="false" ht="13.8" hidden="false" customHeight="false" outlineLevel="0" collapsed="false">
      <c r="A149" s="5" t="n">
        <v>311</v>
      </c>
      <c r="B149" s="5" t="n">
        <v>311</v>
      </c>
      <c r="C149" s="5" t="e">
        <f aca="false">VLOOKUP(A149,Sheet9!$A$2:$K$620,11,0)</f>
        <v>#N/A</v>
      </c>
      <c r="D149" s="5" t="s">
        <v>784</v>
      </c>
      <c r="E149" s="5" t="s">
        <v>785</v>
      </c>
      <c r="F149" s="5" t="str">
        <f aca="false">VLOOKUP(B149,car_part!A312:H930,8,0)</f>
        <v>If the vehicle is equipped with start/stop technology, the recommended battery is ENERGIZER AGM</v>
      </c>
    </row>
    <row r="150" customFormat="false" ht="13.8" hidden="false" customHeight="false" outlineLevel="0" collapsed="false">
      <c r="A150" s="5" t="n">
        <v>312</v>
      </c>
      <c r="B150" s="5" t="n">
        <v>312</v>
      </c>
      <c r="C150" s="5" t="e">
        <f aca="false">VLOOKUP(A150,Sheet9!$A$2:$K$620,11,0)</f>
        <v>#N/A</v>
      </c>
      <c r="D150" s="5" t="s">
        <v>784</v>
      </c>
      <c r="E150" s="5" t="s">
        <v>785</v>
      </c>
      <c r="F150" s="5" t="str">
        <f aca="false">VLOOKUP(B150,car_part!A313:H931,8,0)</f>
        <v>If the vehicle is equipped with start/stop technology, the recommended battery is ENERGIZER AGM</v>
      </c>
    </row>
    <row r="151" customFormat="false" ht="13.8" hidden="false" customHeight="false" outlineLevel="0" collapsed="false">
      <c r="A151" s="5" t="n">
        <v>313</v>
      </c>
      <c r="B151" s="5" t="n">
        <v>313</v>
      </c>
      <c r="C151" s="5" t="e">
        <f aca="false">VLOOKUP(A151,Sheet9!$A$2:$K$620,11,0)</f>
        <v>#N/A</v>
      </c>
      <c r="D151" s="5" t="s">
        <v>784</v>
      </c>
      <c r="E151" s="5" t="s">
        <v>785</v>
      </c>
      <c r="F151" s="5" t="str">
        <f aca="false">VLOOKUP(B151,car_part!A314:H932,8,0)</f>
        <v>If the vehicle is equipped with start/stop technology, the recommended battery is ENERGIZER AGM</v>
      </c>
    </row>
    <row r="152" customFormat="false" ht="13.8" hidden="false" customHeight="false" outlineLevel="0" collapsed="false">
      <c r="A152" s="5" t="n">
        <v>314</v>
      </c>
      <c r="B152" s="5" t="n">
        <v>314</v>
      </c>
      <c r="C152" s="5" t="e">
        <f aca="false">VLOOKUP(A152,Sheet9!$A$2:$K$620,11,0)</f>
        <v>#N/A</v>
      </c>
      <c r="D152" s="5" t="s">
        <v>784</v>
      </c>
      <c r="E152" s="5" t="s">
        <v>785</v>
      </c>
      <c r="F152" s="5" t="str">
        <f aca="false">VLOOKUP(B152,car_part!A315:H933,8,0)</f>
        <v>If the vehicle is equipped with start/stop technology, the recommended battery is ENERGIZER AGM</v>
      </c>
    </row>
    <row r="153" customFormat="false" ht="13.8" hidden="false" customHeight="false" outlineLevel="0" collapsed="false">
      <c r="A153" s="5" t="n">
        <v>315</v>
      </c>
      <c r="B153" s="5" t="n">
        <v>315</v>
      </c>
      <c r="C153" s="5" t="e">
        <f aca="false">VLOOKUP(A153,Sheet9!$A$2:$K$620,11,0)</f>
        <v>#N/A</v>
      </c>
      <c r="D153" s="5" t="s">
        <v>784</v>
      </c>
      <c r="E153" s="5" t="s">
        <v>785</v>
      </c>
      <c r="F153" s="5" t="str">
        <f aca="false">VLOOKUP(B153,car_part!A316:H934,8,0)</f>
        <v>If the vehicle is equipped with start/stop technology, the recommended battery is ENERGIZER AGM OR Energizer EFB</v>
      </c>
    </row>
    <row r="154" customFormat="false" ht="13.8" hidden="false" customHeight="false" outlineLevel="0" collapsed="false">
      <c r="A154" s="5" t="n">
        <v>316</v>
      </c>
      <c r="B154" s="5" t="n">
        <v>316</v>
      </c>
      <c r="C154" s="5" t="e">
        <f aca="false">VLOOKUP(A154,Sheet9!$A$2:$K$620,11,0)</f>
        <v>#N/A</v>
      </c>
      <c r="D154" s="5" t="s">
        <v>784</v>
      </c>
      <c r="E154" s="5" t="s">
        <v>785</v>
      </c>
      <c r="F154" s="5" t="str">
        <f aca="false">VLOOKUP(B154,car_part!A317:H935,8,0)</f>
        <v>If the vehicle is equipped with start/stop technology, the recommended battery is ENERGIZER AGM OR Energizer EFB</v>
      </c>
    </row>
    <row r="155" customFormat="false" ht="13.8" hidden="false" customHeight="false" outlineLevel="0" collapsed="false">
      <c r="A155" s="5" t="n">
        <v>354</v>
      </c>
      <c r="B155" s="5" t="n">
        <v>354</v>
      </c>
      <c r="C155" s="5" t="e">
        <f aca="false">VLOOKUP(A155,Sheet9!$A$2:$K$620,11,0)</f>
        <v>#N/A</v>
      </c>
      <c r="D155" s="5" t="s">
        <v>784</v>
      </c>
      <c r="E155" s="5" t="s">
        <v>785</v>
      </c>
      <c r="F155" s="5" t="str">
        <f aca="false">VLOOKUP(B155,car_part!A355:H973,8,0)</f>
        <v>DIN77</v>
      </c>
    </row>
    <row r="156" customFormat="false" ht="13.8" hidden="false" customHeight="false" outlineLevel="0" collapsed="false">
      <c r="A156" s="5" t="n">
        <v>355</v>
      </c>
      <c r="B156" s="5" t="n">
        <v>355</v>
      </c>
      <c r="C156" s="5" t="e">
        <f aca="false">VLOOKUP(A156,Sheet9!$A$2:$K$620,11,0)</f>
        <v>#N/A</v>
      </c>
      <c r="D156" s="5" t="s">
        <v>784</v>
      </c>
      <c r="E156" s="5" t="s">
        <v>785</v>
      </c>
      <c r="F156" s="5" t="n">
        <f aca="false">VLOOKUP(B156,car_part!A356:H974,8,0)</f>
        <v>0</v>
      </c>
    </row>
    <row r="157" customFormat="false" ht="13.8" hidden="false" customHeight="false" outlineLevel="0" collapsed="false">
      <c r="A157" s="5" t="n">
        <v>356</v>
      </c>
      <c r="B157" s="5" t="n">
        <v>356</v>
      </c>
      <c r="C157" s="5" t="e">
        <f aca="false">VLOOKUP(A157,Sheet9!$A$2:$K$620,11,0)</f>
        <v>#N/A</v>
      </c>
      <c r="D157" s="5" t="s">
        <v>784</v>
      </c>
      <c r="E157" s="5" t="s">
        <v>785</v>
      </c>
      <c r="F157" s="5" t="n">
        <f aca="false">VLOOKUP(B157,car_part!A357:H975,8,0)</f>
        <v>0</v>
      </c>
    </row>
    <row r="158" customFormat="false" ht="13.8" hidden="false" customHeight="false" outlineLevel="0" collapsed="false">
      <c r="A158" s="5" t="n">
        <v>357</v>
      </c>
      <c r="B158" s="5" t="n">
        <v>357</v>
      </c>
      <c r="C158" s="5" t="e">
        <f aca="false">VLOOKUP(A158,Sheet9!$A$2:$K$620,11,0)</f>
        <v>#N/A</v>
      </c>
      <c r="D158" s="5" t="s">
        <v>784</v>
      </c>
      <c r="E158" s="5" t="s">
        <v>785</v>
      </c>
      <c r="F158" s="5" t="n">
        <f aca="false">VLOOKUP(B158,car_part!A358:H976,8,0)</f>
        <v>0</v>
      </c>
    </row>
    <row r="159" customFormat="false" ht="13.8" hidden="false" customHeight="false" outlineLevel="0" collapsed="false">
      <c r="A159" s="5" t="n">
        <v>359</v>
      </c>
      <c r="B159" s="5" t="n">
        <v>359</v>
      </c>
      <c r="C159" s="5" t="e">
        <f aca="false">VLOOKUP(A159,Sheet9!$A$2:$K$620,11,0)</f>
        <v>#N/A</v>
      </c>
      <c r="D159" s="5" t="s">
        <v>784</v>
      </c>
      <c r="E159" s="5" t="s">
        <v>785</v>
      </c>
      <c r="F159" s="5" t="str">
        <f aca="false">VLOOKUP(B159,car_part!A360:H978,8,0)</f>
        <v>For Development</v>
      </c>
    </row>
    <row r="160" customFormat="false" ht="13.8" hidden="false" customHeight="false" outlineLevel="0" collapsed="false">
      <c r="A160" s="5" t="n">
        <v>368</v>
      </c>
      <c r="B160" s="5" t="n">
        <v>368</v>
      </c>
      <c r="C160" s="5" t="e">
        <f aca="false">VLOOKUP(A160,Sheet9!$A$2:$K$620,11,0)</f>
        <v>#N/A</v>
      </c>
      <c r="D160" s="5" t="s">
        <v>784</v>
      </c>
      <c r="E160" s="5" t="s">
        <v>785</v>
      </c>
      <c r="F160" s="5" t="str">
        <f aca="false">VLOOKUP(B160,car_part!A369:H987,8,0)</f>
        <v>If the vehicle is equipped with start/stop technology, the recommended battery is ENERGIZER AGM</v>
      </c>
    </row>
    <row r="161" customFormat="false" ht="13.8" hidden="false" customHeight="false" outlineLevel="0" collapsed="false">
      <c r="A161" s="5" t="n">
        <v>370</v>
      </c>
      <c r="B161" s="5" t="n">
        <v>370</v>
      </c>
      <c r="C161" s="5" t="e">
        <f aca="false">VLOOKUP(A161,Sheet9!$A$2:$K$620,11,0)</f>
        <v>#N/A</v>
      </c>
      <c r="D161" s="5" t="s">
        <v>784</v>
      </c>
      <c r="E161" s="5" t="s">
        <v>785</v>
      </c>
      <c r="F161" s="5" t="str">
        <f aca="false">VLOOKUP(B161,car_part!A371:H989,8,0)</f>
        <v>If the vehicle is equipped with start/stop technology, the recommended battery is ENERGIZER AGM</v>
      </c>
    </row>
    <row r="162" customFormat="false" ht="13.8" hidden="false" customHeight="false" outlineLevel="0" collapsed="false">
      <c r="A162" s="5" t="n">
        <v>371</v>
      </c>
      <c r="B162" s="5" t="n">
        <v>371</v>
      </c>
      <c r="C162" s="5" t="e">
        <f aca="false">VLOOKUP(A162,Sheet9!$A$2:$K$620,11,0)</f>
        <v>#N/A</v>
      </c>
      <c r="D162" s="5" t="s">
        <v>784</v>
      </c>
      <c r="E162" s="5" t="s">
        <v>785</v>
      </c>
      <c r="F162" s="5" t="str">
        <f aca="false">VLOOKUP(B162,car_part!A372:H990,8,0)</f>
        <v>If the vehicle is equipped with start/stop technology, the recommended battery is ENERGIZER AGM</v>
      </c>
    </row>
    <row r="163" customFormat="false" ht="13.8" hidden="false" customHeight="false" outlineLevel="0" collapsed="false">
      <c r="A163" s="5" t="n">
        <v>378</v>
      </c>
      <c r="B163" s="5" t="n">
        <v>378</v>
      </c>
      <c r="C163" s="5" t="e">
        <f aca="false">VLOOKUP(A163,Sheet9!$A$2:$K$620,11,0)</f>
        <v>#N/A</v>
      </c>
      <c r="D163" s="5" t="s">
        <v>784</v>
      </c>
      <c r="E163" s="5" t="s">
        <v>785</v>
      </c>
      <c r="F163" s="5" t="str">
        <f aca="false">VLOOKUP(B163,car_part!A379:H997,8,0)</f>
        <v>If the vehicle is equipped with start/stop technology, the recommended battery is ENERGIZER AGM</v>
      </c>
    </row>
    <row r="164" customFormat="false" ht="13.8" hidden="false" customHeight="false" outlineLevel="0" collapsed="false">
      <c r="A164" s="5" t="n">
        <v>379</v>
      </c>
      <c r="B164" s="5" t="n">
        <v>379</v>
      </c>
      <c r="C164" s="5" t="e">
        <f aca="false">VLOOKUP(A164,Sheet9!$A$2:$K$620,11,0)</f>
        <v>#N/A</v>
      </c>
      <c r="D164" s="5" t="s">
        <v>784</v>
      </c>
      <c r="E164" s="5" t="s">
        <v>785</v>
      </c>
      <c r="F164" s="5" t="str">
        <f aca="false">VLOOKUP(B164,car_part!A380:H998,8,0)</f>
        <v>If the vehicle is equipped with start/stop technology, the recommended battery is ENERGIZER AGM</v>
      </c>
    </row>
    <row r="165" customFormat="false" ht="13.8" hidden="false" customHeight="false" outlineLevel="0" collapsed="false">
      <c r="A165" s="5" t="n">
        <v>380</v>
      </c>
      <c r="B165" s="5" t="n">
        <v>380</v>
      </c>
      <c r="C165" s="5" t="e">
        <f aca="false">VLOOKUP(A165,Sheet9!$A$2:$K$620,11,0)</f>
        <v>#N/A</v>
      </c>
      <c r="D165" s="5" t="s">
        <v>784</v>
      </c>
      <c r="E165" s="5" t="s">
        <v>785</v>
      </c>
      <c r="F165" s="5" t="str">
        <f aca="false">VLOOKUP(B165,car_part!A381:H999,8,0)</f>
        <v>If the vehicle is equipped with start/stop technology, the recommended battery is ENERGIZER AGM</v>
      </c>
    </row>
    <row r="166" customFormat="false" ht="13.8" hidden="false" customHeight="false" outlineLevel="0" collapsed="false">
      <c r="A166" s="5" t="n">
        <v>381</v>
      </c>
      <c r="B166" s="5" t="n">
        <v>381</v>
      </c>
      <c r="C166" s="5" t="e">
        <f aca="false">VLOOKUP(A166,Sheet9!$A$2:$K$620,11,0)</f>
        <v>#N/A</v>
      </c>
      <c r="D166" s="5" t="s">
        <v>784</v>
      </c>
      <c r="E166" s="5" t="s">
        <v>785</v>
      </c>
      <c r="F166" s="5" t="str">
        <f aca="false">VLOOKUP(B166,car_part!A382:H1000,8,0)</f>
        <v>If the vehicle is equipped with start/stop technology, the recommended battery is ENERGIZER AGM</v>
      </c>
    </row>
    <row r="167" customFormat="false" ht="13.8" hidden="false" customHeight="false" outlineLevel="0" collapsed="false">
      <c r="A167" s="5" t="n">
        <v>382</v>
      </c>
      <c r="B167" s="5" t="n">
        <v>382</v>
      </c>
      <c r="C167" s="5" t="e">
        <f aca="false">VLOOKUP(A167,Sheet9!$A$2:$K$620,11,0)</f>
        <v>#N/A</v>
      </c>
      <c r="D167" s="5" t="s">
        <v>784</v>
      </c>
      <c r="E167" s="5" t="s">
        <v>785</v>
      </c>
      <c r="F167" s="5" t="str">
        <f aca="false">VLOOKUP(B167,car_part!A383:H1001,8,0)</f>
        <v>D31L</v>
      </c>
    </row>
    <row r="168" customFormat="false" ht="13.8" hidden="false" customHeight="false" outlineLevel="0" collapsed="false">
      <c r="A168" s="5" t="n">
        <v>384</v>
      </c>
      <c r="B168" s="5" t="n">
        <v>384</v>
      </c>
      <c r="C168" s="5" t="e">
        <f aca="false">VLOOKUP(A168,Sheet9!$A$2:$K$620,11,0)</f>
        <v>#N/A</v>
      </c>
      <c r="D168" s="5" t="s">
        <v>784</v>
      </c>
      <c r="E168" s="5" t="s">
        <v>785</v>
      </c>
      <c r="F168" s="5" t="str">
        <f aca="false">VLOOKUP(B168,car_part!A385:H1003,8,0)</f>
        <v>D31L</v>
      </c>
    </row>
    <row r="169" customFormat="false" ht="13.8" hidden="false" customHeight="false" outlineLevel="0" collapsed="false">
      <c r="A169" s="5" t="n">
        <v>385</v>
      </c>
      <c r="B169" s="5" t="n">
        <v>385</v>
      </c>
      <c r="C169" s="5" t="e">
        <f aca="false">VLOOKUP(A169,Sheet9!$A$2:$K$620,11,0)</f>
        <v>#N/A</v>
      </c>
      <c r="D169" s="5" t="s">
        <v>784</v>
      </c>
      <c r="E169" s="5" t="s">
        <v>785</v>
      </c>
      <c r="F169" s="5" t="str">
        <f aca="false">VLOOKUP(B169,car_part!A386:H1004,8,0)</f>
        <v>D31L</v>
      </c>
    </row>
    <row r="170" customFormat="false" ht="13.8" hidden="false" customHeight="false" outlineLevel="0" collapsed="false">
      <c r="A170" s="5" t="n">
        <v>400</v>
      </c>
      <c r="B170" s="5" t="n">
        <v>400</v>
      </c>
      <c r="C170" s="5" t="e">
        <f aca="false">VLOOKUP(A170,Sheet9!$A$2:$K$620,11,0)</f>
        <v>#N/A</v>
      </c>
      <c r="D170" s="5" t="s">
        <v>784</v>
      </c>
      <c r="E170" s="5" t="s">
        <v>785</v>
      </c>
      <c r="F170" s="5" t="str">
        <f aca="false">VLOOKUP(B170,car_part!A401:H1019,8,0)</f>
        <v>D23L</v>
      </c>
    </row>
    <row r="171" customFormat="false" ht="13.8" hidden="false" customHeight="false" outlineLevel="0" collapsed="false">
      <c r="A171" s="5" t="n">
        <v>402</v>
      </c>
      <c r="B171" s="5" t="n">
        <v>402</v>
      </c>
      <c r="C171" s="5" t="e">
        <f aca="false">VLOOKUP(A171,Sheet9!$A$2:$K$620,11,0)</f>
        <v>#N/A</v>
      </c>
      <c r="D171" s="5" t="s">
        <v>784</v>
      </c>
      <c r="E171" s="5" t="s">
        <v>785</v>
      </c>
      <c r="F171" s="5" t="str">
        <f aca="false">VLOOKUP(B171,car_part!A403:H1021,8,0)</f>
        <v>D23L</v>
      </c>
    </row>
    <row r="172" customFormat="false" ht="13.8" hidden="false" customHeight="false" outlineLevel="0" collapsed="false">
      <c r="A172" s="5" t="n">
        <v>415</v>
      </c>
      <c r="B172" s="5" t="n">
        <v>415</v>
      </c>
      <c r="C172" s="5" t="e">
        <f aca="false">VLOOKUP(A172,Sheet9!$A$2:$K$620,11,0)</f>
        <v>#N/A</v>
      </c>
      <c r="D172" s="5" t="s">
        <v>784</v>
      </c>
      <c r="E172" s="5" t="s">
        <v>785</v>
      </c>
      <c r="F172" s="5" t="str">
        <f aca="false">VLOOKUP(B172,car_part!A416:H1034,8,0)</f>
        <v>D31L</v>
      </c>
    </row>
    <row r="173" customFormat="false" ht="13.8" hidden="false" customHeight="false" outlineLevel="0" collapsed="false">
      <c r="A173" s="5" t="n">
        <v>416</v>
      </c>
      <c r="B173" s="5" t="n">
        <v>416</v>
      </c>
      <c r="C173" s="5" t="e">
        <f aca="false">VLOOKUP(A173,Sheet9!$A$2:$K$620,11,0)</f>
        <v>#N/A</v>
      </c>
      <c r="D173" s="5" t="s">
        <v>784</v>
      </c>
      <c r="E173" s="5" t="s">
        <v>785</v>
      </c>
      <c r="F173" s="5" t="str">
        <f aca="false">VLOOKUP(B173,car_part!A417:H1035,8,0)</f>
        <v>D31L</v>
      </c>
    </row>
    <row r="174" customFormat="false" ht="13.8" hidden="false" customHeight="false" outlineLevel="0" collapsed="false">
      <c r="A174" s="5" t="n">
        <v>417</v>
      </c>
      <c r="B174" s="5" t="n">
        <v>417</v>
      </c>
      <c r="C174" s="5" t="e">
        <f aca="false">VLOOKUP(A174,Sheet9!$A$2:$K$620,11,0)</f>
        <v>#N/A</v>
      </c>
      <c r="D174" s="5" t="s">
        <v>784</v>
      </c>
      <c r="E174" s="5" t="s">
        <v>785</v>
      </c>
      <c r="F174" s="5" t="str">
        <f aca="false">VLOOKUP(B174,car_part!A418:H1036,8,0)</f>
        <v>D31L</v>
      </c>
    </row>
    <row r="175" customFormat="false" ht="13.8" hidden="false" customHeight="false" outlineLevel="0" collapsed="false">
      <c r="A175" s="5" t="n">
        <v>418</v>
      </c>
      <c r="B175" s="5" t="n">
        <v>418</v>
      </c>
      <c r="C175" s="5" t="e">
        <f aca="false">VLOOKUP(A175,Sheet9!$A$2:$K$620,11,0)</f>
        <v>#N/A</v>
      </c>
      <c r="D175" s="5" t="s">
        <v>784</v>
      </c>
      <c r="E175" s="5" t="s">
        <v>785</v>
      </c>
      <c r="F175" s="5" t="n">
        <f aca="false">VLOOKUP(B175,car_part!A419:H1037,8,0)</f>
        <v>0</v>
      </c>
    </row>
    <row r="176" customFormat="false" ht="13.8" hidden="false" customHeight="false" outlineLevel="0" collapsed="false">
      <c r="A176" s="5" t="n">
        <v>420</v>
      </c>
      <c r="B176" s="5" t="n">
        <v>420</v>
      </c>
      <c r="C176" s="5" t="e">
        <f aca="false">VLOOKUP(A176,Sheet9!$A$2:$K$620,11,0)</f>
        <v>#N/A</v>
      </c>
      <c r="D176" s="5" t="s">
        <v>784</v>
      </c>
      <c r="E176" s="5" t="s">
        <v>785</v>
      </c>
      <c r="F176" s="5" t="n">
        <f aca="false">VLOOKUP(B176,car_part!A421:H1039,8,0)</f>
        <v>0</v>
      </c>
    </row>
    <row r="177" customFormat="false" ht="13.8" hidden="false" customHeight="false" outlineLevel="0" collapsed="false">
      <c r="A177" s="5" t="n">
        <v>421</v>
      </c>
      <c r="B177" s="5" t="n">
        <v>421</v>
      </c>
      <c r="C177" s="5" t="e">
        <f aca="false">VLOOKUP(A177,Sheet9!$A$2:$K$620,11,0)</f>
        <v>#N/A</v>
      </c>
      <c r="D177" s="5" t="s">
        <v>784</v>
      </c>
      <c r="E177" s="5" t="s">
        <v>785</v>
      </c>
      <c r="F177" s="5" t="str">
        <f aca="false">VLOOKUP(B177,car_part!A422:H1040,8,0)</f>
        <v>G34/78</v>
      </c>
    </row>
    <row r="178" customFormat="false" ht="13.8" hidden="false" customHeight="false" outlineLevel="0" collapsed="false">
      <c r="A178" s="5" t="n">
        <v>426</v>
      </c>
      <c r="B178" s="5" t="n">
        <v>426</v>
      </c>
      <c r="C178" s="5" t="e">
        <f aca="false">VLOOKUP(A178,Sheet9!$A$2:$K$620,11,0)</f>
        <v>#N/A</v>
      </c>
      <c r="D178" s="5" t="s">
        <v>784</v>
      </c>
      <c r="E178" s="5" t="s">
        <v>785</v>
      </c>
      <c r="F178" s="5" t="n">
        <f aca="false">VLOOKUP(B178,car_part!A427:H1045,8,0)</f>
        <v>0</v>
      </c>
    </row>
    <row r="179" customFormat="false" ht="13.8" hidden="false" customHeight="false" outlineLevel="0" collapsed="false">
      <c r="A179" s="5" t="n">
        <v>431</v>
      </c>
      <c r="B179" s="5" t="n">
        <v>431</v>
      </c>
      <c r="C179" s="5" t="e">
        <f aca="false">VLOOKUP(A179,Sheet9!$A$2:$K$620,11,0)</f>
        <v>#N/A</v>
      </c>
      <c r="D179" s="5" t="s">
        <v>784</v>
      </c>
      <c r="E179" s="5" t="s">
        <v>785</v>
      </c>
      <c r="F179" s="5" t="n">
        <f aca="false">VLOOKUP(B179,car_part!A432:H1050,8,0)</f>
        <v>0</v>
      </c>
    </row>
    <row r="180" customFormat="false" ht="13.8" hidden="false" customHeight="false" outlineLevel="0" collapsed="false">
      <c r="A180" s="5" t="n">
        <v>436</v>
      </c>
      <c r="B180" s="5" t="n">
        <v>436</v>
      </c>
      <c r="C180" s="5" t="e">
        <f aca="false">VLOOKUP(A180,Sheet9!$A$2:$K$620,11,0)</f>
        <v>#N/A</v>
      </c>
      <c r="D180" s="5" t="s">
        <v>784</v>
      </c>
      <c r="E180" s="5" t="s">
        <v>785</v>
      </c>
      <c r="F180" s="5" t="n">
        <f aca="false">VLOOKUP(B180,car_part!A437:H1055,8,0)</f>
        <v>0</v>
      </c>
    </row>
    <row r="181" customFormat="false" ht="13.8" hidden="false" customHeight="false" outlineLevel="0" collapsed="false">
      <c r="A181" s="5" t="n">
        <v>437</v>
      </c>
      <c r="B181" s="5" t="n">
        <v>437</v>
      </c>
      <c r="C181" s="5" t="e">
        <f aca="false">VLOOKUP(A181,Sheet9!$A$2:$K$620,11,0)</f>
        <v>#N/A</v>
      </c>
      <c r="D181" s="5" t="s">
        <v>784</v>
      </c>
      <c r="E181" s="5" t="s">
        <v>785</v>
      </c>
      <c r="F181" s="5" t="n">
        <f aca="false">VLOOKUP(B181,car_part!A438:H1056,8,0)</f>
        <v>0</v>
      </c>
    </row>
    <row r="182" customFormat="false" ht="13.8" hidden="false" customHeight="false" outlineLevel="0" collapsed="false">
      <c r="A182" s="5" t="n">
        <v>457</v>
      </c>
      <c r="B182" s="5" t="n">
        <v>457</v>
      </c>
      <c r="C182" s="5" t="e">
        <f aca="false">VLOOKUP(A182,Sheet9!$A$2:$K$620,11,0)</f>
        <v>#N/A</v>
      </c>
      <c r="D182" s="5" t="s">
        <v>784</v>
      </c>
      <c r="E182" s="5" t="s">
        <v>785</v>
      </c>
      <c r="F182" s="5" t="str">
        <f aca="false">VLOOKUP(B182,car_part!A458:H1076,8,0)</f>
        <v>110D31L</v>
      </c>
    </row>
    <row r="183" customFormat="false" ht="13.8" hidden="false" customHeight="false" outlineLevel="0" collapsed="false">
      <c r="A183" s="5" t="n">
        <v>458</v>
      </c>
      <c r="B183" s="5" t="n">
        <v>458</v>
      </c>
      <c r="C183" s="5" t="e">
        <f aca="false">VLOOKUP(A183,Sheet9!$A$2:$K$620,11,0)</f>
        <v>#N/A</v>
      </c>
      <c r="D183" s="5" t="s">
        <v>784</v>
      </c>
      <c r="E183" s="5" t="s">
        <v>785</v>
      </c>
      <c r="F183" s="5" t="n">
        <f aca="false">VLOOKUP(B183,car_part!A459:H1077,8,0)</f>
        <v>0</v>
      </c>
    </row>
    <row r="184" customFormat="false" ht="13.8" hidden="false" customHeight="false" outlineLevel="0" collapsed="false">
      <c r="A184" s="5" t="n">
        <v>460</v>
      </c>
      <c r="B184" s="5" t="n">
        <v>460</v>
      </c>
      <c r="C184" s="5" t="e">
        <f aca="false">VLOOKUP(A184,Sheet9!$A$2:$K$620,11,0)</f>
        <v>#N/A</v>
      </c>
      <c r="D184" s="5" t="s">
        <v>784</v>
      </c>
      <c r="E184" s="5" t="s">
        <v>785</v>
      </c>
      <c r="F184" s="5" t="n">
        <f aca="false">VLOOKUP(B184,car_part!A461:H1079,8,0)</f>
        <v>0</v>
      </c>
    </row>
    <row r="185" customFormat="false" ht="13.8" hidden="false" customHeight="false" outlineLevel="0" collapsed="false">
      <c r="A185" s="5" t="n">
        <v>470</v>
      </c>
      <c r="B185" s="5" t="n">
        <v>470</v>
      </c>
      <c r="C185" s="5" t="e">
        <f aca="false">VLOOKUP(A185,Sheet9!$A$2:$K$620,11,0)</f>
        <v>#N/A</v>
      </c>
      <c r="D185" s="5" t="s">
        <v>784</v>
      </c>
      <c r="E185" s="5" t="s">
        <v>785</v>
      </c>
      <c r="F185" s="5" t="str">
        <f aca="false">VLOOKUP(B185,car_part!A471:H1089,8,0)</f>
        <v>D23L</v>
      </c>
    </row>
    <row r="186" customFormat="false" ht="13.8" hidden="false" customHeight="false" outlineLevel="0" collapsed="false">
      <c r="A186" s="5" t="n">
        <v>471</v>
      </c>
      <c r="B186" s="5" t="n">
        <v>471</v>
      </c>
      <c r="C186" s="5" t="e">
        <f aca="false">VLOOKUP(A186,Sheet9!$A$2:$K$620,11,0)</f>
        <v>#N/A</v>
      </c>
      <c r="D186" s="5" t="s">
        <v>784</v>
      </c>
      <c r="E186" s="5" t="s">
        <v>785</v>
      </c>
      <c r="F186" s="5" t="str">
        <f aca="false">VLOOKUP(B186,car_part!A472:H1090,8,0)</f>
        <v>D23L</v>
      </c>
    </row>
    <row r="187" customFormat="false" ht="13.8" hidden="false" customHeight="false" outlineLevel="0" collapsed="false">
      <c r="A187" s="5" t="n">
        <v>473</v>
      </c>
      <c r="B187" s="5" t="n">
        <v>473</v>
      </c>
      <c r="C187" s="5" t="e">
        <f aca="false">VLOOKUP(A187,Sheet9!$A$2:$K$620,11,0)</f>
        <v>#N/A</v>
      </c>
      <c r="D187" s="5" t="s">
        <v>784</v>
      </c>
      <c r="E187" s="5" t="s">
        <v>785</v>
      </c>
      <c r="F187" s="5" t="str">
        <f aca="false">VLOOKUP(B187,car_part!A474:H1092,8,0)</f>
        <v>D23L</v>
      </c>
    </row>
    <row r="188" customFormat="false" ht="13.8" hidden="false" customHeight="false" outlineLevel="0" collapsed="false">
      <c r="A188" s="5" t="n">
        <v>474</v>
      </c>
      <c r="B188" s="5" t="n">
        <v>474</v>
      </c>
      <c r="C188" s="5" t="e">
        <f aca="false">VLOOKUP(A188,Sheet9!$A$2:$K$620,11,0)</f>
        <v>#N/A</v>
      </c>
      <c r="D188" s="5" t="s">
        <v>784</v>
      </c>
      <c r="E188" s="5" t="s">
        <v>785</v>
      </c>
      <c r="F188" s="5" t="str">
        <f aca="false">VLOOKUP(B188,car_part!A475:H1093,8,0)</f>
        <v>D23L</v>
      </c>
    </row>
    <row r="189" customFormat="false" ht="13.8" hidden="false" customHeight="false" outlineLevel="0" collapsed="false">
      <c r="A189" s="5" t="n">
        <v>478</v>
      </c>
      <c r="B189" s="5" t="n">
        <v>478</v>
      </c>
      <c r="C189" s="5" t="e">
        <f aca="false">VLOOKUP(A189,Sheet9!$A$2:$K$620,11,0)</f>
        <v>#N/A</v>
      </c>
      <c r="D189" s="5" t="s">
        <v>784</v>
      </c>
      <c r="E189" s="5" t="s">
        <v>785</v>
      </c>
      <c r="F189" s="5" t="str">
        <f aca="false">VLOOKUP(B189,car_part!A479:H1097,8,0)</f>
        <v>D26L</v>
      </c>
    </row>
    <row r="190" customFormat="false" ht="13.8" hidden="false" customHeight="false" outlineLevel="0" collapsed="false">
      <c r="A190" s="5" t="n">
        <v>490</v>
      </c>
      <c r="B190" s="5" t="n">
        <v>490</v>
      </c>
      <c r="C190" s="5" t="e">
        <f aca="false">VLOOKUP(A190,Sheet9!$A$2:$K$620,11,0)</f>
        <v>#N/A</v>
      </c>
      <c r="D190" s="5" t="s">
        <v>784</v>
      </c>
      <c r="E190" s="5" t="s">
        <v>785</v>
      </c>
      <c r="F190" s="5" t="str">
        <f aca="false">VLOOKUP(B190,car_part!A491:H1109,8,0)</f>
        <v>DIN44</v>
      </c>
    </row>
    <row r="191" customFormat="false" ht="13.8" hidden="false" customHeight="false" outlineLevel="0" collapsed="false">
      <c r="A191" s="5" t="n">
        <v>491</v>
      </c>
      <c r="B191" s="5" t="n">
        <v>491</v>
      </c>
      <c r="C191" s="5" t="e">
        <f aca="false">VLOOKUP(A191,Sheet9!$A$2:$K$620,11,0)</f>
        <v>#N/A</v>
      </c>
      <c r="D191" s="5" t="s">
        <v>784</v>
      </c>
      <c r="E191" s="5" t="s">
        <v>785</v>
      </c>
      <c r="F191" s="5" t="str">
        <f aca="false">VLOOKUP(B191,car_part!A492:H1110,8,0)</f>
        <v>DIN44</v>
      </c>
    </row>
    <row r="192" customFormat="false" ht="13.8" hidden="false" customHeight="false" outlineLevel="0" collapsed="false">
      <c r="A192" s="5" t="n">
        <v>492</v>
      </c>
      <c r="B192" s="5" t="n">
        <v>492</v>
      </c>
      <c r="C192" s="5" t="e">
        <f aca="false">VLOOKUP(A192,Sheet9!$A$2:$K$620,11,0)</f>
        <v>#N/A</v>
      </c>
      <c r="D192" s="5" t="s">
        <v>784</v>
      </c>
      <c r="E192" s="5" t="s">
        <v>785</v>
      </c>
      <c r="F192" s="5" t="str">
        <f aca="false">VLOOKUP(B192,car_part!A493:H1111,8,0)</f>
        <v>DIN44</v>
      </c>
    </row>
    <row r="193" customFormat="false" ht="13.8" hidden="false" customHeight="false" outlineLevel="0" collapsed="false">
      <c r="A193" s="5" t="n">
        <v>494</v>
      </c>
      <c r="B193" s="5" t="n">
        <v>494</v>
      </c>
      <c r="C193" s="5" t="e">
        <f aca="false">VLOOKUP(A193,Sheet9!$A$2:$K$620,11,0)</f>
        <v>#N/A</v>
      </c>
      <c r="D193" s="5" t="s">
        <v>784</v>
      </c>
      <c r="E193" s="5" t="s">
        <v>785</v>
      </c>
      <c r="F193" s="5" t="n">
        <f aca="false">VLOOKUP(B193,car_part!A495:H1113,8,0)</f>
        <v>0</v>
      </c>
    </row>
    <row r="194" customFormat="false" ht="13.8" hidden="false" customHeight="false" outlineLevel="0" collapsed="false">
      <c r="A194" s="5" t="n">
        <v>495</v>
      </c>
      <c r="B194" s="5" t="n">
        <v>495</v>
      </c>
      <c r="C194" s="5" t="e">
        <f aca="false">VLOOKUP(A194,Sheet9!$A$2:$K$620,11,0)</f>
        <v>#N/A</v>
      </c>
      <c r="D194" s="5" t="s">
        <v>784</v>
      </c>
      <c r="E194" s="5" t="s">
        <v>785</v>
      </c>
      <c r="F194" s="5" t="n">
        <f aca="false">VLOOKUP(B194,car_part!A496:H1114,8,0)</f>
        <v>0</v>
      </c>
    </row>
    <row r="195" customFormat="false" ht="13.8" hidden="false" customHeight="false" outlineLevel="0" collapsed="false">
      <c r="A195" s="5" t="n">
        <v>496</v>
      </c>
      <c r="B195" s="5" t="n">
        <v>496</v>
      </c>
      <c r="C195" s="5" t="e">
        <f aca="false">VLOOKUP(A195,Sheet9!$A$2:$K$620,11,0)</f>
        <v>#N/A</v>
      </c>
      <c r="D195" s="5" t="s">
        <v>784</v>
      </c>
      <c r="E195" s="5" t="s">
        <v>785</v>
      </c>
      <c r="F195" s="5" t="str">
        <f aca="false">VLOOKUP(B195,car_part!A497:H1115,8,0)</f>
        <v>If the vehicle is equipped with start/stop technology, the recommended battery is ENERGIZER AGM</v>
      </c>
    </row>
    <row r="196" customFormat="false" ht="13.8" hidden="false" customHeight="false" outlineLevel="0" collapsed="false">
      <c r="A196" s="5" t="n">
        <v>497</v>
      </c>
      <c r="B196" s="5" t="n">
        <v>497</v>
      </c>
      <c r="C196" s="5" t="e">
        <f aca="false">VLOOKUP(A196,Sheet9!$A$2:$K$620,11,0)</f>
        <v>#N/A</v>
      </c>
      <c r="D196" s="5" t="s">
        <v>784</v>
      </c>
      <c r="E196" s="5" t="s">
        <v>785</v>
      </c>
      <c r="F196" s="5" t="str">
        <f aca="false">VLOOKUP(B196,car_part!A498:H1116,8,0)</f>
        <v>If the vehicle is equipped with start/stop technology, the recommended battery is ENERGIZER AGM</v>
      </c>
    </row>
    <row r="197" customFormat="false" ht="13.8" hidden="false" customHeight="false" outlineLevel="0" collapsed="false">
      <c r="A197" s="5" t="n">
        <v>498</v>
      </c>
      <c r="B197" s="5" t="n">
        <v>498</v>
      </c>
      <c r="C197" s="5" t="e">
        <f aca="false">VLOOKUP(A197,Sheet9!$A$2:$K$620,11,0)</f>
        <v>#N/A</v>
      </c>
      <c r="D197" s="5" t="s">
        <v>784</v>
      </c>
      <c r="E197" s="5" t="s">
        <v>785</v>
      </c>
      <c r="F197" s="5" t="str">
        <f aca="false">VLOOKUP(B197,car_part!A499:H1117,8,0)</f>
        <v>If the vehicle is equipped with start/stop technology, the recommended battery is ENERGIZER AGM</v>
      </c>
    </row>
    <row r="198" customFormat="false" ht="13.8" hidden="false" customHeight="false" outlineLevel="0" collapsed="false">
      <c r="A198" s="5" t="n">
        <v>499</v>
      </c>
      <c r="B198" s="5" t="n">
        <v>499</v>
      </c>
      <c r="C198" s="5" t="e">
        <f aca="false">VLOOKUP(A198,Sheet9!$A$2:$K$620,11,0)</f>
        <v>#N/A</v>
      </c>
      <c r="D198" s="5" t="s">
        <v>784</v>
      </c>
      <c r="E198" s="5" t="s">
        <v>785</v>
      </c>
      <c r="F198" s="5" t="str">
        <f aca="false">VLOOKUP(B198,car_part!A500:H1118,8,0)</f>
        <v>If the vehicle is equipped with start/stop technology, the recommended battery is ENERGIZER AGM</v>
      </c>
    </row>
    <row r="199" customFormat="false" ht="13.8" hidden="false" customHeight="false" outlineLevel="0" collapsed="false">
      <c r="A199" s="5" t="n">
        <v>500</v>
      </c>
      <c r="B199" s="5" t="n">
        <v>500</v>
      </c>
      <c r="C199" s="5" t="e">
        <f aca="false">VLOOKUP(A199,Sheet9!$A$2:$K$620,11,0)</f>
        <v>#N/A</v>
      </c>
      <c r="D199" s="5" t="s">
        <v>784</v>
      </c>
      <c r="E199" s="5" t="s">
        <v>785</v>
      </c>
      <c r="F199" s="5" t="n">
        <f aca="false">VLOOKUP(B199,car_part!A501:H1119,8,0)</f>
        <v>0</v>
      </c>
    </row>
    <row r="200" customFormat="false" ht="13.8" hidden="false" customHeight="false" outlineLevel="0" collapsed="false">
      <c r="A200" s="5" t="n">
        <v>502</v>
      </c>
      <c r="B200" s="5" t="n">
        <v>502</v>
      </c>
      <c r="C200" s="5" t="e">
        <f aca="false">VLOOKUP(A200,Sheet9!$A$2:$K$620,11,0)</f>
        <v>#N/A</v>
      </c>
      <c r="D200" s="5" t="s">
        <v>784</v>
      </c>
      <c r="E200" s="5" t="s">
        <v>785</v>
      </c>
      <c r="F200" s="5" t="str">
        <f aca="false">VLOOKUP(B200,car_part!A503:H1121,8,0)</f>
        <v>DIN88</v>
      </c>
    </row>
    <row r="201" customFormat="false" ht="13.8" hidden="false" customHeight="false" outlineLevel="0" collapsed="false">
      <c r="A201" s="5" t="n">
        <v>504</v>
      </c>
      <c r="B201" s="5" t="n">
        <v>504</v>
      </c>
      <c r="C201" s="5" t="e">
        <f aca="false">VLOOKUP(A201,Sheet9!$A$2:$K$620,11,0)</f>
        <v>#N/A</v>
      </c>
      <c r="D201" s="5" t="s">
        <v>784</v>
      </c>
      <c r="E201" s="5" t="s">
        <v>785</v>
      </c>
      <c r="F201" s="5" t="str">
        <f aca="false">VLOOKUP(B201,car_part!A505:H1123,8,0)</f>
        <v>DIN88</v>
      </c>
    </row>
    <row r="202" customFormat="false" ht="13.8" hidden="false" customHeight="false" outlineLevel="0" collapsed="false">
      <c r="A202" s="5" t="n">
        <v>506</v>
      </c>
      <c r="B202" s="5" t="n">
        <v>506</v>
      </c>
      <c r="C202" s="5" t="e">
        <f aca="false">VLOOKUP(A202,Sheet9!$A$2:$K$620,11,0)</f>
        <v>#N/A</v>
      </c>
      <c r="D202" s="5" t="s">
        <v>784</v>
      </c>
      <c r="E202" s="5" t="s">
        <v>785</v>
      </c>
      <c r="F202" s="5" t="n">
        <f aca="false">VLOOKUP(B202,car_part!A507:H1125,8,0)</f>
        <v>0</v>
      </c>
    </row>
    <row r="203" customFormat="false" ht="13.8" hidden="false" customHeight="false" outlineLevel="0" collapsed="false">
      <c r="A203" s="5" t="n">
        <v>514</v>
      </c>
      <c r="B203" s="5" t="n">
        <v>514</v>
      </c>
      <c r="C203" s="5" t="e">
        <f aca="false">VLOOKUP(A203,Sheet9!$A$2:$K$620,11,0)</f>
        <v>#N/A</v>
      </c>
      <c r="D203" s="5" t="s">
        <v>784</v>
      </c>
      <c r="E203" s="5" t="s">
        <v>785</v>
      </c>
      <c r="F203" s="5" t="str">
        <f aca="false">VLOOKUP(B203,car_part!A515:H1133,8,0)</f>
        <v>D31R</v>
      </c>
    </row>
    <row r="204" customFormat="false" ht="13.8" hidden="false" customHeight="false" outlineLevel="0" collapsed="false">
      <c r="A204" s="5" t="n">
        <v>515</v>
      </c>
      <c r="B204" s="5" t="n">
        <v>515</v>
      </c>
      <c r="C204" s="5" t="e">
        <f aca="false">VLOOKUP(A204,Sheet9!$A$2:$K$620,11,0)</f>
        <v>#N/A</v>
      </c>
      <c r="D204" s="5" t="s">
        <v>784</v>
      </c>
      <c r="E204" s="5" t="s">
        <v>785</v>
      </c>
      <c r="F204" s="5" t="str">
        <f aca="false">VLOOKUP(B204,car_part!A516:H1134,8,0)</f>
        <v>D31R</v>
      </c>
    </row>
    <row r="205" customFormat="false" ht="13.8" hidden="false" customHeight="false" outlineLevel="0" collapsed="false">
      <c r="A205" s="5" t="n">
        <v>516</v>
      </c>
      <c r="B205" s="5" t="n">
        <v>516</v>
      </c>
      <c r="C205" s="5" t="e">
        <f aca="false">VLOOKUP(A205,Sheet9!$A$2:$K$620,11,0)</f>
        <v>#N/A</v>
      </c>
      <c r="D205" s="5" t="s">
        <v>784</v>
      </c>
      <c r="E205" s="5" t="s">
        <v>785</v>
      </c>
      <c r="F205" s="5" t="str">
        <f aca="false">VLOOKUP(B205,car_part!A517:H1135,8,0)</f>
        <v>D31R</v>
      </c>
    </row>
    <row r="206" customFormat="false" ht="13.8" hidden="false" customHeight="false" outlineLevel="0" collapsed="false">
      <c r="A206" s="5" t="n">
        <v>517</v>
      </c>
      <c r="B206" s="5" t="n">
        <v>517</v>
      </c>
      <c r="C206" s="5" t="e">
        <f aca="false">VLOOKUP(A206,Sheet9!$A$2:$K$620,11,0)</f>
        <v>#N/A</v>
      </c>
      <c r="D206" s="5" t="s">
        <v>784</v>
      </c>
      <c r="E206" s="5" t="s">
        <v>785</v>
      </c>
      <c r="F206" s="5" t="str">
        <f aca="false">VLOOKUP(B206,car_part!A518:H1136,8,0)</f>
        <v>D31R</v>
      </c>
    </row>
    <row r="207" customFormat="false" ht="13.8" hidden="false" customHeight="false" outlineLevel="0" collapsed="false">
      <c r="A207" s="5" t="n">
        <v>518</v>
      </c>
      <c r="B207" s="5" t="n">
        <v>518</v>
      </c>
      <c r="C207" s="5" t="e">
        <f aca="false">VLOOKUP(A207,Sheet9!$A$2:$K$620,11,0)</f>
        <v>#N/A</v>
      </c>
      <c r="D207" s="5" t="s">
        <v>784</v>
      </c>
      <c r="E207" s="5" t="s">
        <v>785</v>
      </c>
      <c r="F207" s="5" t="str">
        <f aca="false">VLOOKUP(B207,car_part!A519:H1137,8,0)</f>
        <v>D31R</v>
      </c>
    </row>
    <row r="208" customFormat="false" ht="13.8" hidden="false" customHeight="false" outlineLevel="0" collapsed="false">
      <c r="A208" s="5" t="n">
        <v>519</v>
      </c>
      <c r="B208" s="5" t="n">
        <v>519</v>
      </c>
      <c r="C208" s="5" t="e">
        <f aca="false">VLOOKUP(A208,Sheet9!$A$2:$K$620,11,0)</f>
        <v>#N/A</v>
      </c>
      <c r="D208" s="5" t="s">
        <v>784</v>
      </c>
      <c r="E208" s="5" t="s">
        <v>785</v>
      </c>
      <c r="F208" s="5" t="str">
        <f aca="false">VLOOKUP(B208,car_part!A520:H1138,8,0)</f>
        <v>DIN44</v>
      </c>
    </row>
    <row r="209" customFormat="false" ht="13.8" hidden="false" customHeight="false" outlineLevel="0" collapsed="false">
      <c r="A209" s="5" t="n">
        <v>530</v>
      </c>
      <c r="B209" s="5" t="n">
        <v>530</v>
      </c>
      <c r="C209" s="5" t="e">
        <f aca="false">VLOOKUP(A209,Sheet9!$A$2:$K$620,11,0)</f>
        <v>#N/A</v>
      </c>
      <c r="D209" s="5" t="s">
        <v>784</v>
      </c>
      <c r="E209" s="5" t="s">
        <v>785</v>
      </c>
      <c r="F209" s="5" t="str">
        <f aca="false">VLOOKUP(B209,car_part!A531:H1149,8,0)</f>
        <v>B24RS</v>
      </c>
    </row>
    <row r="210" customFormat="false" ht="13.8" hidden="false" customHeight="false" outlineLevel="0" collapsed="false">
      <c r="A210" s="5" t="n">
        <v>531</v>
      </c>
      <c r="B210" s="5" t="n">
        <v>531</v>
      </c>
      <c r="C210" s="5" t="e">
        <f aca="false">VLOOKUP(A210,Sheet9!$A$2:$K$620,11,0)</f>
        <v>#N/A</v>
      </c>
      <c r="D210" s="5" t="s">
        <v>784</v>
      </c>
      <c r="E210" s="5" t="s">
        <v>785</v>
      </c>
      <c r="F210" s="5" t="str">
        <f aca="false">VLOOKUP(B210,car_part!A532:H1150,8,0)</f>
        <v>B20LS</v>
      </c>
    </row>
    <row r="211" customFormat="false" ht="13.8" hidden="false" customHeight="false" outlineLevel="0" collapsed="false">
      <c r="A211" s="5" t="n">
        <v>533</v>
      </c>
      <c r="B211" s="5" t="n">
        <v>533</v>
      </c>
      <c r="C211" s="5" t="e">
        <f aca="false">VLOOKUP(A211,Sheet9!$A$2:$K$620,11,0)</f>
        <v>#N/A</v>
      </c>
      <c r="D211" s="5" t="s">
        <v>784</v>
      </c>
      <c r="E211" s="5" t="s">
        <v>785</v>
      </c>
      <c r="F211" s="5" t="str">
        <f aca="false">VLOOKUP(B211,car_part!A534:H1152,8,0)</f>
        <v>B20R</v>
      </c>
    </row>
    <row r="212" customFormat="false" ht="13.8" hidden="false" customHeight="false" outlineLevel="0" collapsed="false">
      <c r="A212" s="5" t="n">
        <v>534</v>
      </c>
      <c r="B212" s="5" t="n">
        <v>534</v>
      </c>
      <c r="C212" s="5" t="e">
        <f aca="false">VLOOKUP(A212,Sheet9!$A$2:$K$620,11,0)</f>
        <v>#N/A</v>
      </c>
      <c r="D212" s="5" t="s">
        <v>784</v>
      </c>
      <c r="E212" s="5" t="s">
        <v>785</v>
      </c>
      <c r="F212" s="5" t="str">
        <f aca="false">VLOOKUP(B212,car_part!A535:H1153,8,0)</f>
        <v>DIN55</v>
      </c>
    </row>
    <row r="213" customFormat="false" ht="13.8" hidden="false" customHeight="false" outlineLevel="0" collapsed="false">
      <c r="A213" s="5" t="n">
        <v>535</v>
      </c>
      <c r="B213" s="5" t="n">
        <v>535</v>
      </c>
      <c r="C213" s="5" t="e">
        <f aca="false">VLOOKUP(A213,Sheet9!$A$2:$K$620,11,0)</f>
        <v>#N/A</v>
      </c>
      <c r="D213" s="5" t="s">
        <v>784</v>
      </c>
      <c r="E213" s="5" t="s">
        <v>785</v>
      </c>
      <c r="F213" s="5" t="str">
        <f aca="false">VLOOKUP(B213,car_part!A536:H1154,8,0)</f>
        <v>B24L</v>
      </c>
    </row>
    <row r="214" customFormat="false" ht="13.8" hidden="false" customHeight="false" outlineLevel="0" collapsed="false">
      <c r="A214" s="5" t="n">
        <v>538</v>
      </c>
      <c r="B214" s="5" t="n">
        <v>538</v>
      </c>
      <c r="C214" s="5" t="e">
        <f aca="false">VLOOKUP(A214,Sheet9!$A$2:$K$620,11,0)</f>
        <v>#N/A</v>
      </c>
      <c r="D214" s="5" t="s">
        <v>784</v>
      </c>
      <c r="E214" s="5" t="s">
        <v>785</v>
      </c>
      <c r="F214" s="5" t="str">
        <f aca="false">VLOOKUP(B214,car_part!A539:H1157,8,0)</f>
        <v>B20LS</v>
      </c>
    </row>
    <row r="215" customFormat="false" ht="13.8" hidden="false" customHeight="false" outlineLevel="0" collapsed="false">
      <c r="A215" s="5" t="n">
        <v>540</v>
      </c>
      <c r="B215" s="5" t="n">
        <v>540</v>
      </c>
      <c r="C215" s="5" t="e">
        <f aca="false">VLOOKUP(A215,Sheet9!$A$2:$K$620,11,0)</f>
        <v>#N/A</v>
      </c>
      <c r="D215" s="5" t="s">
        <v>784</v>
      </c>
      <c r="E215" s="5" t="s">
        <v>785</v>
      </c>
      <c r="F215" s="5" t="str">
        <f aca="false">VLOOKUP(B215,car_part!A541:H1159,8,0)</f>
        <v>B20LS</v>
      </c>
    </row>
    <row r="216" customFormat="false" ht="13.8" hidden="false" customHeight="false" outlineLevel="0" collapsed="false">
      <c r="A216" s="5" t="n">
        <v>541</v>
      </c>
      <c r="B216" s="5" t="n">
        <v>541</v>
      </c>
      <c r="C216" s="5" t="e">
        <f aca="false">VLOOKUP(A216,Sheet9!$A$2:$K$620,11,0)</f>
        <v>#N/A</v>
      </c>
      <c r="D216" s="5" t="s">
        <v>784</v>
      </c>
      <c r="E216" s="5" t="s">
        <v>785</v>
      </c>
      <c r="F216" s="5" t="str">
        <f aca="false">VLOOKUP(B216,car_part!A542:H1160,8,0)</f>
        <v>B20RS</v>
      </c>
    </row>
    <row r="217" customFormat="false" ht="13.8" hidden="false" customHeight="false" outlineLevel="0" collapsed="false">
      <c r="A217" s="5" t="n">
        <v>542</v>
      </c>
      <c r="B217" s="5" t="n">
        <v>542</v>
      </c>
      <c r="C217" s="5" t="e">
        <f aca="false">VLOOKUP(A217,Sheet9!$A$2:$K$620,11,0)</f>
        <v>#N/A</v>
      </c>
      <c r="D217" s="5" t="s">
        <v>784</v>
      </c>
      <c r="E217" s="5" t="s">
        <v>785</v>
      </c>
      <c r="F217" s="5" t="str">
        <f aca="false">VLOOKUP(B217,car_part!A543:H1161,8,0)</f>
        <v>B20RS</v>
      </c>
    </row>
    <row r="218" customFormat="false" ht="13.8" hidden="false" customHeight="false" outlineLevel="0" collapsed="false">
      <c r="A218" s="5" t="n">
        <v>543</v>
      </c>
      <c r="B218" s="5" t="n">
        <v>543</v>
      </c>
      <c r="C218" s="5" t="e">
        <f aca="false">VLOOKUP(A218,Sheet9!$A$2:$K$620,11,0)</f>
        <v>#N/A</v>
      </c>
      <c r="D218" s="5" t="s">
        <v>784</v>
      </c>
      <c r="E218" s="5" t="s">
        <v>785</v>
      </c>
      <c r="F218" s="5" t="str">
        <f aca="false">VLOOKUP(B218,car_part!A544:H1162,8,0)</f>
        <v>B20LS</v>
      </c>
    </row>
    <row r="219" customFormat="false" ht="13.8" hidden="false" customHeight="false" outlineLevel="0" collapsed="false">
      <c r="A219" s="5" t="n">
        <v>547</v>
      </c>
      <c r="B219" s="5" t="n">
        <v>547</v>
      </c>
      <c r="C219" s="5" t="e">
        <f aca="false">VLOOKUP(A219,Sheet9!$A$2:$K$620,11,0)</f>
        <v>#N/A</v>
      </c>
      <c r="D219" s="5" t="s">
        <v>784</v>
      </c>
      <c r="E219" s="5" t="s">
        <v>785</v>
      </c>
      <c r="F219" s="5" t="str">
        <f aca="false">VLOOKUP(B219,car_part!A548:H1166,8,0)</f>
        <v>DIN44</v>
      </c>
    </row>
    <row r="220" customFormat="false" ht="13.8" hidden="false" customHeight="false" outlineLevel="0" collapsed="false">
      <c r="A220" s="5" t="n">
        <v>548</v>
      </c>
      <c r="B220" s="5" t="n">
        <v>548</v>
      </c>
      <c r="C220" s="5" t="e">
        <f aca="false">VLOOKUP(A220,Sheet9!$A$2:$K$620,11,0)</f>
        <v>#N/A</v>
      </c>
      <c r="D220" s="5" t="s">
        <v>784</v>
      </c>
      <c r="E220" s="5" t="s">
        <v>785</v>
      </c>
      <c r="F220" s="5" t="str">
        <f aca="false">VLOOKUP(B220,car_part!A549:H1167,8,0)</f>
        <v>DIN55H</v>
      </c>
    </row>
    <row r="221" customFormat="false" ht="13.8" hidden="false" customHeight="false" outlineLevel="0" collapsed="false">
      <c r="A221" s="5" t="n">
        <v>549</v>
      </c>
      <c r="B221" s="5" t="n">
        <v>549</v>
      </c>
      <c r="C221" s="5" t="e">
        <f aca="false">VLOOKUP(A221,Sheet9!$A$2:$K$620,11,0)</f>
        <v>#N/A</v>
      </c>
      <c r="D221" s="5" t="s">
        <v>784</v>
      </c>
      <c r="E221" s="5" t="s">
        <v>785</v>
      </c>
      <c r="F221" s="5" t="str">
        <f aca="false">VLOOKUP(B221,car_part!A550:H1168,8,0)</f>
        <v>DIN44</v>
      </c>
    </row>
    <row r="222" customFormat="false" ht="13.8" hidden="false" customHeight="false" outlineLevel="0" collapsed="false">
      <c r="A222" s="5" t="n">
        <v>550</v>
      </c>
      <c r="B222" s="5" t="n">
        <v>550</v>
      </c>
      <c r="C222" s="5" t="e">
        <f aca="false">VLOOKUP(A222,Sheet9!$A$2:$K$620,11,0)</f>
        <v>#N/A</v>
      </c>
      <c r="D222" s="5" t="s">
        <v>784</v>
      </c>
      <c r="E222" s="5" t="s">
        <v>785</v>
      </c>
      <c r="F222" s="5" t="str">
        <f aca="false">VLOOKUP(B222,car_part!A551:H1169,8,0)</f>
        <v>DIN55H</v>
      </c>
    </row>
    <row r="223" customFormat="false" ht="13.8" hidden="false" customHeight="false" outlineLevel="0" collapsed="false">
      <c r="A223" s="5" t="n">
        <v>551</v>
      </c>
      <c r="B223" s="5" t="n">
        <v>551</v>
      </c>
      <c r="C223" s="5" t="e">
        <f aca="false">VLOOKUP(A223,Sheet9!$A$2:$K$620,11,0)</f>
        <v>#N/A</v>
      </c>
      <c r="D223" s="5" t="s">
        <v>784</v>
      </c>
      <c r="E223" s="5" t="s">
        <v>785</v>
      </c>
      <c r="F223" s="5" t="str">
        <f aca="false">VLOOKUP(B223,car_part!A552:H1170,8,0)</f>
        <v>DIN55R</v>
      </c>
    </row>
    <row r="224" customFormat="false" ht="13.8" hidden="false" customHeight="false" outlineLevel="0" collapsed="false">
      <c r="A224" s="5" t="n">
        <v>558</v>
      </c>
      <c r="B224" s="5" t="n">
        <v>558</v>
      </c>
      <c r="C224" s="5" t="e">
        <f aca="false">VLOOKUP(A224,Sheet9!$A$2:$K$620,11,0)</f>
        <v>#N/A</v>
      </c>
      <c r="D224" s="5" t="s">
        <v>784</v>
      </c>
      <c r="E224" s="5" t="s">
        <v>785</v>
      </c>
      <c r="F224" s="5" t="str">
        <f aca="false">VLOOKUP(B224,car_part!A559:H1177,8,0)</f>
        <v>DIN66H</v>
      </c>
    </row>
    <row r="225" customFormat="false" ht="13.8" hidden="false" customHeight="false" outlineLevel="0" collapsed="false">
      <c r="A225" s="5" t="n">
        <v>566</v>
      </c>
      <c r="B225" s="5" t="n">
        <v>566</v>
      </c>
      <c r="C225" s="5" t="e">
        <f aca="false">VLOOKUP(A225,Sheet9!$A$2:$K$620,11,0)</f>
        <v>#N/A</v>
      </c>
      <c r="D225" s="5" t="s">
        <v>784</v>
      </c>
      <c r="E225" s="5" t="s">
        <v>785</v>
      </c>
      <c r="F225" s="5" t="str">
        <f aca="false">VLOOKUP(B225,car_part!A567:H1185,8,0)</f>
        <v>DIN66H</v>
      </c>
    </row>
    <row r="226" customFormat="false" ht="13.8" hidden="false" customHeight="false" outlineLevel="0" collapsed="false">
      <c r="A226" s="5" t="n">
        <v>571</v>
      </c>
      <c r="B226" s="5" t="n">
        <v>571</v>
      </c>
      <c r="C226" s="5" t="e">
        <f aca="false">VLOOKUP(A226,Sheet9!$A$2:$K$620,11,0)</f>
        <v>#N/A</v>
      </c>
      <c r="D226" s="5" t="s">
        <v>784</v>
      </c>
      <c r="E226" s="5" t="s">
        <v>785</v>
      </c>
      <c r="F226" s="5" t="str">
        <f aca="false">VLOOKUP(B226,car_part!A572:H1190,8,0)</f>
        <v>DIN55H</v>
      </c>
    </row>
    <row r="227" customFormat="false" ht="13.8" hidden="false" customHeight="false" outlineLevel="0" collapsed="false">
      <c r="A227" s="5" t="n">
        <v>572</v>
      </c>
      <c r="B227" s="5" t="n">
        <v>572</v>
      </c>
      <c r="C227" s="5" t="e">
        <f aca="false">VLOOKUP(A227,Sheet9!$A$2:$K$620,11,0)</f>
        <v>#N/A</v>
      </c>
      <c r="D227" s="5" t="s">
        <v>784</v>
      </c>
      <c r="E227" s="5" t="s">
        <v>785</v>
      </c>
      <c r="F227" s="5" t="str">
        <f aca="false">VLOOKUP(B227,car_part!A573:H1191,8,0)</f>
        <v>DIN66H</v>
      </c>
    </row>
    <row r="228" customFormat="false" ht="13.8" hidden="false" customHeight="false" outlineLevel="0" collapsed="false">
      <c r="A228" s="5" t="n">
        <v>573</v>
      </c>
      <c r="B228" s="5" t="n">
        <v>573</v>
      </c>
      <c r="C228" s="5" t="e">
        <f aca="false">VLOOKUP(A228,Sheet9!$A$2:$K$620,11,0)</f>
        <v>#N/A</v>
      </c>
      <c r="D228" s="5" t="s">
        <v>784</v>
      </c>
      <c r="E228" s="5" t="s">
        <v>785</v>
      </c>
      <c r="F228" s="5" t="str">
        <f aca="false">VLOOKUP(B228,car_part!A574:H1192,8,0)</f>
        <v>D31L/R</v>
      </c>
    </row>
    <row r="229" customFormat="false" ht="13.8" hidden="false" customHeight="false" outlineLevel="0" collapsed="false">
      <c r="A229" s="5" t="n">
        <v>575</v>
      </c>
      <c r="B229" s="5" t="n">
        <v>575</v>
      </c>
      <c r="C229" s="5" t="e">
        <f aca="false">VLOOKUP(A229,Sheet9!$A$2:$K$620,11,0)</f>
        <v>#N/A</v>
      </c>
      <c r="D229" s="5" t="s">
        <v>784</v>
      </c>
      <c r="E229" s="5" t="s">
        <v>785</v>
      </c>
      <c r="F229" s="5" t="str">
        <f aca="false">VLOOKUP(B229,car_part!A576:H1194,8,0)</f>
        <v>D26L/R</v>
      </c>
    </row>
    <row r="230" customFormat="false" ht="13.8" hidden="false" customHeight="false" outlineLevel="0" collapsed="false">
      <c r="A230" s="5" t="n">
        <v>576</v>
      </c>
      <c r="B230" s="5" t="n">
        <v>576</v>
      </c>
      <c r="C230" s="5" t="e">
        <f aca="false">VLOOKUP(A230,Sheet9!$A$2:$K$620,11,0)</f>
        <v>#N/A</v>
      </c>
      <c r="D230" s="5" t="s">
        <v>784</v>
      </c>
      <c r="E230" s="5" t="s">
        <v>785</v>
      </c>
      <c r="F230" s="5" t="str">
        <f aca="false">VLOOKUP(B230,car_part!A577:H1195,8,0)</f>
        <v>B24L</v>
      </c>
    </row>
    <row r="231" customFormat="false" ht="13.8" hidden="false" customHeight="false" outlineLevel="0" collapsed="false">
      <c r="A231" s="5" t="n">
        <v>582</v>
      </c>
      <c r="B231" s="5" t="n">
        <v>582</v>
      </c>
      <c r="C231" s="5" t="e">
        <f aca="false">VLOOKUP(A231,Sheet9!$A$2:$K$620,11,0)</f>
        <v>#N/A</v>
      </c>
      <c r="D231" s="5" t="s">
        <v>784</v>
      </c>
      <c r="E231" s="5" t="s">
        <v>785</v>
      </c>
      <c r="F231" s="5" t="str">
        <f aca="false">VLOOKUP(B231,car_part!A583:H1201,8,0)</f>
        <v>B20LS</v>
      </c>
    </row>
    <row r="232" customFormat="false" ht="13.8" hidden="false" customHeight="false" outlineLevel="0" collapsed="false">
      <c r="A232" s="5" t="n">
        <v>592</v>
      </c>
      <c r="B232" s="5" t="n">
        <v>592</v>
      </c>
      <c r="C232" s="5" t="e">
        <f aca="false">VLOOKUP(A232,Sheet9!$A$2:$K$620,11,0)</f>
        <v>#N/A</v>
      </c>
      <c r="D232" s="5" t="s">
        <v>784</v>
      </c>
      <c r="E232" s="5" t="s">
        <v>785</v>
      </c>
      <c r="F232" s="5" t="str">
        <f aca="false">VLOOKUP(B232,car_part!A593:H1211,8,0)</f>
        <v>B24RS</v>
      </c>
    </row>
    <row r="233" customFormat="false" ht="13.8" hidden="false" customHeight="false" outlineLevel="0" collapsed="false">
      <c r="A233" s="5" t="n">
        <v>595</v>
      </c>
      <c r="B233" s="5" t="n">
        <v>595</v>
      </c>
      <c r="C233" s="5" t="e">
        <f aca="false">VLOOKUP(A233,Sheet9!$A$2:$K$620,11,0)</f>
        <v>#N/A</v>
      </c>
      <c r="D233" s="5" t="s">
        <v>784</v>
      </c>
      <c r="E233" s="5" t="s">
        <v>785</v>
      </c>
      <c r="F233" s="5" t="str">
        <f aca="false">VLOOKUP(B233,car_part!A596:H1214,8,0)</f>
        <v>D31L/R</v>
      </c>
    </row>
    <row r="234" customFormat="false" ht="13.8" hidden="false" customHeight="false" outlineLevel="0" collapsed="false">
      <c r="A234" s="5" t="n">
        <v>598</v>
      </c>
      <c r="B234" s="5" t="n">
        <v>598</v>
      </c>
      <c r="C234" s="5" t="e">
        <f aca="false">VLOOKUP(A234,Sheet9!$A$2:$K$620,11,0)</f>
        <v>#N/A</v>
      </c>
      <c r="D234" s="5" t="s">
        <v>784</v>
      </c>
      <c r="E234" s="5" t="s">
        <v>785</v>
      </c>
      <c r="F234" s="5" t="str">
        <f aca="false">VLOOKUP(B234,car_part!A599:H1217,8,0)</f>
        <v>D31L</v>
      </c>
    </row>
    <row r="235" customFormat="false" ht="13.8" hidden="false" customHeight="false" outlineLevel="0" collapsed="false">
      <c r="A235" s="5" t="n">
        <v>599</v>
      </c>
      <c r="B235" s="5" t="n">
        <v>599</v>
      </c>
      <c r="C235" s="5" t="e">
        <f aca="false">VLOOKUP(A235,Sheet9!$A$2:$K$620,11,0)</f>
        <v>#N/A</v>
      </c>
      <c r="D235" s="5" t="s">
        <v>784</v>
      </c>
      <c r="E235" s="5" t="s">
        <v>785</v>
      </c>
      <c r="F235" s="5" t="str">
        <f aca="false">VLOOKUP(B235,car_part!A600:H1218,8,0)</f>
        <v>EFB D23L</v>
      </c>
    </row>
    <row r="236" customFormat="false" ht="13.8" hidden="false" customHeight="false" outlineLevel="0" collapsed="false">
      <c r="A236" s="5" t="n">
        <v>600</v>
      </c>
      <c r="B236" s="5" t="n">
        <v>600</v>
      </c>
      <c r="C236" s="5" t="e">
        <f aca="false">VLOOKUP(A236,Sheet9!$A$2:$K$620,11,0)</f>
        <v>#N/A</v>
      </c>
      <c r="D236" s="5" t="s">
        <v>784</v>
      </c>
      <c r="E236" s="5" t="s">
        <v>785</v>
      </c>
      <c r="F236" s="5" t="str">
        <f aca="false">VLOOKUP(B236,car_part!A601:H1219,8,0)</f>
        <v>EFB D23L</v>
      </c>
    </row>
    <row r="237" customFormat="false" ht="13.8" hidden="false" customHeight="false" outlineLevel="0" collapsed="false">
      <c r="A237" s="5" t="n">
        <v>603</v>
      </c>
      <c r="B237" s="5" t="n">
        <v>603</v>
      </c>
      <c r="C237" s="5" t="e">
        <f aca="false">VLOOKUP(A237,Sheet9!$A$2:$K$620,11,0)</f>
        <v>#N/A</v>
      </c>
      <c r="D237" s="5" t="s">
        <v>784</v>
      </c>
      <c r="E237" s="5" t="s">
        <v>785</v>
      </c>
      <c r="F237" s="5" t="str">
        <f aca="false">VLOOKUP(B237,car_part!A604:H1222,8,0)</f>
        <v>EFB D23L</v>
      </c>
    </row>
    <row r="238" customFormat="false" ht="13.8" hidden="false" customHeight="false" outlineLevel="0" collapsed="false">
      <c r="A238" s="5" t="n">
        <v>604</v>
      </c>
      <c r="B238" s="5" t="n">
        <v>604</v>
      </c>
      <c r="C238" s="5" t="e">
        <f aca="false">VLOOKUP(A238,Sheet9!$A$2:$K$620,11,0)</f>
        <v>#N/A</v>
      </c>
      <c r="D238" s="5" t="s">
        <v>784</v>
      </c>
      <c r="E238" s="5" t="s">
        <v>785</v>
      </c>
      <c r="F238" s="5" t="str">
        <f aca="false">VLOOKUP(B238,car_part!A605:H1223,8,0)</f>
        <v>EFB D23L</v>
      </c>
    </row>
    <row r="239" customFormat="false" ht="13.8" hidden="false" customHeight="false" outlineLevel="0" collapsed="false">
      <c r="A239" s="5" t="n">
        <v>605</v>
      </c>
      <c r="B239" s="5" t="n">
        <v>605</v>
      </c>
      <c r="C239" s="5" t="e">
        <f aca="false">VLOOKUP(A239,Sheet9!$A$2:$K$620,11,0)</f>
        <v>#N/A</v>
      </c>
      <c r="D239" s="5" t="s">
        <v>784</v>
      </c>
      <c r="E239" s="5" t="s">
        <v>785</v>
      </c>
      <c r="F239" s="5" t="str">
        <f aca="false">VLOOKUP(B239,car_part!A606:H1224,8,0)</f>
        <v>EFB D23L</v>
      </c>
    </row>
    <row r="240" customFormat="false" ht="13.8" hidden="false" customHeight="false" outlineLevel="0" collapsed="false">
      <c r="A240" s="5" t="n">
        <v>606</v>
      </c>
      <c r="B240" s="5" t="n">
        <v>606</v>
      </c>
      <c r="C240" s="5" t="e">
        <f aca="false">VLOOKUP(A240,Sheet9!$A$2:$K$620,11,0)</f>
        <v>#N/A</v>
      </c>
      <c r="D240" s="5" t="s">
        <v>784</v>
      </c>
      <c r="E240" s="5" t="s">
        <v>785</v>
      </c>
      <c r="F240" s="5" t="str">
        <f aca="false">VLOOKUP(B240,car_part!A607:H1225,8,0)</f>
        <v>EFB D23L</v>
      </c>
    </row>
    <row r="241" customFormat="false" ht="13.8" hidden="false" customHeight="false" outlineLevel="0" collapsed="false">
      <c r="A241" s="5" t="n">
        <v>608</v>
      </c>
      <c r="B241" s="5" t="n">
        <v>608</v>
      </c>
      <c r="C241" s="5" t="e">
        <f aca="false">VLOOKUP(A241,Sheet9!$A$2:$K$620,11,0)</f>
        <v>#N/A</v>
      </c>
      <c r="D241" s="5" t="s">
        <v>784</v>
      </c>
      <c r="E241" s="5" t="s">
        <v>785</v>
      </c>
      <c r="F241" s="5" t="n">
        <f aca="false">VLOOKUP(B241,car_part!A609:H1227,8,0)</f>
        <v>0</v>
      </c>
    </row>
    <row r="242" customFormat="false" ht="13.8" hidden="false" customHeight="false" outlineLevel="0" collapsed="false">
      <c r="A242" s="5" t="n">
        <v>614</v>
      </c>
      <c r="B242" s="5" t="n">
        <v>614</v>
      </c>
      <c r="C242" s="5" t="e">
        <f aca="false">VLOOKUP(A242,Sheet9!$A$2:$K$620,11,0)</f>
        <v>#N/A</v>
      </c>
      <c r="D242" s="5" t="s">
        <v>784</v>
      </c>
      <c r="E242" s="5" t="s">
        <v>785</v>
      </c>
      <c r="F242" s="5" t="str">
        <f aca="false">VLOOKUP(B242,car_part!A615:H1233,8,0)</f>
        <v>If the vehicle is equipped with start/stop technology, the recommended battery is ENERGIZER AGM</v>
      </c>
    </row>
    <row r="243" customFormat="false" ht="13.8" hidden="false" customHeight="false" outlineLevel="0" collapsed="false">
      <c r="A243" s="5" t="n">
        <v>615</v>
      </c>
      <c r="B243" s="5" t="n">
        <v>615</v>
      </c>
      <c r="C243" s="5" t="e">
        <f aca="false">VLOOKUP(A243,Sheet9!$A$2:$K$620,11,0)</f>
        <v>#N/A</v>
      </c>
      <c r="D243" s="5" t="s">
        <v>784</v>
      </c>
      <c r="E243" s="5" t="s">
        <v>785</v>
      </c>
      <c r="F243" s="5" t="str">
        <f aca="false">VLOOKUP(B243,car_part!A616:H1234,8,0)</f>
        <v>If the vehicle is equipped with start/stop technology, the recommended battery is ENERGIZER AGM</v>
      </c>
    </row>
    <row r="244" customFormat="false" ht="13.8" hidden="false" customHeight="false" outlineLevel="0" collapsed="false">
      <c r="A244" s="5" t="n">
        <v>616</v>
      </c>
      <c r="B244" s="5" t="n">
        <v>616</v>
      </c>
      <c r="C244" s="5" t="e">
        <f aca="false">VLOOKUP(A244,Sheet9!$A$2:$K$620,11,0)</f>
        <v>#N/A</v>
      </c>
      <c r="D244" s="5" t="s">
        <v>784</v>
      </c>
      <c r="E244" s="5" t="s">
        <v>785</v>
      </c>
      <c r="F244" s="5" t="str">
        <f aca="false">VLOOKUP(B244,car_part!A617:H1235,8,0)</f>
        <v>If the vehicle is equipped with start/stop technology, the recommended battery is ENERGIZER AGM</v>
      </c>
    </row>
    <row r="245" customFormat="false" ht="13.8" hidden="false" customHeight="false" outlineLevel="0" collapsed="false">
      <c r="A245" s="5" t="n">
        <v>617</v>
      </c>
      <c r="B245" s="5" t="n">
        <v>617</v>
      </c>
      <c r="C245" s="5" t="e">
        <f aca="false">VLOOKUP(A245,Sheet9!$A$2:$K$620,11,0)</f>
        <v>#N/A</v>
      </c>
      <c r="D245" s="5" t="s">
        <v>784</v>
      </c>
      <c r="E245" s="5" t="s">
        <v>785</v>
      </c>
      <c r="F245" s="5" t="str">
        <f aca="false">VLOOKUP(B245,car_part!A618:H1236,8,0)</f>
        <v>If the vehicle is equipped with start/stop technology, the recommended battery is ENERGIZER AGM</v>
      </c>
    </row>
    <row r="246" customFormat="false" ht="13.8" hidden="false" customHeight="false" outlineLevel="0" collapsed="false">
      <c r="A246" s="5" t="n">
        <v>45</v>
      </c>
      <c r="B246" s="5" t="n">
        <v>45</v>
      </c>
      <c r="C246" s="5" t="e">
        <f aca="false">VLOOKUP(A246,Sheet9!$A$2:$K$620,11,0)</f>
        <v>#N/A</v>
      </c>
      <c r="D246" s="5" t="s">
        <v>784</v>
      </c>
      <c r="E246" s="5" t="s">
        <v>785</v>
      </c>
      <c r="F246" s="5" t="str">
        <f aca="false">VLOOKUP(B246,car_part!A46:H664,8,0)</f>
        <v>D26R</v>
      </c>
    </row>
    <row r="247" customFormat="false" ht="13.8" hidden="false" customHeight="false" outlineLevel="0" collapsed="false">
      <c r="A247" s="5" t="n">
        <v>527</v>
      </c>
      <c r="B247" s="5" t="n">
        <v>527</v>
      </c>
      <c r="C247" s="5" t="e">
        <f aca="false">VLOOKUP(A247,Sheet9!$A$2:$K$620,11,0)</f>
        <v>#N/A</v>
      </c>
      <c r="D247" s="5" t="s">
        <v>784</v>
      </c>
      <c r="E247" s="5" t="s">
        <v>785</v>
      </c>
      <c r="F247" s="5" t="str">
        <f aca="false">VLOOKUP(B247,car_part!A528:H1146,8,0)</f>
        <v>D26R</v>
      </c>
    </row>
    <row r="248" customFormat="false" ht="13.8" hidden="false" customHeight="false" outlineLevel="0" collapsed="false">
      <c r="A248" s="5" t="n">
        <v>553</v>
      </c>
      <c r="B248" s="5" t="n">
        <v>553</v>
      </c>
      <c r="C248" s="5" t="e">
        <f aca="false">VLOOKUP(A248,Sheet9!$A$2:$K$620,11,0)</f>
        <v>#N/A</v>
      </c>
      <c r="D248" s="5" t="s">
        <v>784</v>
      </c>
      <c r="E248" s="5" t="s">
        <v>785</v>
      </c>
      <c r="F248" s="5" t="str">
        <f aca="false">VLOOKUP(B248,car_part!A554:H1172,8,0)</f>
        <v>D26R</v>
      </c>
    </row>
    <row r="249" customFormat="false" ht="13.8" hidden="false" customHeight="false" outlineLevel="0" collapsed="false">
      <c r="A249" s="5" t="n">
        <v>561</v>
      </c>
      <c r="B249" s="5" t="n">
        <v>561</v>
      </c>
      <c r="C249" s="5" t="e">
        <f aca="false">VLOOKUP(A249,Sheet9!$A$2:$K$620,11,0)</f>
        <v>#N/A</v>
      </c>
      <c r="D249" s="5" t="s">
        <v>784</v>
      </c>
      <c r="E249" s="5" t="s">
        <v>785</v>
      </c>
      <c r="F249" s="5" t="str">
        <f aca="false">VLOOKUP(B249,car_part!A562:H1180,8,0)</f>
        <v>D26R</v>
      </c>
    </row>
    <row r="250" customFormat="false" ht="13.8" hidden="false" customHeight="false" outlineLevel="0" collapsed="false">
      <c r="A250" s="5" t="n">
        <v>3</v>
      </c>
      <c r="B250" s="5" t="n">
        <v>3</v>
      </c>
      <c r="C250" s="5" t="e">
        <f aca="false">VLOOKUP(A250,Sheet9!$A$2:$K$620,11,0)</f>
        <v>#N/A</v>
      </c>
      <c r="D250" s="5" t="s">
        <v>784</v>
      </c>
      <c r="E250" s="5" t="s">
        <v>785</v>
      </c>
      <c r="F250" s="5" t="str">
        <f aca="false">VLOOKUP(B250,car_part!A4:H622,8,0)</f>
        <v>D23L</v>
      </c>
    </row>
    <row r="251" customFormat="false" ht="13.8" hidden="false" customHeight="false" outlineLevel="0" collapsed="false">
      <c r="A251" s="5" t="n">
        <v>4</v>
      </c>
      <c r="B251" s="5" t="n">
        <v>4</v>
      </c>
      <c r="C251" s="5" t="e">
        <f aca="false">VLOOKUP(A251,Sheet9!$A$2:$K$620,11,0)</f>
        <v>#N/A</v>
      </c>
      <c r="D251" s="5" t="s">
        <v>784</v>
      </c>
      <c r="E251" s="5" t="s">
        <v>785</v>
      </c>
      <c r="F251" s="5" t="str">
        <f aca="false">VLOOKUP(B251,car_part!A5:H623,8,0)</f>
        <v>D23L</v>
      </c>
    </row>
    <row r="252" customFormat="false" ht="13.8" hidden="false" customHeight="false" outlineLevel="0" collapsed="false">
      <c r="A252" s="5" t="n">
        <v>46</v>
      </c>
      <c r="B252" s="5" t="n">
        <v>46</v>
      </c>
      <c r="C252" s="5" t="e">
        <f aca="false">VLOOKUP(A252,Sheet9!$A$2:$K$620,11,0)</f>
        <v>#N/A</v>
      </c>
      <c r="D252" s="5" t="s">
        <v>784</v>
      </c>
      <c r="E252" s="5" t="s">
        <v>785</v>
      </c>
      <c r="F252" s="5" t="str">
        <f aca="false">VLOOKUP(B252,car_part!A47:H665,8,0)</f>
        <v>D23L</v>
      </c>
    </row>
    <row r="253" customFormat="false" ht="13.8" hidden="false" customHeight="false" outlineLevel="0" collapsed="false">
      <c r="A253" s="5" t="n">
        <v>102</v>
      </c>
      <c r="B253" s="5" t="n">
        <v>102</v>
      </c>
      <c r="C253" s="5" t="e">
        <f aca="false">VLOOKUP(A253,Sheet9!$A$2:$K$620,11,0)</f>
        <v>#N/A</v>
      </c>
      <c r="D253" s="5" t="s">
        <v>784</v>
      </c>
      <c r="E253" s="5" t="s">
        <v>785</v>
      </c>
      <c r="F253" s="5" t="str">
        <f aca="false">VLOOKUP(B253,car_part!A103:H721,8,0)</f>
        <v>D23L</v>
      </c>
    </row>
    <row r="254" customFormat="false" ht="13.8" hidden="false" customHeight="false" outlineLevel="0" collapsed="false">
      <c r="A254" s="5" t="n">
        <v>103</v>
      </c>
      <c r="B254" s="5" t="n">
        <v>103</v>
      </c>
      <c r="C254" s="5" t="e">
        <f aca="false">VLOOKUP(A254,Sheet9!$A$2:$K$620,11,0)</f>
        <v>#N/A</v>
      </c>
      <c r="D254" s="5" t="s">
        <v>784</v>
      </c>
      <c r="E254" s="5" t="s">
        <v>785</v>
      </c>
      <c r="F254" s="5" t="str">
        <f aca="false">VLOOKUP(B254,car_part!A104:H722,8,0)</f>
        <v>D23L</v>
      </c>
    </row>
    <row r="255" customFormat="false" ht="13.8" hidden="false" customHeight="false" outlineLevel="0" collapsed="false">
      <c r="A255" s="5" t="n">
        <v>105</v>
      </c>
      <c r="B255" s="5" t="n">
        <v>105</v>
      </c>
      <c r="C255" s="5" t="e">
        <f aca="false">VLOOKUP(A255,Sheet9!$A$2:$K$620,11,0)</f>
        <v>#N/A</v>
      </c>
      <c r="D255" s="5" t="s">
        <v>784</v>
      </c>
      <c r="E255" s="5" t="s">
        <v>785</v>
      </c>
      <c r="F255" s="5" t="str">
        <f aca="false">VLOOKUP(B255,car_part!A106:H724,8,0)</f>
        <v>D23L</v>
      </c>
    </row>
    <row r="256" customFormat="false" ht="13.8" hidden="false" customHeight="false" outlineLevel="0" collapsed="false">
      <c r="A256" s="5" t="n">
        <v>126</v>
      </c>
      <c r="B256" s="5" t="n">
        <v>126</v>
      </c>
      <c r="C256" s="5" t="e">
        <f aca="false">VLOOKUP(A256,Sheet9!$A$2:$K$620,11,0)</f>
        <v>#N/A</v>
      </c>
      <c r="D256" s="5" t="s">
        <v>784</v>
      </c>
      <c r="E256" s="5" t="s">
        <v>785</v>
      </c>
      <c r="F256" s="5" t="str">
        <f aca="false">VLOOKUP(B256,car_part!A127:H745,8,0)</f>
        <v>D23L</v>
      </c>
    </row>
    <row r="257" customFormat="false" ht="13.8" hidden="false" customHeight="false" outlineLevel="0" collapsed="false">
      <c r="A257" s="5" t="n">
        <v>128</v>
      </c>
      <c r="B257" s="5" t="n">
        <v>128</v>
      </c>
      <c r="C257" s="5" t="e">
        <f aca="false">VLOOKUP(A257,Sheet9!$A$2:$K$620,11,0)</f>
        <v>#N/A</v>
      </c>
      <c r="D257" s="5" t="s">
        <v>784</v>
      </c>
      <c r="E257" s="5" t="s">
        <v>785</v>
      </c>
      <c r="F257" s="5" t="str">
        <f aca="false">VLOOKUP(B257,car_part!A129:H747,8,0)</f>
        <v>D23L</v>
      </c>
    </row>
    <row r="258" customFormat="false" ht="13.8" hidden="false" customHeight="false" outlineLevel="0" collapsed="false">
      <c r="A258" s="5" t="n">
        <v>154</v>
      </c>
      <c r="B258" s="5" t="n">
        <v>154</v>
      </c>
      <c r="C258" s="5" t="e">
        <f aca="false">VLOOKUP(A258,Sheet9!$A$2:$K$620,11,0)</f>
        <v>#N/A</v>
      </c>
      <c r="D258" s="5" t="s">
        <v>784</v>
      </c>
      <c r="E258" s="5" t="s">
        <v>785</v>
      </c>
      <c r="F258" s="5" t="str">
        <f aca="false">VLOOKUP(B258,car_part!A155:H773,8,0)</f>
        <v>D23L</v>
      </c>
    </row>
    <row r="259" customFormat="false" ht="13.8" hidden="false" customHeight="false" outlineLevel="0" collapsed="false">
      <c r="A259" s="5" t="n">
        <v>160</v>
      </c>
      <c r="B259" s="5" t="n">
        <v>160</v>
      </c>
      <c r="C259" s="5" t="e">
        <f aca="false">VLOOKUP(A259,Sheet9!$A$2:$K$620,11,0)</f>
        <v>#N/A</v>
      </c>
      <c r="D259" s="5" t="s">
        <v>784</v>
      </c>
      <c r="E259" s="5" t="s">
        <v>785</v>
      </c>
      <c r="F259" s="5" t="str">
        <f aca="false">VLOOKUP(B259,car_part!A161:H779,8,0)</f>
        <v>D23L</v>
      </c>
    </row>
    <row r="260" customFormat="false" ht="13.8" hidden="false" customHeight="false" outlineLevel="0" collapsed="false">
      <c r="A260" s="5" t="n">
        <v>162</v>
      </c>
      <c r="B260" s="5" t="n">
        <v>162</v>
      </c>
      <c r="C260" s="5" t="e">
        <f aca="false">VLOOKUP(A260,Sheet9!$A$2:$K$620,11,0)</f>
        <v>#N/A</v>
      </c>
      <c r="D260" s="5" t="s">
        <v>784</v>
      </c>
      <c r="E260" s="5" t="s">
        <v>785</v>
      </c>
      <c r="F260" s="5" t="str">
        <f aca="false">VLOOKUP(B260,car_part!A163:H781,8,0)</f>
        <v>D23L</v>
      </c>
    </row>
    <row r="261" customFormat="false" ht="13.8" hidden="false" customHeight="false" outlineLevel="0" collapsed="false">
      <c r="A261" s="5" t="n">
        <v>185</v>
      </c>
      <c r="B261" s="5" t="n">
        <v>185</v>
      </c>
      <c r="C261" s="5" t="e">
        <f aca="false">VLOOKUP(A261,Sheet9!$A$2:$K$620,11,0)</f>
        <v>#N/A</v>
      </c>
      <c r="D261" s="5" t="s">
        <v>784</v>
      </c>
      <c r="E261" s="5" t="s">
        <v>785</v>
      </c>
      <c r="F261" s="5" t="str">
        <f aca="false">VLOOKUP(B261,car_part!A186:H804,8,0)</f>
        <v>D23L</v>
      </c>
    </row>
    <row r="262" customFormat="false" ht="13.8" hidden="false" customHeight="false" outlineLevel="0" collapsed="false">
      <c r="A262" s="5" t="n">
        <v>190</v>
      </c>
      <c r="B262" s="5" t="n">
        <v>190</v>
      </c>
      <c r="C262" s="5" t="e">
        <f aca="false">VLOOKUP(A262,Sheet9!$A$2:$K$620,11,0)</f>
        <v>#N/A</v>
      </c>
      <c r="D262" s="5" t="s">
        <v>784</v>
      </c>
      <c r="E262" s="5" t="s">
        <v>785</v>
      </c>
      <c r="F262" s="5" t="str">
        <f aca="false">VLOOKUP(B262,car_part!A191:H809,8,0)</f>
        <v>D23L</v>
      </c>
    </row>
    <row r="263" customFormat="false" ht="13.8" hidden="false" customHeight="false" outlineLevel="0" collapsed="false">
      <c r="A263" s="5" t="n">
        <v>227</v>
      </c>
      <c r="B263" s="5" t="n">
        <v>227</v>
      </c>
      <c r="C263" s="5" t="e">
        <f aca="false">VLOOKUP(A263,Sheet9!$A$2:$K$620,11,0)</f>
        <v>#N/A</v>
      </c>
      <c r="D263" s="5" t="s">
        <v>784</v>
      </c>
      <c r="E263" s="5" t="s">
        <v>785</v>
      </c>
      <c r="F263" s="5" t="str">
        <f aca="false">VLOOKUP(B263,car_part!A228:H846,8,0)</f>
        <v>D23L</v>
      </c>
    </row>
    <row r="264" customFormat="false" ht="13.8" hidden="false" customHeight="false" outlineLevel="0" collapsed="false">
      <c r="A264" s="5" t="n">
        <v>248</v>
      </c>
      <c r="B264" s="5" t="n">
        <v>248</v>
      </c>
      <c r="C264" s="5" t="e">
        <f aca="false">VLOOKUP(A264,Sheet9!$A$2:$K$620,11,0)</f>
        <v>#N/A</v>
      </c>
      <c r="D264" s="5" t="s">
        <v>784</v>
      </c>
      <c r="E264" s="5" t="s">
        <v>785</v>
      </c>
      <c r="F264" s="5" t="str">
        <f aca="false">VLOOKUP(B264,car_part!A249:H867,8,0)</f>
        <v>D23L</v>
      </c>
    </row>
    <row r="265" customFormat="false" ht="13.8" hidden="false" customHeight="false" outlineLevel="0" collapsed="false">
      <c r="A265" s="5" t="n">
        <v>249</v>
      </c>
      <c r="B265" s="5" t="n">
        <v>249</v>
      </c>
      <c r="C265" s="5" t="e">
        <f aca="false">VLOOKUP(A265,Sheet9!$A$2:$K$620,11,0)</f>
        <v>#N/A</v>
      </c>
      <c r="D265" s="5" t="s">
        <v>784</v>
      </c>
      <c r="E265" s="5" t="s">
        <v>785</v>
      </c>
      <c r="F265" s="5" t="str">
        <f aca="false">VLOOKUP(B265,car_part!A250:H868,8,0)</f>
        <v>D23L</v>
      </c>
    </row>
    <row r="266" customFormat="false" ht="13.8" hidden="false" customHeight="false" outlineLevel="0" collapsed="false">
      <c r="A266" s="5" t="n">
        <v>250</v>
      </c>
      <c r="B266" s="5" t="n">
        <v>250</v>
      </c>
      <c r="C266" s="5" t="e">
        <f aca="false">VLOOKUP(A266,Sheet9!$A$2:$K$620,11,0)</f>
        <v>#N/A</v>
      </c>
      <c r="D266" s="5" t="s">
        <v>784</v>
      </c>
      <c r="E266" s="5" t="s">
        <v>785</v>
      </c>
      <c r="F266" s="5" t="str">
        <f aca="false">VLOOKUP(B266,car_part!A251:H869,8,0)</f>
        <v>D23L</v>
      </c>
    </row>
    <row r="267" customFormat="false" ht="13.8" hidden="false" customHeight="false" outlineLevel="0" collapsed="false">
      <c r="A267" s="5" t="n">
        <v>252</v>
      </c>
      <c r="B267" s="5" t="n">
        <v>252</v>
      </c>
      <c r="C267" s="5" t="e">
        <f aca="false">VLOOKUP(A267,Sheet9!$A$2:$K$620,11,0)</f>
        <v>#N/A</v>
      </c>
      <c r="D267" s="5" t="s">
        <v>784</v>
      </c>
      <c r="E267" s="5" t="s">
        <v>785</v>
      </c>
      <c r="F267" s="5" t="str">
        <f aca="false">VLOOKUP(B267,car_part!A253:H871,8,0)</f>
        <v>D23L</v>
      </c>
    </row>
    <row r="268" customFormat="false" ht="13.8" hidden="false" customHeight="false" outlineLevel="0" collapsed="false">
      <c r="A268" s="5" t="n">
        <v>256</v>
      </c>
      <c r="B268" s="5" t="n">
        <v>256</v>
      </c>
      <c r="C268" s="5" t="e">
        <f aca="false">VLOOKUP(A268,Sheet9!$A$2:$K$620,11,0)</f>
        <v>#N/A</v>
      </c>
      <c r="D268" s="5" t="s">
        <v>784</v>
      </c>
      <c r="E268" s="5" t="s">
        <v>785</v>
      </c>
      <c r="F268" s="5" t="str">
        <f aca="false">VLOOKUP(B268,car_part!A257:H875,8,0)</f>
        <v>D23L</v>
      </c>
    </row>
    <row r="269" customFormat="false" ht="13.8" hidden="false" customHeight="false" outlineLevel="0" collapsed="false">
      <c r="A269" s="5" t="n">
        <v>263</v>
      </c>
      <c r="B269" s="5" t="n">
        <v>263</v>
      </c>
      <c r="C269" s="5" t="e">
        <f aca="false">VLOOKUP(A269,Sheet9!$A$2:$K$620,11,0)</f>
        <v>#N/A</v>
      </c>
      <c r="D269" s="5" t="s">
        <v>784</v>
      </c>
      <c r="E269" s="5" t="s">
        <v>785</v>
      </c>
      <c r="F269" s="5" t="str">
        <f aca="false">VLOOKUP(B269,car_part!A264:H882,8,0)</f>
        <v>D23L</v>
      </c>
    </row>
    <row r="270" customFormat="false" ht="13.8" hidden="false" customHeight="false" outlineLevel="0" collapsed="false">
      <c r="A270" s="5" t="n">
        <v>264</v>
      </c>
      <c r="B270" s="5" t="n">
        <v>264</v>
      </c>
      <c r="C270" s="5" t="e">
        <f aca="false">VLOOKUP(A270,Sheet9!$A$2:$K$620,11,0)</f>
        <v>#N/A</v>
      </c>
      <c r="D270" s="5" t="s">
        <v>784</v>
      </c>
      <c r="E270" s="5" t="s">
        <v>785</v>
      </c>
      <c r="F270" s="5" t="str">
        <f aca="false">VLOOKUP(B270,car_part!A265:H883,8,0)</f>
        <v>D23L</v>
      </c>
    </row>
    <row r="271" customFormat="false" ht="13.8" hidden="false" customHeight="false" outlineLevel="0" collapsed="false">
      <c r="A271" s="5" t="n">
        <v>268</v>
      </c>
      <c r="B271" s="5" t="n">
        <v>268</v>
      </c>
      <c r="C271" s="5" t="e">
        <f aca="false">VLOOKUP(A271,Sheet9!$A$2:$K$620,11,0)</f>
        <v>#N/A</v>
      </c>
      <c r="D271" s="5" t="s">
        <v>784</v>
      </c>
      <c r="E271" s="5" t="s">
        <v>785</v>
      </c>
      <c r="F271" s="5" t="str">
        <f aca="false">VLOOKUP(B271,car_part!A269:H887,8,0)</f>
        <v>D23L</v>
      </c>
    </row>
    <row r="272" customFormat="false" ht="13.8" hidden="false" customHeight="false" outlineLevel="0" collapsed="false">
      <c r="A272" s="5" t="n">
        <v>275</v>
      </c>
      <c r="B272" s="5" t="n">
        <v>275</v>
      </c>
      <c r="C272" s="5" t="e">
        <f aca="false">VLOOKUP(A272,Sheet9!$A$2:$K$620,11,0)</f>
        <v>#N/A</v>
      </c>
      <c r="D272" s="5" t="s">
        <v>784</v>
      </c>
      <c r="E272" s="5" t="s">
        <v>785</v>
      </c>
      <c r="F272" s="5" t="str">
        <f aca="false">VLOOKUP(B272,car_part!A276:H894,8,0)</f>
        <v>D23L</v>
      </c>
    </row>
    <row r="273" customFormat="false" ht="13.8" hidden="false" customHeight="false" outlineLevel="0" collapsed="false">
      <c r="A273" s="5" t="n">
        <v>284</v>
      </c>
      <c r="B273" s="5" t="n">
        <v>284</v>
      </c>
      <c r="C273" s="5" t="e">
        <f aca="false">VLOOKUP(A273,Sheet9!$A$2:$K$620,11,0)</f>
        <v>#N/A</v>
      </c>
      <c r="D273" s="5" t="s">
        <v>784</v>
      </c>
      <c r="E273" s="5" t="s">
        <v>785</v>
      </c>
      <c r="F273" s="5" t="str">
        <f aca="false">VLOOKUP(B273,car_part!A285:H903,8,0)</f>
        <v>D23L</v>
      </c>
    </row>
    <row r="274" customFormat="false" ht="13.8" hidden="false" customHeight="false" outlineLevel="0" collapsed="false">
      <c r="A274" s="5" t="n">
        <v>334</v>
      </c>
      <c r="B274" s="5" t="n">
        <v>334</v>
      </c>
      <c r="C274" s="5" t="e">
        <f aca="false">VLOOKUP(A274,Sheet9!$A$2:$K$620,11,0)</f>
        <v>#N/A</v>
      </c>
      <c r="D274" s="5" t="s">
        <v>784</v>
      </c>
      <c r="E274" s="5" t="s">
        <v>785</v>
      </c>
      <c r="F274" s="5" t="str">
        <f aca="false">VLOOKUP(B274,car_part!A335:H953,8,0)</f>
        <v>D23L</v>
      </c>
    </row>
    <row r="275" customFormat="false" ht="13.8" hidden="false" customHeight="false" outlineLevel="0" collapsed="false">
      <c r="A275" s="5" t="n">
        <v>336</v>
      </c>
      <c r="B275" s="5" t="n">
        <v>336</v>
      </c>
      <c r="C275" s="5" t="e">
        <f aca="false">VLOOKUP(A275,Sheet9!$A$2:$K$620,11,0)</f>
        <v>#N/A</v>
      </c>
      <c r="D275" s="5" t="s">
        <v>784</v>
      </c>
      <c r="E275" s="5" t="s">
        <v>785</v>
      </c>
      <c r="F275" s="5" t="str">
        <f aca="false">VLOOKUP(B275,car_part!A337:H955,8,0)</f>
        <v>D23L</v>
      </c>
    </row>
    <row r="276" customFormat="false" ht="13.8" hidden="false" customHeight="false" outlineLevel="0" collapsed="false">
      <c r="A276" s="5" t="n">
        <v>340</v>
      </c>
      <c r="B276" s="5" t="n">
        <v>340</v>
      </c>
      <c r="C276" s="5" t="e">
        <f aca="false">VLOOKUP(A276,Sheet9!$A$2:$K$620,11,0)</f>
        <v>#N/A</v>
      </c>
      <c r="D276" s="5" t="s">
        <v>784</v>
      </c>
      <c r="E276" s="5" t="s">
        <v>785</v>
      </c>
      <c r="F276" s="5" t="str">
        <f aca="false">VLOOKUP(B276,car_part!A341:H959,8,0)</f>
        <v>D23L</v>
      </c>
    </row>
    <row r="277" customFormat="false" ht="13.8" hidden="false" customHeight="false" outlineLevel="0" collapsed="false">
      <c r="A277" s="5" t="n">
        <v>344</v>
      </c>
      <c r="B277" s="5" t="n">
        <v>344</v>
      </c>
      <c r="C277" s="5" t="e">
        <f aca="false">VLOOKUP(A277,Sheet9!$A$2:$K$620,11,0)</f>
        <v>#N/A</v>
      </c>
      <c r="D277" s="5" t="s">
        <v>784</v>
      </c>
      <c r="E277" s="5" t="s">
        <v>785</v>
      </c>
      <c r="F277" s="5" t="str">
        <f aca="false">VLOOKUP(B277,car_part!A345:H963,8,0)</f>
        <v>D23L</v>
      </c>
    </row>
    <row r="278" customFormat="false" ht="13.8" hidden="false" customHeight="false" outlineLevel="0" collapsed="false">
      <c r="A278" s="5" t="n">
        <v>345</v>
      </c>
      <c r="B278" s="5" t="n">
        <v>345</v>
      </c>
      <c r="C278" s="5" t="e">
        <f aca="false">VLOOKUP(A278,Sheet9!$A$2:$K$620,11,0)</f>
        <v>#N/A</v>
      </c>
      <c r="D278" s="5" t="s">
        <v>784</v>
      </c>
      <c r="E278" s="5" t="s">
        <v>785</v>
      </c>
      <c r="F278" s="5" t="str">
        <f aca="false">VLOOKUP(B278,car_part!A346:H964,8,0)</f>
        <v>D23L</v>
      </c>
    </row>
    <row r="279" customFormat="false" ht="13.8" hidden="false" customHeight="false" outlineLevel="0" collapsed="false">
      <c r="A279" s="5" t="n">
        <v>346</v>
      </c>
      <c r="B279" s="5" t="n">
        <v>346</v>
      </c>
      <c r="C279" s="5" t="e">
        <f aca="false">VLOOKUP(A279,Sheet9!$A$2:$K$620,11,0)</f>
        <v>#N/A</v>
      </c>
      <c r="D279" s="5" t="s">
        <v>784</v>
      </c>
      <c r="E279" s="5" t="s">
        <v>785</v>
      </c>
      <c r="F279" s="5" t="str">
        <f aca="false">VLOOKUP(B279,car_part!A347:H965,8,0)</f>
        <v>D23L</v>
      </c>
    </row>
    <row r="280" customFormat="false" ht="13.8" hidden="false" customHeight="false" outlineLevel="0" collapsed="false">
      <c r="A280" s="5" t="n">
        <v>347</v>
      </c>
      <c r="B280" s="5" t="n">
        <v>347</v>
      </c>
      <c r="C280" s="5" t="e">
        <f aca="false">VLOOKUP(A280,Sheet9!$A$2:$K$620,11,0)</f>
        <v>#N/A</v>
      </c>
      <c r="D280" s="5" t="s">
        <v>784</v>
      </c>
      <c r="E280" s="5" t="s">
        <v>785</v>
      </c>
      <c r="F280" s="5" t="str">
        <f aca="false">VLOOKUP(B280,car_part!A348:H966,8,0)</f>
        <v>D23L</v>
      </c>
    </row>
    <row r="281" customFormat="false" ht="13.8" hidden="false" customHeight="false" outlineLevel="0" collapsed="false">
      <c r="A281" s="5" t="n">
        <v>348</v>
      </c>
      <c r="B281" s="5" t="n">
        <v>348</v>
      </c>
      <c r="C281" s="5" t="e">
        <f aca="false">VLOOKUP(A281,Sheet9!$A$2:$K$620,11,0)</f>
        <v>#N/A</v>
      </c>
      <c r="D281" s="5" t="s">
        <v>784</v>
      </c>
      <c r="E281" s="5" t="s">
        <v>785</v>
      </c>
      <c r="F281" s="5" t="str">
        <f aca="false">VLOOKUP(B281,car_part!A349:H967,8,0)</f>
        <v>D23L</v>
      </c>
    </row>
    <row r="282" customFormat="false" ht="13.8" hidden="false" customHeight="false" outlineLevel="0" collapsed="false">
      <c r="A282" s="5" t="n">
        <v>351</v>
      </c>
      <c r="B282" s="5" t="n">
        <v>351</v>
      </c>
      <c r="C282" s="5" t="e">
        <f aca="false">VLOOKUP(A282,Sheet9!$A$2:$K$620,11,0)</f>
        <v>#N/A</v>
      </c>
      <c r="D282" s="5" t="s">
        <v>784</v>
      </c>
      <c r="E282" s="5" t="s">
        <v>785</v>
      </c>
      <c r="F282" s="5" t="str">
        <f aca="false">VLOOKUP(B282,car_part!A352:H970,8,0)</f>
        <v>D23L</v>
      </c>
    </row>
    <row r="283" customFormat="false" ht="13.8" hidden="false" customHeight="false" outlineLevel="0" collapsed="false">
      <c r="A283" s="5" t="n">
        <v>358</v>
      </c>
      <c r="B283" s="5" t="n">
        <v>358</v>
      </c>
      <c r="C283" s="5" t="e">
        <f aca="false">VLOOKUP(A283,Sheet9!$A$2:$K$620,11,0)</f>
        <v>#N/A</v>
      </c>
      <c r="D283" s="5" t="s">
        <v>784</v>
      </c>
      <c r="E283" s="5" t="s">
        <v>785</v>
      </c>
      <c r="F283" s="5" t="str">
        <f aca="false">VLOOKUP(B283,car_part!A359:H977,8,0)</f>
        <v>D23L</v>
      </c>
    </row>
    <row r="284" customFormat="false" ht="13.8" hidden="false" customHeight="false" outlineLevel="0" collapsed="false">
      <c r="A284" s="5" t="n">
        <v>390</v>
      </c>
      <c r="B284" s="5" t="n">
        <v>390</v>
      </c>
      <c r="C284" s="5" t="e">
        <f aca="false">VLOOKUP(A284,Sheet9!$A$2:$K$620,11,0)</f>
        <v>#N/A</v>
      </c>
      <c r="D284" s="5" t="s">
        <v>784</v>
      </c>
      <c r="E284" s="5" t="s">
        <v>785</v>
      </c>
      <c r="F284" s="5" t="str">
        <f aca="false">VLOOKUP(B284,car_part!A391:H1009,8,0)</f>
        <v>D23L</v>
      </c>
    </row>
    <row r="285" customFormat="false" ht="13.8" hidden="false" customHeight="false" outlineLevel="0" collapsed="false">
      <c r="A285" s="5" t="n">
        <v>391</v>
      </c>
      <c r="B285" s="5" t="n">
        <v>391</v>
      </c>
      <c r="C285" s="5" t="e">
        <f aca="false">VLOOKUP(A285,Sheet9!$A$2:$K$620,11,0)</f>
        <v>#N/A</v>
      </c>
      <c r="D285" s="5" t="s">
        <v>784</v>
      </c>
      <c r="E285" s="5" t="s">
        <v>785</v>
      </c>
      <c r="F285" s="5" t="str">
        <f aca="false">VLOOKUP(B285,car_part!A392:H1010,8,0)</f>
        <v>D23L</v>
      </c>
    </row>
    <row r="286" customFormat="false" ht="13.8" hidden="false" customHeight="false" outlineLevel="0" collapsed="false">
      <c r="A286" s="5" t="n">
        <v>394</v>
      </c>
      <c r="B286" s="5" t="n">
        <v>394</v>
      </c>
      <c r="C286" s="5" t="e">
        <f aca="false">VLOOKUP(A286,Sheet9!$A$2:$K$620,11,0)</f>
        <v>#N/A</v>
      </c>
      <c r="D286" s="5" t="s">
        <v>784</v>
      </c>
      <c r="E286" s="5" t="s">
        <v>785</v>
      </c>
      <c r="F286" s="5" t="str">
        <f aca="false">VLOOKUP(B286,car_part!A395:H1013,8,0)</f>
        <v>D23L</v>
      </c>
    </row>
    <row r="287" customFormat="false" ht="13.8" hidden="false" customHeight="false" outlineLevel="0" collapsed="false">
      <c r="A287" s="5" t="n">
        <v>395</v>
      </c>
      <c r="B287" s="5" t="n">
        <v>395</v>
      </c>
      <c r="C287" s="5" t="e">
        <f aca="false">VLOOKUP(A287,Sheet9!$A$2:$K$620,11,0)</f>
        <v>#N/A</v>
      </c>
      <c r="D287" s="5" t="s">
        <v>784</v>
      </c>
      <c r="E287" s="5" t="s">
        <v>785</v>
      </c>
      <c r="F287" s="5" t="str">
        <f aca="false">VLOOKUP(B287,car_part!A396:H1014,8,0)</f>
        <v>D23L</v>
      </c>
    </row>
    <row r="288" customFormat="false" ht="13.8" hidden="false" customHeight="false" outlineLevel="0" collapsed="false">
      <c r="A288" s="5" t="n">
        <v>397</v>
      </c>
      <c r="B288" s="5" t="n">
        <v>397</v>
      </c>
      <c r="C288" s="5" t="e">
        <f aca="false">VLOOKUP(A288,Sheet9!$A$2:$K$620,11,0)</f>
        <v>#N/A</v>
      </c>
      <c r="D288" s="5" t="s">
        <v>784</v>
      </c>
      <c r="E288" s="5" t="s">
        <v>785</v>
      </c>
      <c r="F288" s="5" t="str">
        <f aca="false">VLOOKUP(B288,car_part!A398:H1016,8,0)</f>
        <v>D23L</v>
      </c>
    </row>
    <row r="289" customFormat="false" ht="13.8" hidden="false" customHeight="false" outlineLevel="0" collapsed="false">
      <c r="A289" s="5" t="n">
        <v>398</v>
      </c>
      <c r="B289" s="5" t="n">
        <v>398</v>
      </c>
      <c r="C289" s="5" t="e">
        <f aca="false">VLOOKUP(A289,Sheet9!$A$2:$K$620,11,0)</f>
        <v>#N/A</v>
      </c>
      <c r="D289" s="5" t="s">
        <v>784</v>
      </c>
      <c r="E289" s="5" t="s">
        <v>785</v>
      </c>
      <c r="F289" s="5" t="str">
        <f aca="false">VLOOKUP(B289,car_part!A399:H1017,8,0)</f>
        <v>D23L</v>
      </c>
    </row>
    <row r="290" customFormat="false" ht="13.8" hidden="false" customHeight="false" outlineLevel="0" collapsed="false">
      <c r="A290" s="5" t="n">
        <v>399</v>
      </c>
      <c r="B290" s="5" t="n">
        <v>399</v>
      </c>
      <c r="C290" s="5" t="e">
        <f aca="false">VLOOKUP(A290,Sheet9!$A$2:$K$620,11,0)</f>
        <v>#N/A</v>
      </c>
      <c r="D290" s="5" t="s">
        <v>784</v>
      </c>
      <c r="E290" s="5" t="s">
        <v>785</v>
      </c>
      <c r="F290" s="5" t="str">
        <f aca="false">VLOOKUP(B290,car_part!A400:H1018,8,0)</f>
        <v>D23L</v>
      </c>
    </row>
    <row r="291" customFormat="false" ht="13.8" hidden="false" customHeight="false" outlineLevel="0" collapsed="false">
      <c r="A291" s="5" t="n">
        <v>401</v>
      </c>
      <c r="B291" s="5" t="n">
        <v>401</v>
      </c>
      <c r="C291" s="5" t="e">
        <f aca="false">VLOOKUP(A291,Sheet9!$A$2:$K$620,11,0)</f>
        <v>#N/A</v>
      </c>
      <c r="D291" s="5" t="s">
        <v>784</v>
      </c>
      <c r="E291" s="5" t="s">
        <v>785</v>
      </c>
      <c r="F291" s="5" t="str">
        <f aca="false">VLOOKUP(B291,car_part!A402:H1020,8,0)</f>
        <v>D23L</v>
      </c>
    </row>
    <row r="292" customFormat="false" ht="13.8" hidden="false" customHeight="false" outlineLevel="0" collapsed="false">
      <c r="A292" s="5" t="n">
        <v>411</v>
      </c>
      <c r="B292" s="5" t="n">
        <v>411</v>
      </c>
      <c r="C292" s="5" t="e">
        <f aca="false">VLOOKUP(A292,Sheet9!$A$2:$K$620,11,0)</f>
        <v>#N/A</v>
      </c>
      <c r="D292" s="5" t="s">
        <v>784</v>
      </c>
      <c r="E292" s="5" t="s">
        <v>785</v>
      </c>
      <c r="F292" s="5" t="str">
        <f aca="false">VLOOKUP(B292,car_part!A412:H1030,8,0)</f>
        <v>D23L</v>
      </c>
    </row>
    <row r="293" customFormat="false" ht="13.8" hidden="false" customHeight="false" outlineLevel="0" collapsed="false">
      <c r="A293" s="5" t="n">
        <v>419</v>
      </c>
      <c r="B293" s="5" t="n">
        <v>419</v>
      </c>
      <c r="C293" s="5" t="e">
        <f aca="false">VLOOKUP(A293,Sheet9!$A$2:$K$620,11,0)</f>
        <v>#N/A</v>
      </c>
      <c r="D293" s="5" t="s">
        <v>784</v>
      </c>
      <c r="E293" s="5" t="s">
        <v>785</v>
      </c>
      <c r="F293" s="5" t="str">
        <f aca="false">VLOOKUP(B293,car_part!A420:H1038,8,0)</f>
        <v>D23L</v>
      </c>
    </row>
    <row r="294" customFormat="false" ht="13.8" hidden="false" customHeight="false" outlineLevel="0" collapsed="false">
      <c r="A294" s="5" t="n">
        <v>424</v>
      </c>
      <c r="B294" s="5" t="n">
        <v>424</v>
      </c>
      <c r="C294" s="5" t="e">
        <f aca="false">VLOOKUP(A294,Sheet9!$A$2:$K$620,11,0)</f>
        <v>#N/A</v>
      </c>
      <c r="D294" s="5" t="s">
        <v>784</v>
      </c>
      <c r="E294" s="5" t="s">
        <v>785</v>
      </c>
      <c r="F294" s="5" t="str">
        <f aca="false">VLOOKUP(B294,car_part!A425:H1043,8,0)</f>
        <v>D23L</v>
      </c>
    </row>
    <row r="295" customFormat="false" ht="13.8" hidden="false" customHeight="false" outlineLevel="0" collapsed="false">
      <c r="A295" s="5" t="n">
        <v>425</v>
      </c>
      <c r="B295" s="5" t="n">
        <v>425</v>
      </c>
      <c r="C295" s="5" t="e">
        <f aca="false">VLOOKUP(A295,Sheet9!$A$2:$K$620,11,0)</f>
        <v>#N/A</v>
      </c>
      <c r="D295" s="5" t="s">
        <v>784</v>
      </c>
      <c r="E295" s="5" t="s">
        <v>785</v>
      </c>
      <c r="F295" s="5" t="str">
        <f aca="false">VLOOKUP(B295,car_part!A426:H1044,8,0)</f>
        <v>D23L</v>
      </c>
    </row>
    <row r="296" customFormat="false" ht="13.8" hidden="false" customHeight="false" outlineLevel="0" collapsed="false">
      <c r="A296" s="5" t="n">
        <v>429</v>
      </c>
      <c r="B296" s="5" t="n">
        <v>429</v>
      </c>
      <c r="C296" s="5" t="e">
        <f aca="false">VLOOKUP(A296,Sheet9!$A$2:$K$620,11,0)</f>
        <v>#N/A</v>
      </c>
      <c r="D296" s="5" t="s">
        <v>784</v>
      </c>
      <c r="E296" s="5" t="s">
        <v>785</v>
      </c>
      <c r="F296" s="5" t="str">
        <f aca="false">VLOOKUP(B296,car_part!A430:H1048,8,0)</f>
        <v>D23L</v>
      </c>
    </row>
    <row r="297" customFormat="false" ht="13.8" hidden="false" customHeight="false" outlineLevel="0" collapsed="false">
      <c r="A297" s="5" t="n">
        <v>433</v>
      </c>
      <c r="B297" s="5" t="n">
        <v>433</v>
      </c>
      <c r="C297" s="5" t="e">
        <f aca="false">VLOOKUP(A297,Sheet9!$A$2:$K$620,11,0)</f>
        <v>#N/A</v>
      </c>
      <c r="D297" s="5" t="s">
        <v>784</v>
      </c>
      <c r="E297" s="5" t="s">
        <v>785</v>
      </c>
      <c r="F297" s="5" t="str">
        <f aca="false">VLOOKUP(B297,car_part!A434:H1052,8,0)</f>
        <v>D23L</v>
      </c>
    </row>
    <row r="298" customFormat="false" ht="13.8" hidden="false" customHeight="false" outlineLevel="0" collapsed="false">
      <c r="A298" s="5" t="n">
        <v>435</v>
      </c>
      <c r="B298" s="5" t="n">
        <v>435</v>
      </c>
      <c r="C298" s="5" t="e">
        <f aca="false">VLOOKUP(A298,Sheet9!$A$2:$K$620,11,0)</f>
        <v>#N/A</v>
      </c>
      <c r="D298" s="5" t="s">
        <v>784</v>
      </c>
      <c r="E298" s="5" t="s">
        <v>785</v>
      </c>
      <c r="F298" s="5" t="str">
        <f aca="false">VLOOKUP(B298,car_part!A436:H1054,8,0)</f>
        <v>D23L</v>
      </c>
    </row>
    <row r="299" customFormat="false" ht="13.8" hidden="false" customHeight="false" outlineLevel="0" collapsed="false">
      <c r="A299" s="5" t="n">
        <v>438</v>
      </c>
      <c r="B299" s="5" t="n">
        <v>438</v>
      </c>
      <c r="C299" s="5" t="e">
        <f aca="false">VLOOKUP(A299,Sheet9!$A$2:$K$620,11,0)</f>
        <v>#N/A</v>
      </c>
      <c r="D299" s="5" t="s">
        <v>784</v>
      </c>
      <c r="E299" s="5" t="s">
        <v>785</v>
      </c>
      <c r="F299" s="5" t="str">
        <f aca="false">VLOOKUP(B299,car_part!A439:H1057,8,0)</f>
        <v>D23L</v>
      </c>
    </row>
    <row r="300" customFormat="false" ht="13.8" hidden="false" customHeight="false" outlineLevel="0" collapsed="false">
      <c r="A300" s="5" t="n">
        <v>439</v>
      </c>
      <c r="B300" s="5" t="n">
        <v>439</v>
      </c>
      <c r="C300" s="5" t="e">
        <f aca="false">VLOOKUP(A300,Sheet9!$A$2:$K$620,11,0)</f>
        <v>#N/A</v>
      </c>
      <c r="D300" s="5" t="s">
        <v>784</v>
      </c>
      <c r="E300" s="5" t="s">
        <v>785</v>
      </c>
      <c r="F300" s="5" t="str">
        <f aca="false">VLOOKUP(B300,car_part!A440:H1058,8,0)</f>
        <v>D23L</v>
      </c>
    </row>
    <row r="301" customFormat="false" ht="13.8" hidden="false" customHeight="false" outlineLevel="0" collapsed="false">
      <c r="A301" s="5" t="n">
        <v>440</v>
      </c>
      <c r="B301" s="5" t="n">
        <v>440</v>
      </c>
      <c r="C301" s="5" t="e">
        <f aca="false">VLOOKUP(A301,Sheet9!$A$2:$K$620,11,0)</f>
        <v>#N/A</v>
      </c>
      <c r="D301" s="5" t="s">
        <v>784</v>
      </c>
      <c r="E301" s="5" t="s">
        <v>785</v>
      </c>
      <c r="F301" s="5" t="str">
        <f aca="false">VLOOKUP(B301,car_part!A441:H1059,8,0)</f>
        <v>D23L</v>
      </c>
    </row>
    <row r="302" customFormat="false" ht="13.8" hidden="false" customHeight="false" outlineLevel="0" collapsed="false">
      <c r="A302" s="5" t="n">
        <v>441</v>
      </c>
      <c r="B302" s="5" t="n">
        <v>441</v>
      </c>
      <c r="C302" s="5" t="e">
        <f aca="false">VLOOKUP(A302,Sheet9!$A$2:$K$620,11,0)</f>
        <v>#N/A</v>
      </c>
      <c r="D302" s="5" t="s">
        <v>784</v>
      </c>
      <c r="E302" s="5" t="s">
        <v>785</v>
      </c>
      <c r="F302" s="5" t="str">
        <f aca="false">VLOOKUP(B302,car_part!A442:H1060,8,0)</f>
        <v>D23L</v>
      </c>
    </row>
    <row r="303" customFormat="false" ht="13.8" hidden="false" customHeight="false" outlineLevel="0" collapsed="false">
      <c r="A303" s="5" t="n">
        <v>443</v>
      </c>
      <c r="B303" s="5" t="n">
        <v>443</v>
      </c>
      <c r="C303" s="5" t="e">
        <f aca="false">VLOOKUP(A303,Sheet9!$A$2:$K$620,11,0)</f>
        <v>#N/A</v>
      </c>
      <c r="D303" s="5" t="s">
        <v>784</v>
      </c>
      <c r="E303" s="5" t="s">
        <v>785</v>
      </c>
      <c r="F303" s="5" t="str">
        <f aca="false">VLOOKUP(B303,car_part!A444:H1062,8,0)</f>
        <v>D23L</v>
      </c>
    </row>
    <row r="304" customFormat="false" ht="13.8" hidden="false" customHeight="false" outlineLevel="0" collapsed="false">
      <c r="A304" s="5" t="n">
        <v>448</v>
      </c>
      <c r="B304" s="5" t="n">
        <v>448</v>
      </c>
      <c r="C304" s="5" t="e">
        <f aca="false">VLOOKUP(A304,Sheet9!$A$2:$K$620,11,0)</f>
        <v>#N/A</v>
      </c>
      <c r="D304" s="5" t="s">
        <v>784</v>
      </c>
      <c r="E304" s="5" t="s">
        <v>785</v>
      </c>
      <c r="F304" s="5" t="str">
        <f aca="false">VLOOKUP(B304,car_part!A449:H1067,8,0)</f>
        <v>D23L</v>
      </c>
    </row>
    <row r="305" customFormat="false" ht="13.8" hidden="false" customHeight="false" outlineLevel="0" collapsed="false">
      <c r="A305" s="5" t="n">
        <v>461</v>
      </c>
      <c r="B305" s="5" t="n">
        <v>461</v>
      </c>
      <c r="C305" s="5" t="e">
        <f aca="false">VLOOKUP(A305,Sheet9!$A$2:$K$620,11,0)</f>
        <v>#N/A</v>
      </c>
      <c r="D305" s="5" t="s">
        <v>784</v>
      </c>
      <c r="E305" s="5" t="s">
        <v>785</v>
      </c>
      <c r="F305" s="5" t="str">
        <f aca="false">VLOOKUP(B305,car_part!A462:H1080,8,0)</f>
        <v>D23L</v>
      </c>
    </row>
    <row r="306" customFormat="false" ht="13.8" hidden="false" customHeight="false" outlineLevel="0" collapsed="false">
      <c r="A306" s="5" t="n">
        <v>462</v>
      </c>
      <c r="B306" s="5" t="n">
        <v>462</v>
      </c>
      <c r="C306" s="5" t="e">
        <f aca="false">VLOOKUP(A306,Sheet9!$A$2:$K$620,11,0)</f>
        <v>#N/A</v>
      </c>
      <c r="D306" s="5" t="s">
        <v>784</v>
      </c>
      <c r="E306" s="5" t="s">
        <v>785</v>
      </c>
      <c r="F306" s="5" t="str">
        <f aca="false">VLOOKUP(B306,car_part!A463:H1081,8,0)</f>
        <v>D23L</v>
      </c>
    </row>
    <row r="307" customFormat="false" ht="13.8" hidden="false" customHeight="false" outlineLevel="0" collapsed="false">
      <c r="A307" s="5" t="n">
        <v>463</v>
      </c>
      <c r="B307" s="5" t="n">
        <v>463</v>
      </c>
      <c r="C307" s="5" t="e">
        <f aca="false">VLOOKUP(A307,Sheet9!$A$2:$K$620,11,0)</f>
        <v>#N/A</v>
      </c>
      <c r="D307" s="5" t="s">
        <v>784</v>
      </c>
      <c r="E307" s="5" t="s">
        <v>785</v>
      </c>
      <c r="F307" s="5" t="str">
        <f aca="false">VLOOKUP(B307,car_part!A464:H1082,8,0)</f>
        <v>D23L</v>
      </c>
    </row>
    <row r="308" customFormat="false" ht="13.8" hidden="false" customHeight="false" outlineLevel="0" collapsed="false">
      <c r="A308" s="5" t="n">
        <v>469</v>
      </c>
      <c r="B308" s="5" t="n">
        <v>469</v>
      </c>
      <c r="C308" s="5" t="e">
        <f aca="false">VLOOKUP(A308,Sheet9!$A$2:$K$620,11,0)</f>
        <v>#N/A</v>
      </c>
      <c r="D308" s="5" t="s">
        <v>784</v>
      </c>
      <c r="E308" s="5" t="s">
        <v>785</v>
      </c>
      <c r="F308" s="5" t="str">
        <f aca="false">VLOOKUP(B308,car_part!A470:H1088,8,0)</f>
        <v>D23L</v>
      </c>
    </row>
    <row r="309" customFormat="false" ht="13.8" hidden="false" customHeight="false" outlineLevel="0" collapsed="false">
      <c r="A309" s="5" t="n">
        <v>472</v>
      </c>
      <c r="B309" s="5" t="n">
        <v>472</v>
      </c>
      <c r="C309" s="5" t="e">
        <f aca="false">VLOOKUP(A309,Sheet9!$A$2:$K$620,11,0)</f>
        <v>#N/A</v>
      </c>
      <c r="D309" s="5" t="s">
        <v>784</v>
      </c>
      <c r="E309" s="5" t="s">
        <v>785</v>
      </c>
      <c r="F309" s="5" t="str">
        <f aca="false">VLOOKUP(B309,car_part!A473:H1091,8,0)</f>
        <v>D23L</v>
      </c>
    </row>
    <row r="310" customFormat="false" ht="13.8" hidden="false" customHeight="false" outlineLevel="0" collapsed="false">
      <c r="A310" s="5" t="n">
        <v>476</v>
      </c>
      <c r="B310" s="5" t="n">
        <v>476</v>
      </c>
      <c r="C310" s="5" t="e">
        <f aca="false">VLOOKUP(A310,Sheet9!$A$2:$K$620,11,0)</f>
        <v>#N/A</v>
      </c>
      <c r="D310" s="5" t="s">
        <v>784</v>
      </c>
      <c r="E310" s="5" t="s">
        <v>785</v>
      </c>
      <c r="F310" s="5" t="str">
        <f aca="false">VLOOKUP(B310,car_part!A477:H1095,8,0)</f>
        <v>D23L</v>
      </c>
    </row>
    <row r="311" customFormat="false" ht="13.8" hidden="false" customHeight="false" outlineLevel="0" collapsed="false">
      <c r="A311" s="5" t="n">
        <v>480</v>
      </c>
      <c r="B311" s="5" t="n">
        <v>480</v>
      </c>
      <c r="C311" s="5" t="e">
        <f aca="false">VLOOKUP(A311,Sheet9!$A$2:$K$620,11,0)</f>
        <v>#N/A</v>
      </c>
      <c r="D311" s="5" t="s">
        <v>784</v>
      </c>
      <c r="E311" s="5" t="s">
        <v>785</v>
      </c>
      <c r="F311" s="5" t="str">
        <f aca="false">VLOOKUP(B311,car_part!A481:H1099,8,0)</f>
        <v>D23L</v>
      </c>
    </row>
    <row r="312" customFormat="false" ht="13.8" hidden="false" customHeight="false" outlineLevel="0" collapsed="false">
      <c r="A312" s="5" t="n">
        <v>481</v>
      </c>
      <c r="B312" s="5" t="n">
        <v>481</v>
      </c>
      <c r="C312" s="5" t="e">
        <f aca="false">VLOOKUP(A312,Sheet9!$A$2:$K$620,11,0)</f>
        <v>#N/A</v>
      </c>
      <c r="D312" s="5" t="s">
        <v>784</v>
      </c>
      <c r="E312" s="5" t="s">
        <v>785</v>
      </c>
      <c r="F312" s="5" t="str">
        <f aca="false">VLOOKUP(B312,car_part!A482:H1100,8,0)</f>
        <v>D23L</v>
      </c>
    </row>
    <row r="313" customFormat="false" ht="13.8" hidden="false" customHeight="false" outlineLevel="0" collapsed="false">
      <c r="A313" s="5" t="n">
        <v>482</v>
      </c>
      <c r="B313" s="5" t="n">
        <v>482</v>
      </c>
      <c r="C313" s="5" t="e">
        <f aca="false">VLOOKUP(A313,Sheet9!$A$2:$K$620,11,0)</f>
        <v>#N/A</v>
      </c>
      <c r="D313" s="5" t="s">
        <v>784</v>
      </c>
      <c r="E313" s="5" t="s">
        <v>785</v>
      </c>
      <c r="F313" s="5" t="str">
        <f aca="false">VLOOKUP(B313,car_part!A483:H1101,8,0)</f>
        <v>D23L</v>
      </c>
    </row>
    <row r="314" customFormat="false" ht="13.8" hidden="false" customHeight="false" outlineLevel="0" collapsed="false">
      <c r="A314" s="5" t="n">
        <v>483</v>
      </c>
      <c r="B314" s="5" t="n">
        <v>483</v>
      </c>
      <c r="C314" s="5" t="e">
        <f aca="false">VLOOKUP(A314,Sheet9!$A$2:$K$620,11,0)</f>
        <v>#N/A</v>
      </c>
      <c r="D314" s="5" t="s">
        <v>784</v>
      </c>
      <c r="E314" s="5" t="s">
        <v>785</v>
      </c>
      <c r="F314" s="5" t="str">
        <f aca="false">VLOOKUP(B314,car_part!A484:H1102,8,0)</f>
        <v>D23L</v>
      </c>
    </row>
    <row r="315" customFormat="false" ht="13.8" hidden="false" customHeight="false" outlineLevel="0" collapsed="false">
      <c r="A315" s="5" t="n">
        <v>484</v>
      </c>
      <c r="B315" s="5" t="n">
        <v>484</v>
      </c>
      <c r="C315" s="5" t="e">
        <f aca="false">VLOOKUP(A315,Sheet9!$A$2:$K$620,11,0)</f>
        <v>#N/A</v>
      </c>
      <c r="D315" s="5" t="s">
        <v>784</v>
      </c>
      <c r="E315" s="5" t="s">
        <v>785</v>
      </c>
      <c r="F315" s="5" t="str">
        <f aca="false">VLOOKUP(B315,car_part!A485:H1103,8,0)</f>
        <v>D23L</v>
      </c>
    </row>
    <row r="316" customFormat="false" ht="13.8" hidden="false" customHeight="false" outlineLevel="0" collapsed="false">
      <c r="A316" s="5" t="n">
        <v>511</v>
      </c>
      <c r="B316" s="5" t="n">
        <v>511</v>
      </c>
      <c r="C316" s="5" t="e">
        <f aca="false">VLOOKUP(A316,Sheet9!$A$2:$K$620,11,0)</f>
        <v>#N/A</v>
      </c>
      <c r="D316" s="5" t="s">
        <v>784</v>
      </c>
      <c r="E316" s="5" t="s">
        <v>785</v>
      </c>
      <c r="F316" s="5" t="str">
        <f aca="false">VLOOKUP(B316,car_part!A512:H1130,8,0)</f>
        <v>D23L</v>
      </c>
    </row>
    <row r="317" customFormat="false" ht="13.8" hidden="false" customHeight="false" outlineLevel="0" collapsed="false">
      <c r="A317" s="5" t="n">
        <v>512</v>
      </c>
      <c r="B317" s="5" t="n">
        <v>512</v>
      </c>
      <c r="C317" s="5" t="e">
        <f aca="false">VLOOKUP(A317,Sheet9!$A$2:$K$620,11,0)</f>
        <v>#N/A</v>
      </c>
      <c r="D317" s="5" t="s">
        <v>784</v>
      </c>
      <c r="E317" s="5" t="s">
        <v>785</v>
      </c>
      <c r="F317" s="5" t="str">
        <f aca="false">VLOOKUP(B317,car_part!A513:H1131,8,0)</f>
        <v>D23L</v>
      </c>
    </row>
    <row r="318" customFormat="false" ht="13.8" hidden="false" customHeight="false" outlineLevel="0" collapsed="false">
      <c r="A318" s="5" t="n">
        <v>521</v>
      </c>
      <c r="B318" s="5" t="n">
        <v>521</v>
      </c>
      <c r="C318" s="5" t="e">
        <f aca="false">VLOOKUP(A318,Sheet9!$A$2:$K$620,11,0)</f>
        <v>#N/A</v>
      </c>
      <c r="D318" s="5" t="s">
        <v>784</v>
      </c>
      <c r="E318" s="5" t="s">
        <v>785</v>
      </c>
      <c r="F318" s="5" t="str">
        <f aca="false">VLOOKUP(B318,car_part!A522:H1140,8,0)</f>
        <v>D23L</v>
      </c>
    </row>
    <row r="319" customFormat="false" ht="13.8" hidden="false" customHeight="false" outlineLevel="0" collapsed="false">
      <c r="A319" s="5" t="n">
        <v>522</v>
      </c>
      <c r="B319" s="5" t="n">
        <v>522</v>
      </c>
      <c r="C319" s="5" t="e">
        <f aca="false">VLOOKUP(A319,Sheet9!$A$2:$K$620,11,0)</f>
        <v>#N/A</v>
      </c>
      <c r="D319" s="5" t="s">
        <v>784</v>
      </c>
      <c r="E319" s="5" t="s">
        <v>785</v>
      </c>
      <c r="F319" s="5" t="str">
        <f aca="false">VLOOKUP(B319,car_part!A523:H1141,8,0)</f>
        <v>D23L</v>
      </c>
    </row>
    <row r="320" customFormat="false" ht="13.8" hidden="false" customHeight="false" outlineLevel="0" collapsed="false">
      <c r="A320" s="5" t="n">
        <v>523</v>
      </c>
      <c r="B320" s="5" t="n">
        <v>523</v>
      </c>
      <c r="C320" s="5" t="e">
        <f aca="false">VLOOKUP(A320,Sheet9!$A$2:$K$620,11,0)</f>
        <v>#N/A</v>
      </c>
      <c r="D320" s="5" t="s">
        <v>784</v>
      </c>
      <c r="E320" s="5" t="s">
        <v>785</v>
      </c>
      <c r="F320" s="5" t="str">
        <f aca="false">VLOOKUP(B320,car_part!A524:H1142,8,0)</f>
        <v>D23L</v>
      </c>
    </row>
    <row r="321" customFormat="false" ht="13.8" hidden="false" customHeight="false" outlineLevel="0" collapsed="false">
      <c r="A321" s="5" t="n">
        <v>524</v>
      </c>
      <c r="B321" s="5" t="n">
        <v>524</v>
      </c>
      <c r="C321" s="5" t="e">
        <f aca="false">VLOOKUP(A321,Sheet9!$A$2:$K$620,11,0)</f>
        <v>#N/A</v>
      </c>
      <c r="D321" s="5" t="s">
        <v>784</v>
      </c>
      <c r="E321" s="5" t="s">
        <v>785</v>
      </c>
      <c r="F321" s="5" t="str">
        <f aca="false">VLOOKUP(B321,car_part!A525:H1143,8,0)</f>
        <v>D23L</v>
      </c>
    </row>
    <row r="322" customFormat="false" ht="13.8" hidden="false" customHeight="false" outlineLevel="0" collapsed="false">
      <c r="A322" s="5" t="n">
        <v>525</v>
      </c>
      <c r="B322" s="5" t="n">
        <v>525</v>
      </c>
      <c r="C322" s="5" t="e">
        <f aca="false">VLOOKUP(A322,Sheet9!$A$2:$K$620,11,0)</f>
        <v>#N/A</v>
      </c>
      <c r="D322" s="5" t="s">
        <v>784</v>
      </c>
      <c r="E322" s="5" t="s">
        <v>785</v>
      </c>
      <c r="F322" s="5" t="str">
        <f aca="false">VLOOKUP(B322,car_part!A526:H1144,8,0)</f>
        <v>D23L</v>
      </c>
    </row>
    <row r="323" customFormat="false" ht="13.8" hidden="false" customHeight="false" outlineLevel="0" collapsed="false">
      <c r="A323" s="5" t="n">
        <v>526</v>
      </c>
      <c r="B323" s="5" t="n">
        <v>526</v>
      </c>
      <c r="C323" s="5" t="e">
        <f aca="false">VLOOKUP(A323,Sheet9!$A$2:$K$620,11,0)</f>
        <v>#N/A</v>
      </c>
      <c r="D323" s="5" t="s">
        <v>784</v>
      </c>
      <c r="E323" s="5" t="s">
        <v>785</v>
      </c>
      <c r="F323" s="5" t="str">
        <f aca="false">VLOOKUP(B323,car_part!A527:H1145,8,0)</f>
        <v>D23L</v>
      </c>
    </row>
    <row r="324" customFormat="false" ht="13.8" hidden="false" customHeight="false" outlineLevel="0" collapsed="false">
      <c r="A324" s="5" t="n">
        <v>528</v>
      </c>
      <c r="B324" s="5" t="n">
        <v>528</v>
      </c>
      <c r="C324" s="5" t="e">
        <f aca="false">VLOOKUP(A324,Sheet9!$A$2:$K$620,11,0)</f>
        <v>#N/A</v>
      </c>
      <c r="D324" s="5" t="s">
        <v>784</v>
      </c>
      <c r="E324" s="5" t="s">
        <v>785</v>
      </c>
      <c r="F324" s="5" t="str">
        <f aca="false">VLOOKUP(B324,car_part!A529:H1147,8,0)</f>
        <v>D23L</v>
      </c>
    </row>
    <row r="325" customFormat="false" ht="13.8" hidden="false" customHeight="false" outlineLevel="0" collapsed="false">
      <c r="A325" s="5" t="n">
        <v>536</v>
      </c>
      <c r="B325" s="5" t="n">
        <v>536</v>
      </c>
      <c r="C325" s="5" t="e">
        <f aca="false">VLOOKUP(A325,Sheet9!$A$2:$K$620,11,0)</f>
        <v>#N/A</v>
      </c>
      <c r="D325" s="5" t="s">
        <v>784</v>
      </c>
      <c r="E325" s="5" t="s">
        <v>785</v>
      </c>
      <c r="F325" s="5" t="str">
        <f aca="false">VLOOKUP(B325,car_part!A537:H1155,8,0)</f>
        <v>D23L</v>
      </c>
    </row>
    <row r="326" customFormat="false" ht="13.8" hidden="false" customHeight="false" outlineLevel="0" collapsed="false">
      <c r="A326" s="5" t="n">
        <v>567</v>
      </c>
      <c r="B326" s="5" t="n">
        <v>567</v>
      </c>
      <c r="C326" s="5" t="e">
        <f aca="false">VLOOKUP(A326,Sheet9!$A$2:$K$620,11,0)</f>
        <v>#N/A</v>
      </c>
      <c r="D326" s="5" t="s">
        <v>784</v>
      </c>
      <c r="E326" s="5" t="s">
        <v>785</v>
      </c>
      <c r="F326" s="5" t="str">
        <f aca="false">VLOOKUP(B326,car_part!A568:H1186,8,0)</f>
        <v>D23L</v>
      </c>
    </row>
    <row r="327" customFormat="false" ht="13.8" hidden="false" customHeight="false" outlineLevel="0" collapsed="false">
      <c r="A327" s="5" t="n">
        <v>568</v>
      </c>
      <c r="B327" s="5" t="n">
        <v>568</v>
      </c>
      <c r="C327" s="5" t="e">
        <f aca="false">VLOOKUP(A327,Sheet9!$A$2:$K$620,11,0)</f>
        <v>#N/A</v>
      </c>
      <c r="D327" s="5" t="s">
        <v>784</v>
      </c>
      <c r="E327" s="5" t="s">
        <v>785</v>
      </c>
      <c r="F327" s="5" t="str">
        <f aca="false">VLOOKUP(B327,car_part!A569:H1187,8,0)</f>
        <v>D23L</v>
      </c>
    </row>
    <row r="328" customFormat="false" ht="13.8" hidden="false" customHeight="false" outlineLevel="0" collapsed="false">
      <c r="A328" s="5" t="n">
        <v>569</v>
      </c>
      <c r="B328" s="5" t="n">
        <v>569</v>
      </c>
      <c r="C328" s="5" t="e">
        <f aca="false">VLOOKUP(A328,Sheet9!$A$2:$K$620,11,0)</f>
        <v>#N/A</v>
      </c>
      <c r="D328" s="5" t="s">
        <v>784</v>
      </c>
      <c r="E328" s="5" t="s">
        <v>785</v>
      </c>
      <c r="F328" s="5" t="str">
        <f aca="false">VLOOKUP(B328,car_part!A570:H1188,8,0)</f>
        <v>D23L</v>
      </c>
    </row>
    <row r="329" customFormat="false" ht="13.8" hidden="false" customHeight="false" outlineLevel="0" collapsed="false">
      <c r="A329" s="5" t="n">
        <v>570</v>
      </c>
      <c r="B329" s="5" t="n">
        <v>570</v>
      </c>
      <c r="C329" s="5" t="e">
        <f aca="false">VLOOKUP(A329,Sheet9!$A$2:$K$620,11,0)</f>
        <v>#N/A</v>
      </c>
      <c r="D329" s="5" t="s">
        <v>784</v>
      </c>
      <c r="E329" s="5" t="s">
        <v>785</v>
      </c>
      <c r="F329" s="5" t="str">
        <f aca="false">VLOOKUP(B329,car_part!A571:H1189,8,0)</f>
        <v>D23L</v>
      </c>
    </row>
    <row r="330" customFormat="false" ht="13.8" hidden="false" customHeight="false" outlineLevel="0" collapsed="false">
      <c r="A330" s="5" t="n">
        <v>581</v>
      </c>
      <c r="B330" s="5" t="n">
        <v>581</v>
      </c>
      <c r="C330" s="5" t="e">
        <f aca="false">VLOOKUP(A330,Sheet9!$A$2:$K$620,11,0)</f>
        <v>#N/A</v>
      </c>
      <c r="D330" s="5" t="s">
        <v>784</v>
      </c>
      <c r="E330" s="5" t="s">
        <v>785</v>
      </c>
      <c r="F330" s="5" t="str">
        <f aca="false">VLOOKUP(B330,car_part!A582:H1200,8,0)</f>
        <v>D23L</v>
      </c>
    </row>
    <row r="331" customFormat="false" ht="13.8" hidden="false" customHeight="false" outlineLevel="0" collapsed="false">
      <c r="A331" s="5" t="n">
        <v>584</v>
      </c>
      <c r="B331" s="5" t="n">
        <v>584</v>
      </c>
      <c r="C331" s="5" t="e">
        <f aca="false">VLOOKUP(A331,Sheet9!$A$2:$K$620,11,0)</f>
        <v>#N/A</v>
      </c>
      <c r="D331" s="5" t="s">
        <v>784</v>
      </c>
      <c r="E331" s="5" t="s">
        <v>785</v>
      </c>
      <c r="F331" s="5" t="str">
        <f aca="false">VLOOKUP(B331,car_part!A585:H1203,8,0)</f>
        <v>D23L</v>
      </c>
    </row>
    <row r="332" customFormat="false" ht="13.8" hidden="false" customHeight="false" outlineLevel="0" collapsed="false">
      <c r="A332" s="5" t="n">
        <v>586</v>
      </c>
      <c r="B332" s="5" t="n">
        <v>586</v>
      </c>
      <c r="C332" s="5" t="e">
        <f aca="false">VLOOKUP(A332,Sheet9!$A$2:$K$620,11,0)</f>
        <v>#N/A</v>
      </c>
      <c r="D332" s="5" t="s">
        <v>784</v>
      </c>
      <c r="E332" s="5" t="s">
        <v>785</v>
      </c>
      <c r="F332" s="5" t="str">
        <f aca="false">VLOOKUP(B332,car_part!A587:H1205,8,0)</f>
        <v>D23L</v>
      </c>
    </row>
    <row r="333" customFormat="false" ht="13.8" hidden="false" customHeight="false" outlineLevel="0" collapsed="false">
      <c r="A333" s="5" t="n">
        <v>590</v>
      </c>
      <c r="B333" s="5" t="n">
        <v>590</v>
      </c>
      <c r="C333" s="5" t="e">
        <f aca="false">VLOOKUP(A333,Sheet9!$A$2:$K$620,11,0)</f>
        <v>#N/A</v>
      </c>
      <c r="D333" s="5" t="s">
        <v>784</v>
      </c>
      <c r="E333" s="5" t="s">
        <v>785</v>
      </c>
      <c r="F333" s="5" t="str">
        <f aca="false">VLOOKUP(B333,car_part!A591:H1209,8,0)</f>
        <v>D23L</v>
      </c>
    </row>
    <row r="334" customFormat="false" ht="13.8" hidden="false" customHeight="false" outlineLevel="0" collapsed="false">
      <c r="A334" s="5" t="n">
        <v>593</v>
      </c>
      <c r="B334" s="5" t="n">
        <v>593</v>
      </c>
      <c r="C334" s="5" t="e">
        <f aca="false">VLOOKUP(A334,Sheet9!$A$2:$K$620,11,0)</f>
        <v>#N/A</v>
      </c>
      <c r="D334" s="5" t="s">
        <v>784</v>
      </c>
      <c r="E334" s="5" t="s">
        <v>785</v>
      </c>
      <c r="F334" s="5" t="str">
        <f aca="false">VLOOKUP(B334,car_part!A594:H1212,8,0)</f>
        <v>D23L</v>
      </c>
    </row>
    <row r="335" customFormat="false" ht="13.8" hidden="false" customHeight="false" outlineLevel="0" collapsed="false">
      <c r="A335" s="5" t="n">
        <v>107</v>
      </c>
      <c r="B335" s="5" t="n">
        <v>107</v>
      </c>
      <c r="C335" s="5" t="n">
        <v>1986</v>
      </c>
      <c r="D335" s="5" t="s">
        <v>784</v>
      </c>
      <c r="E335" s="5" t="s">
        <v>785</v>
      </c>
      <c r="F335" s="5" t="str">
        <f aca="false">VLOOKUP(B335,car_part!A108:H726,8,0)</f>
        <v>B24L</v>
      </c>
    </row>
    <row r="336" customFormat="false" ht="13.8" hidden="false" customHeight="false" outlineLevel="0" collapsed="false">
      <c r="A336" s="5" t="n">
        <v>197</v>
      </c>
      <c r="B336" s="5" t="n">
        <v>197</v>
      </c>
      <c r="C336" s="5" t="e">
        <f aca="false">VLOOKUP(A336,Sheet9!$A$2:$K$620,11,0)</f>
        <v>#N/A</v>
      </c>
      <c r="D336" s="5" t="s">
        <v>784</v>
      </c>
      <c r="E336" s="5" t="s">
        <v>785</v>
      </c>
      <c r="F336" s="5" t="str">
        <f aca="false">VLOOKUP(B336,car_part!A198:H816,8,0)</f>
        <v>B20L</v>
      </c>
    </row>
    <row r="337" customFormat="false" ht="13.8" hidden="false" customHeight="false" outlineLevel="0" collapsed="false">
      <c r="A337" s="5" t="n">
        <v>198</v>
      </c>
      <c r="B337" s="5" t="n">
        <v>198</v>
      </c>
      <c r="C337" s="5" t="e">
        <f aca="false">VLOOKUP(A337,Sheet9!$A$2:$K$620,11,0)</f>
        <v>#N/A</v>
      </c>
      <c r="D337" s="5" t="s">
        <v>784</v>
      </c>
      <c r="E337" s="5" t="s">
        <v>785</v>
      </c>
      <c r="F337" s="5" t="str">
        <f aca="false">VLOOKUP(B337,car_part!A199:H817,8,0)</f>
        <v>B20L</v>
      </c>
    </row>
    <row r="338" customFormat="false" ht="13.8" hidden="false" customHeight="false" outlineLevel="0" collapsed="false">
      <c r="A338" s="5" t="n">
        <v>199</v>
      </c>
      <c r="B338" s="5" t="n">
        <v>199</v>
      </c>
      <c r="C338" s="5" t="e">
        <f aca="false">VLOOKUP(A338,Sheet9!$A$2:$K$620,11,0)</f>
        <v>#N/A</v>
      </c>
      <c r="D338" s="5" t="s">
        <v>784</v>
      </c>
      <c r="E338" s="5" t="s">
        <v>785</v>
      </c>
      <c r="F338" s="5" t="str">
        <f aca="false">VLOOKUP(B338,car_part!A200:H818,8,0)</f>
        <v>B20L</v>
      </c>
    </row>
    <row r="339" customFormat="false" ht="13.8" hidden="false" customHeight="false" outlineLevel="0" collapsed="false">
      <c r="A339" s="5" t="n">
        <v>200</v>
      </c>
      <c r="B339" s="5" t="n">
        <v>200</v>
      </c>
      <c r="C339" s="5" t="e">
        <f aca="false">VLOOKUP(A339,Sheet9!$A$2:$K$620,11,0)</f>
        <v>#N/A</v>
      </c>
      <c r="D339" s="5" t="s">
        <v>784</v>
      </c>
      <c r="E339" s="5" t="s">
        <v>785</v>
      </c>
      <c r="F339" s="5" t="str">
        <f aca="false">VLOOKUP(B339,car_part!A201:H819,8,0)</f>
        <v>B20L</v>
      </c>
    </row>
    <row r="340" customFormat="false" ht="13.8" hidden="false" customHeight="false" outlineLevel="0" collapsed="false">
      <c r="A340" s="5" t="n">
        <v>201</v>
      </c>
      <c r="B340" s="5" t="n">
        <v>201</v>
      </c>
      <c r="C340" s="5" t="e">
        <f aca="false">VLOOKUP(A340,Sheet9!$A$2:$K$620,11,0)</f>
        <v>#N/A</v>
      </c>
      <c r="D340" s="5" t="s">
        <v>784</v>
      </c>
      <c r="E340" s="5" t="s">
        <v>785</v>
      </c>
      <c r="F340" s="5" t="str">
        <f aca="false">VLOOKUP(B340,car_part!A202:H820,8,0)</f>
        <v>B20L</v>
      </c>
    </row>
    <row r="341" customFormat="false" ht="13.8" hidden="false" customHeight="false" outlineLevel="0" collapsed="false">
      <c r="A341" s="5" t="n">
        <v>202</v>
      </c>
      <c r="B341" s="5" t="n">
        <v>202</v>
      </c>
      <c r="C341" s="5" t="e">
        <f aca="false">VLOOKUP(A341,Sheet9!$A$2:$K$620,11,0)</f>
        <v>#N/A</v>
      </c>
      <c r="D341" s="5" t="s">
        <v>784</v>
      </c>
      <c r="E341" s="5" t="s">
        <v>785</v>
      </c>
      <c r="F341" s="5" t="str">
        <f aca="false">VLOOKUP(B341,car_part!A203:H821,8,0)</f>
        <v>B20L</v>
      </c>
    </row>
    <row r="342" customFormat="false" ht="13.8" hidden="false" customHeight="false" outlineLevel="0" collapsed="false">
      <c r="A342" s="5" t="n">
        <v>203</v>
      </c>
      <c r="B342" s="5" t="n">
        <v>203</v>
      </c>
      <c r="C342" s="5" t="e">
        <f aca="false">VLOOKUP(A342,Sheet9!$A$2:$K$620,11,0)</f>
        <v>#N/A</v>
      </c>
      <c r="D342" s="5" t="s">
        <v>784</v>
      </c>
      <c r="E342" s="5" t="s">
        <v>785</v>
      </c>
      <c r="F342" s="5" t="str">
        <f aca="false">VLOOKUP(B342,car_part!A204:H822,8,0)</f>
        <v>B20L</v>
      </c>
    </row>
    <row r="343" customFormat="false" ht="13.8" hidden="false" customHeight="false" outlineLevel="0" collapsed="false">
      <c r="A343" s="5" t="n">
        <v>204</v>
      </c>
      <c r="B343" s="5" t="n">
        <v>204</v>
      </c>
      <c r="C343" s="5" t="e">
        <f aca="false">VLOOKUP(A343,Sheet9!$A$2:$K$620,11,0)</f>
        <v>#N/A</v>
      </c>
      <c r="D343" s="5" t="s">
        <v>784</v>
      </c>
      <c r="E343" s="5" t="s">
        <v>785</v>
      </c>
      <c r="F343" s="5" t="str">
        <f aca="false">VLOOKUP(B343,car_part!A205:H823,8,0)</f>
        <v>B20L</v>
      </c>
    </row>
    <row r="344" customFormat="false" ht="13.8" hidden="false" customHeight="false" outlineLevel="0" collapsed="false">
      <c r="A344" s="5" t="n">
        <v>393</v>
      </c>
      <c r="B344" s="5" t="n">
        <v>393</v>
      </c>
      <c r="C344" s="5" t="e">
        <f aca="false">VLOOKUP(A344,Sheet9!$A$2:$K$620,11,0)</f>
        <v>#N/A</v>
      </c>
      <c r="D344" s="5" t="s">
        <v>784</v>
      </c>
      <c r="E344" s="5" t="s">
        <v>785</v>
      </c>
      <c r="F344" s="5" t="str">
        <f aca="false">VLOOKUP(B344,car_part!A394:H1012,8,0)</f>
        <v>B20L</v>
      </c>
    </row>
    <row r="345" customFormat="false" ht="13.8" hidden="false" customHeight="false" outlineLevel="0" collapsed="false">
      <c r="A345" s="5" t="n">
        <v>442</v>
      </c>
      <c r="B345" s="5" t="n">
        <v>442</v>
      </c>
      <c r="C345" s="5" t="e">
        <f aca="false">VLOOKUP(A345,Sheet9!$A$2:$K$620,11,0)</f>
        <v>#N/A</v>
      </c>
      <c r="D345" s="5" t="s">
        <v>784</v>
      </c>
      <c r="E345" s="5" t="s">
        <v>785</v>
      </c>
      <c r="F345" s="5" t="str">
        <f aca="false">VLOOKUP(B345,car_part!A443:H1061,8,0)</f>
        <v>B20L</v>
      </c>
    </row>
    <row r="346" customFormat="false" ht="13.8" hidden="false" customHeight="false" outlineLevel="0" collapsed="false">
      <c r="A346" s="5" t="n">
        <v>529</v>
      </c>
      <c r="B346" s="5" t="n">
        <v>529</v>
      </c>
      <c r="C346" s="5" t="e">
        <f aca="false">VLOOKUP(A346,Sheet9!$A$2:$K$620,11,0)</f>
        <v>#N/A</v>
      </c>
      <c r="D346" s="5" t="s">
        <v>784</v>
      </c>
      <c r="E346" s="5" t="s">
        <v>785</v>
      </c>
      <c r="F346" s="5" t="str">
        <f aca="false">VLOOKUP(B346,car_part!A530:H1148,8,0)</f>
        <v>B20L</v>
      </c>
    </row>
    <row r="347" customFormat="false" ht="13.8" hidden="false" customHeight="false" outlineLevel="0" collapsed="false">
      <c r="A347" s="5" t="n">
        <v>552</v>
      </c>
      <c r="B347" s="5" t="n">
        <v>552</v>
      </c>
      <c r="C347" s="5" t="e">
        <f aca="false">VLOOKUP(A347,Sheet9!$A$2:$K$620,11,0)</f>
        <v>#N/A</v>
      </c>
      <c r="D347" s="5" t="s">
        <v>784</v>
      </c>
      <c r="E347" s="5" t="s">
        <v>785</v>
      </c>
      <c r="F347" s="5" t="str">
        <f aca="false">VLOOKUP(B347,car_part!A553:H1171,8,0)</f>
        <v>B20L</v>
      </c>
    </row>
    <row r="348" customFormat="false" ht="13.8" hidden="false" customHeight="false" outlineLevel="0" collapsed="false">
      <c r="A348" s="5" t="n">
        <v>579</v>
      </c>
      <c r="B348" s="5" t="n">
        <v>579</v>
      </c>
      <c r="C348" s="5" t="e">
        <f aca="false">VLOOKUP(A348,Sheet9!$A$2:$K$620,11,0)</f>
        <v>#N/A</v>
      </c>
      <c r="D348" s="5" t="s">
        <v>784</v>
      </c>
      <c r="E348" s="5" t="s">
        <v>785</v>
      </c>
      <c r="F348" s="5" t="str">
        <f aca="false">VLOOKUP(B348,car_part!A580:H1198,8,0)</f>
        <v>B20L</v>
      </c>
    </row>
    <row r="349" customFormat="false" ht="13.8" hidden="false" customHeight="false" outlineLevel="0" collapsed="false">
      <c r="A349" s="5" t="n">
        <v>588</v>
      </c>
      <c r="B349" s="5" t="n">
        <v>588</v>
      </c>
      <c r="C349" s="5" t="e">
        <f aca="false">VLOOKUP(A349,Sheet9!$A$2:$K$620,11,0)</f>
        <v>#N/A</v>
      </c>
      <c r="D349" s="5" t="s">
        <v>784</v>
      </c>
      <c r="E349" s="5" t="s">
        <v>785</v>
      </c>
      <c r="F349" s="5" t="str">
        <f aca="false">VLOOKUP(B349,car_part!A589:H1207,8,0)</f>
        <v>B20L</v>
      </c>
    </row>
    <row r="350" customFormat="false" ht="13.8" hidden="false" customHeight="false" outlineLevel="0" collapsed="false">
      <c r="A350" s="5" t="n">
        <v>591</v>
      </c>
      <c r="B350" s="5" t="n">
        <v>591</v>
      </c>
      <c r="C350" s="5" t="e">
        <f aca="false">VLOOKUP(A350,Sheet9!$A$2:$K$620,11,0)</f>
        <v>#N/A</v>
      </c>
      <c r="D350" s="5" t="s">
        <v>784</v>
      </c>
      <c r="E350" s="5" t="s">
        <v>785</v>
      </c>
      <c r="F350" s="5" t="str">
        <f aca="false">VLOOKUP(B350,car_part!A592:H1210,8,0)</f>
        <v>B20L</v>
      </c>
    </row>
    <row r="351" customFormat="false" ht="13.8" hidden="false" customHeight="false" outlineLevel="0" collapsed="false">
      <c r="A351" s="5" t="n">
        <v>622</v>
      </c>
      <c r="B351" s="5" t="n">
        <v>107</v>
      </c>
      <c r="C351" s="5" t="n">
        <v>1993</v>
      </c>
      <c r="D351" s="5" t="s">
        <v>784</v>
      </c>
      <c r="E351" s="5" t="s">
        <v>785</v>
      </c>
      <c r="F351" s="5" t="s">
        <v>787</v>
      </c>
    </row>
    <row r="352" customFormat="false" ht="13.8" hidden="false" customHeight="false" outlineLevel="0" collapsed="false">
      <c r="A352" s="5" t="n">
        <v>5</v>
      </c>
      <c r="B352" s="5" t="n">
        <v>5</v>
      </c>
      <c r="C352" s="5" t="e">
        <f aca="false">VLOOKUP(A352,Sheet9!$A$2:$K$620,11,0)</f>
        <v>#N/A</v>
      </c>
      <c r="D352" s="5" t="s">
        <v>784</v>
      </c>
      <c r="E352" s="5" t="s">
        <v>785</v>
      </c>
      <c r="F352" s="5" t="str">
        <f aca="false">VLOOKUP(B352,car_part!A6:H624,8,0)</f>
        <v>D26L</v>
      </c>
    </row>
    <row r="353" customFormat="false" ht="13.8" hidden="false" customHeight="false" outlineLevel="0" collapsed="false">
      <c r="A353" s="5" t="n">
        <v>6</v>
      </c>
      <c r="B353" s="5" t="n">
        <v>6</v>
      </c>
      <c r="C353" s="5" t="e">
        <f aca="false">VLOOKUP(A353,Sheet9!$A$2:$K$620,11,0)</f>
        <v>#N/A</v>
      </c>
      <c r="D353" s="5" t="s">
        <v>784</v>
      </c>
      <c r="E353" s="5" t="s">
        <v>785</v>
      </c>
      <c r="F353" s="5" t="str">
        <f aca="false">VLOOKUP(B353,car_part!A7:H625,8,0)</f>
        <v>D26L</v>
      </c>
    </row>
    <row r="354" customFormat="false" ht="13.8" hidden="false" customHeight="false" outlineLevel="0" collapsed="false">
      <c r="A354" s="5" t="n">
        <v>41</v>
      </c>
      <c r="B354" s="5" t="n">
        <v>41</v>
      </c>
      <c r="C354" s="5" t="e">
        <f aca="false">VLOOKUP(A354,Sheet9!$A$2:$K$620,11,0)</f>
        <v>#N/A</v>
      </c>
      <c r="D354" s="5" t="s">
        <v>784</v>
      </c>
      <c r="E354" s="5" t="s">
        <v>785</v>
      </c>
      <c r="F354" s="5" t="str">
        <f aca="false">VLOOKUP(B354,car_part!A42:H660,8,0)</f>
        <v>D26L</v>
      </c>
    </row>
    <row r="355" customFormat="false" ht="13.8" hidden="false" customHeight="false" outlineLevel="0" collapsed="false">
      <c r="A355" s="5" t="n">
        <v>42</v>
      </c>
      <c r="B355" s="5" t="n">
        <v>42</v>
      </c>
      <c r="C355" s="5" t="e">
        <f aca="false">VLOOKUP(A355,Sheet9!$A$2:$K$620,11,0)</f>
        <v>#N/A</v>
      </c>
      <c r="D355" s="5" t="s">
        <v>784</v>
      </c>
      <c r="E355" s="5" t="s">
        <v>785</v>
      </c>
      <c r="F355" s="5" t="str">
        <f aca="false">VLOOKUP(B355,car_part!A43:H661,8,0)</f>
        <v>D26L</v>
      </c>
    </row>
    <row r="356" customFormat="false" ht="13.8" hidden="false" customHeight="false" outlineLevel="0" collapsed="false">
      <c r="A356" s="5" t="n">
        <v>43</v>
      </c>
      <c r="B356" s="5" t="n">
        <v>43</v>
      </c>
      <c r="C356" s="5" t="e">
        <f aca="false">VLOOKUP(A356,Sheet9!$A$2:$K$620,11,0)</f>
        <v>#N/A</v>
      </c>
      <c r="D356" s="5" t="s">
        <v>784</v>
      </c>
      <c r="E356" s="5" t="s">
        <v>785</v>
      </c>
      <c r="F356" s="5" t="str">
        <f aca="false">VLOOKUP(B356,car_part!A44:H662,8,0)</f>
        <v>D26L</v>
      </c>
    </row>
    <row r="357" customFormat="false" ht="13.8" hidden="false" customHeight="false" outlineLevel="0" collapsed="false">
      <c r="A357" s="5" t="n">
        <v>44</v>
      </c>
      <c r="B357" s="5" t="n">
        <v>44</v>
      </c>
      <c r="C357" s="5" t="e">
        <f aca="false">VLOOKUP(A357,Sheet9!$A$2:$K$620,11,0)</f>
        <v>#N/A</v>
      </c>
      <c r="D357" s="5" t="s">
        <v>784</v>
      </c>
      <c r="E357" s="5" t="s">
        <v>785</v>
      </c>
      <c r="F357" s="5" t="str">
        <f aca="false">VLOOKUP(B357,car_part!A45:H663,8,0)</f>
        <v>D26L</v>
      </c>
    </row>
    <row r="358" customFormat="false" ht="13.8" hidden="false" customHeight="false" outlineLevel="0" collapsed="false">
      <c r="A358" s="5" t="n">
        <v>52</v>
      </c>
      <c r="B358" s="5" t="n">
        <v>52</v>
      </c>
      <c r="C358" s="5" t="e">
        <f aca="false">VLOOKUP(A358,Sheet9!$A$2:$K$620,11,0)</f>
        <v>#N/A</v>
      </c>
      <c r="D358" s="5" t="s">
        <v>784</v>
      </c>
      <c r="E358" s="5" t="s">
        <v>785</v>
      </c>
      <c r="F358" s="5" t="str">
        <f aca="false">VLOOKUP(B358,car_part!A53:H671,8,0)</f>
        <v>D26L</v>
      </c>
    </row>
    <row r="359" customFormat="false" ht="13.8" hidden="false" customHeight="false" outlineLevel="0" collapsed="false">
      <c r="A359" s="5" t="n">
        <v>91</v>
      </c>
      <c r="B359" s="5" t="n">
        <v>91</v>
      </c>
      <c r="C359" s="5" t="e">
        <f aca="false">VLOOKUP(A359,Sheet9!$A$2:$K$620,11,0)</f>
        <v>#N/A</v>
      </c>
      <c r="D359" s="5" t="s">
        <v>784</v>
      </c>
      <c r="E359" s="5" t="s">
        <v>785</v>
      </c>
      <c r="F359" s="5" t="str">
        <f aca="false">VLOOKUP(B359,car_part!A92:H710,8,0)</f>
        <v>D26L</v>
      </c>
    </row>
    <row r="360" customFormat="false" ht="13.8" hidden="false" customHeight="false" outlineLevel="0" collapsed="false">
      <c r="A360" s="5" t="n">
        <v>92</v>
      </c>
      <c r="B360" s="5" t="n">
        <v>92</v>
      </c>
      <c r="C360" s="5" t="e">
        <f aca="false">VLOOKUP(A360,Sheet9!$A$2:$K$620,11,0)</f>
        <v>#N/A</v>
      </c>
      <c r="D360" s="5" t="s">
        <v>784</v>
      </c>
      <c r="E360" s="5" t="s">
        <v>785</v>
      </c>
      <c r="F360" s="5" t="str">
        <f aca="false">VLOOKUP(B360,car_part!A93:H711,8,0)</f>
        <v>D26L</v>
      </c>
    </row>
    <row r="361" customFormat="false" ht="13.8" hidden="false" customHeight="false" outlineLevel="0" collapsed="false">
      <c r="A361" s="5" t="n">
        <v>94</v>
      </c>
      <c r="B361" s="5" t="n">
        <v>94</v>
      </c>
      <c r="C361" s="5" t="e">
        <f aca="false">VLOOKUP(A361,Sheet9!$A$2:$K$620,11,0)</f>
        <v>#N/A</v>
      </c>
      <c r="D361" s="5" t="s">
        <v>784</v>
      </c>
      <c r="E361" s="5" t="s">
        <v>785</v>
      </c>
      <c r="F361" s="5" t="str">
        <f aca="false">VLOOKUP(B361,car_part!A95:H713,8,0)</f>
        <v>D26L</v>
      </c>
    </row>
    <row r="362" customFormat="false" ht="13.8" hidden="false" customHeight="false" outlineLevel="0" collapsed="false">
      <c r="A362" s="5" t="n">
        <v>97</v>
      </c>
      <c r="B362" s="5" t="n">
        <v>97</v>
      </c>
      <c r="C362" s="5" t="e">
        <f aca="false">VLOOKUP(A362,Sheet9!$A$2:$K$620,11,0)</f>
        <v>#N/A</v>
      </c>
      <c r="D362" s="5" t="s">
        <v>784</v>
      </c>
      <c r="E362" s="5" t="s">
        <v>785</v>
      </c>
      <c r="F362" s="5" t="str">
        <f aca="false">VLOOKUP(B362,car_part!A98:H716,8,0)</f>
        <v>D26L</v>
      </c>
    </row>
    <row r="363" customFormat="false" ht="13.8" hidden="false" customHeight="false" outlineLevel="0" collapsed="false">
      <c r="A363" s="5" t="n">
        <v>99</v>
      </c>
      <c r="B363" s="5" t="n">
        <v>99</v>
      </c>
      <c r="C363" s="5" t="e">
        <f aca="false">VLOOKUP(A363,Sheet9!$A$2:$K$620,11,0)</f>
        <v>#N/A</v>
      </c>
      <c r="D363" s="5" t="s">
        <v>784</v>
      </c>
      <c r="E363" s="5" t="s">
        <v>785</v>
      </c>
      <c r="F363" s="5" t="str">
        <f aca="false">VLOOKUP(B363,car_part!A100:H718,8,0)</f>
        <v>D26L</v>
      </c>
    </row>
    <row r="364" customFormat="false" ht="13.8" hidden="false" customHeight="false" outlineLevel="0" collapsed="false">
      <c r="A364" s="5" t="n">
        <v>104</v>
      </c>
      <c r="B364" s="5" t="n">
        <v>104</v>
      </c>
      <c r="C364" s="5" t="e">
        <f aca="false">VLOOKUP(A364,Sheet9!$A$2:$K$620,11,0)</f>
        <v>#N/A</v>
      </c>
      <c r="D364" s="5" t="s">
        <v>784</v>
      </c>
      <c r="E364" s="5" t="s">
        <v>785</v>
      </c>
      <c r="F364" s="5" t="str">
        <f aca="false">VLOOKUP(B364,car_part!A105:H723,8,0)</f>
        <v>D26L</v>
      </c>
    </row>
    <row r="365" customFormat="false" ht="13.8" hidden="false" customHeight="false" outlineLevel="0" collapsed="false">
      <c r="A365" s="5" t="n">
        <v>106</v>
      </c>
      <c r="B365" s="5" t="n">
        <v>106</v>
      </c>
      <c r="C365" s="5" t="e">
        <f aca="false">VLOOKUP(A365,Sheet9!$A$2:$K$620,11,0)</f>
        <v>#N/A</v>
      </c>
      <c r="D365" s="5" t="s">
        <v>784</v>
      </c>
      <c r="E365" s="5" t="s">
        <v>785</v>
      </c>
      <c r="F365" s="5" t="str">
        <f aca="false">VLOOKUP(B365,car_part!A107:H725,8,0)</f>
        <v>D26L</v>
      </c>
    </row>
    <row r="366" customFormat="false" ht="13.8" hidden="false" customHeight="false" outlineLevel="0" collapsed="false">
      <c r="A366" s="5" t="n">
        <v>127</v>
      </c>
      <c r="B366" s="5" t="n">
        <v>127</v>
      </c>
      <c r="C366" s="5" t="e">
        <f aca="false">VLOOKUP(A366,Sheet9!$A$2:$K$620,11,0)</f>
        <v>#N/A</v>
      </c>
      <c r="D366" s="5" t="s">
        <v>784</v>
      </c>
      <c r="E366" s="5" t="s">
        <v>785</v>
      </c>
      <c r="F366" s="5" t="str">
        <f aca="false">VLOOKUP(B366,car_part!A128:H746,8,0)</f>
        <v>D26L</v>
      </c>
    </row>
    <row r="367" customFormat="false" ht="13.8" hidden="false" customHeight="false" outlineLevel="0" collapsed="false">
      <c r="A367" s="5" t="n">
        <v>133</v>
      </c>
      <c r="B367" s="5" t="n">
        <v>133</v>
      </c>
      <c r="C367" s="5" t="e">
        <f aca="false">VLOOKUP(A367,Sheet9!$A$2:$K$620,11,0)</f>
        <v>#N/A</v>
      </c>
      <c r="D367" s="5" t="s">
        <v>784</v>
      </c>
      <c r="E367" s="5" t="s">
        <v>785</v>
      </c>
      <c r="F367" s="5" t="str">
        <f aca="false">VLOOKUP(B367,car_part!A134:H752,8,0)</f>
        <v>D26L</v>
      </c>
    </row>
    <row r="368" customFormat="false" ht="13.8" hidden="false" customHeight="false" outlineLevel="0" collapsed="false">
      <c r="A368" s="5" t="n">
        <v>179</v>
      </c>
      <c r="B368" s="5" t="n">
        <v>179</v>
      </c>
      <c r="C368" s="5" t="e">
        <f aca="false">VLOOKUP(A368,Sheet9!$A$2:$K$620,11,0)</f>
        <v>#N/A</v>
      </c>
      <c r="D368" s="5" t="s">
        <v>784</v>
      </c>
      <c r="E368" s="5" t="s">
        <v>785</v>
      </c>
      <c r="F368" s="5" t="str">
        <f aca="false">VLOOKUP(B368,car_part!A180:H798,8,0)</f>
        <v>D26L</v>
      </c>
    </row>
    <row r="369" customFormat="false" ht="13.8" hidden="false" customHeight="false" outlineLevel="0" collapsed="false">
      <c r="A369" s="5" t="n">
        <v>180</v>
      </c>
      <c r="B369" s="5" t="n">
        <v>180</v>
      </c>
      <c r="C369" s="5" t="e">
        <f aca="false">VLOOKUP(A369,Sheet9!$A$2:$K$620,11,0)</f>
        <v>#N/A</v>
      </c>
      <c r="D369" s="5" t="s">
        <v>784</v>
      </c>
      <c r="E369" s="5" t="s">
        <v>785</v>
      </c>
      <c r="F369" s="5" t="str">
        <f aca="false">VLOOKUP(B369,car_part!A181:H799,8,0)</f>
        <v>D26L</v>
      </c>
    </row>
    <row r="370" customFormat="false" ht="13.8" hidden="false" customHeight="false" outlineLevel="0" collapsed="false">
      <c r="A370" s="5" t="n">
        <v>181</v>
      </c>
      <c r="B370" s="5" t="n">
        <v>181</v>
      </c>
      <c r="C370" s="5" t="e">
        <f aca="false">VLOOKUP(A370,Sheet9!$A$2:$K$620,11,0)</f>
        <v>#N/A</v>
      </c>
      <c r="D370" s="5" t="s">
        <v>784</v>
      </c>
      <c r="E370" s="5" t="s">
        <v>785</v>
      </c>
      <c r="F370" s="5" t="str">
        <f aca="false">VLOOKUP(B370,car_part!A182:H800,8,0)</f>
        <v>D26L</v>
      </c>
    </row>
    <row r="371" customFormat="false" ht="13.8" hidden="false" customHeight="false" outlineLevel="0" collapsed="false">
      <c r="A371" s="5" t="n">
        <v>183</v>
      </c>
      <c r="B371" s="5" t="n">
        <v>183</v>
      </c>
      <c r="C371" s="5" t="e">
        <f aca="false">VLOOKUP(A371,Sheet9!$A$2:$K$620,11,0)</f>
        <v>#N/A</v>
      </c>
      <c r="D371" s="5" t="s">
        <v>784</v>
      </c>
      <c r="E371" s="5" t="s">
        <v>785</v>
      </c>
      <c r="F371" s="5" t="str">
        <f aca="false">VLOOKUP(B371,car_part!A184:H802,8,0)</f>
        <v>D26L</v>
      </c>
    </row>
    <row r="372" customFormat="false" ht="13.8" hidden="false" customHeight="false" outlineLevel="0" collapsed="false">
      <c r="A372" s="5" t="n">
        <v>189</v>
      </c>
      <c r="B372" s="5" t="n">
        <v>189</v>
      </c>
      <c r="C372" s="5" t="e">
        <f aca="false">VLOOKUP(A372,Sheet9!$A$2:$K$620,11,0)</f>
        <v>#N/A</v>
      </c>
      <c r="D372" s="5" t="s">
        <v>784</v>
      </c>
      <c r="E372" s="5" t="s">
        <v>785</v>
      </c>
      <c r="F372" s="5" t="str">
        <f aca="false">VLOOKUP(B372,car_part!A190:H808,8,0)</f>
        <v>D26L</v>
      </c>
    </row>
    <row r="373" customFormat="false" ht="13.8" hidden="false" customHeight="false" outlineLevel="0" collapsed="false">
      <c r="A373" s="5" t="n">
        <v>192</v>
      </c>
      <c r="B373" s="5" t="n">
        <v>192</v>
      </c>
      <c r="C373" s="5" t="e">
        <f aca="false">VLOOKUP(A373,Sheet9!$A$2:$K$620,11,0)</f>
        <v>#N/A</v>
      </c>
      <c r="D373" s="5" t="s">
        <v>784</v>
      </c>
      <c r="E373" s="5" t="s">
        <v>785</v>
      </c>
      <c r="F373" s="5" t="str">
        <f aca="false">VLOOKUP(B373,car_part!A193:H811,8,0)</f>
        <v>D26L</v>
      </c>
    </row>
    <row r="374" customFormat="false" ht="13.8" hidden="false" customHeight="false" outlineLevel="0" collapsed="false">
      <c r="A374" s="5" t="n">
        <v>205</v>
      </c>
      <c r="B374" s="5" t="n">
        <v>205</v>
      </c>
      <c r="C374" s="5" t="e">
        <f aca="false">VLOOKUP(A374,Sheet9!$A$2:$K$620,11,0)</f>
        <v>#N/A</v>
      </c>
      <c r="D374" s="5" t="s">
        <v>784</v>
      </c>
      <c r="E374" s="5" t="s">
        <v>785</v>
      </c>
      <c r="F374" s="5" t="str">
        <f aca="false">VLOOKUP(B374,car_part!A206:H824,8,0)</f>
        <v>D26L</v>
      </c>
    </row>
    <row r="375" customFormat="false" ht="13.8" hidden="false" customHeight="false" outlineLevel="0" collapsed="false">
      <c r="A375" s="5" t="n">
        <v>232</v>
      </c>
      <c r="B375" s="5" t="n">
        <v>232</v>
      </c>
      <c r="C375" s="5" t="e">
        <f aca="false">VLOOKUP(A375,Sheet9!$A$2:$K$620,11,0)</f>
        <v>#N/A</v>
      </c>
      <c r="D375" s="5" t="s">
        <v>784</v>
      </c>
      <c r="E375" s="5" t="s">
        <v>785</v>
      </c>
      <c r="F375" s="5" t="str">
        <f aca="false">VLOOKUP(B375,car_part!A233:H851,8,0)</f>
        <v>D26L</v>
      </c>
    </row>
    <row r="376" customFormat="false" ht="13.8" hidden="false" customHeight="false" outlineLevel="0" collapsed="false">
      <c r="A376" s="5" t="n">
        <v>255</v>
      </c>
      <c r="B376" s="5" t="n">
        <v>255</v>
      </c>
      <c r="C376" s="5" t="e">
        <f aca="false">VLOOKUP(A376,Sheet9!$A$2:$K$620,11,0)</f>
        <v>#N/A</v>
      </c>
      <c r="D376" s="5" t="s">
        <v>784</v>
      </c>
      <c r="E376" s="5" t="s">
        <v>785</v>
      </c>
      <c r="F376" s="5" t="str">
        <f aca="false">VLOOKUP(B376,car_part!A256:H874,8,0)</f>
        <v>D26L</v>
      </c>
    </row>
    <row r="377" customFormat="false" ht="13.8" hidden="false" customHeight="false" outlineLevel="0" collapsed="false">
      <c r="A377" s="5" t="n">
        <v>257</v>
      </c>
      <c r="B377" s="5" t="n">
        <v>257</v>
      </c>
      <c r="C377" s="5" t="e">
        <f aca="false">VLOOKUP(A377,Sheet9!$A$2:$K$620,11,0)</f>
        <v>#N/A</v>
      </c>
      <c r="D377" s="5" t="s">
        <v>784</v>
      </c>
      <c r="E377" s="5" t="s">
        <v>785</v>
      </c>
      <c r="F377" s="5" t="str">
        <f aca="false">VLOOKUP(B377,car_part!A258:H876,8,0)</f>
        <v>D26L</v>
      </c>
    </row>
    <row r="378" customFormat="false" ht="13.8" hidden="false" customHeight="false" outlineLevel="0" collapsed="false">
      <c r="A378" s="5" t="n">
        <v>259</v>
      </c>
      <c r="B378" s="5" t="n">
        <v>259</v>
      </c>
      <c r="C378" s="5" t="e">
        <f aca="false">VLOOKUP(A378,Sheet9!$A$2:$K$620,11,0)</f>
        <v>#N/A</v>
      </c>
      <c r="D378" s="5" t="s">
        <v>784</v>
      </c>
      <c r="E378" s="5" t="s">
        <v>785</v>
      </c>
      <c r="F378" s="5" t="str">
        <f aca="false">VLOOKUP(B378,car_part!A260:H878,8,0)</f>
        <v>D26L</v>
      </c>
    </row>
    <row r="379" customFormat="false" ht="13.8" hidden="false" customHeight="false" outlineLevel="0" collapsed="false">
      <c r="A379" s="5" t="n">
        <v>260</v>
      </c>
      <c r="B379" s="5" t="n">
        <v>260</v>
      </c>
      <c r="C379" s="5" t="e">
        <f aca="false">VLOOKUP(A379,Sheet9!$A$2:$K$620,11,0)</f>
        <v>#N/A</v>
      </c>
      <c r="D379" s="5" t="s">
        <v>784</v>
      </c>
      <c r="E379" s="5" t="s">
        <v>785</v>
      </c>
      <c r="F379" s="5" t="str">
        <f aca="false">VLOOKUP(B379,car_part!A261:H879,8,0)</f>
        <v>D26L</v>
      </c>
    </row>
    <row r="380" customFormat="false" ht="13.8" hidden="false" customHeight="false" outlineLevel="0" collapsed="false">
      <c r="A380" s="5" t="n">
        <v>261</v>
      </c>
      <c r="B380" s="5" t="n">
        <v>261</v>
      </c>
      <c r="C380" s="5" t="e">
        <f aca="false">VLOOKUP(A380,Sheet9!$A$2:$K$620,11,0)</f>
        <v>#N/A</v>
      </c>
      <c r="D380" s="5" t="s">
        <v>784</v>
      </c>
      <c r="E380" s="5" t="s">
        <v>785</v>
      </c>
      <c r="F380" s="5" t="str">
        <f aca="false">VLOOKUP(B380,car_part!A262:H880,8,0)</f>
        <v>D26L</v>
      </c>
    </row>
    <row r="381" customFormat="false" ht="13.8" hidden="false" customHeight="false" outlineLevel="0" collapsed="false">
      <c r="A381" s="5" t="n">
        <v>274</v>
      </c>
      <c r="B381" s="5" t="n">
        <v>274</v>
      </c>
      <c r="C381" s="5" t="e">
        <f aca="false">VLOOKUP(A381,Sheet9!$A$2:$K$620,11,0)</f>
        <v>#N/A</v>
      </c>
      <c r="D381" s="5" t="s">
        <v>784</v>
      </c>
      <c r="E381" s="5" t="s">
        <v>785</v>
      </c>
      <c r="F381" s="5" t="str">
        <f aca="false">VLOOKUP(B381,car_part!A275:H893,8,0)</f>
        <v>D26L</v>
      </c>
    </row>
    <row r="382" customFormat="false" ht="13.8" hidden="false" customHeight="false" outlineLevel="0" collapsed="false">
      <c r="A382" s="5" t="n">
        <v>288</v>
      </c>
      <c r="B382" s="5" t="n">
        <v>288</v>
      </c>
      <c r="C382" s="5" t="e">
        <f aca="false">VLOOKUP(A382,Sheet9!$A$2:$K$620,11,0)</f>
        <v>#N/A</v>
      </c>
      <c r="D382" s="5" t="s">
        <v>784</v>
      </c>
      <c r="E382" s="5" t="s">
        <v>785</v>
      </c>
      <c r="F382" s="5" t="str">
        <f aca="false">VLOOKUP(B382,car_part!A289:H907,8,0)</f>
        <v>D26L</v>
      </c>
    </row>
    <row r="383" customFormat="false" ht="13.8" hidden="false" customHeight="false" outlineLevel="0" collapsed="false">
      <c r="A383" s="5" t="n">
        <v>319</v>
      </c>
      <c r="B383" s="5" t="n">
        <v>319</v>
      </c>
      <c r="C383" s="5" t="e">
        <f aca="false">VLOOKUP(A383,Sheet9!$A$2:$K$620,11,0)</f>
        <v>#N/A</v>
      </c>
      <c r="D383" s="5" t="s">
        <v>784</v>
      </c>
      <c r="E383" s="5" t="s">
        <v>785</v>
      </c>
      <c r="F383" s="5" t="str">
        <f aca="false">VLOOKUP(B383,car_part!A320:H938,8,0)</f>
        <v>D26L</v>
      </c>
    </row>
    <row r="384" customFormat="false" ht="13.8" hidden="false" customHeight="false" outlineLevel="0" collapsed="false">
      <c r="A384" s="5" t="n">
        <v>320</v>
      </c>
      <c r="B384" s="5" t="n">
        <v>320</v>
      </c>
      <c r="C384" s="5" t="e">
        <f aca="false">VLOOKUP(A384,Sheet9!$A$2:$K$620,11,0)</f>
        <v>#N/A</v>
      </c>
      <c r="D384" s="5" t="s">
        <v>784</v>
      </c>
      <c r="E384" s="5" t="s">
        <v>785</v>
      </c>
      <c r="F384" s="5" t="str">
        <f aca="false">VLOOKUP(B384,car_part!A321:H939,8,0)</f>
        <v>D26L</v>
      </c>
    </row>
    <row r="385" customFormat="false" ht="13.8" hidden="false" customHeight="false" outlineLevel="0" collapsed="false">
      <c r="A385" s="5" t="n">
        <v>321</v>
      </c>
      <c r="B385" s="5" t="n">
        <v>321</v>
      </c>
      <c r="C385" s="5" t="e">
        <f aca="false">VLOOKUP(A385,Sheet9!$A$2:$K$620,11,0)</f>
        <v>#N/A</v>
      </c>
      <c r="D385" s="5" t="s">
        <v>784</v>
      </c>
      <c r="E385" s="5" t="s">
        <v>785</v>
      </c>
      <c r="F385" s="5" t="str">
        <f aca="false">VLOOKUP(B385,car_part!A322:H940,8,0)</f>
        <v>D26L</v>
      </c>
    </row>
    <row r="386" customFormat="false" ht="13.8" hidden="false" customHeight="false" outlineLevel="0" collapsed="false">
      <c r="A386" s="5" t="n">
        <v>322</v>
      </c>
      <c r="B386" s="5" t="n">
        <v>322</v>
      </c>
      <c r="C386" s="5" t="e">
        <f aca="false">VLOOKUP(A386,Sheet9!$A$2:$K$620,11,0)</f>
        <v>#N/A</v>
      </c>
      <c r="D386" s="5" t="s">
        <v>784</v>
      </c>
      <c r="E386" s="5" t="s">
        <v>785</v>
      </c>
      <c r="F386" s="5" t="str">
        <f aca="false">VLOOKUP(B386,car_part!A323:H941,8,0)</f>
        <v>D26L</v>
      </c>
    </row>
    <row r="387" customFormat="false" ht="13.8" hidden="false" customHeight="false" outlineLevel="0" collapsed="false">
      <c r="A387" s="5" t="n">
        <v>323</v>
      </c>
      <c r="B387" s="5" t="n">
        <v>323</v>
      </c>
      <c r="C387" s="5" t="e">
        <f aca="false">VLOOKUP(A387,Sheet9!$A$2:$K$620,11,0)</f>
        <v>#N/A</v>
      </c>
      <c r="D387" s="5" t="s">
        <v>784</v>
      </c>
      <c r="E387" s="5" t="s">
        <v>785</v>
      </c>
      <c r="F387" s="5" t="str">
        <f aca="false">VLOOKUP(B387,car_part!A324:H942,8,0)</f>
        <v>D26L</v>
      </c>
    </row>
    <row r="388" customFormat="false" ht="13.8" hidden="false" customHeight="false" outlineLevel="0" collapsed="false">
      <c r="A388" s="5" t="n">
        <v>324</v>
      </c>
      <c r="B388" s="5" t="n">
        <v>324</v>
      </c>
      <c r="C388" s="5" t="e">
        <f aca="false">VLOOKUP(A388,Sheet9!$A$2:$K$620,11,0)</f>
        <v>#N/A</v>
      </c>
      <c r="D388" s="5" t="s">
        <v>784</v>
      </c>
      <c r="E388" s="5" t="s">
        <v>785</v>
      </c>
      <c r="F388" s="5" t="str">
        <f aca="false">VLOOKUP(B388,car_part!A325:H943,8,0)</f>
        <v>D26L</v>
      </c>
    </row>
    <row r="389" customFormat="false" ht="13.8" hidden="false" customHeight="false" outlineLevel="0" collapsed="false">
      <c r="A389" s="5" t="n">
        <v>329</v>
      </c>
      <c r="B389" s="5" t="n">
        <v>329</v>
      </c>
      <c r="C389" s="5" t="e">
        <f aca="false">VLOOKUP(A389,Sheet9!$A$2:$K$620,11,0)</f>
        <v>#N/A</v>
      </c>
      <c r="D389" s="5" t="s">
        <v>784</v>
      </c>
      <c r="E389" s="5" t="s">
        <v>785</v>
      </c>
      <c r="F389" s="5" t="str">
        <f aca="false">VLOOKUP(B389,car_part!A330:H948,8,0)</f>
        <v>D26L</v>
      </c>
    </row>
    <row r="390" customFormat="false" ht="13.8" hidden="false" customHeight="false" outlineLevel="0" collapsed="false">
      <c r="A390" s="5" t="n">
        <v>335</v>
      </c>
      <c r="B390" s="5" t="n">
        <v>335</v>
      </c>
      <c r="C390" s="5" t="e">
        <f aca="false">VLOOKUP(A390,Sheet9!$A$2:$K$620,11,0)</f>
        <v>#N/A</v>
      </c>
      <c r="D390" s="5" t="s">
        <v>784</v>
      </c>
      <c r="E390" s="5" t="s">
        <v>785</v>
      </c>
      <c r="F390" s="5" t="str">
        <f aca="false">VLOOKUP(B390,car_part!A336:H954,8,0)</f>
        <v>D26L</v>
      </c>
    </row>
    <row r="391" customFormat="false" ht="13.8" hidden="false" customHeight="false" outlineLevel="0" collapsed="false">
      <c r="A391" s="5" t="n">
        <v>341</v>
      </c>
      <c r="B391" s="5" t="n">
        <v>341</v>
      </c>
      <c r="C391" s="5" t="e">
        <f aca="false">VLOOKUP(A391,Sheet9!$A$2:$K$620,11,0)</f>
        <v>#N/A</v>
      </c>
      <c r="D391" s="5" t="s">
        <v>784</v>
      </c>
      <c r="E391" s="5" t="s">
        <v>785</v>
      </c>
      <c r="F391" s="5" t="str">
        <f aca="false">VLOOKUP(B391,car_part!A342:H960,8,0)</f>
        <v>D26L</v>
      </c>
    </row>
    <row r="392" customFormat="false" ht="13.8" hidden="false" customHeight="false" outlineLevel="0" collapsed="false">
      <c r="A392" s="5" t="n">
        <v>352</v>
      </c>
      <c r="B392" s="5" t="n">
        <v>352</v>
      </c>
      <c r="C392" s="5" t="e">
        <f aca="false">VLOOKUP(A392,Sheet9!$A$2:$K$620,11,0)</f>
        <v>#N/A</v>
      </c>
      <c r="D392" s="5" t="s">
        <v>784</v>
      </c>
      <c r="E392" s="5" t="s">
        <v>785</v>
      </c>
      <c r="F392" s="5" t="str">
        <f aca="false">VLOOKUP(B392,car_part!A353:H971,8,0)</f>
        <v>D26L</v>
      </c>
    </row>
    <row r="393" customFormat="false" ht="13.8" hidden="false" customHeight="false" outlineLevel="0" collapsed="false">
      <c r="A393" s="5" t="n">
        <v>388</v>
      </c>
      <c r="B393" s="5" t="n">
        <v>388</v>
      </c>
      <c r="C393" s="5" t="e">
        <f aca="false">VLOOKUP(A393,Sheet9!$A$2:$K$620,11,0)</f>
        <v>#N/A</v>
      </c>
      <c r="D393" s="5" t="s">
        <v>784</v>
      </c>
      <c r="E393" s="5" t="s">
        <v>785</v>
      </c>
      <c r="F393" s="5" t="str">
        <f aca="false">VLOOKUP(B393,car_part!A389:H1007,8,0)</f>
        <v>D26L</v>
      </c>
    </row>
    <row r="394" customFormat="false" ht="13.8" hidden="false" customHeight="false" outlineLevel="0" collapsed="false">
      <c r="A394" s="5" t="n">
        <v>404</v>
      </c>
      <c r="B394" s="5" t="n">
        <v>404</v>
      </c>
      <c r="C394" s="5" t="e">
        <f aca="false">VLOOKUP(A394,Sheet9!$A$2:$K$620,11,0)</f>
        <v>#N/A</v>
      </c>
      <c r="D394" s="5" t="s">
        <v>784</v>
      </c>
      <c r="E394" s="5" t="s">
        <v>785</v>
      </c>
      <c r="F394" s="5" t="str">
        <f aca="false">VLOOKUP(B394,car_part!A405:H1023,8,0)</f>
        <v>D26L</v>
      </c>
    </row>
    <row r="395" customFormat="false" ht="13.8" hidden="false" customHeight="false" outlineLevel="0" collapsed="false">
      <c r="A395" s="5" t="n">
        <v>408</v>
      </c>
      <c r="B395" s="5" t="n">
        <v>408</v>
      </c>
      <c r="C395" s="5" t="e">
        <f aca="false">VLOOKUP(A395,Sheet9!$A$2:$K$620,11,0)</f>
        <v>#N/A</v>
      </c>
      <c r="D395" s="5" t="s">
        <v>784</v>
      </c>
      <c r="E395" s="5" t="s">
        <v>785</v>
      </c>
      <c r="F395" s="5" t="str">
        <f aca="false">VLOOKUP(B395,car_part!A409:H1027,8,0)</f>
        <v>D26L</v>
      </c>
    </row>
    <row r="396" customFormat="false" ht="13.8" hidden="false" customHeight="false" outlineLevel="0" collapsed="false">
      <c r="A396" s="5" t="n">
        <v>409</v>
      </c>
      <c r="B396" s="5" t="n">
        <v>409</v>
      </c>
      <c r="C396" s="5" t="e">
        <f aca="false">VLOOKUP(A396,Sheet9!$A$2:$K$620,11,0)</f>
        <v>#N/A</v>
      </c>
      <c r="D396" s="5" t="s">
        <v>784</v>
      </c>
      <c r="E396" s="5" t="s">
        <v>785</v>
      </c>
      <c r="F396" s="5" t="str">
        <f aca="false">VLOOKUP(B396,car_part!A410:H1028,8,0)</f>
        <v>D26L</v>
      </c>
    </row>
    <row r="397" customFormat="false" ht="13.8" hidden="false" customHeight="false" outlineLevel="0" collapsed="false">
      <c r="A397" s="5" t="n">
        <v>412</v>
      </c>
      <c r="B397" s="5" t="n">
        <v>412</v>
      </c>
      <c r="C397" s="5" t="e">
        <f aca="false">VLOOKUP(A397,Sheet9!$A$2:$K$620,11,0)</f>
        <v>#N/A</v>
      </c>
      <c r="D397" s="5" t="s">
        <v>784</v>
      </c>
      <c r="E397" s="5" t="s">
        <v>785</v>
      </c>
      <c r="F397" s="5" t="str">
        <f aca="false">VLOOKUP(B397,car_part!A413:H1031,8,0)</f>
        <v>D26L</v>
      </c>
    </row>
    <row r="398" customFormat="false" ht="13.8" hidden="false" customHeight="false" outlineLevel="0" collapsed="false">
      <c r="A398" s="5" t="n">
        <v>413</v>
      </c>
      <c r="B398" s="5" t="n">
        <v>413</v>
      </c>
      <c r="C398" s="5" t="e">
        <f aca="false">VLOOKUP(A398,Sheet9!$A$2:$K$620,11,0)</f>
        <v>#N/A</v>
      </c>
      <c r="D398" s="5" t="s">
        <v>784</v>
      </c>
      <c r="E398" s="5" t="s">
        <v>785</v>
      </c>
      <c r="F398" s="5" t="str">
        <f aca="false">VLOOKUP(B398,car_part!A414:H1032,8,0)</f>
        <v>D26L</v>
      </c>
    </row>
    <row r="399" customFormat="false" ht="13.8" hidden="false" customHeight="false" outlineLevel="0" collapsed="false">
      <c r="A399" s="5" t="n">
        <v>422</v>
      </c>
      <c r="B399" s="5" t="n">
        <v>422</v>
      </c>
      <c r="C399" s="5" t="e">
        <f aca="false">VLOOKUP(A399,Sheet9!$A$2:$K$620,11,0)</f>
        <v>#N/A</v>
      </c>
      <c r="D399" s="5" t="s">
        <v>784</v>
      </c>
      <c r="E399" s="5" t="s">
        <v>785</v>
      </c>
      <c r="F399" s="5" t="str">
        <f aca="false">VLOOKUP(B399,car_part!A423:H1041,8,0)</f>
        <v>D26L</v>
      </c>
    </row>
    <row r="400" customFormat="false" ht="13.8" hidden="false" customHeight="false" outlineLevel="0" collapsed="false">
      <c r="A400" s="5" t="n">
        <v>427</v>
      </c>
      <c r="B400" s="5" t="n">
        <v>427</v>
      </c>
      <c r="C400" s="5" t="e">
        <f aca="false">VLOOKUP(A400,Sheet9!$A$2:$K$620,11,0)</f>
        <v>#N/A</v>
      </c>
      <c r="D400" s="5" t="s">
        <v>784</v>
      </c>
      <c r="E400" s="5" t="s">
        <v>785</v>
      </c>
      <c r="F400" s="5" t="str">
        <f aca="false">VLOOKUP(B400,car_part!A428:H1046,8,0)</f>
        <v>D26L</v>
      </c>
    </row>
    <row r="401" customFormat="false" ht="13.8" hidden="false" customHeight="false" outlineLevel="0" collapsed="false">
      <c r="A401" s="5" t="n">
        <v>428</v>
      </c>
      <c r="B401" s="5" t="n">
        <v>428</v>
      </c>
      <c r="C401" s="5" t="e">
        <f aca="false">VLOOKUP(A401,Sheet9!$A$2:$K$620,11,0)</f>
        <v>#N/A</v>
      </c>
      <c r="D401" s="5" t="s">
        <v>784</v>
      </c>
      <c r="E401" s="5" t="s">
        <v>785</v>
      </c>
      <c r="F401" s="5" t="str">
        <f aca="false">VLOOKUP(B401,car_part!A429:H1047,8,0)</f>
        <v>D26L</v>
      </c>
    </row>
    <row r="402" customFormat="false" ht="13.8" hidden="false" customHeight="false" outlineLevel="0" collapsed="false">
      <c r="A402" s="5" t="n">
        <v>467</v>
      </c>
      <c r="B402" s="5" t="n">
        <v>467</v>
      </c>
      <c r="C402" s="5" t="e">
        <f aca="false">VLOOKUP(A402,Sheet9!$A$2:$K$620,11,0)</f>
        <v>#N/A</v>
      </c>
      <c r="D402" s="5" t="s">
        <v>784</v>
      </c>
      <c r="E402" s="5" t="s">
        <v>785</v>
      </c>
      <c r="F402" s="5" t="str">
        <f aca="false">VLOOKUP(B402,car_part!A468:H1086,8,0)</f>
        <v>D26L</v>
      </c>
    </row>
    <row r="403" customFormat="false" ht="13.8" hidden="false" customHeight="false" outlineLevel="0" collapsed="false">
      <c r="A403" s="5" t="n">
        <v>477</v>
      </c>
      <c r="B403" s="5" t="n">
        <v>477</v>
      </c>
      <c r="C403" s="5" t="e">
        <f aca="false">VLOOKUP(A403,Sheet9!$A$2:$K$620,11,0)</f>
        <v>#N/A</v>
      </c>
      <c r="D403" s="5" t="s">
        <v>784</v>
      </c>
      <c r="E403" s="5" t="s">
        <v>785</v>
      </c>
      <c r="F403" s="5" t="str">
        <f aca="false">VLOOKUP(B403,car_part!A478:H1096,8,0)</f>
        <v>D26L</v>
      </c>
    </row>
    <row r="404" customFormat="false" ht="13.8" hidden="false" customHeight="false" outlineLevel="0" collapsed="false">
      <c r="A404" s="5" t="n">
        <v>479</v>
      </c>
      <c r="B404" s="5" t="n">
        <v>479</v>
      </c>
      <c r="C404" s="5" t="e">
        <f aca="false">VLOOKUP(A404,Sheet9!$A$2:$K$620,11,0)</f>
        <v>#N/A</v>
      </c>
      <c r="D404" s="5" t="s">
        <v>784</v>
      </c>
      <c r="E404" s="5" t="s">
        <v>785</v>
      </c>
      <c r="F404" s="5" t="str">
        <f aca="false">VLOOKUP(B404,car_part!A480:H1098,8,0)</f>
        <v>D26L</v>
      </c>
    </row>
    <row r="405" customFormat="false" ht="13.8" hidden="false" customHeight="false" outlineLevel="0" collapsed="false">
      <c r="A405" s="5" t="n">
        <v>520</v>
      </c>
      <c r="B405" s="5" t="n">
        <v>520</v>
      </c>
      <c r="C405" s="5" t="e">
        <f aca="false">VLOOKUP(A405,Sheet9!$A$2:$K$620,11,0)</f>
        <v>#N/A</v>
      </c>
      <c r="D405" s="5" t="s">
        <v>784</v>
      </c>
      <c r="E405" s="5" t="s">
        <v>785</v>
      </c>
      <c r="F405" s="5" t="str">
        <f aca="false">VLOOKUP(B405,car_part!A521:H1139,8,0)</f>
        <v>D26L</v>
      </c>
    </row>
    <row r="406" customFormat="false" ht="13.8" hidden="false" customHeight="false" outlineLevel="0" collapsed="false">
      <c r="A406" s="5" t="n">
        <v>537</v>
      </c>
      <c r="B406" s="5" t="n">
        <v>537</v>
      </c>
      <c r="C406" s="5" t="e">
        <f aca="false">VLOOKUP(A406,Sheet9!$A$2:$K$620,11,0)</f>
        <v>#N/A</v>
      </c>
      <c r="D406" s="5" t="s">
        <v>784</v>
      </c>
      <c r="E406" s="5" t="s">
        <v>785</v>
      </c>
      <c r="F406" s="5" t="str">
        <f aca="false">VLOOKUP(B406,car_part!A538:H1156,8,0)</f>
        <v>D26L</v>
      </c>
    </row>
    <row r="407" customFormat="false" ht="13.8" hidden="false" customHeight="false" outlineLevel="0" collapsed="false">
      <c r="A407" s="5" t="n">
        <v>557</v>
      </c>
      <c r="B407" s="5" t="n">
        <v>557</v>
      </c>
      <c r="C407" s="5" t="e">
        <f aca="false">VLOOKUP(A407,Sheet9!$A$2:$K$620,11,0)</f>
        <v>#N/A</v>
      </c>
      <c r="D407" s="5" t="s">
        <v>784</v>
      </c>
      <c r="E407" s="5" t="s">
        <v>785</v>
      </c>
      <c r="F407" s="5" t="str">
        <f aca="false">VLOOKUP(B407,car_part!A558:H1176,8,0)</f>
        <v>D26L</v>
      </c>
    </row>
    <row r="408" customFormat="false" ht="13.8" hidden="false" customHeight="false" outlineLevel="0" collapsed="false">
      <c r="A408" s="5" t="n">
        <v>560</v>
      </c>
      <c r="B408" s="5" t="n">
        <v>560</v>
      </c>
      <c r="C408" s="5" t="e">
        <f aca="false">VLOOKUP(A408,Sheet9!$A$2:$K$620,11,0)</f>
        <v>#N/A</v>
      </c>
      <c r="D408" s="5" t="s">
        <v>784</v>
      </c>
      <c r="E408" s="5" t="s">
        <v>785</v>
      </c>
      <c r="F408" s="5" t="str">
        <f aca="false">VLOOKUP(B408,car_part!A561:H1179,8,0)</f>
        <v>D26L</v>
      </c>
    </row>
    <row r="409" customFormat="false" ht="13.8" hidden="false" customHeight="false" outlineLevel="0" collapsed="false">
      <c r="A409" s="5" t="n">
        <v>562</v>
      </c>
      <c r="B409" s="5" t="n">
        <v>562</v>
      </c>
      <c r="C409" s="5" t="e">
        <f aca="false">VLOOKUP(A409,Sheet9!$A$2:$K$620,11,0)</f>
        <v>#N/A</v>
      </c>
      <c r="D409" s="5" t="s">
        <v>784</v>
      </c>
      <c r="E409" s="5" t="s">
        <v>785</v>
      </c>
      <c r="F409" s="5" t="str">
        <f aca="false">VLOOKUP(B409,car_part!A563:H1181,8,0)</f>
        <v>D26L</v>
      </c>
    </row>
    <row r="410" customFormat="false" ht="13.8" hidden="false" customHeight="false" outlineLevel="0" collapsed="false">
      <c r="A410" s="5" t="n">
        <v>563</v>
      </c>
      <c r="B410" s="5" t="n">
        <v>563</v>
      </c>
      <c r="C410" s="5" t="e">
        <f aca="false">VLOOKUP(A410,Sheet9!$A$2:$K$620,11,0)</f>
        <v>#N/A</v>
      </c>
      <c r="D410" s="5" t="s">
        <v>784</v>
      </c>
      <c r="E410" s="5" t="s">
        <v>785</v>
      </c>
      <c r="F410" s="5" t="str">
        <f aca="false">VLOOKUP(B410,car_part!A564:H1182,8,0)</f>
        <v>D26L</v>
      </c>
    </row>
    <row r="411" customFormat="false" ht="13.8" hidden="false" customHeight="false" outlineLevel="0" collapsed="false">
      <c r="A411" s="5" t="n">
        <v>564</v>
      </c>
      <c r="B411" s="5" t="n">
        <v>564</v>
      </c>
      <c r="C411" s="5" t="e">
        <f aca="false">VLOOKUP(A411,Sheet9!$A$2:$K$620,11,0)</f>
        <v>#N/A</v>
      </c>
      <c r="D411" s="5" t="s">
        <v>784</v>
      </c>
      <c r="E411" s="5" t="s">
        <v>785</v>
      </c>
      <c r="F411" s="5" t="str">
        <f aca="false">VLOOKUP(B411,car_part!A565:H1183,8,0)</f>
        <v>D26L</v>
      </c>
    </row>
    <row r="412" customFormat="false" ht="13.8" hidden="false" customHeight="false" outlineLevel="0" collapsed="false">
      <c r="A412" s="5" t="n">
        <v>574</v>
      </c>
      <c r="B412" s="5" t="n">
        <v>574</v>
      </c>
      <c r="C412" s="5" t="e">
        <f aca="false">VLOOKUP(A412,Sheet9!$A$2:$K$620,11,0)</f>
        <v>#N/A</v>
      </c>
      <c r="D412" s="5" t="s">
        <v>784</v>
      </c>
      <c r="E412" s="5" t="s">
        <v>785</v>
      </c>
      <c r="F412" s="5" t="str">
        <f aca="false">VLOOKUP(B412,car_part!A575:H1193,8,0)</f>
        <v>D26L</v>
      </c>
    </row>
    <row r="413" customFormat="false" ht="13.8" hidden="false" customHeight="false" outlineLevel="0" collapsed="false">
      <c r="A413" s="5" t="n">
        <v>578</v>
      </c>
      <c r="B413" s="5" t="n">
        <v>578</v>
      </c>
      <c r="C413" s="5" t="e">
        <f aca="false">VLOOKUP(A413,Sheet9!$A$2:$K$620,11,0)</f>
        <v>#N/A</v>
      </c>
      <c r="D413" s="5" t="s">
        <v>784</v>
      </c>
      <c r="E413" s="5" t="s">
        <v>785</v>
      </c>
      <c r="F413" s="5" t="str">
        <f aca="false">VLOOKUP(B413,car_part!A579:H1197,8,0)</f>
        <v>D26L</v>
      </c>
    </row>
    <row r="414" customFormat="false" ht="13.8" hidden="false" customHeight="false" outlineLevel="0" collapsed="false">
      <c r="A414" s="5" t="n">
        <v>583</v>
      </c>
      <c r="B414" s="5" t="n">
        <v>583</v>
      </c>
      <c r="C414" s="5" t="e">
        <f aca="false">VLOOKUP(A414,Sheet9!$A$2:$K$620,11,0)</f>
        <v>#N/A</v>
      </c>
      <c r="D414" s="5" t="s">
        <v>784</v>
      </c>
      <c r="E414" s="5" t="s">
        <v>785</v>
      </c>
      <c r="F414" s="5" t="str">
        <f aca="false">VLOOKUP(B414,car_part!A584:H1202,8,0)</f>
        <v>D26L</v>
      </c>
    </row>
    <row r="415" customFormat="false" ht="13.8" hidden="false" customHeight="false" outlineLevel="0" collapsed="false">
      <c r="A415" s="5" t="n">
        <v>585</v>
      </c>
      <c r="B415" s="5" t="n">
        <v>585</v>
      </c>
      <c r="C415" s="5" t="e">
        <f aca="false">VLOOKUP(A415,Sheet9!$A$2:$K$620,11,0)</f>
        <v>#N/A</v>
      </c>
      <c r="D415" s="5" t="s">
        <v>784</v>
      </c>
      <c r="E415" s="5" t="s">
        <v>785</v>
      </c>
      <c r="F415" s="5" t="str">
        <f aca="false">VLOOKUP(B415,car_part!A586:H1204,8,0)</f>
        <v>D26L</v>
      </c>
    </row>
    <row r="416" customFormat="false" ht="13.8" hidden="false" customHeight="false" outlineLevel="0" collapsed="false">
      <c r="A416" s="5" t="n">
        <v>594</v>
      </c>
      <c r="B416" s="5" t="n">
        <v>594</v>
      </c>
      <c r="C416" s="5" t="e">
        <f aca="false">VLOOKUP(A416,Sheet9!$A$2:$K$620,11,0)</f>
        <v>#N/A</v>
      </c>
      <c r="D416" s="5" t="s">
        <v>784</v>
      </c>
      <c r="E416" s="5" t="s">
        <v>785</v>
      </c>
      <c r="F416" s="5" t="str">
        <f aca="false">VLOOKUP(B416,car_part!A595:H1213,8,0)</f>
        <v>D26L</v>
      </c>
    </row>
    <row r="417" customFormat="false" ht="13.8" hidden="false" customHeight="false" outlineLevel="0" collapsed="false">
      <c r="A417" s="5" t="n">
        <v>98</v>
      </c>
      <c r="B417" s="5" t="n">
        <v>98</v>
      </c>
      <c r="C417" s="5" t="e">
        <f aca="false">VLOOKUP(A417,Sheet9!$A$2:$K$620,11,0)</f>
        <v>#N/A</v>
      </c>
      <c r="D417" s="5" t="s">
        <v>784</v>
      </c>
      <c r="E417" s="5" t="s">
        <v>785</v>
      </c>
      <c r="F417" s="5" t="str">
        <f aca="false">VLOOKUP(B417,car_part!A99:H717,8,0)</f>
        <v>D31L</v>
      </c>
    </row>
    <row r="418" customFormat="false" ht="13.8" hidden="false" customHeight="false" outlineLevel="0" collapsed="false">
      <c r="A418" s="5" t="n">
        <v>214</v>
      </c>
      <c r="B418" s="5" t="n">
        <v>214</v>
      </c>
      <c r="C418" s="5" t="e">
        <f aca="false">VLOOKUP(A418,Sheet9!$A$2:$K$620,11,0)</f>
        <v>#N/A</v>
      </c>
      <c r="D418" s="5" t="s">
        <v>784</v>
      </c>
      <c r="E418" s="5" t="s">
        <v>785</v>
      </c>
      <c r="F418" s="5" t="str">
        <f aca="false">VLOOKUP(B418,car_part!A215:H833,8,0)</f>
        <v>D31L</v>
      </c>
    </row>
    <row r="419" customFormat="false" ht="13.8" hidden="false" customHeight="false" outlineLevel="0" collapsed="false">
      <c r="A419" s="5" t="n">
        <v>215</v>
      </c>
      <c r="B419" s="5" t="n">
        <v>215</v>
      </c>
      <c r="C419" s="5" t="e">
        <f aca="false">VLOOKUP(A419,Sheet9!$A$2:$K$620,11,0)</f>
        <v>#N/A</v>
      </c>
      <c r="D419" s="5" t="s">
        <v>784</v>
      </c>
      <c r="E419" s="5" t="s">
        <v>785</v>
      </c>
      <c r="F419" s="5" t="str">
        <f aca="false">VLOOKUP(B419,car_part!A216:H834,8,0)</f>
        <v>D31L</v>
      </c>
    </row>
    <row r="420" customFormat="false" ht="13.8" hidden="false" customHeight="false" outlineLevel="0" collapsed="false">
      <c r="A420" s="5" t="n">
        <v>216</v>
      </c>
      <c r="B420" s="5" t="n">
        <v>216</v>
      </c>
      <c r="C420" s="5" t="e">
        <f aca="false">VLOOKUP(A420,Sheet9!$A$2:$K$620,11,0)</f>
        <v>#N/A</v>
      </c>
      <c r="D420" s="5" t="s">
        <v>784</v>
      </c>
      <c r="E420" s="5" t="s">
        <v>785</v>
      </c>
      <c r="F420" s="5" t="str">
        <f aca="false">VLOOKUP(B420,car_part!A217:H835,8,0)</f>
        <v>D31L</v>
      </c>
    </row>
    <row r="421" customFormat="false" ht="13.8" hidden="false" customHeight="false" outlineLevel="0" collapsed="false">
      <c r="A421" s="5" t="n">
        <v>217</v>
      </c>
      <c r="B421" s="5" t="n">
        <v>217</v>
      </c>
      <c r="C421" s="5" t="e">
        <f aca="false">VLOOKUP(A421,Sheet9!$A$2:$K$620,11,0)</f>
        <v>#N/A</v>
      </c>
      <c r="D421" s="5" t="s">
        <v>784</v>
      </c>
      <c r="E421" s="5" t="s">
        <v>785</v>
      </c>
      <c r="F421" s="5" t="str">
        <f aca="false">VLOOKUP(B421,car_part!A218:H836,8,0)</f>
        <v>D31L</v>
      </c>
    </row>
    <row r="422" customFormat="false" ht="13.8" hidden="false" customHeight="false" outlineLevel="0" collapsed="false">
      <c r="A422" s="5" t="n">
        <v>218</v>
      </c>
      <c r="B422" s="5" t="n">
        <v>218</v>
      </c>
      <c r="C422" s="5" t="e">
        <f aca="false">VLOOKUP(A422,Sheet9!$A$2:$K$620,11,0)</f>
        <v>#N/A</v>
      </c>
      <c r="D422" s="5" t="s">
        <v>784</v>
      </c>
      <c r="E422" s="5" t="s">
        <v>785</v>
      </c>
      <c r="F422" s="5" t="str">
        <f aca="false">VLOOKUP(B422,car_part!A219:H837,8,0)</f>
        <v>D31L</v>
      </c>
    </row>
    <row r="423" customFormat="false" ht="13.8" hidden="false" customHeight="false" outlineLevel="0" collapsed="false">
      <c r="A423" s="5" t="n">
        <v>219</v>
      </c>
      <c r="B423" s="5" t="n">
        <v>219</v>
      </c>
      <c r="C423" s="5" t="e">
        <f aca="false">VLOOKUP(A423,Sheet9!$A$2:$K$620,11,0)</f>
        <v>#N/A</v>
      </c>
      <c r="D423" s="5" t="s">
        <v>784</v>
      </c>
      <c r="E423" s="5" t="s">
        <v>785</v>
      </c>
      <c r="F423" s="5" t="str">
        <f aca="false">VLOOKUP(B423,car_part!A220:H838,8,0)</f>
        <v>D31L</v>
      </c>
    </row>
    <row r="424" customFormat="false" ht="13.8" hidden="false" customHeight="false" outlineLevel="0" collapsed="false">
      <c r="A424" s="5" t="n">
        <v>229</v>
      </c>
      <c r="B424" s="5" t="n">
        <v>229</v>
      </c>
      <c r="C424" s="5" t="e">
        <f aca="false">VLOOKUP(A424,Sheet9!$A$2:$K$620,11,0)</f>
        <v>#N/A</v>
      </c>
      <c r="D424" s="5" t="s">
        <v>784</v>
      </c>
      <c r="E424" s="5" t="s">
        <v>785</v>
      </c>
      <c r="F424" s="5" t="str">
        <f aca="false">VLOOKUP(B424,car_part!A230:H848,8,0)</f>
        <v>D31L</v>
      </c>
    </row>
    <row r="425" customFormat="false" ht="13.8" hidden="false" customHeight="false" outlineLevel="0" collapsed="false">
      <c r="A425" s="5" t="n">
        <v>258</v>
      </c>
      <c r="B425" s="5" t="n">
        <v>258</v>
      </c>
      <c r="C425" s="5" t="e">
        <f aca="false">VLOOKUP(A425,Sheet9!$A$2:$K$620,11,0)</f>
        <v>#N/A</v>
      </c>
      <c r="D425" s="5" t="s">
        <v>784</v>
      </c>
      <c r="E425" s="5" t="s">
        <v>785</v>
      </c>
      <c r="F425" s="5" t="str">
        <f aca="false">VLOOKUP(B425,car_part!A259:H877,8,0)</f>
        <v>D31L</v>
      </c>
    </row>
    <row r="426" customFormat="false" ht="13.8" hidden="false" customHeight="false" outlineLevel="0" collapsed="false">
      <c r="A426" s="5" t="n">
        <v>262</v>
      </c>
      <c r="B426" s="5" t="n">
        <v>262</v>
      </c>
      <c r="C426" s="5" t="e">
        <f aca="false">VLOOKUP(A426,Sheet9!$A$2:$K$620,11,0)</f>
        <v>#N/A</v>
      </c>
      <c r="D426" s="5" t="s">
        <v>784</v>
      </c>
      <c r="E426" s="5" t="s">
        <v>785</v>
      </c>
      <c r="F426" s="5" t="str">
        <f aca="false">VLOOKUP(B426,car_part!A263:H881,8,0)</f>
        <v>D31L</v>
      </c>
    </row>
    <row r="427" customFormat="false" ht="13.8" hidden="false" customHeight="false" outlineLevel="0" collapsed="false">
      <c r="A427" s="5" t="n">
        <v>267</v>
      </c>
      <c r="B427" s="5" t="n">
        <v>267</v>
      </c>
      <c r="C427" s="5" t="e">
        <f aca="false">VLOOKUP(A427,Sheet9!$A$2:$K$620,11,0)</f>
        <v>#N/A</v>
      </c>
      <c r="D427" s="5" t="s">
        <v>784</v>
      </c>
      <c r="E427" s="5" t="s">
        <v>785</v>
      </c>
      <c r="F427" s="5" t="str">
        <f aca="false">VLOOKUP(B427,car_part!A268:H886,8,0)</f>
        <v>D31L</v>
      </c>
    </row>
    <row r="428" customFormat="false" ht="13.8" hidden="false" customHeight="false" outlineLevel="0" collapsed="false">
      <c r="A428" s="5" t="n">
        <v>271</v>
      </c>
      <c r="B428" s="5" t="n">
        <v>271</v>
      </c>
      <c r="C428" s="5" t="e">
        <f aca="false">VLOOKUP(A428,Sheet9!$A$2:$K$620,11,0)</f>
        <v>#N/A</v>
      </c>
      <c r="D428" s="5" t="s">
        <v>784</v>
      </c>
      <c r="E428" s="5" t="s">
        <v>785</v>
      </c>
      <c r="F428" s="5" t="str">
        <f aca="false">VLOOKUP(B428,car_part!A272:H890,8,0)</f>
        <v>D31L</v>
      </c>
    </row>
    <row r="429" customFormat="false" ht="13.8" hidden="false" customHeight="false" outlineLevel="0" collapsed="false">
      <c r="A429" s="5" t="n">
        <v>272</v>
      </c>
      <c r="B429" s="5" t="n">
        <v>272</v>
      </c>
      <c r="C429" s="5" t="e">
        <f aca="false">VLOOKUP(A429,Sheet9!$A$2:$K$620,11,0)</f>
        <v>#N/A</v>
      </c>
      <c r="D429" s="5" t="s">
        <v>784</v>
      </c>
      <c r="E429" s="5" t="s">
        <v>785</v>
      </c>
      <c r="F429" s="5" t="str">
        <f aca="false">VLOOKUP(B429,car_part!A273:H891,8,0)</f>
        <v>D31L</v>
      </c>
    </row>
    <row r="430" customFormat="false" ht="13.8" hidden="false" customHeight="false" outlineLevel="0" collapsed="false">
      <c r="A430" s="5" t="n">
        <v>273</v>
      </c>
      <c r="B430" s="5" t="n">
        <v>273</v>
      </c>
      <c r="C430" s="5" t="e">
        <f aca="false">VLOOKUP(A430,Sheet9!$A$2:$K$620,11,0)</f>
        <v>#N/A</v>
      </c>
      <c r="D430" s="5" t="s">
        <v>784</v>
      </c>
      <c r="E430" s="5" t="s">
        <v>785</v>
      </c>
      <c r="F430" s="5" t="str">
        <f aca="false">VLOOKUP(B430,car_part!A274:H892,8,0)</f>
        <v>D31L</v>
      </c>
    </row>
    <row r="431" customFormat="false" ht="13.8" hidden="false" customHeight="false" outlineLevel="0" collapsed="false">
      <c r="A431" s="5" t="n">
        <v>283</v>
      </c>
      <c r="B431" s="5" t="n">
        <v>283</v>
      </c>
      <c r="C431" s="5" t="e">
        <f aca="false">VLOOKUP(A431,Sheet9!$A$2:$K$620,11,0)</f>
        <v>#N/A</v>
      </c>
      <c r="D431" s="5" t="s">
        <v>784</v>
      </c>
      <c r="E431" s="5" t="s">
        <v>785</v>
      </c>
      <c r="F431" s="5" t="str">
        <f aca="false">VLOOKUP(B431,car_part!A284:H902,8,0)</f>
        <v>D31L</v>
      </c>
    </row>
    <row r="432" customFormat="false" ht="13.8" hidden="false" customHeight="false" outlineLevel="0" collapsed="false">
      <c r="A432" s="5" t="n">
        <v>287</v>
      </c>
      <c r="B432" s="5" t="n">
        <v>287</v>
      </c>
      <c r="C432" s="5" t="e">
        <f aca="false">VLOOKUP(A432,Sheet9!$A$2:$K$620,11,0)</f>
        <v>#N/A</v>
      </c>
      <c r="D432" s="5" t="s">
        <v>784</v>
      </c>
      <c r="E432" s="5" t="s">
        <v>785</v>
      </c>
      <c r="F432" s="5" t="str">
        <f aca="false">VLOOKUP(B432,car_part!A288:H906,8,0)</f>
        <v>D31L</v>
      </c>
    </row>
    <row r="433" customFormat="false" ht="13.8" hidden="false" customHeight="false" outlineLevel="0" collapsed="false">
      <c r="A433" s="5" t="n">
        <v>294</v>
      </c>
      <c r="B433" s="5" t="n">
        <v>294</v>
      </c>
      <c r="C433" s="5" t="e">
        <f aca="false">VLOOKUP(A433,Sheet9!$A$2:$K$620,11,0)</f>
        <v>#N/A</v>
      </c>
      <c r="D433" s="5" t="s">
        <v>784</v>
      </c>
      <c r="E433" s="5" t="s">
        <v>785</v>
      </c>
      <c r="F433" s="5" t="str">
        <f aca="false">VLOOKUP(B433,car_part!A295:H913,8,0)</f>
        <v>D31L</v>
      </c>
    </row>
    <row r="434" customFormat="false" ht="13.8" hidden="false" customHeight="false" outlineLevel="0" collapsed="false">
      <c r="A434" s="5" t="n">
        <v>298</v>
      </c>
      <c r="B434" s="5" t="n">
        <v>298</v>
      </c>
      <c r="C434" s="5" t="e">
        <f aca="false">VLOOKUP(A434,Sheet9!$A$2:$K$620,11,0)</f>
        <v>#N/A</v>
      </c>
      <c r="D434" s="5" t="s">
        <v>784</v>
      </c>
      <c r="E434" s="5" t="s">
        <v>785</v>
      </c>
      <c r="F434" s="5" t="str">
        <f aca="false">VLOOKUP(B434,car_part!A299:H917,8,0)</f>
        <v>D31L</v>
      </c>
    </row>
    <row r="435" customFormat="false" ht="13.8" hidden="false" customHeight="false" outlineLevel="0" collapsed="false">
      <c r="A435" s="5" t="n">
        <v>325</v>
      </c>
      <c r="B435" s="5" t="n">
        <v>325</v>
      </c>
      <c r="C435" s="5" t="e">
        <f aca="false">VLOOKUP(A435,Sheet9!$A$2:$K$620,11,0)</f>
        <v>#N/A</v>
      </c>
      <c r="D435" s="5" t="s">
        <v>784</v>
      </c>
      <c r="E435" s="5" t="s">
        <v>785</v>
      </c>
      <c r="F435" s="5" t="str">
        <f aca="false">VLOOKUP(B435,car_part!A326:H944,8,0)</f>
        <v>D31L</v>
      </c>
    </row>
    <row r="436" customFormat="false" ht="13.8" hidden="false" customHeight="false" outlineLevel="0" collapsed="false">
      <c r="A436" s="5" t="n">
        <v>326</v>
      </c>
      <c r="B436" s="5" t="n">
        <v>326</v>
      </c>
      <c r="C436" s="5" t="e">
        <f aca="false">VLOOKUP(A436,Sheet9!$A$2:$K$620,11,0)</f>
        <v>#N/A</v>
      </c>
      <c r="D436" s="5" t="s">
        <v>784</v>
      </c>
      <c r="E436" s="5" t="s">
        <v>785</v>
      </c>
      <c r="F436" s="5" t="str">
        <f aca="false">VLOOKUP(B436,car_part!A327:H945,8,0)</f>
        <v>D31L</v>
      </c>
    </row>
    <row r="437" customFormat="false" ht="13.8" hidden="false" customHeight="false" outlineLevel="0" collapsed="false">
      <c r="A437" s="5" t="n">
        <v>327</v>
      </c>
      <c r="B437" s="5" t="n">
        <v>327</v>
      </c>
      <c r="C437" s="5" t="e">
        <f aca="false">VLOOKUP(A437,Sheet9!$A$2:$K$620,11,0)</f>
        <v>#N/A</v>
      </c>
      <c r="D437" s="5" t="s">
        <v>784</v>
      </c>
      <c r="E437" s="5" t="s">
        <v>785</v>
      </c>
      <c r="F437" s="5" t="str">
        <f aca="false">VLOOKUP(B437,car_part!A328:H946,8,0)</f>
        <v>D31L</v>
      </c>
    </row>
    <row r="438" customFormat="false" ht="13.8" hidden="false" customHeight="false" outlineLevel="0" collapsed="false">
      <c r="A438" s="5" t="n">
        <v>328</v>
      </c>
      <c r="B438" s="5" t="n">
        <v>328</v>
      </c>
      <c r="C438" s="5" t="e">
        <f aca="false">VLOOKUP(A438,Sheet9!$A$2:$K$620,11,0)</f>
        <v>#N/A</v>
      </c>
      <c r="D438" s="5" t="s">
        <v>784</v>
      </c>
      <c r="E438" s="5" t="s">
        <v>785</v>
      </c>
      <c r="F438" s="5" t="str">
        <f aca="false">VLOOKUP(B438,car_part!A329:H947,8,0)</f>
        <v>D31L</v>
      </c>
    </row>
    <row r="439" customFormat="false" ht="13.8" hidden="false" customHeight="false" outlineLevel="0" collapsed="false">
      <c r="A439" s="5" t="n">
        <v>337</v>
      </c>
      <c r="B439" s="5" t="n">
        <v>337</v>
      </c>
      <c r="C439" s="5" t="e">
        <f aca="false">VLOOKUP(A439,Sheet9!$A$2:$K$620,11,0)</f>
        <v>#N/A</v>
      </c>
      <c r="D439" s="5" t="s">
        <v>784</v>
      </c>
      <c r="E439" s="5" t="s">
        <v>785</v>
      </c>
      <c r="F439" s="5" t="str">
        <f aca="false">VLOOKUP(B439,car_part!A338:H956,8,0)</f>
        <v>D31L</v>
      </c>
    </row>
    <row r="440" customFormat="false" ht="13.8" hidden="false" customHeight="false" outlineLevel="0" collapsed="false">
      <c r="A440" s="5" t="n">
        <v>338</v>
      </c>
      <c r="B440" s="5" t="n">
        <v>338</v>
      </c>
      <c r="C440" s="5" t="e">
        <f aca="false">VLOOKUP(A440,Sheet9!$A$2:$K$620,11,0)</f>
        <v>#N/A</v>
      </c>
      <c r="D440" s="5" t="s">
        <v>784</v>
      </c>
      <c r="E440" s="5" t="s">
        <v>785</v>
      </c>
      <c r="F440" s="5" t="str">
        <f aca="false">VLOOKUP(B440,car_part!A339:H957,8,0)</f>
        <v>D31L</v>
      </c>
    </row>
    <row r="441" customFormat="false" ht="13.8" hidden="false" customHeight="false" outlineLevel="0" collapsed="false">
      <c r="A441" s="5" t="n">
        <v>349</v>
      </c>
      <c r="B441" s="5" t="n">
        <v>349</v>
      </c>
      <c r="C441" s="5" t="e">
        <f aca="false">VLOOKUP(A441,Sheet9!$A$2:$K$620,11,0)</f>
        <v>#N/A</v>
      </c>
      <c r="D441" s="5" t="s">
        <v>784</v>
      </c>
      <c r="E441" s="5" t="s">
        <v>785</v>
      </c>
      <c r="F441" s="5" t="str">
        <f aca="false">VLOOKUP(B441,car_part!A350:H968,8,0)</f>
        <v>D31L</v>
      </c>
    </row>
    <row r="442" customFormat="false" ht="13.8" hidden="false" customHeight="false" outlineLevel="0" collapsed="false">
      <c r="A442" s="5" t="n">
        <v>383</v>
      </c>
      <c r="B442" s="5" t="n">
        <v>383</v>
      </c>
      <c r="C442" s="5" t="e">
        <f aca="false">VLOOKUP(A442,Sheet9!$A$2:$K$620,11,0)</f>
        <v>#N/A</v>
      </c>
      <c r="D442" s="5" t="s">
        <v>784</v>
      </c>
      <c r="E442" s="5" t="s">
        <v>785</v>
      </c>
      <c r="F442" s="5" t="str">
        <f aca="false">VLOOKUP(B442,car_part!A384:H1002,8,0)</f>
        <v>D31L</v>
      </c>
    </row>
    <row r="443" customFormat="false" ht="13.8" hidden="false" customHeight="false" outlineLevel="0" collapsed="false">
      <c r="A443" s="5" t="n">
        <v>386</v>
      </c>
      <c r="B443" s="5" t="n">
        <v>386</v>
      </c>
      <c r="C443" s="5" t="e">
        <f aca="false">VLOOKUP(A443,Sheet9!$A$2:$K$620,11,0)</f>
        <v>#N/A</v>
      </c>
      <c r="D443" s="5" t="s">
        <v>784</v>
      </c>
      <c r="E443" s="5" t="s">
        <v>785</v>
      </c>
      <c r="F443" s="5" t="str">
        <f aca="false">VLOOKUP(B443,car_part!A387:H1005,8,0)</f>
        <v>D31L</v>
      </c>
    </row>
    <row r="444" customFormat="false" ht="13.8" hidden="false" customHeight="false" outlineLevel="0" collapsed="false">
      <c r="A444" s="5" t="n">
        <v>387</v>
      </c>
      <c r="B444" s="5" t="n">
        <v>387</v>
      </c>
      <c r="C444" s="5" t="e">
        <f aca="false">VLOOKUP(A444,Sheet9!$A$2:$K$620,11,0)</f>
        <v>#N/A</v>
      </c>
      <c r="D444" s="5" t="s">
        <v>784</v>
      </c>
      <c r="E444" s="5" t="s">
        <v>785</v>
      </c>
      <c r="F444" s="5" t="str">
        <f aca="false">VLOOKUP(B444,car_part!A388:H1006,8,0)</f>
        <v>D31L</v>
      </c>
    </row>
    <row r="445" customFormat="false" ht="13.8" hidden="false" customHeight="false" outlineLevel="0" collapsed="false">
      <c r="A445" s="5" t="n">
        <v>389</v>
      </c>
      <c r="B445" s="5" t="n">
        <v>389</v>
      </c>
      <c r="C445" s="5" t="e">
        <f aca="false">VLOOKUP(A445,Sheet9!$A$2:$K$620,11,0)</f>
        <v>#N/A</v>
      </c>
      <c r="D445" s="5" t="s">
        <v>784</v>
      </c>
      <c r="E445" s="5" t="s">
        <v>785</v>
      </c>
      <c r="F445" s="5" t="str">
        <f aca="false">VLOOKUP(B445,car_part!A390:H1008,8,0)</f>
        <v>D31L</v>
      </c>
    </row>
    <row r="446" customFormat="false" ht="13.8" hidden="false" customHeight="false" outlineLevel="0" collapsed="false">
      <c r="A446" s="5" t="n">
        <v>403</v>
      </c>
      <c r="B446" s="5" t="n">
        <v>403</v>
      </c>
      <c r="C446" s="5" t="e">
        <f aca="false">VLOOKUP(A446,Sheet9!$A$2:$K$620,11,0)</f>
        <v>#N/A</v>
      </c>
      <c r="D446" s="5" t="s">
        <v>784</v>
      </c>
      <c r="E446" s="5" t="s">
        <v>785</v>
      </c>
      <c r="F446" s="5" t="str">
        <f aca="false">VLOOKUP(B446,car_part!A404:H1022,8,0)</f>
        <v>D31L</v>
      </c>
    </row>
    <row r="447" customFormat="false" ht="13.8" hidden="false" customHeight="false" outlineLevel="0" collapsed="false">
      <c r="A447" s="5" t="n">
        <v>405</v>
      </c>
      <c r="B447" s="5" t="n">
        <v>405</v>
      </c>
      <c r="C447" s="5" t="e">
        <f aca="false">VLOOKUP(A447,Sheet9!$A$2:$K$620,11,0)</f>
        <v>#N/A</v>
      </c>
      <c r="D447" s="5" t="s">
        <v>784</v>
      </c>
      <c r="E447" s="5" t="s">
        <v>785</v>
      </c>
      <c r="F447" s="5" t="str">
        <f aca="false">VLOOKUP(B447,car_part!A406:H1024,8,0)</f>
        <v>D31L</v>
      </c>
    </row>
    <row r="448" customFormat="false" ht="13.8" hidden="false" customHeight="false" outlineLevel="0" collapsed="false">
      <c r="A448" s="5" t="n">
        <v>406</v>
      </c>
      <c r="B448" s="5" t="n">
        <v>406</v>
      </c>
      <c r="C448" s="5" t="e">
        <f aca="false">VLOOKUP(A448,Sheet9!$A$2:$K$620,11,0)</f>
        <v>#N/A</v>
      </c>
      <c r="D448" s="5" t="s">
        <v>784</v>
      </c>
      <c r="E448" s="5" t="s">
        <v>785</v>
      </c>
      <c r="F448" s="5" t="str">
        <f aca="false">VLOOKUP(B448,car_part!A407:H1025,8,0)</f>
        <v>D31L</v>
      </c>
    </row>
    <row r="449" customFormat="false" ht="13.8" hidden="false" customHeight="false" outlineLevel="0" collapsed="false">
      <c r="A449" s="5" t="n">
        <v>407</v>
      </c>
      <c r="B449" s="5" t="n">
        <v>407</v>
      </c>
      <c r="C449" s="5" t="e">
        <f aca="false">VLOOKUP(A449,Sheet9!$A$2:$K$620,11,0)</f>
        <v>#N/A</v>
      </c>
      <c r="D449" s="5" t="s">
        <v>784</v>
      </c>
      <c r="E449" s="5" t="s">
        <v>785</v>
      </c>
      <c r="F449" s="5" t="str">
        <f aca="false">VLOOKUP(B449,car_part!A408:H1026,8,0)</f>
        <v>D31L</v>
      </c>
    </row>
    <row r="450" customFormat="false" ht="13.8" hidden="false" customHeight="false" outlineLevel="0" collapsed="false">
      <c r="A450" s="5" t="n">
        <v>410</v>
      </c>
      <c r="B450" s="5" t="n">
        <v>410</v>
      </c>
      <c r="C450" s="5" t="e">
        <f aca="false">VLOOKUP(A450,Sheet9!$A$2:$K$620,11,0)</f>
        <v>#N/A</v>
      </c>
      <c r="D450" s="5" t="s">
        <v>784</v>
      </c>
      <c r="E450" s="5" t="s">
        <v>785</v>
      </c>
      <c r="F450" s="5" t="str">
        <f aca="false">VLOOKUP(B450,car_part!A411:H1029,8,0)</f>
        <v>D31L</v>
      </c>
    </row>
    <row r="451" customFormat="false" ht="13.8" hidden="false" customHeight="false" outlineLevel="0" collapsed="false">
      <c r="A451" s="5" t="n">
        <v>414</v>
      </c>
      <c r="B451" s="5" t="n">
        <v>414</v>
      </c>
      <c r="C451" s="5" t="e">
        <f aca="false">VLOOKUP(A451,Sheet9!$A$2:$K$620,11,0)</f>
        <v>#N/A</v>
      </c>
      <c r="D451" s="5" t="s">
        <v>784</v>
      </c>
      <c r="E451" s="5" t="s">
        <v>785</v>
      </c>
      <c r="F451" s="5" t="str">
        <f aca="false">VLOOKUP(B451,car_part!A415:H1033,8,0)</f>
        <v>D31L</v>
      </c>
    </row>
    <row r="452" customFormat="false" ht="13.8" hidden="false" customHeight="false" outlineLevel="0" collapsed="false">
      <c r="A452" s="5" t="n">
        <v>423</v>
      </c>
      <c r="B452" s="5" t="n">
        <v>423</v>
      </c>
      <c r="C452" s="5" t="e">
        <f aca="false">VLOOKUP(A452,Sheet9!$A$2:$K$620,11,0)</f>
        <v>#N/A</v>
      </c>
      <c r="D452" s="5" t="s">
        <v>784</v>
      </c>
      <c r="E452" s="5" t="s">
        <v>785</v>
      </c>
      <c r="F452" s="5" t="str">
        <f aca="false">VLOOKUP(B452,car_part!A424:H1042,8,0)</f>
        <v>D31L</v>
      </c>
    </row>
    <row r="453" customFormat="false" ht="13.8" hidden="false" customHeight="false" outlineLevel="0" collapsed="false">
      <c r="A453" s="5" t="n">
        <v>430</v>
      </c>
      <c r="B453" s="5" t="n">
        <v>430</v>
      </c>
      <c r="C453" s="5" t="e">
        <f aca="false">VLOOKUP(A453,Sheet9!$A$2:$K$620,11,0)</f>
        <v>#N/A</v>
      </c>
      <c r="D453" s="5" t="s">
        <v>784</v>
      </c>
      <c r="E453" s="5" t="s">
        <v>785</v>
      </c>
      <c r="F453" s="5" t="str">
        <f aca="false">VLOOKUP(B453,car_part!A431:H1049,8,0)</f>
        <v>D31L</v>
      </c>
    </row>
    <row r="454" customFormat="false" ht="13.8" hidden="false" customHeight="false" outlineLevel="0" collapsed="false">
      <c r="A454" s="5" t="n">
        <v>432</v>
      </c>
      <c r="B454" s="5" t="n">
        <v>432</v>
      </c>
      <c r="C454" s="5" t="e">
        <f aca="false">VLOOKUP(A454,Sheet9!$A$2:$K$620,11,0)</f>
        <v>#N/A</v>
      </c>
      <c r="D454" s="5" t="s">
        <v>784</v>
      </c>
      <c r="E454" s="5" t="s">
        <v>785</v>
      </c>
      <c r="F454" s="5" t="str">
        <f aca="false">VLOOKUP(B454,car_part!A433:H1051,8,0)</f>
        <v>D31L</v>
      </c>
    </row>
    <row r="455" customFormat="false" ht="13.8" hidden="false" customHeight="false" outlineLevel="0" collapsed="false">
      <c r="A455" s="5" t="n">
        <v>444</v>
      </c>
      <c r="B455" s="5" t="n">
        <v>444</v>
      </c>
      <c r="C455" s="5" t="e">
        <f aca="false">VLOOKUP(A455,Sheet9!$A$2:$K$620,11,0)</f>
        <v>#N/A</v>
      </c>
      <c r="D455" s="5" t="s">
        <v>784</v>
      </c>
      <c r="E455" s="5" t="s">
        <v>785</v>
      </c>
      <c r="F455" s="5" t="str">
        <f aca="false">VLOOKUP(B455,car_part!A445:H1063,8,0)</f>
        <v>D31L</v>
      </c>
    </row>
    <row r="456" customFormat="false" ht="13.8" hidden="false" customHeight="false" outlineLevel="0" collapsed="false">
      <c r="A456" s="5" t="n">
        <v>445</v>
      </c>
      <c r="B456" s="5" t="n">
        <v>445</v>
      </c>
      <c r="C456" s="5" t="e">
        <f aca="false">VLOOKUP(A456,Sheet9!$A$2:$K$620,11,0)</f>
        <v>#N/A</v>
      </c>
      <c r="D456" s="5" t="s">
        <v>784</v>
      </c>
      <c r="E456" s="5" t="s">
        <v>785</v>
      </c>
      <c r="F456" s="5" t="str">
        <f aca="false">VLOOKUP(B456,car_part!A446:H1064,8,0)</f>
        <v>D31L</v>
      </c>
    </row>
    <row r="457" customFormat="false" ht="13.8" hidden="false" customHeight="false" outlineLevel="0" collapsed="false">
      <c r="A457" s="5" t="n">
        <v>446</v>
      </c>
      <c r="B457" s="5" t="n">
        <v>446</v>
      </c>
      <c r="C457" s="5" t="e">
        <f aca="false">VLOOKUP(A457,Sheet9!$A$2:$K$620,11,0)</f>
        <v>#N/A</v>
      </c>
      <c r="D457" s="5" t="s">
        <v>784</v>
      </c>
      <c r="E457" s="5" t="s">
        <v>785</v>
      </c>
      <c r="F457" s="5" t="str">
        <f aca="false">VLOOKUP(B457,car_part!A447:H1065,8,0)</f>
        <v>D31L</v>
      </c>
    </row>
    <row r="458" customFormat="false" ht="13.8" hidden="false" customHeight="false" outlineLevel="0" collapsed="false">
      <c r="A458" s="5" t="n">
        <v>447</v>
      </c>
      <c r="B458" s="5" t="n">
        <v>447</v>
      </c>
      <c r="C458" s="5" t="e">
        <f aca="false">VLOOKUP(A458,Sheet9!$A$2:$K$620,11,0)</f>
        <v>#N/A</v>
      </c>
      <c r="D458" s="5" t="s">
        <v>784</v>
      </c>
      <c r="E458" s="5" t="s">
        <v>785</v>
      </c>
      <c r="F458" s="5" t="str">
        <f aca="false">VLOOKUP(B458,car_part!A448:H1066,8,0)</f>
        <v>D31L</v>
      </c>
    </row>
    <row r="459" customFormat="false" ht="13.8" hidden="false" customHeight="false" outlineLevel="0" collapsed="false">
      <c r="A459" s="5" t="n">
        <v>451</v>
      </c>
      <c r="B459" s="5" t="n">
        <v>451</v>
      </c>
      <c r="C459" s="5" t="e">
        <f aca="false">VLOOKUP(A459,Sheet9!$A$2:$K$620,11,0)</f>
        <v>#N/A</v>
      </c>
      <c r="D459" s="5" t="s">
        <v>784</v>
      </c>
      <c r="E459" s="5" t="s">
        <v>785</v>
      </c>
      <c r="F459" s="5" t="str">
        <f aca="false">VLOOKUP(B459,car_part!A452:H1070,8,0)</f>
        <v>D31L</v>
      </c>
    </row>
    <row r="460" customFormat="false" ht="13.8" hidden="false" customHeight="false" outlineLevel="0" collapsed="false">
      <c r="A460" s="5" t="n">
        <v>452</v>
      </c>
      <c r="B460" s="5" t="n">
        <v>452</v>
      </c>
      <c r="C460" s="5" t="e">
        <f aca="false">VLOOKUP(A460,Sheet9!$A$2:$K$620,11,0)</f>
        <v>#N/A</v>
      </c>
      <c r="D460" s="5" t="s">
        <v>784</v>
      </c>
      <c r="E460" s="5" t="s">
        <v>785</v>
      </c>
      <c r="F460" s="5" t="str">
        <f aca="false">VLOOKUP(B460,car_part!A453:H1071,8,0)</f>
        <v>D31L</v>
      </c>
    </row>
    <row r="461" customFormat="false" ht="13.8" hidden="false" customHeight="false" outlineLevel="0" collapsed="false">
      <c r="A461" s="5" t="n">
        <v>453</v>
      </c>
      <c r="B461" s="5" t="n">
        <v>453</v>
      </c>
      <c r="C461" s="5" t="e">
        <f aca="false">VLOOKUP(A461,Sheet9!$A$2:$K$620,11,0)</f>
        <v>#N/A</v>
      </c>
      <c r="D461" s="5" t="s">
        <v>784</v>
      </c>
      <c r="E461" s="5" t="s">
        <v>785</v>
      </c>
      <c r="F461" s="5" t="str">
        <f aca="false">VLOOKUP(B461,car_part!A454:H1072,8,0)</f>
        <v>D31L</v>
      </c>
    </row>
    <row r="462" customFormat="false" ht="13.8" hidden="false" customHeight="false" outlineLevel="0" collapsed="false">
      <c r="A462" s="5" t="n">
        <v>454</v>
      </c>
      <c r="B462" s="5" t="n">
        <v>454</v>
      </c>
      <c r="C462" s="5" t="e">
        <f aca="false">VLOOKUP(A462,Sheet9!$A$2:$K$620,11,0)</f>
        <v>#N/A</v>
      </c>
      <c r="D462" s="5" t="s">
        <v>784</v>
      </c>
      <c r="E462" s="5" t="s">
        <v>785</v>
      </c>
      <c r="F462" s="5" t="str">
        <f aca="false">VLOOKUP(B462,car_part!A455:H1073,8,0)</f>
        <v>D31L</v>
      </c>
    </row>
    <row r="463" customFormat="false" ht="13.8" hidden="false" customHeight="false" outlineLevel="0" collapsed="false">
      <c r="A463" s="5" t="n">
        <v>455</v>
      </c>
      <c r="B463" s="5" t="n">
        <v>455</v>
      </c>
      <c r="C463" s="5" t="e">
        <f aca="false">VLOOKUP(A463,Sheet9!$A$2:$K$620,11,0)</f>
        <v>#N/A</v>
      </c>
      <c r="D463" s="5" t="s">
        <v>784</v>
      </c>
      <c r="E463" s="5" t="s">
        <v>785</v>
      </c>
      <c r="F463" s="5" t="str">
        <f aca="false">VLOOKUP(B463,car_part!A456:H1074,8,0)</f>
        <v>D31L</v>
      </c>
    </row>
    <row r="464" customFormat="false" ht="13.8" hidden="false" customHeight="false" outlineLevel="0" collapsed="false">
      <c r="A464" s="5" t="n">
        <v>464</v>
      </c>
      <c r="B464" s="5" t="n">
        <v>464</v>
      </c>
      <c r="C464" s="5" t="e">
        <f aca="false">VLOOKUP(A464,Sheet9!$A$2:$K$620,11,0)</f>
        <v>#N/A</v>
      </c>
      <c r="D464" s="5" t="s">
        <v>784</v>
      </c>
      <c r="E464" s="5" t="s">
        <v>785</v>
      </c>
      <c r="F464" s="5" t="str">
        <f aca="false">VLOOKUP(B464,car_part!A465:H1083,8,0)</f>
        <v>D31L</v>
      </c>
    </row>
    <row r="465" customFormat="false" ht="13.8" hidden="false" customHeight="false" outlineLevel="0" collapsed="false">
      <c r="A465" s="5" t="n">
        <v>465</v>
      </c>
      <c r="B465" s="5" t="n">
        <v>465</v>
      </c>
      <c r="C465" s="5" t="e">
        <f aca="false">VLOOKUP(A465,Sheet9!$A$2:$K$620,11,0)</f>
        <v>#N/A</v>
      </c>
      <c r="D465" s="5" t="s">
        <v>784</v>
      </c>
      <c r="E465" s="5" t="s">
        <v>785</v>
      </c>
      <c r="F465" s="5" t="str">
        <f aca="false">VLOOKUP(B465,car_part!A466:H1084,8,0)</f>
        <v>D31L</v>
      </c>
    </row>
    <row r="466" customFormat="false" ht="13.8" hidden="false" customHeight="false" outlineLevel="0" collapsed="false">
      <c r="A466" s="5" t="n">
        <v>466</v>
      </c>
      <c r="B466" s="5" t="n">
        <v>466</v>
      </c>
      <c r="C466" s="5" t="e">
        <f aca="false">VLOOKUP(A466,Sheet9!$A$2:$K$620,11,0)</f>
        <v>#N/A</v>
      </c>
      <c r="D466" s="5" t="s">
        <v>784</v>
      </c>
      <c r="E466" s="5" t="s">
        <v>785</v>
      </c>
      <c r="F466" s="5" t="str">
        <f aca="false">VLOOKUP(B466,car_part!A467:H1085,8,0)</f>
        <v>D31L</v>
      </c>
    </row>
    <row r="467" customFormat="false" ht="13.8" hidden="false" customHeight="false" outlineLevel="0" collapsed="false">
      <c r="A467" s="5" t="n">
        <v>468</v>
      </c>
      <c r="B467" s="5" t="n">
        <v>468</v>
      </c>
      <c r="C467" s="5" t="e">
        <f aca="false">VLOOKUP(A467,Sheet9!$A$2:$K$620,11,0)</f>
        <v>#N/A</v>
      </c>
      <c r="D467" s="5" t="s">
        <v>784</v>
      </c>
      <c r="E467" s="5" t="s">
        <v>785</v>
      </c>
      <c r="F467" s="5" t="str">
        <f aca="false">VLOOKUP(B467,car_part!A469:H1087,8,0)</f>
        <v>D31L</v>
      </c>
    </row>
    <row r="468" customFormat="false" ht="13.8" hidden="false" customHeight="false" outlineLevel="0" collapsed="false">
      <c r="A468" s="5" t="n">
        <v>556</v>
      </c>
      <c r="B468" s="5" t="n">
        <v>556</v>
      </c>
      <c r="C468" s="5" t="e">
        <f aca="false">VLOOKUP(A468,Sheet9!$A$2:$K$620,11,0)</f>
        <v>#N/A</v>
      </c>
      <c r="D468" s="5" t="s">
        <v>784</v>
      </c>
      <c r="E468" s="5" t="s">
        <v>785</v>
      </c>
      <c r="F468" s="5" t="str">
        <f aca="false">VLOOKUP(B468,car_part!A557:H1175,8,0)</f>
        <v>D31L</v>
      </c>
    </row>
    <row r="469" customFormat="false" ht="13.8" hidden="false" customHeight="false" outlineLevel="0" collapsed="false">
      <c r="A469" s="5" t="n">
        <v>559</v>
      </c>
      <c r="B469" s="5" t="n">
        <v>559</v>
      </c>
      <c r="C469" s="5" t="e">
        <f aca="false">VLOOKUP(A469,Sheet9!$A$2:$K$620,11,0)</f>
        <v>#N/A</v>
      </c>
      <c r="D469" s="5" t="s">
        <v>784</v>
      </c>
      <c r="E469" s="5" t="s">
        <v>785</v>
      </c>
      <c r="F469" s="5" t="str">
        <f aca="false">VLOOKUP(B469,car_part!A560:H1178,8,0)</f>
        <v>D31L</v>
      </c>
    </row>
    <row r="470" customFormat="false" ht="13.8" hidden="false" customHeight="false" outlineLevel="0" collapsed="false">
      <c r="A470" s="5" t="n">
        <v>565</v>
      </c>
      <c r="B470" s="5" t="n">
        <v>565</v>
      </c>
      <c r="C470" s="5" t="e">
        <f aca="false">VLOOKUP(A470,Sheet9!$A$2:$K$620,11,0)</f>
        <v>#N/A</v>
      </c>
      <c r="D470" s="5" t="s">
        <v>784</v>
      </c>
      <c r="E470" s="5" t="s">
        <v>785</v>
      </c>
      <c r="F470" s="5" t="str">
        <f aca="false">VLOOKUP(B470,car_part!A566:H1184,8,0)</f>
        <v>D31L</v>
      </c>
    </row>
    <row r="471" customFormat="false" ht="13.8" hidden="false" customHeight="false" outlineLevel="0" collapsed="false">
      <c r="A471" s="5" t="n">
        <v>577</v>
      </c>
      <c r="B471" s="5" t="n">
        <v>577</v>
      </c>
      <c r="C471" s="5" t="e">
        <f aca="false">VLOOKUP(A471,Sheet9!$A$2:$K$620,11,0)</f>
        <v>#N/A</v>
      </c>
      <c r="D471" s="5" t="s">
        <v>784</v>
      </c>
      <c r="E471" s="5" t="s">
        <v>785</v>
      </c>
      <c r="F471" s="5" t="str">
        <f aca="false">VLOOKUP(B471,car_part!A578:H1196,8,0)</f>
        <v>D31L</v>
      </c>
    </row>
    <row r="472" customFormat="false" ht="13.8" hidden="false" customHeight="false" outlineLevel="0" collapsed="false">
      <c r="A472" s="5" t="n">
        <v>129</v>
      </c>
      <c r="B472" s="5" t="n">
        <v>129</v>
      </c>
      <c r="C472" s="5" t="e">
        <f aca="false">VLOOKUP(A472,Sheet9!$A$2:$K$620,11,0)</f>
        <v>#N/A</v>
      </c>
      <c r="D472" s="5" t="s">
        <v>784</v>
      </c>
      <c r="E472" s="5" t="s">
        <v>785</v>
      </c>
      <c r="F472" s="5" t="str">
        <f aca="false">VLOOKUP(B472,car_part!A130:H748,8,0)</f>
        <v>D31R</v>
      </c>
    </row>
    <row r="473" customFormat="false" ht="13.8" hidden="false" customHeight="false" outlineLevel="0" collapsed="false">
      <c r="A473" s="5" t="n">
        <v>135</v>
      </c>
      <c r="B473" s="5" t="n">
        <v>135</v>
      </c>
      <c r="C473" s="5" t="e">
        <f aca="false">VLOOKUP(A473,Sheet9!$A$2:$K$620,11,0)</f>
        <v>#N/A</v>
      </c>
      <c r="D473" s="5" t="s">
        <v>784</v>
      </c>
      <c r="E473" s="5" t="s">
        <v>785</v>
      </c>
      <c r="F473" s="5" t="str">
        <f aca="false">VLOOKUP(B473,car_part!A136:H754,8,0)</f>
        <v>D31R</v>
      </c>
    </row>
    <row r="474" customFormat="false" ht="13.8" hidden="false" customHeight="false" outlineLevel="0" collapsed="false">
      <c r="A474" s="5" t="n">
        <v>136</v>
      </c>
      <c r="B474" s="5" t="n">
        <v>136</v>
      </c>
      <c r="C474" s="5" t="e">
        <f aca="false">VLOOKUP(A474,Sheet9!$A$2:$K$620,11,0)</f>
        <v>#N/A</v>
      </c>
      <c r="D474" s="5" t="s">
        <v>784</v>
      </c>
      <c r="E474" s="5" t="s">
        <v>785</v>
      </c>
      <c r="F474" s="5" t="str">
        <f aca="false">VLOOKUP(B474,car_part!A137:H755,8,0)</f>
        <v>D31R</v>
      </c>
    </row>
    <row r="475" customFormat="false" ht="13.8" hidden="false" customHeight="false" outlineLevel="0" collapsed="false">
      <c r="A475" s="5" t="n">
        <v>155</v>
      </c>
      <c r="B475" s="5" t="n">
        <v>155</v>
      </c>
      <c r="C475" s="5" t="e">
        <f aca="false">VLOOKUP(A475,Sheet9!$A$2:$K$620,11,0)</f>
        <v>#N/A</v>
      </c>
      <c r="D475" s="5" t="s">
        <v>784</v>
      </c>
      <c r="E475" s="5" t="s">
        <v>785</v>
      </c>
      <c r="F475" s="5" t="str">
        <f aca="false">VLOOKUP(B475,car_part!A156:H774,8,0)</f>
        <v>D31R</v>
      </c>
    </row>
    <row r="476" customFormat="false" ht="13.8" hidden="false" customHeight="false" outlineLevel="0" collapsed="false">
      <c r="A476" s="5" t="n">
        <v>156</v>
      </c>
      <c r="B476" s="5" t="n">
        <v>156</v>
      </c>
      <c r="C476" s="5" t="e">
        <f aca="false">VLOOKUP(A476,Sheet9!$A$2:$K$620,11,0)</f>
        <v>#N/A</v>
      </c>
      <c r="D476" s="5" t="s">
        <v>784</v>
      </c>
      <c r="E476" s="5" t="s">
        <v>785</v>
      </c>
      <c r="F476" s="5" t="str">
        <f aca="false">VLOOKUP(B476,car_part!A157:H775,8,0)</f>
        <v>D31R</v>
      </c>
    </row>
    <row r="477" customFormat="false" ht="13.8" hidden="false" customHeight="false" outlineLevel="0" collapsed="false">
      <c r="A477" s="5" t="n">
        <v>157</v>
      </c>
      <c r="B477" s="5" t="n">
        <v>157</v>
      </c>
      <c r="C477" s="5" t="e">
        <f aca="false">VLOOKUP(A477,Sheet9!$A$2:$K$620,11,0)</f>
        <v>#N/A</v>
      </c>
      <c r="D477" s="5" t="s">
        <v>784</v>
      </c>
      <c r="E477" s="5" t="s">
        <v>785</v>
      </c>
      <c r="F477" s="5" t="str">
        <f aca="false">VLOOKUP(B477,car_part!A158:H776,8,0)</f>
        <v>D31R</v>
      </c>
    </row>
    <row r="478" customFormat="false" ht="13.8" hidden="false" customHeight="false" outlineLevel="0" collapsed="false">
      <c r="A478" s="5" t="n">
        <v>206</v>
      </c>
      <c r="B478" s="5" t="n">
        <v>206</v>
      </c>
      <c r="C478" s="5" t="e">
        <f aca="false">VLOOKUP(A478,Sheet9!$A$2:$K$620,11,0)</f>
        <v>#N/A</v>
      </c>
      <c r="D478" s="5" t="s">
        <v>784</v>
      </c>
      <c r="E478" s="5" t="s">
        <v>785</v>
      </c>
      <c r="F478" s="5" t="str">
        <f aca="false">VLOOKUP(B478,car_part!A207:H825,8,0)</f>
        <v>D31R</v>
      </c>
    </row>
    <row r="479" customFormat="false" ht="13.8" hidden="false" customHeight="false" outlineLevel="0" collapsed="false">
      <c r="A479" s="5" t="n">
        <v>207</v>
      </c>
      <c r="B479" s="5" t="n">
        <v>207</v>
      </c>
      <c r="C479" s="5" t="e">
        <f aca="false">VLOOKUP(A479,Sheet9!$A$2:$K$620,11,0)</f>
        <v>#N/A</v>
      </c>
      <c r="D479" s="5" t="s">
        <v>784</v>
      </c>
      <c r="E479" s="5" t="s">
        <v>785</v>
      </c>
      <c r="F479" s="5" t="str">
        <f aca="false">VLOOKUP(B479,car_part!A208:H826,8,0)</f>
        <v>D31R</v>
      </c>
    </row>
    <row r="480" customFormat="false" ht="13.8" hidden="false" customHeight="false" outlineLevel="0" collapsed="false">
      <c r="A480" s="5" t="n">
        <v>208</v>
      </c>
      <c r="B480" s="5" t="n">
        <v>208</v>
      </c>
      <c r="C480" s="5" t="e">
        <f aca="false">VLOOKUP(A480,Sheet9!$A$2:$K$620,11,0)</f>
        <v>#N/A</v>
      </c>
      <c r="D480" s="5" t="s">
        <v>784</v>
      </c>
      <c r="E480" s="5" t="s">
        <v>785</v>
      </c>
      <c r="F480" s="5" t="str">
        <f aca="false">VLOOKUP(B480,car_part!A209:H827,8,0)</f>
        <v>D31R</v>
      </c>
    </row>
    <row r="481" customFormat="false" ht="13.8" hidden="false" customHeight="false" outlineLevel="0" collapsed="false">
      <c r="A481" s="5" t="n">
        <v>209</v>
      </c>
      <c r="B481" s="5" t="n">
        <v>209</v>
      </c>
      <c r="C481" s="5" t="e">
        <f aca="false">VLOOKUP(A481,Sheet9!$A$2:$K$620,11,0)</f>
        <v>#N/A</v>
      </c>
      <c r="D481" s="5" t="s">
        <v>784</v>
      </c>
      <c r="E481" s="5" t="s">
        <v>785</v>
      </c>
      <c r="F481" s="5" t="str">
        <f aca="false">VLOOKUP(B481,car_part!A210:H828,8,0)</f>
        <v>D31R</v>
      </c>
    </row>
    <row r="482" customFormat="false" ht="13.8" hidden="false" customHeight="false" outlineLevel="0" collapsed="false">
      <c r="A482" s="5" t="n">
        <v>210</v>
      </c>
      <c r="B482" s="5" t="n">
        <v>210</v>
      </c>
      <c r="C482" s="5" t="e">
        <f aca="false">VLOOKUP(A482,Sheet9!$A$2:$K$620,11,0)</f>
        <v>#N/A</v>
      </c>
      <c r="D482" s="5" t="s">
        <v>784</v>
      </c>
      <c r="E482" s="5" t="s">
        <v>785</v>
      </c>
      <c r="F482" s="5" t="str">
        <f aca="false">VLOOKUP(B482,car_part!A211:H829,8,0)</f>
        <v>D31R</v>
      </c>
    </row>
    <row r="483" customFormat="false" ht="13.8" hidden="false" customHeight="false" outlineLevel="0" collapsed="false">
      <c r="A483" s="5" t="n">
        <v>211</v>
      </c>
      <c r="B483" s="5" t="n">
        <v>211</v>
      </c>
      <c r="C483" s="5" t="e">
        <f aca="false">VLOOKUP(A483,Sheet9!$A$2:$K$620,11,0)</f>
        <v>#N/A</v>
      </c>
      <c r="D483" s="5" t="s">
        <v>784</v>
      </c>
      <c r="E483" s="5" t="s">
        <v>785</v>
      </c>
      <c r="F483" s="5" t="str">
        <f aca="false">VLOOKUP(B483,car_part!A212:H830,8,0)</f>
        <v>D31R</v>
      </c>
    </row>
    <row r="484" customFormat="false" ht="13.8" hidden="false" customHeight="false" outlineLevel="0" collapsed="false">
      <c r="A484" s="5" t="n">
        <v>212</v>
      </c>
      <c r="B484" s="5" t="n">
        <v>212</v>
      </c>
      <c r="C484" s="5" t="e">
        <f aca="false">VLOOKUP(A484,Sheet9!$A$2:$K$620,11,0)</f>
        <v>#N/A</v>
      </c>
      <c r="D484" s="5" t="s">
        <v>784</v>
      </c>
      <c r="E484" s="5" t="s">
        <v>785</v>
      </c>
      <c r="F484" s="5" t="str">
        <f aca="false">VLOOKUP(B484,car_part!A213:H831,8,0)</f>
        <v>D31R</v>
      </c>
    </row>
    <row r="485" customFormat="false" ht="13.8" hidden="false" customHeight="false" outlineLevel="0" collapsed="false">
      <c r="A485" s="5" t="n">
        <v>213</v>
      </c>
      <c r="B485" s="5" t="n">
        <v>213</v>
      </c>
      <c r="C485" s="5" t="e">
        <f aca="false">VLOOKUP(A485,Sheet9!$A$2:$K$620,11,0)</f>
        <v>#N/A</v>
      </c>
      <c r="D485" s="5" t="s">
        <v>784</v>
      </c>
      <c r="E485" s="5" t="s">
        <v>785</v>
      </c>
      <c r="F485" s="5" t="str">
        <f aca="false">VLOOKUP(B485,car_part!A214:H832,8,0)</f>
        <v>D31R</v>
      </c>
    </row>
    <row r="486" customFormat="false" ht="13.8" hidden="false" customHeight="false" outlineLevel="0" collapsed="false">
      <c r="A486" s="5" t="n">
        <v>269</v>
      </c>
      <c r="B486" s="5" t="n">
        <v>269</v>
      </c>
      <c r="C486" s="5" t="e">
        <f aca="false">VLOOKUP(A486,Sheet9!$A$2:$K$620,11,0)</f>
        <v>#N/A</v>
      </c>
      <c r="D486" s="5" t="s">
        <v>784</v>
      </c>
      <c r="E486" s="5" t="s">
        <v>785</v>
      </c>
      <c r="F486" s="5" t="str">
        <f aca="false">VLOOKUP(B486,car_part!A270:H888,8,0)</f>
        <v>D31R</v>
      </c>
    </row>
    <row r="487" customFormat="false" ht="13.8" hidden="false" customHeight="false" outlineLevel="0" collapsed="false">
      <c r="A487" s="5" t="n">
        <v>270</v>
      </c>
      <c r="B487" s="5" t="n">
        <v>270</v>
      </c>
      <c r="C487" s="5" t="e">
        <f aca="false">VLOOKUP(A487,Sheet9!$A$2:$K$620,11,0)</f>
        <v>#N/A</v>
      </c>
      <c r="D487" s="5" t="s">
        <v>784</v>
      </c>
      <c r="E487" s="5" t="s">
        <v>785</v>
      </c>
      <c r="F487" s="5" t="str">
        <f aca="false">VLOOKUP(B487,car_part!A271:H889,8,0)</f>
        <v>D31R</v>
      </c>
    </row>
    <row r="488" customFormat="false" ht="13.8" hidden="false" customHeight="false" outlineLevel="0" collapsed="false">
      <c r="A488" s="5" t="n">
        <v>339</v>
      </c>
      <c r="B488" s="5" t="n">
        <v>339</v>
      </c>
      <c r="C488" s="5" t="e">
        <f aca="false">VLOOKUP(A488,Sheet9!$A$2:$K$620,11,0)</f>
        <v>#N/A</v>
      </c>
      <c r="D488" s="5" t="s">
        <v>784</v>
      </c>
      <c r="E488" s="5" t="s">
        <v>785</v>
      </c>
      <c r="F488" s="5" t="str">
        <f aca="false">VLOOKUP(B488,car_part!A340:H958,8,0)</f>
        <v>D31R</v>
      </c>
    </row>
    <row r="489" customFormat="false" ht="13.8" hidden="false" customHeight="false" outlineLevel="0" collapsed="false">
      <c r="A489" s="5" t="n">
        <v>449</v>
      </c>
      <c r="B489" s="5" t="n">
        <v>449</v>
      </c>
      <c r="C489" s="5" t="e">
        <f aca="false">VLOOKUP(A489,Sheet9!$A$2:$K$620,11,0)</f>
        <v>#N/A</v>
      </c>
      <c r="D489" s="5" t="s">
        <v>784</v>
      </c>
      <c r="E489" s="5" t="s">
        <v>785</v>
      </c>
      <c r="F489" s="5" t="str">
        <f aca="false">VLOOKUP(B489,car_part!A450:H1068,8,0)</f>
        <v>D31R</v>
      </c>
    </row>
    <row r="490" customFormat="false" ht="13.8" hidden="false" customHeight="false" outlineLevel="0" collapsed="false">
      <c r="A490" s="5" t="n">
        <v>450</v>
      </c>
      <c r="B490" s="5" t="n">
        <v>450</v>
      </c>
      <c r="C490" s="5" t="e">
        <f aca="false">VLOOKUP(A490,Sheet9!$A$2:$K$620,11,0)</f>
        <v>#N/A</v>
      </c>
      <c r="D490" s="5" t="s">
        <v>784</v>
      </c>
      <c r="E490" s="5" t="s">
        <v>785</v>
      </c>
      <c r="F490" s="5" t="str">
        <f aca="false">VLOOKUP(B490,car_part!A451:H1069,8,0)</f>
        <v>D31R</v>
      </c>
    </row>
    <row r="491" customFormat="false" ht="13.8" hidden="false" customHeight="false" outlineLevel="0" collapsed="false">
      <c r="A491" s="5" t="n">
        <v>485</v>
      </c>
      <c r="B491" s="5" t="n">
        <v>485</v>
      </c>
      <c r="C491" s="5" t="e">
        <f aca="false">VLOOKUP(A491,Sheet9!$A$2:$K$620,11,0)</f>
        <v>#N/A</v>
      </c>
      <c r="D491" s="5" t="s">
        <v>784</v>
      </c>
      <c r="E491" s="5" t="s">
        <v>785</v>
      </c>
      <c r="F491" s="5" t="str">
        <f aca="false">VLOOKUP(B491,car_part!A486:H1104,8,0)</f>
        <v>D31R</v>
      </c>
    </row>
    <row r="492" customFormat="false" ht="13.8" hidden="false" customHeight="false" outlineLevel="0" collapsed="false">
      <c r="A492" s="5" t="n">
        <v>513</v>
      </c>
      <c r="B492" s="5" t="n">
        <v>513</v>
      </c>
      <c r="C492" s="5" t="e">
        <f aca="false">VLOOKUP(A492,Sheet9!$A$2:$K$620,11,0)</f>
        <v>#N/A</v>
      </c>
      <c r="D492" s="5" t="s">
        <v>784</v>
      </c>
      <c r="E492" s="5" t="s">
        <v>785</v>
      </c>
      <c r="F492" s="5" t="str">
        <f aca="false">VLOOKUP(B492,car_part!A514:H1132,8,0)</f>
        <v>D31R</v>
      </c>
    </row>
    <row r="493" customFormat="false" ht="13.8" hidden="false" customHeight="false" outlineLevel="0" collapsed="false">
      <c r="A493" s="5" t="n">
        <v>554</v>
      </c>
      <c r="B493" s="5" t="n">
        <v>554</v>
      </c>
      <c r="C493" s="5" t="e">
        <f aca="false">VLOOKUP(A493,Sheet9!$A$2:$K$620,11,0)</f>
        <v>#N/A</v>
      </c>
      <c r="D493" s="5" t="s">
        <v>784</v>
      </c>
      <c r="E493" s="5" t="s">
        <v>785</v>
      </c>
      <c r="F493" s="5" t="str">
        <f aca="false">VLOOKUP(B493,car_part!A555:H1173,8,0)</f>
        <v>D31R</v>
      </c>
    </row>
    <row r="494" customFormat="false" ht="13.8" hidden="false" customHeight="false" outlineLevel="0" collapsed="false">
      <c r="A494" s="5" t="n">
        <v>182</v>
      </c>
      <c r="B494" s="5" t="n">
        <v>182</v>
      </c>
      <c r="C494" s="5" t="e">
        <f aca="false">VLOOKUP(A494,Sheet9!$A$2:$K$620,11,0)</f>
        <v>#N/A</v>
      </c>
      <c r="D494" s="5" t="s">
        <v>784</v>
      </c>
      <c r="E494" s="5" t="s">
        <v>785</v>
      </c>
      <c r="F494" s="5" t="str">
        <f aca="false">VLOOKUP(B494,car_part!A183:H801,8,0)</f>
        <v>EFB D23L</v>
      </c>
    </row>
    <row r="495" customFormat="false" ht="13.8" hidden="false" customHeight="false" outlineLevel="0" collapsed="false">
      <c r="A495" s="5" t="n">
        <v>602</v>
      </c>
      <c r="B495" s="5" t="n">
        <v>602</v>
      </c>
      <c r="C495" s="5" t="e">
        <f aca="false">VLOOKUP(A495,Sheet9!$A$2:$K$620,11,0)</f>
        <v>#N/A</v>
      </c>
      <c r="D495" s="5" t="s">
        <v>784</v>
      </c>
      <c r="E495" s="5" t="s">
        <v>785</v>
      </c>
      <c r="F495" s="5" t="str">
        <f aca="false">VLOOKUP(B495,car_part!A603:H1221,8,0)</f>
        <v>EFB D23L</v>
      </c>
    </row>
    <row r="496" customFormat="false" ht="13.8" hidden="false" customHeight="false" outlineLevel="0" collapsed="false">
      <c r="A496" s="5" t="n">
        <v>7</v>
      </c>
      <c r="B496" s="5" t="n">
        <v>7</v>
      </c>
      <c r="C496" s="5" t="n">
        <v>2001</v>
      </c>
      <c r="D496" s="5" t="s">
        <v>784</v>
      </c>
      <c r="E496" s="5" t="s">
        <v>785</v>
      </c>
      <c r="F496" s="5" t="str">
        <f aca="false">VLOOKUP(B496,car_part!A8:H626,8,0)</f>
        <v>DIN66</v>
      </c>
    </row>
    <row r="497" customFormat="false" ht="13.8" hidden="false" customHeight="false" outlineLevel="0" collapsed="false">
      <c r="A497" s="5" t="n">
        <v>8</v>
      </c>
      <c r="B497" s="5" t="n">
        <v>8</v>
      </c>
      <c r="C497" s="5" t="n">
        <v>2001</v>
      </c>
      <c r="D497" s="5" t="s">
        <v>784</v>
      </c>
      <c r="E497" s="5" t="s">
        <v>785</v>
      </c>
      <c r="F497" s="5" t="str">
        <f aca="false">VLOOKUP(B497,car_part!A9:H627,8,0)</f>
        <v>DIN66</v>
      </c>
    </row>
    <row r="498" customFormat="false" ht="13.8" hidden="false" customHeight="false" outlineLevel="0" collapsed="false">
      <c r="A498" s="5" t="n">
        <v>9</v>
      </c>
      <c r="B498" s="5" t="n">
        <v>9</v>
      </c>
      <c r="C498" s="5" t="n">
        <v>2001</v>
      </c>
      <c r="D498" s="5" t="s">
        <v>784</v>
      </c>
      <c r="E498" s="5" t="s">
        <v>785</v>
      </c>
      <c r="F498" s="5" t="str">
        <f aca="false">VLOOKUP(B498,car_part!A10:H628,8,0)</f>
        <v>DIN66</v>
      </c>
    </row>
    <row r="499" customFormat="false" ht="13.8" hidden="false" customHeight="false" outlineLevel="0" collapsed="false">
      <c r="A499" s="5" t="n">
        <v>10</v>
      </c>
      <c r="B499" s="5" t="n">
        <v>10</v>
      </c>
      <c r="C499" s="5" t="n">
        <v>2001</v>
      </c>
      <c r="D499" s="5" t="s">
        <v>784</v>
      </c>
      <c r="E499" s="5" t="s">
        <v>785</v>
      </c>
      <c r="F499" s="5" t="str">
        <f aca="false">VLOOKUP(B499,car_part!A11:H629,8,0)</f>
        <v>DIN66</v>
      </c>
    </row>
    <row r="500" customFormat="false" ht="13.8" hidden="false" customHeight="false" outlineLevel="0" collapsed="false">
      <c r="A500" s="5" t="n">
        <v>13</v>
      </c>
      <c r="B500" s="5" t="n">
        <v>13</v>
      </c>
      <c r="C500" s="5" t="n">
        <v>2001</v>
      </c>
      <c r="D500" s="5" t="s">
        <v>784</v>
      </c>
      <c r="E500" s="5" t="s">
        <v>785</v>
      </c>
      <c r="F500" s="5" t="str">
        <f aca="false">VLOOKUP(B500,car_part!A14:H632,8,0)</f>
        <v>DIN66</v>
      </c>
    </row>
    <row r="501" customFormat="false" ht="13.8" hidden="false" customHeight="false" outlineLevel="0" collapsed="false">
      <c r="A501" s="5" t="n">
        <v>50</v>
      </c>
      <c r="B501" s="5" t="n">
        <v>50</v>
      </c>
      <c r="C501" s="5" t="n">
        <v>2001</v>
      </c>
      <c r="D501" s="5" t="s">
        <v>784</v>
      </c>
      <c r="E501" s="5" t="s">
        <v>785</v>
      </c>
      <c r="F501" s="5" t="str">
        <f aca="false">VLOOKUP(B501,car_part!A51:H669,8,0)</f>
        <v>DIN66</v>
      </c>
    </row>
    <row r="502" customFormat="false" ht="13.8" hidden="false" customHeight="false" outlineLevel="0" collapsed="false">
      <c r="A502" s="5" t="n">
        <v>51</v>
      </c>
      <c r="B502" s="5" t="n">
        <v>51</v>
      </c>
      <c r="C502" s="5" t="n">
        <v>2001</v>
      </c>
      <c r="D502" s="5" t="s">
        <v>784</v>
      </c>
      <c r="E502" s="5" t="s">
        <v>785</v>
      </c>
      <c r="F502" s="5" t="str">
        <f aca="false">VLOOKUP(B502,car_part!A52:H670,8,0)</f>
        <v>DIN66</v>
      </c>
    </row>
    <row r="503" customFormat="false" ht="13.8" hidden="false" customHeight="false" outlineLevel="0" collapsed="false">
      <c r="A503" s="5" t="n">
        <v>54</v>
      </c>
      <c r="B503" s="5" t="n">
        <v>54</v>
      </c>
      <c r="C503" s="5" t="n">
        <v>2001</v>
      </c>
      <c r="D503" s="5" t="s">
        <v>784</v>
      </c>
      <c r="E503" s="5" t="s">
        <v>785</v>
      </c>
      <c r="F503" s="5" t="str">
        <f aca="false">VLOOKUP(B503,car_part!A55:H673,8,0)</f>
        <v>DIN66</v>
      </c>
    </row>
    <row r="504" customFormat="false" ht="13.8" hidden="false" customHeight="false" outlineLevel="0" collapsed="false">
      <c r="A504" s="5" t="n">
        <v>76</v>
      </c>
      <c r="B504" s="5" t="n">
        <v>76</v>
      </c>
      <c r="C504" s="5" t="n">
        <v>2001</v>
      </c>
      <c r="D504" s="5" t="s">
        <v>784</v>
      </c>
      <c r="E504" s="5" t="s">
        <v>785</v>
      </c>
      <c r="F504" s="5" t="str">
        <f aca="false">VLOOKUP(B504,car_part!A77:H695,8,0)</f>
        <v>DIN66</v>
      </c>
    </row>
    <row r="505" customFormat="false" ht="13.8" hidden="false" customHeight="false" outlineLevel="0" collapsed="false">
      <c r="A505" s="5" t="n">
        <v>80</v>
      </c>
      <c r="B505" s="5" t="n">
        <v>80</v>
      </c>
      <c r="C505" s="5" t="n">
        <v>2001</v>
      </c>
      <c r="D505" s="5" t="s">
        <v>784</v>
      </c>
      <c r="E505" s="5" t="s">
        <v>785</v>
      </c>
      <c r="F505" s="5" t="str">
        <f aca="false">VLOOKUP(B505,car_part!A81:H699,8,0)</f>
        <v>DIN66</v>
      </c>
    </row>
    <row r="506" customFormat="false" ht="13.8" hidden="false" customHeight="false" outlineLevel="0" collapsed="false">
      <c r="A506" s="5" t="n">
        <v>84</v>
      </c>
      <c r="B506" s="5" t="n">
        <v>84</v>
      </c>
      <c r="C506" s="5" t="n">
        <v>2001</v>
      </c>
      <c r="D506" s="5" t="s">
        <v>784</v>
      </c>
      <c r="E506" s="5" t="s">
        <v>785</v>
      </c>
      <c r="F506" s="5" t="str">
        <f aca="false">VLOOKUP(B506,car_part!A85:H703,8,0)</f>
        <v>DIN66</v>
      </c>
    </row>
    <row r="507" customFormat="false" ht="13.8" hidden="false" customHeight="false" outlineLevel="0" collapsed="false">
      <c r="A507" s="5" t="n">
        <v>87</v>
      </c>
      <c r="B507" s="5" t="n">
        <v>87</v>
      </c>
      <c r="C507" s="5" t="n">
        <v>2001</v>
      </c>
      <c r="D507" s="5" t="s">
        <v>784</v>
      </c>
      <c r="E507" s="5" t="s">
        <v>785</v>
      </c>
      <c r="F507" s="5" t="str">
        <f aca="false">VLOOKUP(B507,car_part!A88:H706,8,0)</f>
        <v>DIN66</v>
      </c>
    </row>
    <row r="508" customFormat="false" ht="13.8" hidden="false" customHeight="false" outlineLevel="0" collapsed="false">
      <c r="A508" s="5" t="n">
        <v>96</v>
      </c>
      <c r="B508" s="5" t="n">
        <v>96</v>
      </c>
      <c r="C508" s="5" t="n">
        <v>2001</v>
      </c>
      <c r="D508" s="5" t="s">
        <v>784</v>
      </c>
      <c r="E508" s="5" t="s">
        <v>785</v>
      </c>
      <c r="F508" s="5" t="str">
        <f aca="false">VLOOKUP(B508,car_part!A97:H715,8,0)</f>
        <v>DIN66</v>
      </c>
    </row>
    <row r="509" customFormat="false" ht="13.8" hidden="false" customHeight="false" outlineLevel="0" collapsed="false">
      <c r="A509" s="5" t="n">
        <v>100</v>
      </c>
      <c r="B509" s="5" t="n">
        <v>100</v>
      </c>
      <c r="C509" s="5" t="n">
        <v>2001</v>
      </c>
      <c r="D509" s="5" t="s">
        <v>784</v>
      </c>
      <c r="E509" s="5" t="s">
        <v>785</v>
      </c>
      <c r="F509" s="5" t="str">
        <f aca="false">VLOOKUP(B509,car_part!A101:H719,8,0)</f>
        <v>DIN66</v>
      </c>
    </row>
    <row r="510" customFormat="false" ht="13.8" hidden="false" customHeight="false" outlineLevel="0" collapsed="false">
      <c r="A510" s="5" t="n">
        <v>101</v>
      </c>
      <c r="B510" s="5" t="n">
        <v>101</v>
      </c>
      <c r="C510" s="5" t="n">
        <v>2001</v>
      </c>
      <c r="D510" s="5" t="s">
        <v>784</v>
      </c>
      <c r="E510" s="5" t="s">
        <v>785</v>
      </c>
      <c r="F510" s="5" t="str">
        <f aca="false">VLOOKUP(B510,car_part!A102:H720,8,0)</f>
        <v>DIN66</v>
      </c>
    </row>
    <row r="511" customFormat="false" ht="13.8" hidden="false" customHeight="false" outlineLevel="0" collapsed="false">
      <c r="A511" s="5" t="n">
        <v>377</v>
      </c>
      <c r="B511" s="5" t="n">
        <v>377</v>
      </c>
      <c r="C511" s="5" t="e">
        <f aca="false">VLOOKUP(A511,Sheet9!$A$2:$K$620,11,0)</f>
        <v>#N/A</v>
      </c>
      <c r="D511" s="5" t="s">
        <v>784</v>
      </c>
      <c r="E511" s="5" t="s">
        <v>785</v>
      </c>
      <c r="F511" s="5" t="str">
        <f aca="false">VLOOKUP(B511,car_part!A378:H996,8,0)</f>
        <v>If the vehicle is equipped with start/stop technology, the recommended battery is ENERGIZER AGM</v>
      </c>
    </row>
    <row r="512" customFormat="false" ht="13.8" hidden="false" customHeight="false" outlineLevel="0" collapsed="false">
      <c r="A512" s="5" t="n">
        <v>501</v>
      </c>
      <c r="B512" s="5" t="n">
        <v>501</v>
      </c>
      <c r="C512" s="5" t="e">
        <f aca="false">VLOOKUP(A512,Sheet9!$A$2:$K$620,11,0)</f>
        <v>#N/A</v>
      </c>
      <c r="D512" s="5" t="s">
        <v>784</v>
      </c>
      <c r="E512" s="5" t="s">
        <v>785</v>
      </c>
      <c r="F512" s="5" t="n">
        <f aca="false">VLOOKUP(B512,car_part!A502:H1120,8,0)</f>
        <v>0</v>
      </c>
    </row>
    <row r="513" customFormat="false" ht="13.8" hidden="false" customHeight="false" outlineLevel="0" collapsed="false">
      <c r="A513" s="5" t="n">
        <v>17</v>
      </c>
      <c r="B513" s="5" t="n">
        <v>17</v>
      </c>
      <c r="C513" s="5" t="e">
        <f aca="false">VLOOKUP(A513,Sheet9!$A$2:$K$620,11,0)</f>
        <v>#N/A</v>
      </c>
      <c r="D513" s="5" t="s">
        <v>784</v>
      </c>
      <c r="E513" s="5" t="s">
        <v>785</v>
      </c>
      <c r="F513" s="5" t="str">
        <f aca="false">VLOOKUP(B513,car_part!A18:H636,8,0)</f>
        <v>If the vehicle is equipped with start/stop technology, the recommended battery is ENERGIZER AGM</v>
      </c>
    </row>
    <row r="514" customFormat="false" ht="13.8" hidden="false" customHeight="false" outlineLevel="0" collapsed="false">
      <c r="A514" s="5" t="n">
        <v>35</v>
      </c>
      <c r="B514" s="5" t="n">
        <v>35</v>
      </c>
      <c r="C514" s="5" t="e">
        <f aca="false">VLOOKUP(A514,Sheet9!$A$2:$K$620,11,0)</f>
        <v>#N/A</v>
      </c>
      <c r="D514" s="5" t="s">
        <v>784</v>
      </c>
      <c r="E514" s="5" t="s">
        <v>785</v>
      </c>
      <c r="F514" s="5" t="str">
        <f aca="false">VLOOKUP(B514,car_part!A36:H654,8,0)</f>
        <v>If the vehicle is equipped with start/stop technology, the recommended battery is ENERGIZER AGM</v>
      </c>
    </row>
    <row r="515" customFormat="false" ht="13.8" hidden="false" customHeight="false" outlineLevel="0" collapsed="false">
      <c r="A515" s="5" t="n">
        <v>120</v>
      </c>
      <c r="B515" s="5" t="n">
        <v>120</v>
      </c>
      <c r="C515" s="5" t="e">
        <f aca="false">VLOOKUP(A515,Sheet9!$A$2:$K$620,11,0)</f>
        <v>#N/A</v>
      </c>
      <c r="D515" s="5" t="s">
        <v>784</v>
      </c>
      <c r="E515" s="5" t="s">
        <v>785</v>
      </c>
      <c r="F515" s="5" t="str">
        <f aca="false">VLOOKUP(B515,car_part!A121:H739,8,0)</f>
        <v>DIN88</v>
      </c>
    </row>
    <row r="516" customFormat="false" ht="13.8" hidden="false" customHeight="false" outlineLevel="0" collapsed="false">
      <c r="A516" s="5" t="n">
        <v>121</v>
      </c>
      <c r="B516" s="5" t="n">
        <v>121</v>
      </c>
      <c r="C516" s="5" t="e">
        <f aca="false">VLOOKUP(A516,Sheet9!$A$2:$K$620,11,0)</f>
        <v>#N/A</v>
      </c>
      <c r="D516" s="5" t="s">
        <v>784</v>
      </c>
      <c r="E516" s="5" t="s">
        <v>785</v>
      </c>
      <c r="F516" s="5" t="str">
        <f aca="false">VLOOKUP(B516,car_part!A122:H740,8,0)</f>
        <v>DIN88</v>
      </c>
    </row>
    <row r="517" customFormat="false" ht="13.8" hidden="false" customHeight="false" outlineLevel="0" collapsed="false">
      <c r="A517" s="5" t="n">
        <v>122</v>
      </c>
      <c r="B517" s="5" t="n">
        <v>122</v>
      </c>
      <c r="C517" s="5" t="e">
        <f aca="false">VLOOKUP(A517,Sheet9!$A$2:$K$620,11,0)</f>
        <v>#N/A</v>
      </c>
      <c r="D517" s="5" t="s">
        <v>784</v>
      </c>
      <c r="E517" s="5" t="s">
        <v>785</v>
      </c>
      <c r="F517" s="5" t="str">
        <f aca="false">VLOOKUP(B517,car_part!A123:H741,8,0)</f>
        <v>DIN88</v>
      </c>
    </row>
    <row r="518" customFormat="false" ht="13.8" hidden="false" customHeight="false" outlineLevel="0" collapsed="false">
      <c r="A518" s="5" t="n">
        <v>123</v>
      </c>
      <c r="B518" s="5" t="n">
        <v>123</v>
      </c>
      <c r="C518" s="5" t="e">
        <f aca="false">VLOOKUP(A518,Sheet9!$A$2:$K$620,11,0)</f>
        <v>#N/A</v>
      </c>
      <c r="D518" s="5" t="s">
        <v>784</v>
      </c>
      <c r="E518" s="5" t="s">
        <v>785</v>
      </c>
      <c r="F518" s="5" t="str">
        <f aca="false">VLOOKUP(B518,car_part!A124:H742,8,0)</f>
        <v>DIN88</v>
      </c>
    </row>
    <row r="519" customFormat="false" ht="13.8" hidden="false" customHeight="false" outlineLevel="0" collapsed="false">
      <c r="A519" s="5" t="n">
        <v>124</v>
      </c>
      <c r="B519" s="5" t="n">
        <v>124</v>
      </c>
      <c r="C519" s="5" t="e">
        <f aca="false">VLOOKUP(A519,Sheet9!$A$2:$K$620,11,0)</f>
        <v>#N/A</v>
      </c>
      <c r="D519" s="5" t="s">
        <v>784</v>
      </c>
      <c r="E519" s="5" t="s">
        <v>785</v>
      </c>
      <c r="F519" s="5" t="str">
        <f aca="false">VLOOKUP(B519,car_part!A125:H743,8,0)</f>
        <v>DIN88</v>
      </c>
    </row>
    <row r="520" customFormat="false" ht="13.8" hidden="false" customHeight="false" outlineLevel="0" collapsed="false">
      <c r="A520" s="5" t="n">
        <v>125</v>
      </c>
      <c r="B520" s="5" t="n">
        <v>125</v>
      </c>
      <c r="C520" s="5" t="e">
        <f aca="false">VLOOKUP(A520,Sheet9!$A$2:$K$620,11,0)</f>
        <v>#N/A</v>
      </c>
      <c r="D520" s="5" t="s">
        <v>784</v>
      </c>
      <c r="E520" s="5" t="s">
        <v>785</v>
      </c>
      <c r="F520" s="5" t="str">
        <f aca="false">VLOOKUP(B520,car_part!A126:H744,8,0)</f>
        <v>DIN88</v>
      </c>
    </row>
    <row r="521" customFormat="false" ht="13.8" hidden="false" customHeight="false" outlineLevel="0" collapsed="false">
      <c r="A521" s="5" t="n">
        <v>276</v>
      </c>
      <c r="B521" s="5" t="n">
        <v>276</v>
      </c>
      <c r="C521" s="5" t="e">
        <f aca="false">VLOOKUP(A521,Sheet9!$A$2:$K$620,11,0)</f>
        <v>#N/A</v>
      </c>
      <c r="D521" s="5" t="s">
        <v>784</v>
      </c>
      <c r="E521" s="5" t="s">
        <v>785</v>
      </c>
      <c r="F521" s="5" t="n">
        <f aca="false">VLOOKUP(B521,car_part!A277:H895,8,0)</f>
        <v>0</v>
      </c>
    </row>
    <row r="522" customFormat="false" ht="13.8" hidden="false" customHeight="false" outlineLevel="0" collapsed="false">
      <c r="A522" s="5" t="n">
        <v>277</v>
      </c>
      <c r="B522" s="5" t="n">
        <v>277</v>
      </c>
      <c r="C522" s="5" t="e">
        <f aca="false">VLOOKUP(A522,Sheet9!$A$2:$K$620,11,0)</f>
        <v>#N/A</v>
      </c>
      <c r="D522" s="5" t="s">
        <v>784</v>
      </c>
      <c r="E522" s="5" t="s">
        <v>785</v>
      </c>
      <c r="F522" s="5" t="str">
        <f aca="false">VLOOKUP(B522,car_part!A278:H896,8,0)</f>
        <v>If the vehicle is equipped with start/stop technology, the recommended battery is ENERGIZER AGM</v>
      </c>
    </row>
    <row r="523" customFormat="false" ht="13.8" hidden="false" customHeight="false" outlineLevel="0" collapsed="false">
      <c r="A523" s="5" t="n">
        <v>279</v>
      </c>
      <c r="B523" s="5" t="n">
        <v>279</v>
      </c>
      <c r="C523" s="5" t="e">
        <f aca="false">VLOOKUP(A523,Sheet9!$A$2:$K$620,11,0)</f>
        <v>#N/A</v>
      </c>
      <c r="D523" s="5" t="s">
        <v>784</v>
      </c>
      <c r="E523" s="5" t="s">
        <v>785</v>
      </c>
      <c r="F523" s="5" t="str">
        <f aca="false">VLOOKUP(B523,car_part!A280:H898,8,0)</f>
        <v>If the vehicle is equipped with start/stop technology, the recommended battery is ENERGIZER AGM</v>
      </c>
    </row>
    <row r="524" customFormat="false" ht="13.8" hidden="false" customHeight="false" outlineLevel="0" collapsed="false">
      <c r="A524" s="5" t="n">
        <v>280</v>
      </c>
      <c r="B524" s="5" t="n">
        <v>280</v>
      </c>
      <c r="C524" s="5" t="e">
        <f aca="false">VLOOKUP(A524,Sheet9!$A$2:$K$620,11,0)</f>
        <v>#N/A</v>
      </c>
      <c r="D524" s="5" t="s">
        <v>784</v>
      </c>
      <c r="E524" s="5" t="s">
        <v>785</v>
      </c>
      <c r="F524" s="5" t="str">
        <f aca="false">VLOOKUP(B524,car_part!A281:H899,8,0)</f>
        <v>If the vehicle is equipped with start/stop technology, the recommended battery is ENERGIZER AGM</v>
      </c>
    </row>
    <row r="525" customFormat="false" ht="13.8" hidden="false" customHeight="false" outlineLevel="0" collapsed="false">
      <c r="A525" s="5" t="n">
        <v>330</v>
      </c>
      <c r="B525" s="5" t="n">
        <v>330</v>
      </c>
      <c r="C525" s="5" t="e">
        <f aca="false">VLOOKUP(A525,Sheet9!$A$2:$K$620,11,0)</f>
        <v>#N/A</v>
      </c>
      <c r="D525" s="5" t="s">
        <v>784</v>
      </c>
      <c r="E525" s="5" t="s">
        <v>785</v>
      </c>
      <c r="F525" s="5" t="str">
        <f aca="false">VLOOKUP(B525,car_part!A331:H949,8,0)</f>
        <v>If the vehicle is equipped with start/stop technology, the recommended battery is ENERGIZER AGM</v>
      </c>
    </row>
    <row r="526" customFormat="false" ht="13.8" hidden="false" customHeight="false" outlineLevel="0" collapsed="false">
      <c r="A526" s="5" t="n">
        <v>331</v>
      </c>
      <c r="B526" s="5" t="n">
        <v>331</v>
      </c>
      <c r="C526" s="5" t="e">
        <f aca="false">VLOOKUP(A526,Sheet9!$A$2:$K$620,11,0)</f>
        <v>#N/A</v>
      </c>
      <c r="D526" s="5" t="s">
        <v>784</v>
      </c>
      <c r="E526" s="5" t="s">
        <v>785</v>
      </c>
      <c r="F526" s="5" t="str">
        <f aca="false">VLOOKUP(B526,car_part!A332:H950,8,0)</f>
        <v>If the vehicle is equipped with start/stop technology, the recommended battery is ENERGIZER AGM</v>
      </c>
    </row>
    <row r="527" customFormat="false" ht="13.8" hidden="false" customHeight="false" outlineLevel="0" collapsed="false">
      <c r="A527" s="5" t="n">
        <v>332</v>
      </c>
      <c r="B527" s="5" t="n">
        <v>332</v>
      </c>
      <c r="C527" s="5" t="e">
        <f aca="false">VLOOKUP(A527,Sheet9!$A$2:$K$620,11,0)</f>
        <v>#N/A</v>
      </c>
      <c r="D527" s="5" t="s">
        <v>784</v>
      </c>
      <c r="E527" s="5" t="s">
        <v>785</v>
      </c>
      <c r="F527" s="5" t="str">
        <f aca="false">VLOOKUP(B527,car_part!A333:H951,8,0)</f>
        <v>If the vehicle is equipped with start/stop technology, the recommended battery is ENERGIZER AGM</v>
      </c>
    </row>
    <row r="528" customFormat="false" ht="13.8" hidden="false" customHeight="false" outlineLevel="0" collapsed="false">
      <c r="A528" s="5" t="n">
        <v>333</v>
      </c>
      <c r="B528" s="5" t="n">
        <v>333</v>
      </c>
      <c r="C528" s="5" t="e">
        <f aca="false">VLOOKUP(A528,Sheet9!$A$2:$K$620,11,0)</f>
        <v>#N/A</v>
      </c>
      <c r="D528" s="5" t="s">
        <v>784</v>
      </c>
      <c r="E528" s="5" t="s">
        <v>785</v>
      </c>
      <c r="F528" s="5" t="str">
        <f aca="false">VLOOKUP(B528,car_part!A334:H952,8,0)</f>
        <v>If the vehicle is equipped with start/stop technology, the recommended battery is ENERGIZER AGM</v>
      </c>
    </row>
    <row r="529" customFormat="false" ht="13.8" hidden="false" customHeight="false" outlineLevel="0" collapsed="false">
      <c r="A529" s="5" t="n">
        <v>363</v>
      </c>
      <c r="B529" s="5" t="n">
        <v>363</v>
      </c>
      <c r="C529" s="5" t="e">
        <f aca="false">VLOOKUP(A529,Sheet9!$A$2:$K$620,11,0)</f>
        <v>#N/A</v>
      </c>
      <c r="D529" s="5" t="s">
        <v>784</v>
      </c>
      <c r="E529" s="5" t="s">
        <v>785</v>
      </c>
      <c r="F529" s="5" t="n">
        <f aca="false">VLOOKUP(B529,car_part!A364:H982,8,0)</f>
        <v>0</v>
      </c>
    </row>
    <row r="530" customFormat="false" ht="13.8" hidden="false" customHeight="false" outlineLevel="0" collapsed="false">
      <c r="A530" s="5" t="n">
        <v>364</v>
      </c>
      <c r="B530" s="5" t="n">
        <v>364</v>
      </c>
      <c r="C530" s="5" t="e">
        <f aca="false">VLOOKUP(A530,Sheet9!$A$2:$K$620,11,0)</f>
        <v>#N/A</v>
      </c>
      <c r="D530" s="5" t="s">
        <v>784</v>
      </c>
      <c r="E530" s="5" t="s">
        <v>785</v>
      </c>
      <c r="F530" s="5" t="n">
        <f aca="false">VLOOKUP(B530,car_part!A365:H983,8,0)</f>
        <v>0</v>
      </c>
    </row>
    <row r="531" customFormat="false" ht="13.8" hidden="false" customHeight="false" outlineLevel="0" collapsed="false">
      <c r="A531" s="5" t="n">
        <v>365</v>
      </c>
      <c r="B531" s="5" t="n">
        <v>365</v>
      </c>
      <c r="C531" s="5" t="e">
        <f aca="false">VLOOKUP(A531,Sheet9!$A$2:$K$620,11,0)</f>
        <v>#N/A</v>
      </c>
      <c r="D531" s="5" t="s">
        <v>784</v>
      </c>
      <c r="E531" s="5" t="s">
        <v>785</v>
      </c>
      <c r="F531" s="5" t="n">
        <f aca="false">VLOOKUP(B531,car_part!A366:H984,8,0)</f>
        <v>0</v>
      </c>
    </row>
    <row r="532" customFormat="false" ht="13.8" hidden="false" customHeight="false" outlineLevel="0" collapsed="false">
      <c r="A532" s="5" t="n">
        <v>366</v>
      </c>
      <c r="B532" s="5" t="n">
        <v>366</v>
      </c>
      <c r="C532" s="5" t="e">
        <f aca="false">VLOOKUP(A532,Sheet9!$A$2:$K$620,11,0)</f>
        <v>#N/A</v>
      </c>
      <c r="D532" s="5" t="s">
        <v>784</v>
      </c>
      <c r="E532" s="5" t="s">
        <v>785</v>
      </c>
      <c r="F532" s="5" t="n">
        <f aca="false">VLOOKUP(B532,car_part!A367:H985,8,0)</f>
        <v>0</v>
      </c>
    </row>
    <row r="533" customFormat="false" ht="13.8" hidden="false" customHeight="false" outlineLevel="0" collapsed="false">
      <c r="A533" s="5" t="n">
        <v>367</v>
      </c>
      <c r="B533" s="5" t="n">
        <v>367</v>
      </c>
      <c r="C533" s="5" t="e">
        <f aca="false">VLOOKUP(A533,Sheet9!$A$2:$K$620,11,0)</f>
        <v>#N/A</v>
      </c>
      <c r="D533" s="5" t="s">
        <v>784</v>
      </c>
      <c r="E533" s="5" t="s">
        <v>785</v>
      </c>
      <c r="F533" s="5" t="str">
        <f aca="false">VLOOKUP(B533,car_part!A368:H986,8,0)</f>
        <v>If the vehicle is equipped with start/stop technology, the recommended battery is ENERGIZER AGM</v>
      </c>
    </row>
    <row r="534" customFormat="false" ht="13.8" hidden="false" customHeight="false" outlineLevel="0" collapsed="false">
      <c r="A534" s="5" t="n">
        <v>369</v>
      </c>
      <c r="B534" s="5" t="n">
        <v>369</v>
      </c>
      <c r="C534" s="5" t="e">
        <f aca="false">VLOOKUP(A534,Sheet9!$A$2:$K$620,11,0)</f>
        <v>#N/A</v>
      </c>
      <c r="D534" s="5" t="s">
        <v>784</v>
      </c>
      <c r="E534" s="5" t="s">
        <v>785</v>
      </c>
      <c r="F534" s="5" t="str">
        <f aca="false">VLOOKUP(B534,car_part!A370:H988,8,0)</f>
        <v>If the vehicle is equipped with start/stop technology, the recommended battery is ENERGIZER AGM</v>
      </c>
    </row>
    <row r="535" customFormat="false" ht="13.8" hidden="false" customHeight="false" outlineLevel="0" collapsed="false">
      <c r="A535" s="5" t="n">
        <v>372</v>
      </c>
      <c r="B535" s="5" t="n">
        <v>372</v>
      </c>
      <c r="C535" s="5" t="e">
        <f aca="false">VLOOKUP(A535,Sheet9!$A$2:$K$620,11,0)</f>
        <v>#N/A</v>
      </c>
      <c r="D535" s="5" t="s">
        <v>784</v>
      </c>
      <c r="E535" s="5" t="s">
        <v>785</v>
      </c>
      <c r="F535" s="5" t="str">
        <f aca="false">VLOOKUP(B535,car_part!A373:H991,8,0)</f>
        <v>If the vehicle is equipped with start/stop technology, the recommended battery is ENERGIZER AGM</v>
      </c>
    </row>
    <row r="536" customFormat="false" ht="13.8" hidden="false" customHeight="false" outlineLevel="0" collapsed="false">
      <c r="A536" s="5" t="n">
        <v>373</v>
      </c>
      <c r="B536" s="5" t="n">
        <v>373</v>
      </c>
      <c r="C536" s="5" t="e">
        <f aca="false">VLOOKUP(A536,Sheet9!$A$2:$K$620,11,0)</f>
        <v>#N/A</v>
      </c>
      <c r="D536" s="5" t="s">
        <v>784</v>
      </c>
      <c r="E536" s="5" t="s">
        <v>785</v>
      </c>
      <c r="F536" s="5" t="str">
        <f aca="false">VLOOKUP(B536,car_part!A374:H992,8,0)</f>
        <v>If the vehicle is equipped with start/stop technology, the recommended battery is ENERGIZER AGM</v>
      </c>
    </row>
    <row r="537" customFormat="false" ht="13.8" hidden="false" customHeight="false" outlineLevel="0" collapsed="false">
      <c r="A537" s="5" t="n">
        <v>374</v>
      </c>
      <c r="B537" s="5" t="n">
        <v>374</v>
      </c>
      <c r="C537" s="5" t="e">
        <f aca="false">VLOOKUP(A537,Sheet9!$A$2:$K$620,11,0)</f>
        <v>#N/A</v>
      </c>
      <c r="D537" s="5" t="s">
        <v>784</v>
      </c>
      <c r="E537" s="5" t="s">
        <v>785</v>
      </c>
      <c r="F537" s="5" t="str">
        <f aca="false">VLOOKUP(B537,car_part!A375:H993,8,0)</f>
        <v>If the vehicle is equipped with start/stop technology, the recommended battery is ENERGIZER AGM</v>
      </c>
    </row>
    <row r="538" customFormat="false" ht="13.8" hidden="false" customHeight="false" outlineLevel="0" collapsed="false">
      <c r="A538" s="5" t="n">
        <v>375</v>
      </c>
      <c r="B538" s="5" t="n">
        <v>375</v>
      </c>
      <c r="C538" s="5" t="e">
        <f aca="false">VLOOKUP(A538,Sheet9!$A$2:$K$620,11,0)</f>
        <v>#N/A</v>
      </c>
      <c r="D538" s="5" t="s">
        <v>784</v>
      </c>
      <c r="E538" s="5" t="s">
        <v>785</v>
      </c>
      <c r="F538" s="5" t="str">
        <f aca="false">VLOOKUP(B538,car_part!A376:H994,8,0)</f>
        <v>If the vehicle is equipped with start/stop technology, the recommended battery is ENERGIZER AGM</v>
      </c>
    </row>
    <row r="539" customFormat="false" ht="13.8" hidden="false" customHeight="false" outlineLevel="0" collapsed="false">
      <c r="A539" s="5" t="n">
        <v>376</v>
      </c>
      <c r="B539" s="5" t="n">
        <v>376</v>
      </c>
      <c r="C539" s="5" t="e">
        <f aca="false">VLOOKUP(A539,Sheet9!$A$2:$K$620,11,0)</f>
        <v>#N/A</v>
      </c>
      <c r="D539" s="5" t="s">
        <v>784</v>
      </c>
      <c r="E539" s="5" t="s">
        <v>785</v>
      </c>
      <c r="F539" s="5" t="str">
        <f aca="false">VLOOKUP(B539,car_part!A377:H995,8,0)</f>
        <v>If the vehicle is equipped with start/stop technology, the recommended battery is ENERGIZER AGM</v>
      </c>
    </row>
    <row r="540" customFormat="false" ht="13.8" hidden="false" customHeight="false" outlineLevel="0" collapsed="false">
      <c r="A540" s="5" t="n">
        <v>487</v>
      </c>
      <c r="B540" s="5" t="n">
        <v>487</v>
      </c>
      <c r="C540" s="5" t="e">
        <f aca="false">VLOOKUP(A540,Sheet9!$A$2:$K$620,11,0)</f>
        <v>#N/A</v>
      </c>
      <c r="D540" s="5" t="s">
        <v>784</v>
      </c>
      <c r="E540" s="5" t="s">
        <v>785</v>
      </c>
      <c r="F540" s="5" t="str">
        <f aca="false">VLOOKUP(B540,car_part!A488:H1106,8,0)</f>
        <v>DIN88</v>
      </c>
    </row>
    <row r="541" customFormat="false" ht="13.8" hidden="false" customHeight="false" outlineLevel="0" collapsed="false">
      <c r="A541" s="5" t="n">
        <v>503</v>
      </c>
      <c r="B541" s="5" t="n">
        <v>503</v>
      </c>
      <c r="C541" s="5" t="e">
        <f aca="false">VLOOKUP(A541,Sheet9!$A$2:$K$620,11,0)</f>
        <v>#N/A</v>
      </c>
      <c r="D541" s="5" t="s">
        <v>784</v>
      </c>
      <c r="E541" s="5" t="s">
        <v>785</v>
      </c>
      <c r="F541" s="5" t="str">
        <f aca="false">VLOOKUP(B541,car_part!A504:H1122,8,0)</f>
        <v>DIN88</v>
      </c>
    </row>
    <row r="542" customFormat="false" ht="13.8" hidden="false" customHeight="false" outlineLevel="0" collapsed="false">
      <c r="A542" s="5" t="n">
        <v>505</v>
      </c>
      <c r="B542" s="5" t="n">
        <v>505</v>
      </c>
      <c r="C542" s="5" t="e">
        <f aca="false">VLOOKUP(A542,Sheet9!$A$2:$K$620,11,0)</f>
        <v>#N/A</v>
      </c>
      <c r="D542" s="5" t="s">
        <v>784</v>
      </c>
      <c r="E542" s="5" t="s">
        <v>785</v>
      </c>
      <c r="F542" s="5" t="str">
        <f aca="false">VLOOKUP(B542,car_part!A506:H1124,8,0)</f>
        <v>DIN88</v>
      </c>
    </row>
    <row r="543" customFormat="false" ht="13.8" hidden="false" customHeight="false" outlineLevel="0" collapsed="false">
      <c r="A543" s="5" t="n">
        <v>507</v>
      </c>
      <c r="B543" s="5" t="n">
        <v>507</v>
      </c>
      <c r="C543" s="5" t="e">
        <f aca="false">VLOOKUP(A543,Sheet9!$A$2:$K$620,11,0)</f>
        <v>#N/A</v>
      </c>
      <c r="D543" s="5" t="s">
        <v>784</v>
      </c>
      <c r="E543" s="5" t="s">
        <v>785</v>
      </c>
      <c r="F543" s="5" t="str">
        <f aca="false">VLOOKUP(B543,car_part!A508:H1126,8,0)</f>
        <v>If the vehicle is equipped with start/stop technology, the recommended battery is ENERGIZER AGM</v>
      </c>
    </row>
    <row r="544" customFormat="false" ht="13.8" hidden="false" customHeight="false" outlineLevel="0" collapsed="false">
      <c r="A544" s="5" t="n">
        <v>601</v>
      </c>
      <c r="B544" s="5" t="n">
        <v>601</v>
      </c>
      <c r="C544" s="5" t="e">
        <f aca="false">VLOOKUP(A544,Sheet9!$A$2:$K$620,11,0)</f>
        <v>#N/A</v>
      </c>
      <c r="D544" s="5" t="s">
        <v>784</v>
      </c>
      <c r="E544" s="5" t="s">
        <v>785</v>
      </c>
      <c r="F544" s="5" t="str">
        <f aca="false">VLOOKUP(B544,car_part!A602:H1220,8,0)</f>
        <v>EFB D23L</v>
      </c>
    </row>
    <row r="545" customFormat="false" ht="13.8" hidden="false" customHeight="false" outlineLevel="0" collapsed="false">
      <c r="A545" s="5" t="n">
        <v>609</v>
      </c>
      <c r="B545" s="5" t="n">
        <v>609</v>
      </c>
      <c r="C545" s="5" t="e">
        <f aca="false">VLOOKUP(A545,Sheet9!$A$2:$K$620,11,0)</f>
        <v>#N/A</v>
      </c>
      <c r="D545" s="5" t="s">
        <v>784</v>
      </c>
      <c r="E545" s="5" t="s">
        <v>785</v>
      </c>
      <c r="F545" s="5" t="n">
        <f aca="false">VLOOKUP(B545,car_part!A610:H1228,8,0)</f>
        <v>0</v>
      </c>
    </row>
    <row r="546" customFormat="false" ht="13.8" hidden="false" customHeight="false" outlineLevel="0" collapsed="false">
      <c r="A546" s="5" t="n">
        <v>611</v>
      </c>
      <c r="B546" s="5" t="n">
        <v>611</v>
      </c>
      <c r="C546" s="5" t="e">
        <f aca="false">VLOOKUP(A546,Sheet9!$A$2:$K$620,11,0)</f>
        <v>#N/A</v>
      </c>
      <c r="D546" s="5" t="s">
        <v>784</v>
      </c>
      <c r="E546" s="5" t="s">
        <v>785</v>
      </c>
      <c r="F546" s="5" t="str">
        <f aca="false">VLOOKUP(B546,car_part!A612:H1230,8,0)</f>
        <v>If the vehicle is equipped with start/stop technology, the recommended battery is ENERGIZER AGM</v>
      </c>
    </row>
    <row r="547" customFormat="false" ht="13.8" hidden="false" customHeight="false" outlineLevel="0" collapsed="false">
      <c r="A547" s="5" t="n">
        <v>618</v>
      </c>
      <c r="B547" s="5" t="n">
        <v>618</v>
      </c>
      <c r="C547" s="5" t="e">
        <f aca="false">VLOOKUP(A547,Sheet9!$A$2:$K$620,11,0)</f>
        <v>#N/A</v>
      </c>
      <c r="D547" s="5" t="s">
        <v>784</v>
      </c>
      <c r="E547" s="5" t="s">
        <v>785</v>
      </c>
      <c r="F547" s="5" t="str">
        <f aca="false">VLOOKUP(B547,car_part!A619:H1237,8,0)</f>
        <v>If the vehicle is equipped with start/stop technology, the recommended battery is ENERGIZER AGM</v>
      </c>
    </row>
    <row r="548" customFormat="false" ht="13.8" hidden="false" customHeight="false" outlineLevel="0" collapsed="false">
      <c r="A548" s="5" t="n">
        <v>619</v>
      </c>
      <c r="B548" s="5" t="n">
        <v>619</v>
      </c>
      <c r="C548" s="5" t="e">
        <f aca="false">VLOOKUP(A548,Sheet9!$A$2:$K$620,11,0)</f>
        <v>#N/A</v>
      </c>
      <c r="D548" s="5" t="s">
        <v>784</v>
      </c>
      <c r="E548" s="5" t="s">
        <v>785</v>
      </c>
      <c r="F548" s="5" t="str">
        <f aca="false">VLOOKUP(B548,car_part!A620:H1238,8,0)</f>
        <v>If the vehicle is equipped with start/stop technology, the recommended battery is ENERGIZER AGM</v>
      </c>
    </row>
    <row r="549" customFormat="false" ht="13.8" hidden="false" customHeight="false" outlineLevel="0" collapsed="false">
      <c r="A549" s="5" t="n">
        <v>25</v>
      </c>
      <c r="B549" s="5" t="n">
        <v>25</v>
      </c>
      <c r="C549" s="5" t="e">
        <f aca="false">VLOOKUP(A549,Sheet9!$A$2:$K$620,11,0)</f>
        <v>#N/A</v>
      </c>
      <c r="D549" s="5" t="s">
        <v>784</v>
      </c>
      <c r="E549" s="5" t="s">
        <v>785</v>
      </c>
      <c r="F549" s="5" t="str">
        <f aca="false">VLOOKUP(B549,car_part!A26:H644,8,0)</f>
        <v>If the vehicle is equipped with start/stop technology, the recommended battery is ENERGIZER AGM</v>
      </c>
    </row>
    <row r="550" customFormat="false" ht="13.8" hidden="false" customHeight="false" outlineLevel="0" collapsed="false">
      <c r="A550" s="5" t="n">
        <v>28</v>
      </c>
      <c r="B550" s="5" t="n">
        <v>28</v>
      </c>
      <c r="C550" s="5" t="e">
        <f aca="false">VLOOKUP(A550,Sheet9!$A$2:$K$620,11,0)</f>
        <v>#N/A</v>
      </c>
      <c r="D550" s="5" t="s">
        <v>784</v>
      </c>
      <c r="E550" s="5" t="s">
        <v>785</v>
      </c>
      <c r="F550" s="5" t="n">
        <f aca="false">VLOOKUP(B550,car_part!A29:H647,8,0)</f>
        <v>0</v>
      </c>
    </row>
    <row r="551" customFormat="false" ht="13.8" hidden="false" customHeight="false" outlineLevel="0" collapsed="false">
      <c r="A551" s="5" t="n">
        <v>30</v>
      </c>
      <c r="B551" s="5" t="n">
        <v>30</v>
      </c>
      <c r="C551" s="5" t="e">
        <f aca="false">VLOOKUP(A551,Sheet9!$A$2:$K$620,11,0)</f>
        <v>#N/A</v>
      </c>
      <c r="D551" s="5" t="s">
        <v>784</v>
      </c>
      <c r="E551" s="5" t="s">
        <v>785</v>
      </c>
      <c r="F551" s="5" t="n">
        <f aca="false">VLOOKUP(B551,car_part!A31:H649,8,0)</f>
        <v>0</v>
      </c>
    </row>
    <row r="552" customFormat="false" ht="13.8" hidden="false" customHeight="false" outlineLevel="0" collapsed="false">
      <c r="A552" s="5" t="n">
        <v>37</v>
      </c>
      <c r="B552" s="5" t="n">
        <v>37</v>
      </c>
      <c r="C552" s="5" t="e">
        <f aca="false">VLOOKUP(A552,Sheet9!$A$2:$K$620,11,0)</f>
        <v>#N/A</v>
      </c>
      <c r="D552" s="5" t="s">
        <v>784</v>
      </c>
      <c r="E552" s="5" t="s">
        <v>785</v>
      </c>
      <c r="F552" s="5" t="str">
        <f aca="false">VLOOKUP(B552,car_part!A38:H656,8,0)</f>
        <v>If the vehicle is equipped with start/stop technology, the recommended battery is ENERGIZER AGM</v>
      </c>
    </row>
    <row r="553" customFormat="false" ht="13.8" hidden="false" customHeight="false" outlineLevel="0" collapsed="false">
      <c r="A553" s="5" t="n">
        <v>38</v>
      </c>
      <c r="B553" s="5" t="n">
        <v>38</v>
      </c>
      <c r="C553" s="5" t="e">
        <f aca="false">VLOOKUP(A553,Sheet9!$A$2:$K$620,11,0)</f>
        <v>#N/A</v>
      </c>
      <c r="D553" s="5" t="s">
        <v>784</v>
      </c>
      <c r="E553" s="5" t="s">
        <v>785</v>
      </c>
      <c r="F553" s="5" t="str">
        <f aca="false">VLOOKUP(B553,car_part!A39:H657,8,0)</f>
        <v>If the vehicle is equipped with start/stop technology, the recommended battery is ENERGIZER AGM</v>
      </c>
    </row>
    <row r="554" customFormat="false" ht="13.8" hidden="false" customHeight="false" outlineLevel="0" collapsed="false">
      <c r="A554" s="5" t="n">
        <v>39</v>
      </c>
      <c r="B554" s="5" t="n">
        <v>39</v>
      </c>
      <c r="C554" s="5" t="e">
        <f aca="false">VLOOKUP(A554,Sheet9!$A$2:$K$620,11,0)</f>
        <v>#N/A</v>
      </c>
      <c r="D554" s="5" t="s">
        <v>784</v>
      </c>
      <c r="E554" s="5" t="s">
        <v>785</v>
      </c>
      <c r="F554" s="5" t="str">
        <f aca="false">VLOOKUP(B554,car_part!A40:H658,8,0)</f>
        <v>If the vehicle is equipped with start/stop technology, the recommended battery is ENERGIZER AGM</v>
      </c>
    </row>
    <row r="555" customFormat="false" ht="13.8" hidden="false" customHeight="false" outlineLevel="0" collapsed="false">
      <c r="A555" s="5" t="n">
        <v>68</v>
      </c>
      <c r="B555" s="5" t="n">
        <v>68</v>
      </c>
      <c r="C555" s="5" t="e">
        <f aca="false">VLOOKUP(A555,Sheet9!$A$2:$K$620,11,0)</f>
        <v>#N/A</v>
      </c>
      <c r="D555" s="5" t="s">
        <v>784</v>
      </c>
      <c r="E555" s="5" t="s">
        <v>785</v>
      </c>
      <c r="F555" s="5" t="str">
        <f aca="false">VLOOKUP(B555,car_part!A69:H687,8,0)</f>
        <v>DIN66</v>
      </c>
    </row>
    <row r="556" customFormat="false" ht="13.8" hidden="false" customHeight="false" outlineLevel="0" collapsed="false">
      <c r="A556" s="5" t="n">
        <v>317</v>
      </c>
      <c r="B556" s="5" t="n">
        <v>317</v>
      </c>
      <c r="C556" s="5" t="e">
        <f aca="false">VLOOKUP(A556,Sheet9!$A$2:$K$620,11,0)</f>
        <v>#N/A</v>
      </c>
      <c r="D556" s="5" t="s">
        <v>784</v>
      </c>
      <c r="E556" s="5" t="s">
        <v>785</v>
      </c>
      <c r="F556" s="5" t="str">
        <f aca="false">VLOOKUP(B556,car_part!A318:H936,8,0)</f>
        <v>If the vehicle is equipped with start/stop technology, the recommended battery is ENERGIZER AGM OR Energizer EFB</v>
      </c>
    </row>
    <row r="557" customFormat="false" ht="13.8" hidden="false" customHeight="false" outlineLevel="0" collapsed="false">
      <c r="A557" s="5" t="n">
        <v>318</v>
      </c>
      <c r="B557" s="5" t="n">
        <v>318</v>
      </c>
      <c r="C557" s="5" t="e">
        <f aca="false">VLOOKUP(A557,Sheet9!$A$2:$K$620,11,0)</f>
        <v>#N/A</v>
      </c>
      <c r="D557" s="5" t="s">
        <v>784</v>
      </c>
      <c r="E557" s="5" t="s">
        <v>785</v>
      </c>
      <c r="F557" s="5" t="str">
        <f aca="false">VLOOKUP(B557,car_part!A319:H937,8,0)</f>
        <v>If the vehicle is equipped with start/stop technology, the recommended battery is ENERGIZER AGM OR Energizer EFB</v>
      </c>
    </row>
    <row r="558" customFormat="false" ht="13.8" hidden="false" customHeight="false" outlineLevel="0" collapsed="false">
      <c r="A558" s="5" t="n">
        <v>360</v>
      </c>
      <c r="B558" s="5" t="n">
        <v>360</v>
      </c>
      <c r="C558" s="5" t="e">
        <f aca="false">VLOOKUP(A558,Sheet9!$A$2:$K$620,11,0)</f>
        <v>#N/A</v>
      </c>
      <c r="D558" s="5" t="s">
        <v>784</v>
      </c>
      <c r="E558" s="5" t="s">
        <v>785</v>
      </c>
      <c r="F558" s="5" t="n">
        <f aca="false">VLOOKUP(B558,car_part!A361:H979,8,0)</f>
        <v>0</v>
      </c>
    </row>
    <row r="559" customFormat="false" ht="13.8" hidden="false" customHeight="false" outlineLevel="0" collapsed="false">
      <c r="A559" s="5" t="n">
        <v>361</v>
      </c>
      <c r="B559" s="5" t="n">
        <v>361</v>
      </c>
      <c r="C559" s="5" t="e">
        <f aca="false">VLOOKUP(A559,Sheet9!$A$2:$K$620,11,0)</f>
        <v>#N/A</v>
      </c>
      <c r="D559" s="5" t="s">
        <v>784</v>
      </c>
      <c r="E559" s="5" t="s">
        <v>785</v>
      </c>
      <c r="F559" s="5" t="n">
        <f aca="false">VLOOKUP(B559,car_part!A362:H980,8,0)</f>
        <v>0</v>
      </c>
    </row>
    <row r="560" customFormat="false" ht="13.8" hidden="false" customHeight="false" outlineLevel="0" collapsed="false">
      <c r="A560" s="5" t="n">
        <v>362</v>
      </c>
      <c r="B560" s="5" t="n">
        <v>362</v>
      </c>
      <c r="C560" s="5" t="e">
        <f aca="false">VLOOKUP(A560,Sheet9!$A$2:$K$620,11,0)</f>
        <v>#N/A</v>
      </c>
      <c r="D560" s="5" t="s">
        <v>784</v>
      </c>
      <c r="E560" s="5" t="s">
        <v>785</v>
      </c>
      <c r="F560" s="5" t="n">
        <f aca="false">VLOOKUP(B560,car_part!A363:H981,8,0)</f>
        <v>0</v>
      </c>
    </row>
    <row r="561" customFormat="false" ht="13.8" hidden="false" customHeight="false" outlineLevel="0" collapsed="false">
      <c r="A561" s="5" t="n">
        <v>508</v>
      </c>
      <c r="B561" s="5" t="n">
        <v>508</v>
      </c>
      <c r="C561" s="5" t="e">
        <f aca="false">VLOOKUP(A561,Sheet9!$A$2:$K$620,11,0)</f>
        <v>#N/A</v>
      </c>
      <c r="D561" s="5" t="s">
        <v>784</v>
      </c>
      <c r="E561" s="5" t="s">
        <v>785</v>
      </c>
      <c r="F561" s="5" t="str">
        <f aca="false">VLOOKUP(B561,car_part!A509:H1127,8,0)</f>
        <v>If the vehicle is equipped with start/stop technology, the recommended battery is ENERGIZER AGM</v>
      </c>
    </row>
    <row r="562" customFormat="false" ht="13.8" hidden="false" customHeight="false" outlineLevel="0" collapsed="false">
      <c r="A562" s="5" t="n">
        <v>509</v>
      </c>
      <c r="B562" s="5" t="n">
        <v>509</v>
      </c>
      <c r="C562" s="5" t="e">
        <f aca="false">VLOOKUP(A562,Sheet9!$A$2:$K$620,11,0)</f>
        <v>#N/A</v>
      </c>
      <c r="D562" s="5" t="s">
        <v>784</v>
      </c>
      <c r="E562" s="5" t="s">
        <v>785</v>
      </c>
      <c r="F562" s="5" t="str">
        <f aca="false">VLOOKUP(B562,car_part!A510:H1128,8,0)</f>
        <v>If the vehicle is equipped with start/stop technology, the recommended battery is ENERGIZER AGM</v>
      </c>
    </row>
    <row r="563" customFormat="false" ht="13.8" hidden="false" customHeight="false" outlineLevel="0" collapsed="false">
      <c r="A563" s="5" t="n">
        <v>510</v>
      </c>
      <c r="B563" s="5" t="n">
        <v>510</v>
      </c>
      <c r="C563" s="5" t="e">
        <f aca="false">VLOOKUP(A563,Sheet9!$A$2:$K$620,11,0)</f>
        <v>#N/A</v>
      </c>
      <c r="D563" s="5" t="s">
        <v>784</v>
      </c>
      <c r="E563" s="5" t="s">
        <v>785</v>
      </c>
      <c r="F563" s="5" t="n">
        <f aca="false">VLOOKUP(B563,car_part!A511:H1129,8,0)</f>
        <v>0</v>
      </c>
    </row>
    <row r="564" customFormat="false" ht="13.8" hidden="false" customHeight="false" outlineLevel="0" collapsed="false">
      <c r="A564" s="5" t="n">
        <v>607</v>
      </c>
      <c r="B564" s="5" t="n">
        <v>607</v>
      </c>
      <c r="C564" s="5" t="e">
        <f aca="false">VLOOKUP(A564,Sheet9!$A$2:$K$620,11,0)</f>
        <v>#N/A</v>
      </c>
      <c r="D564" s="5" t="s">
        <v>784</v>
      </c>
      <c r="E564" s="5" t="s">
        <v>785</v>
      </c>
      <c r="F564" s="5" t="n">
        <f aca="false">VLOOKUP(B564,car_part!A608:H1226,8,0)</f>
        <v>0</v>
      </c>
    </row>
    <row r="565" customFormat="false" ht="13.8" hidden="false" customHeight="false" outlineLevel="0" collapsed="false">
      <c r="A565" s="5" t="n">
        <v>610</v>
      </c>
      <c r="B565" s="5" t="n">
        <v>610</v>
      </c>
      <c r="C565" s="5" t="e">
        <f aca="false">VLOOKUP(A565,Sheet9!$A$2:$K$620,11,0)</f>
        <v>#N/A</v>
      </c>
      <c r="D565" s="5" t="s">
        <v>784</v>
      </c>
      <c r="E565" s="5" t="s">
        <v>785</v>
      </c>
      <c r="F565" s="5" t="str">
        <f aca="false">VLOOKUP(B565,car_part!A611:H1229,8,0)</f>
        <v>If the vehicle is equipped with start/stop technology, the recommended battery is ENERGIZER AGM</v>
      </c>
    </row>
    <row r="566" customFormat="false" ht="13.8" hidden="false" customHeight="false" outlineLevel="0" collapsed="false">
      <c r="A566" s="5" t="n">
        <v>612</v>
      </c>
      <c r="B566" s="5" t="n">
        <v>612</v>
      </c>
      <c r="C566" s="5" t="e">
        <f aca="false">VLOOKUP(A566,Sheet9!$A$2:$K$620,11,0)</f>
        <v>#N/A</v>
      </c>
      <c r="D566" s="5" t="s">
        <v>784</v>
      </c>
      <c r="E566" s="5" t="s">
        <v>785</v>
      </c>
      <c r="F566" s="5" t="str">
        <f aca="false">VLOOKUP(B566,car_part!A613:H1231,8,0)</f>
        <v>If the vehicle is equipped with start/stop technology, the recommended battery is ENERGIZER AGM</v>
      </c>
    </row>
    <row r="567" customFormat="false" ht="13.8" hidden="false" customHeight="false" outlineLevel="0" collapsed="false">
      <c r="A567" s="5" t="n">
        <v>613</v>
      </c>
      <c r="B567" s="5" t="n">
        <v>613</v>
      </c>
      <c r="C567" s="5" t="e">
        <f aca="false">VLOOKUP(A567,Sheet9!$A$2:$K$620,11,0)</f>
        <v>#N/A</v>
      </c>
      <c r="D567" s="5" t="s">
        <v>784</v>
      </c>
      <c r="E567" s="5" t="s">
        <v>785</v>
      </c>
      <c r="F567" s="5" t="str">
        <f aca="false">VLOOKUP(B567,car_part!A614:H1232,8,0)</f>
        <v>If the vehicle is equipped with start/stop technology, the recommended battery is ENERGIZER AGM</v>
      </c>
    </row>
    <row r="568" customFormat="false" ht="13.8" hidden="false" customHeight="false" outlineLevel="0" collapsed="false">
      <c r="B568" s="5" t="n">
        <v>7</v>
      </c>
      <c r="C568" s="5" t="n">
        <v>2004</v>
      </c>
      <c r="D568" s="5" t="s">
        <v>784</v>
      </c>
      <c r="E568" s="5" t="s">
        <v>785</v>
      </c>
      <c r="F568" s="20" t="s">
        <v>722</v>
      </c>
    </row>
    <row r="569" customFormat="false" ht="13.8" hidden="false" customHeight="false" outlineLevel="0" collapsed="false">
      <c r="B569" s="5" t="n">
        <v>8</v>
      </c>
      <c r="C569" s="5" t="n">
        <v>2004</v>
      </c>
      <c r="D569" s="5" t="s">
        <v>784</v>
      </c>
      <c r="E569" s="5" t="s">
        <v>785</v>
      </c>
      <c r="F569" s="20" t="s">
        <v>722</v>
      </c>
    </row>
    <row r="570" customFormat="false" ht="13.8" hidden="false" customHeight="false" outlineLevel="0" collapsed="false">
      <c r="B570" s="5" t="n">
        <v>9</v>
      </c>
      <c r="C570" s="5" t="n">
        <v>2004</v>
      </c>
      <c r="D570" s="5" t="s">
        <v>784</v>
      </c>
      <c r="E570" s="5" t="s">
        <v>785</v>
      </c>
      <c r="F570" s="20" t="s">
        <v>722</v>
      </c>
    </row>
    <row r="571" customFormat="false" ht="13.8" hidden="false" customHeight="false" outlineLevel="0" collapsed="false">
      <c r="B571" s="5" t="n">
        <v>10</v>
      </c>
      <c r="C571" s="5" t="n">
        <v>2004</v>
      </c>
      <c r="D571" s="5" t="s">
        <v>784</v>
      </c>
      <c r="E571" s="5" t="s">
        <v>785</v>
      </c>
      <c r="F571" s="20" t="s">
        <v>722</v>
      </c>
    </row>
    <row r="572" customFormat="false" ht="13.8" hidden="false" customHeight="false" outlineLevel="0" collapsed="false">
      <c r="B572" s="5" t="n">
        <v>13</v>
      </c>
      <c r="C572" s="5" t="n">
        <v>2004</v>
      </c>
      <c r="D572" s="5" t="s">
        <v>784</v>
      </c>
      <c r="E572" s="5" t="s">
        <v>785</v>
      </c>
      <c r="F572" s="23" t="s">
        <v>722</v>
      </c>
    </row>
    <row r="573" customFormat="false" ht="13.8" hidden="false" customHeight="false" outlineLevel="0" collapsed="false">
      <c r="B573" s="5" t="n">
        <v>50</v>
      </c>
      <c r="C573" s="5" t="n">
        <v>2004</v>
      </c>
      <c r="D573" s="5" t="s">
        <v>784</v>
      </c>
      <c r="E573" s="5" t="s">
        <v>785</v>
      </c>
      <c r="F573" s="20" t="s">
        <v>722</v>
      </c>
    </row>
    <row r="574" customFormat="false" ht="13.8" hidden="false" customHeight="false" outlineLevel="0" collapsed="false">
      <c r="B574" s="5" t="n">
        <v>51</v>
      </c>
      <c r="C574" s="5" t="n">
        <v>2004</v>
      </c>
      <c r="D574" s="5" t="s">
        <v>784</v>
      </c>
      <c r="E574" s="5" t="s">
        <v>785</v>
      </c>
      <c r="F574" s="20" t="s">
        <v>722</v>
      </c>
    </row>
    <row r="575" customFormat="false" ht="13.8" hidden="false" customHeight="false" outlineLevel="0" collapsed="false">
      <c r="B575" s="5" t="n">
        <v>54</v>
      </c>
      <c r="C575" s="5" t="n">
        <v>2004</v>
      </c>
      <c r="D575" s="5" t="s">
        <v>784</v>
      </c>
      <c r="E575" s="5" t="s">
        <v>785</v>
      </c>
      <c r="F575" s="20" t="s">
        <v>722</v>
      </c>
    </row>
    <row r="576" customFormat="false" ht="13.8" hidden="false" customHeight="false" outlineLevel="0" collapsed="false">
      <c r="B576" s="5" t="n">
        <v>76</v>
      </c>
      <c r="C576" s="5" t="n">
        <v>2004</v>
      </c>
      <c r="D576" s="5" t="s">
        <v>784</v>
      </c>
      <c r="E576" s="5" t="s">
        <v>785</v>
      </c>
      <c r="F576" s="20" t="s">
        <v>722</v>
      </c>
    </row>
    <row r="577" customFormat="false" ht="13.8" hidden="false" customHeight="false" outlineLevel="0" collapsed="false">
      <c r="B577" s="5" t="n">
        <v>80</v>
      </c>
      <c r="C577" s="5" t="n">
        <v>2004</v>
      </c>
      <c r="D577" s="5" t="s">
        <v>784</v>
      </c>
      <c r="E577" s="5" t="s">
        <v>785</v>
      </c>
      <c r="F577" s="20" t="s">
        <v>722</v>
      </c>
    </row>
    <row r="578" customFormat="false" ht="13.8" hidden="false" customHeight="false" outlineLevel="0" collapsed="false">
      <c r="B578" s="5" t="n">
        <v>84</v>
      </c>
      <c r="C578" s="5" t="n">
        <v>2004</v>
      </c>
      <c r="D578" s="5" t="s">
        <v>784</v>
      </c>
      <c r="E578" s="5" t="s">
        <v>785</v>
      </c>
      <c r="F578" s="20" t="s">
        <v>722</v>
      </c>
    </row>
    <row r="579" customFormat="false" ht="13.8" hidden="false" customHeight="false" outlineLevel="0" collapsed="false">
      <c r="B579" s="5" t="n">
        <v>87</v>
      </c>
      <c r="C579" s="5" t="n">
        <v>2004</v>
      </c>
      <c r="D579" s="5" t="s">
        <v>784</v>
      </c>
      <c r="E579" s="5" t="s">
        <v>785</v>
      </c>
      <c r="F579" s="20" t="s">
        <v>722</v>
      </c>
    </row>
    <row r="580" customFormat="false" ht="13.8" hidden="false" customHeight="false" outlineLevel="0" collapsed="false">
      <c r="B580" s="5" t="n">
        <v>96</v>
      </c>
      <c r="C580" s="5" t="n">
        <v>2004</v>
      </c>
      <c r="D580" s="5" t="s">
        <v>784</v>
      </c>
      <c r="E580" s="5" t="s">
        <v>785</v>
      </c>
      <c r="F580" s="20" t="s">
        <v>722</v>
      </c>
    </row>
    <row r="581" customFormat="false" ht="13.8" hidden="false" customHeight="false" outlineLevel="0" collapsed="false">
      <c r="B581" s="5" t="n">
        <v>100</v>
      </c>
      <c r="C581" s="5" t="n">
        <v>2004</v>
      </c>
      <c r="D581" s="5" t="s">
        <v>784</v>
      </c>
      <c r="E581" s="5" t="s">
        <v>785</v>
      </c>
      <c r="F581" s="20" t="s">
        <v>722</v>
      </c>
    </row>
    <row r="582" customFormat="false" ht="13.8" hidden="false" customHeight="false" outlineLevel="0" collapsed="false">
      <c r="B582" s="5" t="n">
        <v>101</v>
      </c>
      <c r="C582" s="5" t="n">
        <v>2004</v>
      </c>
      <c r="D582" s="5" t="s">
        <v>784</v>
      </c>
      <c r="E582" s="5" t="s">
        <v>785</v>
      </c>
      <c r="F582" s="24" t="s">
        <v>722</v>
      </c>
    </row>
    <row r="583" customFormat="false" ht="13.8" hidden="false" customHeight="false" outlineLevel="0" collapsed="false">
      <c r="A583" s="5" t="n">
        <v>108</v>
      </c>
      <c r="B583" s="5" t="n">
        <v>108</v>
      </c>
      <c r="C583" s="5" t="n">
        <v>1986</v>
      </c>
      <c r="D583" s="5" t="s">
        <v>784</v>
      </c>
      <c r="E583" s="5" t="s">
        <v>785</v>
      </c>
      <c r="F583" s="5" t="str">
        <f aca="false">VLOOKUP(B583,car_part!A109:H727,8,0)</f>
        <v>B24L</v>
      </c>
    </row>
    <row r="584" customFormat="false" ht="13.8" hidden="false" customHeight="false" outlineLevel="0" collapsed="false">
      <c r="A584" s="5" t="n">
        <v>109</v>
      </c>
      <c r="B584" s="5" t="n">
        <v>109</v>
      </c>
      <c r="C584" s="5" t="n">
        <v>1986</v>
      </c>
      <c r="D584" s="5" t="s">
        <v>784</v>
      </c>
      <c r="E584" s="5" t="s">
        <v>785</v>
      </c>
      <c r="F584" s="5" t="str">
        <f aca="false">VLOOKUP(B584,car_part!A110:H728,8,0)</f>
        <v>B24L</v>
      </c>
    </row>
    <row r="585" customFormat="false" ht="13.8" hidden="false" customHeight="false" outlineLevel="0" collapsed="false">
      <c r="A585" s="5" t="n">
        <v>158</v>
      </c>
      <c r="B585" s="5" t="n">
        <v>158</v>
      </c>
      <c r="C585" s="5" t="n">
        <v>1986</v>
      </c>
      <c r="D585" s="5" t="s">
        <v>784</v>
      </c>
      <c r="E585" s="5" t="s">
        <v>785</v>
      </c>
      <c r="F585" s="5" t="str">
        <f aca="false">VLOOKUP(B585,car_part!A159:H777,8,0)</f>
        <v>B24L</v>
      </c>
    </row>
    <row r="586" customFormat="false" ht="13.8" hidden="false" customHeight="false" outlineLevel="0" collapsed="false">
      <c r="A586" s="5" t="n">
        <v>159</v>
      </c>
      <c r="B586" s="5" t="n">
        <v>159</v>
      </c>
      <c r="C586" s="5" t="n">
        <v>1986</v>
      </c>
      <c r="D586" s="5" t="s">
        <v>784</v>
      </c>
      <c r="E586" s="5" t="s">
        <v>785</v>
      </c>
      <c r="F586" s="5" t="str">
        <f aca="false">VLOOKUP(B586,car_part!A160:H778,8,0)</f>
        <v>B24L</v>
      </c>
    </row>
    <row r="587" customFormat="false" ht="13.8" hidden="false" customHeight="false" outlineLevel="0" collapsed="false">
      <c r="A587" s="5" t="n">
        <v>161</v>
      </c>
      <c r="B587" s="5" t="n">
        <v>161</v>
      </c>
      <c r="C587" s="5" t="n">
        <v>1986</v>
      </c>
      <c r="D587" s="5" t="s">
        <v>784</v>
      </c>
      <c r="E587" s="5" t="s">
        <v>785</v>
      </c>
      <c r="F587" s="5" t="str">
        <f aca="false">VLOOKUP(B587,car_part!A162:H780,8,0)</f>
        <v>B24L</v>
      </c>
    </row>
    <row r="588" customFormat="false" ht="13.8" hidden="false" customHeight="false" outlineLevel="0" collapsed="false">
      <c r="A588" s="5" t="n">
        <v>163</v>
      </c>
      <c r="B588" s="5" t="n">
        <v>163</v>
      </c>
      <c r="C588" s="5" t="n">
        <v>1986</v>
      </c>
      <c r="D588" s="5" t="s">
        <v>784</v>
      </c>
      <c r="E588" s="5" t="s">
        <v>785</v>
      </c>
      <c r="F588" s="5" t="str">
        <f aca="false">VLOOKUP(B588,car_part!A164:H782,8,0)</f>
        <v>B24L</v>
      </c>
    </row>
    <row r="589" customFormat="false" ht="13.8" hidden="false" customHeight="false" outlineLevel="0" collapsed="false">
      <c r="A589" s="5" t="n">
        <v>170</v>
      </c>
      <c r="B589" s="5" t="n">
        <v>170</v>
      </c>
      <c r="C589" s="5" t="n">
        <v>1986</v>
      </c>
      <c r="D589" s="5" t="s">
        <v>784</v>
      </c>
      <c r="E589" s="5" t="s">
        <v>785</v>
      </c>
      <c r="F589" s="5" t="str">
        <f aca="false">VLOOKUP(B589,car_part!A171:H789,8,0)</f>
        <v>B24L</v>
      </c>
    </row>
    <row r="590" customFormat="false" ht="13.8" hidden="false" customHeight="false" outlineLevel="0" collapsed="false">
      <c r="A590" s="5" t="n">
        <v>186</v>
      </c>
      <c r="B590" s="5" t="n">
        <v>186</v>
      </c>
      <c r="C590" s="5" t="n">
        <v>1986</v>
      </c>
      <c r="D590" s="5" t="s">
        <v>784</v>
      </c>
      <c r="E590" s="5" t="s">
        <v>785</v>
      </c>
      <c r="F590" s="5" t="str">
        <f aca="false">VLOOKUP(B590,car_part!A187:H805,8,0)</f>
        <v>B24L</v>
      </c>
    </row>
    <row r="591" customFormat="false" ht="13.8" hidden="false" customHeight="false" outlineLevel="0" collapsed="false">
      <c r="A591" s="5" t="n">
        <v>187</v>
      </c>
      <c r="B591" s="5" t="n">
        <v>187</v>
      </c>
      <c r="C591" s="5" t="n">
        <v>1986</v>
      </c>
      <c r="D591" s="5" t="s">
        <v>784</v>
      </c>
      <c r="E591" s="5" t="s">
        <v>785</v>
      </c>
      <c r="F591" s="5" t="str">
        <f aca="false">VLOOKUP(B591,car_part!A188:H806,8,0)</f>
        <v>B24L</v>
      </c>
    </row>
    <row r="592" customFormat="false" ht="13.8" hidden="false" customHeight="false" outlineLevel="0" collapsed="false">
      <c r="A592" s="5" t="n">
        <v>226</v>
      </c>
      <c r="B592" s="5" t="n">
        <v>226</v>
      </c>
      <c r="C592" s="5" t="n">
        <v>1986</v>
      </c>
      <c r="D592" s="5" t="s">
        <v>784</v>
      </c>
      <c r="E592" s="5" t="s">
        <v>785</v>
      </c>
      <c r="F592" s="5" t="str">
        <f aca="false">VLOOKUP(B592,car_part!A227:H845,8,0)</f>
        <v>B24L</v>
      </c>
    </row>
    <row r="593" customFormat="false" ht="13.8" hidden="false" customHeight="false" outlineLevel="0" collapsed="false">
      <c r="A593" s="5" t="n">
        <v>342</v>
      </c>
      <c r="B593" s="5" t="n">
        <v>342</v>
      </c>
      <c r="C593" s="5" t="n">
        <v>1986</v>
      </c>
      <c r="D593" s="5" t="s">
        <v>784</v>
      </c>
      <c r="E593" s="5" t="s">
        <v>785</v>
      </c>
      <c r="F593" s="5" t="str">
        <f aca="false">VLOOKUP(B593,car_part!A343:H961,8,0)</f>
        <v>B24L</v>
      </c>
    </row>
    <row r="594" customFormat="false" ht="13.8" hidden="false" customHeight="false" outlineLevel="0" collapsed="false">
      <c r="A594" s="5" t="n">
        <v>343</v>
      </c>
      <c r="B594" s="5" t="n">
        <v>343</v>
      </c>
      <c r="C594" s="5" t="n">
        <v>1986</v>
      </c>
      <c r="D594" s="5" t="s">
        <v>784</v>
      </c>
      <c r="E594" s="5" t="s">
        <v>785</v>
      </c>
      <c r="F594" s="5" t="str">
        <f aca="false">VLOOKUP(B594,car_part!A344:H962,8,0)</f>
        <v>B24L</v>
      </c>
    </row>
    <row r="595" customFormat="false" ht="13.8" hidden="false" customHeight="false" outlineLevel="0" collapsed="false">
      <c r="A595" s="5" t="n">
        <v>350</v>
      </c>
      <c r="B595" s="5" t="n">
        <v>350</v>
      </c>
      <c r="C595" s="5" t="n">
        <v>1986</v>
      </c>
      <c r="D595" s="5" t="s">
        <v>784</v>
      </c>
      <c r="E595" s="5" t="s">
        <v>785</v>
      </c>
      <c r="F595" s="5" t="str">
        <f aca="false">VLOOKUP(B595,car_part!A351:H969,8,0)</f>
        <v>B24L</v>
      </c>
    </row>
    <row r="596" customFormat="false" ht="13.8" hidden="false" customHeight="false" outlineLevel="0" collapsed="false">
      <c r="A596" s="5" t="n">
        <v>392</v>
      </c>
      <c r="B596" s="5" t="n">
        <v>392</v>
      </c>
      <c r="C596" s="5" t="n">
        <v>1986</v>
      </c>
      <c r="D596" s="5" t="s">
        <v>784</v>
      </c>
      <c r="E596" s="5" t="s">
        <v>785</v>
      </c>
      <c r="F596" s="5" t="str">
        <f aca="false">VLOOKUP(B596,car_part!A393:H1011,8,0)</f>
        <v>B24L</v>
      </c>
    </row>
    <row r="597" customFormat="false" ht="13.8" hidden="false" customHeight="false" outlineLevel="0" collapsed="false">
      <c r="A597" s="5" t="n">
        <v>539</v>
      </c>
      <c r="B597" s="5" t="n">
        <v>539</v>
      </c>
      <c r="C597" s="5" t="n">
        <v>1986</v>
      </c>
      <c r="D597" s="5" t="s">
        <v>784</v>
      </c>
      <c r="E597" s="5" t="s">
        <v>785</v>
      </c>
      <c r="F597" s="5" t="str">
        <f aca="false">VLOOKUP(B597,car_part!A540:H1158,8,0)</f>
        <v>B24L</v>
      </c>
    </row>
    <row r="598" customFormat="false" ht="13.8" hidden="false" customHeight="false" outlineLevel="0" collapsed="false">
      <c r="A598" s="5" t="n">
        <v>580</v>
      </c>
      <c r="B598" s="5" t="n">
        <v>580</v>
      </c>
      <c r="C598" s="5" t="n">
        <v>1986</v>
      </c>
      <c r="D598" s="5" t="s">
        <v>784</v>
      </c>
      <c r="E598" s="5" t="s">
        <v>785</v>
      </c>
      <c r="F598" s="5" t="str">
        <f aca="false">VLOOKUP(B598,car_part!A581:H1199,8,0)</f>
        <v>B24L</v>
      </c>
    </row>
    <row r="599" customFormat="false" ht="13.8" hidden="false" customHeight="false" outlineLevel="0" collapsed="false">
      <c r="A599" s="5" t="n">
        <v>596</v>
      </c>
      <c r="B599" s="5" t="n">
        <v>596</v>
      </c>
      <c r="C599" s="5" t="n">
        <v>1986</v>
      </c>
      <c r="D599" s="5" t="s">
        <v>784</v>
      </c>
      <c r="E599" s="5" t="s">
        <v>785</v>
      </c>
      <c r="F599" s="5" t="str">
        <f aca="false">VLOOKUP(B599,car_part!A597:H1215,8,0)</f>
        <v>B24L</v>
      </c>
    </row>
    <row r="600" customFormat="false" ht="13.8" hidden="false" customHeight="false" outlineLevel="0" collapsed="false">
      <c r="A600" s="5" t="n">
        <v>597</v>
      </c>
      <c r="B600" s="5" t="n">
        <v>597</v>
      </c>
      <c r="C600" s="5" t="n">
        <v>1986</v>
      </c>
      <c r="D600" s="5" t="s">
        <v>784</v>
      </c>
      <c r="E600" s="5" t="s">
        <v>785</v>
      </c>
      <c r="F600" s="5" t="str">
        <f aca="false">VLOOKUP(B600,car_part!A598:H1216,8,0)</f>
        <v>B24L</v>
      </c>
    </row>
    <row r="601" customFormat="false" ht="13.8" hidden="false" customHeight="false" outlineLevel="0" collapsed="false">
      <c r="A601" s="5" t="n">
        <v>164</v>
      </c>
      <c r="B601" s="5" t="n">
        <v>164</v>
      </c>
      <c r="C601" s="5" t="n">
        <v>1988</v>
      </c>
      <c r="D601" s="5" t="s">
        <v>784</v>
      </c>
      <c r="E601" s="5" t="s">
        <v>785</v>
      </c>
      <c r="F601" s="5" t="str">
        <f aca="false">VLOOKUP(B601,car_part!A165:H783,8,0)</f>
        <v>B24LS</v>
      </c>
    </row>
    <row r="602" customFormat="false" ht="13.8" hidden="false" customHeight="false" outlineLevel="0" collapsed="false">
      <c r="A602" s="5" t="n">
        <v>165</v>
      </c>
      <c r="B602" s="5" t="n">
        <v>165</v>
      </c>
      <c r="C602" s="5" t="n">
        <v>1988</v>
      </c>
      <c r="D602" s="5" t="s">
        <v>784</v>
      </c>
      <c r="E602" s="5" t="s">
        <v>785</v>
      </c>
      <c r="F602" s="5" t="str">
        <f aca="false">VLOOKUP(B602,car_part!A166:H784,8,0)</f>
        <v>B24LS</v>
      </c>
    </row>
    <row r="603" customFormat="false" ht="13.8" hidden="false" customHeight="false" outlineLevel="0" collapsed="false">
      <c r="A603" s="5" t="n">
        <v>166</v>
      </c>
      <c r="B603" s="5" t="n">
        <v>166</v>
      </c>
      <c r="C603" s="5" t="n">
        <v>1988</v>
      </c>
      <c r="D603" s="5" t="s">
        <v>784</v>
      </c>
      <c r="E603" s="5" t="s">
        <v>785</v>
      </c>
      <c r="F603" s="5" t="str">
        <f aca="false">VLOOKUP(B603,car_part!A167:H785,8,0)</f>
        <v>B24LS</v>
      </c>
    </row>
    <row r="604" customFormat="false" ht="13.8" hidden="false" customHeight="false" outlineLevel="0" collapsed="false">
      <c r="A604" s="5" t="n">
        <v>167</v>
      </c>
      <c r="B604" s="5" t="n">
        <v>167</v>
      </c>
      <c r="C604" s="5" t="n">
        <v>1988</v>
      </c>
      <c r="D604" s="5" t="s">
        <v>784</v>
      </c>
      <c r="E604" s="5" t="s">
        <v>785</v>
      </c>
      <c r="F604" s="5" t="str">
        <f aca="false">VLOOKUP(B604,car_part!A168:H786,8,0)</f>
        <v>B24LS</v>
      </c>
    </row>
    <row r="605" customFormat="false" ht="13.8" hidden="false" customHeight="false" outlineLevel="0" collapsed="false">
      <c r="A605" s="5" t="n">
        <v>168</v>
      </c>
      <c r="B605" s="5" t="n">
        <v>168</v>
      </c>
      <c r="C605" s="5" t="n">
        <v>1988</v>
      </c>
      <c r="D605" s="5" t="s">
        <v>784</v>
      </c>
      <c r="E605" s="5" t="s">
        <v>785</v>
      </c>
      <c r="F605" s="5" t="str">
        <f aca="false">VLOOKUP(B605,car_part!A169:H787,8,0)</f>
        <v>B24LS</v>
      </c>
    </row>
    <row r="606" customFormat="false" ht="13.8" hidden="false" customHeight="false" outlineLevel="0" collapsed="false">
      <c r="A606" s="5" t="n">
        <v>169</v>
      </c>
      <c r="B606" s="5" t="n">
        <v>169</v>
      </c>
      <c r="C606" s="5" t="n">
        <v>1988</v>
      </c>
      <c r="D606" s="5" t="s">
        <v>784</v>
      </c>
      <c r="E606" s="5" t="s">
        <v>785</v>
      </c>
      <c r="F606" s="5" t="str">
        <f aca="false">VLOOKUP(B606,car_part!A170:H788,8,0)</f>
        <v>B24LS</v>
      </c>
    </row>
    <row r="607" customFormat="false" ht="13.8" hidden="false" customHeight="false" outlineLevel="0" collapsed="false">
      <c r="A607" s="5" t="n">
        <v>171</v>
      </c>
      <c r="B607" s="5" t="n">
        <v>171</v>
      </c>
      <c r="C607" s="5" t="n">
        <v>1988</v>
      </c>
      <c r="D607" s="5" t="s">
        <v>784</v>
      </c>
      <c r="E607" s="5" t="s">
        <v>785</v>
      </c>
      <c r="F607" s="5" t="str">
        <f aca="false">VLOOKUP(B607,car_part!A172:H790,8,0)</f>
        <v>B24LS</v>
      </c>
    </row>
    <row r="608" customFormat="false" ht="13.8" hidden="false" customHeight="false" outlineLevel="0" collapsed="false">
      <c r="A608" s="5" t="n">
        <v>172</v>
      </c>
      <c r="B608" s="5" t="n">
        <v>172</v>
      </c>
      <c r="C608" s="5" t="n">
        <v>1988</v>
      </c>
      <c r="D608" s="5" t="s">
        <v>784</v>
      </c>
      <c r="E608" s="5" t="s">
        <v>785</v>
      </c>
      <c r="F608" s="5" t="str">
        <f aca="false">VLOOKUP(B608,car_part!A173:H791,8,0)</f>
        <v>B24LS</v>
      </c>
    </row>
    <row r="609" customFormat="false" ht="13.8" hidden="false" customHeight="false" outlineLevel="0" collapsed="false">
      <c r="A609" s="5" t="n">
        <v>175</v>
      </c>
      <c r="B609" s="5" t="n">
        <v>175</v>
      </c>
      <c r="C609" s="5" t="n">
        <v>1988</v>
      </c>
      <c r="D609" s="5" t="s">
        <v>784</v>
      </c>
      <c r="E609" s="5" t="s">
        <v>785</v>
      </c>
      <c r="F609" s="5" t="str">
        <f aca="false">VLOOKUP(B609,car_part!A176:H794,8,0)</f>
        <v>B24LS</v>
      </c>
    </row>
    <row r="610" customFormat="false" ht="13.8" hidden="false" customHeight="false" outlineLevel="0" collapsed="false">
      <c r="A610" s="5" t="n">
        <v>176</v>
      </c>
      <c r="B610" s="5" t="n">
        <v>176</v>
      </c>
      <c r="C610" s="5" t="n">
        <v>1988</v>
      </c>
      <c r="D610" s="5" t="s">
        <v>784</v>
      </c>
      <c r="E610" s="5" t="s">
        <v>785</v>
      </c>
      <c r="F610" s="5" t="str">
        <f aca="false">VLOOKUP(B610,car_part!A177:H795,8,0)</f>
        <v>B24LS</v>
      </c>
    </row>
    <row r="611" customFormat="false" ht="13.8" hidden="false" customHeight="false" outlineLevel="0" collapsed="false">
      <c r="A611" s="5" t="n">
        <v>177</v>
      </c>
      <c r="B611" s="5" t="n">
        <v>177</v>
      </c>
      <c r="C611" s="5" t="n">
        <v>1988</v>
      </c>
      <c r="D611" s="5" t="s">
        <v>784</v>
      </c>
      <c r="E611" s="5" t="s">
        <v>785</v>
      </c>
      <c r="F611" s="5" t="str">
        <f aca="false">VLOOKUP(B611,car_part!A178:H796,8,0)</f>
        <v>B24LS</v>
      </c>
    </row>
    <row r="612" customFormat="false" ht="13.8" hidden="false" customHeight="false" outlineLevel="0" collapsed="false">
      <c r="A612" s="5" t="n">
        <v>178</v>
      </c>
      <c r="B612" s="5" t="n">
        <v>178</v>
      </c>
      <c r="C612" s="5" t="n">
        <v>1988</v>
      </c>
      <c r="D612" s="5" t="s">
        <v>784</v>
      </c>
      <c r="E612" s="5" t="s">
        <v>785</v>
      </c>
      <c r="F612" s="5" t="str">
        <f aca="false">VLOOKUP(B612,car_part!A179:H797,8,0)</f>
        <v>B24LS</v>
      </c>
    </row>
    <row r="613" customFormat="false" ht="13.8" hidden="false" customHeight="false" outlineLevel="0" collapsed="false">
      <c r="A613" s="5" t="n">
        <v>188</v>
      </c>
      <c r="B613" s="5" t="n">
        <v>188</v>
      </c>
      <c r="C613" s="5" t="n">
        <v>1988</v>
      </c>
      <c r="D613" s="5" t="s">
        <v>784</v>
      </c>
      <c r="E613" s="5" t="s">
        <v>785</v>
      </c>
      <c r="F613" s="5" t="str">
        <f aca="false">VLOOKUP(B613,car_part!A189:H807,8,0)</f>
        <v>B24LS</v>
      </c>
    </row>
    <row r="614" customFormat="false" ht="13.8" hidden="false" customHeight="false" outlineLevel="0" collapsed="false">
      <c r="A614" s="5" t="n">
        <v>396</v>
      </c>
      <c r="B614" s="5" t="n">
        <v>396</v>
      </c>
      <c r="C614" s="5" t="n">
        <v>1988</v>
      </c>
      <c r="D614" s="5" t="s">
        <v>784</v>
      </c>
      <c r="E614" s="5" t="s">
        <v>785</v>
      </c>
      <c r="F614" s="5" t="str">
        <f aca="false">VLOOKUP(B614,car_part!A397:H1015,8,0)</f>
        <v>B24LS</v>
      </c>
    </row>
    <row r="615" customFormat="false" ht="13.8" hidden="false" customHeight="false" outlineLevel="0" collapsed="false">
      <c r="A615" s="5" t="n">
        <v>434</v>
      </c>
      <c r="B615" s="5" t="n">
        <v>434</v>
      </c>
      <c r="C615" s="5" t="n">
        <v>1988</v>
      </c>
      <c r="D615" s="5" t="s">
        <v>784</v>
      </c>
      <c r="E615" s="5" t="s">
        <v>785</v>
      </c>
      <c r="F615" s="5" t="str">
        <f aca="false">VLOOKUP(B615,car_part!A435:H1053,8,0)</f>
        <v>B24LS</v>
      </c>
    </row>
    <row r="616" customFormat="false" ht="13.8" hidden="false" customHeight="false" outlineLevel="0" collapsed="false">
      <c r="A616" s="5" t="n">
        <v>456</v>
      </c>
      <c r="B616" s="5" t="n">
        <v>456</v>
      </c>
      <c r="C616" s="5" t="n">
        <v>1988</v>
      </c>
      <c r="D616" s="5" t="s">
        <v>784</v>
      </c>
      <c r="E616" s="5" t="s">
        <v>785</v>
      </c>
      <c r="F616" s="5" t="str">
        <f aca="false">VLOOKUP(B616,car_part!A457:H1075,8,0)</f>
        <v>B24LS</v>
      </c>
    </row>
    <row r="617" customFormat="false" ht="13.8" hidden="false" customHeight="false" outlineLevel="0" collapsed="false">
      <c r="A617" s="5" t="n">
        <v>459</v>
      </c>
      <c r="B617" s="5" t="n">
        <v>459</v>
      </c>
      <c r="C617" s="5" t="n">
        <v>1988</v>
      </c>
      <c r="D617" s="5" t="s">
        <v>784</v>
      </c>
      <c r="E617" s="5" t="s">
        <v>785</v>
      </c>
      <c r="F617" s="5" t="str">
        <f aca="false">VLOOKUP(B617,car_part!A460:H1078,8,0)</f>
        <v>B24LS</v>
      </c>
    </row>
    <row r="618" customFormat="false" ht="13.8" hidden="false" customHeight="false" outlineLevel="0" collapsed="false">
      <c r="A618" s="5" t="n">
        <v>475</v>
      </c>
      <c r="B618" s="5" t="n">
        <v>475</v>
      </c>
      <c r="C618" s="5" t="n">
        <v>1988</v>
      </c>
      <c r="D618" s="5" t="s">
        <v>784</v>
      </c>
      <c r="E618" s="5" t="s">
        <v>785</v>
      </c>
      <c r="F618" s="5" t="str">
        <f aca="false">VLOOKUP(B618,car_part!A476:H1094,8,0)</f>
        <v>B24LS</v>
      </c>
    </row>
    <row r="619" customFormat="false" ht="13.8" hidden="false" customHeight="false" outlineLevel="0" collapsed="false">
      <c r="A619" s="5" t="n">
        <v>532</v>
      </c>
      <c r="B619" s="5" t="n">
        <v>532</v>
      </c>
      <c r="C619" s="5" t="n">
        <v>1988</v>
      </c>
      <c r="D619" s="5" t="s">
        <v>784</v>
      </c>
      <c r="E619" s="5" t="s">
        <v>785</v>
      </c>
      <c r="F619" s="5" t="str">
        <f aca="false">VLOOKUP(B619,car_part!A533:H1151,8,0)</f>
        <v>B24LS</v>
      </c>
    </row>
    <row r="620" customFormat="false" ht="13.8" hidden="false" customHeight="false" outlineLevel="0" collapsed="false">
      <c r="A620" s="5" t="n">
        <v>544</v>
      </c>
      <c r="B620" s="5" t="n">
        <v>544</v>
      </c>
      <c r="C620" s="5" t="n">
        <v>1988</v>
      </c>
      <c r="D620" s="5" t="s">
        <v>784</v>
      </c>
      <c r="E620" s="5" t="s">
        <v>785</v>
      </c>
      <c r="F620" s="5" t="str">
        <f aca="false">VLOOKUP(B620,car_part!A545:H1163,8,0)</f>
        <v>B24LS</v>
      </c>
    </row>
    <row r="621" customFormat="false" ht="13.8" hidden="false" customHeight="false" outlineLevel="0" collapsed="false">
      <c r="A621" s="5" t="n">
        <v>545</v>
      </c>
      <c r="B621" s="5" t="n">
        <v>545</v>
      </c>
      <c r="C621" s="5" t="n">
        <v>1988</v>
      </c>
      <c r="D621" s="5" t="s">
        <v>784</v>
      </c>
      <c r="E621" s="5" t="s">
        <v>785</v>
      </c>
      <c r="F621" s="5" t="str">
        <f aca="false">VLOOKUP(B621,car_part!A546:H1164,8,0)</f>
        <v>B24LS</v>
      </c>
    </row>
    <row r="622" customFormat="false" ht="13.8" hidden="false" customHeight="false" outlineLevel="0" collapsed="false">
      <c r="A622" s="5" t="n">
        <v>546</v>
      </c>
      <c r="B622" s="5" t="n">
        <v>546</v>
      </c>
      <c r="C622" s="5" t="n">
        <v>1988</v>
      </c>
      <c r="D622" s="5" t="s">
        <v>784</v>
      </c>
      <c r="E622" s="5" t="s">
        <v>785</v>
      </c>
      <c r="F622" s="5" t="str">
        <f aca="false">VLOOKUP(B622,car_part!A547:H1165,8,0)</f>
        <v>B24LS</v>
      </c>
    </row>
    <row r="623" customFormat="false" ht="13.8" hidden="false" customHeight="false" outlineLevel="0" collapsed="false">
      <c r="A623" s="5" t="n">
        <v>555</v>
      </c>
      <c r="B623" s="5" t="n">
        <v>555</v>
      </c>
      <c r="C623" s="5" t="n">
        <v>1988</v>
      </c>
      <c r="D623" s="5" t="s">
        <v>784</v>
      </c>
      <c r="E623" s="5" t="s">
        <v>785</v>
      </c>
      <c r="F623" s="5" t="str">
        <f aca="false">VLOOKUP(B623,car_part!A556:H1174,8,0)</f>
        <v>B24LS</v>
      </c>
    </row>
    <row r="624" customFormat="false" ht="13.8" hidden="false" customHeight="false" outlineLevel="0" collapsed="false">
      <c r="A624" s="5" t="n">
        <v>587</v>
      </c>
      <c r="B624" s="5" t="n">
        <v>587</v>
      </c>
      <c r="C624" s="5" t="n">
        <v>1988</v>
      </c>
      <c r="D624" s="5" t="s">
        <v>784</v>
      </c>
      <c r="E624" s="5" t="s">
        <v>785</v>
      </c>
      <c r="F624" s="5" t="str">
        <f aca="false">VLOOKUP(B624,car_part!A588:H1206,8,0)</f>
        <v>B24LS</v>
      </c>
    </row>
    <row r="625" customFormat="false" ht="13.8" hidden="false" customHeight="false" outlineLevel="0" collapsed="false">
      <c r="A625" s="5" t="n">
        <v>589</v>
      </c>
      <c r="B625" s="5" t="n">
        <v>589</v>
      </c>
      <c r="C625" s="5" t="n">
        <v>1988</v>
      </c>
      <c r="D625" s="5" t="s">
        <v>784</v>
      </c>
      <c r="E625" s="5" t="s">
        <v>785</v>
      </c>
      <c r="F625" s="5" t="str">
        <f aca="false">VLOOKUP(B625,car_part!A590:H1208,8,0)</f>
        <v>B24LS</v>
      </c>
    </row>
    <row r="626" customFormat="false" ht="13.8" hidden="false" customHeight="false" outlineLevel="0" collapsed="false">
      <c r="A626" s="5" t="n">
        <v>110</v>
      </c>
      <c r="B626" s="5" t="n">
        <v>110</v>
      </c>
      <c r="C626" s="5" t="n">
        <v>2001</v>
      </c>
      <c r="D626" s="5" t="s">
        <v>784</v>
      </c>
      <c r="E626" s="5" t="s">
        <v>785</v>
      </c>
      <c r="F626" s="5" t="str">
        <f aca="false">VLOOKUP(B626,car_part!A111:H729,8,0)</f>
        <v>DIN66</v>
      </c>
    </row>
    <row r="627" customFormat="false" ht="13.8" hidden="false" customHeight="false" outlineLevel="0" collapsed="false">
      <c r="A627" s="5" t="n">
        <v>130</v>
      </c>
      <c r="B627" s="5" t="n">
        <v>130</v>
      </c>
      <c r="C627" s="5" t="n">
        <v>2001</v>
      </c>
      <c r="D627" s="5" t="s">
        <v>784</v>
      </c>
      <c r="E627" s="5" t="s">
        <v>785</v>
      </c>
      <c r="F627" s="5" t="str">
        <f aca="false">VLOOKUP(B627,car_part!A131:H749,8,0)</f>
        <v>DIN66</v>
      </c>
    </row>
    <row r="628" customFormat="false" ht="13.8" hidden="false" customHeight="false" outlineLevel="0" collapsed="false">
      <c r="A628" s="5" t="n">
        <v>134</v>
      </c>
      <c r="B628" s="5" t="n">
        <v>134</v>
      </c>
      <c r="C628" s="5" t="n">
        <v>2001</v>
      </c>
      <c r="D628" s="5" t="s">
        <v>784</v>
      </c>
      <c r="E628" s="5" t="s">
        <v>785</v>
      </c>
      <c r="F628" s="5" t="str">
        <f aca="false">VLOOKUP(B628,car_part!A135:H753,8,0)</f>
        <v>DIN66</v>
      </c>
    </row>
    <row r="629" customFormat="false" ht="13.8" hidden="false" customHeight="false" outlineLevel="0" collapsed="false">
      <c r="A629" s="5" t="n">
        <v>137</v>
      </c>
      <c r="B629" s="5" t="n">
        <v>137</v>
      </c>
      <c r="C629" s="5" t="n">
        <v>2001</v>
      </c>
      <c r="D629" s="5" t="s">
        <v>784</v>
      </c>
      <c r="E629" s="5" t="s">
        <v>785</v>
      </c>
      <c r="F629" s="5" t="str">
        <f aca="false">VLOOKUP(B629,car_part!A138:H756,8,0)</f>
        <v>DIN66</v>
      </c>
    </row>
    <row r="630" customFormat="false" ht="13.8" hidden="false" customHeight="false" outlineLevel="0" collapsed="false">
      <c r="A630" s="5" t="n">
        <v>151</v>
      </c>
      <c r="B630" s="5" t="n">
        <v>151</v>
      </c>
      <c r="C630" s="5" t="n">
        <v>2001</v>
      </c>
      <c r="D630" s="5" t="s">
        <v>784</v>
      </c>
      <c r="E630" s="5" t="s">
        <v>785</v>
      </c>
      <c r="F630" s="5" t="str">
        <f aca="false">VLOOKUP(B630,car_part!A152:H770,8,0)</f>
        <v>DIN66</v>
      </c>
    </row>
    <row r="631" customFormat="false" ht="13.8" hidden="false" customHeight="false" outlineLevel="0" collapsed="false">
      <c r="A631" s="5" t="n">
        <v>153</v>
      </c>
      <c r="B631" s="5" t="n">
        <v>153</v>
      </c>
      <c r="C631" s="5" t="n">
        <v>2001</v>
      </c>
      <c r="D631" s="5" t="s">
        <v>784</v>
      </c>
      <c r="E631" s="5" t="s">
        <v>785</v>
      </c>
      <c r="F631" s="5" t="str">
        <f aca="false">VLOOKUP(B631,car_part!A154:H772,8,0)</f>
        <v>DIN66</v>
      </c>
    </row>
    <row r="632" customFormat="false" ht="13.8" hidden="false" customHeight="false" outlineLevel="0" collapsed="false">
      <c r="A632" s="5" t="n">
        <v>353</v>
      </c>
      <c r="B632" s="5" t="n">
        <v>353</v>
      </c>
      <c r="C632" s="5" t="n">
        <v>2001</v>
      </c>
      <c r="D632" s="5" t="s">
        <v>784</v>
      </c>
      <c r="E632" s="5" t="s">
        <v>785</v>
      </c>
      <c r="F632" s="5" t="str">
        <f aca="false">VLOOKUP(B632,car_part!A354:H972,8,0)</f>
        <v>DIN66</v>
      </c>
    </row>
    <row r="633" customFormat="false" ht="13.8" hidden="false" customHeight="false" outlineLevel="0" collapsed="false">
      <c r="A633" s="5" t="n">
        <v>486</v>
      </c>
      <c r="B633" s="5" t="n">
        <v>486</v>
      </c>
      <c r="C633" s="5" t="n">
        <v>2001</v>
      </c>
      <c r="D633" s="5" t="s">
        <v>784</v>
      </c>
      <c r="E633" s="5" t="s">
        <v>785</v>
      </c>
      <c r="F633" s="5" t="str">
        <f aca="false">VLOOKUP(B633,car_part!A487:H1105,8,0)</f>
        <v>DIN66</v>
      </c>
    </row>
    <row r="634" customFormat="false" ht="13.8" hidden="false" customHeight="false" outlineLevel="0" collapsed="false">
      <c r="A634" s="5" t="n">
        <v>488</v>
      </c>
      <c r="B634" s="5" t="n">
        <v>488</v>
      </c>
      <c r="C634" s="5" t="n">
        <v>2001</v>
      </c>
      <c r="D634" s="5" t="s">
        <v>784</v>
      </c>
      <c r="E634" s="5" t="s">
        <v>785</v>
      </c>
      <c r="F634" s="5" t="str">
        <f aca="false">VLOOKUP(B634,car_part!A489:H1107,8,0)</f>
        <v>DIN66</v>
      </c>
    </row>
    <row r="635" customFormat="false" ht="13.8" hidden="false" customHeight="false" outlineLevel="0" collapsed="false">
      <c r="A635" s="5" t="n">
        <v>489</v>
      </c>
      <c r="B635" s="5" t="n">
        <v>489</v>
      </c>
      <c r="C635" s="5" t="n">
        <v>2001</v>
      </c>
      <c r="D635" s="5" t="s">
        <v>784</v>
      </c>
      <c r="E635" s="5" t="s">
        <v>785</v>
      </c>
      <c r="F635" s="5" t="str">
        <f aca="false">VLOOKUP(B635,car_part!A490:H1108,8,0)</f>
        <v>DIN66</v>
      </c>
    </row>
    <row r="636" customFormat="false" ht="13.8" hidden="false" customHeight="false" outlineLevel="0" collapsed="false">
      <c r="A636" s="5" t="n">
        <v>493</v>
      </c>
      <c r="B636" s="5" t="n">
        <v>493</v>
      </c>
      <c r="C636" s="5" t="n">
        <v>2001</v>
      </c>
      <c r="D636" s="5" t="s">
        <v>784</v>
      </c>
      <c r="E636" s="5" t="s">
        <v>785</v>
      </c>
      <c r="F636" s="5" t="str">
        <f aca="false">VLOOKUP(B636,car_part!A494:H1112,8,0)</f>
        <v>DIN66</v>
      </c>
    </row>
    <row r="637" customFormat="false" ht="13.8" hidden="false" customHeight="false" outlineLevel="0" collapsed="false">
      <c r="B637" s="5" t="n">
        <v>108</v>
      </c>
      <c r="C637" s="5" t="n">
        <v>1993</v>
      </c>
      <c r="D637" s="5" t="s">
        <v>784</v>
      </c>
      <c r="E637" s="5" t="s">
        <v>785</v>
      </c>
      <c r="F637" s="24" t="s">
        <v>787</v>
      </c>
    </row>
    <row r="638" customFormat="false" ht="13.8" hidden="false" customHeight="false" outlineLevel="0" collapsed="false">
      <c r="B638" s="5" t="n">
        <v>109</v>
      </c>
      <c r="C638" s="5" t="n">
        <v>1993</v>
      </c>
      <c r="D638" s="5" t="s">
        <v>784</v>
      </c>
      <c r="E638" s="5" t="s">
        <v>785</v>
      </c>
      <c r="F638" s="24" t="s">
        <v>787</v>
      </c>
    </row>
    <row r="639" customFormat="false" ht="13.8" hidden="false" customHeight="false" outlineLevel="0" collapsed="false">
      <c r="B639" s="5" t="n">
        <v>158</v>
      </c>
      <c r="C639" s="5" t="n">
        <v>1993</v>
      </c>
      <c r="D639" s="5" t="s">
        <v>784</v>
      </c>
      <c r="E639" s="5" t="s">
        <v>785</v>
      </c>
      <c r="F639" s="24" t="s">
        <v>787</v>
      </c>
    </row>
    <row r="640" customFormat="false" ht="13.8" hidden="false" customHeight="false" outlineLevel="0" collapsed="false">
      <c r="B640" s="5" t="n">
        <v>159</v>
      </c>
      <c r="C640" s="5" t="n">
        <v>1993</v>
      </c>
      <c r="D640" s="5" t="s">
        <v>784</v>
      </c>
      <c r="E640" s="5" t="s">
        <v>785</v>
      </c>
      <c r="F640" s="24" t="s">
        <v>787</v>
      </c>
    </row>
    <row r="641" customFormat="false" ht="13.8" hidden="false" customHeight="false" outlineLevel="0" collapsed="false">
      <c r="B641" s="5" t="n">
        <v>161</v>
      </c>
      <c r="C641" s="5" t="n">
        <v>1993</v>
      </c>
      <c r="D641" s="5" t="s">
        <v>784</v>
      </c>
      <c r="E641" s="5" t="s">
        <v>785</v>
      </c>
      <c r="F641" s="24" t="s">
        <v>787</v>
      </c>
    </row>
    <row r="642" customFormat="false" ht="13.8" hidden="false" customHeight="false" outlineLevel="0" collapsed="false">
      <c r="B642" s="5" t="n">
        <v>163</v>
      </c>
      <c r="C642" s="5" t="n">
        <v>1993</v>
      </c>
      <c r="D642" s="5" t="s">
        <v>784</v>
      </c>
      <c r="E642" s="5" t="s">
        <v>785</v>
      </c>
      <c r="F642" s="20" t="s">
        <v>787</v>
      </c>
    </row>
    <row r="643" customFormat="false" ht="13.8" hidden="false" customHeight="false" outlineLevel="0" collapsed="false">
      <c r="B643" s="5" t="n">
        <v>170</v>
      </c>
      <c r="C643" s="5" t="n">
        <v>1993</v>
      </c>
      <c r="D643" s="5" t="s">
        <v>784</v>
      </c>
      <c r="E643" s="5" t="s">
        <v>785</v>
      </c>
      <c r="F643" s="20" t="s">
        <v>787</v>
      </c>
    </row>
    <row r="644" customFormat="false" ht="13.8" hidden="false" customHeight="false" outlineLevel="0" collapsed="false">
      <c r="B644" s="5" t="n">
        <v>186</v>
      </c>
      <c r="C644" s="5" t="n">
        <v>1993</v>
      </c>
      <c r="D644" s="5" t="s">
        <v>784</v>
      </c>
      <c r="E644" s="5" t="s">
        <v>785</v>
      </c>
      <c r="F644" s="20" t="s">
        <v>787</v>
      </c>
    </row>
    <row r="645" customFormat="false" ht="13.8" hidden="false" customHeight="false" outlineLevel="0" collapsed="false">
      <c r="B645" s="5" t="n">
        <v>187</v>
      </c>
      <c r="C645" s="5" t="n">
        <v>1993</v>
      </c>
      <c r="D645" s="5" t="s">
        <v>784</v>
      </c>
      <c r="E645" s="5" t="s">
        <v>785</v>
      </c>
      <c r="F645" s="20" t="s">
        <v>787</v>
      </c>
    </row>
    <row r="646" customFormat="false" ht="13.8" hidden="false" customHeight="false" outlineLevel="0" collapsed="false">
      <c r="B646" s="5" t="n">
        <v>226</v>
      </c>
      <c r="C646" s="5" t="n">
        <v>1993</v>
      </c>
      <c r="D646" s="5" t="s">
        <v>784</v>
      </c>
      <c r="E646" s="5" t="s">
        <v>785</v>
      </c>
      <c r="F646" s="20" t="s">
        <v>787</v>
      </c>
    </row>
    <row r="647" customFormat="false" ht="13.8" hidden="false" customHeight="false" outlineLevel="0" collapsed="false">
      <c r="B647" s="5" t="n">
        <v>342</v>
      </c>
      <c r="C647" s="5" t="n">
        <v>1993</v>
      </c>
      <c r="D647" s="5" t="s">
        <v>784</v>
      </c>
      <c r="E647" s="5" t="s">
        <v>785</v>
      </c>
      <c r="F647" s="20" t="s">
        <v>787</v>
      </c>
    </row>
    <row r="648" customFormat="false" ht="13.8" hidden="false" customHeight="false" outlineLevel="0" collapsed="false">
      <c r="B648" s="5" t="n">
        <v>343</v>
      </c>
      <c r="C648" s="5" t="n">
        <v>1993</v>
      </c>
      <c r="D648" s="5" t="s">
        <v>784</v>
      </c>
      <c r="E648" s="5" t="s">
        <v>785</v>
      </c>
      <c r="F648" s="20" t="s">
        <v>787</v>
      </c>
    </row>
    <row r="649" customFormat="false" ht="13.8" hidden="false" customHeight="false" outlineLevel="0" collapsed="false">
      <c r="B649" s="5" t="n">
        <v>350</v>
      </c>
      <c r="C649" s="5" t="n">
        <v>1993</v>
      </c>
      <c r="D649" s="5" t="s">
        <v>784</v>
      </c>
      <c r="E649" s="5" t="s">
        <v>785</v>
      </c>
      <c r="F649" s="20" t="s">
        <v>787</v>
      </c>
    </row>
    <row r="650" customFormat="false" ht="13.8" hidden="false" customHeight="false" outlineLevel="0" collapsed="false">
      <c r="B650" s="5" t="n">
        <v>392</v>
      </c>
      <c r="C650" s="5" t="n">
        <v>1993</v>
      </c>
      <c r="D650" s="5" t="s">
        <v>784</v>
      </c>
      <c r="E650" s="5" t="s">
        <v>785</v>
      </c>
      <c r="F650" s="20" t="s">
        <v>787</v>
      </c>
    </row>
    <row r="651" customFormat="false" ht="13.8" hidden="false" customHeight="false" outlineLevel="0" collapsed="false">
      <c r="B651" s="5" t="n">
        <v>539</v>
      </c>
      <c r="C651" s="5" t="n">
        <v>1993</v>
      </c>
      <c r="D651" s="5" t="s">
        <v>784</v>
      </c>
      <c r="E651" s="5" t="s">
        <v>785</v>
      </c>
      <c r="F651" s="20" t="s">
        <v>787</v>
      </c>
    </row>
    <row r="652" customFormat="false" ht="13.8" hidden="false" customHeight="false" outlineLevel="0" collapsed="false">
      <c r="B652" s="5" t="n">
        <v>580</v>
      </c>
      <c r="C652" s="5" t="n">
        <v>1993</v>
      </c>
      <c r="D652" s="5" t="s">
        <v>784</v>
      </c>
      <c r="E652" s="5" t="s">
        <v>785</v>
      </c>
      <c r="F652" s="20" t="s">
        <v>787</v>
      </c>
    </row>
    <row r="653" customFormat="false" ht="13.8" hidden="false" customHeight="false" outlineLevel="0" collapsed="false">
      <c r="B653" s="5" t="n">
        <v>596</v>
      </c>
      <c r="C653" s="5" t="n">
        <v>1993</v>
      </c>
      <c r="D653" s="5" t="s">
        <v>784</v>
      </c>
      <c r="E653" s="5" t="s">
        <v>785</v>
      </c>
      <c r="F653" s="20" t="s">
        <v>787</v>
      </c>
    </row>
    <row r="654" customFormat="false" ht="13.8" hidden="false" customHeight="false" outlineLevel="0" collapsed="false">
      <c r="B654" s="5" t="n">
        <v>597</v>
      </c>
      <c r="C654" s="5" t="n">
        <v>1993</v>
      </c>
      <c r="D654" s="5" t="s">
        <v>784</v>
      </c>
      <c r="E654" s="5" t="s">
        <v>785</v>
      </c>
      <c r="F654" s="20" t="s">
        <v>787</v>
      </c>
    </row>
    <row r="655" customFormat="false" ht="13.8" hidden="false" customHeight="false" outlineLevel="0" collapsed="false">
      <c r="B655" s="5" t="n">
        <v>164</v>
      </c>
      <c r="C655" s="5" t="n">
        <v>1985</v>
      </c>
      <c r="D655" s="5" t="s">
        <v>784</v>
      </c>
      <c r="E655" s="5" t="s">
        <v>785</v>
      </c>
      <c r="F655" s="5" t="s">
        <v>799</v>
      </c>
    </row>
    <row r="656" customFormat="false" ht="13.8" hidden="false" customHeight="false" outlineLevel="0" collapsed="false">
      <c r="B656" s="5" t="n">
        <v>165</v>
      </c>
      <c r="C656" s="5" t="n">
        <v>1985</v>
      </c>
      <c r="D656" s="5" t="s">
        <v>784</v>
      </c>
      <c r="E656" s="5" t="s">
        <v>785</v>
      </c>
      <c r="F656" s="5" t="s">
        <v>799</v>
      </c>
    </row>
    <row r="657" customFormat="false" ht="13.8" hidden="false" customHeight="false" outlineLevel="0" collapsed="false">
      <c r="B657" s="5" t="n">
        <v>166</v>
      </c>
      <c r="C657" s="5" t="n">
        <v>1985</v>
      </c>
      <c r="D657" s="5" t="s">
        <v>784</v>
      </c>
      <c r="E657" s="5" t="s">
        <v>785</v>
      </c>
      <c r="F657" s="5" t="s">
        <v>799</v>
      </c>
    </row>
    <row r="658" customFormat="false" ht="13.8" hidden="false" customHeight="false" outlineLevel="0" collapsed="false">
      <c r="B658" s="5" t="n">
        <v>167</v>
      </c>
      <c r="C658" s="5" t="n">
        <v>1985</v>
      </c>
      <c r="D658" s="5" t="s">
        <v>784</v>
      </c>
      <c r="E658" s="5" t="s">
        <v>785</v>
      </c>
      <c r="F658" s="5" t="s">
        <v>799</v>
      </c>
    </row>
    <row r="659" customFormat="false" ht="13.8" hidden="false" customHeight="false" outlineLevel="0" collapsed="false">
      <c r="B659" s="5" t="n">
        <v>168</v>
      </c>
      <c r="C659" s="5" t="n">
        <v>1985</v>
      </c>
      <c r="D659" s="5" t="s">
        <v>784</v>
      </c>
      <c r="E659" s="5" t="s">
        <v>785</v>
      </c>
      <c r="F659" s="5" t="s">
        <v>799</v>
      </c>
    </row>
    <row r="660" customFormat="false" ht="13.8" hidden="false" customHeight="false" outlineLevel="0" collapsed="false">
      <c r="B660" s="5" t="n">
        <v>169</v>
      </c>
      <c r="C660" s="5" t="n">
        <v>1985</v>
      </c>
      <c r="D660" s="5" t="s">
        <v>784</v>
      </c>
      <c r="E660" s="5" t="s">
        <v>785</v>
      </c>
      <c r="F660" s="5" t="s">
        <v>799</v>
      </c>
    </row>
    <row r="661" customFormat="false" ht="13.8" hidden="false" customHeight="false" outlineLevel="0" collapsed="false">
      <c r="B661" s="5" t="n">
        <v>171</v>
      </c>
      <c r="C661" s="5" t="n">
        <v>1985</v>
      </c>
      <c r="D661" s="5" t="s">
        <v>784</v>
      </c>
      <c r="E661" s="5" t="s">
        <v>785</v>
      </c>
      <c r="F661" s="5" t="s">
        <v>799</v>
      </c>
    </row>
    <row r="662" customFormat="false" ht="13.8" hidden="false" customHeight="false" outlineLevel="0" collapsed="false">
      <c r="B662" s="5" t="n">
        <v>172</v>
      </c>
      <c r="C662" s="5" t="n">
        <v>1985</v>
      </c>
      <c r="D662" s="5" t="s">
        <v>784</v>
      </c>
      <c r="E662" s="5" t="s">
        <v>785</v>
      </c>
      <c r="F662" s="5" t="s">
        <v>799</v>
      </c>
    </row>
    <row r="663" customFormat="false" ht="13.8" hidden="false" customHeight="false" outlineLevel="0" collapsed="false">
      <c r="B663" s="5" t="n">
        <v>175</v>
      </c>
      <c r="C663" s="5" t="n">
        <v>1985</v>
      </c>
      <c r="D663" s="5" t="s">
        <v>784</v>
      </c>
      <c r="E663" s="5" t="s">
        <v>785</v>
      </c>
      <c r="F663" s="5" t="s">
        <v>799</v>
      </c>
    </row>
    <row r="664" customFormat="false" ht="13.8" hidden="false" customHeight="false" outlineLevel="0" collapsed="false">
      <c r="B664" s="5" t="n">
        <v>176</v>
      </c>
      <c r="C664" s="5" t="n">
        <v>1985</v>
      </c>
      <c r="D664" s="5" t="s">
        <v>784</v>
      </c>
      <c r="E664" s="5" t="s">
        <v>785</v>
      </c>
      <c r="F664" s="5" t="s">
        <v>799</v>
      </c>
    </row>
    <row r="665" customFormat="false" ht="13.8" hidden="false" customHeight="false" outlineLevel="0" collapsed="false">
      <c r="B665" s="5" t="n">
        <v>177</v>
      </c>
      <c r="C665" s="5" t="n">
        <v>1985</v>
      </c>
      <c r="D665" s="5" t="s">
        <v>784</v>
      </c>
      <c r="E665" s="5" t="s">
        <v>785</v>
      </c>
      <c r="F665" s="5" t="s">
        <v>799</v>
      </c>
    </row>
    <row r="666" customFormat="false" ht="13.8" hidden="false" customHeight="false" outlineLevel="0" collapsed="false">
      <c r="B666" s="5" t="n">
        <v>178</v>
      </c>
      <c r="C666" s="5" t="n">
        <v>1985</v>
      </c>
      <c r="D666" s="5" t="s">
        <v>784</v>
      </c>
      <c r="E666" s="5" t="s">
        <v>785</v>
      </c>
      <c r="F666" s="5" t="s">
        <v>799</v>
      </c>
    </row>
    <row r="667" customFormat="false" ht="13.8" hidden="false" customHeight="false" outlineLevel="0" collapsed="false">
      <c r="B667" s="5" t="n">
        <v>188</v>
      </c>
      <c r="C667" s="5" t="n">
        <v>1985</v>
      </c>
      <c r="D667" s="5" t="s">
        <v>784</v>
      </c>
      <c r="E667" s="5" t="s">
        <v>785</v>
      </c>
      <c r="F667" s="5" t="s">
        <v>799</v>
      </c>
    </row>
    <row r="668" customFormat="false" ht="13.8" hidden="false" customHeight="false" outlineLevel="0" collapsed="false">
      <c r="B668" s="5" t="n">
        <v>396</v>
      </c>
      <c r="C668" s="5" t="n">
        <v>1985</v>
      </c>
      <c r="D668" s="5" t="s">
        <v>784</v>
      </c>
      <c r="E668" s="5" t="s">
        <v>785</v>
      </c>
      <c r="F668" s="5" t="s">
        <v>799</v>
      </c>
    </row>
    <row r="669" customFormat="false" ht="13.8" hidden="false" customHeight="false" outlineLevel="0" collapsed="false">
      <c r="B669" s="5" t="n">
        <v>434</v>
      </c>
      <c r="C669" s="5" t="n">
        <v>1985</v>
      </c>
      <c r="D669" s="5" t="s">
        <v>784</v>
      </c>
      <c r="E669" s="5" t="s">
        <v>785</v>
      </c>
      <c r="F669" s="5" t="s">
        <v>799</v>
      </c>
    </row>
    <row r="670" customFormat="false" ht="13.8" hidden="false" customHeight="false" outlineLevel="0" collapsed="false">
      <c r="B670" s="5" t="n">
        <v>456</v>
      </c>
      <c r="C670" s="5" t="n">
        <v>1985</v>
      </c>
      <c r="D670" s="5" t="s">
        <v>784</v>
      </c>
      <c r="E670" s="5" t="s">
        <v>785</v>
      </c>
      <c r="F670" s="5" t="s">
        <v>799</v>
      </c>
    </row>
    <row r="671" customFormat="false" ht="13.8" hidden="false" customHeight="false" outlineLevel="0" collapsed="false">
      <c r="B671" s="5" t="n">
        <v>459</v>
      </c>
      <c r="C671" s="5" t="n">
        <v>1985</v>
      </c>
      <c r="D671" s="5" t="s">
        <v>784</v>
      </c>
      <c r="E671" s="5" t="s">
        <v>785</v>
      </c>
      <c r="F671" s="5" t="s">
        <v>799</v>
      </c>
    </row>
    <row r="672" customFormat="false" ht="13.8" hidden="false" customHeight="false" outlineLevel="0" collapsed="false">
      <c r="B672" s="5" t="n">
        <v>475</v>
      </c>
      <c r="C672" s="5" t="n">
        <v>1985</v>
      </c>
      <c r="D672" s="5" t="s">
        <v>784</v>
      </c>
      <c r="E672" s="5" t="s">
        <v>785</v>
      </c>
      <c r="F672" s="5" t="s">
        <v>799</v>
      </c>
    </row>
    <row r="673" customFormat="false" ht="13.8" hidden="false" customHeight="false" outlineLevel="0" collapsed="false">
      <c r="B673" s="5" t="n">
        <v>532</v>
      </c>
      <c r="C673" s="5" t="n">
        <v>1985</v>
      </c>
      <c r="D673" s="5" t="s">
        <v>784</v>
      </c>
      <c r="E673" s="5" t="s">
        <v>785</v>
      </c>
      <c r="F673" s="5" t="s">
        <v>799</v>
      </c>
    </row>
    <row r="674" customFormat="false" ht="13.8" hidden="false" customHeight="false" outlineLevel="0" collapsed="false">
      <c r="B674" s="5" t="n">
        <v>544</v>
      </c>
      <c r="C674" s="5" t="n">
        <v>1985</v>
      </c>
      <c r="D674" s="5" t="s">
        <v>784</v>
      </c>
      <c r="E674" s="5" t="s">
        <v>785</v>
      </c>
      <c r="F674" s="5" t="s">
        <v>799</v>
      </c>
    </row>
    <row r="675" customFormat="false" ht="13.8" hidden="false" customHeight="false" outlineLevel="0" collapsed="false">
      <c r="B675" s="5" t="n">
        <v>545</v>
      </c>
      <c r="C675" s="5" t="n">
        <v>1985</v>
      </c>
      <c r="D675" s="5" t="s">
        <v>784</v>
      </c>
      <c r="E675" s="5" t="s">
        <v>785</v>
      </c>
      <c r="F675" s="5" t="s">
        <v>799</v>
      </c>
    </row>
    <row r="676" customFormat="false" ht="13.8" hidden="false" customHeight="false" outlineLevel="0" collapsed="false">
      <c r="B676" s="5" t="n">
        <v>546</v>
      </c>
      <c r="C676" s="5" t="n">
        <v>1985</v>
      </c>
      <c r="D676" s="5" t="s">
        <v>784</v>
      </c>
      <c r="E676" s="5" t="s">
        <v>785</v>
      </c>
      <c r="F676" s="5" t="s">
        <v>799</v>
      </c>
    </row>
    <row r="677" customFormat="false" ht="13.8" hidden="false" customHeight="false" outlineLevel="0" collapsed="false">
      <c r="B677" s="5" t="n">
        <v>555</v>
      </c>
      <c r="C677" s="5" t="n">
        <v>1985</v>
      </c>
      <c r="D677" s="5" t="s">
        <v>784</v>
      </c>
      <c r="E677" s="5" t="s">
        <v>785</v>
      </c>
      <c r="F677" s="5" t="s">
        <v>799</v>
      </c>
    </row>
    <row r="678" customFormat="false" ht="13.8" hidden="false" customHeight="false" outlineLevel="0" collapsed="false">
      <c r="B678" s="5" t="n">
        <v>587</v>
      </c>
      <c r="C678" s="5" t="n">
        <v>1985</v>
      </c>
      <c r="D678" s="5" t="s">
        <v>784</v>
      </c>
      <c r="E678" s="5" t="s">
        <v>785</v>
      </c>
      <c r="F678" s="5" t="s">
        <v>799</v>
      </c>
    </row>
    <row r="679" customFormat="false" ht="13.8" hidden="false" customHeight="false" outlineLevel="0" collapsed="false">
      <c r="B679" s="5" t="n">
        <v>589</v>
      </c>
      <c r="C679" s="5" t="n">
        <v>1985</v>
      </c>
      <c r="D679" s="5" t="s">
        <v>784</v>
      </c>
      <c r="E679" s="5" t="s">
        <v>785</v>
      </c>
      <c r="F679" s="5" t="s">
        <v>799</v>
      </c>
    </row>
    <row r="680" customFormat="false" ht="13.8" hidden="false" customHeight="false" outlineLevel="0" collapsed="false">
      <c r="B680" s="5" t="n">
        <v>110</v>
      </c>
      <c r="C680" s="5" t="n">
        <v>2004</v>
      </c>
      <c r="D680" s="5" t="s">
        <v>784</v>
      </c>
      <c r="E680" s="5" t="s">
        <v>785</v>
      </c>
      <c r="F680" s="20" t="s">
        <v>722</v>
      </c>
    </row>
    <row r="681" customFormat="false" ht="13.8" hidden="false" customHeight="false" outlineLevel="0" collapsed="false">
      <c r="B681" s="5" t="n">
        <v>130</v>
      </c>
      <c r="C681" s="5" t="n">
        <v>2004</v>
      </c>
      <c r="D681" s="5" t="s">
        <v>784</v>
      </c>
      <c r="E681" s="5" t="s">
        <v>785</v>
      </c>
      <c r="F681" s="20" t="s">
        <v>722</v>
      </c>
    </row>
    <row r="682" customFormat="false" ht="13.8" hidden="false" customHeight="false" outlineLevel="0" collapsed="false">
      <c r="B682" s="5" t="n">
        <v>134</v>
      </c>
      <c r="C682" s="5" t="n">
        <v>2004</v>
      </c>
      <c r="D682" s="5" t="s">
        <v>784</v>
      </c>
      <c r="E682" s="5" t="s">
        <v>785</v>
      </c>
      <c r="F682" s="20" t="s">
        <v>722</v>
      </c>
    </row>
    <row r="683" customFormat="false" ht="13.8" hidden="false" customHeight="false" outlineLevel="0" collapsed="false">
      <c r="B683" s="5" t="n">
        <v>137</v>
      </c>
      <c r="C683" s="5" t="n">
        <v>2004</v>
      </c>
      <c r="D683" s="5" t="s">
        <v>784</v>
      </c>
      <c r="E683" s="5" t="s">
        <v>785</v>
      </c>
      <c r="F683" s="20" t="s">
        <v>722</v>
      </c>
    </row>
    <row r="684" customFormat="false" ht="13.8" hidden="false" customHeight="false" outlineLevel="0" collapsed="false">
      <c r="B684" s="5" t="n">
        <v>151</v>
      </c>
      <c r="C684" s="5" t="n">
        <v>2004</v>
      </c>
      <c r="D684" s="5" t="s">
        <v>784</v>
      </c>
      <c r="E684" s="5" t="s">
        <v>785</v>
      </c>
      <c r="F684" s="20" t="s">
        <v>722</v>
      </c>
    </row>
    <row r="685" customFormat="false" ht="13.8" hidden="false" customHeight="false" outlineLevel="0" collapsed="false">
      <c r="B685" s="5" t="n">
        <v>153</v>
      </c>
      <c r="C685" s="5" t="n">
        <v>2004</v>
      </c>
      <c r="D685" s="5" t="s">
        <v>784</v>
      </c>
      <c r="E685" s="5" t="s">
        <v>785</v>
      </c>
      <c r="F685" s="20" t="s">
        <v>722</v>
      </c>
    </row>
    <row r="686" customFormat="false" ht="13.8" hidden="false" customHeight="false" outlineLevel="0" collapsed="false">
      <c r="B686" s="5" t="n">
        <v>353</v>
      </c>
      <c r="C686" s="5" t="n">
        <v>2004</v>
      </c>
      <c r="D686" s="5" t="s">
        <v>784</v>
      </c>
      <c r="E686" s="5" t="s">
        <v>785</v>
      </c>
      <c r="F686" s="20" t="s">
        <v>722</v>
      </c>
    </row>
    <row r="687" customFormat="false" ht="13.8" hidden="false" customHeight="false" outlineLevel="0" collapsed="false">
      <c r="B687" s="5" t="n">
        <v>486</v>
      </c>
      <c r="C687" s="5" t="n">
        <v>2004</v>
      </c>
      <c r="D687" s="5" t="s">
        <v>784</v>
      </c>
      <c r="E687" s="5" t="s">
        <v>785</v>
      </c>
      <c r="F687" s="20" t="s">
        <v>722</v>
      </c>
    </row>
    <row r="688" customFormat="false" ht="13.8" hidden="false" customHeight="false" outlineLevel="0" collapsed="false">
      <c r="B688" s="5" t="n">
        <v>488</v>
      </c>
      <c r="C688" s="5" t="n">
        <v>2004</v>
      </c>
      <c r="D688" s="5" t="s">
        <v>784</v>
      </c>
      <c r="E688" s="5" t="s">
        <v>785</v>
      </c>
      <c r="F688" s="20" t="s">
        <v>722</v>
      </c>
    </row>
    <row r="689" customFormat="false" ht="13.8" hidden="false" customHeight="false" outlineLevel="0" collapsed="false">
      <c r="B689" s="5" t="n">
        <v>489</v>
      </c>
      <c r="C689" s="5" t="n">
        <v>2004</v>
      </c>
      <c r="D689" s="5" t="s">
        <v>784</v>
      </c>
      <c r="E689" s="5" t="s">
        <v>785</v>
      </c>
      <c r="F689" s="20" t="s">
        <v>722</v>
      </c>
    </row>
    <row r="690" customFormat="false" ht="13.8" hidden="false" customHeight="false" outlineLevel="0" collapsed="false">
      <c r="B690" s="5" t="n">
        <v>493</v>
      </c>
      <c r="C690" s="5" t="n">
        <v>2004</v>
      </c>
      <c r="D690" s="5" t="s">
        <v>784</v>
      </c>
      <c r="E690" s="5" t="s">
        <v>785</v>
      </c>
      <c r="F690" s="20" t="s">
        <v>722</v>
      </c>
    </row>
    <row r="691" customFormat="false" ht="13.8" hidden="false" customHeight="false" outlineLevel="0" collapsed="false">
      <c r="F691" s="20"/>
    </row>
    <row r="692" customFormat="false" ht="13.8" hidden="false" customHeight="false" outlineLevel="0" collapsed="false">
      <c r="F692" s="20"/>
    </row>
    <row r="693" customFormat="false" ht="13.8" hidden="false" customHeight="false" outlineLevel="0" collapsed="false">
      <c r="F693" s="20"/>
    </row>
    <row r="694" customFormat="false" ht="13.8" hidden="false" customHeight="false" outlineLevel="0" collapsed="false">
      <c r="F694" s="20"/>
    </row>
    <row r="695" customFormat="false" ht="13.8" hidden="false" customHeight="false" outlineLevel="0" collapsed="false">
      <c r="F695" s="20"/>
    </row>
    <row r="696" customFormat="false" ht="13.8" hidden="false" customHeight="false" outlineLevel="0" collapsed="false">
      <c r="F696" s="20"/>
    </row>
    <row r="697" customFormat="false" ht="13.8" hidden="false" customHeight="false" outlineLevel="0" collapsed="false">
      <c r="F697" s="20"/>
    </row>
    <row r="698" customFormat="false" ht="13.8" hidden="false" customHeight="false" outlineLevel="0" collapsed="false">
      <c r="F698" s="20"/>
    </row>
    <row r="699" customFormat="false" ht="13.8" hidden="false" customHeight="false" outlineLevel="0" collapsed="false">
      <c r="F699" s="20"/>
    </row>
    <row r="700" customFormat="false" ht="13.8" hidden="false" customHeight="false" outlineLevel="0" collapsed="false">
      <c r="F700" s="23"/>
    </row>
    <row r="701" customFormat="false" ht="13.8" hidden="false" customHeight="false" outlineLevel="0" collapsed="false">
      <c r="F701" s="20"/>
    </row>
    <row r="702" customFormat="false" ht="13.8" hidden="false" customHeight="false" outlineLevel="0" collapsed="false">
      <c r="F702" s="20"/>
    </row>
    <row r="703" customFormat="false" ht="13.8" hidden="false" customHeight="false" outlineLevel="0" collapsed="false">
      <c r="F703" s="20"/>
    </row>
    <row r="704" customFormat="false" ht="13.8" hidden="false" customHeight="false" outlineLevel="0" collapsed="false">
      <c r="F704" s="20"/>
    </row>
    <row r="705" customFormat="false" ht="13.8" hidden="false" customHeight="false" outlineLevel="0" collapsed="false">
      <c r="F705" s="20"/>
    </row>
    <row r="706" customFormat="false" ht="13.8" hidden="false" customHeight="false" outlineLevel="0" collapsed="false">
      <c r="F706" s="20"/>
    </row>
    <row r="707" customFormat="false" ht="13.8" hidden="false" customHeight="false" outlineLevel="0" collapsed="false">
      <c r="F707" s="20"/>
    </row>
    <row r="708" customFormat="false" ht="13.8" hidden="false" customHeight="false" outlineLevel="0" collapsed="false">
      <c r="F708" s="20"/>
    </row>
    <row r="709" customFormat="false" ht="13.8" hidden="false" customHeight="false" outlineLevel="0" collapsed="false">
      <c r="F709" s="20"/>
    </row>
    <row r="710" customFormat="false" ht="13.8" hidden="false" customHeight="false" outlineLevel="0" collapsed="false">
      <c r="F710" s="24"/>
    </row>
    <row r="711" customFormat="false" ht="13.8" hidden="false" customHeight="false" outlineLevel="0" collapsed="false">
      <c r="F711" s="24"/>
    </row>
    <row r="712" customFormat="false" ht="13.8" hidden="false" customHeight="false" outlineLevel="0" collapsed="false">
      <c r="F712" s="24"/>
    </row>
    <row r="713" customFormat="false" ht="13.8" hidden="false" customHeight="false" outlineLevel="0" collapsed="false">
      <c r="F713" s="24"/>
    </row>
    <row r="714" customFormat="false" ht="13.8" hidden="false" customHeight="false" outlineLevel="0" collapsed="false">
      <c r="F714" s="24"/>
    </row>
    <row r="715" customFormat="false" ht="13.8" hidden="false" customHeight="false" outlineLevel="0" collapsed="false">
      <c r="F715" s="24"/>
    </row>
    <row r="716" customFormat="false" ht="13.8" hidden="false" customHeight="false" outlineLevel="0" collapsed="false">
      <c r="F716" s="20"/>
    </row>
    <row r="717" customFormat="false" ht="13.8" hidden="false" customHeight="false" outlineLevel="0" collapsed="false">
      <c r="F717" s="20"/>
    </row>
    <row r="718" customFormat="false" ht="13.8" hidden="false" customHeight="false" outlineLevel="0" collapsed="false">
      <c r="F718" s="20"/>
    </row>
    <row r="719" customFormat="false" ht="13.8" hidden="false" customHeight="false" outlineLevel="0" collapsed="false">
      <c r="F719" s="20"/>
    </row>
    <row r="720" customFormat="false" ht="13.8" hidden="false" customHeight="false" outlineLevel="0" collapsed="false">
      <c r="F720" s="20"/>
    </row>
    <row r="721" customFormat="false" ht="13.8" hidden="false" customHeight="false" outlineLevel="0" collapsed="false">
      <c r="F721" s="20"/>
    </row>
    <row r="722" customFormat="false" ht="13.8" hidden="false" customHeight="false" outlineLevel="0" collapsed="false">
      <c r="F722" s="20"/>
    </row>
    <row r="723" customFormat="false" ht="13.8" hidden="false" customHeight="false" outlineLevel="0" collapsed="false">
      <c r="F723" s="20"/>
    </row>
    <row r="724" customFormat="false" ht="13.8" hidden="false" customHeight="false" outlineLevel="0" collapsed="false">
      <c r="F724" s="20"/>
    </row>
    <row r="725" customFormat="false" ht="13.8" hidden="false" customHeight="false" outlineLevel="0" collapsed="false">
      <c r="F725" s="20"/>
    </row>
    <row r="726" customFormat="false" ht="13.8" hidden="false" customHeight="false" outlineLevel="0" collapsed="false">
      <c r="F726" s="20"/>
    </row>
    <row r="727" customFormat="false" ht="13.8" hidden="false" customHeight="false" outlineLevel="0" collapsed="false">
      <c r="F727" s="20"/>
    </row>
    <row r="728" customFormat="false" ht="13.8" hidden="false" customHeight="false" outlineLevel="0" collapsed="false">
      <c r="F728" s="20"/>
    </row>
    <row r="729" customFormat="false" ht="13.8" hidden="false" customHeight="false" outlineLevel="0" collapsed="false">
      <c r="F729" s="20"/>
    </row>
    <row r="730" customFormat="false" ht="13.8" hidden="false" customHeight="false" outlineLevel="0" collapsed="false">
      <c r="F730" s="20"/>
    </row>
    <row r="731" customFormat="false" ht="13.8" hidden="false" customHeight="false" outlineLevel="0" collapsed="false">
      <c r="F731" s="20"/>
    </row>
    <row r="732" customFormat="false" ht="13.8" hidden="false" customHeight="false" outlineLevel="0" collapsed="false">
      <c r="F732" s="20"/>
    </row>
    <row r="733" customFormat="false" ht="13.8" hidden="false" customHeight="false" outlineLevel="0" collapsed="false">
      <c r="F733" s="20"/>
    </row>
    <row r="734" customFormat="false" ht="13.8" hidden="false" customHeight="false" outlineLevel="0" collapsed="false">
      <c r="F734" s="20"/>
    </row>
    <row r="735" customFormat="false" ht="13.8" hidden="false" customHeight="false" outlineLevel="0" collapsed="false">
      <c r="F735" s="20"/>
    </row>
    <row r="736" customFormat="false" ht="13.8" hidden="false" customHeight="false" outlineLevel="0" collapsed="false">
      <c r="F736" s="20"/>
    </row>
    <row r="737" customFormat="false" ht="13.8" hidden="false" customHeight="false" outlineLevel="0" collapsed="false">
      <c r="F737" s="20"/>
    </row>
    <row r="738" customFormat="false" ht="13.8" hidden="false" customHeight="false" outlineLevel="0" collapsed="false">
      <c r="F738" s="20"/>
    </row>
    <row r="739" customFormat="false" ht="13.8" hidden="false" customHeight="false" outlineLevel="0" collapsed="false">
      <c r="F739" s="20"/>
    </row>
    <row r="740" customFormat="false" ht="13.8" hidden="false" customHeight="false" outlineLevel="0" collapsed="false">
      <c r="F740" s="20"/>
    </row>
    <row r="741" customFormat="false" ht="13.8" hidden="false" customHeight="false" outlineLevel="0" collapsed="false">
      <c r="F74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5" activeCellId="1" sqref="A2:H2 H15"/>
    </sheetView>
  </sheetViews>
  <sheetFormatPr defaultRowHeight="13.8" zeroHeight="false" outlineLevelRow="0" outlineLevelCol="0"/>
  <cols>
    <col collapsed="false" customWidth="true" hidden="false" outlineLevel="0" max="7" min="1" style="0" width="8.67"/>
    <col collapsed="false" customWidth="true" hidden="false" outlineLevel="0" max="8" min="8" style="0" width="121.76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B1" s="5" t="s">
        <v>773</v>
      </c>
      <c r="C1" s="5" t="s">
        <v>773</v>
      </c>
      <c r="D1" s="5" t="s">
        <v>772</v>
      </c>
      <c r="E1" s="5" t="s">
        <v>770</v>
      </c>
      <c r="F1" s="5" t="s">
        <v>770</v>
      </c>
      <c r="G1" s="5" t="s">
        <v>781</v>
      </c>
      <c r="I1" s="0" t="s">
        <v>844</v>
      </c>
    </row>
    <row r="2" customFormat="false" ht="13.8" hidden="false" customHeight="false" outlineLevel="0" collapsed="false">
      <c r="A2" s="0" t="n">
        <v>623</v>
      </c>
      <c r="B2" s="0" t="n">
        <v>7</v>
      </c>
      <c r="C2" s="0" t="n">
        <v>2004</v>
      </c>
      <c r="D2" s="0" t="s">
        <v>784</v>
      </c>
      <c r="E2" s="0" t="s">
        <v>785</v>
      </c>
      <c r="F2" s="0" t="s">
        <v>722</v>
      </c>
      <c r="G2" s="21" t="n">
        <v>15850</v>
      </c>
      <c r="H2" s="0" t="str">
        <f aca="false">"{"&amp;""""&amp;"id"&amp;""""&amp;":"&amp;""""&amp;A2&amp;""""&amp;","&amp;""""&amp;"car_part_id"&amp;""""&amp;":"&amp;""""&amp;B2&amp;""""&amp;","&amp;""""&amp;"bestbuy_id"&amp;""""&amp;":"&amp;""""&amp;C2&amp;""""&amp;","&amp;""""&amp;"category"&amp;""""&amp;":"&amp;""""&amp;D2&amp;""""&amp;","&amp;""""&amp;"brand"&amp;""""&amp;":"&amp;""""&amp;E2&amp;""""&amp;","&amp;""""&amp;"name"&amp;""""&amp;":"&amp;""""&amp;F2&amp;""""&amp;","&amp;""""&amp;"description"&amp;""""&amp;":"&amp;""""&amp;""""&amp;","&amp;""""&amp;"price"&amp;""""&amp;":"&amp;""""&amp;G2&amp;""""&amp;"},"</f>
        <v>{"id":"623","car_part_id":"7","bestbuy_id":"2004","category":"battery","brand":"energizer","name":"DIN66","description":"","price":"15850"},</v>
      </c>
      <c r="I2" s="0" t="s">
        <v>845</v>
      </c>
    </row>
    <row r="3" customFormat="false" ht="13.8" hidden="false" customHeight="false" outlineLevel="0" collapsed="false">
      <c r="A3" s="0" t="n">
        <v>624</v>
      </c>
      <c r="B3" s="0" t="n">
        <v>8</v>
      </c>
      <c r="C3" s="0" t="n">
        <v>2004</v>
      </c>
      <c r="D3" s="0" t="s">
        <v>784</v>
      </c>
      <c r="E3" s="0" t="s">
        <v>785</v>
      </c>
      <c r="F3" s="0" t="s">
        <v>722</v>
      </c>
      <c r="G3" s="21" t="n">
        <v>15850</v>
      </c>
      <c r="H3" s="0" t="str">
        <f aca="false">"{"&amp;""""&amp;"id"&amp;""""&amp;":"&amp;""""&amp;A3&amp;""""&amp;","&amp;""""&amp;"car_part_id"&amp;""""&amp;":"&amp;""""&amp;B3&amp;""""&amp;","&amp;""""&amp;"bestbuy_id"&amp;""""&amp;":"&amp;""""&amp;C3&amp;""""&amp;","&amp;""""&amp;"category"&amp;""""&amp;":"&amp;""""&amp;D3&amp;""""&amp;","&amp;""""&amp;"brand"&amp;""""&amp;":"&amp;""""&amp;E3&amp;""""&amp;","&amp;""""&amp;"name"&amp;""""&amp;":"&amp;""""&amp;F3&amp;""""&amp;","&amp;""""&amp;"description"&amp;""""&amp;":"&amp;""""&amp;""""&amp;","&amp;""""&amp;"price"&amp;""""&amp;":"&amp;""""&amp;G3&amp;""""&amp;"},"</f>
        <v>{"id":"624","car_part_id":"8","bestbuy_id":"2004","category":"battery","brand":"energizer","name":"DIN66","description":"","price":"15850"},</v>
      </c>
      <c r="I3" s="0" t="s">
        <v>846</v>
      </c>
    </row>
    <row r="4" customFormat="false" ht="13.8" hidden="false" customHeight="false" outlineLevel="0" collapsed="false">
      <c r="A4" s="0" t="n">
        <v>625</v>
      </c>
      <c r="B4" s="0" t="n">
        <v>9</v>
      </c>
      <c r="C4" s="0" t="n">
        <v>2004</v>
      </c>
      <c r="D4" s="0" t="s">
        <v>784</v>
      </c>
      <c r="E4" s="0" t="s">
        <v>785</v>
      </c>
      <c r="F4" s="0" t="s">
        <v>722</v>
      </c>
      <c r="G4" s="21" t="n">
        <v>15850</v>
      </c>
      <c r="H4" s="0" t="str">
        <f aca="false">"{"&amp;""""&amp;"id"&amp;""""&amp;":"&amp;""""&amp;A4&amp;""""&amp;","&amp;""""&amp;"car_part_id"&amp;""""&amp;":"&amp;""""&amp;B4&amp;""""&amp;","&amp;""""&amp;"bestbuy_id"&amp;""""&amp;":"&amp;""""&amp;C4&amp;""""&amp;","&amp;""""&amp;"category"&amp;""""&amp;":"&amp;""""&amp;D4&amp;""""&amp;","&amp;""""&amp;"brand"&amp;""""&amp;":"&amp;""""&amp;E4&amp;""""&amp;","&amp;""""&amp;"name"&amp;""""&amp;":"&amp;""""&amp;F4&amp;""""&amp;","&amp;""""&amp;"description"&amp;""""&amp;":"&amp;""""&amp;""""&amp;","&amp;""""&amp;"price"&amp;""""&amp;":"&amp;""""&amp;G4&amp;""""&amp;"},"</f>
        <v>{"id":"625","car_part_id":"9","bestbuy_id":"2004","category":"battery","brand":"energizer","name":"DIN66","description":"","price":"15850"},</v>
      </c>
      <c r="I4" s="0" t="s">
        <v>847</v>
      </c>
    </row>
    <row r="5" customFormat="false" ht="13.8" hidden="false" customHeight="false" outlineLevel="0" collapsed="false">
      <c r="A5" s="0" t="n">
        <v>626</v>
      </c>
      <c r="B5" s="0" t="n">
        <v>10</v>
      </c>
      <c r="C5" s="0" t="n">
        <v>2004</v>
      </c>
      <c r="D5" s="0" t="s">
        <v>784</v>
      </c>
      <c r="E5" s="0" t="s">
        <v>785</v>
      </c>
      <c r="F5" s="0" t="s">
        <v>722</v>
      </c>
      <c r="G5" s="21" t="n">
        <v>15850</v>
      </c>
      <c r="H5" s="0" t="str">
        <f aca="false">"{"&amp;""""&amp;"id"&amp;""""&amp;":"&amp;""""&amp;A5&amp;""""&amp;","&amp;""""&amp;"car_part_id"&amp;""""&amp;":"&amp;""""&amp;B5&amp;""""&amp;","&amp;""""&amp;"bestbuy_id"&amp;""""&amp;":"&amp;""""&amp;C5&amp;""""&amp;","&amp;""""&amp;"category"&amp;""""&amp;":"&amp;""""&amp;D5&amp;""""&amp;","&amp;""""&amp;"brand"&amp;""""&amp;":"&amp;""""&amp;E5&amp;""""&amp;","&amp;""""&amp;"name"&amp;""""&amp;":"&amp;""""&amp;F5&amp;""""&amp;","&amp;""""&amp;"description"&amp;""""&amp;":"&amp;""""&amp;""""&amp;","&amp;""""&amp;"price"&amp;""""&amp;":"&amp;""""&amp;G5&amp;""""&amp;"},"</f>
        <v>{"id":"626","car_part_id":"10","bestbuy_id":"2004","category":"battery","brand":"energizer","name":"DIN66","description":"","price":"15850"},</v>
      </c>
      <c r="I5" s="0" t="s">
        <v>848</v>
      </c>
    </row>
    <row r="6" customFormat="false" ht="13.8" hidden="false" customHeight="false" outlineLevel="0" collapsed="false">
      <c r="A6" s="0" t="n">
        <v>627</v>
      </c>
      <c r="B6" s="0" t="n">
        <v>13</v>
      </c>
      <c r="C6" s="0" t="n">
        <v>2004</v>
      </c>
      <c r="D6" s="0" t="s">
        <v>784</v>
      </c>
      <c r="E6" s="0" t="s">
        <v>785</v>
      </c>
      <c r="F6" s="0" t="s">
        <v>722</v>
      </c>
      <c r="G6" s="21" t="n">
        <v>15850</v>
      </c>
      <c r="H6" s="0" t="str">
        <f aca="false">"{"&amp;""""&amp;"id"&amp;""""&amp;":"&amp;""""&amp;A6&amp;""""&amp;","&amp;""""&amp;"car_part_id"&amp;""""&amp;":"&amp;""""&amp;B6&amp;""""&amp;","&amp;""""&amp;"bestbuy_id"&amp;""""&amp;":"&amp;""""&amp;C6&amp;""""&amp;","&amp;""""&amp;"category"&amp;""""&amp;":"&amp;""""&amp;D6&amp;""""&amp;","&amp;""""&amp;"brand"&amp;""""&amp;":"&amp;""""&amp;E6&amp;""""&amp;","&amp;""""&amp;"name"&amp;""""&amp;":"&amp;""""&amp;F6&amp;""""&amp;","&amp;""""&amp;"description"&amp;""""&amp;":"&amp;""""&amp;""""&amp;","&amp;""""&amp;"price"&amp;""""&amp;":"&amp;""""&amp;G6&amp;""""&amp;"},"</f>
        <v>{"id":"627","car_part_id":"13","bestbuy_id":"2004","category":"battery","brand":"energizer","name":"DIN66","description":"","price":"15850"},</v>
      </c>
      <c r="I6" s="0" t="s">
        <v>849</v>
      </c>
    </row>
    <row r="7" customFormat="false" ht="13.8" hidden="false" customHeight="false" outlineLevel="0" collapsed="false">
      <c r="A7" s="0" t="n">
        <v>628</v>
      </c>
      <c r="B7" s="0" t="n">
        <v>50</v>
      </c>
      <c r="C7" s="0" t="n">
        <v>2004</v>
      </c>
      <c r="D7" s="0" t="s">
        <v>784</v>
      </c>
      <c r="E7" s="0" t="s">
        <v>785</v>
      </c>
      <c r="F7" s="0" t="s">
        <v>722</v>
      </c>
      <c r="G7" s="21" t="n">
        <v>15850</v>
      </c>
      <c r="H7" s="0" t="str">
        <f aca="false">"{"&amp;""""&amp;"id"&amp;""""&amp;":"&amp;""""&amp;A7&amp;""""&amp;","&amp;""""&amp;"car_part_id"&amp;""""&amp;":"&amp;""""&amp;B7&amp;""""&amp;","&amp;""""&amp;"bestbuy_id"&amp;""""&amp;":"&amp;""""&amp;C7&amp;""""&amp;","&amp;""""&amp;"category"&amp;""""&amp;":"&amp;""""&amp;D7&amp;""""&amp;","&amp;""""&amp;"brand"&amp;""""&amp;":"&amp;""""&amp;E7&amp;""""&amp;","&amp;""""&amp;"name"&amp;""""&amp;":"&amp;""""&amp;F7&amp;""""&amp;","&amp;""""&amp;"description"&amp;""""&amp;":"&amp;""""&amp;""""&amp;","&amp;""""&amp;"price"&amp;""""&amp;":"&amp;""""&amp;G7&amp;""""&amp;"},"</f>
        <v>{"id":"628","car_part_id":"50","bestbuy_id":"2004","category":"battery","brand":"energizer","name":"DIN66","description":"","price":"15850"},</v>
      </c>
      <c r="I7" s="0" t="s">
        <v>850</v>
      </c>
    </row>
    <row r="8" customFormat="false" ht="13.8" hidden="false" customHeight="false" outlineLevel="0" collapsed="false">
      <c r="A8" s="0" t="n">
        <v>629</v>
      </c>
      <c r="B8" s="0" t="n">
        <v>51</v>
      </c>
      <c r="C8" s="0" t="n">
        <v>2004</v>
      </c>
      <c r="D8" s="0" t="s">
        <v>784</v>
      </c>
      <c r="E8" s="0" t="s">
        <v>785</v>
      </c>
      <c r="F8" s="0" t="s">
        <v>722</v>
      </c>
      <c r="G8" s="21" t="n">
        <v>15850</v>
      </c>
      <c r="H8" s="0" t="str">
        <f aca="false">"{"&amp;""""&amp;"id"&amp;""""&amp;":"&amp;""""&amp;A8&amp;""""&amp;","&amp;""""&amp;"car_part_id"&amp;""""&amp;":"&amp;""""&amp;B8&amp;""""&amp;","&amp;""""&amp;"bestbuy_id"&amp;""""&amp;":"&amp;""""&amp;C8&amp;""""&amp;","&amp;""""&amp;"category"&amp;""""&amp;":"&amp;""""&amp;D8&amp;""""&amp;","&amp;""""&amp;"brand"&amp;""""&amp;":"&amp;""""&amp;E8&amp;""""&amp;","&amp;""""&amp;"name"&amp;""""&amp;":"&amp;""""&amp;F8&amp;""""&amp;","&amp;""""&amp;"description"&amp;""""&amp;":"&amp;""""&amp;""""&amp;","&amp;""""&amp;"price"&amp;""""&amp;":"&amp;""""&amp;G8&amp;""""&amp;"},"</f>
        <v>{"id":"629","car_part_id":"51","bestbuy_id":"2004","category":"battery","brand":"energizer","name":"DIN66","description":"","price":"15850"},</v>
      </c>
      <c r="I8" s="0" t="s">
        <v>851</v>
      </c>
    </row>
    <row r="9" customFormat="false" ht="13.8" hidden="false" customHeight="false" outlineLevel="0" collapsed="false">
      <c r="A9" s="0" t="n">
        <v>630</v>
      </c>
      <c r="B9" s="0" t="n">
        <v>54</v>
      </c>
      <c r="C9" s="0" t="n">
        <v>2004</v>
      </c>
      <c r="D9" s="0" t="s">
        <v>784</v>
      </c>
      <c r="E9" s="0" t="s">
        <v>785</v>
      </c>
      <c r="F9" s="0" t="s">
        <v>722</v>
      </c>
      <c r="G9" s="21" t="n">
        <v>15850</v>
      </c>
      <c r="H9" s="0" t="str">
        <f aca="false">"{"&amp;""""&amp;"id"&amp;""""&amp;":"&amp;""""&amp;A9&amp;""""&amp;","&amp;""""&amp;"car_part_id"&amp;""""&amp;":"&amp;""""&amp;B9&amp;""""&amp;","&amp;""""&amp;"bestbuy_id"&amp;""""&amp;":"&amp;""""&amp;C9&amp;""""&amp;","&amp;""""&amp;"category"&amp;""""&amp;":"&amp;""""&amp;D9&amp;""""&amp;","&amp;""""&amp;"brand"&amp;""""&amp;":"&amp;""""&amp;E9&amp;""""&amp;","&amp;""""&amp;"name"&amp;""""&amp;":"&amp;""""&amp;F9&amp;""""&amp;","&amp;""""&amp;"description"&amp;""""&amp;":"&amp;""""&amp;""""&amp;","&amp;""""&amp;"price"&amp;""""&amp;":"&amp;""""&amp;G9&amp;""""&amp;"},"</f>
        <v>{"id":"630","car_part_id":"54","bestbuy_id":"2004","category":"battery","brand":"energizer","name":"DIN66","description":"","price":"15850"},</v>
      </c>
      <c r="I9" s="0" t="s">
        <v>852</v>
      </c>
    </row>
    <row r="10" customFormat="false" ht="13.8" hidden="false" customHeight="false" outlineLevel="0" collapsed="false">
      <c r="A10" s="0" t="n">
        <v>631</v>
      </c>
      <c r="B10" s="0" t="n">
        <v>76</v>
      </c>
      <c r="C10" s="0" t="n">
        <v>2004</v>
      </c>
      <c r="D10" s="0" t="s">
        <v>784</v>
      </c>
      <c r="E10" s="0" t="s">
        <v>785</v>
      </c>
      <c r="F10" s="0" t="s">
        <v>722</v>
      </c>
      <c r="G10" s="21" t="n">
        <v>15850</v>
      </c>
      <c r="H10" s="0" t="str">
        <f aca="false">"{"&amp;""""&amp;"id"&amp;""""&amp;":"&amp;""""&amp;A10&amp;""""&amp;","&amp;""""&amp;"car_part_id"&amp;""""&amp;":"&amp;""""&amp;B10&amp;""""&amp;","&amp;""""&amp;"bestbuy_id"&amp;""""&amp;":"&amp;""""&amp;C10&amp;""""&amp;","&amp;""""&amp;"category"&amp;""""&amp;":"&amp;""""&amp;D10&amp;""""&amp;","&amp;""""&amp;"brand"&amp;""""&amp;":"&amp;""""&amp;E10&amp;""""&amp;","&amp;""""&amp;"name"&amp;""""&amp;":"&amp;""""&amp;F10&amp;""""&amp;","&amp;""""&amp;"description"&amp;""""&amp;":"&amp;""""&amp;""""&amp;","&amp;""""&amp;"price"&amp;""""&amp;":"&amp;""""&amp;G10&amp;""""&amp;"},"</f>
        <v>{"id":"631","car_part_id":"76","bestbuy_id":"2004","category":"battery","brand":"energizer","name":"DIN66","description":"","price":"15850"},</v>
      </c>
      <c r="I10" s="0" t="s">
        <v>853</v>
      </c>
    </row>
    <row r="11" customFormat="false" ht="13.8" hidden="false" customHeight="false" outlineLevel="0" collapsed="false">
      <c r="A11" s="0" t="n">
        <v>632</v>
      </c>
      <c r="B11" s="0" t="n">
        <v>80</v>
      </c>
      <c r="C11" s="0" t="n">
        <v>2004</v>
      </c>
      <c r="D11" s="0" t="s">
        <v>784</v>
      </c>
      <c r="E11" s="0" t="s">
        <v>785</v>
      </c>
      <c r="F11" s="0" t="s">
        <v>722</v>
      </c>
      <c r="G11" s="21" t="n">
        <v>15850</v>
      </c>
      <c r="H11" s="0" t="str">
        <f aca="false">"{"&amp;""""&amp;"id"&amp;""""&amp;":"&amp;""""&amp;A11&amp;""""&amp;","&amp;""""&amp;"car_part_id"&amp;""""&amp;":"&amp;""""&amp;B11&amp;""""&amp;","&amp;""""&amp;"bestbuy_id"&amp;""""&amp;":"&amp;""""&amp;C11&amp;""""&amp;","&amp;""""&amp;"category"&amp;""""&amp;":"&amp;""""&amp;D11&amp;""""&amp;","&amp;""""&amp;"brand"&amp;""""&amp;":"&amp;""""&amp;E11&amp;""""&amp;","&amp;""""&amp;"name"&amp;""""&amp;":"&amp;""""&amp;F11&amp;""""&amp;","&amp;""""&amp;"description"&amp;""""&amp;":"&amp;""""&amp;""""&amp;","&amp;""""&amp;"price"&amp;""""&amp;":"&amp;""""&amp;G11&amp;""""&amp;"},"</f>
        <v>{"id":"632","car_part_id":"80","bestbuy_id":"2004","category":"battery","brand":"energizer","name":"DIN66","description":"","price":"15850"},</v>
      </c>
      <c r="I11" s="0" t="s">
        <v>854</v>
      </c>
    </row>
    <row r="12" customFormat="false" ht="13.8" hidden="false" customHeight="false" outlineLevel="0" collapsed="false">
      <c r="A12" s="0" t="n">
        <v>633</v>
      </c>
      <c r="B12" s="0" t="n">
        <v>84</v>
      </c>
      <c r="C12" s="0" t="n">
        <v>2004</v>
      </c>
      <c r="D12" s="0" t="s">
        <v>784</v>
      </c>
      <c r="E12" s="0" t="s">
        <v>785</v>
      </c>
      <c r="F12" s="0" t="s">
        <v>722</v>
      </c>
      <c r="G12" s="21" t="n">
        <v>15850</v>
      </c>
      <c r="H12" s="0" t="str">
        <f aca="false">"{"&amp;""""&amp;"id"&amp;""""&amp;":"&amp;""""&amp;A12&amp;""""&amp;","&amp;""""&amp;"car_part_id"&amp;""""&amp;":"&amp;""""&amp;B12&amp;""""&amp;","&amp;""""&amp;"bestbuy_id"&amp;""""&amp;":"&amp;""""&amp;C12&amp;""""&amp;","&amp;""""&amp;"category"&amp;""""&amp;":"&amp;""""&amp;D12&amp;""""&amp;","&amp;""""&amp;"brand"&amp;""""&amp;":"&amp;""""&amp;E12&amp;""""&amp;","&amp;""""&amp;"name"&amp;""""&amp;":"&amp;""""&amp;F12&amp;""""&amp;","&amp;""""&amp;"description"&amp;""""&amp;":"&amp;""""&amp;""""&amp;","&amp;""""&amp;"price"&amp;""""&amp;":"&amp;""""&amp;G12&amp;""""&amp;"},"</f>
        <v>{"id":"633","car_part_id":"84","bestbuy_id":"2004","category":"battery","brand":"energizer","name":"DIN66","description":"","price":"15850"},</v>
      </c>
      <c r="I12" s="0" t="s">
        <v>855</v>
      </c>
    </row>
    <row r="13" customFormat="false" ht="13.8" hidden="false" customHeight="false" outlineLevel="0" collapsed="false">
      <c r="A13" s="0" t="n">
        <v>634</v>
      </c>
      <c r="B13" s="0" t="n">
        <v>87</v>
      </c>
      <c r="C13" s="0" t="n">
        <v>2004</v>
      </c>
      <c r="D13" s="0" t="s">
        <v>784</v>
      </c>
      <c r="E13" s="0" t="s">
        <v>785</v>
      </c>
      <c r="F13" s="0" t="s">
        <v>722</v>
      </c>
      <c r="G13" s="21" t="n">
        <v>15850</v>
      </c>
      <c r="H13" s="0" t="str">
        <f aca="false">"{"&amp;""""&amp;"id"&amp;""""&amp;":"&amp;""""&amp;A13&amp;""""&amp;","&amp;""""&amp;"car_part_id"&amp;""""&amp;":"&amp;""""&amp;B13&amp;""""&amp;","&amp;""""&amp;"bestbuy_id"&amp;""""&amp;":"&amp;""""&amp;C13&amp;""""&amp;","&amp;""""&amp;"category"&amp;""""&amp;":"&amp;""""&amp;D13&amp;""""&amp;","&amp;""""&amp;"brand"&amp;""""&amp;":"&amp;""""&amp;E13&amp;""""&amp;","&amp;""""&amp;"name"&amp;""""&amp;":"&amp;""""&amp;F13&amp;""""&amp;","&amp;""""&amp;"description"&amp;""""&amp;":"&amp;""""&amp;""""&amp;","&amp;""""&amp;"price"&amp;""""&amp;":"&amp;""""&amp;G13&amp;""""&amp;"},"</f>
        <v>{"id":"634","car_part_id":"87","bestbuy_id":"2004","category":"battery","brand":"energizer","name":"DIN66","description":"","price":"15850"},</v>
      </c>
      <c r="I13" s="0" t="s">
        <v>856</v>
      </c>
    </row>
    <row r="14" customFormat="false" ht="13.8" hidden="false" customHeight="false" outlineLevel="0" collapsed="false">
      <c r="A14" s="0" t="n">
        <v>635</v>
      </c>
      <c r="B14" s="0" t="n">
        <v>96</v>
      </c>
      <c r="C14" s="0" t="n">
        <v>2004</v>
      </c>
      <c r="D14" s="0" t="s">
        <v>784</v>
      </c>
      <c r="E14" s="0" t="s">
        <v>785</v>
      </c>
      <c r="F14" s="0" t="s">
        <v>722</v>
      </c>
      <c r="G14" s="21" t="n">
        <v>15850</v>
      </c>
      <c r="H14" s="0" t="str">
        <f aca="false">"{"&amp;""""&amp;"id"&amp;""""&amp;":"&amp;""""&amp;A14&amp;""""&amp;","&amp;""""&amp;"car_part_id"&amp;""""&amp;":"&amp;""""&amp;B14&amp;""""&amp;","&amp;""""&amp;"bestbuy_id"&amp;""""&amp;":"&amp;""""&amp;C14&amp;""""&amp;","&amp;""""&amp;"category"&amp;""""&amp;":"&amp;""""&amp;D14&amp;""""&amp;","&amp;""""&amp;"brand"&amp;""""&amp;":"&amp;""""&amp;E14&amp;""""&amp;","&amp;""""&amp;"name"&amp;""""&amp;":"&amp;""""&amp;F14&amp;""""&amp;","&amp;""""&amp;"description"&amp;""""&amp;":"&amp;""""&amp;""""&amp;","&amp;""""&amp;"price"&amp;""""&amp;":"&amp;""""&amp;G14&amp;""""&amp;"},"</f>
        <v>{"id":"635","car_part_id":"96","bestbuy_id":"2004","category":"battery","brand":"energizer","name":"DIN66","description":"","price":"15850"},</v>
      </c>
      <c r="I14" s="0" t="s">
        <v>857</v>
      </c>
    </row>
    <row r="15" customFormat="false" ht="13.8" hidden="false" customHeight="false" outlineLevel="0" collapsed="false">
      <c r="A15" s="0" t="n">
        <v>636</v>
      </c>
      <c r="B15" s="0" t="n">
        <v>100</v>
      </c>
      <c r="C15" s="0" t="n">
        <v>2004</v>
      </c>
      <c r="D15" s="0" t="s">
        <v>784</v>
      </c>
      <c r="E15" s="0" t="s">
        <v>785</v>
      </c>
      <c r="F15" s="0" t="s">
        <v>722</v>
      </c>
      <c r="G15" s="21" t="n">
        <v>15850</v>
      </c>
      <c r="H15" s="0" t="str">
        <f aca="false">"{"&amp;""""&amp;"id"&amp;""""&amp;":"&amp;""""&amp;A15&amp;""""&amp;","&amp;""""&amp;"car_part_id"&amp;""""&amp;":"&amp;""""&amp;B15&amp;""""&amp;","&amp;""""&amp;"bestbuy_id"&amp;""""&amp;":"&amp;""""&amp;C15&amp;""""&amp;","&amp;""""&amp;"category"&amp;""""&amp;":"&amp;""""&amp;D15&amp;""""&amp;","&amp;""""&amp;"brand"&amp;""""&amp;":"&amp;""""&amp;E15&amp;""""&amp;","&amp;""""&amp;"name"&amp;""""&amp;":"&amp;""""&amp;F15&amp;""""&amp;","&amp;""""&amp;"description"&amp;""""&amp;":"&amp;""""&amp;""""&amp;","&amp;""""&amp;"price"&amp;""""&amp;":"&amp;""""&amp;G15&amp;""""&amp;"},"</f>
        <v>{"id":"636","car_part_id":"100","bestbuy_id":"2004","category":"battery","brand":"energizer","name":"DIN66","description":"","price":"15850"},</v>
      </c>
      <c r="I15" s="0" t="s">
        <v>858</v>
      </c>
    </row>
    <row r="16" customFormat="false" ht="13.8" hidden="false" customHeight="false" outlineLevel="0" collapsed="false">
      <c r="A16" s="0" t="n">
        <v>637</v>
      </c>
      <c r="B16" s="0" t="n">
        <v>101</v>
      </c>
      <c r="C16" s="0" t="n">
        <v>2004</v>
      </c>
      <c r="D16" s="0" t="s">
        <v>784</v>
      </c>
      <c r="E16" s="0" t="s">
        <v>785</v>
      </c>
      <c r="F16" s="0" t="s">
        <v>722</v>
      </c>
      <c r="G16" s="21" t="n">
        <v>15850</v>
      </c>
      <c r="H16" s="0" t="str">
        <f aca="false">"{"&amp;""""&amp;"id"&amp;""""&amp;":"&amp;""""&amp;A16&amp;""""&amp;","&amp;""""&amp;"car_part_id"&amp;""""&amp;":"&amp;""""&amp;B16&amp;""""&amp;","&amp;""""&amp;"bestbuy_id"&amp;""""&amp;":"&amp;""""&amp;C16&amp;""""&amp;","&amp;""""&amp;"category"&amp;""""&amp;":"&amp;""""&amp;D16&amp;""""&amp;","&amp;""""&amp;"brand"&amp;""""&amp;":"&amp;""""&amp;E16&amp;""""&amp;","&amp;""""&amp;"name"&amp;""""&amp;":"&amp;""""&amp;F16&amp;""""&amp;","&amp;""""&amp;"description"&amp;""""&amp;":"&amp;""""&amp;""""&amp;","&amp;""""&amp;"price"&amp;""""&amp;":"&amp;""""&amp;G16&amp;""""&amp;"},"</f>
        <v>{"id":"637","car_part_id":"101","bestbuy_id":"2004","category":"battery","brand":"energizer","name":"DIN66","description":"","price":"15850"},</v>
      </c>
      <c r="I16" s="0" t="s">
        <v>859</v>
      </c>
    </row>
    <row r="17" customFormat="false" ht="13.8" hidden="false" customHeight="false" outlineLevel="0" collapsed="false">
      <c r="A17" s="0" t="n">
        <v>638</v>
      </c>
      <c r="B17" s="0" t="n">
        <v>108</v>
      </c>
      <c r="C17" s="0" t="n">
        <v>1993</v>
      </c>
      <c r="D17" s="0" t="s">
        <v>784</v>
      </c>
      <c r="E17" s="0" t="s">
        <v>785</v>
      </c>
      <c r="F17" s="0" t="s">
        <v>787</v>
      </c>
      <c r="G17" s="21" t="n">
        <v>5250</v>
      </c>
      <c r="H17" s="0" t="str">
        <f aca="false">"{"&amp;""""&amp;"id"&amp;""""&amp;":"&amp;""""&amp;A17&amp;""""&amp;","&amp;""""&amp;"car_part_id"&amp;""""&amp;":"&amp;""""&amp;B17&amp;""""&amp;","&amp;""""&amp;"bestbuy_id"&amp;""""&amp;":"&amp;""""&amp;C17&amp;""""&amp;","&amp;""""&amp;"category"&amp;""""&amp;":"&amp;""""&amp;D17&amp;""""&amp;","&amp;""""&amp;"brand"&amp;""""&amp;":"&amp;""""&amp;E17&amp;""""&amp;","&amp;""""&amp;"name"&amp;""""&amp;":"&amp;""""&amp;F17&amp;""""&amp;","&amp;""""&amp;"description"&amp;""""&amp;":"&amp;""""&amp;""""&amp;","&amp;""""&amp;"price"&amp;""""&amp;":"&amp;""""&amp;G17&amp;""""&amp;"},"</f>
        <v>{"id":"638","car_part_id":"108","bestbuy_id":"1993","category":"battery","brand":"energizer","name":"B24L","description":"","price":"5250"},</v>
      </c>
      <c r="I17" s="0" t="s">
        <v>860</v>
      </c>
    </row>
    <row r="18" customFormat="false" ht="13.8" hidden="false" customHeight="false" outlineLevel="0" collapsed="false">
      <c r="A18" s="0" t="n">
        <v>639</v>
      </c>
      <c r="B18" s="0" t="n">
        <v>109</v>
      </c>
      <c r="C18" s="0" t="n">
        <v>1993</v>
      </c>
      <c r="D18" s="0" t="s">
        <v>784</v>
      </c>
      <c r="E18" s="0" t="s">
        <v>785</v>
      </c>
      <c r="F18" s="0" t="s">
        <v>787</v>
      </c>
      <c r="G18" s="21" t="n">
        <v>5250</v>
      </c>
      <c r="H18" s="0" t="str">
        <f aca="false">"{"&amp;""""&amp;"id"&amp;""""&amp;":"&amp;""""&amp;A18&amp;""""&amp;","&amp;""""&amp;"car_part_id"&amp;""""&amp;":"&amp;""""&amp;B18&amp;""""&amp;","&amp;""""&amp;"bestbuy_id"&amp;""""&amp;":"&amp;""""&amp;C18&amp;""""&amp;","&amp;""""&amp;"category"&amp;""""&amp;":"&amp;""""&amp;D18&amp;""""&amp;","&amp;""""&amp;"brand"&amp;""""&amp;":"&amp;""""&amp;E18&amp;""""&amp;","&amp;""""&amp;"name"&amp;""""&amp;":"&amp;""""&amp;F18&amp;""""&amp;","&amp;""""&amp;"description"&amp;""""&amp;":"&amp;""""&amp;""""&amp;","&amp;""""&amp;"price"&amp;""""&amp;":"&amp;""""&amp;G18&amp;""""&amp;"},"</f>
        <v>{"id":"639","car_part_id":"109","bestbuy_id":"1993","category":"battery","brand":"energizer","name":"B24L","description":"","price":"5250"},</v>
      </c>
      <c r="I18" s="0" t="s">
        <v>861</v>
      </c>
    </row>
    <row r="19" customFormat="false" ht="13.8" hidden="false" customHeight="false" outlineLevel="0" collapsed="false">
      <c r="A19" s="0" t="n">
        <v>640</v>
      </c>
      <c r="B19" s="0" t="n">
        <v>158</v>
      </c>
      <c r="C19" s="0" t="n">
        <v>1993</v>
      </c>
      <c r="D19" s="0" t="s">
        <v>784</v>
      </c>
      <c r="E19" s="0" t="s">
        <v>785</v>
      </c>
      <c r="F19" s="0" t="s">
        <v>787</v>
      </c>
      <c r="G19" s="21" t="n">
        <v>5250</v>
      </c>
      <c r="H19" s="0" t="str">
        <f aca="false">"{"&amp;""""&amp;"id"&amp;""""&amp;":"&amp;""""&amp;A19&amp;""""&amp;","&amp;""""&amp;"car_part_id"&amp;""""&amp;":"&amp;""""&amp;B19&amp;""""&amp;","&amp;""""&amp;"bestbuy_id"&amp;""""&amp;":"&amp;""""&amp;C19&amp;""""&amp;","&amp;""""&amp;"category"&amp;""""&amp;":"&amp;""""&amp;D19&amp;""""&amp;","&amp;""""&amp;"brand"&amp;""""&amp;":"&amp;""""&amp;E19&amp;""""&amp;","&amp;""""&amp;"name"&amp;""""&amp;":"&amp;""""&amp;F19&amp;""""&amp;","&amp;""""&amp;"description"&amp;""""&amp;":"&amp;""""&amp;""""&amp;","&amp;""""&amp;"price"&amp;""""&amp;":"&amp;""""&amp;G19&amp;""""&amp;"},"</f>
        <v>{"id":"640","car_part_id":"158","bestbuy_id":"1993","category":"battery","brand":"energizer","name":"B24L","description":"","price":"5250"},</v>
      </c>
      <c r="I19" s="0" t="s">
        <v>862</v>
      </c>
    </row>
    <row r="20" customFormat="false" ht="13.8" hidden="false" customHeight="false" outlineLevel="0" collapsed="false">
      <c r="A20" s="0" t="n">
        <v>641</v>
      </c>
      <c r="B20" s="0" t="n">
        <v>159</v>
      </c>
      <c r="C20" s="0" t="n">
        <v>1993</v>
      </c>
      <c r="D20" s="0" t="s">
        <v>784</v>
      </c>
      <c r="E20" s="0" t="s">
        <v>785</v>
      </c>
      <c r="F20" s="0" t="s">
        <v>787</v>
      </c>
      <c r="G20" s="21" t="n">
        <v>5250</v>
      </c>
      <c r="H20" s="0" t="str">
        <f aca="false">"{"&amp;""""&amp;"id"&amp;""""&amp;":"&amp;""""&amp;A20&amp;""""&amp;","&amp;""""&amp;"car_part_id"&amp;""""&amp;":"&amp;""""&amp;B20&amp;""""&amp;","&amp;""""&amp;"bestbuy_id"&amp;""""&amp;":"&amp;""""&amp;C20&amp;""""&amp;","&amp;""""&amp;"category"&amp;""""&amp;":"&amp;""""&amp;D20&amp;""""&amp;","&amp;""""&amp;"brand"&amp;""""&amp;":"&amp;""""&amp;E20&amp;""""&amp;","&amp;""""&amp;"name"&amp;""""&amp;":"&amp;""""&amp;F20&amp;""""&amp;","&amp;""""&amp;"description"&amp;""""&amp;":"&amp;""""&amp;""""&amp;","&amp;""""&amp;"price"&amp;""""&amp;":"&amp;""""&amp;G20&amp;""""&amp;"},"</f>
        <v>{"id":"641","car_part_id":"159","bestbuy_id":"1993","category":"battery","brand":"energizer","name":"B24L","description":"","price":"5250"},</v>
      </c>
      <c r="I20" s="0" t="s">
        <v>863</v>
      </c>
    </row>
    <row r="21" customFormat="false" ht="13.8" hidden="false" customHeight="false" outlineLevel="0" collapsed="false">
      <c r="A21" s="0" t="n">
        <v>642</v>
      </c>
      <c r="B21" s="0" t="n">
        <v>161</v>
      </c>
      <c r="C21" s="0" t="n">
        <v>1993</v>
      </c>
      <c r="D21" s="0" t="s">
        <v>784</v>
      </c>
      <c r="E21" s="0" t="s">
        <v>785</v>
      </c>
      <c r="F21" s="0" t="s">
        <v>787</v>
      </c>
      <c r="G21" s="21" t="n">
        <v>5250</v>
      </c>
      <c r="H21" s="0" t="str">
        <f aca="false">"{"&amp;""""&amp;"id"&amp;""""&amp;":"&amp;""""&amp;A21&amp;""""&amp;","&amp;""""&amp;"car_part_id"&amp;""""&amp;":"&amp;""""&amp;B21&amp;""""&amp;","&amp;""""&amp;"bestbuy_id"&amp;""""&amp;":"&amp;""""&amp;C21&amp;""""&amp;","&amp;""""&amp;"category"&amp;""""&amp;":"&amp;""""&amp;D21&amp;""""&amp;","&amp;""""&amp;"brand"&amp;""""&amp;":"&amp;""""&amp;E21&amp;""""&amp;","&amp;""""&amp;"name"&amp;""""&amp;":"&amp;""""&amp;F21&amp;""""&amp;","&amp;""""&amp;"description"&amp;""""&amp;":"&amp;""""&amp;""""&amp;","&amp;""""&amp;"price"&amp;""""&amp;":"&amp;""""&amp;G21&amp;""""&amp;"},"</f>
        <v>{"id":"642","car_part_id":"161","bestbuy_id":"1993","category":"battery","brand":"energizer","name":"B24L","description":"","price":"5250"},</v>
      </c>
      <c r="I21" s="0" t="s">
        <v>864</v>
      </c>
    </row>
    <row r="22" customFormat="false" ht="13.8" hidden="false" customHeight="false" outlineLevel="0" collapsed="false">
      <c r="A22" s="0" t="n">
        <v>643</v>
      </c>
      <c r="B22" s="0" t="n">
        <v>163</v>
      </c>
      <c r="C22" s="0" t="n">
        <v>1993</v>
      </c>
      <c r="D22" s="0" t="s">
        <v>784</v>
      </c>
      <c r="E22" s="0" t="s">
        <v>785</v>
      </c>
      <c r="F22" s="0" t="s">
        <v>787</v>
      </c>
      <c r="G22" s="21" t="n">
        <v>5250</v>
      </c>
      <c r="H22" s="0" t="str">
        <f aca="false">"{"&amp;""""&amp;"id"&amp;""""&amp;":"&amp;""""&amp;A22&amp;""""&amp;","&amp;""""&amp;"car_part_id"&amp;""""&amp;":"&amp;""""&amp;B22&amp;""""&amp;","&amp;""""&amp;"bestbuy_id"&amp;""""&amp;":"&amp;""""&amp;C22&amp;""""&amp;","&amp;""""&amp;"category"&amp;""""&amp;":"&amp;""""&amp;D22&amp;""""&amp;","&amp;""""&amp;"brand"&amp;""""&amp;":"&amp;""""&amp;E22&amp;""""&amp;","&amp;""""&amp;"name"&amp;""""&amp;":"&amp;""""&amp;F22&amp;""""&amp;","&amp;""""&amp;"description"&amp;""""&amp;":"&amp;""""&amp;""""&amp;","&amp;""""&amp;"price"&amp;""""&amp;":"&amp;""""&amp;G22&amp;""""&amp;"},"</f>
        <v>{"id":"643","car_part_id":"163","bestbuy_id":"1993","category":"battery","brand":"energizer","name":"B24L","description":"","price":"5250"},</v>
      </c>
      <c r="I22" s="0" t="s">
        <v>865</v>
      </c>
    </row>
    <row r="23" customFormat="false" ht="13.8" hidden="false" customHeight="false" outlineLevel="0" collapsed="false">
      <c r="A23" s="0" t="n">
        <v>644</v>
      </c>
      <c r="B23" s="0" t="n">
        <v>170</v>
      </c>
      <c r="C23" s="0" t="n">
        <v>1993</v>
      </c>
      <c r="D23" s="0" t="s">
        <v>784</v>
      </c>
      <c r="E23" s="0" t="s">
        <v>785</v>
      </c>
      <c r="F23" s="0" t="s">
        <v>787</v>
      </c>
      <c r="G23" s="21" t="n">
        <v>5250</v>
      </c>
      <c r="H23" s="0" t="str">
        <f aca="false">"{"&amp;""""&amp;"id"&amp;""""&amp;":"&amp;""""&amp;A23&amp;""""&amp;","&amp;""""&amp;"car_part_id"&amp;""""&amp;":"&amp;""""&amp;B23&amp;""""&amp;","&amp;""""&amp;"bestbuy_id"&amp;""""&amp;":"&amp;""""&amp;C23&amp;""""&amp;","&amp;""""&amp;"category"&amp;""""&amp;":"&amp;""""&amp;D23&amp;""""&amp;","&amp;""""&amp;"brand"&amp;""""&amp;":"&amp;""""&amp;E23&amp;""""&amp;","&amp;""""&amp;"name"&amp;""""&amp;":"&amp;""""&amp;F23&amp;""""&amp;","&amp;""""&amp;"description"&amp;""""&amp;":"&amp;""""&amp;""""&amp;","&amp;""""&amp;"price"&amp;""""&amp;":"&amp;""""&amp;G23&amp;""""&amp;"},"</f>
        <v>{"id":"644","car_part_id":"170","bestbuy_id":"1993","category":"battery","brand":"energizer","name":"B24L","description":"","price":"5250"},</v>
      </c>
      <c r="I23" s="0" t="s">
        <v>866</v>
      </c>
    </row>
    <row r="24" customFormat="false" ht="13.8" hidden="false" customHeight="false" outlineLevel="0" collapsed="false">
      <c r="A24" s="0" t="n">
        <v>645</v>
      </c>
      <c r="B24" s="0" t="n">
        <v>186</v>
      </c>
      <c r="C24" s="0" t="n">
        <v>1993</v>
      </c>
      <c r="D24" s="0" t="s">
        <v>784</v>
      </c>
      <c r="E24" s="0" t="s">
        <v>785</v>
      </c>
      <c r="F24" s="0" t="s">
        <v>787</v>
      </c>
      <c r="G24" s="21" t="n">
        <v>5250</v>
      </c>
      <c r="H24" s="0" t="str">
        <f aca="false">"{"&amp;""""&amp;"id"&amp;""""&amp;":"&amp;""""&amp;A24&amp;""""&amp;","&amp;""""&amp;"car_part_id"&amp;""""&amp;":"&amp;""""&amp;B24&amp;""""&amp;","&amp;""""&amp;"bestbuy_id"&amp;""""&amp;":"&amp;""""&amp;C24&amp;""""&amp;","&amp;""""&amp;"category"&amp;""""&amp;":"&amp;""""&amp;D24&amp;""""&amp;","&amp;""""&amp;"brand"&amp;""""&amp;":"&amp;""""&amp;E24&amp;""""&amp;","&amp;""""&amp;"name"&amp;""""&amp;":"&amp;""""&amp;F24&amp;""""&amp;","&amp;""""&amp;"description"&amp;""""&amp;":"&amp;""""&amp;""""&amp;","&amp;""""&amp;"price"&amp;""""&amp;":"&amp;""""&amp;G24&amp;""""&amp;"},"</f>
        <v>{"id":"645","car_part_id":"186","bestbuy_id":"1993","category":"battery","brand":"energizer","name":"B24L","description":"","price":"5250"},</v>
      </c>
      <c r="I24" s="0" t="s">
        <v>867</v>
      </c>
    </row>
    <row r="25" customFormat="false" ht="13.8" hidden="false" customHeight="false" outlineLevel="0" collapsed="false">
      <c r="A25" s="0" t="n">
        <v>646</v>
      </c>
      <c r="B25" s="0" t="n">
        <v>187</v>
      </c>
      <c r="C25" s="0" t="n">
        <v>1993</v>
      </c>
      <c r="D25" s="0" t="s">
        <v>784</v>
      </c>
      <c r="E25" s="0" t="s">
        <v>785</v>
      </c>
      <c r="F25" s="0" t="s">
        <v>787</v>
      </c>
      <c r="G25" s="21" t="n">
        <v>5250</v>
      </c>
      <c r="H25" s="0" t="str">
        <f aca="false">"{"&amp;""""&amp;"id"&amp;""""&amp;":"&amp;""""&amp;A25&amp;""""&amp;","&amp;""""&amp;"car_part_id"&amp;""""&amp;":"&amp;""""&amp;B25&amp;""""&amp;","&amp;""""&amp;"bestbuy_id"&amp;""""&amp;":"&amp;""""&amp;C25&amp;""""&amp;","&amp;""""&amp;"category"&amp;""""&amp;":"&amp;""""&amp;D25&amp;""""&amp;","&amp;""""&amp;"brand"&amp;""""&amp;":"&amp;""""&amp;E25&amp;""""&amp;","&amp;""""&amp;"name"&amp;""""&amp;":"&amp;""""&amp;F25&amp;""""&amp;","&amp;""""&amp;"description"&amp;""""&amp;":"&amp;""""&amp;""""&amp;","&amp;""""&amp;"price"&amp;""""&amp;":"&amp;""""&amp;G25&amp;""""&amp;"},"</f>
        <v>{"id":"646","car_part_id":"187","bestbuy_id":"1993","category":"battery","brand":"energizer","name":"B24L","description":"","price":"5250"},</v>
      </c>
      <c r="I25" s="0" t="s">
        <v>868</v>
      </c>
    </row>
    <row r="26" customFormat="false" ht="13.8" hidden="false" customHeight="false" outlineLevel="0" collapsed="false">
      <c r="A26" s="0" t="n">
        <v>647</v>
      </c>
      <c r="B26" s="0" t="n">
        <v>226</v>
      </c>
      <c r="C26" s="0" t="n">
        <v>1993</v>
      </c>
      <c r="D26" s="0" t="s">
        <v>784</v>
      </c>
      <c r="E26" s="0" t="s">
        <v>785</v>
      </c>
      <c r="F26" s="0" t="s">
        <v>787</v>
      </c>
      <c r="G26" s="21" t="n">
        <v>5250</v>
      </c>
      <c r="H26" s="0" t="str">
        <f aca="false">"{"&amp;""""&amp;"id"&amp;""""&amp;":"&amp;""""&amp;A26&amp;""""&amp;","&amp;""""&amp;"car_part_id"&amp;""""&amp;":"&amp;""""&amp;B26&amp;""""&amp;","&amp;""""&amp;"bestbuy_id"&amp;""""&amp;":"&amp;""""&amp;C26&amp;""""&amp;","&amp;""""&amp;"category"&amp;""""&amp;":"&amp;""""&amp;D26&amp;""""&amp;","&amp;""""&amp;"brand"&amp;""""&amp;":"&amp;""""&amp;E26&amp;""""&amp;","&amp;""""&amp;"name"&amp;""""&amp;":"&amp;""""&amp;F26&amp;""""&amp;","&amp;""""&amp;"description"&amp;""""&amp;":"&amp;""""&amp;""""&amp;","&amp;""""&amp;"price"&amp;""""&amp;":"&amp;""""&amp;G26&amp;""""&amp;"},"</f>
        <v>{"id":"647","car_part_id":"226","bestbuy_id":"1993","category":"battery","brand":"energizer","name":"B24L","description":"","price":"5250"},</v>
      </c>
      <c r="I26" s="0" t="s">
        <v>869</v>
      </c>
    </row>
    <row r="27" customFormat="false" ht="13.8" hidden="false" customHeight="false" outlineLevel="0" collapsed="false">
      <c r="A27" s="0" t="n">
        <v>648</v>
      </c>
      <c r="B27" s="0" t="n">
        <v>342</v>
      </c>
      <c r="C27" s="0" t="n">
        <v>1993</v>
      </c>
      <c r="D27" s="0" t="s">
        <v>784</v>
      </c>
      <c r="E27" s="0" t="s">
        <v>785</v>
      </c>
      <c r="F27" s="0" t="s">
        <v>787</v>
      </c>
      <c r="G27" s="21" t="n">
        <v>5250</v>
      </c>
      <c r="H27" s="0" t="str">
        <f aca="false">"{"&amp;""""&amp;"id"&amp;""""&amp;":"&amp;""""&amp;A27&amp;""""&amp;","&amp;""""&amp;"car_part_id"&amp;""""&amp;":"&amp;""""&amp;B27&amp;""""&amp;","&amp;""""&amp;"bestbuy_id"&amp;""""&amp;":"&amp;""""&amp;C27&amp;""""&amp;","&amp;""""&amp;"category"&amp;""""&amp;":"&amp;""""&amp;D27&amp;""""&amp;","&amp;""""&amp;"brand"&amp;""""&amp;":"&amp;""""&amp;E27&amp;""""&amp;","&amp;""""&amp;"name"&amp;""""&amp;":"&amp;""""&amp;F27&amp;""""&amp;","&amp;""""&amp;"description"&amp;""""&amp;":"&amp;""""&amp;""""&amp;","&amp;""""&amp;"price"&amp;""""&amp;":"&amp;""""&amp;G27&amp;""""&amp;"},"</f>
        <v>{"id":"648","car_part_id":"342","bestbuy_id":"1993","category":"battery","brand":"energizer","name":"B24L","description":"","price":"5250"},</v>
      </c>
      <c r="I27" s="0" t="s">
        <v>870</v>
      </c>
    </row>
    <row r="28" customFormat="false" ht="13.8" hidden="false" customHeight="false" outlineLevel="0" collapsed="false">
      <c r="A28" s="0" t="n">
        <v>649</v>
      </c>
      <c r="B28" s="0" t="n">
        <v>343</v>
      </c>
      <c r="C28" s="0" t="n">
        <v>1993</v>
      </c>
      <c r="D28" s="0" t="s">
        <v>784</v>
      </c>
      <c r="E28" s="0" t="s">
        <v>785</v>
      </c>
      <c r="F28" s="0" t="s">
        <v>787</v>
      </c>
      <c r="G28" s="21" t="n">
        <v>5250</v>
      </c>
      <c r="H28" s="0" t="str">
        <f aca="false">"{"&amp;""""&amp;"id"&amp;""""&amp;":"&amp;""""&amp;A28&amp;""""&amp;","&amp;""""&amp;"car_part_id"&amp;""""&amp;":"&amp;""""&amp;B28&amp;""""&amp;","&amp;""""&amp;"bestbuy_id"&amp;""""&amp;":"&amp;""""&amp;C28&amp;""""&amp;","&amp;""""&amp;"category"&amp;""""&amp;":"&amp;""""&amp;D28&amp;""""&amp;","&amp;""""&amp;"brand"&amp;""""&amp;":"&amp;""""&amp;E28&amp;""""&amp;","&amp;""""&amp;"name"&amp;""""&amp;":"&amp;""""&amp;F28&amp;""""&amp;","&amp;""""&amp;"description"&amp;""""&amp;":"&amp;""""&amp;""""&amp;","&amp;""""&amp;"price"&amp;""""&amp;":"&amp;""""&amp;G28&amp;""""&amp;"},"</f>
        <v>{"id":"649","car_part_id":"343","bestbuy_id":"1993","category":"battery","brand":"energizer","name":"B24L","description":"","price":"5250"},</v>
      </c>
      <c r="I28" s="0" t="s">
        <v>871</v>
      </c>
    </row>
    <row r="29" customFormat="false" ht="13.8" hidden="false" customHeight="false" outlineLevel="0" collapsed="false">
      <c r="A29" s="0" t="n">
        <v>650</v>
      </c>
      <c r="B29" s="0" t="n">
        <v>350</v>
      </c>
      <c r="C29" s="0" t="n">
        <v>1993</v>
      </c>
      <c r="D29" s="0" t="s">
        <v>784</v>
      </c>
      <c r="E29" s="0" t="s">
        <v>785</v>
      </c>
      <c r="F29" s="0" t="s">
        <v>787</v>
      </c>
      <c r="G29" s="21" t="n">
        <v>5250</v>
      </c>
      <c r="H29" s="0" t="str">
        <f aca="false">"{"&amp;""""&amp;"id"&amp;""""&amp;":"&amp;""""&amp;A29&amp;""""&amp;","&amp;""""&amp;"car_part_id"&amp;""""&amp;":"&amp;""""&amp;B29&amp;""""&amp;","&amp;""""&amp;"bestbuy_id"&amp;""""&amp;":"&amp;""""&amp;C29&amp;""""&amp;","&amp;""""&amp;"category"&amp;""""&amp;":"&amp;""""&amp;D29&amp;""""&amp;","&amp;""""&amp;"brand"&amp;""""&amp;":"&amp;""""&amp;E29&amp;""""&amp;","&amp;""""&amp;"name"&amp;""""&amp;":"&amp;""""&amp;F29&amp;""""&amp;","&amp;""""&amp;"description"&amp;""""&amp;":"&amp;""""&amp;""""&amp;","&amp;""""&amp;"price"&amp;""""&amp;":"&amp;""""&amp;G29&amp;""""&amp;"},"</f>
        <v>{"id":"650","car_part_id":"350","bestbuy_id":"1993","category":"battery","brand":"energizer","name":"B24L","description":"","price":"5250"},</v>
      </c>
      <c r="I29" s="0" t="s">
        <v>872</v>
      </c>
    </row>
    <row r="30" customFormat="false" ht="13.8" hidden="false" customHeight="false" outlineLevel="0" collapsed="false">
      <c r="A30" s="0" t="n">
        <v>651</v>
      </c>
      <c r="B30" s="0" t="n">
        <v>392</v>
      </c>
      <c r="C30" s="0" t="n">
        <v>1993</v>
      </c>
      <c r="D30" s="0" t="s">
        <v>784</v>
      </c>
      <c r="E30" s="0" t="s">
        <v>785</v>
      </c>
      <c r="F30" s="0" t="s">
        <v>787</v>
      </c>
      <c r="G30" s="21" t="n">
        <v>5250</v>
      </c>
      <c r="H30" s="0" t="str">
        <f aca="false">"{"&amp;""""&amp;"id"&amp;""""&amp;":"&amp;""""&amp;A30&amp;""""&amp;","&amp;""""&amp;"car_part_id"&amp;""""&amp;":"&amp;""""&amp;B30&amp;""""&amp;","&amp;""""&amp;"bestbuy_id"&amp;""""&amp;":"&amp;""""&amp;C30&amp;""""&amp;","&amp;""""&amp;"category"&amp;""""&amp;":"&amp;""""&amp;D30&amp;""""&amp;","&amp;""""&amp;"brand"&amp;""""&amp;":"&amp;""""&amp;E30&amp;""""&amp;","&amp;""""&amp;"name"&amp;""""&amp;":"&amp;""""&amp;F30&amp;""""&amp;","&amp;""""&amp;"description"&amp;""""&amp;":"&amp;""""&amp;""""&amp;","&amp;""""&amp;"price"&amp;""""&amp;":"&amp;""""&amp;G30&amp;""""&amp;"},"</f>
        <v>{"id":"651","car_part_id":"392","bestbuy_id":"1993","category":"battery","brand":"energizer","name":"B24L","description":"","price":"5250"},</v>
      </c>
      <c r="I30" s="0" t="s">
        <v>873</v>
      </c>
    </row>
    <row r="31" customFormat="false" ht="13.8" hidden="false" customHeight="false" outlineLevel="0" collapsed="false">
      <c r="A31" s="0" t="n">
        <v>652</v>
      </c>
      <c r="B31" s="0" t="n">
        <v>539</v>
      </c>
      <c r="C31" s="0" t="n">
        <v>1993</v>
      </c>
      <c r="D31" s="0" t="s">
        <v>784</v>
      </c>
      <c r="E31" s="0" t="s">
        <v>785</v>
      </c>
      <c r="F31" s="0" t="s">
        <v>787</v>
      </c>
      <c r="G31" s="21" t="n">
        <v>5250</v>
      </c>
      <c r="H31" s="0" t="str">
        <f aca="false">"{"&amp;""""&amp;"id"&amp;""""&amp;":"&amp;""""&amp;A31&amp;""""&amp;","&amp;""""&amp;"car_part_id"&amp;""""&amp;":"&amp;""""&amp;B31&amp;""""&amp;","&amp;""""&amp;"bestbuy_id"&amp;""""&amp;":"&amp;""""&amp;C31&amp;""""&amp;","&amp;""""&amp;"category"&amp;""""&amp;":"&amp;""""&amp;D31&amp;""""&amp;","&amp;""""&amp;"brand"&amp;""""&amp;":"&amp;""""&amp;E31&amp;""""&amp;","&amp;""""&amp;"name"&amp;""""&amp;":"&amp;""""&amp;F31&amp;""""&amp;","&amp;""""&amp;"description"&amp;""""&amp;":"&amp;""""&amp;""""&amp;","&amp;""""&amp;"price"&amp;""""&amp;":"&amp;""""&amp;G31&amp;""""&amp;"},"</f>
        <v>{"id":"652","car_part_id":"539","bestbuy_id":"1993","category":"battery","brand":"energizer","name":"B24L","description":"","price":"5250"},</v>
      </c>
      <c r="I31" s="0" t="s">
        <v>874</v>
      </c>
    </row>
    <row r="32" customFormat="false" ht="13.8" hidden="false" customHeight="false" outlineLevel="0" collapsed="false">
      <c r="A32" s="0" t="n">
        <v>653</v>
      </c>
      <c r="B32" s="0" t="n">
        <v>580</v>
      </c>
      <c r="C32" s="0" t="n">
        <v>1993</v>
      </c>
      <c r="D32" s="0" t="s">
        <v>784</v>
      </c>
      <c r="E32" s="0" t="s">
        <v>785</v>
      </c>
      <c r="F32" s="0" t="s">
        <v>787</v>
      </c>
      <c r="G32" s="21" t="n">
        <v>5250</v>
      </c>
      <c r="H32" s="0" t="str">
        <f aca="false">"{"&amp;""""&amp;"id"&amp;""""&amp;":"&amp;""""&amp;A32&amp;""""&amp;","&amp;""""&amp;"car_part_id"&amp;""""&amp;":"&amp;""""&amp;B32&amp;""""&amp;","&amp;""""&amp;"bestbuy_id"&amp;""""&amp;":"&amp;""""&amp;C32&amp;""""&amp;","&amp;""""&amp;"category"&amp;""""&amp;":"&amp;""""&amp;D32&amp;""""&amp;","&amp;""""&amp;"brand"&amp;""""&amp;":"&amp;""""&amp;E32&amp;""""&amp;","&amp;""""&amp;"name"&amp;""""&amp;":"&amp;""""&amp;F32&amp;""""&amp;","&amp;""""&amp;"description"&amp;""""&amp;":"&amp;""""&amp;""""&amp;","&amp;""""&amp;"price"&amp;""""&amp;":"&amp;""""&amp;G32&amp;""""&amp;"},"</f>
        <v>{"id":"653","car_part_id":"580","bestbuy_id":"1993","category":"battery","brand":"energizer","name":"B24L","description":"","price":"5250"},</v>
      </c>
      <c r="I32" s="0" t="s">
        <v>875</v>
      </c>
    </row>
    <row r="33" customFormat="false" ht="13.8" hidden="false" customHeight="false" outlineLevel="0" collapsed="false">
      <c r="A33" s="0" t="n">
        <v>654</v>
      </c>
      <c r="B33" s="0" t="n">
        <v>596</v>
      </c>
      <c r="C33" s="0" t="n">
        <v>1993</v>
      </c>
      <c r="D33" s="0" t="s">
        <v>784</v>
      </c>
      <c r="E33" s="0" t="s">
        <v>785</v>
      </c>
      <c r="F33" s="0" t="s">
        <v>787</v>
      </c>
      <c r="G33" s="21" t="n">
        <v>5250</v>
      </c>
      <c r="H33" s="0" t="str">
        <f aca="false">"{"&amp;""""&amp;"id"&amp;""""&amp;":"&amp;""""&amp;A33&amp;""""&amp;","&amp;""""&amp;"car_part_id"&amp;""""&amp;":"&amp;""""&amp;B33&amp;""""&amp;","&amp;""""&amp;"bestbuy_id"&amp;""""&amp;":"&amp;""""&amp;C33&amp;""""&amp;","&amp;""""&amp;"category"&amp;""""&amp;":"&amp;""""&amp;D33&amp;""""&amp;","&amp;""""&amp;"brand"&amp;""""&amp;":"&amp;""""&amp;E33&amp;""""&amp;","&amp;""""&amp;"name"&amp;""""&amp;":"&amp;""""&amp;F33&amp;""""&amp;","&amp;""""&amp;"description"&amp;""""&amp;":"&amp;""""&amp;""""&amp;","&amp;""""&amp;"price"&amp;""""&amp;":"&amp;""""&amp;G33&amp;""""&amp;"},"</f>
        <v>{"id":"654","car_part_id":"596","bestbuy_id":"1993","category":"battery","brand":"energizer","name":"B24L","description":"","price":"5250"},</v>
      </c>
      <c r="I33" s="0" t="s">
        <v>876</v>
      </c>
    </row>
    <row r="34" customFormat="false" ht="13.8" hidden="false" customHeight="false" outlineLevel="0" collapsed="false">
      <c r="A34" s="0" t="n">
        <v>655</v>
      </c>
      <c r="B34" s="0" t="n">
        <v>597</v>
      </c>
      <c r="C34" s="0" t="n">
        <v>1993</v>
      </c>
      <c r="D34" s="0" t="s">
        <v>784</v>
      </c>
      <c r="E34" s="0" t="s">
        <v>785</v>
      </c>
      <c r="F34" s="0" t="s">
        <v>787</v>
      </c>
      <c r="G34" s="21" t="n">
        <v>5250</v>
      </c>
      <c r="H34" s="0" t="str">
        <f aca="false">"{"&amp;""""&amp;"id"&amp;""""&amp;":"&amp;""""&amp;A34&amp;""""&amp;","&amp;""""&amp;"car_part_id"&amp;""""&amp;":"&amp;""""&amp;B34&amp;""""&amp;","&amp;""""&amp;"bestbuy_id"&amp;""""&amp;":"&amp;""""&amp;C34&amp;""""&amp;","&amp;""""&amp;"category"&amp;""""&amp;":"&amp;""""&amp;D34&amp;""""&amp;","&amp;""""&amp;"brand"&amp;""""&amp;":"&amp;""""&amp;E34&amp;""""&amp;","&amp;""""&amp;"name"&amp;""""&amp;":"&amp;""""&amp;F34&amp;""""&amp;","&amp;""""&amp;"description"&amp;""""&amp;":"&amp;""""&amp;""""&amp;","&amp;""""&amp;"price"&amp;""""&amp;":"&amp;""""&amp;G34&amp;""""&amp;"},"</f>
        <v>{"id":"655","car_part_id":"597","bestbuy_id":"1993","category":"battery","brand":"energizer","name":"B24L","description":"","price":"5250"},</v>
      </c>
      <c r="I34" s="0" t="s">
        <v>877</v>
      </c>
    </row>
    <row r="35" customFormat="false" ht="13.8" hidden="false" customHeight="false" outlineLevel="0" collapsed="false">
      <c r="A35" s="0" t="n">
        <v>656</v>
      </c>
      <c r="B35" s="0" t="n">
        <v>164</v>
      </c>
      <c r="C35" s="0" t="n">
        <v>1985</v>
      </c>
      <c r="D35" s="0" t="s">
        <v>784</v>
      </c>
      <c r="E35" s="0" t="s">
        <v>785</v>
      </c>
      <c r="F35" s="0" t="s">
        <v>799</v>
      </c>
      <c r="G35" s="21" t="n">
        <v>5300</v>
      </c>
      <c r="H35" s="0" t="str">
        <f aca="false">"{"&amp;""""&amp;"id"&amp;""""&amp;":"&amp;""""&amp;A35&amp;""""&amp;","&amp;""""&amp;"car_part_id"&amp;""""&amp;":"&amp;""""&amp;B35&amp;""""&amp;","&amp;""""&amp;"bestbuy_id"&amp;""""&amp;":"&amp;""""&amp;C35&amp;""""&amp;","&amp;""""&amp;"category"&amp;""""&amp;":"&amp;""""&amp;D35&amp;""""&amp;","&amp;""""&amp;"brand"&amp;""""&amp;":"&amp;""""&amp;E35&amp;""""&amp;","&amp;""""&amp;"name"&amp;""""&amp;":"&amp;""""&amp;F35&amp;""""&amp;","&amp;""""&amp;"description"&amp;""""&amp;":"&amp;""""&amp;""""&amp;","&amp;""""&amp;"price"&amp;""""&amp;":"&amp;""""&amp;G35&amp;""""&amp;"},"</f>
        <v>{"id":"656","car_part_id":"164","bestbuy_id":"1985","category":"battery","brand":"energizer","name":"B24LS","description":"","price":"5300"},</v>
      </c>
      <c r="I35" s="0" t="s">
        <v>878</v>
      </c>
    </row>
    <row r="36" customFormat="false" ht="13.8" hidden="false" customHeight="false" outlineLevel="0" collapsed="false">
      <c r="A36" s="0" t="n">
        <v>657</v>
      </c>
      <c r="B36" s="0" t="n">
        <v>165</v>
      </c>
      <c r="C36" s="0" t="n">
        <v>1985</v>
      </c>
      <c r="D36" s="0" t="s">
        <v>784</v>
      </c>
      <c r="E36" s="0" t="s">
        <v>785</v>
      </c>
      <c r="F36" s="0" t="s">
        <v>799</v>
      </c>
      <c r="G36" s="21" t="n">
        <v>5300</v>
      </c>
      <c r="H36" s="0" t="str">
        <f aca="false">"{"&amp;""""&amp;"id"&amp;""""&amp;":"&amp;""""&amp;A36&amp;""""&amp;","&amp;""""&amp;"car_part_id"&amp;""""&amp;":"&amp;""""&amp;B36&amp;""""&amp;","&amp;""""&amp;"bestbuy_id"&amp;""""&amp;":"&amp;""""&amp;C36&amp;""""&amp;","&amp;""""&amp;"category"&amp;""""&amp;":"&amp;""""&amp;D36&amp;""""&amp;","&amp;""""&amp;"brand"&amp;""""&amp;":"&amp;""""&amp;E36&amp;""""&amp;","&amp;""""&amp;"name"&amp;""""&amp;":"&amp;""""&amp;F36&amp;""""&amp;","&amp;""""&amp;"description"&amp;""""&amp;":"&amp;""""&amp;""""&amp;","&amp;""""&amp;"price"&amp;""""&amp;":"&amp;""""&amp;G36&amp;""""&amp;"},"</f>
        <v>{"id":"657","car_part_id":"165","bestbuy_id":"1985","category":"battery","brand":"energizer","name":"B24LS","description":"","price":"5300"},</v>
      </c>
      <c r="I36" s="0" t="s">
        <v>879</v>
      </c>
    </row>
    <row r="37" customFormat="false" ht="13.8" hidden="false" customHeight="false" outlineLevel="0" collapsed="false">
      <c r="A37" s="0" t="n">
        <v>658</v>
      </c>
      <c r="B37" s="0" t="n">
        <v>166</v>
      </c>
      <c r="C37" s="0" t="n">
        <v>1985</v>
      </c>
      <c r="D37" s="0" t="s">
        <v>784</v>
      </c>
      <c r="E37" s="0" t="s">
        <v>785</v>
      </c>
      <c r="F37" s="0" t="s">
        <v>799</v>
      </c>
      <c r="G37" s="21" t="n">
        <v>5300</v>
      </c>
      <c r="H37" s="0" t="str">
        <f aca="false">"{"&amp;""""&amp;"id"&amp;""""&amp;":"&amp;""""&amp;A37&amp;""""&amp;","&amp;""""&amp;"car_part_id"&amp;""""&amp;":"&amp;""""&amp;B37&amp;""""&amp;","&amp;""""&amp;"bestbuy_id"&amp;""""&amp;":"&amp;""""&amp;C37&amp;""""&amp;","&amp;""""&amp;"category"&amp;""""&amp;":"&amp;""""&amp;D37&amp;""""&amp;","&amp;""""&amp;"brand"&amp;""""&amp;":"&amp;""""&amp;E37&amp;""""&amp;","&amp;""""&amp;"name"&amp;""""&amp;":"&amp;""""&amp;F37&amp;""""&amp;","&amp;""""&amp;"description"&amp;""""&amp;":"&amp;""""&amp;""""&amp;","&amp;""""&amp;"price"&amp;""""&amp;":"&amp;""""&amp;G37&amp;""""&amp;"},"</f>
        <v>{"id":"658","car_part_id":"166","bestbuy_id":"1985","category":"battery","brand":"energizer","name":"B24LS","description":"","price":"5300"},</v>
      </c>
      <c r="I37" s="0" t="s">
        <v>880</v>
      </c>
    </row>
    <row r="38" customFormat="false" ht="13.8" hidden="false" customHeight="false" outlineLevel="0" collapsed="false">
      <c r="A38" s="0" t="n">
        <v>659</v>
      </c>
      <c r="B38" s="0" t="n">
        <v>167</v>
      </c>
      <c r="C38" s="0" t="n">
        <v>1985</v>
      </c>
      <c r="D38" s="0" t="s">
        <v>784</v>
      </c>
      <c r="E38" s="0" t="s">
        <v>785</v>
      </c>
      <c r="F38" s="0" t="s">
        <v>799</v>
      </c>
      <c r="G38" s="21" t="n">
        <v>5300</v>
      </c>
      <c r="H38" s="0" t="str">
        <f aca="false">"{"&amp;""""&amp;"id"&amp;""""&amp;":"&amp;""""&amp;A38&amp;""""&amp;","&amp;""""&amp;"car_part_id"&amp;""""&amp;":"&amp;""""&amp;B38&amp;""""&amp;","&amp;""""&amp;"bestbuy_id"&amp;""""&amp;":"&amp;""""&amp;C38&amp;""""&amp;","&amp;""""&amp;"category"&amp;""""&amp;":"&amp;""""&amp;D38&amp;""""&amp;","&amp;""""&amp;"brand"&amp;""""&amp;":"&amp;""""&amp;E38&amp;""""&amp;","&amp;""""&amp;"name"&amp;""""&amp;":"&amp;""""&amp;F38&amp;""""&amp;","&amp;""""&amp;"description"&amp;""""&amp;":"&amp;""""&amp;""""&amp;","&amp;""""&amp;"price"&amp;""""&amp;":"&amp;""""&amp;G38&amp;""""&amp;"},"</f>
        <v>{"id":"659","car_part_id":"167","bestbuy_id":"1985","category":"battery","brand":"energizer","name":"B24LS","description":"","price":"5300"},</v>
      </c>
      <c r="I38" s="0" t="s">
        <v>881</v>
      </c>
    </row>
    <row r="39" customFormat="false" ht="13.8" hidden="false" customHeight="false" outlineLevel="0" collapsed="false">
      <c r="A39" s="0" t="n">
        <v>660</v>
      </c>
      <c r="B39" s="0" t="n">
        <v>168</v>
      </c>
      <c r="C39" s="0" t="n">
        <v>1985</v>
      </c>
      <c r="D39" s="0" t="s">
        <v>784</v>
      </c>
      <c r="E39" s="0" t="s">
        <v>785</v>
      </c>
      <c r="F39" s="0" t="s">
        <v>799</v>
      </c>
      <c r="G39" s="21" t="n">
        <v>5300</v>
      </c>
      <c r="H39" s="0" t="str">
        <f aca="false">"{"&amp;""""&amp;"id"&amp;""""&amp;":"&amp;""""&amp;A39&amp;""""&amp;","&amp;""""&amp;"car_part_id"&amp;""""&amp;":"&amp;""""&amp;B39&amp;""""&amp;","&amp;""""&amp;"bestbuy_id"&amp;""""&amp;":"&amp;""""&amp;C39&amp;""""&amp;","&amp;""""&amp;"category"&amp;""""&amp;":"&amp;""""&amp;D39&amp;""""&amp;","&amp;""""&amp;"brand"&amp;""""&amp;":"&amp;""""&amp;E39&amp;""""&amp;","&amp;""""&amp;"name"&amp;""""&amp;":"&amp;""""&amp;F39&amp;""""&amp;","&amp;""""&amp;"description"&amp;""""&amp;":"&amp;""""&amp;""""&amp;","&amp;""""&amp;"price"&amp;""""&amp;":"&amp;""""&amp;G39&amp;""""&amp;"},"</f>
        <v>{"id":"660","car_part_id":"168","bestbuy_id":"1985","category":"battery","brand":"energizer","name":"B24LS","description":"","price":"5300"},</v>
      </c>
      <c r="I39" s="0" t="s">
        <v>882</v>
      </c>
    </row>
    <row r="40" customFormat="false" ht="13.8" hidden="false" customHeight="false" outlineLevel="0" collapsed="false">
      <c r="A40" s="0" t="n">
        <v>661</v>
      </c>
      <c r="B40" s="0" t="n">
        <v>169</v>
      </c>
      <c r="C40" s="0" t="n">
        <v>1985</v>
      </c>
      <c r="D40" s="0" t="s">
        <v>784</v>
      </c>
      <c r="E40" s="0" t="s">
        <v>785</v>
      </c>
      <c r="F40" s="0" t="s">
        <v>799</v>
      </c>
      <c r="G40" s="21" t="n">
        <v>5300</v>
      </c>
      <c r="H40" s="0" t="str">
        <f aca="false">"{"&amp;""""&amp;"id"&amp;""""&amp;":"&amp;""""&amp;A40&amp;""""&amp;","&amp;""""&amp;"car_part_id"&amp;""""&amp;":"&amp;""""&amp;B40&amp;""""&amp;","&amp;""""&amp;"bestbuy_id"&amp;""""&amp;":"&amp;""""&amp;C40&amp;""""&amp;","&amp;""""&amp;"category"&amp;""""&amp;":"&amp;""""&amp;D40&amp;""""&amp;","&amp;""""&amp;"brand"&amp;""""&amp;":"&amp;""""&amp;E40&amp;""""&amp;","&amp;""""&amp;"name"&amp;""""&amp;":"&amp;""""&amp;F40&amp;""""&amp;","&amp;""""&amp;"description"&amp;""""&amp;":"&amp;""""&amp;""""&amp;","&amp;""""&amp;"price"&amp;""""&amp;":"&amp;""""&amp;G40&amp;""""&amp;"},"</f>
        <v>{"id":"661","car_part_id":"169","bestbuy_id":"1985","category":"battery","brand":"energizer","name":"B24LS","description":"","price":"5300"},</v>
      </c>
      <c r="I40" s="0" t="s">
        <v>883</v>
      </c>
    </row>
    <row r="41" customFormat="false" ht="13.8" hidden="false" customHeight="false" outlineLevel="0" collapsed="false">
      <c r="A41" s="0" t="n">
        <v>662</v>
      </c>
      <c r="B41" s="0" t="n">
        <v>171</v>
      </c>
      <c r="C41" s="0" t="n">
        <v>1985</v>
      </c>
      <c r="D41" s="0" t="s">
        <v>784</v>
      </c>
      <c r="E41" s="0" t="s">
        <v>785</v>
      </c>
      <c r="F41" s="0" t="s">
        <v>799</v>
      </c>
      <c r="G41" s="21" t="n">
        <v>5300</v>
      </c>
      <c r="H41" s="0" t="str">
        <f aca="false">"{"&amp;""""&amp;"id"&amp;""""&amp;":"&amp;""""&amp;A41&amp;""""&amp;","&amp;""""&amp;"car_part_id"&amp;""""&amp;":"&amp;""""&amp;B41&amp;""""&amp;","&amp;""""&amp;"bestbuy_id"&amp;""""&amp;":"&amp;""""&amp;C41&amp;""""&amp;","&amp;""""&amp;"category"&amp;""""&amp;":"&amp;""""&amp;D41&amp;""""&amp;","&amp;""""&amp;"brand"&amp;""""&amp;":"&amp;""""&amp;E41&amp;""""&amp;","&amp;""""&amp;"name"&amp;""""&amp;":"&amp;""""&amp;F41&amp;""""&amp;","&amp;""""&amp;"description"&amp;""""&amp;":"&amp;""""&amp;""""&amp;","&amp;""""&amp;"price"&amp;""""&amp;":"&amp;""""&amp;G41&amp;""""&amp;"},"</f>
        <v>{"id":"662","car_part_id":"171","bestbuy_id":"1985","category":"battery","brand":"energizer","name":"B24LS","description":"","price":"5300"},</v>
      </c>
      <c r="I41" s="0" t="s">
        <v>884</v>
      </c>
    </row>
    <row r="42" customFormat="false" ht="13.8" hidden="false" customHeight="false" outlineLevel="0" collapsed="false">
      <c r="A42" s="0" t="n">
        <v>663</v>
      </c>
      <c r="B42" s="0" t="n">
        <v>172</v>
      </c>
      <c r="C42" s="0" t="n">
        <v>1985</v>
      </c>
      <c r="D42" s="0" t="s">
        <v>784</v>
      </c>
      <c r="E42" s="0" t="s">
        <v>785</v>
      </c>
      <c r="F42" s="0" t="s">
        <v>799</v>
      </c>
      <c r="G42" s="21" t="n">
        <v>5300</v>
      </c>
      <c r="H42" s="0" t="str">
        <f aca="false">"{"&amp;""""&amp;"id"&amp;""""&amp;":"&amp;""""&amp;A42&amp;""""&amp;","&amp;""""&amp;"car_part_id"&amp;""""&amp;":"&amp;""""&amp;B42&amp;""""&amp;","&amp;""""&amp;"bestbuy_id"&amp;""""&amp;":"&amp;""""&amp;C42&amp;""""&amp;","&amp;""""&amp;"category"&amp;""""&amp;":"&amp;""""&amp;D42&amp;""""&amp;","&amp;""""&amp;"brand"&amp;""""&amp;":"&amp;""""&amp;E42&amp;""""&amp;","&amp;""""&amp;"name"&amp;""""&amp;":"&amp;""""&amp;F42&amp;""""&amp;","&amp;""""&amp;"description"&amp;""""&amp;":"&amp;""""&amp;""""&amp;","&amp;""""&amp;"price"&amp;""""&amp;":"&amp;""""&amp;G42&amp;""""&amp;"},"</f>
        <v>{"id":"663","car_part_id":"172","bestbuy_id":"1985","category":"battery","brand":"energizer","name":"B24LS","description":"","price":"5300"},</v>
      </c>
      <c r="I42" s="0" t="s">
        <v>885</v>
      </c>
    </row>
    <row r="43" customFormat="false" ht="13.8" hidden="false" customHeight="false" outlineLevel="0" collapsed="false">
      <c r="A43" s="0" t="n">
        <v>664</v>
      </c>
      <c r="B43" s="0" t="n">
        <v>175</v>
      </c>
      <c r="C43" s="0" t="n">
        <v>1985</v>
      </c>
      <c r="D43" s="0" t="s">
        <v>784</v>
      </c>
      <c r="E43" s="0" t="s">
        <v>785</v>
      </c>
      <c r="F43" s="0" t="s">
        <v>799</v>
      </c>
      <c r="G43" s="21" t="n">
        <v>5300</v>
      </c>
      <c r="H43" s="0" t="str">
        <f aca="false">"{"&amp;""""&amp;"id"&amp;""""&amp;":"&amp;""""&amp;A43&amp;""""&amp;","&amp;""""&amp;"car_part_id"&amp;""""&amp;":"&amp;""""&amp;B43&amp;""""&amp;","&amp;""""&amp;"bestbuy_id"&amp;""""&amp;":"&amp;""""&amp;C43&amp;""""&amp;","&amp;""""&amp;"category"&amp;""""&amp;":"&amp;""""&amp;D43&amp;""""&amp;","&amp;""""&amp;"brand"&amp;""""&amp;":"&amp;""""&amp;E43&amp;""""&amp;","&amp;""""&amp;"name"&amp;""""&amp;":"&amp;""""&amp;F43&amp;""""&amp;","&amp;""""&amp;"description"&amp;""""&amp;":"&amp;""""&amp;""""&amp;","&amp;""""&amp;"price"&amp;""""&amp;":"&amp;""""&amp;G43&amp;""""&amp;"},"</f>
        <v>{"id":"664","car_part_id":"175","bestbuy_id":"1985","category":"battery","brand":"energizer","name":"B24LS","description":"","price":"5300"},</v>
      </c>
      <c r="I43" s="0" t="s">
        <v>886</v>
      </c>
    </row>
    <row r="44" customFormat="false" ht="13.8" hidden="false" customHeight="false" outlineLevel="0" collapsed="false">
      <c r="A44" s="0" t="n">
        <v>665</v>
      </c>
      <c r="B44" s="0" t="n">
        <v>176</v>
      </c>
      <c r="C44" s="0" t="n">
        <v>1985</v>
      </c>
      <c r="D44" s="0" t="s">
        <v>784</v>
      </c>
      <c r="E44" s="0" t="s">
        <v>785</v>
      </c>
      <c r="F44" s="0" t="s">
        <v>799</v>
      </c>
      <c r="G44" s="21" t="n">
        <v>5300</v>
      </c>
      <c r="H44" s="0" t="str">
        <f aca="false">"{"&amp;""""&amp;"id"&amp;""""&amp;":"&amp;""""&amp;A44&amp;""""&amp;","&amp;""""&amp;"car_part_id"&amp;""""&amp;":"&amp;""""&amp;B44&amp;""""&amp;","&amp;""""&amp;"bestbuy_id"&amp;""""&amp;":"&amp;""""&amp;C44&amp;""""&amp;","&amp;""""&amp;"category"&amp;""""&amp;":"&amp;""""&amp;D44&amp;""""&amp;","&amp;""""&amp;"brand"&amp;""""&amp;":"&amp;""""&amp;E44&amp;""""&amp;","&amp;""""&amp;"name"&amp;""""&amp;":"&amp;""""&amp;F44&amp;""""&amp;","&amp;""""&amp;"description"&amp;""""&amp;":"&amp;""""&amp;""""&amp;","&amp;""""&amp;"price"&amp;""""&amp;":"&amp;""""&amp;G44&amp;""""&amp;"},"</f>
        <v>{"id":"665","car_part_id":"176","bestbuy_id":"1985","category":"battery","brand":"energizer","name":"B24LS","description":"","price":"5300"},</v>
      </c>
      <c r="I44" s="0" t="s">
        <v>887</v>
      </c>
    </row>
    <row r="45" customFormat="false" ht="13.8" hidden="false" customHeight="false" outlineLevel="0" collapsed="false">
      <c r="A45" s="0" t="n">
        <v>666</v>
      </c>
      <c r="B45" s="0" t="n">
        <v>177</v>
      </c>
      <c r="C45" s="0" t="n">
        <v>1985</v>
      </c>
      <c r="D45" s="0" t="s">
        <v>784</v>
      </c>
      <c r="E45" s="0" t="s">
        <v>785</v>
      </c>
      <c r="F45" s="0" t="s">
        <v>799</v>
      </c>
      <c r="G45" s="21" t="n">
        <v>5300</v>
      </c>
      <c r="H45" s="0" t="str">
        <f aca="false">"{"&amp;""""&amp;"id"&amp;""""&amp;":"&amp;""""&amp;A45&amp;""""&amp;","&amp;""""&amp;"car_part_id"&amp;""""&amp;":"&amp;""""&amp;B45&amp;""""&amp;","&amp;""""&amp;"bestbuy_id"&amp;""""&amp;":"&amp;""""&amp;C45&amp;""""&amp;","&amp;""""&amp;"category"&amp;""""&amp;":"&amp;""""&amp;D45&amp;""""&amp;","&amp;""""&amp;"brand"&amp;""""&amp;":"&amp;""""&amp;E45&amp;""""&amp;","&amp;""""&amp;"name"&amp;""""&amp;":"&amp;""""&amp;F45&amp;""""&amp;","&amp;""""&amp;"description"&amp;""""&amp;":"&amp;""""&amp;""""&amp;","&amp;""""&amp;"price"&amp;""""&amp;":"&amp;""""&amp;G45&amp;""""&amp;"},"</f>
        <v>{"id":"666","car_part_id":"177","bestbuy_id":"1985","category":"battery","brand":"energizer","name":"B24LS","description":"","price":"5300"},</v>
      </c>
      <c r="I45" s="0" t="s">
        <v>888</v>
      </c>
    </row>
    <row r="46" customFormat="false" ht="13.8" hidden="false" customHeight="false" outlineLevel="0" collapsed="false">
      <c r="A46" s="0" t="n">
        <v>667</v>
      </c>
      <c r="B46" s="0" t="n">
        <v>178</v>
      </c>
      <c r="C46" s="0" t="n">
        <v>1985</v>
      </c>
      <c r="D46" s="0" t="s">
        <v>784</v>
      </c>
      <c r="E46" s="0" t="s">
        <v>785</v>
      </c>
      <c r="F46" s="0" t="s">
        <v>799</v>
      </c>
      <c r="G46" s="21" t="n">
        <v>5300</v>
      </c>
      <c r="H46" s="0" t="str">
        <f aca="false">"{"&amp;""""&amp;"id"&amp;""""&amp;":"&amp;""""&amp;A46&amp;""""&amp;","&amp;""""&amp;"car_part_id"&amp;""""&amp;":"&amp;""""&amp;B46&amp;""""&amp;","&amp;""""&amp;"bestbuy_id"&amp;""""&amp;":"&amp;""""&amp;C46&amp;""""&amp;","&amp;""""&amp;"category"&amp;""""&amp;":"&amp;""""&amp;D46&amp;""""&amp;","&amp;""""&amp;"brand"&amp;""""&amp;":"&amp;""""&amp;E46&amp;""""&amp;","&amp;""""&amp;"name"&amp;""""&amp;":"&amp;""""&amp;F46&amp;""""&amp;","&amp;""""&amp;"description"&amp;""""&amp;":"&amp;""""&amp;""""&amp;","&amp;""""&amp;"price"&amp;""""&amp;":"&amp;""""&amp;G46&amp;""""&amp;"},"</f>
        <v>{"id":"667","car_part_id":"178","bestbuy_id":"1985","category":"battery","brand":"energizer","name":"B24LS","description":"","price":"5300"},</v>
      </c>
      <c r="I46" s="0" t="s">
        <v>889</v>
      </c>
    </row>
    <row r="47" customFormat="false" ht="13.8" hidden="false" customHeight="false" outlineLevel="0" collapsed="false">
      <c r="A47" s="0" t="n">
        <v>668</v>
      </c>
      <c r="B47" s="0" t="n">
        <v>188</v>
      </c>
      <c r="C47" s="0" t="n">
        <v>1985</v>
      </c>
      <c r="D47" s="0" t="s">
        <v>784</v>
      </c>
      <c r="E47" s="0" t="s">
        <v>785</v>
      </c>
      <c r="F47" s="0" t="s">
        <v>799</v>
      </c>
      <c r="G47" s="21" t="n">
        <v>5300</v>
      </c>
      <c r="H47" s="0" t="str">
        <f aca="false">"{"&amp;""""&amp;"id"&amp;""""&amp;":"&amp;""""&amp;A47&amp;""""&amp;","&amp;""""&amp;"car_part_id"&amp;""""&amp;":"&amp;""""&amp;B47&amp;""""&amp;","&amp;""""&amp;"bestbuy_id"&amp;""""&amp;":"&amp;""""&amp;C47&amp;""""&amp;","&amp;""""&amp;"category"&amp;""""&amp;":"&amp;""""&amp;D47&amp;""""&amp;","&amp;""""&amp;"brand"&amp;""""&amp;":"&amp;""""&amp;E47&amp;""""&amp;","&amp;""""&amp;"name"&amp;""""&amp;":"&amp;""""&amp;F47&amp;""""&amp;","&amp;""""&amp;"description"&amp;""""&amp;":"&amp;""""&amp;""""&amp;","&amp;""""&amp;"price"&amp;""""&amp;":"&amp;""""&amp;G47&amp;""""&amp;"},"</f>
        <v>{"id":"668","car_part_id":"188","bestbuy_id":"1985","category":"battery","brand":"energizer","name":"B24LS","description":"","price":"5300"},</v>
      </c>
      <c r="I47" s="0" t="s">
        <v>890</v>
      </c>
    </row>
    <row r="48" customFormat="false" ht="13.8" hidden="false" customHeight="false" outlineLevel="0" collapsed="false">
      <c r="A48" s="0" t="n">
        <v>669</v>
      </c>
      <c r="B48" s="0" t="n">
        <v>396</v>
      </c>
      <c r="C48" s="0" t="n">
        <v>1985</v>
      </c>
      <c r="D48" s="0" t="s">
        <v>784</v>
      </c>
      <c r="E48" s="0" t="s">
        <v>785</v>
      </c>
      <c r="F48" s="0" t="s">
        <v>799</v>
      </c>
      <c r="G48" s="21" t="n">
        <v>5300</v>
      </c>
      <c r="H48" s="0" t="str">
        <f aca="false">"{"&amp;""""&amp;"id"&amp;""""&amp;":"&amp;""""&amp;A48&amp;""""&amp;","&amp;""""&amp;"car_part_id"&amp;""""&amp;":"&amp;""""&amp;B48&amp;""""&amp;","&amp;""""&amp;"bestbuy_id"&amp;""""&amp;":"&amp;""""&amp;C48&amp;""""&amp;","&amp;""""&amp;"category"&amp;""""&amp;":"&amp;""""&amp;D48&amp;""""&amp;","&amp;""""&amp;"brand"&amp;""""&amp;":"&amp;""""&amp;E48&amp;""""&amp;","&amp;""""&amp;"name"&amp;""""&amp;":"&amp;""""&amp;F48&amp;""""&amp;","&amp;""""&amp;"description"&amp;""""&amp;":"&amp;""""&amp;""""&amp;","&amp;""""&amp;"price"&amp;""""&amp;":"&amp;""""&amp;G48&amp;""""&amp;"},"</f>
        <v>{"id":"669","car_part_id":"396","bestbuy_id":"1985","category":"battery","brand":"energizer","name":"B24LS","description":"","price":"5300"},</v>
      </c>
      <c r="I48" s="0" t="s">
        <v>891</v>
      </c>
    </row>
    <row r="49" customFormat="false" ht="13.8" hidden="false" customHeight="false" outlineLevel="0" collapsed="false">
      <c r="A49" s="0" t="n">
        <v>670</v>
      </c>
      <c r="B49" s="0" t="n">
        <v>434</v>
      </c>
      <c r="C49" s="0" t="n">
        <v>1985</v>
      </c>
      <c r="D49" s="0" t="s">
        <v>784</v>
      </c>
      <c r="E49" s="0" t="s">
        <v>785</v>
      </c>
      <c r="F49" s="0" t="s">
        <v>799</v>
      </c>
      <c r="G49" s="21" t="n">
        <v>5300</v>
      </c>
      <c r="H49" s="0" t="str">
        <f aca="false">"{"&amp;""""&amp;"id"&amp;""""&amp;":"&amp;""""&amp;A49&amp;""""&amp;","&amp;""""&amp;"car_part_id"&amp;""""&amp;":"&amp;""""&amp;B49&amp;""""&amp;","&amp;""""&amp;"bestbuy_id"&amp;""""&amp;":"&amp;""""&amp;C49&amp;""""&amp;","&amp;""""&amp;"category"&amp;""""&amp;":"&amp;""""&amp;D49&amp;""""&amp;","&amp;""""&amp;"brand"&amp;""""&amp;":"&amp;""""&amp;E49&amp;""""&amp;","&amp;""""&amp;"name"&amp;""""&amp;":"&amp;""""&amp;F49&amp;""""&amp;","&amp;""""&amp;"description"&amp;""""&amp;":"&amp;""""&amp;""""&amp;","&amp;""""&amp;"price"&amp;""""&amp;":"&amp;""""&amp;G49&amp;""""&amp;"},"</f>
        <v>{"id":"670","car_part_id":"434","bestbuy_id":"1985","category":"battery","brand":"energizer","name":"B24LS","description":"","price":"5300"},</v>
      </c>
      <c r="I49" s="0" t="s">
        <v>892</v>
      </c>
    </row>
    <row r="50" customFormat="false" ht="13.8" hidden="false" customHeight="false" outlineLevel="0" collapsed="false">
      <c r="A50" s="0" t="n">
        <v>671</v>
      </c>
      <c r="B50" s="0" t="n">
        <v>456</v>
      </c>
      <c r="C50" s="0" t="n">
        <v>1985</v>
      </c>
      <c r="D50" s="0" t="s">
        <v>784</v>
      </c>
      <c r="E50" s="0" t="s">
        <v>785</v>
      </c>
      <c r="F50" s="0" t="s">
        <v>799</v>
      </c>
      <c r="G50" s="21" t="n">
        <v>5300</v>
      </c>
      <c r="H50" s="0" t="str">
        <f aca="false">"{"&amp;""""&amp;"id"&amp;""""&amp;":"&amp;""""&amp;A50&amp;""""&amp;","&amp;""""&amp;"car_part_id"&amp;""""&amp;":"&amp;""""&amp;B50&amp;""""&amp;","&amp;""""&amp;"bestbuy_id"&amp;""""&amp;":"&amp;""""&amp;C50&amp;""""&amp;","&amp;""""&amp;"category"&amp;""""&amp;":"&amp;""""&amp;D50&amp;""""&amp;","&amp;""""&amp;"brand"&amp;""""&amp;":"&amp;""""&amp;E50&amp;""""&amp;","&amp;""""&amp;"name"&amp;""""&amp;":"&amp;""""&amp;F50&amp;""""&amp;","&amp;""""&amp;"description"&amp;""""&amp;":"&amp;""""&amp;""""&amp;","&amp;""""&amp;"price"&amp;""""&amp;":"&amp;""""&amp;G50&amp;""""&amp;"},"</f>
        <v>{"id":"671","car_part_id":"456","bestbuy_id":"1985","category":"battery","brand":"energizer","name":"B24LS","description":"","price":"5300"},</v>
      </c>
      <c r="I50" s="0" t="s">
        <v>893</v>
      </c>
    </row>
    <row r="51" customFormat="false" ht="13.8" hidden="false" customHeight="false" outlineLevel="0" collapsed="false">
      <c r="A51" s="0" t="n">
        <v>672</v>
      </c>
      <c r="B51" s="0" t="n">
        <v>459</v>
      </c>
      <c r="C51" s="0" t="n">
        <v>1985</v>
      </c>
      <c r="D51" s="0" t="s">
        <v>784</v>
      </c>
      <c r="E51" s="0" t="s">
        <v>785</v>
      </c>
      <c r="F51" s="0" t="s">
        <v>799</v>
      </c>
      <c r="G51" s="21" t="n">
        <v>5300</v>
      </c>
      <c r="H51" s="0" t="str">
        <f aca="false">"{"&amp;""""&amp;"id"&amp;""""&amp;":"&amp;""""&amp;A51&amp;""""&amp;","&amp;""""&amp;"car_part_id"&amp;""""&amp;":"&amp;""""&amp;B51&amp;""""&amp;","&amp;""""&amp;"bestbuy_id"&amp;""""&amp;":"&amp;""""&amp;C51&amp;""""&amp;","&amp;""""&amp;"category"&amp;""""&amp;":"&amp;""""&amp;D51&amp;""""&amp;","&amp;""""&amp;"brand"&amp;""""&amp;":"&amp;""""&amp;E51&amp;""""&amp;","&amp;""""&amp;"name"&amp;""""&amp;":"&amp;""""&amp;F51&amp;""""&amp;","&amp;""""&amp;"description"&amp;""""&amp;":"&amp;""""&amp;""""&amp;","&amp;""""&amp;"price"&amp;""""&amp;":"&amp;""""&amp;G51&amp;""""&amp;"},"</f>
        <v>{"id":"672","car_part_id":"459","bestbuy_id":"1985","category":"battery","brand":"energizer","name":"B24LS","description":"","price":"5300"},</v>
      </c>
      <c r="I51" s="0" t="s">
        <v>894</v>
      </c>
    </row>
    <row r="52" customFormat="false" ht="13.8" hidden="false" customHeight="false" outlineLevel="0" collapsed="false">
      <c r="A52" s="0" t="n">
        <v>673</v>
      </c>
      <c r="B52" s="0" t="n">
        <v>475</v>
      </c>
      <c r="C52" s="0" t="n">
        <v>1985</v>
      </c>
      <c r="D52" s="0" t="s">
        <v>784</v>
      </c>
      <c r="E52" s="0" t="s">
        <v>785</v>
      </c>
      <c r="F52" s="0" t="s">
        <v>799</v>
      </c>
      <c r="G52" s="21" t="n">
        <v>5300</v>
      </c>
      <c r="H52" s="0" t="str">
        <f aca="false">"{"&amp;""""&amp;"id"&amp;""""&amp;":"&amp;""""&amp;A52&amp;""""&amp;","&amp;""""&amp;"car_part_id"&amp;""""&amp;":"&amp;""""&amp;B52&amp;""""&amp;","&amp;""""&amp;"bestbuy_id"&amp;""""&amp;":"&amp;""""&amp;C52&amp;""""&amp;","&amp;""""&amp;"category"&amp;""""&amp;":"&amp;""""&amp;D52&amp;""""&amp;","&amp;""""&amp;"brand"&amp;""""&amp;":"&amp;""""&amp;E52&amp;""""&amp;","&amp;""""&amp;"name"&amp;""""&amp;":"&amp;""""&amp;F52&amp;""""&amp;","&amp;""""&amp;"description"&amp;""""&amp;":"&amp;""""&amp;""""&amp;","&amp;""""&amp;"price"&amp;""""&amp;":"&amp;""""&amp;G52&amp;""""&amp;"},"</f>
        <v>{"id":"673","car_part_id":"475","bestbuy_id":"1985","category":"battery","brand":"energizer","name":"B24LS","description":"","price":"5300"},</v>
      </c>
      <c r="I52" s="0" t="s">
        <v>895</v>
      </c>
    </row>
    <row r="53" customFormat="false" ht="13.8" hidden="false" customHeight="false" outlineLevel="0" collapsed="false">
      <c r="A53" s="0" t="n">
        <v>674</v>
      </c>
      <c r="B53" s="0" t="n">
        <v>532</v>
      </c>
      <c r="C53" s="0" t="n">
        <v>1985</v>
      </c>
      <c r="D53" s="0" t="s">
        <v>784</v>
      </c>
      <c r="E53" s="0" t="s">
        <v>785</v>
      </c>
      <c r="F53" s="0" t="s">
        <v>799</v>
      </c>
      <c r="G53" s="21" t="n">
        <v>5300</v>
      </c>
      <c r="H53" s="0" t="str">
        <f aca="false">"{"&amp;""""&amp;"id"&amp;""""&amp;":"&amp;""""&amp;A53&amp;""""&amp;","&amp;""""&amp;"car_part_id"&amp;""""&amp;":"&amp;""""&amp;B53&amp;""""&amp;","&amp;""""&amp;"bestbuy_id"&amp;""""&amp;":"&amp;""""&amp;C53&amp;""""&amp;","&amp;""""&amp;"category"&amp;""""&amp;":"&amp;""""&amp;D53&amp;""""&amp;","&amp;""""&amp;"brand"&amp;""""&amp;":"&amp;""""&amp;E53&amp;""""&amp;","&amp;""""&amp;"name"&amp;""""&amp;":"&amp;""""&amp;F53&amp;""""&amp;","&amp;""""&amp;"description"&amp;""""&amp;":"&amp;""""&amp;""""&amp;","&amp;""""&amp;"price"&amp;""""&amp;":"&amp;""""&amp;G53&amp;""""&amp;"},"</f>
        <v>{"id":"674","car_part_id":"532","bestbuy_id":"1985","category":"battery","brand":"energizer","name":"B24LS","description":"","price":"5300"},</v>
      </c>
      <c r="I53" s="0" t="s">
        <v>896</v>
      </c>
    </row>
    <row r="54" customFormat="false" ht="13.8" hidden="false" customHeight="false" outlineLevel="0" collapsed="false">
      <c r="A54" s="0" t="n">
        <v>675</v>
      </c>
      <c r="B54" s="0" t="n">
        <v>544</v>
      </c>
      <c r="C54" s="0" t="n">
        <v>1985</v>
      </c>
      <c r="D54" s="0" t="s">
        <v>784</v>
      </c>
      <c r="E54" s="0" t="s">
        <v>785</v>
      </c>
      <c r="F54" s="0" t="s">
        <v>799</v>
      </c>
      <c r="G54" s="21" t="n">
        <v>5300</v>
      </c>
      <c r="H54" s="0" t="str">
        <f aca="false">"{"&amp;""""&amp;"id"&amp;""""&amp;":"&amp;""""&amp;A54&amp;""""&amp;","&amp;""""&amp;"car_part_id"&amp;""""&amp;":"&amp;""""&amp;B54&amp;""""&amp;","&amp;""""&amp;"bestbuy_id"&amp;""""&amp;":"&amp;""""&amp;C54&amp;""""&amp;","&amp;""""&amp;"category"&amp;""""&amp;":"&amp;""""&amp;D54&amp;""""&amp;","&amp;""""&amp;"brand"&amp;""""&amp;":"&amp;""""&amp;E54&amp;""""&amp;","&amp;""""&amp;"name"&amp;""""&amp;":"&amp;""""&amp;F54&amp;""""&amp;","&amp;""""&amp;"description"&amp;""""&amp;":"&amp;""""&amp;""""&amp;","&amp;""""&amp;"price"&amp;""""&amp;":"&amp;""""&amp;G54&amp;""""&amp;"},"</f>
        <v>{"id":"675","car_part_id":"544","bestbuy_id":"1985","category":"battery","brand":"energizer","name":"B24LS","description":"","price":"5300"},</v>
      </c>
      <c r="I54" s="0" t="s">
        <v>897</v>
      </c>
    </row>
    <row r="55" customFormat="false" ht="13.8" hidden="false" customHeight="false" outlineLevel="0" collapsed="false">
      <c r="A55" s="0" t="n">
        <v>676</v>
      </c>
      <c r="B55" s="0" t="n">
        <v>545</v>
      </c>
      <c r="C55" s="0" t="n">
        <v>1985</v>
      </c>
      <c r="D55" s="0" t="s">
        <v>784</v>
      </c>
      <c r="E55" s="0" t="s">
        <v>785</v>
      </c>
      <c r="F55" s="0" t="s">
        <v>799</v>
      </c>
      <c r="G55" s="21" t="n">
        <v>5300</v>
      </c>
      <c r="H55" s="0" t="str">
        <f aca="false">"{"&amp;""""&amp;"id"&amp;""""&amp;":"&amp;""""&amp;A55&amp;""""&amp;","&amp;""""&amp;"car_part_id"&amp;""""&amp;":"&amp;""""&amp;B55&amp;""""&amp;","&amp;""""&amp;"bestbuy_id"&amp;""""&amp;":"&amp;""""&amp;C55&amp;""""&amp;","&amp;""""&amp;"category"&amp;""""&amp;":"&amp;""""&amp;D55&amp;""""&amp;","&amp;""""&amp;"brand"&amp;""""&amp;":"&amp;""""&amp;E55&amp;""""&amp;","&amp;""""&amp;"name"&amp;""""&amp;":"&amp;""""&amp;F55&amp;""""&amp;","&amp;""""&amp;"description"&amp;""""&amp;":"&amp;""""&amp;""""&amp;","&amp;""""&amp;"price"&amp;""""&amp;":"&amp;""""&amp;G55&amp;""""&amp;"},"</f>
        <v>{"id":"676","car_part_id":"545","bestbuy_id":"1985","category":"battery","brand":"energizer","name":"B24LS","description":"","price":"5300"},</v>
      </c>
      <c r="I55" s="0" t="s">
        <v>898</v>
      </c>
    </row>
    <row r="56" customFormat="false" ht="13.8" hidden="false" customHeight="false" outlineLevel="0" collapsed="false">
      <c r="A56" s="0" t="n">
        <v>677</v>
      </c>
      <c r="B56" s="0" t="n">
        <v>546</v>
      </c>
      <c r="C56" s="0" t="n">
        <v>1985</v>
      </c>
      <c r="D56" s="0" t="s">
        <v>784</v>
      </c>
      <c r="E56" s="0" t="s">
        <v>785</v>
      </c>
      <c r="F56" s="0" t="s">
        <v>799</v>
      </c>
      <c r="G56" s="21" t="n">
        <v>5300</v>
      </c>
      <c r="H56" s="0" t="str">
        <f aca="false">"{"&amp;""""&amp;"id"&amp;""""&amp;":"&amp;""""&amp;A56&amp;""""&amp;","&amp;""""&amp;"car_part_id"&amp;""""&amp;":"&amp;""""&amp;B56&amp;""""&amp;","&amp;""""&amp;"bestbuy_id"&amp;""""&amp;":"&amp;""""&amp;C56&amp;""""&amp;","&amp;""""&amp;"category"&amp;""""&amp;":"&amp;""""&amp;D56&amp;""""&amp;","&amp;""""&amp;"brand"&amp;""""&amp;":"&amp;""""&amp;E56&amp;""""&amp;","&amp;""""&amp;"name"&amp;""""&amp;":"&amp;""""&amp;F56&amp;""""&amp;","&amp;""""&amp;"description"&amp;""""&amp;":"&amp;""""&amp;""""&amp;","&amp;""""&amp;"price"&amp;""""&amp;":"&amp;""""&amp;G56&amp;""""&amp;"},"</f>
        <v>{"id":"677","car_part_id":"546","bestbuy_id":"1985","category":"battery","brand":"energizer","name":"B24LS","description":"","price":"5300"},</v>
      </c>
      <c r="I56" s="0" t="s">
        <v>899</v>
      </c>
    </row>
    <row r="57" customFormat="false" ht="13.8" hidden="false" customHeight="false" outlineLevel="0" collapsed="false">
      <c r="A57" s="0" t="n">
        <v>678</v>
      </c>
      <c r="B57" s="0" t="n">
        <v>555</v>
      </c>
      <c r="C57" s="0" t="n">
        <v>1985</v>
      </c>
      <c r="D57" s="0" t="s">
        <v>784</v>
      </c>
      <c r="E57" s="0" t="s">
        <v>785</v>
      </c>
      <c r="F57" s="0" t="s">
        <v>799</v>
      </c>
      <c r="G57" s="21" t="n">
        <v>5300</v>
      </c>
      <c r="H57" s="0" t="str">
        <f aca="false">"{"&amp;""""&amp;"id"&amp;""""&amp;":"&amp;""""&amp;A57&amp;""""&amp;","&amp;""""&amp;"car_part_id"&amp;""""&amp;":"&amp;""""&amp;B57&amp;""""&amp;","&amp;""""&amp;"bestbuy_id"&amp;""""&amp;":"&amp;""""&amp;C57&amp;""""&amp;","&amp;""""&amp;"category"&amp;""""&amp;":"&amp;""""&amp;D57&amp;""""&amp;","&amp;""""&amp;"brand"&amp;""""&amp;":"&amp;""""&amp;E57&amp;""""&amp;","&amp;""""&amp;"name"&amp;""""&amp;":"&amp;""""&amp;F57&amp;""""&amp;","&amp;""""&amp;"description"&amp;""""&amp;":"&amp;""""&amp;""""&amp;","&amp;""""&amp;"price"&amp;""""&amp;":"&amp;""""&amp;G57&amp;""""&amp;"},"</f>
        <v>{"id":"678","car_part_id":"555","bestbuy_id":"1985","category":"battery","brand":"energizer","name":"B24LS","description":"","price":"5300"},</v>
      </c>
      <c r="I57" s="0" t="s">
        <v>900</v>
      </c>
    </row>
    <row r="58" customFormat="false" ht="13.8" hidden="false" customHeight="false" outlineLevel="0" collapsed="false">
      <c r="A58" s="0" t="n">
        <v>679</v>
      </c>
      <c r="B58" s="0" t="n">
        <v>587</v>
      </c>
      <c r="C58" s="0" t="n">
        <v>1985</v>
      </c>
      <c r="D58" s="0" t="s">
        <v>784</v>
      </c>
      <c r="E58" s="0" t="s">
        <v>785</v>
      </c>
      <c r="F58" s="0" t="s">
        <v>799</v>
      </c>
      <c r="G58" s="21" t="n">
        <v>5300</v>
      </c>
      <c r="H58" s="0" t="str">
        <f aca="false">"{"&amp;""""&amp;"id"&amp;""""&amp;":"&amp;""""&amp;A58&amp;""""&amp;","&amp;""""&amp;"car_part_id"&amp;""""&amp;":"&amp;""""&amp;B58&amp;""""&amp;","&amp;""""&amp;"bestbuy_id"&amp;""""&amp;":"&amp;""""&amp;C58&amp;""""&amp;","&amp;""""&amp;"category"&amp;""""&amp;":"&amp;""""&amp;D58&amp;""""&amp;","&amp;""""&amp;"brand"&amp;""""&amp;":"&amp;""""&amp;E58&amp;""""&amp;","&amp;""""&amp;"name"&amp;""""&amp;":"&amp;""""&amp;F58&amp;""""&amp;","&amp;""""&amp;"description"&amp;""""&amp;":"&amp;""""&amp;""""&amp;","&amp;""""&amp;"price"&amp;""""&amp;":"&amp;""""&amp;G58&amp;""""&amp;"},"</f>
        <v>{"id":"679","car_part_id":"587","bestbuy_id":"1985","category":"battery","brand":"energizer","name":"B24LS","description":"","price":"5300"},</v>
      </c>
      <c r="I58" s="0" t="s">
        <v>901</v>
      </c>
    </row>
    <row r="59" customFormat="false" ht="13.8" hidden="false" customHeight="false" outlineLevel="0" collapsed="false">
      <c r="A59" s="0" t="n">
        <v>680</v>
      </c>
      <c r="B59" s="0" t="n">
        <v>589</v>
      </c>
      <c r="C59" s="0" t="n">
        <v>1985</v>
      </c>
      <c r="D59" s="0" t="s">
        <v>784</v>
      </c>
      <c r="E59" s="0" t="s">
        <v>785</v>
      </c>
      <c r="F59" s="0" t="s">
        <v>799</v>
      </c>
      <c r="G59" s="21" t="n">
        <v>5300</v>
      </c>
      <c r="H59" s="0" t="str">
        <f aca="false">"{"&amp;""""&amp;"id"&amp;""""&amp;":"&amp;""""&amp;A59&amp;""""&amp;","&amp;""""&amp;"car_part_id"&amp;""""&amp;":"&amp;""""&amp;B59&amp;""""&amp;","&amp;""""&amp;"bestbuy_id"&amp;""""&amp;":"&amp;""""&amp;C59&amp;""""&amp;","&amp;""""&amp;"category"&amp;""""&amp;":"&amp;""""&amp;D59&amp;""""&amp;","&amp;""""&amp;"brand"&amp;""""&amp;":"&amp;""""&amp;E59&amp;""""&amp;","&amp;""""&amp;"name"&amp;""""&amp;":"&amp;""""&amp;F59&amp;""""&amp;","&amp;""""&amp;"description"&amp;""""&amp;":"&amp;""""&amp;""""&amp;","&amp;""""&amp;"price"&amp;""""&amp;":"&amp;""""&amp;G59&amp;""""&amp;"},"</f>
        <v>{"id":"680","car_part_id":"589","bestbuy_id":"1985","category":"battery","brand":"energizer","name":"B24LS","description":"","price":"5300"},</v>
      </c>
      <c r="I59" s="0" t="s">
        <v>902</v>
      </c>
    </row>
    <row r="60" customFormat="false" ht="13.8" hidden="false" customHeight="false" outlineLevel="0" collapsed="false">
      <c r="A60" s="0" t="n">
        <v>681</v>
      </c>
      <c r="B60" s="0" t="n">
        <v>110</v>
      </c>
      <c r="C60" s="0" t="n">
        <v>2004</v>
      </c>
      <c r="D60" s="0" t="s">
        <v>784</v>
      </c>
      <c r="E60" s="0" t="s">
        <v>785</v>
      </c>
      <c r="F60" s="0" t="s">
        <v>722</v>
      </c>
      <c r="G60" s="21" t="n">
        <v>15850</v>
      </c>
      <c r="H60" s="0" t="str">
        <f aca="false">"{"&amp;""""&amp;"id"&amp;""""&amp;":"&amp;""""&amp;A60&amp;""""&amp;","&amp;""""&amp;"car_part_id"&amp;""""&amp;":"&amp;""""&amp;B60&amp;""""&amp;","&amp;""""&amp;"bestbuy_id"&amp;""""&amp;":"&amp;""""&amp;C60&amp;""""&amp;","&amp;""""&amp;"category"&amp;""""&amp;":"&amp;""""&amp;D60&amp;""""&amp;","&amp;""""&amp;"brand"&amp;""""&amp;":"&amp;""""&amp;E60&amp;""""&amp;","&amp;""""&amp;"name"&amp;""""&amp;":"&amp;""""&amp;F60&amp;""""&amp;","&amp;""""&amp;"description"&amp;""""&amp;":"&amp;""""&amp;""""&amp;","&amp;""""&amp;"price"&amp;""""&amp;":"&amp;""""&amp;G60&amp;""""&amp;"},"</f>
        <v>{"id":"681","car_part_id":"110","bestbuy_id":"2004","category":"battery","brand":"energizer","name":"DIN66","description":"","price":"15850"},</v>
      </c>
      <c r="I60" s="0" t="s">
        <v>903</v>
      </c>
    </row>
    <row r="61" customFormat="false" ht="13.8" hidden="false" customHeight="false" outlineLevel="0" collapsed="false">
      <c r="A61" s="0" t="n">
        <v>682</v>
      </c>
      <c r="B61" s="0" t="n">
        <v>130</v>
      </c>
      <c r="C61" s="0" t="n">
        <v>2004</v>
      </c>
      <c r="D61" s="0" t="s">
        <v>784</v>
      </c>
      <c r="E61" s="0" t="s">
        <v>785</v>
      </c>
      <c r="F61" s="0" t="s">
        <v>722</v>
      </c>
      <c r="G61" s="21" t="n">
        <v>15850</v>
      </c>
      <c r="H61" s="0" t="str">
        <f aca="false">"{"&amp;""""&amp;"id"&amp;""""&amp;":"&amp;""""&amp;A61&amp;""""&amp;","&amp;""""&amp;"car_part_id"&amp;""""&amp;":"&amp;""""&amp;B61&amp;""""&amp;","&amp;""""&amp;"bestbuy_id"&amp;""""&amp;":"&amp;""""&amp;C61&amp;""""&amp;","&amp;""""&amp;"category"&amp;""""&amp;":"&amp;""""&amp;D61&amp;""""&amp;","&amp;""""&amp;"brand"&amp;""""&amp;":"&amp;""""&amp;E61&amp;""""&amp;","&amp;""""&amp;"name"&amp;""""&amp;":"&amp;""""&amp;F61&amp;""""&amp;","&amp;""""&amp;"description"&amp;""""&amp;":"&amp;""""&amp;""""&amp;","&amp;""""&amp;"price"&amp;""""&amp;":"&amp;""""&amp;G61&amp;""""&amp;"},"</f>
        <v>{"id":"682","car_part_id":"130","bestbuy_id":"2004","category":"battery","brand":"energizer","name":"DIN66","description":"","price":"15850"},</v>
      </c>
      <c r="I61" s="0" t="s">
        <v>904</v>
      </c>
    </row>
    <row r="62" customFormat="false" ht="13.8" hidden="false" customHeight="false" outlineLevel="0" collapsed="false">
      <c r="A62" s="0" t="n">
        <v>683</v>
      </c>
      <c r="B62" s="0" t="n">
        <v>134</v>
      </c>
      <c r="C62" s="0" t="n">
        <v>2004</v>
      </c>
      <c r="D62" s="0" t="s">
        <v>784</v>
      </c>
      <c r="E62" s="0" t="s">
        <v>785</v>
      </c>
      <c r="F62" s="0" t="s">
        <v>722</v>
      </c>
      <c r="G62" s="21" t="n">
        <v>15850</v>
      </c>
      <c r="H62" s="0" t="str">
        <f aca="false">"{"&amp;""""&amp;"id"&amp;""""&amp;":"&amp;""""&amp;A62&amp;""""&amp;","&amp;""""&amp;"car_part_id"&amp;""""&amp;":"&amp;""""&amp;B62&amp;""""&amp;","&amp;""""&amp;"bestbuy_id"&amp;""""&amp;":"&amp;""""&amp;C62&amp;""""&amp;","&amp;""""&amp;"category"&amp;""""&amp;":"&amp;""""&amp;D62&amp;""""&amp;","&amp;""""&amp;"brand"&amp;""""&amp;":"&amp;""""&amp;E62&amp;""""&amp;","&amp;""""&amp;"name"&amp;""""&amp;":"&amp;""""&amp;F62&amp;""""&amp;","&amp;""""&amp;"description"&amp;""""&amp;":"&amp;""""&amp;""""&amp;","&amp;""""&amp;"price"&amp;""""&amp;":"&amp;""""&amp;G62&amp;""""&amp;"},"</f>
        <v>{"id":"683","car_part_id":"134","bestbuy_id":"2004","category":"battery","brand":"energizer","name":"DIN66","description":"","price":"15850"},</v>
      </c>
      <c r="I62" s="0" t="s">
        <v>905</v>
      </c>
    </row>
    <row r="63" customFormat="false" ht="13.8" hidden="false" customHeight="false" outlineLevel="0" collapsed="false">
      <c r="A63" s="0" t="n">
        <v>684</v>
      </c>
      <c r="B63" s="0" t="n">
        <v>137</v>
      </c>
      <c r="C63" s="0" t="n">
        <v>2004</v>
      </c>
      <c r="D63" s="0" t="s">
        <v>784</v>
      </c>
      <c r="E63" s="0" t="s">
        <v>785</v>
      </c>
      <c r="F63" s="0" t="s">
        <v>722</v>
      </c>
      <c r="G63" s="21" t="n">
        <v>15850</v>
      </c>
      <c r="H63" s="0" t="str">
        <f aca="false">"{"&amp;""""&amp;"id"&amp;""""&amp;":"&amp;""""&amp;A63&amp;""""&amp;","&amp;""""&amp;"car_part_id"&amp;""""&amp;":"&amp;""""&amp;B63&amp;""""&amp;","&amp;""""&amp;"bestbuy_id"&amp;""""&amp;":"&amp;""""&amp;C63&amp;""""&amp;","&amp;""""&amp;"category"&amp;""""&amp;":"&amp;""""&amp;D63&amp;""""&amp;","&amp;""""&amp;"brand"&amp;""""&amp;":"&amp;""""&amp;E63&amp;""""&amp;","&amp;""""&amp;"name"&amp;""""&amp;":"&amp;""""&amp;F63&amp;""""&amp;","&amp;""""&amp;"description"&amp;""""&amp;":"&amp;""""&amp;""""&amp;","&amp;""""&amp;"price"&amp;""""&amp;":"&amp;""""&amp;G63&amp;""""&amp;"},"</f>
        <v>{"id":"684","car_part_id":"137","bestbuy_id":"2004","category":"battery","brand":"energizer","name":"DIN66","description":"","price":"15850"},</v>
      </c>
      <c r="I63" s="0" t="s">
        <v>906</v>
      </c>
    </row>
    <row r="64" customFormat="false" ht="13.8" hidden="false" customHeight="false" outlineLevel="0" collapsed="false">
      <c r="A64" s="0" t="n">
        <v>685</v>
      </c>
      <c r="B64" s="0" t="n">
        <v>151</v>
      </c>
      <c r="C64" s="0" t="n">
        <v>2004</v>
      </c>
      <c r="D64" s="0" t="s">
        <v>784</v>
      </c>
      <c r="E64" s="0" t="s">
        <v>785</v>
      </c>
      <c r="F64" s="0" t="s">
        <v>722</v>
      </c>
      <c r="G64" s="21" t="n">
        <v>15850</v>
      </c>
      <c r="H64" s="0" t="str">
        <f aca="false">"{"&amp;""""&amp;"id"&amp;""""&amp;":"&amp;""""&amp;A64&amp;""""&amp;","&amp;""""&amp;"car_part_id"&amp;""""&amp;":"&amp;""""&amp;B64&amp;""""&amp;","&amp;""""&amp;"bestbuy_id"&amp;""""&amp;":"&amp;""""&amp;C64&amp;""""&amp;","&amp;""""&amp;"category"&amp;""""&amp;":"&amp;""""&amp;D64&amp;""""&amp;","&amp;""""&amp;"brand"&amp;""""&amp;":"&amp;""""&amp;E64&amp;""""&amp;","&amp;""""&amp;"name"&amp;""""&amp;":"&amp;""""&amp;F64&amp;""""&amp;","&amp;""""&amp;"description"&amp;""""&amp;":"&amp;""""&amp;""""&amp;","&amp;""""&amp;"price"&amp;""""&amp;":"&amp;""""&amp;G64&amp;""""&amp;"},"</f>
        <v>{"id":"685","car_part_id":"151","bestbuy_id":"2004","category":"battery","brand":"energizer","name":"DIN66","description":"","price":"15850"},</v>
      </c>
      <c r="I64" s="0" t="s">
        <v>907</v>
      </c>
    </row>
    <row r="65" customFormat="false" ht="13.8" hidden="false" customHeight="false" outlineLevel="0" collapsed="false">
      <c r="A65" s="0" t="n">
        <v>686</v>
      </c>
      <c r="B65" s="0" t="n">
        <v>153</v>
      </c>
      <c r="C65" s="0" t="n">
        <v>2004</v>
      </c>
      <c r="D65" s="0" t="s">
        <v>784</v>
      </c>
      <c r="E65" s="0" t="s">
        <v>785</v>
      </c>
      <c r="F65" s="0" t="s">
        <v>722</v>
      </c>
      <c r="G65" s="21" t="n">
        <v>15850</v>
      </c>
      <c r="H65" s="0" t="str">
        <f aca="false">"{"&amp;""""&amp;"id"&amp;""""&amp;":"&amp;""""&amp;A65&amp;""""&amp;","&amp;""""&amp;"car_part_id"&amp;""""&amp;":"&amp;""""&amp;B65&amp;""""&amp;","&amp;""""&amp;"bestbuy_id"&amp;""""&amp;":"&amp;""""&amp;C65&amp;""""&amp;","&amp;""""&amp;"category"&amp;""""&amp;":"&amp;""""&amp;D65&amp;""""&amp;","&amp;""""&amp;"brand"&amp;""""&amp;":"&amp;""""&amp;E65&amp;""""&amp;","&amp;""""&amp;"name"&amp;""""&amp;":"&amp;""""&amp;F65&amp;""""&amp;","&amp;""""&amp;"description"&amp;""""&amp;":"&amp;""""&amp;""""&amp;","&amp;""""&amp;"price"&amp;""""&amp;":"&amp;""""&amp;G65&amp;""""&amp;"},"</f>
        <v>{"id":"686","car_part_id":"153","bestbuy_id":"2004","category":"battery","brand":"energizer","name":"DIN66","description":"","price":"15850"},</v>
      </c>
      <c r="I65" s="0" t="s">
        <v>908</v>
      </c>
    </row>
    <row r="66" customFormat="false" ht="13.8" hidden="false" customHeight="false" outlineLevel="0" collapsed="false">
      <c r="A66" s="0" t="n">
        <v>687</v>
      </c>
      <c r="B66" s="0" t="n">
        <v>353</v>
      </c>
      <c r="C66" s="0" t="n">
        <v>2004</v>
      </c>
      <c r="D66" s="0" t="s">
        <v>784</v>
      </c>
      <c r="E66" s="0" t="s">
        <v>785</v>
      </c>
      <c r="F66" s="0" t="s">
        <v>722</v>
      </c>
      <c r="G66" s="21" t="n">
        <v>15850</v>
      </c>
      <c r="H66" s="0" t="str">
        <f aca="false">"{"&amp;""""&amp;"id"&amp;""""&amp;":"&amp;""""&amp;A66&amp;""""&amp;","&amp;""""&amp;"car_part_id"&amp;""""&amp;":"&amp;""""&amp;B66&amp;""""&amp;","&amp;""""&amp;"bestbuy_id"&amp;""""&amp;":"&amp;""""&amp;C66&amp;""""&amp;","&amp;""""&amp;"category"&amp;""""&amp;":"&amp;""""&amp;D66&amp;""""&amp;","&amp;""""&amp;"brand"&amp;""""&amp;":"&amp;""""&amp;E66&amp;""""&amp;","&amp;""""&amp;"name"&amp;""""&amp;":"&amp;""""&amp;F66&amp;""""&amp;","&amp;""""&amp;"description"&amp;""""&amp;":"&amp;""""&amp;""""&amp;","&amp;""""&amp;"price"&amp;""""&amp;":"&amp;""""&amp;G66&amp;""""&amp;"},"</f>
        <v>{"id":"687","car_part_id":"353","bestbuy_id":"2004","category":"battery","brand":"energizer","name":"DIN66","description":"","price":"15850"},</v>
      </c>
      <c r="I66" s="0" t="s">
        <v>909</v>
      </c>
    </row>
    <row r="67" customFormat="false" ht="13.8" hidden="false" customHeight="false" outlineLevel="0" collapsed="false">
      <c r="A67" s="0" t="n">
        <v>688</v>
      </c>
      <c r="B67" s="0" t="n">
        <v>486</v>
      </c>
      <c r="C67" s="0" t="n">
        <v>2004</v>
      </c>
      <c r="D67" s="0" t="s">
        <v>784</v>
      </c>
      <c r="E67" s="0" t="s">
        <v>785</v>
      </c>
      <c r="F67" s="0" t="s">
        <v>722</v>
      </c>
      <c r="G67" s="21" t="n">
        <v>15850</v>
      </c>
      <c r="H67" s="0" t="str">
        <f aca="false">"{"&amp;""""&amp;"id"&amp;""""&amp;":"&amp;""""&amp;A67&amp;""""&amp;","&amp;""""&amp;"car_part_id"&amp;""""&amp;":"&amp;""""&amp;B67&amp;""""&amp;","&amp;""""&amp;"bestbuy_id"&amp;""""&amp;":"&amp;""""&amp;C67&amp;""""&amp;","&amp;""""&amp;"category"&amp;""""&amp;":"&amp;""""&amp;D67&amp;""""&amp;","&amp;""""&amp;"brand"&amp;""""&amp;":"&amp;""""&amp;E67&amp;""""&amp;","&amp;""""&amp;"name"&amp;""""&amp;":"&amp;""""&amp;F67&amp;""""&amp;","&amp;""""&amp;"description"&amp;""""&amp;":"&amp;""""&amp;""""&amp;","&amp;""""&amp;"price"&amp;""""&amp;":"&amp;""""&amp;G67&amp;""""&amp;"},"</f>
        <v>{"id":"688","car_part_id":"486","bestbuy_id":"2004","category":"battery","brand":"energizer","name":"DIN66","description":"","price":"15850"},</v>
      </c>
      <c r="I67" s="0" t="s">
        <v>910</v>
      </c>
    </row>
    <row r="68" customFormat="false" ht="13.8" hidden="false" customHeight="false" outlineLevel="0" collapsed="false">
      <c r="A68" s="0" t="n">
        <v>689</v>
      </c>
      <c r="B68" s="0" t="n">
        <v>488</v>
      </c>
      <c r="C68" s="0" t="n">
        <v>2004</v>
      </c>
      <c r="D68" s="0" t="s">
        <v>784</v>
      </c>
      <c r="E68" s="0" t="s">
        <v>785</v>
      </c>
      <c r="F68" s="0" t="s">
        <v>722</v>
      </c>
      <c r="G68" s="21" t="n">
        <v>15850</v>
      </c>
      <c r="H68" s="0" t="str">
        <f aca="false">"{"&amp;""""&amp;"id"&amp;""""&amp;":"&amp;""""&amp;A68&amp;""""&amp;","&amp;""""&amp;"car_part_id"&amp;""""&amp;":"&amp;""""&amp;B68&amp;""""&amp;","&amp;""""&amp;"bestbuy_id"&amp;""""&amp;":"&amp;""""&amp;C68&amp;""""&amp;","&amp;""""&amp;"category"&amp;""""&amp;":"&amp;""""&amp;D68&amp;""""&amp;","&amp;""""&amp;"brand"&amp;""""&amp;":"&amp;""""&amp;E68&amp;""""&amp;","&amp;""""&amp;"name"&amp;""""&amp;":"&amp;""""&amp;F68&amp;""""&amp;","&amp;""""&amp;"description"&amp;""""&amp;":"&amp;""""&amp;""""&amp;","&amp;""""&amp;"price"&amp;""""&amp;":"&amp;""""&amp;G68&amp;""""&amp;"},"</f>
        <v>{"id":"689","car_part_id":"488","bestbuy_id":"2004","category":"battery","brand":"energizer","name":"DIN66","description":"","price":"15850"},</v>
      </c>
      <c r="I68" s="0" t="s">
        <v>911</v>
      </c>
    </row>
    <row r="69" customFormat="false" ht="13.8" hidden="false" customHeight="false" outlineLevel="0" collapsed="false">
      <c r="A69" s="0" t="n">
        <v>690</v>
      </c>
      <c r="B69" s="0" t="n">
        <v>489</v>
      </c>
      <c r="C69" s="0" t="n">
        <v>2004</v>
      </c>
      <c r="D69" s="0" t="s">
        <v>784</v>
      </c>
      <c r="E69" s="0" t="s">
        <v>785</v>
      </c>
      <c r="F69" s="0" t="s">
        <v>722</v>
      </c>
      <c r="G69" s="21" t="n">
        <v>15850</v>
      </c>
      <c r="H69" s="0" t="str">
        <f aca="false">"{"&amp;""""&amp;"id"&amp;""""&amp;":"&amp;""""&amp;A69&amp;""""&amp;","&amp;""""&amp;"car_part_id"&amp;""""&amp;":"&amp;""""&amp;B69&amp;""""&amp;","&amp;""""&amp;"bestbuy_id"&amp;""""&amp;":"&amp;""""&amp;C69&amp;""""&amp;","&amp;""""&amp;"category"&amp;""""&amp;":"&amp;""""&amp;D69&amp;""""&amp;","&amp;""""&amp;"brand"&amp;""""&amp;":"&amp;""""&amp;E69&amp;""""&amp;","&amp;""""&amp;"name"&amp;""""&amp;":"&amp;""""&amp;F69&amp;""""&amp;","&amp;""""&amp;"description"&amp;""""&amp;":"&amp;""""&amp;""""&amp;","&amp;""""&amp;"price"&amp;""""&amp;":"&amp;""""&amp;G69&amp;""""&amp;"},"</f>
        <v>{"id":"690","car_part_id":"489","bestbuy_id":"2004","category":"battery","brand":"energizer","name":"DIN66","description":"","price":"15850"},</v>
      </c>
      <c r="I69" s="0" t="s">
        <v>912</v>
      </c>
    </row>
    <row r="70" customFormat="false" ht="13.8" hidden="false" customHeight="false" outlineLevel="0" collapsed="false">
      <c r="A70" s="0" t="n">
        <v>691</v>
      </c>
      <c r="B70" s="0" t="n">
        <v>493</v>
      </c>
      <c r="C70" s="0" t="n">
        <v>2004</v>
      </c>
      <c r="D70" s="0" t="s">
        <v>784</v>
      </c>
      <c r="E70" s="0" t="s">
        <v>785</v>
      </c>
      <c r="F70" s="0" t="s">
        <v>722</v>
      </c>
      <c r="G70" s="21" t="n">
        <v>15850</v>
      </c>
      <c r="H70" s="0" t="str">
        <f aca="false">"{"&amp;""""&amp;"id"&amp;""""&amp;":"&amp;""""&amp;A70&amp;""""&amp;","&amp;""""&amp;"car_part_id"&amp;""""&amp;":"&amp;""""&amp;B70&amp;""""&amp;","&amp;""""&amp;"bestbuy_id"&amp;""""&amp;":"&amp;""""&amp;C70&amp;""""&amp;","&amp;""""&amp;"category"&amp;""""&amp;":"&amp;""""&amp;D70&amp;""""&amp;","&amp;""""&amp;"brand"&amp;""""&amp;":"&amp;""""&amp;E70&amp;""""&amp;","&amp;""""&amp;"name"&amp;""""&amp;":"&amp;""""&amp;F70&amp;""""&amp;","&amp;""""&amp;"description"&amp;""""&amp;":"&amp;""""&amp;""""&amp;","&amp;""""&amp;"price"&amp;""""&amp;":"&amp;""""&amp;G70&amp;""""&amp;"},"</f>
        <v>{"id":"691","car_part_id":"493","bestbuy_id":"2004","category":"battery","brand":"energizer","name":"DIN66","description":"","price":"15850"},</v>
      </c>
      <c r="I70" s="0" t="s">
        <v>913</v>
      </c>
    </row>
  </sheetData>
  <autoFilter ref="B1:G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8" activeCellId="1" sqref="A2:H2 E8"/>
    </sheetView>
  </sheetViews>
  <sheetFormatPr defaultRowHeight="12.75" zeroHeight="false" outlineLevelRow="0" outlineLevelCol="0"/>
  <cols>
    <col collapsed="false" customWidth="true" hidden="false" outlineLevel="0" max="2" min="1" style="2" width="9"/>
    <col collapsed="false" customWidth="true" hidden="false" outlineLevel="0" max="3" min="3" style="2" width="39.38"/>
    <col collapsed="false" customWidth="true" hidden="false" outlineLevel="0" max="4" min="4" style="2" width="36.63"/>
    <col collapsed="false" customWidth="true" hidden="false" outlineLevel="0" max="5" min="5" style="2" width="13.02"/>
    <col collapsed="false" customWidth="true" hidden="false" outlineLevel="0" max="6" min="6" style="2" width="62.57"/>
    <col collapsed="false" customWidth="true" hidden="false" outlineLevel="0" max="7" min="7" style="2" width="9"/>
    <col collapsed="false" customWidth="true" hidden="false" outlineLevel="0" max="8" min="8" style="2" width="8.79"/>
    <col collapsed="false" customWidth="true" hidden="false" outlineLevel="0" max="9" min="9" style="2" width="82.16"/>
    <col collapsed="false" customWidth="true" hidden="false" outlineLevel="0" max="1025" min="10" style="2" width="9"/>
  </cols>
  <sheetData>
    <row r="1" customFormat="false" ht="13.8" hidden="false" customHeight="false" outlineLevel="0" collapsed="false">
      <c r="A1" s="10" t="s">
        <v>0</v>
      </c>
      <c r="B1" s="11" t="s">
        <v>44</v>
      </c>
      <c r="C1" s="10" t="s">
        <v>45</v>
      </c>
      <c r="D1" s="10" t="s">
        <v>46</v>
      </c>
      <c r="E1" s="10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51</v>
      </c>
    </row>
    <row r="2" customFormat="false" ht="13.8" hidden="false" customHeight="false" outlineLevel="0" collapsed="false">
      <c r="A2" s="8" t="n">
        <v>1</v>
      </c>
      <c r="B2" s="12" t="n">
        <v>1</v>
      </c>
      <c r="C2" s="8" t="s">
        <v>3</v>
      </c>
      <c r="D2" s="8" t="s">
        <v>54</v>
      </c>
      <c r="E2" s="8"/>
      <c r="F2" s="2" t="str">
        <f aca="false">SUBSTITUTE(C2," ","_")&amp;"_"&amp;SUBSTITUTE(D2," ","_")&amp;"_"&amp;SUBSTITUTE(E2," ","_")</f>
        <v>ACURA_Integra_</v>
      </c>
      <c r="G2" s="2" t="str">
        <f aca="false">VLOOKUP(F2,Sheet6!$G$3:$H$904,2,0)</f>
        <v>NS50</v>
      </c>
      <c r="H2" s="2" t="n">
        <f aca="false">VLOOKUP(G2,part!$Q$2:$R$51,2,0)</f>
        <v>2</v>
      </c>
      <c r="I2" s="2" t="str">
        <f aca="false">VLOOKUP(F2,Sheet6!$G$3:$I$904,3,0)</f>
        <v>D23R</v>
      </c>
      <c r="J2" s="2" t="n">
        <f aca="false">VLOOKUP(F2,Sheet6!$G$3:$J$904,4,0)</f>
        <v>0</v>
      </c>
      <c r="K2" s="8" t="n">
        <v>1</v>
      </c>
      <c r="L2" s="2" t="n">
        <f aca="false">VLOOKUP(F2,Sheet9!$H$1:$I$912,2,0)</f>
        <v>0</v>
      </c>
      <c r="M2" s="2" t="n">
        <f aca="false">VLOOKUP(F2,Sheet9!$H$3:$I$912,2,0)</f>
        <v>0</v>
      </c>
      <c r="V2" s="2" t="str">
        <f aca="false">"{"&amp;""""&amp;"id"&amp;""""&amp;":"&amp;""""&amp;A2&amp;""""&amp;","&amp;""""&amp;"make_id"&amp;""""&amp;":"&amp;""""&amp;B2&amp;""""&amp;","&amp;""""&amp;"model_name"&amp;""""&amp;":"&amp;""""&amp;D2&amp;""""&amp;","&amp;""""&amp;"year_model"&amp;""""&amp;":"&amp;""""&amp;E2&amp;""""&amp;","&amp;""""&amp;"description"&amp;""""&amp;":"&amp;""""&amp;AD2&amp;""""&amp;"},"</f>
        <v>{"id":"1","make_id":"1","model_name":"Integra","year_model":"","description":""},</v>
      </c>
    </row>
    <row r="3" customFormat="false" ht="13.8" hidden="false" customHeight="false" outlineLevel="0" collapsed="false">
      <c r="A3" s="8" t="n">
        <v>2</v>
      </c>
      <c r="B3" s="12" t="n">
        <v>1</v>
      </c>
      <c r="C3" s="8" t="s">
        <v>3</v>
      </c>
      <c r="D3" s="8" t="s">
        <v>55</v>
      </c>
      <c r="E3" s="8"/>
      <c r="F3" s="2" t="str">
        <f aca="false">SUBSTITUTE(C3," ","_")&amp;"_"&amp;SUBSTITUTE(D3," ","_")&amp;"_"&amp;SUBSTITUTE(E3," ","_")</f>
        <v>ACURA_NSX_</v>
      </c>
      <c r="G3" s="2" t="str">
        <f aca="false">VLOOKUP(F3,Sheet6!$G$3:$H$904,2,0)</f>
        <v>NS50</v>
      </c>
      <c r="H3" s="2" t="n">
        <f aca="false">VLOOKUP(G3,part!$Q$2:$R$51,2,0)</f>
        <v>2</v>
      </c>
      <c r="I3" s="2" t="str">
        <f aca="false">VLOOKUP(F3,Sheet6!$G$3:$I$904,3,0)</f>
        <v>D23R</v>
      </c>
      <c r="J3" s="2" t="n">
        <f aca="false">VLOOKUP(F3,Sheet6!$G$3:$J$904,4,0)</f>
        <v>0</v>
      </c>
      <c r="K3" s="8" t="n">
        <v>2</v>
      </c>
      <c r="L3" s="2" t="n">
        <f aca="false">VLOOKUP(F3,Sheet9!$H$1:$I$912,2,0)</f>
        <v>0</v>
      </c>
      <c r="M3" s="2" t="n">
        <f aca="false">VLOOKUP(F3,Sheet9!$H$3:$I$912,2,0)</f>
        <v>0</v>
      </c>
      <c r="V3" s="2" t="str">
        <f aca="false">"{"&amp;""""&amp;"id"&amp;""""&amp;":"&amp;""""&amp;A3&amp;""""&amp;","&amp;""""&amp;"make_id"&amp;""""&amp;":"&amp;""""&amp;B3&amp;""""&amp;","&amp;""""&amp;"model_name"&amp;""""&amp;":"&amp;""""&amp;D3&amp;""""&amp;","&amp;""""&amp;"year_model"&amp;""""&amp;":"&amp;""""&amp;E3&amp;""""&amp;","&amp;""""&amp;"description"&amp;""""&amp;":"&amp;""""&amp;AD3&amp;""""&amp;"},"</f>
        <v>{"id":"2","make_id":"1","model_name":"NSX","year_model":"","description":""},</v>
      </c>
    </row>
    <row r="4" customFormat="false" ht="13.8" hidden="false" customHeight="false" outlineLevel="0" collapsed="false">
      <c r="A4" s="8" t="n">
        <v>3</v>
      </c>
      <c r="B4" s="12" t="n">
        <v>1</v>
      </c>
      <c r="C4" s="8" t="s">
        <v>3</v>
      </c>
      <c r="D4" s="8" t="s">
        <v>56</v>
      </c>
      <c r="E4" s="8"/>
      <c r="F4" s="2" t="str">
        <f aca="false">SUBSTITUTE(C4," ","_")&amp;"_"&amp;SUBSTITUTE(D4," ","_")&amp;"_"&amp;SUBSTITUTE(E4," ","_")</f>
        <v>ACURA_TL_3.2_</v>
      </c>
      <c r="G4" s="2" t="str">
        <f aca="false">VLOOKUP(F4,Sheet6!$G$3:$H$904,2,0)</f>
        <v>NS50</v>
      </c>
      <c r="H4" s="2" t="n">
        <f aca="false">VLOOKUP(G4,part!$Q$2:$R$51,2,0)</f>
        <v>2</v>
      </c>
      <c r="I4" s="2" t="str">
        <f aca="false">VLOOKUP(F4,Sheet6!$G$3:$I$904,3,0)</f>
        <v>D23L</v>
      </c>
      <c r="J4" s="2" t="n">
        <f aca="false">VLOOKUP(F4,Sheet6!$G$3:$J$904,4,0)</f>
        <v>0</v>
      </c>
      <c r="K4" s="8" t="n">
        <v>3</v>
      </c>
      <c r="L4" s="2" t="n">
        <f aca="false">VLOOKUP(F4,Sheet9!$H$1:$I$912,2,0)</f>
        <v>1983</v>
      </c>
      <c r="M4" s="2" t="n">
        <f aca="false">VLOOKUP(F4,Sheet9!$H$3:$I$912,2,0)</f>
        <v>1983</v>
      </c>
      <c r="V4" s="2" t="str">
        <f aca="false">"{"&amp;""""&amp;"id"&amp;""""&amp;":"&amp;""""&amp;A4&amp;""""&amp;","&amp;""""&amp;"make_id"&amp;""""&amp;":"&amp;""""&amp;B4&amp;""""&amp;","&amp;""""&amp;"model_name"&amp;""""&amp;":"&amp;""""&amp;D4&amp;""""&amp;","&amp;""""&amp;"year_model"&amp;""""&amp;":"&amp;""""&amp;E4&amp;""""&amp;","&amp;""""&amp;"description"&amp;""""&amp;":"&amp;""""&amp;AD4&amp;""""&amp;"},"</f>
        <v>{"id":"3","make_id":"1","model_name":"TL 3.2","year_model":"","description":""},</v>
      </c>
    </row>
    <row r="5" customFormat="false" ht="13.8" hidden="false" customHeight="false" outlineLevel="0" collapsed="false">
      <c r="A5" s="8" t="n">
        <v>4</v>
      </c>
      <c r="B5" s="12" t="n">
        <v>1</v>
      </c>
      <c r="C5" s="8" t="s">
        <v>3</v>
      </c>
      <c r="D5" s="8" t="s">
        <v>57</v>
      </c>
      <c r="E5" s="8"/>
      <c r="F5" s="2" t="str">
        <f aca="false">SUBSTITUTE(C5," ","_")&amp;"_"&amp;SUBSTITUTE(D5," ","_")&amp;"_"&amp;SUBSTITUTE(E5," ","_")</f>
        <v>ACURA_ZDX_3.7_Sports_Coupe_</v>
      </c>
      <c r="G5" s="2" t="str">
        <f aca="false">VLOOKUP(F5,Sheet6!$G$3:$H$904,2,0)</f>
        <v>NS50</v>
      </c>
      <c r="H5" s="2" t="n">
        <f aca="false">VLOOKUP(G5,part!$Q$2:$R$51,2,0)</f>
        <v>2</v>
      </c>
      <c r="I5" s="2" t="str">
        <f aca="false">VLOOKUP(F5,Sheet6!$G$3:$I$904,3,0)</f>
        <v>D23L</v>
      </c>
      <c r="J5" s="2" t="n">
        <f aca="false">VLOOKUP(F5,Sheet6!$G$3:$J$904,4,0)</f>
        <v>0</v>
      </c>
      <c r="K5" s="8" t="n">
        <v>4</v>
      </c>
      <c r="L5" s="2" t="n">
        <f aca="false">VLOOKUP(F5,Sheet9!$H$1:$I$912,2,0)</f>
        <v>1983</v>
      </c>
      <c r="M5" s="2" t="n">
        <f aca="false">VLOOKUP(F5,Sheet9!$H$3:$I$912,2,0)</f>
        <v>1983</v>
      </c>
      <c r="V5" s="2" t="str">
        <f aca="false">"{"&amp;""""&amp;"id"&amp;""""&amp;":"&amp;""""&amp;A5&amp;""""&amp;","&amp;""""&amp;"make_id"&amp;""""&amp;":"&amp;""""&amp;B5&amp;""""&amp;","&amp;""""&amp;"model_name"&amp;""""&amp;":"&amp;""""&amp;D5&amp;""""&amp;","&amp;""""&amp;"year_model"&amp;""""&amp;":"&amp;""""&amp;E5&amp;""""&amp;","&amp;""""&amp;"description"&amp;""""&amp;":"&amp;""""&amp;AD5&amp;""""&amp;"},"</f>
        <v>{"id":"4","make_id":"1","model_name":"ZDX 3.7 Sports Coupe","year_model":"","description":""},</v>
      </c>
    </row>
    <row r="6" customFormat="false" ht="13.8" hidden="false" customHeight="false" outlineLevel="0" collapsed="false">
      <c r="A6" s="8" t="n">
        <v>5</v>
      </c>
      <c r="B6" s="12" t="n">
        <v>1</v>
      </c>
      <c r="C6" s="8" t="s">
        <v>3</v>
      </c>
      <c r="D6" s="8" t="s">
        <v>58</v>
      </c>
      <c r="E6" s="8"/>
      <c r="F6" s="2" t="str">
        <f aca="false">SUBSTITUTE(C6," ","_")&amp;"_"&amp;SUBSTITUTE(D6," ","_")&amp;"_"&amp;SUBSTITUTE(E6," ","_")</f>
        <v>ACURA_MDX_</v>
      </c>
      <c r="G6" s="2" t="str">
        <f aca="false">VLOOKUP(F6,Sheet6!$G$3:$H$904,2,0)</f>
        <v>N50</v>
      </c>
      <c r="H6" s="2" t="n">
        <f aca="false">VLOOKUP(G6,part!$Q$2:$R$51,2,0)</f>
        <v>11</v>
      </c>
      <c r="I6" s="2" t="str">
        <f aca="false">VLOOKUP(F6,Sheet6!$G$3:$I$904,3,0)</f>
        <v>D26L</v>
      </c>
      <c r="J6" s="2" t="n">
        <f aca="false">VLOOKUP(F6,Sheet6!$G$3:$J$904,4,0)</f>
        <v>0</v>
      </c>
      <c r="K6" s="8" t="n">
        <v>5</v>
      </c>
      <c r="L6" s="2" t="n">
        <f aca="false">VLOOKUP(F6,Sheet9!$H$1:$I$912,2,0)</f>
        <v>1995</v>
      </c>
      <c r="M6" s="2" t="n">
        <f aca="false">VLOOKUP(F6,Sheet9!$H$3:$I$912,2,0)</f>
        <v>1995</v>
      </c>
      <c r="V6" s="2" t="str">
        <f aca="false">"{"&amp;""""&amp;"id"&amp;""""&amp;":"&amp;""""&amp;A6&amp;""""&amp;","&amp;""""&amp;"make_id"&amp;""""&amp;":"&amp;""""&amp;B6&amp;""""&amp;","&amp;""""&amp;"model_name"&amp;""""&amp;":"&amp;""""&amp;D6&amp;""""&amp;","&amp;""""&amp;"year_model"&amp;""""&amp;":"&amp;""""&amp;E6&amp;""""&amp;","&amp;""""&amp;"description"&amp;""""&amp;":"&amp;""""&amp;AD6&amp;""""&amp;"},"</f>
        <v>{"id":"5","make_id":"1","model_name":"MDX","year_model":"","description":""},</v>
      </c>
    </row>
    <row r="7" customFormat="false" ht="13.8" hidden="false" customHeight="false" outlineLevel="0" collapsed="false">
      <c r="A7" s="8" t="n">
        <v>6</v>
      </c>
      <c r="B7" s="12" t="n">
        <v>1</v>
      </c>
      <c r="C7" s="8" t="s">
        <v>3</v>
      </c>
      <c r="D7" s="8" t="s">
        <v>59</v>
      </c>
      <c r="E7" s="8"/>
      <c r="F7" s="2" t="str">
        <f aca="false">SUBSTITUTE(C7," ","_")&amp;"_"&amp;SUBSTITUTE(D7," ","_")&amp;"_"&amp;SUBSTITUTE(E7," ","_")</f>
        <v>ACURA_RDX_</v>
      </c>
      <c r="G7" s="2" t="str">
        <f aca="false">VLOOKUP(F7,Sheet6!$G$3:$H$904,2,0)</f>
        <v>N50</v>
      </c>
      <c r="H7" s="2" t="n">
        <f aca="false">VLOOKUP(G7,part!$Q$2:$R$51,2,0)</f>
        <v>11</v>
      </c>
      <c r="I7" s="2" t="str">
        <f aca="false">VLOOKUP(F7,Sheet6!$G$3:$I$904,3,0)</f>
        <v>D26L</v>
      </c>
      <c r="J7" s="2" t="n">
        <f aca="false">VLOOKUP(F7,Sheet6!$G$3:$J$904,4,0)</f>
        <v>0</v>
      </c>
      <c r="K7" s="8" t="n">
        <v>6</v>
      </c>
      <c r="L7" s="2" t="n">
        <f aca="false">VLOOKUP(F7,Sheet9!$H$1:$I$912,2,0)</f>
        <v>1995</v>
      </c>
      <c r="M7" s="2" t="n">
        <f aca="false">VLOOKUP(F7,Sheet9!$H$3:$I$912,2,0)</f>
        <v>1995</v>
      </c>
      <c r="V7" s="2" t="str">
        <f aca="false">"{"&amp;""""&amp;"id"&amp;""""&amp;":"&amp;""""&amp;A7&amp;""""&amp;","&amp;""""&amp;"make_id"&amp;""""&amp;":"&amp;""""&amp;B7&amp;""""&amp;","&amp;""""&amp;"model_name"&amp;""""&amp;":"&amp;""""&amp;D7&amp;""""&amp;","&amp;""""&amp;"year_model"&amp;""""&amp;":"&amp;""""&amp;E7&amp;""""&amp;","&amp;""""&amp;"description"&amp;""""&amp;":"&amp;""""&amp;AD7&amp;""""&amp;"},"</f>
        <v>{"id":"6","make_id":"1","model_name":"RDX","year_model":"","description":""},</v>
      </c>
    </row>
    <row r="8" customFormat="false" ht="13.8" hidden="false" customHeight="false" outlineLevel="0" collapsed="false">
      <c r="A8" s="8" t="n">
        <v>7</v>
      </c>
      <c r="B8" s="12" t="n">
        <v>2</v>
      </c>
      <c r="C8" s="8" t="s">
        <v>4</v>
      </c>
      <c r="D8" s="8" t="s">
        <v>60</v>
      </c>
      <c r="E8" s="8" t="s">
        <v>61</v>
      </c>
      <c r="F8" s="2" t="str">
        <f aca="false">SUBSTITUTE(C8," ","_")&amp;"_"&amp;SUBSTITUTE(D8," ","_")&amp;"_"&amp;SUBSTITUTE(E8," ","_")</f>
        <v>ALFA_ROMEO_155_-_Twinn_Spark_16V_1996_-_on</v>
      </c>
      <c r="G8" s="2" t="str">
        <f aca="false">VLOOKUP(F8,Sheet6!$G$3:$H$904,2,0)</f>
        <v>DIN66</v>
      </c>
      <c r="H8" s="2" t="n">
        <f aca="false">VLOOKUP(G8,part!$Q$2:$R$51,2,0)</f>
        <v>5</v>
      </c>
      <c r="I8" s="2" t="str">
        <f aca="false">VLOOKUP(F8,Sheet6!$G$3:$I$904,3,0)</f>
        <v>DIN66</v>
      </c>
      <c r="J8" s="2" t="n">
        <f aca="false">VLOOKUP(F8,Sheet6!$G$3:$J$904,4,0)</f>
        <v>2001</v>
      </c>
      <c r="K8" s="8" t="n">
        <v>7</v>
      </c>
      <c r="L8" s="2" t="str">
        <f aca="false">VLOOKUP(F8,Sheet9!$H$1:$I$912,2,0)</f>
        <v>2001/2004</v>
      </c>
      <c r="M8" s="2" t="str">
        <f aca="false">VLOOKUP(F8,Sheet9!$H$3:$I$912,2,0)</f>
        <v>2001/2004</v>
      </c>
      <c r="V8" s="2" t="str">
        <f aca="false">"{"&amp;""""&amp;"id"&amp;""""&amp;":"&amp;""""&amp;A8&amp;""""&amp;","&amp;""""&amp;"make_id"&amp;""""&amp;":"&amp;""""&amp;B8&amp;""""&amp;","&amp;""""&amp;"model_name"&amp;""""&amp;":"&amp;""""&amp;D8&amp;""""&amp;","&amp;""""&amp;"year_model"&amp;""""&amp;":"&amp;""""&amp;E8&amp;""""&amp;","&amp;""""&amp;"description"&amp;""""&amp;":"&amp;""""&amp;AD8&amp;""""&amp;"},"</f>
        <v>{"id":"7","make_id":"2","model_name":"155 - Twinn Spark 16V","year_model":"1996 - on","description":""},</v>
      </c>
    </row>
    <row r="9" customFormat="false" ht="13.8" hidden="false" customHeight="false" outlineLevel="0" collapsed="false">
      <c r="A9" s="8" t="n">
        <v>8</v>
      </c>
      <c r="B9" s="12" t="n">
        <v>2</v>
      </c>
      <c r="C9" s="8" t="s">
        <v>4</v>
      </c>
      <c r="D9" s="8" t="s">
        <v>62</v>
      </c>
      <c r="E9" s="8" t="s">
        <v>63</v>
      </c>
      <c r="F9" s="2" t="str">
        <f aca="false">SUBSTITUTE(C9," ","_")&amp;"_"&amp;SUBSTITUTE(D9," ","_")&amp;"_"&amp;SUBSTITUTE(E9," ","_")</f>
        <v>ALFA_ROMEO_164_-_VG_1997_-_on</v>
      </c>
      <c r="G9" s="2" t="str">
        <f aca="false">VLOOKUP(F9,Sheet6!$G$3:$H$904,2,0)</f>
        <v>DIN66</v>
      </c>
      <c r="H9" s="2" t="n">
        <f aca="false">VLOOKUP(G9,part!$Q$2:$R$51,2,0)</f>
        <v>5</v>
      </c>
      <c r="I9" s="2" t="str">
        <f aca="false">VLOOKUP(F9,Sheet6!$G$3:$I$904,3,0)</f>
        <v>DIN66</v>
      </c>
      <c r="J9" s="2" t="n">
        <f aca="false">VLOOKUP(F9,Sheet6!$G$3:$J$904,4,0)</f>
        <v>2001</v>
      </c>
      <c r="K9" s="8" t="n">
        <v>8</v>
      </c>
      <c r="L9" s="2" t="str">
        <f aca="false">VLOOKUP(F9,Sheet9!$H$1:$I$912,2,0)</f>
        <v>2001/2004</v>
      </c>
      <c r="M9" s="2" t="str">
        <f aca="false">VLOOKUP(F9,Sheet9!$H$3:$I$912,2,0)</f>
        <v>2001/2004</v>
      </c>
      <c r="V9" s="2" t="str">
        <f aca="false">"{"&amp;""""&amp;"id"&amp;""""&amp;":"&amp;""""&amp;A9&amp;""""&amp;","&amp;""""&amp;"make_id"&amp;""""&amp;":"&amp;""""&amp;B9&amp;""""&amp;","&amp;""""&amp;"model_name"&amp;""""&amp;":"&amp;""""&amp;D9&amp;""""&amp;","&amp;""""&amp;"year_model"&amp;""""&amp;":"&amp;""""&amp;E9&amp;""""&amp;","&amp;""""&amp;"description"&amp;""""&amp;":"&amp;""""&amp;AD9&amp;""""&amp;"},"</f>
        <v>{"id":"8","make_id":"2","model_name":"164 - VG","year_model":"1997 - on","description":""},</v>
      </c>
    </row>
    <row r="10" customFormat="false" ht="13.8" hidden="false" customHeight="false" outlineLevel="0" collapsed="false">
      <c r="A10" s="8" t="n">
        <v>9</v>
      </c>
      <c r="B10" s="12" t="n">
        <v>2</v>
      </c>
      <c r="C10" s="8" t="s">
        <v>4</v>
      </c>
      <c r="D10" s="8" t="s">
        <v>64</v>
      </c>
      <c r="E10" s="8" t="s">
        <v>65</v>
      </c>
      <c r="F10" s="2" t="str">
        <f aca="false">SUBSTITUTE(C10," ","_")&amp;"_"&amp;SUBSTITUTE(D10," ","_")&amp;"_"&amp;SUBSTITUTE(E10," ","_")</f>
        <v>ALFA_ROMEO_GTV_-_2.0L_V6_Turbo_1998_-_on_</v>
      </c>
      <c r="G10" s="2" t="str">
        <f aca="false">VLOOKUP(F10,Sheet6!$G$3:$H$904,2,0)</f>
        <v>DIN66</v>
      </c>
      <c r="H10" s="2" t="n">
        <f aca="false">VLOOKUP(G10,part!$Q$2:$R$51,2,0)</f>
        <v>5</v>
      </c>
      <c r="I10" s="2" t="str">
        <f aca="false">VLOOKUP(F10,Sheet6!$G$3:$I$904,3,0)</f>
        <v>DIN66</v>
      </c>
      <c r="J10" s="2" t="n">
        <f aca="false">VLOOKUP(F10,Sheet6!$G$3:$J$904,4,0)</f>
        <v>2001</v>
      </c>
      <c r="K10" s="8" t="n">
        <v>9</v>
      </c>
      <c r="L10" s="2" t="str">
        <f aca="false">VLOOKUP(F10,Sheet9!$H$1:$I$912,2,0)</f>
        <v>2001/2004</v>
      </c>
      <c r="M10" s="2" t="str">
        <f aca="false">VLOOKUP(F10,Sheet9!$H$3:$I$912,2,0)</f>
        <v>2001/2004</v>
      </c>
      <c r="V10" s="2" t="str">
        <f aca="false">"{"&amp;""""&amp;"id"&amp;""""&amp;":"&amp;""""&amp;A10&amp;""""&amp;","&amp;""""&amp;"make_id"&amp;""""&amp;":"&amp;""""&amp;B10&amp;""""&amp;","&amp;""""&amp;"model_name"&amp;""""&amp;":"&amp;""""&amp;D10&amp;""""&amp;","&amp;""""&amp;"year_model"&amp;""""&amp;":"&amp;""""&amp;E10&amp;""""&amp;","&amp;""""&amp;"description"&amp;""""&amp;":"&amp;""""&amp;AD10&amp;""""&amp;"},"</f>
        <v>{"id":"9","make_id":"2","model_name":"GTV - 2.0L V6 Turbo","year_model":"1998 - on ","description":""},</v>
      </c>
    </row>
    <row r="11" customFormat="false" ht="13.8" hidden="false" customHeight="false" outlineLevel="0" collapsed="false">
      <c r="A11" s="8" t="n">
        <v>10</v>
      </c>
      <c r="B11" s="12" t="n">
        <v>2</v>
      </c>
      <c r="C11" s="8" t="s">
        <v>4</v>
      </c>
      <c r="D11" s="8" t="s">
        <v>66</v>
      </c>
      <c r="E11" s="8"/>
      <c r="F11" s="2" t="str">
        <f aca="false">SUBSTITUTE(C11," ","_")&amp;"_"&amp;SUBSTITUTE(D11," ","_")&amp;"_"&amp;SUBSTITUTE(E11," ","_")</f>
        <v>ALFA_ROMEO_Spyder_</v>
      </c>
      <c r="G11" s="2" t="str">
        <f aca="false">VLOOKUP(F11,Sheet6!$G$3:$H$904,2,0)</f>
        <v>DIN66</v>
      </c>
      <c r="H11" s="2" t="n">
        <f aca="false">VLOOKUP(G11,part!$Q$2:$R$51,2,0)</f>
        <v>5</v>
      </c>
      <c r="I11" s="2" t="str">
        <f aca="false">VLOOKUP(F11,Sheet6!$G$3:$I$904,3,0)</f>
        <v>DIN66</v>
      </c>
      <c r="J11" s="2" t="n">
        <f aca="false">VLOOKUP(F11,Sheet6!$G$3:$J$904,4,0)</f>
        <v>2001</v>
      </c>
      <c r="K11" s="8" t="n">
        <v>10</v>
      </c>
      <c r="L11" s="2" t="str">
        <f aca="false">VLOOKUP(F11,Sheet9!$H$1:$I$912,2,0)</f>
        <v>2001/2004</v>
      </c>
      <c r="M11" s="2" t="str">
        <f aca="false">VLOOKUP(F11,Sheet9!$H$3:$I$912,2,0)</f>
        <v>2001/2004</v>
      </c>
      <c r="V11" s="2" t="str">
        <f aca="false">"{"&amp;""""&amp;"id"&amp;""""&amp;":"&amp;""""&amp;A11&amp;""""&amp;","&amp;""""&amp;"make_id"&amp;""""&amp;":"&amp;""""&amp;B11&amp;""""&amp;","&amp;""""&amp;"model_name"&amp;""""&amp;":"&amp;""""&amp;D11&amp;""""&amp;","&amp;""""&amp;"year_model"&amp;""""&amp;":"&amp;""""&amp;E11&amp;""""&amp;","&amp;""""&amp;"description"&amp;""""&amp;":"&amp;""""&amp;AD11&amp;""""&amp;"},"</f>
        <v>{"id":"10","make_id":"2","model_name":"Spyder","year_model":"","description":""},</v>
      </c>
    </row>
    <row r="12" customFormat="false" ht="13.8" hidden="false" customHeight="false" outlineLevel="0" collapsed="false">
      <c r="A12" s="8" t="n">
        <v>11</v>
      </c>
      <c r="B12" s="12" t="n">
        <v>2</v>
      </c>
      <c r="C12" s="8" t="s">
        <v>4</v>
      </c>
      <c r="D12" s="8" t="s">
        <v>67</v>
      </c>
      <c r="E12" s="8" t="s">
        <v>68</v>
      </c>
      <c r="F12" s="2" t="str">
        <f aca="false">SUBSTITUTE(C12," ","_")&amp;"_"&amp;SUBSTITUTE(D12," ","_")&amp;"_"&amp;SUBSTITUTE(E12," ","_")</f>
        <v>ALFA_ROMEO_Mito_2010_-_on</v>
      </c>
      <c r="G12" s="2" t="str">
        <f aca="false">VLOOKUP(F12,Sheet6!$G$3:$H$904,2,0)</f>
        <v>B20</v>
      </c>
      <c r="H12" s="2" t="n">
        <f aca="false">VLOOKUP(G12,part!$Q$2:$R$51,2,0)</f>
        <v>39</v>
      </c>
      <c r="I12" s="2" t="str">
        <f aca="false">VLOOKUP(F12,Sheet6!$G$3:$I$904,3,0)</f>
        <v>B20</v>
      </c>
      <c r="J12" s="2" t="n">
        <f aca="false">VLOOKUP(F12,Sheet6!$G$3:$J$904,4,0)</f>
        <v>0</v>
      </c>
      <c r="K12" s="8" t="n">
        <v>11</v>
      </c>
      <c r="L12" s="2" t="n">
        <f aca="false">VLOOKUP(F12,Sheet9!$H$1:$I$912,2,0)</f>
        <v>0</v>
      </c>
      <c r="M12" s="2" t="n">
        <f aca="false">VLOOKUP(F12,Sheet9!$H$3:$I$912,2,0)</f>
        <v>0</v>
      </c>
      <c r="V12" s="2" t="str">
        <f aca="false">"{"&amp;""""&amp;"id"&amp;""""&amp;":"&amp;""""&amp;A12&amp;""""&amp;","&amp;""""&amp;"make_id"&amp;""""&amp;":"&amp;""""&amp;B12&amp;""""&amp;","&amp;""""&amp;"model_name"&amp;""""&amp;":"&amp;""""&amp;D12&amp;""""&amp;","&amp;""""&amp;"year_model"&amp;""""&amp;":"&amp;""""&amp;E12&amp;""""&amp;","&amp;""""&amp;"description"&amp;""""&amp;":"&amp;""""&amp;AD12&amp;""""&amp;"},"</f>
        <v>{"id":"11","make_id":"2","model_name":"Mito","year_model":"2010 - on","description":""},</v>
      </c>
    </row>
    <row r="13" customFormat="false" ht="13.8" hidden="false" customHeight="false" outlineLevel="0" collapsed="false">
      <c r="A13" s="8" t="n">
        <v>12</v>
      </c>
      <c r="B13" s="12" t="n">
        <v>2</v>
      </c>
      <c r="C13" s="8" t="s">
        <v>4</v>
      </c>
      <c r="D13" s="8" t="s">
        <v>69</v>
      </c>
      <c r="E13" s="8" t="s">
        <v>68</v>
      </c>
      <c r="F13" s="2" t="str">
        <f aca="false">SUBSTITUTE(C13," ","_")&amp;"_"&amp;SUBSTITUTE(D13," ","_")&amp;"_"&amp;SUBSTITUTE(E13," ","_")</f>
        <v>ALFA_ROMEO_Giulietta_2010_-_on</v>
      </c>
      <c r="G13" s="2" t="str">
        <f aca="false">VLOOKUP(F13,Sheet6!$G$3:$H$904,2,0)</f>
        <v>DIN55</v>
      </c>
      <c r="H13" s="2" t="n">
        <f aca="false">VLOOKUP(G13,part!$Q$2:$R$51,2,0)</f>
        <v>9</v>
      </c>
      <c r="I13" s="2" t="str">
        <f aca="false">VLOOKUP(F13,Sheet6!$G$3:$I$904,3,0)</f>
        <v>DIN55</v>
      </c>
      <c r="J13" s="2" t="n">
        <f aca="false">VLOOKUP(F13,Sheet6!$G$3:$J$904,4,0)</f>
        <v>0</v>
      </c>
      <c r="K13" s="8" t="n">
        <v>12</v>
      </c>
      <c r="L13" s="2" t="n">
        <f aca="false">VLOOKUP(F13,Sheet9!$H$1:$I$912,2,0)</f>
        <v>0</v>
      </c>
      <c r="M13" s="2" t="n">
        <f aca="false">VLOOKUP(F13,Sheet9!$H$3:$I$912,2,0)</f>
        <v>0</v>
      </c>
      <c r="V13" s="2" t="str">
        <f aca="false">"{"&amp;""""&amp;"id"&amp;""""&amp;":"&amp;""""&amp;A13&amp;""""&amp;","&amp;""""&amp;"make_id"&amp;""""&amp;":"&amp;""""&amp;B13&amp;""""&amp;","&amp;""""&amp;"model_name"&amp;""""&amp;":"&amp;""""&amp;D13&amp;""""&amp;","&amp;""""&amp;"year_model"&amp;""""&amp;":"&amp;""""&amp;E13&amp;""""&amp;","&amp;""""&amp;"description"&amp;""""&amp;":"&amp;""""&amp;AD13&amp;""""&amp;"},"</f>
        <v>{"id":"12","make_id":"2","model_name":"Giulietta","year_model":"2010 - on","description":""},</v>
      </c>
    </row>
    <row r="14" customFormat="false" ht="13.8" hidden="false" customHeight="false" outlineLevel="0" collapsed="false">
      <c r="A14" s="8" t="n">
        <v>13</v>
      </c>
      <c r="B14" s="12" t="n">
        <v>2</v>
      </c>
      <c r="C14" s="8" t="s">
        <v>4</v>
      </c>
      <c r="D14" s="8" t="s">
        <v>70</v>
      </c>
      <c r="E14" s="8" t="n">
        <v>2012</v>
      </c>
      <c r="F14" s="2" t="str">
        <f aca="false">SUBSTITUTE(C14," ","_")&amp;"_"&amp;SUBSTITUTE(D14," ","_")&amp;"_"&amp;SUBSTITUTE(E14," ","_")</f>
        <v>ALFA_ROMEO_4C_2012</v>
      </c>
      <c r="G14" s="2" t="str">
        <f aca="false">VLOOKUP(F14,Sheet6!$G$3:$H$904,2,0)</f>
        <v>DIN66</v>
      </c>
      <c r="H14" s="2" t="n">
        <f aca="false">VLOOKUP(G14,part!$Q$2:$R$51,2,0)</f>
        <v>5</v>
      </c>
      <c r="I14" s="2" t="str">
        <f aca="false">VLOOKUP(F14,Sheet6!$G$3:$I$904,3,0)</f>
        <v>DIN66</v>
      </c>
      <c r="J14" s="2" t="n">
        <f aca="false">VLOOKUP(F14,Sheet6!$G$3:$J$904,4,0)</f>
        <v>2001</v>
      </c>
      <c r="K14" s="8" t="n">
        <v>13</v>
      </c>
      <c r="L14" s="2" t="str">
        <f aca="false">VLOOKUP(F14,Sheet9!$H$1:$I$912,2,0)</f>
        <v>2001/2004</v>
      </c>
      <c r="M14" s="2" t="str">
        <f aca="false">VLOOKUP(F14,Sheet9!$H$3:$I$912,2,0)</f>
        <v>2001/2004</v>
      </c>
      <c r="V14" s="2" t="str">
        <f aca="false">"{"&amp;""""&amp;"id"&amp;""""&amp;":"&amp;""""&amp;A14&amp;""""&amp;","&amp;""""&amp;"make_id"&amp;""""&amp;":"&amp;""""&amp;B14&amp;""""&amp;","&amp;""""&amp;"model_name"&amp;""""&amp;":"&amp;""""&amp;D14&amp;""""&amp;","&amp;""""&amp;"year_model"&amp;""""&amp;":"&amp;""""&amp;E14&amp;""""&amp;","&amp;""""&amp;"description"&amp;""""&amp;":"&amp;""""&amp;AD14&amp;""""&amp;"},"</f>
        <v>{"id":"13","make_id":"2","model_name":"4C","year_model":"2012","description":""},</v>
      </c>
    </row>
    <row r="15" customFormat="false" ht="13.8" hidden="false" customHeight="false" outlineLevel="0" collapsed="false">
      <c r="A15" s="8" t="n">
        <v>14</v>
      </c>
      <c r="B15" s="12" t="n">
        <v>3</v>
      </c>
      <c r="C15" s="8" t="s">
        <v>5</v>
      </c>
      <c r="D15" s="8" t="s">
        <v>71</v>
      </c>
      <c r="E15" s="8"/>
      <c r="F15" s="2" t="str">
        <f aca="false">SUBSTITUTE(C15," ","_")&amp;"_"&amp;SUBSTITUTE(D15," ","_")&amp;"_"&amp;SUBSTITUTE(E15," ","_")</f>
        <v>AUDI_A1_</v>
      </c>
      <c r="G15" s="2" t="str">
        <f aca="false">VLOOKUP(F15,Sheet6!$G$3:$H$904,2,0)</f>
        <v>DIN55</v>
      </c>
      <c r="H15" s="2" t="n">
        <f aca="false">VLOOKUP(G15,part!$Q$2:$R$51,2,0)</f>
        <v>9</v>
      </c>
      <c r="I15" s="2" t="n">
        <f aca="false">VLOOKUP(F15,Sheet6!$G$3:$I$904,3,0)</f>
        <v>0</v>
      </c>
      <c r="J15" s="2" t="n">
        <f aca="false">VLOOKUP(F15,Sheet6!$G$3:$J$904,4,0)</f>
        <v>0</v>
      </c>
      <c r="K15" s="8" t="n">
        <v>14</v>
      </c>
      <c r="L15" s="2" t="n">
        <f aca="false">VLOOKUP(F15,Sheet9!$H$1:$I$912,2,0)</f>
        <v>0</v>
      </c>
      <c r="M15" s="2" t="n">
        <f aca="false">VLOOKUP(F15,Sheet9!$H$3:$I$912,2,0)</f>
        <v>0</v>
      </c>
      <c r="V15" s="2" t="str">
        <f aca="false">"{"&amp;""""&amp;"id"&amp;""""&amp;":"&amp;""""&amp;A15&amp;""""&amp;","&amp;""""&amp;"make_id"&amp;""""&amp;":"&amp;""""&amp;B15&amp;""""&amp;","&amp;""""&amp;"model_name"&amp;""""&amp;":"&amp;""""&amp;D15&amp;""""&amp;","&amp;""""&amp;"year_model"&amp;""""&amp;":"&amp;""""&amp;E15&amp;""""&amp;","&amp;""""&amp;"description"&amp;""""&amp;":"&amp;""""&amp;AD15&amp;""""&amp;"},"</f>
        <v>{"id":"14","make_id":"3","model_name":"A1","year_model":"","description":""},</v>
      </c>
    </row>
    <row r="16" customFormat="false" ht="13.8" hidden="false" customHeight="false" outlineLevel="0" collapsed="false">
      <c r="A16" s="8" t="n">
        <v>15</v>
      </c>
      <c r="B16" s="12" t="n">
        <v>3</v>
      </c>
      <c r="C16" s="8" t="s">
        <v>5</v>
      </c>
      <c r="D16" s="8" t="s">
        <v>72</v>
      </c>
      <c r="E16" s="8"/>
      <c r="F16" s="2" t="str">
        <f aca="false">SUBSTITUTE(C16," ","_")&amp;"_"&amp;SUBSTITUTE(D16," ","_")&amp;"_"&amp;SUBSTITUTE(E16," ","_")</f>
        <v>AUDI_A3_</v>
      </c>
      <c r="G16" s="2" t="str">
        <f aca="false">VLOOKUP(F16,Sheet6!$G$3:$H$904,2,0)</f>
        <v>DIN55</v>
      </c>
      <c r="H16" s="2" t="n">
        <f aca="false">VLOOKUP(G16,part!$Q$2:$R$51,2,0)</f>
        <v>9</v>
      </c>
      <c r="I16" s="2" t="n">
        <f aca="false">VLOOKUP(F16,Sheet6!$G$3:$I$904,3,0)</f>
        <v>0</v>
      </c>
      <c r="J16" s="2" t="n">
        <f aca="false">VLOOKUP(F16,Sheet6!$G$3:$J$904,4,0)</f>
        <v>0</v>
      </c>
      <c r="K16" s="8" t="n">
        <v>15</v>
      </c>
      <c r="L16" s="2" t="n">
        <f aca="false">VLOOKUP(F16,Sheet9!$H$1:$I$912,2,0)</f>
        <v>0</v>
      </c>
      <c r="M16" s="2" t="n">
        <f aca="false">VLOOKUP(F16,Sheet9!$H$3:$I$912,2,0)</f>
        <v>0</v>
      </c>
      <c r="V16" s="2" t="str">
        <f aca="false">"{"&amp;""""&amp;"id"&amp;""""&amp;":"&amp;""""&amp;A16&amp;""""&amp;","&amp;""""&amp;"make_id"&amp;""""&amp;":"&amp;""""&amp;B16&amp;""""&amp;","&amp;""""&amp;"model_name"&amp;""""&amp;":"&amp;""""&amp;D16&amp;""""&amp;","&amp;""""&amp;"year_model"&amp;""""&amp;":"&amp;""""&amp;E16&amp;""""&amp;","&amp;""""&amp;"description"&amp;""""&amp;":"&amp;""""&amp;AD16&amp;""""&amp;"},"</f>
        <v>{"id":"15","make_id":"3","model_name":"A3","year_model":"","description":""},</v>
      </c>
    </row>
    <row r="17" customFormat="false" ht="13.8" hidden="false" customHeight="false" outlineLevel="0" collapsed="false">
      <c r="A17" s="8" t="n">
        <v>16</v>
      </c>
      <c r="B17" s="12" t="n">
        <v>3</v>
      </c>
      <c r="C17" s="8" t="s">
        <v>5</v>
      </c>
      <c r="D17" s="8" t="s">
        <v>73</v>
      </c>
      <c r="E17" s="8"/>
      <c r="F17" s="2" t="str">
        <f aca="false">SUBSTITUTE(C17," ","_")&amp;"_"&amp;SUBSTITUTE(D17," ","_")&amp;"_"&amp;SUBSTITUTE(E17," ","_")</f>
        <v>AUDI_A4_</v>
      </c>
      <c r="G17" s="2" t="str">
        <f aca="false">VLOOKUP(F17,Sheet6!$G$3:$H$904,2,0)</f>
        <v>DIN55</v>
      </c>
      <c r="H17" s="2" t="n">
        <f aca="false">VLOOKUP(G17,part!$Q$2:$R$51,2,0)</f>
        <v>9</v>
      </c>
      <c r="I17" s="2" t="str">
        <f aca="false">VLOOKUP(F17,Sheet6!$G$3:$I$904,3,0)</f>
        <v>If the vehicle is equipped with start/stop technology, the recommended battery is ENERGIZER AGM</v>
      </c>
      <c r="J17" s="2" t="n">
        <f aca="false">VLOOKUP(F17,Sheet6!$G$3:$J$904,4,0)</f>
        <v>2002</v>
      </c>
      <c r="K17" s="8" t="n">
        <v>16</v>
      </c>
      <c r="L17" s="2" t="n">
        <f aca="false">VLOOKUP(F17,Sheet9!$H$1:$I$912,2,0)</f>
        <v>0</v>
      </c>
      <c r="M17" s="2" t="n">
        <f aca="false">VLOOKUP(F17,Sheet9!$H$3:$I$912,2,0)</f>
        <v>0</v>
      </c>
      <c r="V17" s="2" t="str">
        <f aca="false">"{"&amp;""""&amp;"id"&amp;""""&amp;":"&amp;""""&amp;A17&amp;""""&amp;","&amp;""""&amp;"make_id"&amp;""""&amp;":"&amp;""""&amp;B17&amp;""""&amp;","&amp;""""&amp;"model_name"&amp;""""&amp;":"&amp;""""&amp;D17&amp;""""&amp;","&amp;""""&amp;"year_model"&amp;""""&amp;":"&amp;""""&amp;E17&amp;""""&amp;","&amp;""""&amp;"description"&amp;""""&amp;":"&amp;""""&amp;AD17&amp;""""&amp;"},"</f>
        <v>{"id":"16","make_id":"3","model_name":"A4","year_model":"","description":""},</v>
      </c>
    </row>
    <row r="18" customFormat="false" ht="13.8" hidden="false" customHeight="false" outlineLevel="0" collapsed="false">
      <c r="A18" s="8" t="n">
        <v>17</v>
      </c>
      <c r="B18" s="12" t="n">
        <v>3</v>
      </c>
      <c r="C18" s="8" t="s">
        <v>5</v>
      </c>
      <c r="D18" s="8" t="s">
        <v>74</v>
      </c>
      <c r="E18" s="8" t="s">
        <v>75</v>
      </c>
      <c r="F18" s="2" t="str">
        <f aca="false">SUBSTITUTE(C18," ","_")&amp;"_"&amp;SUBSTITUTE(D18," ","_")&amp;"_"&amp;SUBSTITUTE(E18," ","_")</f>
        <v>AUDI_A6_2007_-_on</v>
      </c>
      <c r="G18" s="2" t="str">
        <f aca="false">VLOOKUP(F18,Sheet6!$G$3:$H$904,2,0)</f>
        <v>DIN88</v>
      </c>
      <c r="H18" s="2" t="n">
        <f aca="false">VLOOKUP(G18,part!$Q$2:$R$51,2,0)</f>
        <v>6</v>
      </c>
      <c r="I18" s="2" t="str">
        <f aca="false">VLOOKUP(F18,Sheet6!$G$3:$I$904,3,0)</f>
        <v>If the vehicle is equipped with start/stop technology, the recommended battery is ENERGIZER AGM</v>
      </c>
      <c r="J18" s="2" t="n">
        <f aca="false">VLOOKUP(F18,Sheet6!$G$3:$J$904,4,0)</f>
        <v>2003</v>
      </c>
      <c r="K18" s="8" t="n">
        <v>17</v>
      </c>
      <c r="L18" s="2" t="n">
        <f aca="false">VLOOKUP(F18,Sheet9!$H$1:$I$912,2,0)</f>
        <v>2003</v>
      </c>
      <c r="M18" s="2" t="n">
        <f aca="false">VLOOKUP(F18,Sheet9!$H$3:$I$912,2,0)</f>
        <v>2003</v>
      </c>
      <c r="V18" s="2" t="str">
        <f aca="false">"{"&amp;""""&amp;"id"&amp;""""&amp;":"&amp;""""&amp;A18&amp;""""&amp;","&amp;""""&amp;"make_id"&amp;""""&amp;":"&amp;""""&amp;B18&amp;""""&amp;","&amp;""""&amp;"model_name"&amp;""""&amp;":"&amp;""""&amp;D18&amp;""""&amp;","&amp;""""&amp;"year_model"&amp;""""&amp;":"&amp;""""&amp;E18&amp;""""&amp;","&amp;""""&amp;"description"&amp;""""&amp;":"&amp;""""&amp;AD18&amp;""""&amp;"},"</f>
        <v>{"id":"17","make_id":"3","model_name":"A6","year_model":"2007 - on","description":""},</v>
      </c>
    </row>
    <row r="19" customFormat="false" ht="13.8" hidden="false" customHeight="false" outlineLevel="0" collapsed="false">
      <c r="A19" s="8" t="n">
        <v>18</v>
      </c>
      <c r="B19" s="12" t="n">
        <v>3</v>
      </c>
      <c r="C19" s="8" t="s">
        <v>5</v>
      </c>
      <c r="D19" s="8" t="s">
        <v>76</v>
      </c>
      <c r="E19" s="8"/>
      <c r="F19" s="2" t="str">
        <f aca="false">SUBSTITUTE(C19," ","_")&amp;"_"&amp;SUBSTITUTE(D19," ","_")&amp;"_"&amp;SUBSTITUTE(E19," ","_")</f>
        <v>AUDI_A8_</v>
      </c>
      <c r="G19" s="2" t="str">
        <f aca="false">VLOOKUP(F19,Sheet6!$G$3:$H$904,2,0)</f>
        <v>DIN110</v>
      </c>
      <c r="H19" s="2" t="n">
        <f aca="false">VLOOKUP(G19,part!$Q$2:$R$51,2,0)</f>
        <v>12</v>
      </c>
      <c r="I19" s="2" t="str">
        <f aca="false">VLOOKUP(F19,Sheet6!$G$3:$I$904,3,0)</f>
        <v>If the vehicle is equipped with start/stop technology, the recommended battery is ENERGIZER AGM</v>
      </c>
      <c r="J19" s="2" t="n">
        <f aca="false">VLOOKUP(F19,Sheet6!$G$3:$J$904,4,0)</f>
        <v>0</v>
      </c>
      <c r="K19" s="8" t="n">
        <v>18</v>
      </c>
      <c r="L19" s="2" t="n">
        <f aca="false">VLOOKUP(F19,Sheet9!$H$1:$I$912,2,0)</f>
        <v>0</v>
      </c>
      <c r="M19" s="2" t="n">
        <f aca="false">VLOOKUP(F19,Sheet9!$H$3:$I$912,2,0)</f>
        <v>0</v>
      </c>
      <c r="V19" s="2" t="str">
        <f aca="false">"{"&amp;""""&amp;"id"&amp;""""&amp;":"&amp;""""&amp;A19&amp;""""&amp;","&amp;""""&amp;"make_id"&amp;""""&amp;":"&amp;""""&amp;B19&amp;""""&amp;","&amp;""""&amp;"model_name"&amp;""""&amp;":"&amp;""""&amp;D19&amp;""""&amp;","&amp;""""&amp;"year_model"&amp;""""&amp;":"&amp;""""&amp;E19&amp;""""&amp;","&amp;""""&amp;"description"&amp;""""&amp;":"&amp;""""&amp;AD19&amp;""""&amp;"},"</f>
        <v>{"id":"18","make_id":"3","model_name":"A8","year_model":"","description":""},</v>
      </c>
    </row>
    <row r="20" customFormat="false" ht="13.8" hidden="false" customHeight="false" outlineLevel="0" collapsed="false">
      <c r="A20" s="8" t="n">
        <v>19</v>
      </c>
      <c r="B20" s="12" t="n">
        <v>3</v>
      </c>
      <c r="C20" s="8" t="s">
        <v>5</v>
      </c>
      <c r="D20" s="8" t="s">
        <v>77</v>
      </c>
      <c r="E20" s="8"/>
      <c r="F20" s="2" t="str">
        <f aca="false">SUBSTITUTE(C20," ","_")&amp;"_"&amp;SUBSTITUTE(D20," ","_")&amp;"_"&amp;SUBSTITUTE(E20," ","_")</f>
        <v>AUDI_IT_</v>
      </c>
      <c r="G20" s="2" t="str">
        <f aca="false">VLOOKUP(F20,Sheet6!$G$3:$H$904,2,0)</f>
        <v>DIN55</v>
      </c>
      <c r="H20" s="2" t="n">
        <f aca="false">VLOOKUP(G20,part!$Q$2:$R$51,2,0)</f>
        <v>9</v>
      </c>
      <c r="I20" s="2" t="str">
        <f aca="false">VLOOKUP(F20,Sheet6!$G$3:$I$904,3,0)</f>
        <v>If the vehicle is equipped with start/stop technology, the recommended battery is ENERGIZER AGM</v>
      </c>
      <c r="J20" s="2" t="n">
        <f aca="false">VLOOKUP(F20,Sheet6!$G$3:$J$904,4,0)</f>
        <v>2002</v>
      </c>
      <c r="K20" s="8" t="n">
        <v>19</v>
      </c>
      <c r="L20" s="2" t="n">
        <f aca="false">VLOOKUP(F20,Sheet9!$H$1:$I$912,2,0)</f>
        <v>0</v>
      </c>
      <c r="M20" s="2" t="n">
        <f aca="false">VLOOKUP(F20,Sheet9!$H$3:$I$912,2,0)</f>
        <v>0</v>
      </c>
      <c r="V20" s="2" t="str">
        <f aca="false">"{"&amp;""""&amp;"id"&amp;""""&amp;":"&amp;""""&amp;A20&amp;""""&amp;","&amp;""""&amp;"make_id"&amp;""""&amp;":"&amp;""""&amp;B20&amp;""""&amp;","&amp;""""&amp;"model_name"&amp;""""&amp;":"&amp;""""&amp;D20&amp;""""&amp;","&amp;""""&amp;"year_model"&amp;""""&amp;":"&amp;""""&amp;E20&amp;""""&amp;","&amp;""""&amp;"description"&amp;""""&amp;":"&amp;""""&amp;AD20&amp;""""&amp;"},"</f>
        <v>{"id":"19","make_id":"3","model_name":"IT","year_model":"","description":""},</v>
      </c>
    </row>
    <row r="21" customFormat="false" ht="13.8" hidden="false" customHeight="false" outlineLevel="0" collapsed="false">
      <c r="A21" s="8" t="n">
        <v>20</v>
      </c>
      <c r="B21" s="12" t="n">
        <v>3</v>
      </c>
      <c r="C21" s="8" t="s">
        <v>5</v>
      </c>
      <c r="D21" s="8" t="s">
        <v>78</v>
      </c>
      <c r="E21" s="8"/>
      <c r="F21" s="2" t="str">
        <f aca="false">SUBSTITUTE(C21," ","_")&amp;"_"&amp;SUBSTITUTE(D21," ","_")&amp;"_"&amp;SUBSTITUTE(E21," ","_")</f>
        <v>AUDI_Q3_</v>
      </c>
      <c r="G21" s="2" t="str">
        <f aca="false">VLOOKUP(F21,Sheet6!$G$3:$H$904,2,0)</f>
        <v>DIN55</v>
      </c>
      <c r="H21" s="2" t="n">
        <f aca="false">VLOOKUP(G21,part!$Q$2:$R$51,2,0)</f>
        <v>9</v>
      </c>
      <c r="I21" s="2" t="str">
        <f aca="false">VLOOKUP(F21,Sheet6!$G$3:$I$904,3,0)</f>
        <v>If the vehicle is equipped with start/stop technology, the recommended battery is ENERGIZER AGM</v>
      </c>
      <c r="J21" s="2" t="n">
        <f aca="false">VLOOKUP(F21,Sheet6!$G$3:$J$904,4,0)</f>
        <v>2002</v>
      </c>
      <c r="K21" s="8" t="n">
        <v>20</v>
      </c>
      <c r="L21" s="2" t="n">
        <f aca="false">VLOOKUP(F21,Sheet9!$H$1:$I$912,2,0)</f>
        <v>0</v>
      </c>
      <c r="M21" s="2" t="n">
        <f aca="false">VLOOKUP(F21,Sheet9!$H$3:$I$912,2,0)</f>
        <v>0</v>
      </c>
      <c r="V21" s="2" t="str">
        <f aca="false">"{"&amp;""""&amp;"id"&amp;""""&amp;":"&amp;""""&amp;A21&amp;""""&amp;","&amp;""""&amp;"make_id"&amp;""""&amp;":"&amp;""""&amp;B21&amp;""""&amp;","&amp;""""&amp;"model_name"&amp;""""&amp;":"&amp;""""&amp;D21&amp;""""&amp;","&amp;""""&amp;"year_model"&amp;""""&amp;":"&amp;""""&amp;E21&amp;""""&amp;","&amp;""""&amp;"description"&amp;""""&amp;":"&amp;""""&amp;AD21&amp;""""&amp;"},"</f>
        <v>{"id":"20","make_id":"3","model_name":"Q3","year_model":"","description":""},</v>
      </c>
    </row>
    <row r="22" customFormat="false" ht="13.8" hidden="false" customHeight="false" outlineLevel="0" collapsed="false">
      <c r="A22" s="8" t="n">
        <v>21</v>
      </c>
      <c r="B22" s="12" t="n">
        <v>3</v>
      </c>
      <c r="C22" s="8" t="s">
        <v>5</v>
      </c>
      <c r="D22" s="8" t="s">
        <v>79</v>
      </c>
      <c r="E22" s="8"/>
      <c r="F22" s="2" t="str">
        <f aca="false">SUBSTITUTE(C22," ","_")&amp;"_"&amp;SUBSTITUTE(D22," ","_")&amp;"_"&amp;SUBSTITUTE(E22," ","_")</f>
        <v>AUDI_Q5_</v>
      </c>
      <c r="G22" s="2" t="str">
        <f aca="false">VLOOKUP(F22,Sheet6!$G$3:$H$904,2,0)</f>
        <v>DIN77</v>
      </c>
      <c r="H22" s="2" t="n">
        <f aca="false">VLOOKUP(G22,part!$Q$2:$R$51,2,0)</f>
        <v>13</v>
      </c>
      <c r="I22" s="2" t="str">
        <f aca="false">VLOOKUP(F22,Sheet6!$G$3:$I$904,3,0)</f>
        <v>If the vehicle is equipped with start/stop technology, the recommended battery is ENERGIZER AGM</v>
      </c>
      <c r="J22" s="2" t="n">
        <f aca="false">VLOOKUP(F22,Sheet6!$G$3:$J$904,4,0)</f>
        <v>0</v>
      </c>
      <c r="K22" s="8" t="n">
        <v>21</v>
      </c>
      <c r="L22" s="2" t="n">
        <f aca="false">VLOOKUP(F22,Sheet9!$H$1:$I$912,2,0)</f>
        <v>0</v>
      </c>
      <c r="M22" s="2" t="n">
        <f aca="false">VLOOKUP(F22,Sheet9!$H$3:$I$912,2,0)</f>
        <v>0</v>
      </c>
      <c r="V22" s="2" t="str">
        <f aca="false">"{"&amp;""""&amp;"id"&amp;""""&amp;":"&amp;""""&amp;A22&amp;""""&amp;","&amp;""""&amp;"make_id"&amp;""""&amp;":"&amp;""""&amp;B22&amp;""""&amp;","&amp;""""&amp;"model_name"&amp;""""&amp;":"&amp;""""&amp;D22&amp;""""&amp;","&amp;""""&amp;"year_model"&amp;""""&amp;":"&amp;""""&amp;E22&amp;""""&amp;","&amp;""""&amp;"description"&amp;""""&amp;":"&amp;""""&amp;AD22&amp;""""&amp;"},"</f>
        <v>{"id":"21","make_id":"3","model_name":"Q5","year_model":"","description":""},</v>
      </c>
    </row>
    <row r="23" customFormat="false" ht="13.8" hidden="false" customHeight="false" outlineLevel="0" collapsed="false">
      <c r="A23" s="8" t="n">
        <v>22</v>
      </c>
      <c r="B23" s="12" t="n">
        <v>3</v>
      </c>
      <c r="C23" s="8" t="s">
        <v>5</v>
      </c>
      <c r="D23" s="8" t="s">
        <v>80</v>
      </c>
      <c r="E23" s="8"/>
      <c r="F23" s="2" t="str">
        <f aca="false">SUBSTITUTE(C23," ","_")&amp;"_"&amp;SUBSTITUTE(D23," ","_")&amp;"_"&amp;SUBSTITUTE(E23," ","_")</f>
        <v>AUDI_Q7_</v>
      </c>
      <c r="G23" s="2" t="str">
        <f aca="false">VLOOKUP(F23,Sheet6!$G$3:$H$904,2,0)</f>
        <v>DIN110</v>
      </c>
      <c r="H23" s="2" t="n">
        <f aca="false">VLOOKUP(G23,part!$Q$2:$R$51,2,0)</f>
        <v>12</v>
      </c>
      <c r="I23" s="2" t="str">
        <f aca="false">VLOOKUP(F23,Sheet6!$G$3:$I$904,3,0)</f>
        <v>If the vehicle is equipped with start/stop technology, the recommended battery is ENERGIZER AGM</v>
      </c>
      <c r="J23" s="2" t="n">
        <f aca="false">VLOOKUP(F23,Sheet6!$G$3:$J$904,4,0)</f>
        <v>0</v>
      </c>
      <c r="K23" s="8" t="n">
        <v>22</v>
      </c>
      <c r="L23" s="2" t="n">
        <f aca="false">VLOOKUP(F23,Sheet9!$H$1:$I$912,2,0)</f>
        <v>0</v>
      </c>
      <c r="M23" s="2" t="n">
        <f aca="false">VLOOKUP(F23,Sheet9!$H$3:$I$912,2,0)</f>
        <v>0</v>
      </c>
      <c r="V23" s="2" t="str">
        <f aca="false">"{"&amp;""""&amp;"id"&amp;""""&amp;":"&amp;""""&amp;A23&amp;""""&amp;","&amp;""""&amp;"make_id"&amp;""""&amp;":"&amp;""""&amp;B23&amp;""""&amp;","&amp;""""&amp;"model_name"&amp;""""&amp;":"&amp;""""&amp;D23&amp;""""&amp;","&amp;""""&amp;"year_model"&amp;""""&amp;":"&amp;""""&amp;E23&amp;""""&amp;","&amp;""""&amp;"description"&amp;""""&amp;":"&amp;""""&amp;AD23&amp;""""&amp;"},"</f>
        <v>{"id":"22","make_id":"3","model_name":"Q7","year_model":"","description":""},</v>
      </c>
    </row>
    <row r="24" customFormat="false" ht="13.8" hidden="false" customHeight="false" outlineLevel="0" collapsed="false">
      <c r="A24" s="8" t="n">
        <v>23</v>
      </c>
      <c r="B24" s="12" t="n">
        <v>4</v>
      </c>
      <c r="C24" s="8" t="s">
        <v>6</v>
      </c>
      <c r="D24" s="8" t="s">
        <v>81</v>
      </c>
      <c r="E24" s="8"/>
      <c r="F24" s="2" t="str">
        <f aca="false">SUBSTITUTE(C24," ","_")&amp;"_"&amp;SUBSTITUTE(D24," ","_")&amp;"_"&amp;SUBSTITUTE(E24," ","_")</f>
        <v>BENTLY_Arnage_</v>
      </c>
      <c r="G24" s="2" t="str">
        <f aca="false">VLOOKUP(F24,Sheet6!$G$3:$H$904,2,0)</f>
        <v>N50</v>
      </c>
      <c r="H24" s="2" t="n">
        <f aca="false">VLOOKUP(G24,part!$Q$2:$R$51,2,0)</f>
        <v>11</v>
      </c>
      <c r="I24" s="2" t="str">
        <f aca="false">VLOOKUP(F24,Sheet6!$G$3:$I$904,3,0)</f>
        <v>If the vehicle is equipped with start/stop technology, the recommended battery is ENERGIZER AGM</v>
      </c>
      <c r="J24" s="2" t="n">
        <f aca="false">VLOOKUP(F24,Sheet6!$G$3:$J$904,4,0)</f>
        <v>0</v>
      </c>
      <c r="K24" s="8" t="n">
        <v>23</v>
      </c>
      <c r="L24" s="2" t="n">
        <f aca="false">VLOOKUP(F24,Sheet9!$H$1:$I$912,2,0)</f>
        <v>0</v>
      </c>
      <c r="M24" s="2" t="n">
        <f aca="false">VLOOKUP(F24,Sheet9!$H$3:$I$912,2,0)</f>
        <v>0</v>
      </c>
      <c r="V24" s="2" t="str">
        <f aca="false">"{"&amp;""""&amp;"id"&amp;""""&amp;":"&amp;""""&amp;A24&amp;""""&amp;","&amp;""""&amp;"make_id"&amp;""""&amp;":"&amp;""""&amp;B24&amp;""""&amp;","&amp;""""&amp;"model_name"&amp;""""&amp;":"&amp;""""&amp;D24&amp;""""&amp;","&amp;""""&amp;"year_model"&amp;""""&amp;":"&amp;""""&amp;E24&amp;""""&amp;","&amp;""""&amp;"description"&amp;""""&amp;":"&amp;""""&amp;AD24&amp;""""&amp;"},"</f>
        <v>{"id":"23","make_id":"4","model_name":"Arnage","year_model":"","description":""},</v>
      </c>
    </row>
    <row r="25" customFormat="false" ht="13.8" hidden="false" customHeight="false" outlineLevel="0" collapsed="false">
      <c r="A25" s="8" t="n">
        <v>24</v>
      </c>
      <c r="B25" s="12" t="n">
        <v>4</v>
      </c>
      <c r="C25" s="8" t="s">
        <v>6</v>
      </c>
      <c r="D25" s="8" t="s">
        <v>82</v>
      </c>
      <c r="E25" s="8"/>
      <c r="F25" s="2" t="str">
        <f aca="false">SUBSTITUTE(C25," ","_")&amp;"_"&amp;SUBSTITUTE(D25," ","_")&amp;"_"&amp;SUBSTITUTE(E25," ","_")</f>
        <v>BENTLY_Continental__</v>
      </c>
      <c r="G25" s="2" t="str">
        <f aca="false">VLOOKUP(F25,Sheet6!$G$3:$H$904,2,0)</f>
        <v>DIN66x2</v>
      </c>
      <c r="H25" s="2" t="n">
        <f aca="false">VLOOKUP(G25,part!$Q$2:$R$51,2,0)</f>
        <v>40</v>
      </c>
      <c r="I25" s="2" t="str">
        <f aca="false">VLOOKUP(F25,Sheet6!$G$3:$I$904,3,0)</f>
        <v>If the vehicle is equipped with start/stop technology, the recommended battery is ENERGIZER AGM</v>
      </c>
      <c r="J25" s="2" t="n">
        <f aca="false">VLOOKUP(F25,Sheet6!$G$3:$J$904,4,0)</f>
        <v>0</v>
      </c>
      <c r="K25" s="8" t="n">
        <v>24</v>
      </c>
      <c r="L25" s="2" t="n">
        <f aca="false">VLOOKUP(F25,Sheet9!$H$1:$I$912,2,0)</f>
        <v>0</v>
      </c>
      <c r="M25" s="2" t="n">
        <f aca="false">VLOOKUP(F25,Sheet9!$H$3:$I$912,2,0)</f>
        <v>0</v>
      </c>
      <c r="V25" s="2" t="str">
        <f aca="false">"{"&amp;""""&amp;"id"&amp;""""&amp;":"&amp;""""&amp;A25&amp;""""&amp;","&amp;""""&amp;"make_id"&amp;""""&amp;":"&amp;""""&amp;B25&amp;""""&amp;","&amp;""""&amp;"model_name"&amp;""""&amp;":"&amp;""""&amp;D25&amp;""""&amp;","&amp;""""&amp;"year_model"&amp;""""&amp;":"&amp;""""&amp;E25&amp;""""&amp;","&amp;""""&amp;"description"&amp;""""&amp;":"&amp;""""&amp;AD25&amp;""""&amp;"},"</f>
        <v>{"id":"24","make_id":"4","model_name":"Continental ","year_model":"","description":""},</v>
      </c>
    </row>
    <row r="26" customFormat="false" ht="13.8" hidden="false" customHeight="false" outlineLevel="0" collapsed="false">
      <c r="A26" s="8" t="n">
        <v>25</v>
      </c>
      <c r="B26" s="12" t="n">
        <v>4</v>
      </c>
      <c r="C26" s="8" t="s">
        <v>6</v>
      </c>
      <c r="D26" s="8" t="s">
        <v>83</v>
      </c>
      <c r="E26" s="8"/>
      <c r="F26" s="2" t="str">
        <f aca="false">SUBSTITUTE(C26," ","_")&amp;"_"&amp;SUBSTITUTE(D26," ","_")&amp;"_"&amp;SUBSTITUTE(E26," ","_")</f>
        <v>BENTLY_Mulsanne__</v>
      </c>
      <c r="G26" s="2" t="str">
        <f aca="false">VLOOKUP(F26,Sheet6!$G$3:$H$904,2,0)</f>
        <v>DIN66</v>
      </c>
      <c r="H26" s="2" t="n">
        <f aca="false">VLOOKUP(G26,part!$Q$2:$R$51,2,0)</f>
        <v>35</v>
      </c>
      <c r="I26" s="2" t="str">
        <f aca="false">VLOOKUP(F26,Sheet6!$G$3:$I$904,3,0)</f>
        <v>If the vehicle is equipped with start/stop technology, the recommended battery is ENERGIZER AGM</v>
      </c>
      <c r="J26" s="2" t="str">
        <f aca="false">VLOOKUP(F26,Sheet6!$G$3:$J$904,4,0)</f>
        <v>2001,2004</v>
      </c>
      <c r="K26" s="8" t="n">
        <v>25</v>
      </c>
      <c r="L26" s="2" t="n">
        <f aca="false">VLOOKUP(F26,Sheet9!$H$1:$I$912,2,0)</f>
        <v>2004</v>
      </c>
      <c r="M26" s="2" t="n">
        <f aca="false">VLOOKUP(F26,Sheet9!$H$3:$I$912,2,0)</f>
        <v>2004</v>
      </c>
      <c r="V26" s="2" t="str">
        <f aca="false">"{"&amp;""""&amp;"id"&amp;""""&amp;":"&amp;""""&amp;A26&amp;""""&amp;","&amp;""""&amp;"make_id"&amp;""""&amp;":"&amp;""""&amp;B26&amp;""""&amp;","&amp;""""&amp;"model_name"&amp;""""&amp;":"&amp;""""&amp;D26&amp;""""&amp;","&amp;""""&amp;"year_model"&amp;""""&amp;":"&amp;""""&amp;E26&amp;""""&amp;","&amp;""""&amp;"description"&amp;""""&amp;":"&amp;""""&amp;AD26&amp;""""&amp;"},"</f>
        <v>{"id":"25","make_id":"4","model_name":"Mulsanne ","year_model":"","description":""},</v>
      </c>
    </row>
    <row r="27" customFormat="false" ht="13.8" hidden="false" customHeight="false" outlineLevel="0" collapsed="false">
      <c r="A27" s="8" t="n">
        <v>26</v>
      </c>
      <c r="B27" s="12" t="n">
        <v>4</v>
      </c>
      <c r="C27" s="8" t="s">
        <v>6</v>
      </c>
      <c r="D27" s="8" t="s">
        <v>84</v>
      </c>
      <c r="E27" s="8"/>
      <c r="F27" s="2" t="str">
        <f aca="false">SUBSTITUTE(C27," ","_")&amp;"_"&amp;SUBSTITUTE(D27," ","_")&amp;"_"&amp;SUBSTITUTE(E27," ","_")</f>
        <v>BENTLY_Continental_GT/GTC_</v>
      </c>
      <c r="G27" s="2" t="str">
        <f aca="false">VLOOKUP(F27,Sheet6!$G$3:$H$904,2,0)</f>
        <v>DIN55</v>
      </c>
      <c r="H27" s="2" t="n">
        <f aca="false">VLOOKUP(G27,part!$Q$2:$R$51,2,0)</f>
        <v>9</v>
      </c>
      <c r="I27" s="2" t="str">
        <f aca="false">VLOOKUP(F27,Sheet6!$G$3:$I$904,3,0)</f>
        <v>If the vehicle is equipped with start/stop technology, the recommended battery is ENERGIZER AGM</v>
      </c>
      <c r="J27" s="2" t="n">
        <f aca="false">VLOOKUP(F27,Sheet6!$G$3:$J$904,4,0)</f>
        <v>2002</v>
      </c>
      <c r="K27" s="8" t="n">
        <v>26</v>
      </c>
      <c r="L27" s="2" t="n">
        <f aca="false">VLOOKUP(F27,Sheet9!$H$1:$I$912,2,0)</f>
        <v>0</v>
      </c>
      <c r="M27" s="2" t="n">
        <f aca="false">VLOOKUP(F27,Sheet9!$H$3:$I$912,2,0)</f>
        <v>0</v>
      </c>
      <c r="V27" s="2" t="str">
        <f aca="false">"{"&amp;""""&amp;"id"&amp;""""&amp;":"&amp;""""&amp;A27&amp;""""&amp;","&amp;""""&amp;"make_id"&amp;""""&amp;":"&amp;""""&amp;B27&amp;""""&amp;","&amp;""""&amp;"model_name"&amp;""""&amp;":"&amp;""""&amp;D27&amp;""""&amp;","&amp;""""&amp;"year_model"&amp;""""&amp;":"&amp;""""&amp;E27&amp;""""&amp;","&amp;""""&amp;"description"&amp;""""&amp;":"&amp;""""&amp;AD27&amp;""""&amp;"},"</f>
        <v>{"id":"26","make_id":"4","model_name":"Continental GT/GTC","year_model":"","description":""},</v>
      </c>
    </row>
    <row r="28" customFormat="false" ht="13.8" hidden="false" customHeight="false" outlineLevel="0" collapsed="false">
      <c r="A28" s="8" t="n">
        <v>27</v>
      </c>
      <c r="B28" s="12" t="n">
        <v>4</v>
      </c>
      <c r="C28" s="8" t="s">
        <v>6</v>
      </c>
      <c r="D28" s="8" t="s">
        <v>85</v>
      </c>
      <c r="E28" s="8"/>
      <c r="F28" s="2" t="str">
        <f aca="false">SUBSTITUTE(C28," ","_")&amp;"_"&amp;SUBSTITUTE(D28," ","_")&amp;"_"&amp;SUBSTITUTE(E28," ","_")</f>
        <v>BENTLY_Flying_Spur_</v>
      </c>
      <c r="G28" s="2" t="str">
        <f aca="false">VLOOKUP(F28,Sheet6!$G$3:$H$904,2,0)</f>
        <v>DIN55</v>
      </c>
      <c r="H28" s="2" t="n">
        <f aca="false">VLOOKUP(G28,part!$Q$2:$R$51,2,0)</f>
        <v>9</v>
      </c>
      <c r="I28" s="2" t="str">
        <f aca="false">VLOOKUP(F28,Sheet6!$G$3:$I$904,3,0)</f>
        <v>If the vehicle is equipped with start/stop technology, the recommended battery is ENERGIZER AGM</v>
      </c>
      <c r="J28" s="2" t="n">
        <f aca="false">VLOOKUP(F28,Sheet6!$G$3:$J$904,4,0)</f>
        <v>2002</v>
      </c>
      <c r="K28" s="8" t="n">
        <v>27</v>
      </c>
      <c r="L28" s="2" t="n">
        <f aca="false">VLOOKUP(F28,Sheet9!$H$1:$I$912,2,0)</f>
        <v>0</v>
      </c>
      <c r="M28" s="2" t="n">
        <f aca="false">VLOOKUP(F28,Sheet9!$H$3:$I$912,2,0)</f>
        <v>0</v>
      </c>
      <c r="V28" s="2" t="str">
        <f aca="false">"{"&amp;""""&amp;"id"&amp;""""&amp;":"&amp;""""&amp;A28&amp;""""&amp;","&amp;""""&amp;"make_id"&amp;""""&amp;":"&amp;""""&amp;B28&amp;""""&amp;","&amp;""""&amp;"model_name"&amp;""""&amp;":"&amp;""""&amp;D28&amp;""""&amp;","&amp;""""&amp;"year_model"&amp;""""&amp;":"&amp;""""&amp;E28&amp;""""&amp;","&amp;""""&amp;"description"&amp;""""&amp;":"&amp;""""&amp;AD28&amp;""""&amp;"},"</f>
        <v>{"id":"27","make_id":"4","model_name":"Flying Spur","year_model":"","description":""},</v>
      </c>
    </row>
    <row r="29" customFormat="false" ht="13.8" hidden="false" customHeight="false" outlineLevel="0" collapsed="false">
      <c r="A29" s="8" t="n">
        <v>28</v>
      </c>
      <c r="B29" s="12" t="n">
        <v>5</v>
      </c>
      <c r="C29" s="8" t="s">
        <v>7</v>
      </c>
      <c r="D29" s="8" t="s">
        <v>86</v>
      </c>
      <c r="E29" s="8" t="s">
        <v>87</v>
      </c>
      <c r="F29" s="2" t="str">
        <f aca="false">SUBSTITUTE(C29," ","_")&amp;"_"&amp;SUBSTITUTE(D29," ","_")&amp;"_"&amp;SUBSTITUTE(E29," ","_")</f>
        <v>BMW_316i/320i/325i/328i_1991_-_on</v>
      </c>
      <c r="G29" s="2" t="str">
        <f aca="false">VLOOKUP(F29,Sheet6!$G$3:$H$904,2,0)</f>
        <v>DIN66</v>
      </c>
      <c r="H29" s="2" t="n">
        <f aca="false">VLOOKUP(G29,part!$Q$2:$R$51,2,0)</f>
        <v>5</v>
      </c>
      <c r="I29" s="2" t="n">
        <f aca="false">VLOOKUP(F29,Sheet6!$G$3:$I$904,3,0)</f>
        <v>0</v>
      </c>
      <c r="J29" s="2" t="n">
        <f aca="false">VLOOKUP(F29,Sheet6!$G$3:$J$904,4,0)</f>
        <v>0</v>
      </c>
      <c r="K29" s="8" t="n">
        <v>28</v>
      </c>
      <c r="L29" s="2" t="n">
        <f aca="false">VLOOKUP(F29,Sheet9!$H$1:$I$912,2,0)</f>
        <v>2004</v>
      </c>
      <c r="M29" s="2" t="n">
        <f aca="false">VLOOKUP(F29,Sheet9!$H$3:$I$912,2,0)</f>
        <v>2004</v>
      </c>
      <c r="V29" s="2" t="str">
        <f aca="false">"{"&amp;""""&amp;"id"&amp;""""&amp;":"&amp;""""&amp;A29&amp;""""&amp;","&amp;""""&amp;"make_id"&amp;""""&amp;":"&amp;""""&amp;B29&amp;""""&amp;","&amp;""""&amp;"model_name"&amp;""""&amp;":"&amp;""""&amp;D29&amp;""""&amp;","&amp;""""&amp;"year_model"&amp;""""&amp;":"&amp;""""&amp;E29&amp;""""&amp;","&amp;""""&amp;"description"&amp;""""&amp;":"&amp;""""&amp;AD29&amp;""""&amp;"},"</f>
        <v>{"id":"28","make_id":"5","model_name":"316i/320i/325i/328i","year_model":"1991 - on","description":""},</v>
      </c>
    </row>
    <row r="30" customFormat="false" ht="13.8" hidden="false" customHeight="false" outlineLevel="0" collapsed="false">
      <c r="A30" s="8" t="n">
        <v>29</v>
      </c>
      <c r="B30" s="12" t="n">
        <v>5</v>
      </c>
      <c r="C30" s="8" t="s">
        <v>7</v>
      </c>
      <c r="D30" s="8" t="s">
        <v>88</v>
      </c>
      <c r="E30" s="8"/>
      <c r="F30" s="2" t="str">
        <f aca="false">SUBSTITUTE(C30," ","_")&amp;"_"&amp;SUBSTITUTE(D30," ","_")&amp;"_"&amp;SUBSTITUTE(E30," ","_")</f>
        <v>BMW_1_Series_</v>
      </c>
      <c r="G30" s="2" t="str">
        <f aca="false">VLOOKUP(F30,Sheet6!$G$3:$H$904,2,0)</f>
        <v>DIN44</v>
      </c>
      <c r="H30" s="2" t="n">
        <f aca="false">VLOOKUP(G30,part!$Q$2:$R$51,2,0)</f>
        <v>7</v>
      </c>
      <c r="I30" s="2" t="n">
        <f aca="false">VLOOKUP(F30,Sheet6!$G$3:$I$904,3,0)</f>
        <v>0</v>
      </c>
      <c r="J30" s="2" t="n">
        <f aca="false">VLOOKUP(F30,Sheet6!$G$3:$J$904,4,0)</f>
        <v>0</v>
      </c>
      <c r="K30" s="8" t="n">
        <v>29</v>
      </c>
      <c r="L30" s="2" t="n">
        <f aca="false">VLOOKUP(F30,Sheet9!$H$1:$I$912,2,0)</f>
        <v>0</v>
      </c>
      <c r="M30" s="2" t="n">
        <f aca="false">VLOOKUP(F30,Sheet9!$H$3:$I$912,2,0)</f>
        <v>0</v>
      </c>
      <c r="V30" s="2" t="str">
        <f aca="false">"{"&amp;""""&amp;"id"&amp;""""&amp;":"&amp;""""&amp;A30&amp;""""&amp;","&amp;""""&amp;"make_id"&amp;""""&amp;":"&amp;""""&amp;B30&amp;""""&amp;","&amp;""""&amp;"model_name"&amp;""""&amp;":"&amp;""""&amp;D30&amp;""""&amp;","&amp;""""&amp;"year_model"&amp;""""&amp;":"&amp;""""&amp;E30&amp;""""&amp;","&amp;""""&amp;"description"&amp;""""&amp;":"&amp;""""&amp;AD30&amp;""""&amp;"},"</f>
        <v>{"id":"29","make_id":"5","model_name":"1 Series","year_model":"","description":""},</v>
      </c>
    </row>
    <row r="31" customFormat="false" ht="13.8" hidden="false" customHeight="false" outlineLevel="0" collapsed="false">
      <c r="A31" s="8" t="n">
        <v>30</v>
      </c>
      <c r="B31" s="12" t="n">
        <v>5</v>
      </c>
      <c r="C31" s="8" t="s">
        <v>7</v>
      </c>
      <c r="D31" s="8" t="s">
        <v>89</v>
      </c>
      <c r="E31" s="8"/>
      <c r="F31" s="2" t="str">
        <f aca="false">SUBSTITUTE(C31," ","_")&amp;"_"&amp;SUBSTITUTE(D31," ","_")&amp;"_"&amp;SUBSTITUTE(E31," ","_")</f>
        <v>BMW_3_Series_</v>
      </c>
      <c r="G31" s="2" t="str">
        <f aca="false">VLOOKUP(F31,Sheet6!$G$3:$H$904,2,0)</f>
        <v>DIN66</v>
      </c>
      <c r="H31" s="2" t="n">
        <f aca="false">VLOOKUP(G31,part!$Q$2:$R$51,2,0)</f>
        <v>5</v>
      </c>
      <c r="I31" s="2" t="n">
        <f aca="false">VLOOKUP(F31,Sheet6!$G$3:$I$904,3,0)</f>
        <v>0</v>
      </c>
      <c r="J31" s="2" t="n">
        <f aca="false">VLOOKUP(F31,Sheet6!$G$3:$J$904,4,0)</f>
        <v>0</v>
      </c>
      <c r="K31" s="8" t="n">
        <v>30</v>
      </c>
      <c r="L31" s="2" t="n">
        <f aca="false">VLOOKUP(F31,Sheet9!$H$1:$I$912,2,0)</f>
        <v>2004</v>
      </c>
      <c r="M31" s="2" t="n">
        <f aca="false">VLOOKUP(F31,Sheet9!$H$3:$I$912,2,0)</f>
        <v>2004</v>
      </c>
      <c r="V31" s="2" t="str">
        <f aca="false">"{"&amp;""""&amp;"id"&amp;""""&amp;":"&amp;""""&amp;A31&amp;""""&amp;","&amp;""""&amp;"make_id"&amp;""""&amp;":"&amp;""""&amp;B31&amp;""""&amp;","&amp;""""&amp;"model_name"&amp;""""&amp;":"&amp;""""&amp;D31&amp;""""&amp;","&amp;""""&amp;"year_model"&amp;""""&amp;":"&amp;""""&amp;E31&amp;""""&amp;","&amp;""""&amp;"description"&amp;""""&amp;":"&amp;""""&amp;AD31&amp;""""&amp;"},"</f>
        <v>{"id":"30","make_id":"5","model_name":"3 Series","year_model":"","description":""},</v>
      </c>
    </row>
    <row r="32" customFormat="false" ht="13.8" hidden="false" customHeight="false" outlineLevel="0" collapsed="false">
      <c r="A32" s="8" t="n">
        <v>31</v>
      </c>
      <c r="B32" s="12" t="n">
        <v>5</v>
      </c>
      <c r="C32" s="8" t="s">
        <v>7</v>
      </c>
      <c r="D32" s="8" t="s">
        <v>90</v>
      </c>
      <c r="E32" s="8" t="s">
        <v>91</v>
      </c>
      <c r="F32" s="2" t="str">
        <f aca="false">SUBSTITUTE(C32," ","_")&amp;"_"&amp;SUBSTITUTE(D32," ","_")&amp;"_"&amp;SUBSTITUTE(E32," ","_")</f>
        <v>BMW_5_Series_2000_-_on</v>
      </c>
      <c r="G32" s="2" t="str">
        <f aca="false">VLOOKUP(F32,Sheet6!$G$3:$H$904,2,0)</f>
        <v>DIN55</v>
      </c>
      <c r="H32" s="2" t="n">
        <f aca="false">VLOOKUP(G32,part!$Q$2:$R$51,2,0)</f>
        <v>9</v>
      </c>
      <c r="I32" s="2" t="str">
        <f aca="false">VLOOKUP(F32,Sheet6!$G$3:$I$904,3,0)</f>
        <v>If the vehicle is equipped with start/stop technology, the recommended battery is ENERGIZER AGM</v>
      </c>
      <c r="J32" s="2" t="n">
        <f aca="false">VLOOKUP(F32,Sheet6!$G$3:$J$904,4,0)</f>
        <v>2002</v>
      </c>
      <c r="K32" s="8" t="n">
        <v>31</v>
      </c>
      <c r="L32" s="2" t="n">
        <f aca="false">VLOOKUP(F32,Sheet9!$H$1:$I$912,2,0)</f>
        <v>0</v>
      </c>
      <c r="M32" s="2" t="n">
        <f aca="false">VLOOKUP(F32,Sheet9!$H$3:$I$912,2,0)</f>
        <v>0</v>
      </c>
      <c r="V32" s="2" t="str">
        <f aca="false">"{"&amp;""""&amp;"id"&amp;""""&amp;":"&amp;""""&amp;A32&amp;""""&amp;","&amp;""""&amp;"make_id"&amp;""""&amp;":"&amp;""""&amp;B32&amp;""""&amp;","&amp;""""&amp;"model_name"&amp;""""&amp;":"&amp;""""&amp;D32&amp;""""&amp;","&amp;""""&amp;"year_model"&amp;""""&amp;":"&amp;""""&amp;E32&amp;""""&amp;","&amp;""""&amp;"description"&amp;""""&amp;":"&amp;""""&amp;AD32&amp;""""&amp;"},"</f>
        <v>{"id":"31","make_id":"5","model_name":"5 Series","year_model":"2000 - on","description":""},</v>
      </c>
    </row>
    <row r="33" customFormat="false" ht="13.8" hidden="false" customHeight="false" outlineLevel="0" collapsed="false">
      <c r="A33" s="8" t="n">
        <v>32</v>
      </c>
      <c r="B33" s="12" t="n">
        <v>5</v>
      </c>
      <c r="C33" s="8" t="s">
        <v>7</v>
      </c>
      <c r="D33" s="8" t="s">
        <v>92</v>
      </c>
      <c r="E33" s="8"/>
      <c r="F33" s="2" t="str">
        <f aca="false">SUBSTITUTE(C33," ","_")&amp;"_"&amp;SUBSTITUTE(D33," ","_")&amp;"_"&amp;SUBSTITUTE(E33," ","_")</f>
        <v>BMW_6_Series_</v>
      </c>
      <c r="G33" s="2" t="str">
        <f aca="false">VLOOKUP(F33,Sheet6!$G$3:$H$904,2,0)</f>
        <v>DIN110</v>
      </c>
      <c r="H33" s="2" t="n">
        <f aca="false">VLOOKUP(G33,part!$Q$2:$R$51,2,0)</f>
        <v>12</v>
      </c>
      <c r="I33" s="2" t="str">
        <f aca="false">VLOOKUP(F33,Sheet6!$G$3:$I$904,3,0)</f>
        <v>If the vehicle is equipped with start/stop technology, the recommended battery is ENERGIZER AGM</v>
      </c>
      <c r="J33" s="2" t="n">
        <f aca="false">VLOOKUP(F33,Sheet6!$G$3:$J$904,4,0)</f>
        <v>0</v>
      </c>
      <c r="K33" s="8" t="n">
        <v>32</v>
      </c>
      <c r="L33" s="2" t="n">
        <f aca="false">VLOOKUP(F33,Sheet9!$H$1:$I$912,2,0)</f>
        <v>0</v>
      </c>
      <c r="M33" s="2" t="n">
        <f aca="false">VLOOKUP(F33,Sheet9!$H$3:$I$912,2,0)</f>
        <v>0</v>
      </c>
      <c r="V33" s="2" t="str">
        <f aca="false">"{"&amp;""""&amp;"id"&amp;""""&amp;":"&amp;""""&amp;A33&amp;""""&amp;","&amp;""""&amp;"make_id"&amp;""""&amp;":"&amp;""""&amp;B33&amp;""""&amp;","&amp;""""&amp;"model_name"&amp;""""&amp;":"&amp;""""&amp;D33&amp;""""&amp;","&amp;""""&amp;"year_model"&amp;""""&amp;":"&amp;""""&amp;E33&amp;""""&amp;","&amp;""""&amp;"description"&amp;""""&amp;":"&amp;""""&amp;AD33&amp;""""&amp;"},"</f>
        <v>{"id":"32","make_id":"5","model_name":"6 Series","year_model":"","description":""},</v>
      </c>
    </row>
    <row r="34" customFormat="false" ht="13.8" hidden="false" customHeight="false" outlineLevel="0" collapsed="false">
      <c r="A34" s="8" t="n">
        <v>33</v>
      </c>
      <c r="B34" s="12" t="n">
        <v>5</v>
      </c>
      <c r="C34" s="8" t="s">
        <v>7</v>
      </c>
      <c r="D34" s="8" t="s">
        <v>93</v>
      </c>
      <c r="E34" s="8"/>
      <c r="F34" s="2" t="str">
        <f aca="false">SUBSTITUTE(C34," ","_")&amp;"_"&amp;SUBSTITUTE(D34," ","_")&amp;"_"&amp;SUBSTITUTE(E34," ","_")</f>
        <v>BMW_7_Series_</v>
      </c>
      <c r="G34" s="2" t="str">
        <f aca="false">VLOOKUP(F34,Sheet6!$G$3:$H$904,2,0)</f>
        <v>DIN110</v>
      </c>
      <c r="H34" s="2" t="n">
        <f aca="false">VLOOKUP(G34,part!$Q$2:$R$51,2,0)</f>
        <v>12</v>
      </c>
      <c r="I34" s="2" t="str">
        <f aca="false">VLOOKUP(F34,Sheet6!$G$3:$I$904,3,0)</f>
        <v>If the vehicle is equipped with start/stop technology, the recommended battery is ENERGIZER AGM</v>
      </c>
      <c r="J34" s="2" t="n">
        <f aca="false">VLOOKUP(F34,Sheet6!$G$3:$J$904,4,0)</f>
        <v>0</v>
      </c>
      <c r="K34" s="8" t="n">
        <v>33</v>
      </c>
      <c r="L34" s="2" t="n">
        <f aca="false">VLOOKUP(F34,Sheet9!$H$1:$I$912,2,0)</f>
        <v>0</v>
      </c>
      <c r="M34" s="2" t="n">
        <f aca="false">VLOOKUP(F34,Sheet9!$H$3:$I$912,2,0)</f>
        <v>0</v>
      </c>
      <c r="V34" s="2" t="str">
        <f aca="false">"{"&amp;""""&amp;"id"&amp;""""&amp;":"&amp;""""&amp;A34&amp;""""&amp;","&amp;""""&amp;"make_id"&amp;""""&amp;":"&amp;""""&amp;B34&amp;""""&amp;","&amp;""""&amp;"model_name"&amp;""""&amp;":"&amp;""""&amp;D34&amp;""""&amp;","&amp;""""&amp;"year_model"&amp;""""&amp;":"&amp;""""&amp;E34&amp;""""&amp;","&amp;""""&amp;"description"&amp;""""&amp;":"&amp;""""&amp;AD34&amp;""""&amp;"},"</f>
        <v>{"id":"33","make_id":"5","model_name":"7 Series","year_model":"","description":""},</v>
      </c>
    </row>
    <row r="35" customFormat="false" ht="13.8" hidden="false" customHeight="false" outlineLevel="0" collapsed="false">
      <c r="A35" s="8" t="n">
        <v>34</v>
      </c>
      <c r="B35" s="12" t="n">
        <v>5</v>
      </c>
      <c r="C35" s="8" t="s">
        <v>7</v>
      </c>
      <c r="D35" s="8" t="s">
        <v>94</v>
      </c>
      <c r="E35" s="8"/>
      <c r="F35" s="2" t="str">
        <f aca="false">SUBSTITUTE(C35," ","_")&amp;"_"&amp;SUBSTITUTE(D35," ","_")&amp;"_"&amp;SUBSTITUTE(E35," ","_")</f>
        <v>BMW_M6_</v>
      </c>
      <c r="G35" s="2" t="str">
        <f aca="false">VLOOKUP(F35,Sheet6!$G$3:$H$904,2,0)</f>
        <v>DIN110</v>
      </c>
      <c r="H35" s="2" t="n">
        <f aca="false">VLOOKUP(G35,part!$Q$2:$R$51,2,0)</f>
        <v>12</v>
      </c>
      <c r="I35" s="2" t="str">
        <f aca="false">VLOOKUP(F35,Sheet6!$G$3:$I$904,3,0)</f>
        <v>If the vehicle is equipped with start/stop technology, the recommended battery is ENERGIZER AGM</v>
      </c>
      <c r="J35" s="2" t="n">
        <f aca="false">VLOOKUP(F35,Sheet6!$G$3:$J$904,4,0)</f>
        <v>0</v>
      </c>
      <c r="K35" s="8" t="n">
        <v>34</v>
      </c>
      <c r="L35" s="2" t="n">
        <f aca="false">VLOOKUP(F35,Sheet9!$H$1:$I$912,2,0)</f>
        <v>0</v>
      </c>
      <c r="M35" s="2" t="n">
        <f aca="false">VLOOKUP(F35,Sheet9!$H$3:$I$912,2,0)</f>
        <v>0</v>
      </c>
      <c r="V35" s="2" t="str">
        <f aca="false">"{"&amp;""""&amp;"id"&amp;""""&amp;":"&amp;""""&amp;A35&amp;""""&amp;","&amp;""""&amp;"make_id"&amp;""""&amp;":"&amp;""""&amp;B35&amp;""""&amp;","&amp;""""&amp;"model_name"&amp;""""&amp;":"&amp;""""&amp;D35&amp;""""&amp;","&amp;""""&amp;"year_model"&amp;""""&amp;":"&amp;""""&amp;E35&amp;""""&amp;","&amp;""""&amp;"description"&amp;""""&amp;":"&amp;""""&amp;AD35&amp;""""&amp;"},"</f>
        <v>{"id":"34","make_id":"5","model_name":"M6","year_model":"","description":""},</v>
      </c>
    </row>
    <row r="36" customFormat="false" ht="13.8" hidden="false" customHeight="false" outlineLevel="0" collapsed="false">
      <c r="A36" s="8" t="n">
        <v>35</v>
      </c>
      <c r="B36" s="12" t="n">
        <v>5</v>
      </c>
      <c r="C36" s="8" t="s">
        <v>7</v>
      </c>
      <c r="D36" s="8" t="s">
        <v>95</v>
      </c>
      <c r="E36" s="8" t="s">
        <v>61</v>
      </c>
      <c r="F36" s="2" t="str">
        <f aca="false">SUBSTITUTE(C36," ","_")&amp;"_"&amp;SUBSTITUTE(D36," ","_")&amp;"_"&amp;SUBSTITUTE(E36," ","_")</f>
        <v>BMW_S23i_1996_-_on</v>
      </c>
      <c r="G36" s="2" t="str">
        <f aca="false">VLOOKUP(F36,Sheet6!$G$3:$H$904,2,0)</f>
        <v>DIN88</v>
      </c>
      <c r="H36" s="2" t="n">
        <f aca="false">VLOOKUP(G36,part!$Q$2:$R$51,2,0)</f>
        <v>6</v>
      </c>
      <c r="I36" s="2" t="str">
        <f aca="false">VLOOKUP(F36,Sheet6!$G$3:$I$904,3,0)</f>
        <v>If the vehicle is equipped with start/stop technology, the recommended battery is ENERGIZER AGM</v>
      </c>
      <c r="J36" s="2" t="n">
        <f aca="false">VLOOKUP(F36,Sheet6!$G$3:$J$904,4,0)</f>
        <v>2003</v>
      </c>
      <c r="K36" s="8" t="n">
        <v>35</v>
      </c>
      <c r="L36" s="2" t="n">
        <f aca="false">VLOOKUP(F36,Sheet9!$H$1:$I$912,2,0)</f>
        <v>2003</v>
      </c>
      <c r="M36" s="2" t="n">
        <f aca="false">VLOOKUP(F36,Sheet9!$H$3:$I$912,2,0)</f>
        <v>2003</v>
      </c>
      <c r="V36" s="2" t="str">
        <f aca="false">"{"&amp;""""&amp;"id"&amp;""""&amp;":"&amp;""""&amp;A36&amp;""""&amp;","&amp;""""&amp;"make_id"&amp;""""&amp;":"&amp;""""&amp;B36&amp;""""&amp;","&amp;""""&amp;"model_name"&amp;""""&amp;":"&amp;""""&amp;D36&amp;""""&amp;","&amp;""""&amp;"year_model"&amp;""""&amp;":"&amp;""""&amp;E36&amp;""""&amp;","&amp;""""&amp;"description"&amp;""""&amp;":"&amp;""""&amp;AD36&amp;""""&amp;"},"</f>
        <v>{"id":"35","make_id":"5","model_name":"S23i","year_model":"1996 - on","description":""},</v>
      </c>
    </row>
    <row r="37" customFormat="false" ht="13.8" hidden="false" customHeight="false" outlineLevel="0" collapsed="false">
      <c r="A37" s="8" t="n">
        <v>36</v>
      </c>
      <c r="B37" s="12" t="n">
        <v>5</v>
      </c>
      <c r="C37" s="8" t="s">
        <v>7</v>
      </c>
      <c r="D37" s="8" t="s">
        <v>96</v>
      </c>
      <c r="E37" s="8" t="s">
        <v>75</v>
      </c>
      <c r="F37" s="2" t="str">
        <f aca="false">SUBSTITUTE(C37," ","_")&amp;"_"&amp;SUBSTITUTE(D37," ","_")&amp;"_"&amp;SUBSTITUTE(E37," ","_")</f>
        <v>BMW_BMWX5_2007_-_on</v>
      </c>
      <c r="G37" s="2" t="str">
        <f aca="false">VLOOKUP(F37,Sheet6!$G$3:$H$904,2,0)</f>
        <v>DIN110</v>
      </c>
      <c r="H37" s="2" t="n">
        <f aca="false">VLOOKUP(G37,part!$Q$2:$R$51,2,0)</f>
        <v>12</v>
      </c>
      <c r="I37" s="2" t="str">
        <f aca="false">VLOOKUP(F37,Sheet6!$G$3:$I$904,3,0)</f>
        <v>If the vehicle is equipped with start/stop technology, the recommended battery is ENERGIZER AGM</v>
      </c>
      <c r="J37" s="2" t="n">
        <f aca="false">VLOOKUP(F37,Sheet6!$G$3:$J$904,4,0)</f>
        <v>0</v>
      </c>
      <c r="K37" s="8" t="n">
        <v>36</v>
      </c>
      <c r="L37" s="2" t="n">
        <f aca="false">VLOOKUP(F37,Sheet9!$H$1:$I$912,2,0)</f>
        <v>0</v>
      </c>
      <c r="M37" s="2" t="n">
        <f aca="false">VLOOKUP(F37,Sheet9!$H$3:$I$912,2,0)</f>
        <v>0</v>
      </c>
      <c r="V37" s="2" t="str">
        <f aca="false">"{"&amp;""""&amp;"id"&amp;""""&amp;":"&amp;""""&amp;A37&amp;""""&amp;","&amp;""""&amp;"make_id"&amp;""""&amp;":"&amp;""""&amp;B37&amp;""""&amp;","&amp;""""&amp;"model_name"&amp;""""&amp;":"&amp;""""&amp;D37&amp;""""&amp;","&amp;""""&amp;"year_model"&amp;""""&amp;":"&amp;""""&amp;E37&amp;""""&amp;","&amp;""""&amp;"description"&amp;""""&amp;":"&amp;""""&amp;AD37&amp;""""&amp;"},"</f>
        <v>{"id":"36","make_id":"5","model_name":"BMWX5","year_model":"2007 - on","description":""},</v>
      </c>
    </row>
    <row r="38" customFormat="false" ht="13.8" hidden="false" customHeight="false" outlineLevel="0" collapsed="false">
      <c r="A38" s="8" t="n">
        <v>37</v>
      </c>
      <c r="B38" s="12" t="n">
        <v>5</v>
      </c>
      <c r="C38" s="8" t="s">
        <v>7</v>
      </c>
      <c r="D38" s="8" t="s">
        <v>97</v>
      </c>
      <c r="E38" s="8"/>
      <c r="F38" s="2" t="str">
        <f aca="false">SUBSTITUTE(C38," ","_")&amp;"_"&amp;SUBSTITUTE(D38," ","_")&amp;"_"&amp;SUBSTITUTE(E38," ","_")</f>
        <v>BMW_X1_</v>
      </c>
      <c r="G38" s="2" t="str">
        <f aca="false">VLOOKUP(F38,Sheet6!$G$3:$H$904,2,0)</f>
        <v>DIN66</v>
      </c>
      <c r="H38" s="2" t="n">
        <f aca="false">VLOOKUP(G38,part!$Q$2:$R$51,2,0)</f>
        <v>5</v>
      </c>
      <c r="I38" s="2" t="str">
        <f aca="false">VLOOKUP(F38,Sheet6!$G$3:$I$904,3,0)</f>
        <v>If the vehicle is equipped with start/stop technology, the recommended battery is ENERGIZER AGM</v>
      </c>
      <c r="J38" s="2" t="str">
        <f aca="false">VLOOKUP(F38,Sheet6!$G$3:$J$904,4,0)</f>
        <v>2001,2004</v>
      </c>
      <c r="K38" s="8" t="n">
        <v>37</v>
      </c>
      <c r="L38" s="2" t="n">
        <f aca="false">VLOOKUP(F38,Sheet9!$H$1:$I$912,2,0)</f>
        <v>2004</v>
      </c>
      <c r="M38" s="2" t="n">
        <f aca="false">VLOOKUP(F38,Sheet9!$H$3:$I$912,2,0)</f>
        <v>2004</v>
      </c>
      <c r="V38" s="2" t="str">
        <f aca="false">"{"&amp;""""&amp;"id"&amp;""""&amp;":"&amp;""""&amp;A38&amp;""""&amp;","&amp;""""&amp;"make_id"&amp;""""&amp;":"&amp;""""&amp;B38&amp;""""&amp;","&amp;""""&amp;"model_name"&amp;""""&amp;":"&amp;""""&amp;D38&amp;""""&amp;","&amp;""""&amp;"year_model"&amp;""""&amp;":"&amp;""""&amp;E38&amp;""""&amp;","&amp;""""&amp;"description"&amp;""""&amp;":"&amp;""""&amp;AD38&amp;""""&amp;"},"</f>
        <v>{"id":"37","make_id":"5","model_name":"X1","year_model":"","description":""},</v>
      </c>
    </row>
    <row r="39" customFormat="false" ht="13.8" hidden="false" customHeight="false" outlineLevel="0" collapsed="false">
      <c r="A39" s="8" t="n">
        <v>38</v>
      </c>
      <c r="B39" s="12" t="n">
        <v>5</v>
      </c>
      <c r="C39" s="8" t="s">
        <v>7</v>
      </c>
      <c r="D39" s="8" t="s">
        <v>98</v>
      </c>
      <c r="E39" s="8" t="n">
        <v>2005</v>
      </c>
      <c r="F39" s="2" t="str">
        <f aca="false">SUBSTITUTE(C39," ","_")&amp;"_"&amp;SUBSTITUTE(D39," ","_")&amp;"_"&amp;SUBSTITUTE(E39," ","_")</f>
        <v>BMW_X3_2005</v>
      </c>
      <c r="G39" s="2" t="str">
        <f aca="false">VLOOKUP(F39,Sheet6!$G$3:$H$904,2,0)</f>
        <v>DIN66</v>
      </c>
      <c r="H39" s="2" t="n">
        <f aca="false">VLOOKUP(G39,part!$Q$2:$R$51,2,0)</f>
        <v>5</v>
      </c>
      <c r="I39" s="2" t="str">
        <f aca="false">VLOOKUP(F39,Sheet6!$G$3:$I$904,3,0)</f>
        <v>If the vehicle is equipped with start/stop technology, the recommended battery is ENERGIZER AGM</v>
      </c>
      <c r="J39" s="2" t="str">
        <f aca="false">VLOOKUP(F39,Sheet6!$G$3:$J$904,4,0)</f>
        <v>2001,2004</v>
      </c>
      <c r="K39" s="8" t="n">
        <v>38</v>
      </c>
      <c r="L39" s="2" t="n">
        <f aca="false">VLOOKUP(F39,Sheet9!$H$1:$I$912,2,0)</f>
        <v>2004</v>
      </c>
      <c r="M39" s="2" t="n">
        <f aca="false">VLOOKUP(F39,Sheet9!$H$3:$I$912,2,0)</f>
        <v>2004</v>
      </c>
      <c r="V39" s="2" t="str">
        <f aca="false">"{"&amp;""""&amp;"id"&amp;""""&amp;":"&amp;""""&amp;A39&amp;""""&amp;","&amp;""""&amp;"make_id"&amp;""""&amp;":"&amp;""""&amp;B39&amp;""""&amp;","&amp;""""&amp;"model_name"&amp;""""&amp;":"&amp;""""&amp;D39&amp;""""&amp;","&amp;""""&amp;"year_model"&amp;""""&amp;":"&amp;""""&amp;E39&amp;""""&amp;","&amp;""""&amp;"description"&amp;""""&amp;":"&amp;""""&amp;AD39&amp;""""&amp;"},"</f>
        <v>{"id":"38","make_id":"5","model_name":"X3","year_model":"2005","description":""},</v>
      </c>
    </row>
    <row r="40" customFormat="false" ht="13.8" hidden="false" customHeight="false" outlineLevel="0" collapsed="false">
      <c r="A40" s="8" t="n">
        <v>39</v>
      </c>
      <c r="B40" s="12" t="n">
        <v>5</v>
      </c>
      <c r="C40" s="8" t="s">
        <v>7</v>
      </c>
      <c r="D40" s="8" t="s">
        <v>99</v>
      </c>
      <c r="E40" s="8" t="s">
        <v>61</v>
      </c>
      <c r="F40" s="2" t="str">
        <f aca="false">SUBSTITUTE(C40," ","_")&amp;"_"&amp;SUBSTITUTE(D40," ","_")&amp;"_"&amp;SUBSTITUTE(E40," ","_")</f>
        <v>BMW_Z3_Roadster_1996_-_on</v>
      </c>
      <c r="G40" s="2" t="str">
        <f aca="false">VLOOKUP(F40,Sheet6!$G$3:$H$904,2,0)</f>
        <v>DIN66</v>
      </c>
      <c r="H40" s="2" t="n">
        <f aca="false">VLOOKUP(G40,part!$Q$2:$R$51,2,0)</f>
        <v>5</v>
      </c>
      <c r="I40" s="2" t="str">
        <f aca="false">VLOOKUP(F40,Sheet6!$G$3:$I$904,3,0)</f>
        <v>If the vehicle is equipped with start/stop technology, the recommended battery is ENERGIZER AGM</v>
      </c>
      <c r="J40" s="2" t="str">
        <f aca="false">VLOOKUP(F40,Sheet6!$G$3:$J$904,4,0)</f>
        <v>2001,2004</v>
      </c>
      <c r="K40" s="8" t="n">
        <v>39</v>
      </c>
      <c r="L40" s="2" t="n">
        <f aca="false">VLOOKUP(F40,Sheet9!$H$1:$I$912,2,0)</f>
        <v>2004</v>
      </c>
      <c r="M40" s="2" t="n">
        <f aca="false">VLOOKUP(F40,Sheet9!$H$3:$I$912,2,0)</f>
        <v>2004</v>
      </c>
      <c r="V40" s="2" t="str">
        <f aca="false">"{"&amp;""""&amp;"id"&amp;""""&amp;":"&amp;""""&amp;A40&amp;""""&amp;","&amp;""""&amp;"make_id"&amp;""""&amp;":"&amp;""""&amp;B40&amp;""""&amp;","&amp;""""&amp;"model_name"&amp;""""&amp;":"&amp;""""&amp;D40&amp;""""&amp;","&amp;""""&amp;"year_model"&amp;""""&amp;":"&amp;""""&amp;E40&amp;""""&amp;","&amp;""""&amp;"description"&amp;""""&amp;":"&amp;""""&amp;AD40&amp;""""&amp;"},"</f>
        <v>{"id":"39","make_id":"5","model_name":"Z3 Roadster","year_model":"1996 - on","description":""},</v>
      </c>
    </row>
    <row r="41" customFormat="false" ht="13.8" hidden="false" customHeight="false" outlineLevel="0" collapsed="false">
      <c r="A41" s="8" t="n">
        <v>40</v>
      </c>
      <c r="B41" s="12" t="n">
        <v>5</v>
      </c>
      <c r="C41" s="8" t="s">
        <v>7</v>
      </c>
      <c r="D41" s="8" t="s">
        <v>100</v>
      </c>
      <c r="E41" s="8" t="n">
        <v>2005</v>
      </c>
      <c r="F41" s="2" t="str">
        <f aca="false">SUBSTITUTE(C41," ","_")&amp;"_"&amp;SUBSTITUTE(D41," ","_")&amp;"_"&amp;SUBSTITUTE(E41," ","_")</f>
        <v>BMW_Z4/MS_2005</v>
      </c>
      <c r="G41" s="2" t="str">
        <f aca="false">VLOOKUP(F41,Sheet6!$G$3:$H$904,2,0)</f>
        <v>DIN110</v>
      </c>
      <c r="H41" s="2" t="n">
        <f aca="false">VLOOKUP(G41,part!$Q$2:$R$51,2,0)</f>
        <v>12</v>
      </c>
      <c r="I41" s="2" t="str">
        <f aca="false">VLOOKUP(F41,Sheet6!$G$3:$I$904,3,0)</f>
        <v>If the vehicle is equipped with start/stop technology, the recommended battery is ENERGIZER AGM</v>
      </c>
      <c r="J41" s="2" t="n">
        <f aca="false">VLOOKUP(F41,Sheet6!$G$3:$J$904,4,0)</f>
        <v>0</v>
      </c>
      <c r="K41" s="8" t="n">
        <v>40</v>
      </c>
      <c r="L41" s="2" t="n">
        <f aca="false">VLOOKUP(F41,Sheet9!$H$1:$I$912,2,0)</f>
        <v>0</v>
      </c>
      <c r="M41" s="2" t="n">
        <f aca="false">VLOOKUP(F41,Sheet9!$H$3:$I$912,2,0)</f>
        <v>0</v>
      </c>
      <c r="V41" s="2" t="str">
        <f aca="false">"{"&amp;""""&amp;"id"&amp;""""&amp;":"&amp;""""&amp;A41&amp;""""&amp;","&amp;""""&amp;"make_id"&amp;""""&amp;":"&amp;""""&amp;B41&amp;""""&amp;","&amp;""""&amp;"model_name"&amp;""""&amp;":"&amp;""""&amp;D41&amp;""""&amp;","&amp;""""&amp;"year_model"&amp;""""&amp;":"&amp;""""&amp;E41&amp;""""&amp;","&amp;""""&amp;"description"&amp;""""&amp;":"&amp;""""&amp;AD41&amp;""""&amp;"},"</f>
        <v>{"id":"40","make_id":"5","model_name":"Z4/MS","year_model":"2005","description":""},</v>
      </c>
    </row>
    <row r="42" customFormat="false" ht="13.8" hidden="false" customHeight="false" outlineLevel="0" collapsed="false">
      <c r="A42" s="8" t="n">
        <v>41</v>
      </c>
      <c r="B42" s="12" t="n">
        <v>6</v>
      </c>
      <c r="C42" s="8" t="s">
        <v>8</v>
      </c>
      <c r="D42" s="8" t="s">
        <v>101</v>
      </c>
      <c r="E42" s="8"/>
      <c r="F42" s="2" t="str">
        <f aca="false">SUBSTITUTE(C42," ","_")&amp;"_"&amp;SUBSTITUTE(D42," ","_")&amp;"_"&amp;SUBSTITUTE(E42," ","_")</f>
        <v>BUILD_YOUR_DREAM__(BYD)_F5_Suri_(DCT)_</v>
      </c>
      <c r="G42" s="2" t="str">
        <f aca="false">VLOOKUP(F42,Sheet6!$G$3:$H$904,2,0)</f>
        <v>N50</v>
      </c>
      <c r="H42" s="2" t="n">
        <f aca="false">VLOOKUP(G42,part!$Q$2:$R$51,2,0)</f>
        <v>11</v>
      </c>
      <c r="I42" s="2" t="str">
        <f aca="false">VLOOKUP(F42,Sheet6!$G$3:$I$904,3,0)</f>
        <v>D26L</v>
      </c>
      <c r="J42" s="2" t="n">
        <f aca="false">VLOOKUP(F42,Sheet6!$G$3:$J$904,4,0)</f>
        <v>0</v>
      </c>
      <c r="K42" s="8" t="n">
        <v>41</v>
      </c>
      <c r="L42" s="2" t="n">
        <f aca="false">VLOOKUP(F42,Sheet9!$H$1:$I$912,2,0)</f>
        <v>1995</v>
      </c>
      <c r="M42" s="2" t="n">
        <f aca="false">VLOOKUP(F42,Sheet9!$H$3:$I$912,2,0)</f>
        <v>1995</v>
      </c>
      <c r="V42" s="2" t="str">
        <f aca="false">"{"&amp;""""&amp;"id"&amp;""""&amp;":"&amp;""""&amp;A42&amp;""""&amp;","&amp;""""&amp;"make_id"&amp;""""&amp;":"&amp;""""&amp;B42&amp;""""&amp;","&amp;""""&amp;"model_name"&amp;""""&amp;":"&amp;""""&amp;D42&amp;""""&amp;","&amp;""""&amp;"year_model"&amp;""""&amp;":"&amp;""""&amp;E42&amp;""""&amp;","&amp;""""&amp;"description"&amp;""""&amp;":"&amp;""""&amp;AD42&amp;""""&amp;"},"</f>
        <v>{"id":"41","make_id":"6","model_name":"F5 Suri (DCT)","year_model":"","description":""},</v>
      </c>
    </row>
    <row r="43" customFormat="false" ht="13.8" hidden="false" customHeight="false" outlineLevel="0" collapsed="false">
      <c r="A43" s="8" t="n">
        <v>42</v>
      </c>
      <c r="B43" s="12" t="n">
        <v>6</v>
      </c>
      <c r="C43" s="8" t="s">
        <v>8</v>
      </c>
      <c r="D43" s="8" t="s">
        <v>102</v>
      </c>
      <c r="E43" s="8"/>
      <c r="F43" s="2" t="str">
        <f aca="false">SUBSTITUTE(C43," ","_")&amp;"_"&amp;SUBSTITUTE(D43," ","_")&amp;"_"&amp;SUBSTITUTE(E43," ","_")</f>
        <v>BUILD_YOUR_DREAM__(BYD)_L3_GL-_1.5Li_</v>
      </c>
      <c r="G43" s="2" t="str">
        <f aca="false">VLOOKUP(F43,Sheet6!$G$3:$H$904,2,0)</f>
        <v>N50</v>
      </c>
      <c r="H43" s="2" t="n">
        <f aca="false">VLOOKUP(G43,part!$Q$2:$R$51,2,0)</f>
        <v>11</v>
      </c>
      <c r="I43" s="2" t="str">
        <f aca="false">VLOOKUP(F43,Sheet6!$G$3:$I$904,3,0)</f>
        <v>D26L</v>
      </c>
      <c r="J43" s="2" t="n">
        <f aca="false">VLOOKUP(F43,Sheet6!$G$3:$J$904,4,0)</f>
        <v>0</v>
      </c>
      <c r="K43" s="8" t="n">
        <v>42</v>
      </c>
      <c r="L43" s="2" t="n">
        <f aca="false">VLOOKUP(F43,Sheet9!$H$1:$I$912,2,0)</f>
        <v>1995</v>
      </c>
      <c r="M43" s="2" t="n">
        <f aca="false">VLOOKUP(F43,Sheet9!$H$3:$I$912,2,0)</f>
        <v>1995</v>
      </c>
      <c r="V43" s="2" t="str">
        <f aca="false">"{"&amp;""""&amp;"id"&amp;""""&amp;":"&amp;""""&amp;A43&amp;""""&amp;","&amp;""""&amp;"make_id"&amp;""""&amp;":"&amp;""""&amp;B43&amp;""""&amp;","&amp;""""&amp;"model_name"&amp;""""&amp;":"&amp;""""&amp;D43&amp;""""&amp;","&amp;""""&amp;"year_model"&amp;""""&amp;":"&amp;""""&amp;E43&amp;""""&amp;","&amp;""""&amp;"description"&amp;""""&amp;":"&amp;""""&amp;AD43&amp;""""&amp;"},"</f>
        <v>{"id":"42","make_id":"6","model_name":"L3 GL- 1.5Li","year_model":"","description":""},</v>
      </c>
    </row>
    <row r="44" customFormat="false" ht="13.8" hidden="false" customHeight="false" outlineLevel="0" collapsed="false">
      <c r="A44" s="8" t="n">
        <v>43</v>
      </c>
      <c r="B44" s="12" t="n">
        <v>6</v>
      </c>
      <c r="C44" s="8" t="s">
        <v>8</v>
      </c>
      <c r="D44" s="8" t="s">
        <v>103</v>
      </c>
      <c r="E44" s="8"/>
      <c r="F44" s="2" t="str">
        <f aca="false">SUBSTITUTE(C44," ","_")&amp;"_"&amp;SUBSTITUTE(D44," ","_")&amp;"_"&amp;SUBSTITUTE(E44," ","_")</f>
        <v>BUILD_YOUR_DREAM__(BYD)_F3_1.5Li_M/T_</v>
      </c>
      <c r="G44" s="2" t="str">
        <f aca="false">VLOOKUP(F44,Sheet6!$G$3:$H$904,2,0)</f>
        <v>N50</v>
      </c>
      <c r="H44" s="2" t="n">
        <f aca="false">VLOOKUP(G44,part!$Q$2:$R$51,2,0)</f>
        <v>11</v>
      </c>
      <c r="I44" s="2" t="str">
        <f aca="false">VLOOKUP(F44,Sheet6!$G$3:$I$904,3,0)</f>
        <v>D26L</v>
      </c>
      <c r="J44" s="2" t="n">
        <f aca="false">VLOOKUP(F44,Sheet6!$G$3:$J$904,4,0)</f>
        <v>0</v>
      </c>
      <c r="K44" s="8" t="n">
        <v>43</v>
      </c>
      <c r="L44" s="2" t="n">
        <f aca="false">VLOOKUP(F44,Sheet9!$H$1:$I$912,2,0)</f>
        <v>1995</v>
      </c>
      <c r="M44" s="2" t="n">
        <f aca="false">VLOOKUP(F44,Sheet9!$H$3:$I$912,2,0)</f>
        <v>1995</v>
      </c>
      <c r="V44" s="2" t="str">
        <f aca="false">"{"&amp;""""&amp;"id"&amp;""""&amp;":"&amp;""""&amp;A44&amp;""""&amp;","&amp;""""&amp;"make_id"&amp;""""&amp;":"&amp;""""&amp;B44&amp;""""&amp;","&amp;""""&amp;"model_name"&amp;""""&amp;":"&amp;""""&amp;D44&amp;""""&amp;","&amp;""""&amp;"year_model"&amp;""""&amp;":"&amp;""""&amp;E44&amp;""""&amp;","&amp;""""&amp;"description"&amp;""""&amp;":"&amp;""""&amp;AD44&amp;""""&amp;"},"</f>
        <v>{"id":"43","make_id":"6","model_name":"F3 1.5Li M/T","year_model":"","description":""},</v>
      </c>
    </row>
    <row r="45" customFormat="false" ht="13.8" hidden="false" customHeight="false" outlineLevel="0" collapsed="false">
      <c r="A45" s="8" t="n">
        <v>44</v>
      </c>
      <c r="B45" s="12" t="n">
        <v>6</v>
      </c>
      <c r="C45" s="8" t="s">
        <v>8</v>
      </c>
      <c r="D45" s="8" t="s">
        <v>104</v>
      </c>
      <c r="E45" s="8"/>
      <c r="F45" s="2" t="str">
        <f aca="false">SUBSTITUTE(C45," ","_")&amp;"_"&amp;SUBSTITUTE(D45," ","_")&amp;"_"&amp;SUBSTITUTE(E45," ","_")</f>
        <v>BUILD_YOUR_DREAM__(BYD)_S6_GS-2.0Liu_4x2_</v>
      </c>
      <c r="G45" s="2" t="str">
        <f aca="false">VLOOKUP(F45,Sheet6!$G$3:$H$904,2,0)</f>
        <v>N50</v>
      </c>
      <c r="H45" s="2" t="n">
        <f aca="false">VLOOKUP(G45,part!$Q$2:$R$51,2,0)</f>
        <v>11</v>
      </c>
      <c r="I45" s="2" t="str">
        <f aca="false">VLOOKUP(F45,Sheet6!$G$3:$I$904,3,0)</f>
        <v>D26L</v>
      </c>
      <c r="J45" s="2" t="n">
        <f aca="false">VLOOKUP(F45,Sheet6!$G$3:$J$904,4,0)</f>
        <v>0</v>
      </c>
      <c r="K45" s="8" t="n">
        <v>44</v>
      </c>
      <c r="L45" s="2" t="n">
        <f aca="false">VLOOKUP(F45,Sheet9!$H$1:$I$912,2,0)</f>
        <v>1995</v>
      </c>
      <c r="M45" s="2" t="n">
        <f aca="false">VLOOKUP(F45,Sheet9!$H$3:$I$912,2,0)</f>
        <v>1995</v>
      </c>
      <c r="V45" s="2" t="str">
        <f aca="false">"{"&amp;""""&amp;"id"&amp;""""&amp;":"&amp;""""&amp;A45&amp;""""&amp;","&amp;""""&amp;"make_id"&amp;""""&amp;":"&amp;""""&amp;B45&amp;""""&amp;","&amp;""""&amp;"model_name"&amp;""""&amp;":"&amp;""""&amp;D45&amp;""""&amp;","&amp;""""&amp;"year_model"&amp;""""&amp;":"&amp;""""&amp;E45&amp;""""&amp;","&amp;""""&amp;"description"&amp;""""&amp;":"&amp;""""&amp;AD45&amp;""""&amp;"},"</f>
        <v>{"id":"44","make_id":"6","model_name":"S6 GS-2.0Liu 4x2","year_model":"","description":""},</v>
      </c>
    </row>
    <row r="46" customFormat="false" ht="13.8" hidden="false" customHeight="false" outlineLevel="0" collapsed="false">
      <c r="A46" s="8" t="n">
        <v>45</v>
      </c>
      <c r="B46" s="12" t="n">
        <v>6</v>
      </c>
      <c r="C46" s="8" t="s">
        <v>8</v>
      </c>
      <c r="D46" s="8" t="s">
        <v>105</v>
      </c>
      <c r="E46" s="8"/>
      <c r="F46" s="2" t="str">
        <f aca="false">SUBSTITUTE(C46," ","_")&amp;"_"&amp;SUBSTITUTE(D46," ","_")&amp;"_"&amp;SUBSTITUTE(E46," ","_")</f>
        <v>BUILD_YOUR_DREAM__(BYD)_S6_GS-2.0Liu_4x2_DCT_</v>
      </c>
      <c r="G46" s="2" t="str">
        <f aca="false">VLOOKUP(F46,Sheet6!$G$3:$H$904,2,0)</f>
        <v>N50R</v>
      </c>
      <c r="H46" s="2" t="n">
        <f aca="false">VLOOKUP(G46,part!$Q$2:$R$51,2,0)</f>
        <v>38</v>
      </c>
      <c r="I46" s="2" t="str">
        <f aca="false">VLOOKUP(F46,Sheet6!$G$3:$I$904,3,0)</f>
        <v>D26R</v>
      </c>
      <c r="J46" s="2" t="n">
        <f aca="false">VLOOKUP(F46,Sheet6!$G$3:$J$904,4,0)</f>
        <v>0</v>
      </c>
      <c r="K46" s="8" t="n">
        <v>45</v>
      </c>
      <c r="L46" s="2" t="n">
        <f aca="false">VLOOKUP(F46,Sheet9!$H$1:$I$912,2,0)</f>
        <v>1982</v>
      </c>
      <c r="M46" s="2" t="n">
        <f aca="false">VLOOKUP(F46,Sheet9!$H$3:$I$912,2,0)</f>
        <v>1982</v>
      </c>
      <c r="V46" s="2" t="str">
        <f aca="false">"{"&amp;""""&amp;"id"&amp;""""&amp;":"&amp;""""&amp;A46&amp;""""&amp;","&amp;""""&amp;"make_id"&amp;""""&amp;":"&amp;""""&amp;B46&amp;""""&amp;","&amp;""""&amp;"model_name"&amp;""""&amp;":"&amp;""""&amp;D46&amp;""""&amp;","&amp;""""&amp;"year_model"&amp;""""&amp;":"&amp;""""&amp;E46&amp;""""&amp;","&amp;""""&amp;"description"&amp;""""&amp;":"&amp;""""&amp;AD46&amp;""""&amp;"},"</f>
        <v>{"id":"45","make_id":"6","model_name":"S6 GS-2.0Liu 4x2 DCT","year_model":"","description":""},</v>
      </c>
    </row>
    <row r="47" customFormat="false" ht="13.8" hidden="false" customHeight="false" outlineLevel="0" collapsed="false">
      <c r="A47" s="8" t="n">
        <v>46</v>
      </c>
      <c r="B47" s="12" t="n">
        <v>6</v>
      </c>
      <c r="C47" s="8" t="s">
        <v>8</v>
      </c>
      <c r="D47" s="8" t="s">
        <v>106</v>
      </c>
      <c r="E47" s="8"/>
      <c r="F47" s="2" t="str">
        <f aca="false">SUBSTITUTE(C47," ","_")&amp;"_"&amp;SUBSTITUTE(D47," ","_")&amp;"_"&amp;SUBSTITUTE(E47," ","_")</f>
        <v>BUILD_YOUR_DREAM__(BYD)_F0_Gli_</v>
      </c>
      <c r="G47" s="2" t="str">
        <f aca="false">VLOOKUP(F47,Sheet6!$G$3:$H$904,2,0)</f>
        <v>NS50</v>
      </c>
      <c r="H47" s="2" t="n">
        <f aca="false">VLOOKUP(G47,part!$Q$2:$R$51,2,0)</f>
        <v>2</v>
      </c>
      <c r="I47" s="2" t="str">
        <f aca="false">VLOOKUP(F47,Sheet6!$G$3:$I$904,3,0)</f>
        <v>D23L</v>
      </c>
      <c r="J47" s="2" t="n">
        <f aca="false">VLOOKUP(F47,Sheet6!$G$3:$J$904,4,0)</f>
        <v>0</v>
      </c>
      <c r="K47" s="8" t="n">
        <v>46</v>
      </c>
      <c r="L47" s="2" t="n">
        <f aca="false">VLOOKUP(F47,Sheet9!$H$1:$I$912,2,0)</f>
        <v>1983</v>
      </c>
      <c r="M47" s="2" t="n">
        <f aca="false">VLOOKUP(F47,Sheet9!$H$3:$I$912,2,0)</f>
        <v>1983</v>
      </c>
      <c r="V47" s="2" t="str">
        <f aca="false">"{"&amp;""""&amp;"id"&amp;""""&amp;":"&amp;""""&amp;A47&amp;""""&amp;","&amp;""""&amp;"make_id"&amp;""""&amp;":"&amp;""""&amp;B47&amp;""""&amp;","&amp;""""&amp;"model_name"&amp;""""&amp;":"&amp;""""&amp;D47&amp;""""&amp;","&amp;""""&amp;"year_model"&amp;""""&amp;":"&amp;""""&amp;E47&amp;""""&amp;","&amp;""""&amp;"description"&amp;""""&amp;":"&amp;""""&amp;AD47&amp;""""&amp;"},"</f>
        <v>{"id":"46","make_id":"6","model_name":"F0 Gli","year_model":"","description":""},</v>
      </c>
    </row>
    <row r="48" customFormat="false" ht="13.8" hidden="false" customHeight="false" outlineLevel="0" collapsed="false">
      <c r="A48" s="8" t="n">
        <v>47</v>
      </c>
      <c r="B48" s="12" t="n">
        <v>7</v>
      </c>
      <c r="C48" s="8" t="s">
        <v>9</v>
      </c>
      <c r="D48" s="8" t="s">
        <v>107</v>
      </c>
      <c r="E48" s="8"/>
      <c r="F48" s="2" t="str">
        <f aca="false">SUBSTITUTE(C48," ","_")&amp;"_"&amp;SUBSTITUTE(D48," ","_")&amp;"_"&amp;SUBSTITUTE(E48," ","_")</f>
        <v>CHERY_CARS_Chery_A5_</v>
      </c>
      <c r="G48" s="2" t="str">
        <f aca="false">VLOOKUP(F48,Sheet6!$G$3:$H$904,2,0)</f>
        <v>DIN55</v>
      </c>
      <c r="H48" s="2" t="n">
        <f aca="false">VLOOKUP(G48,part!$Q$2:$R$51,2,0)</f>
        <v>9</v>
      </c>
      <c r="I48" s="2" t="str">
        <f aca="false">VLOOKUP(F48,Sheet6!$G$3:$I$904,3,0)</f>
        <v>DIN55</v>
      </c>
      <c r="J48" s="2" t="n">
        <f aca="false">VLOOKUP(F48,Sheet6!$G$3:$J$904,4,0)</f>
        <v>0</v>
      </c>
      <c r="K48" s="8" t="n">
        <v>47</v>
      </c>
      <c r="L48" s="2" t="n">
        <f aca="false">VLOOKUP(F48,Sheet9!$H$1:$I$912,2,0)</f>
        <v>0</v>
      </c>
      <c r="M48" s="2" t="n">
        <f aca="false">VLOOKUP(F48,Sheet9!$H$3:$I$912,2,0)</f>
        <v>0</v>
      </c>
      <c r="V48" s="2" t="str">
        <f aca="false">"{"&amp;""""&amp;"id"&amp;""""&amp;":"&amp;""""&amp;A48&amp;""""&amp;","&amp;""""&amp;"make_id"&amp;""""&amp;":"&amp;""""&amp;B48&amp;""""&amp;","&amp;""""&amp;"model_name"&amp;""""&amp;":"&amp;""""&amp;D48&amp;""""&amp;","&amp;""""&amp;"year_model"&amp;""""&amp;":"&amp;""""&amp;E48&amp;""""&amp;","&amp;""""&amp;"description"&amp;""""&amp;":"&amp;""""&amp;AD48&amp;""""&amp;"},"</f>
        <v>{"id":"47","make_id":"7","model_name":"Chery A5","year_model":"","description":""},</v>
      </c>
    </row>
    <row r="49" customFormat="false" ht="13.8" hidden="false" customHeight="false" outlineLevel="0" collapsed="false">
      <c r="A49" s="8" t="n">
        <v>48</v>
      </c>
      <c r="B49" s="12" t="n">
        <v>7</v>
      </c>
      <c r="C49" s="8" t="s">
        <v>9</v>
      </c>
      <c r="D49" s="8" t="s">
        <v>108</v>
      </c>
      <c r="E49" s="8"/>
      <c r="F49" s="2" t="str">
        <f aca="false">SUBSTITUTE(C49," ","_")&amp;"_"&amp;SUBSTITUTE(D49," ","_")&amp;"_"&amp;SUBSTITUTE(E49," ","_")</f>
        <v>CHERY_CARS_Chery_Crown_</v>
      </c>
      <c r="G49" s="2" t="str">
        <f aca="false">VLOOKUP(F49,Sheet6!$G$3:$H$904,2,0)</f>
        <v>DIN44</v>
      </c>
      <c r="H49" s="2" t="n">
        <f aca="false">VLOOKUP(G49,part!$Q$2:$R$51,2,0)</f>
        <v>7</v>
      </c>
      <c r="I49" s="2" t="str">
        <f aca="false">VLOOKUP(F49,Sheet6!$G$3:$I$904,3,0)</f>
        <v>DIN44</v>
      </c>
      <c r="J49" s="2" t="n">
        <f aca="false">VLOOKUP(F49,Sheet6!$G$3:$J$904,4,0)</f>
        <v>0</v>
      </c>
      <c r="K49" s="8" t="n">
        <v>48</v>
      </c>
      <c r="L49" s="2" t="n">
        <f aca="false">VLOOKUP(F49,Sheet9!$H$1:$I$912,2,0)</f>
        <v>0</v>
      </c>
      <c r="M49" s="2" t="n">
        <f aca="false">VLOOKUP(F49,Sheet9!$H$3:$I$912,2,0)</f>
        <v>0</v>
      </c>
      <c r="V49" s="2" t="str">
        <f aca="false">"{"&amp;""""&amp;"id"&amp;""""&amp;":"&amp;""""&amp;A49&amp;""""&amp;","&amp;""""&amp;"make_id"&amp;""""&amp;":"&amp;""""&amp;B49&amp;""""&amp;","&amp;""""&amp;"model_name"&amp;""""&amp;":"&amp;""""&amp;D49&amp;""""&amp;","&amp;""""&amp;"year_model"&amp;""""&amp;":"&amp;""""&amp;E49&amp;""""&amp;","&amp;""""&amp;"description"&amp;""""&amp;":"&amp;""""&amp;AD49&amp;""""&amp;"},"</f>
        <v>{"id":"48","make_id":"7","model_name":"Chery Crown","year_model":"","description":""},</v>
      </c>
    </row>
    <row r="50" customFormat="false" ht="13.8" hidden="false" customHeight="false" outlineLevel="0" collapsed="false">
      <c r="A50" s="8" t="n">
        <v>49</v>
      </c>
      <c r="B50" s="12" t="n">
        <v>7</v>
      </c>
      <c r="C50" s="8" t="s">
        <v>9</v>
      </c>
      <c r="D50" s="8" t="s">
        <v>109</v>
      </c>
      <c r="E50" s="8"/>
      <c r="F50" s="2" t="str">
        <f aca="false">SUBSTITUTE(C50," ","_")&amp;"_"&amp;SUBSTITUTE(D50," ","_")&amp;"_"&amp;SUBSTITUTE(E50," ","_")</f>
        <v>CHERY_CARS_Chery_QQ3_</v>
      </c>
      <c r="G50" s="2" t="str">
        <f aca="false">VLOOKUP(F50,Sheet6!$G$3:$H$904,2,0)</f>
        <v>NS40</v>
      </c>
      <c r="H50" s="2" t="n">
        <f aca="false">VLOOKUP(G50,part!$Q$2:$R$51,2,0)</f>
        <v>4</v>
      </c>
      <c r="I50" s="2" t="str">
        <f aca="false">VLOOKUP(F50,Sheet6!$G$3:$I$904,3,0)</f>
        <v>B21L</v>
      </c>
      <c r="J50" s="2" t="n">
        <f aca="false">VLOOKUP(F50,Sheet6!$G$3:$J$904,4,0)</f>
        <v>0</v>
      </c>
      <c r="K50" s="8" t="n">
        <v>49</v>
      </c>
      <c r="L50" s="2" t="n">
        <f aca="false">VLOOKUP(F50,Sheet9!$H$1:$I$912,2,0)</f>
        <v>0</v>
      </c>
      <c r="M50" s="2" t="n">
        <f aca="false">VLOOKUP(F50,Sheet9!$H$3:$I$912,2,0)</f>
        <v>0</v>
      </c>
      <c r="V50" s="2" t="str">
        <f aca="false">"{"&amp;""""&amp;"id"&amp;""""&amp;":"&amp;""""&amp;A50&amp;""""&amp;","&amp;""""&amp;"make_id"&amp;""""&amp;":"&amp;""""&amp;B50&amp;""""&amp;","&amp;""""&amp;"model_name"&amp;""""&amp;":"&amp;""""&amp;D50&amp;""""&amp;","&amp;""""&amp;"year_model"&amp;""""&amp;":"&amp;""""&amp;E50&amp;""""&amp;","&amp;""""&amp;"description"&amp;""""&amp;":"&amp;""""&amp;AD50&amp;""""&amp;"},"</f>
        <v>{"id":"49","make_id":"7","model_name":"Chery QQ3","year_model":"","description":""},</v>
      </c>
    </row>
    <row r="51" customFormat="false" ht="13.8" hidden="false" customHeight="false" outlineLevel="0" collapsed="false">
      <c r="A51" s="8" t="n">
        <v>50</v>
      </c>
      <c r="B51" s="12" t="n">
        <v>7</v>
      </c>
      <c r="C51" s="8" t="s">
        <v>9</v>
      </c>
      <c r="D51" s="8" t="s">
        <v>110</v>
      </c>
      <c r="E51" s="8"/>
      <c r="F51" s="2" t="str">
        <f aca="false">SUBSTITUTE(C51," ","_")&amp;"_"&amp;SUBSTITUTE(D51," ","_")&amp;"_"&amp;SUBSTITUTE(E51," ","_")</f>
        <v>CHERY_CARS_Eastar__</v>
      </c>
      <c r="G51" s="2" t="str">
        <f aca="false">VLOOKUP(F51,Sheet6!$G$3:$H$904,2,0)</f>
        <v>DIN66</v>
      </c>
      <c r="H51" s="2" t="n">
        <f aca="false">VLOOKUP(G51,part!$Q$2:$R$51,2,0)</f>
        <v>5</v>
      </c>
      <c r="I51" s="2" t="str">
        <f aca="false">VLOOKUP(F51,Sheet6!$G$3:$I$904,3,0)</f>
        <v>DIN66</v>
      </c>
      <c r="J51" s="2" t="n">
        <f aca="false">VLOOKUP(F51,Sheet6!$G$3:$J$904,4,0)</f>
        <v>2001</v>
      </c>
      <c r="K51" s="8" t="n">
        <v>50</v>
      </c>
      <c r="L51" s="2" t="str">
        <f aca="false">VLOOKUP(F51,Sheet9!$H$1:$I$912,2,0)</f>
        <v>2001/2004</v>
      </c>
      <c r="M51" s="2" t="str">
        <f aca="false">VLOOKUP(F51,Sheet9!$H$3:$I$912,2,0)</f>
        <v>2001/2004</v>
      </c>
      <c r="V51" s="2" t="str">
        <f aca="false">"{"&amp;""""&amp;"id"&amp;""""&amp;":"&amp;""""&amp;A51&amp;""""&amp;","&amp;""""&amp;"make_id"&amp;""""&amp;":"&amp;""""&amp;B51&amp;""""&amp;","&amp;""""&amp;"model_name"&amp;""""&amp;":"&amp;""""&amp;D51&amp;""""&amp;","&amp;""""&amp;"year_model"&amp;""""&amp;":"&amp;""""&amp;E51&amp;""""&amp;","&amp;""""&amp;"description"&amp;""""&amp;":"&amp;""""&amp;AD51&amp;""""&amp;"},"</f>
        <v>{"id":"50","make_id":"7","model_name":"Eastar ","year_model":"","description":""},</v>
      </c>
    </row>
    <row r="52" customFormat="false" ht="13.8" hidden="false" customHeight="false" outlineLevel="0" collapsed="false">
      <c r="A52" s="8" t="n">
        <v>51</v>
      </c>
      <c r="B52" s="12" t="n">
        <v>7</v>
      </c>
      <c r="C52" s="8" t="s">
        <v>9</v>
      </c>
      <c r="D52" s="8" t="s">
        <v>111</v>
      </c>
      <c r="E52" s="8"/>
      <c r="F52" s="2" t="str">
        <f aca="false">SUBSTITUTE(C52," ","_")&amp;"_"&amp;SUBSTITUTE(D52," ","_")&amp;"_"&amp;SUBSTITUTE(E52," ","_")</f>
        <v>CHERY_CARS_Karry_</v>
      </c>
      <c r="G52" s="2" t="str">
        <f aca="false">VLOOKUP(F52,Sheet6!$G$3:$H$904,2,0)</f>
        <v>DIN66</v>
      </c>
      <c r="H52" s="2" t="n">
        <f aca="false">VLOOKUP(G52,part!$Q$2:$R$51,2,0)</f>
        <v>5</v>
      </c>
      <c r="I52" s="2" t="str">
        <f aca="false">VLOOKUP(F52,Sheet6!$G$3:$I$904,3,0)</f>
        <v>DIN66</v>
      </c>
      <c r="J52" s="2" t="n">
        <f aca="false">VLOOKUP(F52,Sheet6!$G$3:$J$904,4,0)</f>
        <v>2001</v>
      </c>
      <c r="K52" s="8" t="n">
        <v>51</v>
      </c>
      <c r="L52" s="2" t="str">
        <f aca="false">VLOOKUP(F52,Sheet9!$H$1:$I$912,2,0)</f>
        <v>2001/2004</v>
      </c>
      <c r="M52" s="2" t="str">
        <f aca="false">VLOOKUP(F52,Sheet9!$H$3:$I$912,2,0)</f>
        <v>2001/2004</v>
      </c>
      <c r="V52" s="2" t="str">
        <f aca="false">"{"&amp;""""&amp;"id"&amp;""""&amp;":"&amp;""""&amp;A52&amp;""""&amp;","&amp;""""&amp;"make_id"&amp;""""&amp;":"&amp;""""&amp;B52&amp;""""&amp;","&amp;""""&amp;"model_name"&amp;""""&amp;":"&amp;""""&amp;D52&amp;""""&amp;","&amp;""""&amp;"year_model"&amp;""""&amp;":"&amp;""""&amp;E52&amp;""""&amp;","&amp;""""&amp;"description"&amp;""""&amp;":"&amp;""""&amp;AD52&amp;""""&amp;"},"</f>
        <v>{"id":"51","make_id":"7","model_name":"Karry","year_model":"","description":""},</v>
      </c>
    </row>
    <row r="53" customFormat="false" ht="13.8" hidden="false" customHeight="false" outlineLevel="0" collapsed="false">
      <c r="A53" s="8" t="n">
        <v>52</v>
      </c>
      <c r="B53" s="12" t="n">
        <v>7</v>
      </c>
      <c r="C53" s="8" t="s">
        <v>9</v>
      </c>
      <c r="D53" s="8" t="s">
        <v>112</v>
      </c>
      <c r="E53" s="8"/>
      <c r="F53" s="2" t="str">
        <f aca="false">SUBSTITUTE(C53," ","_")&amp;"_"&amp;SUBSTITUTE(D53," ","_")&amp;"_"&amp;SUBSTITUTE(E53," ","_")</f>
        <v>CHERY_CARS_Tiggo_</v>
      </c>
      <c r="G53" s="2" t="str">
        <f aca="false">VLOOKUP(F53,Sheet6!$G$3:$H$904,2,0)</f>
        <v>N50</v>
      </c>
      <c r="H53" s="2" t="n">
        <f aca="false">VLOOKUP(G53,part!$Q$2:$R$51,2,0)</f>
        <v>11</v>
      </c>
      <c r="I53" s="2" t="str">
        <f aca="false">VLOOKUP(F53,Sheet6!$G$3:$I$904,3,0)</f>
        <v>D26L</v>
      </c>
      <c r="J53" s="2" t="n">
        <f aca="false">VLOOKUP(F53,Sheet6!$G$3:$J$904,4,0)</f>
        <v>0</v>
      </c>
      <c r="K53" s="8" t="n">
        <v>52</v>
      </c>
      <c r="L53" s="2" t="n">
        <f aca="false">VLOOKUP(F53,Sheet9!$H$1:$I$912,2,0)</f>
        <v>1995</v>
      </c>
      <c r="M53" s="2" t="n">
        <f aca="false">VLOOKUP(F53,Sheet9!$H$3:$I$912,2,0)</f>
        <v>1995</v>
      </c>
      <c r="V53" s="2" t="str">
        <f aca="false">"{"&amp;""""&amp;"id"&amp;""""&amp;":"&amp;""""&amp;A53&amp;""""&amp;","&amp;""""&amp;"make_id"&amp;""""&amp;":"&amp;""""&amp;B53&amp;""""&amp;","&amp;""""&amp;"model_name"&amp;""""&amp;":"&amp;""""&amp;D53&amp;""""&amp;","&amp;""""&amp;"year_model"&amp;""""&amp;":"&amp;""""&amp;E53&amp;""""&amp;","&amp;""""&amp;"description"&amp;""""&amp;":"&amp;""""&amp;AD53&amp;""""&amp;"},"</f>
        <v>{"id":"52","make_id":"7","model_name":"Tiggo","year_model":"","description":""},</v>
      </c>
    </row>
    <row r="54" customFormat="false" ht="13.8" hidden="false" customHeight="false" outlineLevel="0" collapsed="false">
      <c r="A54" s="8" t="n">
        <v>53</v>
      </c>
      <c r="B54" s="12" t="n">
        <v>7</v>
      </c>
      <c r="C54" s="8" t="s">
        <v>9</v>
      </c>
      <c r="D54" s="8" t="s">
        <v>113</v>
      </c>
      <c r="E54" s="8"/>
      <c r="F54" s="2" t="str">
        <f aca="false">SUBSTITUTE(C54," ","_")&amp;"_"&amp;SUBSTITUTE(D54," ","_")&amp;"_"&amp;SUBSTITUTE(E54," ","_")</f>
        <v>CHERY_CARS_V2_</v>
      </c>
      <c r="G54" s="2" t="str">
        <f aca="false">VLOOKUP(F54,Sheet6!$G$3:$H$904,2,0)</f>
        <v>DIN44</v>
      </c>
      <c r="H54" s="2" t="n">
        <f aca="false">VLOOKUP(G54,part!$Q$2:$R$51,2,0)</f>
        <v>7</v>
      </c>
      <c r="I54" s="2" t="str">
        <f aca="false">VLOOKUP(F54,Sheet6!$G$3:$I$904,3,0)</f>
        <v>DIN44</v>
      </c>
      <c r="J54" s="2" t="n">
        <f aca="false">VLOOKUP(F54,Sheet6!$G$3:$J$904,4,0)</f>
        <v>0</v>
      </c>
      <c r="K54" s="8" t="n">
        <v>53</v>
      </c>
      <c r="L54" s="2" t="n">
        <f aca="false">VLOOKUP(F54,Sheet9!$H$1:$I$912,2,0)</f>
        <v>0</v>
      </c>
      <c r="M54" s="2" t="n">
        <f aca="false">VLOOKUP(F54,Sheet9!$H$3:$I$912,2,0)</f>
        <v>0</v>
      </c>
      <c r="V54" s="2" t="str">
        <f aca="false">"{"&amp;""""&amp;"id"&amp;""""&amp;":"&amp;""""&amp;A54&amp;""""&amp;","&amp;""""&amp;"make_id"&amp;""""&amp;":"&amp;""""&amp;B54&amp;""""&amp;","&amp;""""&amp;"model_name"&amp;""""&amp;":"&amp;""""&amp;D54&amp;""""&amp;","&amp;""""&amp;"year_model"&amp;""""&amp;":"&amp;""""&amp;E54&amp;""""&amp;","&amp;""""&amp;"description"&amp;""""&amp;":"&amp;""""&amp;AD54&amp;""""&amp;"},"</f>
        <v>{"id":"53","make_id":"7","model_name":"V2","year_model":"","description":""},</v>
      </c>
    </row>
    <row r="55" customFormat="false" ht="13.8" hidden="false" customHeight="false" outlineLevel="0" collapsed="false">
      <c r="A55" s="8" t="n">
        <v>54</v>
      </c>
      <c r="B55" s="12" t="n">
        <v>7</v>
      </c>
      <c r="C55" s="8" t="s">
        <v>9</v>
      </c>
      <c r="D55" s="8" t="s">
        <v>114</v>
      </c>
      <c r="E55" s="8"/>
      <c r="F55" s="2" t="str">
        <f aca="false">SUBSTITUTE(C55," ","_")&amp;"_"&amp;SUBSTITUTE(D55," ","_")&amp;"_"&amp;SUBSTITUTE(E55," ","_")</f>
        <v>CHERY_CARS_V5_</v>
      </c>
      <c r="G55" s="2" t="str">
        <f aca="false">VLOOKUP(F55,Sheet6!$G$3:$H$904,2,0)</f>
        <v>DIN66</v>
      </c>
      <c r="H55" s="2" t="n">
        <f aca="false">VLOOKUP(G55,part!$Q$2:$R$51,2,0)</f>
        <v>5</v>
      </c>
      <c r="I55" s="2" t="str">
        <f aca="false">VLOOKUP(F55,Sheet6!$G$3:$I$904,3,0)</f>
        <v>DIN66</v>
      </c>
      <c r="J55" s="2" t="n">
        <f aca="false">VLOOKUP(F55,Sheet6!$G$3:$J$904,4,0)</f>
        <v>2001</v>
      </c>
      <c r="K55" s="8" t="n">
        <v>54</v>
      </c>
      <c r="L55" s="2" t="str">
        <f aca="false">VLOOKUP(F55,Sheet9!$H$1:$I$912,2,0)</f>
        <v>2001/2004</v>
      </c>
      <c r="M55" s="2" t="str">
        <f aca="false">VLOOKUP(F55,Sheet9!$H$3:$I$912,2,0)</f>
        <v>2001/2004</v>
      </c>
      <c r="V55" s="2" t="str">
        <f aca="false">"{"&amp;""""&amp;"id"&amp;""""&amp;":"&amp;""""&amp;A55&amp;""""&amp;","&amp;""""&amp;"make_id"&amp;""""&amp;":"&amp;""""&amp;B55&amp;""""&amp;","&amp;""""&amp;"model_name"&amp;""""&amp;":"&amp;""""&amp;D55&amp;""""&amp;","&amp;""""&amp;"year_model"&amp;""""&amp;":"&amp;""""&amp;E55&amp;""""&amp;","&amp;""""&amp;"description"&amp;""""&amp;":"&amp;""""&amp;AD55&amp;""""&amp;"},"</f>
        <v>{"id":"54","make_id":"7","model_name":"V5","year_model":"","description":""},</v>
      </c>
    </row>
    <row r="56" customFormat="false" ht="13.8" hidden="false" customHeight="false" outlineLevel="0" collapsed="false">
      <c r="A56" s="8" t="n">
        <v>55</v>
      </c>
      <c r="B56" s="12" t="n">
        <v>7</v>
      </c>
      <c r="C56" s="8" t="s">
        <v>9</v>
      </c>
      <c r="D56" s="8" t="s">
        <v>115</v>
      </c>
      <c r="E56" s="8"/>
      <c r="F56" s="2" t="str">
        <f aca="false">SUBSTITUTE(C56," ","_")&amp;"_"&amp;SUBSTITUTE(D56," ","_")&amp;"_"&amp;SUBSTITUTE(E56," ","_")</f>
        <v>CHERY_CARS_QQ6_</v>
      </c>
      <c r="G56" s="2" t="str">
        <f aca="false">VLOOKUP(F56,Sheet6!$G$3:$H$904,2,0)</f>
        <v>NS40</v>
      </c>
      <c r="H56" s="2" t="n">
        <f aca="false">VLOOKUP(G56,part!$Q$2:$R$51,2,0)</f>
        <v>4</v>
      </c>
      <c r="I56" s="2" t="str">
        <f aca="false">VLOOKUP(F56,Sheet6!$G$3:$I$904,3,0)</f>
        <v>B21L</v>
      </c>
      <c r="J56" s="2" t="n">
        <f aca="false">VLOOKUP(F56,Sheet6!$G$3:$J$904,4,0)</f>
        <v>0</v>
      </c>
      <c r="K56" s="8" t="n">
        <v>55</v>
      </c>
      <c r="L56" s="2" t="n">
        <f aca="false">VLOOKUP(F56,Sheet9!$H$1:$I$912,2,0)</f>
        <v>0</v>
      </c>
      <c r="M56" s="2" t="n">
        <f aca="false">VLOOKUP(F56,Sheet9!$H$3:$I$912,2,0)</f>
        <v>0</v>
      </c>
      <c r="V56" s="2" t="str">
        <f aca="false">"{"&amp;""""&amp;"id"&amp;""""&amp;":"&amp;""""&amp;A56&amp;""""&amp;","&amp;""""&amp;"make_id"&amp;""""&amp;":"&amp;""""&amp;B56&amp;""""&amp;","&amp;""""&amp;"model_name"&amp;""""&amp;":"&amp;""""&amp;D56&amp;""""&amp;","&amp;""""&amp;"year_model"&amp;""""&amp;":"&amp;""""&amp;E56&amp;""""&amp;","&amp;""""&amp;"description"&amp;""""&amp;":"&amp;""""&amp;AD56&amp;""""&amp;"},"</f>
        <v>{"id":"55","make_id":"7","model_name":"QQ6","year_model":"","description":""},</v>
      </c>
    </row>
    <row r="57" customFormat="false" ht="13.8" hidden="false" customHeight="false" outlineLevel="0" collapsed="false">
      <c r="A57" s="8" t="n">
        <v>56</v>
      </c>
      <c r="B57" s="12" t="n">
        <v>8</v>
      </c>
      <c r="C57" s="8" t="s">
        <v>10</v>
      </c>
      <c r="D57" s="8" t="s">
        <v>116</v>
      </c>
      <c r="E57" s="8" t="n">
        <v>2004</v>
      </c>
      <c r="F57" s="2" t="str">
        <f aca="false">SUBSTITUTE(C57," ","_")&amp;"_"&amp;SUBSTITUTE(D57," ","_")&amp;"_"&amp;SUBSTITUTE(E57," ","_")</f>
        <v>CHEVROLET_Aveo_1.2L_MT_(Hatchback)_2004</v>
      </c>
      <c r="G57" s="2" t="str">
        <f aca="false">VLOOKUP(F57,Sheet6!$G$3:$H$904,2,0)</f>
        <v>DIN55</v>
      </c>
      <c r="H57" s="2" t="n">
        <f aca="false">VLOOKUP(G57,part!$Q$2:$R$51,2,0)</f>
        <v>9</v>
      </c>
      <c r="I57" s="2" t="str">
        <f aca="false">VLOOKUP(F57,Sheet6!$G$3:$I$904,3,0)</f>
        <v>DIN55R</v>
      </c>
      <c r="J57" s="2" t="n">
        <f aca="false">VLOOKUP(F57,Sheet6!$G$3:$J$904,4,0)</f>
        <v>0</v>
      </c>
      <c r="K57" s="8" t="n">
        <v>56</v>
      </c>
      <c r="L57" s="2" t="n">
        <f aca="false">VLOOKUP(F57,Sheet9!$H$1:$I$912,2,0)</f>
        <v>0</v>
      </c>
      <c r="M57" s="2" t="n">
        <f aca="false">VLOOKUP(F57,Sheet9!$H$3:$I$912,2,0)</f>
        <v>0</v>
      </c>
      <c r="V57" s="2" t="str">
        <f aca="false">"{"&amp;""""&amp;"id"&amp;""""&amp;":"&amp;""""&amp;A57&amp;""""&amp;","&amp;""""&amp;"make_id"&amp;""""&amp;":"&amp;""""&amp;B57&amp;""""&amp;","&amp;""""&amp;"model_name"&amp;""""&amp;":"&amp;""""&amp;D57&amp;""""&amp;","&amp;""""&amp;"year_model"&amp;""""&amp;":"&amp;""""&amp;E57&amp;""""&amp;","&amp;""""&amp;"description"&amp;""""&amp;":"&amp;""""&amp;AD57&amp;""""&amp;"},"</f>
        <v>{"id":"56","make_id":"8","model_name":"Aveo 1.2L MT (Hatchback)","year_model":"2004","description":""},</v>
      </c>
    </row>
    <row r="58" customFormat="false" ht="13.8" hidden="false" customHeight="false" outlineLevel="0" collapsed="false">
      <c r="A58" s="8" t="n">
        <v>57</v>
      </c>
      <c r="B58" s="12" t="n">
        <v>8</v>
      </c>
      <c r="C58" s="8" t="s">
        <v>10</v>
      </c>
      <c r="D58" s="8" t="s">
        <v>117</v>
      </c>
      <c r="E58" s="8"/>
      <c r="F58" s="2" t="str">
        <f aca="false">SUBSTITUTE(C58," ","_")&amp;"_"&amp;SUBSTITUTE(D58," ","_")&amp;"_"&amp;SUBSTITUTE(E58," ","_")</f>
        <v>CHEVROLET_Aveo_1.2LS_AT_(Hatchback)_</v>
      </c>
      <c r="G58" s="2" t="str">
        <f aca="false">VLOOKUP(F58,Sheet6!$G$3:$H$904,2,0)</f>
        <v>DIN55</v>
      </c>
      <c r="H58" s="2" t="n">
        <f aca="false">VLOOKUP(G58,part!$Q$2:$R$51,2,0)</f>
        <v>9</v>
      </c>
      <c r="I58" s="2" t="str">
        <f aca="false">VLOOKUP(F58,Sheet6!$G$3:$I$904,3,0)</f>
        <v>DIN55R</v>
      </c>
      <c r="J58" s="2" t="n">
        <f aca="false">VLOOKUP(F58,Sheet6!$G$3:$J$904,4,0)</f>
        <v>0</v>
      </c>
      <c r="K58" s="8" t="n">
        <v>57</v>
      </c>
      <c r="L58" s="2" t="n">
        <f aca="false">VLOOKUP(F58,Sheet9!$H$1:$I$912,2,0)</f>
        <v>0</v>
      </c>
      <c r="M58" s="2" t="n">
        <f aca="false">VLOOKUP(F58,Sheet9!$H$3:$I$912,2,0)</f>
        <v>0</v>
      </c>
      <c r="V58" s="2" t="str">
        <f aca="false">"{"&amp;""""&amp;"id"&amp;""""&amp;":"&amp;""""&amp;A58&amp;""""&amp;","&amp;""""&amp;"make_id"&amp;""""&amp;":"&amp;""""&amp;B58&amp;""""&amp;","&amp;""""&amp;"model_name"&amp;""""&amp;":"&amp;""""&amp;D58&amp;""""&amp;","&amp;""""&amp;"year_model"&amp;""""&amp;":"&amp;""""&amp;E58&amp;""""&amp;","&amp;""""&amp;"description"&amp;""""&amp;":"&amp;""""&amp;AD58&amp;""""&amp;"},"</f>
        <v>{"id":"57","make_id":"8","model_name":"Aveo 1.2LS AT (Hatchback)","year_model":"","description":""},</v>
      </c>
    </row>
    <row r="59" customFormat="false" ht="13.8" hidden="false" customHeight="false" outlineLevel="0" collapsed="false">
      <c r="A59" s="8" t="n">
        <v>58</v>
      </c>
      <c r="B59" s="12" t="n">
        <v>8</v>
      </c>
      <c r="C59" s="8" t="s">
        <v>10</v>
      </c>
      <c r="D59" s="8" t="s">
        <v>118</v>
      </c>
      <c r="E59" s="8"/>
      <c r="F59" s="2" t="str">
        <f aca="false">SUBSTITUTE(C59," ","_")&amp;"_"&amp;SUBSTITUTE(D59," ","_")&amp;"_"&amp;SUBSTITUTE(E59," ","_")</f>
        <v>CHEVROLET_Aveo_1.2LS_MT_(Hatchback)_</v>
      </c>
      <c r="G59" s="2" t="str">
        <f aca="false">VLOOKUP(F59,Sheet6!$G$3:$H$904,2,0)</f>
        <v>DIN55</v>
      </c>
      <c r="H59" s="2" t="n">
        <f aca="false">VLOOKUP(G59,part!$Q$2:$R$51,2,0)</f>
        <v>9</v>
      </c>
      <c r="I59" s="2" t="str">
        <f aca="false">VLOOKUP(F59,Sheet6!$G$3:$I$904,3,0)</f>
        <v>DIN55R</v>
      </c>
      <c r="J59" s="2" t="n">
        <f aca="false">VLOOKUP(F59,Sheet6!$G$3:$J$904,4,0)</f>
        <v>0</v>
      </c>
      <c r="K59" s="8" t="n">
        <v>58</v>
      </c>
      <c r="L59" s="2" t="n">
        <f aca="false">VLOOKUP(F59,Sheet9!$H$1:$I$912,2,0)</f>
        <v>0</v>
      </c>
      <c r="M59" s="2" t="n">
        <f aca="false">VLOOKUP(F59,Sheet9!$H$3:$I$912,2,0)</f>
        <v>0</v>
      </c>
      <c r="V59" s="2" t="str">
        <f aca="false">"{"&amp;""""&amp;"id"&amp;""""&amp;":"&amp;""""&amp;A59&amp;""""&amp;","&amp;""""&amp;"make_id"&amp;""""&amp;":"&amp;""""&amp;B59&amp;""""&amp;","&amp;""""&amp;"model_name"&amp;""""&amp;":"&amp;""""&amp;D59&amp;""""&amp;","&amp;""""&amp;"year_model"&amp;""""&amp;":"&amp;""""&amp;E59&amp;""""&amp;","&amp;""""&amp;"description"&amp;""""&amp;":"&amp;""""&amp;AD59&amp;""""&amp;"},"</f>
        <v>{"id":"58","make_id":"8","model_name":"Aveo 1.2LS MT (Hatchback)","year_model":"","description":""},</v>
      </c>
    </row>
    <row r="60" customFormat="false" ht="13.8" hidden="false" customHeight="false" outlineLevel="0" collapsed="false">
      <c r="A60" s="8" t="n">
        <v>59</v>
      </c>
      <c r="B60" s="12" t="n">
        <v>8</v>
      </c>
      <c r="C60" s="8" t="s">
        <v>10</v>
      </c>
      <c r="D60" s="8" t="s">
        <v>119</v>
      </c>
      <c r="E60" s="8"/>
      <c r="F60" s="2" t="str">
        <f aca="false">SUBSTITUTE(C60," ","_")&amp;"_"&amp;SUBSTITUTE(D60," ","_")&amp;"_"&amp;SUBSTITUTE(E60," ","_")</f>
        <v>CHEVROLET_Aveo_1.4_Sedan_AT_</v>
      </c>
      <c r="G60" s="2" t="str">
        <f aca="false">VLOOKUP(F60,Sheet6!$G$3:$H$904,2,0)</f>
        <v>DIN55</v>
      </c>
      <c r="H60" s="2" t="n">
        <f aca="false">VLOOKUP(G60,part!$Q$2:$R$51,2,0)</f>
        <v>9</v>
      </c>
      <c r="I60" s="2" t="str">
        <f aca="false">VLOOKUP(F60,Sheet6!$G$3:$I$904,3,0)</f>
        <v>DIN55R</v>
      </c>
      <c r="J60" s="2" t="n">
        <f aca="false">VLOOKUP(F60,Sheet6!$G$3:$J$904,4,0)</f>
        <v>0</v>
      </c>
      <c r="K60" s="8" t="n">
        <v>59</v>
      </c>
      <c r="L60" s="2" t="n">
        <f aca="false">VLOOKUP(F60,Sheet9!$H$1:$I$912,2,0)</f>
        <v>0</v>
      </c>
      <c r="M60" s="2" t="n">
        <f aca="false">VLOOKUP(F60,Sheet9!$H$3:$I$912,2,0)</f>
        <v>0</v>
      </c>
      <c r="V60" s="2" t="str">
        <f aca="false">"{"&amp;""""&amp;"id"&amp;""""&amp;":"&amp;""""&amp;A60&amp;""""&amp;","&amp;""""&amp;"make_id"&amp;""""&amp;":"&amp;""""&amp;B60&amp;""""&amp;","&amp;""""&amp;"model_name"&amp;""""&amp;":"&amp;""""&amp;D60&amp;""""&amp;","&amp;""""&amp;"year_model"&amp;""""&amp;":"&amp;""""&amp;E60&amp;""""&amp;","&amp;""""&amp;"description"&amp;""""&amp;":"&amp;""""&amp;AD60&amp;""""&amp;"},"</f>
        <v>{"id":"59","make_id":"8","model_name":"Aveo 1.4 Sedan AT","year_model":"","description":""},</v>
      </c>
    </row>
    <row r="61" customFormat="false" ht="13.8" hidden="false" customHeight="false" outlineLevel="0" collapsed="false">
      <c r="A61" s="8" t="n">
        <v>60</v>
      </c>
      <c r="B61" s="12" t="n">
        <v>8</v>
      </c>
      <c r="C61" s="8" t="s">
        <v>10</v>
      </c>
      <c r="D61" s="8" t="s">
        <v>120</v>
      </c>
      <c r="E61" s="8"/>
      <c r="F61" s="2" t="str">
        <f aca="false">SUBSTITUTE(C61," ","_")&amp;"_"&amp;SUBSTITUTE(D61," ","_")&amp;"_"&amp;SUBSTITUTE(E61," ","_")</f>
        <v>CHEVROLET_Aveo_1.4_Sedan_MT_</v>
      </c>
      <c r="G61" s="2" t="str">
        <f aca="false">VLOOKUP(F61,Sheet6!$G$3:$H$904,2,0)</f>
        <v>DIN55</v>
      </c>
      <c r="H61" s="2" t="n">
        <f aca="false">VLOOKUP(G61,part!$Q$2:$R$51,2,0)</f>
        <v>9</v>
      </c>
      <c r="I61" s="2" t="str">
        <f aca="false">VLOOKUP(F61,Sheet6!$G$3:$I$904,3,0)</f>
        <v>DIN55R</v>
      </c>
      <c r="J61" s="2" t="n">
        <f aca="false">VLOOKUP(F61,Sheet6!$G$3:$J$904,4,0)</f>
        <v>0</v>
      </c>
      <c r="K61" s="8" t="n">
        <v>60</v>
      </c>
      <c r="L61" s="2" t="n">
        <f aca="false">VLOOKUP(F61,Sheet9!$H$1:$I$912,2,0)</f>
        <v>0</v>
      </c>
      <c r="M61" s="2" t="n">
        <f aca="false">VLOOKUP(F61,Sheet9!$H$3:$I$912,2,0)</f>
        <v>0</v>
      </c>
      <c r="V61" s="2" t="str">
        <f aca="false">"{"&amp;""""&amp;"id"&amp;""""&amp;":"&amp;""""&amp;A61&amp;""""&amp;","&amp;""""&amp;"make_id"&amp;""""&amp;":"&amp;""""&amp;B61&amp;""""&amp;","&amp;""""&amp;"model_name"&amp;""""&amp;":"&amp;""""&amp;D61&amp;""""&amp;","&amp;""""&amp;"year_model"&amp;""""&amp;":"&amp;""""&amp;E61&amp;""""&amp;","&amp;""""&amp;"description"&amp;""""&amp;":"&amp;""""&amp;AD61&amp;""""&amp;"},"</f>
        <v>{"id":"60","make_id":"8","model_name":"Aveo 1.4 Sedan MT","year_model":"","description":""},</v>
      </c>
    </row>
    <row r="62" customFormat="false" ht="13.8" hidden="false" customHeight="false" outlineLevel="0" collapsed="false">
      <c r="A62" s="8" t="n">
        <v>61</v>
      </c>
      <c r="B62" s="12" t="n">
        <v>8</v>
      </c>
      <c r="C62" s="8" t="s">
        <v>10</v>
      </c>
      <c r="D62" s="8" t="s">
        <v>121</v>
      </c>
      <c r="E62" s="8" t="n">
        <v>2016</v>
      </c>
      <c r="F62" s="2" t="str">
        <f aca="false">SUBSTITUTE(C62," ","_")&amp;"_"&amp;SUBSTITUTE(D62," ","_")&amp;"_"&amp;SUBSTITUTE(E62," ","_")</f>
        <v>CHEVROLET_Sail_2016</v>
      </c>
      <c r="G62" s="2" t="str">
        <f aca="false">VLOOKUP(F62,Sheet6!$G$3:$H$904,2,0)</f>
        <v>DIN44</v>
      </c>
      <c r="H62" s="2" t="n">
        <f aca="false">VLOOKUP(G62,part!$Q$2:$R$51,2,0)</f>
        <v>7</v>
      </c>
      <c r="I62" s="2" t="str">
        <f aca="false">VLOOKUP(F62,Sheet6!$G$3:$I$904,3,0)</f>
        <v>DIN44</v>
      </c>
      <c r="J62" s="2" t="n">
        <f aca="false">VLOOKUP(F62,Sheet6!$G$3:$J$904,4,0)</f>
        <v>0</v>
      </c>
      <c r="K62" s="8" t="n">
        <v>61</v>
      </c>
      <c r="L62" s="2" t="n">
        <f aca="false">VLOOKUP(F62,Sheet9!$H$1:$I$912,2,0)</f>
        <v>0</v>
      </c>
      <c r="M62" s="2" t="n">
        <f aca="false">VLOOKUP(F62,Sheet9!$H$3:$I$912,2,0)</f>
        <v>0</v>
      </c>
      <c r="V62" s="2" t="str">
        <f aca="false">"{"&amp;""""&amp;"id"&amp;""""&amp;":"&amp;""""&amp;A62&amp;""""&amp;","&amp;""""&amp;"make_id"&amp;""""&amp;":"&amp;""""&amp;B62&amp;""""&amp;","&amp;""""&amp;"model_name"&amp;""""&amp;":"&amp;""""&amp;D62&amp;""""&amp;","&amp;""""&amp;"year_model"&amp;""""&amp;":"&amp;""""&amp;E62&amp;""""&amp;","&amp;""""&amp;"description"&amp;""""&amp;":"&amp;""""&amp;AD62&amp;""""&amp;"},"</f>
        <v>{"id":"61","make_id":"8","model_name":"Sail","year_model":"2016","description":""},</v>
      </c>
    </row>
    <row r="63" customFormat="false" ht="13.8" hidden="false" customHeight="false" outlineLevel="0" collapsed="false">
      <c r="A63" s="8" t="n">
        <v>62</v>
      </c>
      <c r="B63" s="12" t="n">
        <v>8</v>
      </c>
      <c r="C63" s="8" t="s">
        <v>10</v>
      </c>
      <c r="D63" s="8" t="s">
        <v>122</v>
      </c>
      <c r="E63" s="8"/>
      <c r="F63" s="2" t="str">
        <f aca="false">SUBSTITUTE(C63," ","_")&amp;"_"&amp;SUBSTITUTE(D63," ","_")&amp;"_"&amp;SUBSTITUTE(E63," ","_")</f>
        <v>CHEVROLET_Camaro_2LT_3.6V6_/_25S_6.2V8_</v>
      </c>
      <c r="G63" s="2" t="str">
        <f aca="false">VLOOKUP(F63,Sheet6!$G$3:$H$904,2,0)</f>
        <v>DIN55</v>
      </c>
      <c r="H63" s="2" t="n">
        <f aca="false">VLOOKUP(G63,part!$Q$2:$R$51,2,0)</f>
        <v>9</v>
      </c>
      <c r="I63" s="2" t="str">
        <f aca="false">VLOOKUP(F63,Sheet6!$G$3:$I$904,3,0)</f>
        <v>DIN55</v>
      </c>
      <c r="J63" s="2" t="n">
        <f aca="false">VLOOKUP(F63,Sheet6!$G$3:$J$904,4,0)</f>
        <v>0</v>
      </c>
      <c r="K63" s="8" t="n">
        <v>62</v>
      </c>
      <c r="L63" s="2" t="n">
        <f aca="false">VLOOKUP(F63,Sheet9!$H$1:$I$912,2,0)</f>
        <v>0</v>
      </c>
      <c r="M63" s="2" t="n">
        <f aca="false">VLOOKUP(F63,Sheet9!$H$3:$I$912,2,0)</f>
        <v>0</v>
      </c>
      <c r="V63" s="2" t="str">
        <f aca="false">"{"&amp;""""&amp;"id"&amp;""""&amp;":"&amp;""""&amp;A63&amp;""""&amp;","&amp;""""&amp;"make_id"&amp;""""&amp;":"&amp;""""&amp;B63&amp;""""&amp;","&amp;""""&amp;"model_name"&amp;""""&amp;":"&amp;""""&amp;D63&amp;""""&amp;","&amp;""""&amp;"year_model"&amp;""""&amp;":"&amp;""""&amp;E63&amp;""""&amp;","&amp;""""&amp;"description"&amp;""""&amp;":"&amp;""""&amp;AD63&amp;""""&amp;"},"</f>
        <v>{"id":"62","make_id":"8","model_name":"Camaro 2LT 3.6V6 / 25S 6.2V8","year_model":"","description":""},</v>
      </c>
    </row>
    <row r="64" customFormat="false" ht="13.8" hidden="false" customHeight="false" outlineLevel="0" collapsed="false">
      <c r="A64" s="8" t="n">
        <v>63</v>
      </c>
      <c r="B64" s="12" t="n">
        <v>8</v>
      </c>
      <c r="C64" s="8" t="s">
        <v>10</v>
      </c>
      <c r="D64" s="8" t="s">
        <v>123</v>
      </c>
      <c r="E64" s="8"/>
      <c r="F64" s="2" t="str">
        <f aca="false">SUBSTITUTE(C64," ","_")&amp;"_"&amp;SUBSTITUTE(D64," ","_")&amp;"_"&amp;SUBSTITUTE(E64," ","_")</f>
        <v>CHEVROLET_Captiva_2.0_CRDi_AT_4x2_CUV_</v>
      </c>
      <c r="G64" s="2" t="str">
        <f aca="false">VLOOKUP(F64,Sheet6!$G$3:$H$904,2,0)</f>
        <v>DIN66R</v>
      </c>
      <c r="H64" s="2" t="n">
        <f aca="false">VLOOKUP(G64,part!$Q$2:$R$51,2,0)</f>
        <v>34</v>
      </c>
      <c r="I64" s="2" t="str">
        <f aca="false">VLOOKUP(F64,Sheet6!$G$3:$I$904,3,0)</f>
        <v>DIN66R</v>
      </c>
      <c r="J64" s="2" t="n">
        <f aca="false">VLOOKUP(F64,Sheet6!$G$3:$J$904,4,0)</f>
        <v>0</v>
      </c>
      <c r="K64" s="8" t="n">
        <v>63</v>
      </c>
      <c r="L64" s="2" t="n">
        <f aca="false">VLOOKUP(F64,Sheet9!$H$1:$I$912,2,0)</f>
        <v>0</v>
      </c>
      <c r="M64" s="2" t="n">
        <f aca="false">VLOOKUP(F64,Sheet9!$H$3:$I$912,2,0)</f>
        <v>0</v>
      </c>
      <c r="V64" s="2" t="str">
        <f aca="false">"{"&amp;""""&amp;"id"&amp;""""&amp;":"&amp;""""&amp;A64&amp;""""&amp;","&amp;""""&amp;"make_id"&amp;""""&amp;":"&amp;""""&amp;B64&amp;""""&amp;","&amp;""""&amp;"model_name"&amp;""""&amp;":"&amp;""""&amp;D64&amp;""""&amp;","&amp;""""&amp;"year_model"&amp;""""&amp;":"&amp;""""&amp;E64&amp;""""&amp;","&amp;""""&amp;"description"&amp;""""&amp;":"&amp;""""&amp;AD64&amp;""""&amp;"},"</f>
        <v>{"id":"63","make_id":"8","model_name":"Captiva 2.0 CRDi AT 4x2 CUV","year_model":"","description":""},</v>
      </c>
    </row>
    <row r="65" customFormat="false" ht="13.8" hidden="false" customHeight="false" outlineLevel="0" collapsed="false">
      <c r="A65" s="8" t="n">
        <v>64</v>
      </c>
      <c r="B65" s="12" t="n">
        <v>8</v>
      </c>
      <c r="C65" s="8" t="s">
        <v>10</v>
      </c>
      <c r="D65" s="8" t="s">
        <v>124</v>
      </c>
      <c r="E65" s="8"/>
      <c r="F65" s="2" t="str">
        <f aca="false">SUBSTITUTE(C65," ","_")&amp;"_"&amp;SUBSTITUTE(D65," ","_")&amp;"_"&amp;SUBSTITUTE(E65," ","_")</f>
        <v>CHEVROLET_Captiva_2.0_CRDi_AT_4x4_CUV_</v>
      </c>
      <c r="G65" s="2" t="str">
        <f aca="false">VLOOKUP(F65,Sheet6!$G$3:$H$904,2,0)</f>
        <v>DIN66R</v>
      </c>
      <c r="H65" s="2" t="n">
        <f aca="false">VLOOKUP(G65,part!$Q$2:$R$51,2,0)</f>
        <v>34</v>
      </c>
      <c r="I65" s="2" t="str">
        <f aca="false">VLOOKUP(F65,Sheet6!$G$3:$I$904,3,0)</f>
        <v>DIN66R</v>
      </c>
      <c r="J65" s="2" t="n">
        <f aca="false">VLOOKUP(F65,Sheet6!$G$3:$J$904,4,0)</f>
        <v>0</v>
      </c>
      <c r="K65" s="8" t="n">
        <v>64</v>
      </c>
      <c r="L65" s="2" t="n">
        <f aca="false">VLOOKUP(F65,Sheet9!$H$1:$I$912,2,0)</f>
        <v>0</v>
      </c>
      <c r="M65" s="2" t="n">
        <f aca="false">VLOOKUP(F65,Sheet9!$H$3:$I$912,2,0)</f>
        <v>0</v>
      </c>
      <c r="V65" s="2" t="str">
        <f aca="false">"{"&amp;""""&amp;"id"&amp;""""&amp;":"&amp;""""&amp;A65&amp;""""&amp;","&amp;""""&amp;"make_id"&amp;""""&amp;":"&amp;""""&amp;B65&amp;""""&amp;","&amp;""""&amp;"model_name"&amp;""""&amp;":"&amp;""""&amp;D65&amp;""""&amp;","&amp;""""&amp;"year_model"&amp;""""&amp;":"&amp;""""&amp;E65&amp;""""&amp;","&amp;""""&amp;"description"&amp;""""&amp;":"&amp;""""&amp;AD65&amp;""""&amp;"},"</f>
        <v>{"id":"64","make_id":"8","model_name":"Captiva 2.0 CRDi AT 4x4 CUV","year_model":"","description":""},</v>
      </c>
    </row>
    <row r="66" customFormat="false" ht="13.8" hidden="false" customHeight="false" outlineLevel="0" collapsed="false">
      <c r="A66" s="8" t="n">
        <v>65</v>
      </c>
      <c r="B66" s="12" t="n">
        <v>8</v>
      </c>
      <c r="C66" s="8" t="s">
        <v>10</v>
      </c>
      <c r="D66" s="8" t="s">
        <v>125</v>
      </c>
      <c r="E66" s="8"/>
      <c r="F66" s="2" t="str">
        <f aca="false">SUBSTITUTE(C66," ","_")&amp;"_"&amp;SUBSTITUTE(D66," ","_")&amp;"_"&amp;SUBSTITUTE(E66," ","_")</f>
        <v>CHEVROLET_Captiva_2.0_Gas_AT_4x2_CUV_</v>
      </c>
      <c r="G66" s="2" t="str">
        <f aca="false">VLOOKUP(F66,Sheet6!$G$3:$H$904,2,0)</f>
        <v>DIN66R</v>
      </c>
      <c r="H66" s="2" t="n">
        <f aca="false">VLOOKUP(G66,part!$Q$2:$R$51,2,0)</f>
        <v>34</v>
      </c>
      <c r="I66" s="2" t="str">
        <f aca="false">VLOOKUP(F66,Sheet6!$G$3:$I$904,3,0)</f>
        <v>DIN66R</v>
      </c>
      <c r="J66" s="2" t="n">
        <f aca="false">VLOOKUP(F66,Sheet6!$G$3:$J$904,4,0)</f>
        <v>0</v>
      </c>
      <c r="K66" s="8" t="n">
        <v>65</v>
      </c>
      <c r="L66" s="2" t="n">
        <f aca="false">VLOOKUP(F66,Sheet9!$H$1:$I$912,2,0)</f>
        <v>0</v>
      </c>
      <c r="M66" s="2" t="n">
        <f aca="false">VLOOKUP(F66,Sheet9!$H$3:$I$912,2,0)</f>
        <v>0</v>
      </c>
      <c r="V66" s="2" t="str">
        <f aca="false">"{"&amp;""""&amp;"id"&amp;""""&amp;":"&amp;""""&amp;A66&amp;""""&amp;","&amp;""""&amp;"make_id"&amp;""""&amp;":"&amp;""""&amp;B66&amp;""""&amp;","&amp;""""&amp;"model_name"&amp;""""&amp;":"&amp;""""&amp;D66&amp;""""&amp;","&amp;""""&amp;"year_model"&amp;""""&amp;":"&amp;""""&amp;E66&amp;""""&amp;","&amp;""""&amp;"description"&amp;""""&amp;":"&amp;""""&amp;AD66&amp;""""&amp;"},"</f>
        <v>{"id":"65","make_id":"8","model_name":"Captiva 2.0 Gas AT 4x2 CUV","year_model":"","description":""},</v>
      </c>
    </row>
    <row r="67" customFormat="false" ht="13.8" hidden="false" customHeight="false" outlineLevel="0" collapsed="false">
      <c r="A67" s="8" t="n">
        <v>66</v>
      </c>
      <c r="B67" s="12" t="n">
        <v>8</v>
      </c>
      <c r="C67" s="8" t="s">
        <v>10</v>
      </c>
      <c r="D67" s="8" t="s">
        <v>126</v>
      </c>
      <c r="E67" s="8" t="s">
        <v>75</v>
      </c>
      <c r="F67" s="2" t="str">
        <f aca="false">SUBSTITUTE(C67," ","_")&amp;"_"&amp;SUBSTITUTE(D67," ","_")&amp;"_"&amp;SUBSTITUTE(E67," ","_")</f>
        <v>CHEVROLET_Captiva_2.0_Gas_AT_4x4_CUV_2007_-_on</v>
      </c>
      <c r="G67" s="2" t="str">
        <f aca="false">VLOOKUP(F67,Sheet6!$G$3:$H$904,2,0)</f>
        <v>DIN66R</v>
      </c>
      <c r="H67" s="2" t="n">
        <f aca="false">VLOOKUP(G67,part!$Q$2:$R$51,2,0)</f>
        <v>34</v>
      </c>
      <c r="I67" s="2" t="str">
        <f aca="false">VLOOKUP(F67,Sheet6!$G$3:$I$904,3,0)</f>
        <v>DIN66R</v>
      </c>
      <c r="J67" s="2" t="n">
        <f aca="false">VLOOKUP(F67,Sheet6!$G$3:$J$904,4,0)</f>
        <v>0</v>
      </c>
      <c r="K67" s="8" t="n">
        <v>66</v>
      </c>
      <c r="L67" s="2" t="n">
        <f aca="false">VLOOKUP(F67,Sheet9!$H$1:$I$912,2,0)</f>
        <v>0</v>
      </c>
      <c r="M67" s="2" t="n">
        <f aca="false">VLOOKUP(F67,Sheet9!$H$3:$I$912,2,0)</f>
        <v>0</v>
      </c>
      <c r="V67" s="2" t="str">
        <f aca="false">"{"&amp;""""&amp;"id"&amp;""""&amp;":"&amp;""""&amp;A67&amp;""""&amp;","&amp;""""&amp;"make_id"&amp;""""&amp;":"&amp;""""&amp;B67&amp;""""&amp;","&amp;""""&amp;"model_name"&amp;""""&amp;":"&amp;""""&amp;D67&amp;""""&amp;","&amp;""""&amp;"year_model"&amp;""""&amp;":"&amp;""""&amp;E67&amp;""""&amp;","&amp;""""&amp;"description"&amp;""""&amp;":"&amp;""""&amp;AD67&amp;""""&amp;"},"</f>
        <v>{"id":"66","make_id":"8","model_name":"Captiva 2.0 Gas AT 4x4 CUV","year_model":"2007 - on","description":""},</v>
      </c>
    </row>
    <row r="68" customFormat="false" ht="13.8" hidden="false" customHeight="false" outlineLevel="0" collapsed="false">
      <c r="A68" s="8" t="n">
        <v>67</v>
      </c>
      <c r="B68" s="12" t="n">
        <v>8</v>
      </c>
      <c r="C68" s="8" t="s">
        <v>10</v>
      </c>
      <c r="D68" s="8" t="s">
        <v>127</v>
      </c>
      <c r="E68" s="8"/>
      <c r="F68" s="2" t="str">
        <f aca="false">SUBSTITUTE(C68," ","_")&amp;"_"&amp;SUBSTITUTE(D68," ","_")&amp;"_"&amp;SUBSTITUTE(E68," ","_")</f>
        <v>CHEVROLET_Colorado_(2.5/2.8CRDi)_</v>
      </c>
      <c r="G68" s="2" t="str">
        <f aca="false">VLOOKUP(F68,Sheet6!$G$3:$H$904,2,0)</f>
        <v>DIN66</v>
      </c>
      <c r="H68" s="2" t="n">
        <f aca="false">VLOOKUP(G68,part!$Q$2:$R$51,2,0)</f>
        <v>35</v>
      </c>
      <c r="I68" s="2" t="str">
        <f aca="false">VLOOKUP(F68,Sheet6!$G$3:$I$904,3,0)</f>
        <v>DIN67</v>
      </c>
      <c r="J68" s="2" t="n">
        <f aca="false">VLOOKUP(F68,Sheet6!$G$3:$J$904,4,0)</f>
        <v>2001</v>
      </c>
      <c r="K68" s="8" t="n">
        <v>67</v>
      </c>
      <c r="L68" s="2" t="n">
        <f aca="false">VLOOKUP(F68,Sheet9!$H$1:$I$912,2,0)</f>
        <v>0</v>
      </c>
      <c r="M68" s="2" t="n">
        <f aca="false">VLOOKUP(F68,Sheet9!$H$3:$I$912,2,0)</f>
        <v>0</v>
      </c>
      <c r="V68" s="2" t="str">
        <f aca="false">"{"&amp;""""&amp;"id"&amp;""""&amp;":"&amp;""""&amp;A68&amp;""""&amp;","&amp;""""&amp;"make_id"&amp;""""&amp;":"&amp;""""&amp;B68&amp;""""&amp;","&amp;""""&amp;"model_name"&amp;""""&amp;":"&amp;""""&amp;D68&amp;""""&amp;","&amp;""""&amp;"year_model"&amp;""""&amp;":"&amp;""""&amp;E68&amp;""""&amp;","&amp;""""&amp;"description"&amp;""""&amp;":"&amp;""""&amp;AD68&amp;""""&amp;"},"</f>
        <v>{"id":"67","make_id":"8","model_name":"Colorado (2.5/2.8CRDi)","year_model":"","description":""},</v>
      </c>
    </row>
    <row r="69" customFormat="false" ht="13.8" hidden="false" customHeight="false" outlineLevel="0" collapsed="false">
      <c r="A69" s="8" t="n">
        <v>68</v>
      </c>
      <c r="B69" s="12" t="n">
        <v>8</v>
      </c>
      <c r="C69" s="8" t="s">
        <v>10</v>
      </c>
      <c r="D69" s="8" t="s">
        <v>128</v>
      </c>
      <c r="E69" s="8"/>
      <c r="F69" s="2" t="str">
        <f aca="false">SUBSTITUTE(C69," ","_")&amp;"_"&amp;SUBSTITUTE(D69," ","_")&amp;"_"&amp;SUBSTITUTE(E69," ","_")</f>
        <v>CHEVROLET_Cruze_2.0_CRDi_</v>
      </c>
      <c r="G69" s="2" t="str">
        <f aca="false">VLOOKUP(F69,Sheet6!$G$3:$H$904,2,0)</f>
        <v>DIN66</v>
      </c>
      <c r="H69" s="2" t="n">
        <f aca="false">VLOOKUP(G69,part!$Q$2:$R$51,2,0)</f>
        <v>35</v>
      </c>
      <c r="I69" s="2" t="str">
        <f aca="false">VLOOKUP(F69,Sheet6!$G$3:$I$904,3,0)</f>
        <v>DIN66</v>
      </c>
      <c r="J69" s="2" t="n">
        <f aca="false">VLOOKUP(F69,Sheet6!$G$3:$J$904,4,0)</f>
        <v>2001</v>
      </c>
      <c r="K69" s="8" t="n">
        <v>68</v>
      </c>
      <c r="L69" s="2" t="n">
        <f aca="false">VLOOKUP(F69,Sheet9!$H$1:$I$912,2,0)</f>
        <v>2004</v>
      </c>
      <c r="M69" s="2" t="n">
        <f aca="false">VLOOKUP(F69,Sheet9!$H$3:$I$912,2,0)</f>
        <v>2004</v>
      </c>
      <c r="V69" s="2" t="str">
        <f aca="false">"{"&amp;""""&amp;"id"&amp;""""&amp;":"&amp;""""&amp;A69&amp;""""&amp;","&amp;""""&amp;"make_id"&amp;""""&amp;":"&amp;""""&amp;B69&amp;""""&amp;","&amp;""""&amp;"model_name"&amp;""""&amp;":"&amp;""""&amp;D69&amp;""""&amp;","&amp;""""&amp;"year_model"&amp;""""&amp;":"&amp;""""&amp;E69&amp;""""&amp;","&amp;""""&amp;"description"&amp;""""&amp;":"&amp;""""&amp;AD69&amp;""""&amp;"},"</f>
        <v>{"id":"68","make_id":"8","model_name":"Cruze 2.0 CRDi","year_model":"","description":""},</v>
      </c>
    </row>
    <row r="70" customFormat="false" ht="13.8" hidden="false" customHeight="false" outlineLevel="0" collapsed="false">
      <c r="A70" s="8" t="n">
        <v>69</v>
      </c>
      <c r="B70" s="12" t="n">
        <v>8</v>
      </c>
      <c r="C70" s="8" t="s">
        <v>10</v>
      </c>
      <c r="D70" s="8" t="s">
        <v>129</v>
      </c>
      <c r="E70" s="8" t="n">
        <v>2010</v>
      </c>
      <c r="F70" s="2" t="str">
        <f aca="false">SUBSTITUTE(C70," ","_")&amp;"_"&amp;SUBSTITUTE(D70," ","_")&amp;"_"&amp;SUBSTITUTE(E70," ","_")</f>
        <v>CHEVROLET_Cruze_A/T_Gas_2010</v>
      </c>
      <c r="G70" s="2" t="str">
        <f aca="false">VLOOKUP(F70,Sheet6!$G$3:$H$904,2,0)</f>
        <v>DIN55</v>
      </c>
      <c r="H70" s="2" t="n">
        <f aca="false">VLOOKUP(G70,part!$Q$2:$R$51,2,0)</f>
        <v>9</v>
      </c>
      <c r="I70" s="2" t="str">
        <f aca="false">VLOOKUP(F70,Sheet6!$G$3:$I$904,3,0)</f>
        <v>DIN55</v>
      </c>
      <c r="J70" s="2" t="n">
        <f aca="false">VLOOKUP(F70,Sheet6!$G$3:$J$904,4,0)</f>
        <v>0</v>
      </c>
      <c r="K70" s="8" t="n">
        <v>69</v>
      </c>
      <c r="L70" s="2" t="n">
        <f aca="false">VLOOKUP(F70,Sheet9!$H$1:$I$912,2,0)</f>
        <v>0</v>
      </c>
      <c r="M70" s="2" t="n">
        <f aca="false">VLOOKUP(F70,Sheet9!$H$3:$I$912,2,0)</f>
        <v>0</v>
      </c>
      <c r="V70" s="2" t="str">
        <f aca="false">"{"&amp;""""&amp;"id"&amp;""""&amp;":"&amp;""""&amp;A70&amp;""""&amp;","&amp;""""&amp;"make_id"&amp;""""&amp;":"&amp;""""&amp;B70&amp;""""&amp;","&amp;""""&amp;"model_name"&amp;""""&amp;":"&amp;""""&amp;D70&amp;""""&amp;","&amp;""""&amp;"year_model"&amp;""""&amp;":"&amp;""""&amp;E70&amp;""""&amp;","&amp;""""&amp;"description"&amp;""""&amp;":"&amp;""""&amp;AD70&amp;""""&amp;"},"</f>
        <v>{"id":"69","make_id":"8","model_name":"Cruze A/T Gas","year_model":"2010","description":""},</v>
      </c>
    </row>
    <row r="71" customFormat="false" ht="13.8" hidden="false" customHeight="false" outlineLevel="0" collapsed="false">
      <c r="A71" s="8" t="n">
        <v>70</v>
      </c>
      <c r="B71" s="12" t="n">
        <v>8</v>
      </c>
      <c r="C71" s="8" t="s">
        <v>10</v>
      </c>
      <c r="D71" s="8" t="s">
        <v>130</v>
      </c>
      <c r="E71" s="8" t="s">
        <v>131</v>
      </c>
      <c r="F71" s="2" t="str">
        <f aca="false">SUBSTITUTE(C71," ","_")&amp;"_"&amp;SUBSTITUTE(D71," ","_")&amp;"_"&amp;SUBSTITUTE(E71," ","_")</f>
        <v>CHEVROLET_Hummer_(H1/H2/H3)_2000_-_2010_</v>
      </c>
      <c r="G71" s="2" t="str">
        <f aca="false">VLOOKUP(F71,Sheet6!$G$3:$H$904,2,0)</f>
        <v>G34/78</v>
      </c>
      <c r="H71" s="2" t="n">
        <f aca="false">VLOOKUP(G71,part!$Q$2:$R$51,2,0)</f>
        <v>33</v>
      </c>
      <c r="I71" s="2" t="str">
        <f aca="false">VLOOKUP(F71,Sheet6!$G$3:$I$904,3,0)</f>
        <v>G34/78</v>
      </c>
      <c r="J71" s="2" t="n">
        <f aca="false">VLOOKUP(F71,Sheet6!$G$3:$J$904,4,0)</f>
        <v>0</v>
      </c>
      <c r="K71" s="8" t="n">
        <v>70</v>
      </c>
      <c r="L71" s="2" t="n">
        <f aca="false">VLOOKUP(F71,Sheet9!$H$1:$I$912,2,0)</f>
        <v>0</v>
      </c>
      <c r="M71" s="2" t="n">
        <f aca="false">VLOOKUP(F71,Sheet9!$H$3:$I$912,2,0)</f>
        <v>0</v>
      </c>
      <c r="V71" s="2" t="str">
        <f aca="false">"{"&amp;""""&amp;"id"&amp;""""&amp;":"&amp;""""&amp;A71&amp;""""&amp;","&amp;""""&amp;"make_id"&amp;""""&amp;":"&amp;""""&amp;B71&amp;""""&amp;","&amp;""""&amp;"model_name"&amp;""""&amp;":"&amp;""""&amp;D71&amp;""""&amp;","&amp;""""&amp;"year_model"&amp;""""&amp;":"&amp;""""&amp;E71&amp;""""&amp;","&amp;""""&amp;"description"&amp;""""&amp;":"&amp;""""&amp;AD71&amp;""""&amp;"},"</f>
        <v>{"id":"70","make_id":"8","model_name":"Hummer (H1/H2/H3)","year_model":"2000 - 2010 ","description":""},</v>
      </c>
    </row>
    <row r="72" customFormat="false" ht="13.8" hidden="false" customHeight="false" outlineLevel="0" collapsed="false">
      <c r="A72" s="8" t="n">
        <v>71</v>
      </c>
      <c r="B72" s="12" t="n">
        <v>8</v>
      </c>
      <c r="C72" s="8" t="s">
        <v>10</v>
      </c>
      <c r="D72" s="8" t="s">
        <v>132</v>
      </c>
      <c r="E72" s="8" t="n">
        <v>2014</v>
      </c>
      <c r="F72" s="2" t="str">
        <f aca="false">SUBSTITUTE(C72," ","_")&amp;"_"&amp;SUBSTITUTE(D72," ","_")&amp;"_"&amp;SUBSTITUTE(E72," ","_")</f>
        <v>CHEVROLET_Malibu_2.4L_2014</v>
      </c>
      <c r="G72" s="2" t="str">
        <f aca="false">VLOOKUP(F72,Sheet6!$G$3:$H$904,2,0)</f>
        <v>DIN55</v>
      </c>
      <c r="H72" s="2" t="n">
        <f aca="false">VLOOKUP(G72,part!$Q$2:$R$51,2,0)</f>
        <v>9</v>
      </c>
      <c r="I72" s="2" t="str">
        <f aca="false">VLOOKUP(F72,Sheet6!$G$3:$I$904,3,0)</f>
        <v>DIN55R</v>
      </c>
      <c r="J72" s="2" t="n">
        <f aca="false">VLOOKUP(F72,Sheet6!$G$3:$J$904,4,0)</f>
        <v>0</v>
      </c>
      <c r="K72" s="8" t="n">
        <v>71</v>
      </c>
      <c r="L72" s="2" t="n">
        <f aca="false">VLOOKUP(F72,Sheet9!$H$1:$I$912,2,0)</f>
        <v>0</v>
      </c>
      <c r="M72" s="2" t="n">
        <f aca="false">VLOOKUP(F72,Sheet9!$H$3:$I$912,2,0)</f>
        <v>0</v>
      </c>
      <c r="V72" s="2" t="str">
        <f aca="false">"{"&amp;""""&amp;"id"&amp;""""&amp;":"&amp;""""&amp;A72&amp;""""&amp;","&amp;""""&amp;"make_id"&amp;""""&amp;":"&amp;""""&amp;B72&amp;""""&amp;","&amp;""""&amp;"model_name"&amp;""""&amp;":"&amp;""""&amp;D72&amp;""""&amp;","&amp;""""&amp;"year_model"&amp;""""&amp;":"&amp;""""&amp;E72&amp;""""&amp;","&amp;""""&amp;"description"&amp;""""&amp;":"&amp;""""&amp;AD72&amp;""""&amp;"},"</f>
        <v>{"id":"71","make_id":"8","model_name":"Malibu 2.4L","year_model":"2014","description":""},</v>
      </c>
    </row>
    <row r="73" customFormat="false" ht="13.8" hidden="false" customHeight="false" outlineLevel="0" collapsed="false">
      <c r="A73" s="8" t="n">
        <v>72</v>
      </c>
      <c r="B73" s="12" t="n">
        <v>8</v>
      </c>
      <c r="C73" s="8" t="s">
        <v>10</v>
      </c>
      <c r="D73" s="8" t="s">
        <v>133</v>
      </c>
      <c r="E73" s="8"/>
      <c r="F73" s="2" t="str">
        <f aca="false">SUBSTITUTE(C73," ","_")&amp;"_"&amp;SUBSTITUTE(D73," ","_")&amp;"_"&amp;SUBSTITUTE(E73," ","_")</f>
        <v>CHEVROLET_Optra_1.6_LS_Sedan_AT_</v>
      </c>
      <c r="G73" s="2" t="str">
        <f aca="false">VLOOKUP(F73,Sheet6!$G$3:$H$904,2,0)</f>
        <v>DIN55</v>
      </c>
      <c r="H73" s="2" t="n">
        <f aca="false">VLOOKUP(G73,part!$Q$2:$R$51,2,0)</f>
        <v>9</v>
      </c>
      <c r="I73" s="2" t="str">
        <f aca="false">VLOOKUP(F73,Sheet6!$G$3:$I$904,3,0)</f>
        <v>DIN55R</v>
      </c>
      <c r="J73" s="2" t="n">
        <f aca="false">VLOOKUP(F73,Sheet6!$G$3:$J$904,4,0)</f>
        <v>0</v>
      </c>
      <c r="K73" s="8" t="n">
        <v>72</v>
      </c>
      <c r="L73" s="2" t="n">
        <f aca="false">VLOOKUP(F73,Sheet9!$H$1:$I$912,2,0)</f>
        <v>0</v>
      </c>
      <c r="M73" s="2" t="n">
        <f aca="false">VLOOKUP(F73,Sheet9!$H$3:$I$912,2,0)</f>
        <v>0</v>
      </c>
      <c r="V73" s="2" t="str">
        <f aca="false">"{"&amp;""""&amp;"id"&amp;""""&amp;":"&amp;""""&amp;A73&amp;""""&amp;","&amp;""""&amp;"make_id"&amp;""""&amp;":"&amp;""""&amp;B73&amp;""""&amp;","&amp;""""&amp;"model_name"&amp;""""&amp;":"&amp;""""&amp;D73&amp;""""&amp;","&amp;""""&amp;"year_model"&amp;""""&amp;":"&amp;""""&amp;E73&amp;""""&amp;","&amp;""""&amp;"description"&amp;""""&amp;":"&amp;""""&amp;AD73&amp;""""&amp;"},"</f>
        <v>{"id":"72","make_id":"8","model_name":"Optra 1.6 LS Sedan AT","year_model":"","description":""},</v>
      </c>
    </row>
    <row r="74" customFormat="false" ht="13.8" hidden="false" customHeight="false" outlineLevel="0" collapsed="false">
      <c r="A74" s="8" t="n">
        <v>73</v>
      </c>
      <c r="B74" s="12" t="n">
        <v>8</v>
      </c>
      <c r="C74" s="8" t="s">
        <v>10</v>
      </c>
      <c r="D74" s="8" t="s">
        <v>134</v>
      </c>
      <c r="E74" s="8" t="s">
        <v>135</v>
      </c>
      <c r="F74" s="2" t="str">
        <f aca="false">SUBSTITUTE(C74," ","_")&amp;"_"&amp;SUBSTITUTE(D74," ","_")&amp;"_"&amp;SUBSTITUTE(E74," ","_")</f>
        <v>CHEVROLET_Optra_1.6_LS_Sedan_MT_2003_-_on</v>
      </c>
      <c r="G74" s="2" t="str">
        <f aca="false">VLOOKUP(F74,Sheet6!$G$3:$H$904,2,0)</f>
        <v>DIN55</v>
      </c>
      <c r="H74" s="2" t="n">
        <f aca="false">VLOOKUP(G74,part!$Q$2:$R$51,2,0)</f>
        <v>9</v>
      </c>
      <c r="I74" s="2" t="str">
        <f aca="false">VLOOKUP(F74,Sheet6!$G$3:$I$904,3,0)</f>
        <v>DIN55R</v>
      </c>
      <c r="J74" s="2" t="n">
        <f aca="false">VLOOKUP(F74,Sheet6!$G$3:$J$904,4,0)</f>
        <v>0</v>
      </c>
      <c r="K74" s="8" t="n">
        <v>73</v>
      </c>
      <c r="L74" s="2" t="n">
        <f aca="false">VLOOKUP(F74,Sheet9!$H$1:$I$912,2,0)</f>
        <v>0</v>
      </c>
      <c r="M74" s="2" t="n">
        <f aca="false">VLOOKUP(F74,Sheet9!$H$3:$I$912,2,0)</f>
        <v>0</v>
      </c>
      <c r="V74" s="2" t="str">
        <f aca="false">"{"&amp;""""&amp;"id"&amp;""""&amp;":"&amp;""""&amp;A74&amp;""""&amp;","&amp;""""&amp;"make_id"&amp;""""&amp;":"&amp;""""&amp;B74&amp;""""&amp;","&amp;""""&amp;"model_name"&amp;""""&amp;":"&amp;""""&amp;D74&amp;""""&amp;","&amp;""""&amp;"year_model"&amp;""""&amp;":"&amp;""""&amp;E74&amp;""""&amp;","&amp;""""&amp;"description"&amp;""""&amp;":"&amp;""""&amp;AD74&amp;""""&amp;"},"</f>
        <v>{"id":"73","make_id":"8","model_name":"Optra 1.6 LS Sedan MT","year_model":"2003 - on","description":""},</v>
      </c>
    </row>
    <row r="75" customFormat="false" ht="13.8" hidden="false" customHeight="false" outlineLevel="0" collapsed="false">
      <c r="A75" s="8" t="n">
        <v>74</v>
      </c>
      <c r="B75" s="12" t="n">
        <v>8</v>
      </c>
      <c r="C75" s="8" t="s">
        <v>10</v>
      </c>
      <c r="D75" s="8" t="s">
        <v>136</v>
      </c>
      <c r="E75" s="8"/>
      <c r="F75" s="2" t="str">
        <f aca="false">SUBSTITUTE(C75," ","_")&amp;"_"&amp;SUBSTITUTE(D75," ","_")&amp;"_"&amp;SUBSTITUTE(E75," ","_")</f>
        <v>CHEVROLET_Optra_1.6_LS_Wagon_AT_</v>
      </c>
      <c r="G75" s="2" t="str">
        <f aca="false">VLOOKUP(F75,Sheet6!$G$3:$H$904,2,0)</f>
        <v>DIN55</v>
      </c>
      <c r="H75" s="2" t="n">
        <f aca="false">VLOOKUP(G75,part!$Q$2:$R$51,2,0)</f>
        <v>9</v>
      </c>
      <c r="I75" s="2" t="str">
        <f aca="false">VLOOKUP(F75,Sheet6!$G$3:$I$904,3,0)</f>
        <v>DIN55R</v>
      </c>
      <c r="J75" s="2" t="n">
        <f aca="false">VLOOKUP(F75,Sheet6!$G$3:$J$904,4,0)</f>
        <v>0</v>
      </c>
      <c r="K75" s="8" t="n">
        <v>74</v>
      </c>
      <c r="L75" s="2" t="n">
        <f aca="false">VLOOKUP(F75,Sheet9!$H$1:$I$912,2,0)</f>
        <v>0</v>
      </c>
      <c r="M75" s="2" t="n">
        <f aca="false">VLOOKUP(F75,Sheet9!$H$3:$I$912,2,0)</f>
        <v>0</v>
      </c>
      <c r="V75" s="2" t="str">
        <f aca="false">"{"&amp;""""&amp;"id"&amp;""""&amp;":"&amp;""""&amp;A75&amp;""""&amp;","&amp;""""&amp;"make_id"&amp;""""&amp;":"&amp;""""&amp;B75&amp;""""&amp;","&amp;""""&amp;"model_name"&amp;""""&amp;":"&amp;""""&amp;D75&amp;""""&amp;","&amp;""""&amp;"year_model"&amp;""""&amp;":"&amp;""""&amp;E75&amp;""""&amp;","&amp;""""&amp;"description"&amp;""""&amp;":"&amp;""""&amp;AD75&amp;""""&amp;"},"</f>
        <v>{"id":"74","make_id":"8","model_name":"Optra 1.6 LS Wagon AT","year_model":"","description":""},</v>
      </c>
    </row>
    <row r="76" customFormat="false" ht="13.8" hidden="false" customHeight="false" outlineLevel="0" collapsed="false">
      <c r="A76" s="8" t="n">
        <v>75</v>
      </c>
      <c r="B76" s="12" t="n">
        <v>8</v>
      </c>
      <c r="C76" s="8" t="s">
        <v>10</v>
      </c>
      <c r="D76" s="8" t="s">
        <v>137</v>
      </c>
      <c r="E76" s="8"/>
      <c r="F76" s="2" t="str">
        <f aca="false">SUBSTITUTE(C76," ","_")&amp;"_"&amp;SUBSTITUTE(D76," ","_")&amp;"_"&amp;SUBSTITUTE(E76," ","_")</f>
        <v>CHEVROLET_Optra_1.6_LS_Wagon_MT_</v>
      </c>
      <c r="G76" s="2" t="str">
        <f aca="false">VLOOKUP(F76,Sheet6!$G$3:$H$904,2,0)</f>
        <v>DIN55</v>
      </c>
      <c r="H76" s="2" t="n">
        <f aca="false">VLOOKUP(G76,part!$Q$2:$R$51,2,0)</f>
        <v>9</v>
      </c>
      <c r="I76" s="2" t="str">
        <f aca="false">VLOOKUP(F76,Sheet6!$G$3:$I$904,3,0)</f>
        <v>DIN55R</v>
      </c>
      <c r="J76" s="2" t="n">
        <f aca="false">VLOOKUP(F76,Sheet6!$G$3:$J$904,4,0)</f>
        <v>0</v>
      </c>
      <c r="K76" s="8" t="n">
        <v>75</v>
      </c>
      <c r="L76" s="2" t="n">
        <f aca="false">VLOOKUP(F76,Sheet9!$H$1:$I$912,2,0)</f>
        <v>0</v>
      </c>
      <c r="M76" s="2" t="n">
        <f aca="false">VLOOKUP(F76,Sheet9!$H$3:$I$912,2,0)</f>
        <v>0</v>
      </c>
      <c r="V76" s="2" t="str">
        <f aca="false">"{"&amp;""""&amp;"id"&amp;""""&amp;":"&amp;""""&amp;A76&amp;""""&amp;","&amp;""""&amp;"make_id"&amp;""""&amp;":"&amp;""""&amp;B76&amp;""""&amp;","&amp;""""&amp;"model_name"&amp;""""&amp;":"&amp;""""&amp;D76&amp;""""&amp;","&amp;""""&amp;"year_model"&amp;""""&amp;":"&amp;""""&amp;E76&amp;""""&amp;","&amp;""""&amp;"description"&amp;""""&amp;":"&amp;""""&amp;AD76&amp;""""&amp;"},"</f>
        <v>{"id":"75","make_id":"8","model_name":"Optra 1.6 LS Wagon MT","year_model":"","description":""},</v>
      </c>
    </row>
    <row r="77" customFormat="false" ht="13.8" hidden="false" customHeight="false" outlineLevel="0" collapsed="false">
      <c r="A77" s="8" t="n">
        <v>76</v>
      </c>
      <c r="B77" s="12" t="n">
        <v>8</v>
      </c>
      <c r="C77" s="8" t="s">
        <v>10</v>
      </c>
      <c r="D77" s="8" t="s">
        <v>138</v>
      </c>
      <c r="E77" s="8"/>
      <c r="F77" s="2" t="str">
        <f aca="false">SUBSTITUTE(C77," ","_")&amp;"_"&amp;SUBSTITUTE(D77," ","_")&amp;"_"&amp;SUBSTITUTE(E77," ","_")</f>
        <v>CHEVROLET_Orlando_</v>
      </c>
      <c r="G77" s="2" t="str">
        <f aca="false">VLOOKUP(F77,Sheet6!$G$3:$H$904,2,0)</f>
        <v>DIN66</v>
      </c>
      <c r="H77" s="2" t="n">
        <f aca="false">VLOOKUP(G77,part!$Q$2:$R$51,2,0)</f>
        <v>5</v>
      </c>
      <c r="I77" s="2" t="str">
        <f aca="false">VLOOKUP(F77,Sheet6!$G$3:$I$904,3,0)</f>
        <v>DIN66</v>
      </c>
      <c r="J77" s="2" t="n">
        <f aca="false">VLOOKUP(F77,Sheet6!$G$3:$J$904,4,0)</f>
        <v>2001</v>
      </c>
      <c r="K77" s="8" t="n">
        <v>76</v>
      </c>
      <c r="L77" s="2" t="str">
        <f aca="false">VLOOKUP(F77,Sheet9!$H$1:$I$912,2,0)</f>
        <v>2001/2004</v>
      </c>
      <c r="M77" s="2" t="str">
        <f aca="false">VLOOKUP(F77,Sheet9!$H$3:$I$912,2,0)</f>
        <v>2001/2004</v>
      </c>
      <c r="V77" s="2" t="str">
        <f aca="false">"{"&amp;""""&amp;"id"&amp;""""&amp;":"&amp;""""&amp;A77&amp;""""&amp;","&amp;""""&amp;"make_id"&amp;""""&amp;":"&amp;""""&amp;B77&amp;""""&amp;","&amp;""""&amp;"model_name"&amp;""""&amp;":"&amp;""""&amp;D77&amp;""""&amp;","&amp;""""&amp;"year_model"&amp;""""&amp;":"&amp;""""&amp;E77&amp;""""&amp;","&amp;""""&amp;"description"&amp;""""&amp;":"&amp;""""&amp;AD77&amp;""""&amp;"},"</f>
        <v>{"id":"76","make_id":"8","model_name":"Orlando","year_model":"","description":""},</v>
      </c>
    </row>
    <row r="78" customFormat="false" ht="13.8" hidden="false" customHeight="false" outlineLevel="0" collapsed="false">
      <c r="A78" s="8" t="n">
        <v>77</v>
      </c>
      <c r="B78" s="12" t="n">
        <v>8</v>
      </c>
      <c r="C78" s="8" t="s">
        <v>10</v>
      </c>
      <c r="D78" s="8" t="s">
        <v>139</v>
      </c>
      <c r="E78" s="8"/>
      <c r="F78" s="2" t="str">
        <f aca="false">SUBSTITUTE(C78," ","_")&amp;"_"&amp;SUBSTITUTE(D78," ","_")&amp;"_"&amp;SUBSTITUTE(E78," ","_")</f>
        <v>CHEVROLET_Spark_1.0_MT_Hatch_</v>
      </c>
      <c r="G78" s="2" t="str">
        <f aca="false">VLOOKUP(F78,Sheet6!$G$3:$H$904,2,0)</f>
        <v>NS40</v>
      </c>
      <c r="H78" s="2" t="n">
        <f aca="false">VLOOKUP(G78,part!$Q$2:$R$51,2,0)</f>
        <v>4</v>
      </c>
      <c r="I78" s="2" t="str">
        <f aca="false">VLOOKUP(F78,Sheet6!$G$3:$I$904,3,0)</f>
        <v>B20LS</v>
      </c>
      <c r="J78" s="2" t="n">
        <f aca="false">VLOOKUP(F78,Sheet6!$G$3:$J$904,4,0)</f>
        <v>0</v>
      </c>
      <c r="K78" s="8" t="n">
        <v>77</v>
      </c>
      <c r="L78" s="2" t="n">
        <f aca="false">VLOOKUP(F78,Sheet9!$H$1:$I$912,2,0)</f>
        <v>0</v>
      </c>
      <c r="M78" s="2" t="n">
        <f aca="false">VLOOKUP(F78,Sheet9!$H$3:$I$912,2,0)</f>
        <v>0</v>
      </c>
      <c r="V78" s="2" t="str">
        <f aca="false">"{"&amp;""""&amp;"id"&amp;""""&amp;":"&amp;""""&amp;A78&amp;""""&amp;","&amp;""""&amp;"make_id"&amp;""""&amp;":"&amp;""""&amp;B78&amp;""""&amp;","&amp;""""&amp;"model_name"&amp;""""&amp;":"&amp;""""&amp;D78&amp;""""&amp;","&amp;""""&amp;"year_model"&amp;""""&amp;":"&amp;""""&amp;E78&amp;""""&amp;","&amp;""""&amp;"description"&amp;""""&amp;":"&amp;""""&amp;AD78&amp;""""&amp;"},"</f>
        <v>{"id":"77","make_id":"8","model_name":"Spark 1.0 MT Hatch","year_model":"","description":""},</v>
      </c>
    </row>
    <row r="79" customFormat="false" ht="13.8" hidden="false" customHeight="false" outlineLevel="0" collapsed="false">
      <c r="A79" s="8" t="n">
        <v>78</v>
      </c>
      <c r="B79" s="12" t="n">
        <v>8</v>
      </c>
      <c r="C79" s="8" t="s">
        <v>10</v>
      </c>
      <c r="D79" s="8" t="s">
        <v>140</v>
      </c>
      <c r="E79" s="8" t="s">
        <v>141</v>
      </c>
      <c r="F79" s="2" t="str">
        <f aca="false">SUBSTITUTE(C79," ","_")&amp;"_"&amp;SUBSTITUTE(D79," ","_")&amp;"_"&amp;SUBSTITUTE(E79," ","_")</f>
        <v>CHEVROLET_Sonic_1.4L_4DR/5DR_2012_-_on</v>
      </c>
      <c r="G79" s="2" t="str">
        <f aca="false">VLOOKUP(F79,Sheet6!$G$3:$H$904,2,0)</f>
        <v>DIN55</v>
      </c>
      <c r="H79" s="2" t="n">
        <f aca="false">VLOOKUP(G79,part!$Q$2:$R$51,2,0)</f>
        <v>9</v>
      </c>
      <c r="I79" s="2" t="str">
        <f aca="false">VLOOKUP(F79,Sheet6!$G$3:$I$904,3,0)</f>
        <v>DIN55</v>
      </c>
      <c r="J79" s="2" t="n">
        <f aca="false">VLOOKUP(F79,Sheet6!$G$3:$J$904,4,0)</f>
        <v>0</v>
      </c>
      <c r="K79" s="8" t="n">
        <v>78</v>
      </c>
      <c r="L79" s="2" t="n">
        <f aca="false">VLOOKUP(F79,Sheet9!$H$1:$I$912,2,0)</f>
        <v>0</v>
      </c>
      <c r="M79" s="2" t="n">
        <f aca="false">VLOOKUP(F79,Sheet9!$H$3:$I$912,2,0)</f>
        <v>0</v>
      </c>
      <c r="V79" s="2" t="str">
        <f aca="false">"{"&amp;""""&amp;"id"&amp;""""&amp;":"&amp;""""&amp;A79&amp;""""&amp;","&amp;""""&amp;"make_id"&amp;""""&amp;":"&amp;""""&amp;B79&amp;""""&amp;","&amp;""""&amp;"model_name"&amp;""""&amp;":"&amp;""""&amp;D79&amp;""""&amp;","&amp;""""&amp;"year_model"&amp;""""&amp;":"&amp;""""&amp;E79&amp;""""&amp;","&amp;""""&amp;"description"&amp;""""&amp;":"&amp;""""&amp;AD79&amp;""""&amp;"},"</f>
        <v>{"id":"78","make_id":"8","model_name":"Sonic 1.4L 4DR/5DR","year_model":"2012 - on","description":""},</v>
      </c>
    </row>
    <row r="80" customFormat="false" ht="13.8" hidden="false" customHeight="false" outlineLevel="0" collapsed="false">
      <c r="A80" s="8" t="n">
        <v>79</v>
      </c>
      <c r="B80" s="12" t="n">
        <v>8</v>
      </c>
      <c r="C80" s="8" t="s">
        <v>10</v>
      </c>
      <c r="D80" s="8" t="s">
        <v>142</v>
      </c>
      <c r="E80" s="8" t="n">
        <v>2013</v>
      </c>
      <c r="F80" s="2" t="str">
        <f aca="false">SUBSTITUTE(C80," ","_")&amp;"_"&amp;SUBSTITUTE(D80," ","_")&amp;"_"&amp;SUBSTITUTE(E80," ","_")</f>
        <v>CHEVROLET_Spin_1.5_LTZ_(Gas)_2013</v>
      </c>
      <c r="G80" s="2" t="str">
        <f aca="false">VLOOKUP(F80,Sheet6!$G$3:$H$904,2,0)</f>
        <v>DIN55</v>
      </c>
      <c r="H80" s="2" t="n">
        <f aca="false">VLOOKUP(G80,part!$Q$2:$R$51,2,0)</f>
        <v>9</v>
      </c>
      <c r="I80" s="2" t="str">
        <f aca="false">VLOOKUP(F80,Sheet6!$G$3:$I$904,3,0)</f>
        <v>DIN55</v>
      </c>
      <c r="J80" s="2" t="n">
        <f aca="false">VLOOKUP(F80,Sheet6!$G$3:$J$904,4,0)</f>
        <v>0</v>
      </c>
      <c r="K80" s="8" t="n">
        <v>79</v>
      </c>
      <c r="L80" s="2" t="n">
        <f aca="false">VLOOKUP(F80,Sheet9!$H$1:$I$912,2,0)</f>
        <v>0</v>
      </c>
      <c r="M80" s="2" t="n">
        <f aca="false">VLOOKUP(F80,Sheet9!$H$3:$I$912,2,0)</f>
        <v>0</v>
      </c>
      <c r="V80" s="2" t="str">
        <f aca="false">"{"&amp;""""&amp;"id"&amp;""""&amp;":"&amp;""""&amp;A80&amp;""""&amp;","&amp;""""&amp;"make_id"&amp;""""&amp;":"&amp;""""&amp;B80&amp;""""&amp;","&amp;""""&amp;"model_name"&amp;""""&amp;":"&amp;""""&amp;D80&amp;""""&amp;","&amp;""""&amp;"year_model"&amp;""""&amp;":"&amp;""""&amp;E80&amp;""""&amp;","&amp;""""&amp;"description"&amp;""""&amp;":"&amp;""""&amp;AD80&amp;""""&amp;"},"</f>
        <v>{"id":"79","make_id":"8","model_name":"Spin 1.5 LTZ (Gas)","year_model":"2013","description":""},</v>
      </c>
    </row>
    <row r="81" customFormat="false" ht="13.8" hidden="false" customHeight="false" outlineLevel="0" collapsed="false">
      <c r="A81" s="8" t="n">
        <v>80</v>
      </c>
      <c r="B81" s="12" t="n">
        <v>8</v>
      </c>
      <c r="C81" s="8" t="s">
        <v>10</v>
      </c>
      <c r="D81" s="8" t="s">
        <v>143</v>
      </c>
      <c r="E81" s="8" t="n">
        <v>2013</v>
      </c>
      <c r="F81" s="2" t="str">
        <f aca="false">SUBSTITUTE(C81," ","_")&amp;"_"&amp;SUBSTITUTE(D81," ","_")&amp;"_"&amp;SUBSTITUTE(E81," ","_")</f>
        <v>CHEVROLET_Spin_1.5_LS/LTZ_(Diesel)_2013</v>
      </c>
      <c r="G81" s="2" t="str">
        <f aca="false">VLOOKUP(F81,Sheet6!$G$3:$H$904,2,0)</f>
        <v>DIN66</v>
      </c>
      <c r="H81" s="2" t="n">
        <f aca="false">VLOOKUP(G81,part!$Q$2:$R$51,2,0)</f>
        <v>5</v>
      </c>
      <c r="I81" s="2" t="str">
        <f aca="false">VLOOKUP(F81,Sheet6!$G$3:$I$904,3,0)</f>
        <v>DIN66</v>
      </c>
      <c r="J81" s="2" t="n">
        <f aca="false">VLOOKUP(F81,Sheet6!$G$3:$J$904,4,0)</f>
        <v>2001</v>
      </c>
      <c r="K81" s="8" t="n">
        <v>80</v>
      </c>
      <c r="L81" s="2" t="str">
        <f aca="false">VLOOKUP(F81,Sheet9!$H$1:$I$912,2,0)</f>
        <v>2001/2004</v>
      </c>
      <c r="M81" s="2" t="str">
        <f aca="false">VLOOKUP(F81,Sheet9!$H$3:$I$912,2,0)</f>
        <v>2001/2004</v>
      </c>
      <c r="V81" s="2" t="str">
        <f aca="false">"{"&amp;""""&amp;"id"&amp;""""&amp;":"&amp;""""&amp;A81&amp;""""&amp;","&amp;""""&amp;"make_id"&amp;""""&amp;":"&amp;""""&amp;B81&amp;""""&amp;","&amp;""""&amp;"model_name"&amp;""""&amp;":"&amp;""""&amp;D81&amp;""""&amp;","&amp;""""&amp;"year_model"&amp;""""&amp;":"&amp;""""&amp;E81&amp;""""&amp;","&amp;""""&amp;"description"&amp;""""&amp;":"&amp;""""&amp;AD81&amp;""""&amp;"},"</f>
        <v>{"id":"80","make_id":"8","model_name":"Spin 1.5 LS/LTZ (Diesel)","year_model":"2013","description":""},</v>
      </c>
    </row>
    <row r="82" customFormat="false" ht="13.8" hidden="false" customHeight="false" outlineLevel="0" collapsed="false">
      <c r="A82" s="8" t="n">
        <v>81</v>
      </c>
      <c r="B82" s="12" t="n">
        <v>8</v>
      </c>
      <c r="C82" s="8" t="s">
        <v>10</v>
      </c>
      <c r="D82" s="8" t="s">
        <v>144</v>
      </c>
      <c r="E82" s="8" t="s">
        <v>75</v>
      </c>
      <c r="F82" s="2" t="str">
        <f aca="false">SUBSTITUTE(C82," ","_")&amp;"_"&amp;SUBSTITUTE(D82," ","_")&amp;"_"&amp;SUBSTITUTE(E82," ","_")</f>
        <v>CHEVROLET_Suburvan_5.3_V9_4x2_AT_2007_-_on</v>
      </c>
      <c r="G82" s="2" t="str">
        <f aca="false">VLOOKUP(F82,Sheet6!$G$3:$H$904,2,0)</f>
        <v>G65</v>
      </c>
      <c r="H82" s="2" t="n">
        <f aca="false">VLOOKUP(G82,part!$Q$2:$R$51,2,0)</f>
        <v>30</v>
      </c>
      <c r="I82" s="2" t="str">
        <f aca="false">VLOOKUP(F82,Sheet6!$G$3:$I$904,3,0)</f>
        <v>G65</v>
      </c>
      <c r="J82" s="2" t="n">
        <f aca="false">VLOOKUP(F82,Sheet6!$G$3:$J$904,4,0)</f>
        <v>0</v>
      </c>
      <c r="K82" s="8" t="n">
        <v>81</v>
      </c>
      <c r="L82" s="2" t="n">
        <f aca="false">VLOOKUP(F82,Sheet9!$H$1:$I$912,2,0)</f>
        <v>0</v>
      </c>
      <c r="M82" s="2" t="n">
        <f aca="false">VLOOKUP(F82,Sheet9!$H$3:$I$912,2,0)</f>
        <v>0</v>
      </c>
      <c r="V82" s="2" t="str">
        <f aca="false">"{"&amp;""""&amp;"id"&amp;""""&amp;":"&amp;""""&amp;A82&amp;""""&amp;","&amp;""""&amp;"make_id"&amp;""""&amp;":"&amp;""""&amp;B82&amp;""""&amp;","&amp;""""&amp;"model_name"&amp;""""&amp;":"&amp;""""&amp;D82&amp;""""&amp;","&amp;""""&amp;"year_model"&amp;""""&amp;":"&amp;""""&amp;E82&amp;""""&amp;","&amp;""""&amp;"description"&amp;""""&amp;":"&amp;""""&amp;AD82&amp;""""&amp;"},"</f>
        <v>{"id":"81","make_id":"8","model_name":"Suburvan 5.3 V9 4x2 AT","year_model":"2007 - on","description":""},</v>
      </c>
    </row>
    <row r="83" customFormat="false" ht="13.8" hidden="false" customHeight="false" outlineLevel="0" collapsed="false">
      <c r="A83" s="8" t="n">
        <v>82</v>
      </c>
      <c r="B83" s="12" t="n">
        <v>8</v>
      </c>
      <c r="C83" s="8" t="s">
        <v>10</v>
      </c>
      <c r="D83" s="8" t="s">
        <v>145</v>
      </c>
      <c r="E83" s="8"/>
      <c r="F83" s="2" t="str">
        <f aca="false">SUBSTITUTE(C83," ","_")&amp;"_"&amp;SUBSTITUTE(D83," ","_")&amp;"_"&amp;SUBSTITUTE(E83," ","_")</f>
        <v>CHEVROLET_Tahoe_5.3_V8_4x2_AT_</v>
      </c>
      <c r="G83" s="2" t="str">
        <f aca="false">VLOOKUP(F83,Sheet6!$G$3:$H$904,2,0)</f>
        <v>G34/78</v>
      </c>
      <c r="H83" s="2" t="n">
        <f aca="false">VLOOKUP(G83,part!$Q$2:$R$51,2,0)</f>
        <v>33</v>
      </c>
      <c r="I83" s="2" t="str">
        <f aca="false">VLOOKUP(F83,Sheet6!$G$3:$I$904,3,0)</f>
        <v>G34/78</v>
      </c>
      <c r="J83" s="2" t="n">
        <f aca="false">VLOOKUP(F83,Sheet6!$G$3:$J$904,4,0)</f>
        <v>0</v>
      </c>
      <c r="K83" s="8" t="n">
        <v>82</v>
      </c>
      <c r="L83" s="2" t="n">
        <f aca="false">VLOOKUP(F83,Sheet9!$H$1:$I$912,2,0)</f>
        <v>0</v>
      </c>
      <c r="M83" s="2" t="n">
        <f aca="false">VLOOKUP(F83,Sheet9!$H$3:$I$912,2,0)</f>
        <v>0</v>
      </c>
      <c r="V83" s="2" t="str">
        <f aca="false">"{"&amp;""""&amp;"id"&amp;""""&amp;":"&amp;""""&amp;A83&amp;""""&amp;","&amp;""""&amp;"make_id"&amp;""""&amp;":"&amp;""""&amp;B83&amp;""""&amp;","&amp;""""&amp;"model_name"&amp;""""&amp;":"&amp;""""&amp;D83&amp;""""&amp;","&amp;""""&amp;"year_model"&amp;""""&amp;":"&amp;""""&amp;E83&amp;""""&amp;","&amp;""""&amp;"description"&amp;""""&amp;":"&amp;""""&amp;AD83&amp;""""&amp;"},"</f>
        <v>{"id":"82","make_id":"8","model_name":"Tahoe 5.3 V8 4x2 AT","year_model":"","description":""},</v>
      </c>
    </row>
    <row r="84" customFormat="false" ht="13.8" hidden="false" customHeight="false" outlineLevel="0" collapsed="false">
      <c r="A84" s="8" t="n">
        <v>83</v>
      </c>
      <c r="B84" s="12" t="n">
        <v>8</v>
      </c>
      <c r="C84" s="8" t="s">
        <v>10</v>
      </c>
      <c r="D84" s="8" t="s">
        <v>146</v>
      </c>
      <c r="E84" s="8"/>
      <c r="F84" s="2" t="str">
        <f aca="false">SUBSTITUTE(C84," ","_")&amp;"_"&amp;SUBSTITUTE(D84," ","_")&amp;"_"&amp;SUBSTITUTE(E84," ","_")</f>
        <v>CHEVROLET_Trailblazer_</v>
      </c>
      <c r="G84" s="2" t="str">
        <f aca="false">VLOOKUP(F84,Sheet6!$G$3:$H$904,2,0)</f>
        <v>G34/78</v>
      </c>
      <c r="H84" s="2" t="n">
        <f aca="false">VLOOKUP(G84,part!$Q$2:$R$51,2,0)</f>
        <v>33</v>
      </c>
      <c r="I84" s="2" t="str">
        <f aca="false">VLOOKUP(F84,Sheet6!$G$3:$I$904,3,0)</f>
        <v>G34/78</v>
      </c>
      <c r="J84" s="2" t="n">
        <f aca="false">VLOOKUP(F84,Sheet6!$G$3:$J$904,4,0)</f>
        <v>0</v>
      </c>
      <c r="K84" s="8" t="n">
        <v>83</v>
      </c>
      <c r="L84" s="2" t="n">
        <f aca="false">VLOOKUP(F84,Sheet9!$H$1:$I$912,2,0)</f>
        <v>0</v>
      </c>
      <c r="M84" s="2" t="n">
        <f aca="false">VLOOKUP(F84,Sheet9!$H$3:$I$912,2,0)</f>
        <v>0</v>
      </c>
      <c r="V84" s="2" t="str">
        <f aca="false">"{"&amp;""""&amp;"id"&amp;""""&amp;":"&amp;""""&amp;A84&amp;""""&amp;","&amp;""""&amp;"make_id"&amp;""""&amp;":"&amp;""""&amp;B84&amp;""""&amp;","&amp;""""&amp;"model_name"&amp;""""&amp;":"&amp;""""&amp;D84&amp;""""&amp;","&amp;""""&amp;"year_model"&amp;""""&amp;":"&amp;""""&amp;E84&amp;""""&amp;","&amp;""""&amp;"description"&amp;""""&amp;":"&amp;""""&amp;AD84&amp;""""&amp;"},"</f>
        <v>{"id":"83","make_id":"8","model_name":"Trailblazer","year_model":"","description":""},</v>
      </c>
    </row>
    <row r="85" customFormat="false" ht="13.8" hidden="false" customHeight="false" outlineLevel="0" collapsed="false">
      <c r="A85" s="8" t="n">
        <v>84</v>
      </c>
      <c r="B85" s="12" t="n">
        <v>8</v>
      </c>
      <c r="C85" s="8" t="s">
        <v>10</v>
      </c>
      <c r="D85" s="8" t="s">
        <v>146</v>
      </c>
      <c r="E85" s="8" t="n">
        <v>2013</v>
      </c>
      <c r="F85" s="2" t="str">
        <f aca="false">SUBSTITUTE(C85," ","_")&amp;"_"&amp;SUBSTITUTE(D85," ","_")&amp;"_"&amp;SUBSTITUTE(E85," ","_")</f>
        <v>CHEVROLET_Trailblazer_2013</v>
      </c>
      <c r="G85" s="2" t="str">
        <f aca="false">VLOOKUP(F85,Sheet6!$G$3:$H$904,2,0)</f>
        <v>DIN66</v>
      </c>
      <c r="H85" s="2" t="n">
        <f aca="false">VLOOKUP(G85,part!$Q$2:$R$51,2,0)</f>
        <v>5</v>
      </c>
      <c r="I85" s="2" t="str">
        <f aca="false">VLOOKUP(F85,Sheet6!$G$3:$I$904,3,0)</f>
        <v>DIN66</v>
      </c>
      <c r="J85" s="2" t="n">
        <f aca="false">VLOOKUP(F85,Sheet6!$G$3:$J$904,4,0)</f>
        <v>2001</v>
      </c>
      <c r="K85" s="8" t="n">
        <v>84</v>
      </c>
      <c r="L85" s="2" t="str">
        <f aca="false">VLOOKUP(F85,Sheet9!$H$1:$I$912,2,0)</f>
        <v>2001/2004</v>
      </c>
      <c r="M85" s="2" t="str">
        <f aca="false">VLOOKUP(F85,Sheet9!$H$3:$I$912,2,0)</f>
        <v>2001/2004</v>
      </c>
      <c r="V85" s="2" t="str">
        <f aca="false">"{"&amp;""""&amp;"id"&amp;""""&amp;":"&amp;""""&amp;A85&amp;""""&amp;","&amp;""""&amp;"make_id"&amp;""""&amp;":"&amp;""""&amp;B85&amp;""""&amp;","&amp;""""&amp;"model_name"&amp;""""&amp;":"&amp;""""&amp;D85&amp;""""&amp;","&amp;""""&amp;"year_model"&amp;""""&amp;":"&amp;""""&amp;E85&amp;""""&amp;","&amp;""""&amp;"description"&amp;""""&amp;":"&amp;""""&amp;AD85&amp;""""&amp;"},"</f>
        <v>{"id":"84","make_id":"8","model_name":"Trailblazer","year_model":"2013","description":""},</v>
      </c>
    </row>
    <row r="86" customFormat="false" ht="13.8" hidden="false" customHeight="false" outlineLevel="0" collapsed="false">
      <c r="A86" s="8" t="n">
        <v>85</v>
      </c>
      <c r="B86" s="12" t="n">
        <v>8</v>
      </c>
      <c r="C86" s="8" t="s">
        <v>10</v>
      </c>
      <c r="D86" s="8" t="s">
        <v>147</v>
      </c>
      <c r="E86" s="8"/>
      <c r="F86" s="2" t="str">
        <f aca="false">SUBSTITUTE(C86," ","_")&amp;"_"&amp;SUBSTITUTE(D86," ","_")&amp;"_"&amp;SUBSTITUTE(E86," ","_")</f>
        <v>CHEVROLET_Traverse_</v>
      </c>
      <c r="G86" s="2" t="str">
        <f aca="false">VLOOKUP(F86,Sheet6!$G$3:$H$904,2,0)</f>
        <v>G34/78</v>
      </c>
      <c r="H86" s="2" t="n">
        <f aca="false">VLOOKUP(G86,part!$Q$2:$R$51,2,0)</f>
        <v>33</v>
      </c>
      <c r="I86" s="2" t="str">
        <f aca="false">VLOOKUP(F86,Sheet6!$G$3:$I$904,3,0)</f>
        <v>G34/78</v>
      </c>
      <c r="J86" s="2" t="n">
        <f aca="false">VLOOKUP(F86,Sheet6!$G$3:$J$904,4,0)</f>
        <v>0</v>
      </c>
      <c r="K86" s="8" t="n">
        <v>85</v>
      </c>
      <c r="L86" s="2" t="n">
        <f aca="false">VLOOKUP(F86,Sheet9!$H$1:$I$912,2,0)</f>
        <v>0</v>
      </c>
      <c r="M86" s="2" t="n">
        <f aca="false">VLOOKUP(F86,Sheet9!$H$3:$I$912,2,0)</f>
        <v>0</v>
      </c>
      <c r="V86" s="2" t="str">
        <f aca="false">"{"&amp;""""&amp;"id"&amp;""""&amp;":"&amp;""""&amp;A86&amp;""""&amp;","&amp;""""&amp;"make_id"&amp;""""&amp;":"&amp;""""&amp;B86&amp;""""&amp;","&amp;""""&amp;"model_name"&amp;""""&amp;":"&amp;""""&amp;D86&amp;""""&amp;","&amp;""""&amp;"year_model"&amp;""""&amp;":"&amp;""""&amp;E86&amp;""""&amp;","&amp;""""&amp;"description"&amp;""""&amp;":"&amp;""""&amp;AD86&amp;""""&amp;"},"</f>
        <v>{"id":"85","make_id":"8","model_name":"Traverse","year_model":"","description":""},</v>
      </c>
    </row>
    <row r="87" customFormat="false" ht="13.8" hidden="false" customHeight="false" outlineLevel="0" collapsed="false">
      <c r="A87" s="8" t="n">
        <v>86</v>
      </c>
      <c r="B87" s="12" t="n">
        <v>8</v>
      </c>
      <c r="C87" s="8" t="s">
        <v>10</v>
      </c>
      <c r="D87" s="8" t="s">
        <v>148</v>
      </c>
      <c r="E87" s="8" t="s">
        <v>135</v>
      </c>
      <c r="F87" s="2" t="str">
        <f aca="false">SUBSTITUTE(C87," ","_")&amp;"_"&amp;SUBSTITUTE(D87," ","_")&amp;"_"&amp;SUBSTITUTE(E87," ","_")</f>
        <v>CHEVROLET_Venture_2003_-_on</v>
      </c>
      <c r="G87" s="2" t="str">
        <f aca="false">VLOOKUP(F87,Sheet6!$G$3:$H$904,2,0)</f>
        <v>G34/78</v>
      </c>
      <c r="H87" s="2" t="n">
        <f aca="false">VLOOKUP(G87,part!$Q$2:$R$51,2,0)</f>
        <v>33</v>
      </c>
      <c r="I87" s="2" t="str">
        <f aca="false">VLOOKUP(F87,Sheet6!$G$3:$I$904,3,0)</f>
        <v>G34/78</v>
      </c>
      <c r="J87" s="2" t="n">
        <f aca="false">VLOOKUP(F87,Sheet6!$G$3:$J$904,4,0)</f>
        <v>0</v>
      </c>
      <c r="K87" s="8" t="n">
        <v>86</v>
      </c>
      <c r="L87" s="2" t="n">
        <f aca="false">VLOOKUP(F87,Sheet9!$H$1:$I$912,2,0)</f>
        <v>0</v>
      </c>
      <c r="M87" s="2" t="n">
        <f aca="false">VLOOKUP(F87,Sheet9!$H$3:$I$912,2,0)</f>
        <v>0</v>
      </c>
      <c r="V87" s="2" t="str">
        <f aca="false">"{"&amp;""""&amp;"id"&amp;""""&amp;":"&amp;""""&amp;A87&amp;""""&amp;","&amp;""""&amp;"make_id"&amp;""""&amp;":"&amp;""""&amp;B87&amp;""""&amp;","&amp;""""&amp;"model_name"&amp;""""&amp;":"&amp;""""&amp;D87&amp;""""&amp;","&amp;""""&amp;"year_model"&amp;""""&amp;":"&amp;""""&amp;E87&amp;""""&amp;","&amp;""""&amp;"description"&amp;""""&amp;":"&amp;""""&amp;AD87&amp;""""&amp;"},"</f>
        <v>{"id":"86","make_id":"8","model_name":"Venture","year_model":"2003 - on","description":""},</v>
      </c>
    </row>
    <row r="88" customFormat="false" ht="13.8" hidden="false" customHeight="false" outlineLevel="0" collapsed="false">
      <c r="A88" s="8" t="n">
        <v>87</v>
      </c>
      <c r="B88" s="12" t="n">
        <v>8</v>
      </c>
      <c r="C88" s="8" t="s">
        <v>10</v>
      </c>
      <c r="D88" s="8" t="s">
        <v>149</v>
      </c>
      <c r="E88" s="8"/>
      <c r="F88" s="2" t="str">
        <f aca="false">SUBSTITUTE(C88," ","_")&amp;"_"&amp;SUBSTITUTE(D88," ","_")&amp;"_"&amp;SUBSTITUTE(E88," ","_")</f>
        <v>CHEVROLET_Zafira_</v>
      </c>
      <c r="G88" s="2" t="str">
        <f aca="false">VLOOKUP(F88,Sheet6!$G$3:$H$904,2,0)</f>
        <v>DIN66</v>
      </c>
      <c r="H88" s="2" t="n">
        <f aca="false">VLOOKUP(G88,part!$Q$2:$R$51,2,0)</f>
        <v>5</v>
      </c>
      <c r="I88" s="2" t="str">
        <f aca="false">VLOOKUP(F88,Sheet6!$G$3:$I$904,3,0)</f>
        <v>DIN66</v>
      </c>
      <c r="J88" s="2" t="n">
        <f aca="false">VLOOKUP(F88,Sheet6!$G$3:$J$904,4,0)</f>
        <v>2001</v>
      </c>
      <c r="K88" s="8" t="n">
        <v>87</v>
      </c>
      <c r="L88" s="2" t="str">
        <f aca="false">VLOOKUP(F88,Sheet9!$H$1:$I$912,2,0)</f>
        <v>2001/2004</v>
      </c>
      <c r="M88" s="2" t="str">
        <f aca="false">VLOOKUP(F88,Sheet9!$H$3:$I$912,2,0)</f>
        <v>2001/2004</v>
      </c>
      <c r="V88" s="2" t="str">
        <f aca="false">"{"&amp;""""&amp;"id"&amp;""""&amp;":"&amp;""""&amp;A88&amp;""""&amp;","&amp;""""&amp;"make_id"&amp;""""&amp;":"&amp;""""&amp;B88&amp;""""&amp;","&amp;""""&amp;"model_name"&amp;""""&amp;":"&amp;""""&amp;D88&amp;""""&amp;","&amp;""""&amp;"year_model"&amp;""""&amp;":"&amp;""""&amp;E88&amp;""""&amp;","&amp;""""&amp;"description"&amp;""""&amp;":"&amp;""""&amp;AD88&amp;""""&amp;"},"</f>
        <v>{"id":"87","make_id":"8","model_name":"Zafira","year_model":"","description":""},</v>
      </c>
    </row>
    <row r="89" customFormat="false" ht="13.8" hidden="false" customHeight="false" outlineLevel="0" collapsed="false">
      <c r="A89" s="8" t="n">
        <v>88</v>
      </c>
      <c r="B89" s="12" t="n">
        <v>8</v>
      </c>
      <c r="C89" s="8" t="s">
        <v>10</v>
      </c>
      <c r="D89" s="8" t="s">
        <v>150</v>
      </c>
      <c r="E89" s="8" t="s">
        <v>75</v>
      </c>
      <c r="F89" s="2" t="str">
        <f aca="false">SUBSTITUTE(C89," ","_")&amp;"_"&amp;SUBSTITUTE(D89," ","_")&amp;"_"&amp;SUBSTITUTE(E89," ","_")</f>
        <v>CHEVROLET_Suburvan_5.3_V8_4x2_AT_2007_-_on</v>
      </c>
      <c r="G89" s="2" t="str">
        <f aca="false">VLOOKUP(F89,Sheet6!$G$3:$H$904,2,0)</f>
        <v>G65</v>
      </c>
      <c r="H89" s="2" t="n">
        <f aca="false">VLOOKUP(G89,part!$Q$2:$R$51,2,0)</f>
        <v>30</v>
      </c>
      <c r="I89" s="2" t="str">
        <f aca="false">VLOOKUP(F89,Sheet6!$G$3:$I$904,3,0)</f>
        <v>G65</v>
      </c>
      <c r="J89" s="2" t="n">
        <f aca="false">VLOOKUP(F89,Sheet6!$G$3:$J$904,4,0)</f>
        <v>0</v>
      </c>
      <c r="K89" s="8" t="n">
        <v>88</v>
      </c>
      <c r="L89" s="2" t="n">
        <f aca="false">VLOOKUP(F89,Sheet9!$H$1:$I$912,2,0)</f>
        <v>0</v>
      </c>
      <c r="M89" s="2" t="n">
        <f aca="false">VLOOKUP(F89,Sheet9!$H$3:$I$912,2,0)</f>
        <v>0</v>
      </c>
      <c r="V89" s="2" t="str">
        <f aca="false">"{"&amp;""""&amp;"id"&amp;""""&amp;":"&amp;""""&amp;A89&amp;""""&amp;","&amp;""""&amp;"make_id"&amp;""""&amp;":"&amp;""""&amp;B89&amp;""""&amp;","&amp;""""&amp;"model_name"&amp;""""&amp;":"&amp;""""&amp;D89&amp;""""&amp;","&amp;""""&amp;"year_model"&amp;""""&amp;":"&amp;""""&amp;E89&amp;""""&amp;","&amp;""""&amp;"description"&amp;""""&amp;":"&amp;""""&amp;AD89&amp;""""&amp;"},"</f>
        <v>{"id":"88","make_id":"8","model_name":"Suburvan 5.3 V8 4x2 AT","year_model":"2007 - on","description":""},</v>
      </c>
    </row>
    <row r="90" customFormat="false" ht="13.8" hidden="false" customHeight="false" outlineLevel="0" collapsed="false">
      <c r="A90" s="8" t="n">
        <v>89</v>
      </c>
      <c r="B90" s="12" t="n">
        <v>8</v>
      </c>
      <c r="C90" s="8" t="s">
        <v>10</v>
      </c>
      <c r="D90" s="8" t="s">
        <v>150</v>
      </c>
      <c r="E90" s="8" t="n">
        <v>2015</v>
      </c>
      <c r="F90" s="2" t="str">
        <f aca="false">SUBSTITUTE(C90," ","_")&amp;"_"&amp;SUBSTITUTE(D90," ","_")&amp;"_"&amp;SUBSTITUTE(E90," ","_")</f>
        <v>CHEVROLET_Suburvan_5.3_V8_4x2_AT_2015</v>
      </c>
      <c r="G90" s="2" t="str">
        <f aca="false">VLOOKUP(F90,Sheet6!$G$3:$H$904,2,0)</f>
        <v>DIN77 Tall</v>
      </c>
      <c r="H90" s="2" t="n">
        <f aca="false">VLOOKUP(G90,part!$Q$2:$R$51,2,0)</f>
        <v>36</v>
      </c>
      <c r="I90" s="2" t="str">
        <f aca="false">VLOOKUP(F90,Sheet6!$G$3:$I$904,3,0)</f>
        <v>DIN77H</v>
      </c>
      <c r="J90" s="2" t="n">
        <f aca="false">VLOOKUP(F90,Sheet6!$G$3:$J$904,4,0)</f>
        <v>0</v>
      </c>
      <c r="K90" s="8" t="n">
        <v>89</v>
      </c>
      <c r="L90" s="2" t="n">
        <f aca="false">VLOOKUP(F90,Sheet9!$H$1:$I$912,2,0)</f>
        <v>0</v>
      </c>
      <c r="M90" s="2" t="n">
        <f aca="false">VLOOKUP(F90,Sheet9!$H$3:$I$912,2,0)</f>
        <v>0</v>
      </c>
      <c r="V90" s="2" t="str">
        <f aca="false">"{"&amp;""""&amp;"id"&amp;""""&amp;":"&amp;""""&amp;A90&amp;""""&amp;","&amp;""""&amp;"make_id"&amp;""""&amp;":"&amp;""""&amp;B90&amp;""""&amp;","&amp;""""&amp;"model_name"&amp;""""&amp;":"&amp;""""&amp;D90&amp;""""&amp;","&amp;""""&amp;"year_model"&amp;""""&amp;":"&amp;""""&amp;E90&amp;""""&amp;","&amp;""""&amp;"description"&amp;""""&amp;":"&amp;""""&amp;AD90&amp;""""&amp;"},"</f>
        <v>{"id":"89","make_id":"8","model_name":"Suburvan 5.3 V8 4x2 AT","year_model":"2015","description":""},</v>
      </c>
    </row>
    <row r="91" customFormat="false" ht="13.8" hidden="false" customHeight="false" outlineLevel="0" collapsed="false">
      <c r="A91" s="8" t="n">
        <v>90</v>
      </c>
      <c r="B91" s="12" t="n">
        <v>8</v>
      </c>
      <c r="C91" s="8" t="s">
        <v>10</v>
      </c>
      <c r="D91" s="8" t="s">
        <v>151</v>
      </c>
      <c r="E91" s="8" t="n">
        <v>2015</v>
      </c>
      <c r="F91" s="2" t="str">
        <f aca="false">SUBSTITUTE(C91," ","_")&amp;"_"&amp;SUBSTITUTE(D91," ","_")&amp;"_"&amp;SUBSTITUTE(E91," ","_")</f>
        <v>CHEVROLET_Trax__2015</v>
      </c>
      <c r="G91" s="2" t="str">
        <f aca="false">VLOOKUP(F91,Sheet6!$G$3:$H$904,2,0)</f>
        <v>DIN55 Tall</v>
      </c>
      <c r="H91" s="2" t="n">
        <f aca="false">VLOOKUP(G91,part!$Q$2:$R$51,2,0)</f>
        <v>37</v>
      </c>
      <c r="I91" s="2" t="str">
        <f aca="false">VLOOKUP(F91,Sheet6!$G$3:$I$904,3,0)</f>
        <v>DINH</v>
      </c>
      <c r="J91" s="2" t="n">
        <f aca="false">VLOOKUP(F91,Sheet6!$G$3:$J$904,4,0)</f>
        <v>0</v>
      </c>
      <c r="K91" s="8" t="n">
        <v>90</v>
      </c>
      <c r="L91" s="2" t="n">
        <f aca="false">VLOOKUP(F91,Sheet9!$H$1:$I$912,2,0)</f>
        <v>0</v>
      </c>
      <c r="M91" s="2" t="n">
        <f aca="false">VLOOKUP(F91,Sheet9!$H$3:$I$912,2,0)</f>
        <v>0</v>
      </c>
      <c r="V91" s="2" t="str">
        <f aca="false">"{"&amp;""""&amp;"id"&amp;""""&amp;":"&amp;""""&amp;A91&amp;""""&amp;","&amp;""""&amp;"make_id"&amp;""""&amp;":"&amp;""""&amp;B91&amp;""""&amp;","&amp;""""&amp;"model_name"&amp;""""&amp;":"&amp;""""&amp;D91&amp;""""&amp;","&amp;""""&amp;"year_model"&amp;""""&amp;":"&amp;""""&amp;E91&amp;""""&amp;","&amp;""""&amp;"description"&amp;""""&amp;":"&amp;""""&amp;AD91&amp;""""&amp;"},"</f>
        <v>{"id":"90","make_id":"8","model_name":"Trax ","year_model":"2015","description":""},</v>
      </c>
    </row>
    <row r="92" customFormat="false" ht="13.8" hidden="false" customHeight="false" outlineLevel="0" collapsed="false">
      <c r="A92" s="8" t="n">
        <v>91</v>
      </c>
      <c r="B92" s="12" t="n">
        <v>9</v>
      </c>
      <c r="C92" s="8" t="s">
        <v>11</v>
      </c>
      <c r="D92" s="8" t="s">
        <v>152</v>
      </c>
      <c r="E92" s="8" t="s">
        <v>61</v>
      </c>
      <c r="F92" s="2" t="str">
        <f aca="false">SUBSTITUTE(C92," ","_")&amp;"_"&amp;SUBSTITUTE(D92," ","_")&amp;"_"&amp;SUBSTITUTE(E92," ","_")</f>
        <v>CHRYSLER_Caravan_1996_-_on</v>
      </c>
      <c r="G92" s="2" t="str">
        <f aca="false">VLOOKUP(F92,Sheet6!$G$3:$H$904,2,0)</f>
        <v>N50</v>
      </c>
      <c r="H92" s="2" t="n">
        <f aca="false">VLOOKUP(G92,part!$Q$2:$R$51,2,0)</f>
        <v>11</v>
      </c>
      <c r="I92" s="2" t="str">
        <f aca="false">VLOOKUP(F92,Sheet6!$G$3:$I$904,3,0)</f>
        <v>D26L</v>
      </c>
      <c r="J92" s="2" t="n">
        <f aca="false">VLOOKUP(F92,Sheet6!$G$3:$J$904,4,0)</f>
        <v>0</v>
      </c>
      <c r="K92" s="8" t="n">
        <v>91</v>
      </c>
      <c r="L92" s="2" t="n">
        <f aca="false">VLOOKUP(F92,Sheet9!$H$1:$I$912,2,0)</f>
        <v>1995</v>
      </c>
      <c r="M92" s="2" t="n">
        <f aca="false">VLOOKUP(F92,Sheet9!$H$3:$I$912,2,0)</f>
        <v>1995</v>
      </c>
      <c r="V92" s="2" t="str">
        <f aca="false">"{"&amp;""""&amp;"id"&amp;""""&amp;":"&amp;""""&amp;A92&amp;""""&amp;","&amp;""""&amp;"make_id"&amp;""""&amp;":"&amp;""""&amp;B92&amp;""""&amp;","&amp;""""&amp;"model_name"&amp;""""&amp;":"&amp;""""&amp;D92&amp;""""&amp;","&amp;""""&amp;"year_model"&amp;""""&amp;":"&amp;""""&amp;E92&amp;""""&amp;","&amp;""""&amp;"description"&amp;""""&amp;":"&amp;""""&amp;AD92&amp;""""&amp;"},"</f>
        <v>{"id":"91","make_id":"9","model_name":"Caravan","year_model":"1996 - on","description":""},</v>
      </c>
    </row>
    <row r="93" customFormat="false" ht="13.8" hidden="false" customHeight="false" outlineLevel="0" collapsed="false">
      <c r="A93" s="8" t="n">
        <v>92</v>
      </c>
      <c r="B93" s="12" t="n">
        <v>9</v>
      </c>
      <c r="C93" s="8" t="s">
        <v>11</v>
      </c>
      <c r="D93" s="8" t="s">
        <v>153</v>
      </c>
      <c r="E93" s="8" t="s">
        <v>61</v>
      </c>
      <c r="F93" s="2" t="str">
        <f aca="false">SUBSTITUTE(C93," ","_")&amp;"_"&amp;SUBSTITUTE(D93," ","_")&amp;"_"&amp;SUBSTITUTE(E93," ","_")</f>
        <v>CHRYSLER_Dakota_1996_-_on</v>
      </c>
      <c r="G93" s="2" t="str">
        <f aca="false">VLOOKUP(F93,Sheet6!$G$3:$H$904,2,0)</f>
        <v>N50</v>
      </c>
      <c r="H93" s="2" t="n">
        <f aca="false">VLOOKUP(G93,part!$Q$2:$R$51,2,0)</f>
        <v>11</v>
      </c>
      <c r="I93" s="2" t="str">
        <f aca="false">VLOOKUP(F93,Sheet6!$G$3:$I$904,3,0)</f>
        <v>D26L</v>
      </c>
      <c r="J93" s="2" t="n">
        <f aca="false">VLOOKUP(F93,Sheet6!$G$3:$J$904,4,0)</f>
        <v>0</v>
      </c>
      <c r="K93" s="8" t="n">
        <v>92</v>
      </c>
      <c r="L93" s="2" t="n">
        <f aca="false">VLOOKUP(F93,Sheet9!$H$1:$I$912,2,0)</f>
        <v>1995</v>
      </c>
      <c r="M93" s="2" t="n">
        <f aca="false">VLOOKUP(F93,Sheet9!$H$3:$I$912,2,0)</f>
        <v>1995</v>
      </c>
      <c r="V93" s="2" t="str">
        <f aca="false">"{"&amp;""""&amp;"id"&amp;""""&amp;":"&amp;""""&amp;A93&amp;""""&amp;","&amp;""""&amp;"make_id"&amp;""""&amp;":"&amp;""""&amp;B93&amp;""""&amp;","&amp;""""&amp;"model_name"&amp;""""&amp;":"&amp;""""&amp;D93&amp;""""&amp;","&amp;""""&amp;"year_model"&amp;""""&amp;":"&amp;""""&amp;E93&amp;""""&amp;","&amp;""""&amp;"description"&amp;""""&amp;":"&amp;""""&amp;AD93&amp;""""&amp;"},"</f>
        <v>{"id":"92","make_id":"9","model_name":"Dakota","year_model":"1996 - on","description":""},</v>
      </c>
    </row>
    <row r="94" customFormat="false" ht="13.8" hidden="false" customHeight="false" outlineLevel="0" collapsed="false">
      <c r="A94" s="8" t="n">
        <v>93</v>
      </c>
      <c r="B94" s="12" t="n">
        <v>9</v>
      </c>
      <c r="C94" s="8" t="s">
        <v>11</v>
      </c>
      <c r="D94" s="8" t="s">
        <v>154</v>
      </c>
      <c r="E94" s="8"/>
      <c r="F94" s="2" t="str">
        <f aca="false">SUBSTITUTE(C94," ","_")&amp;"_"&amp;SUBSTITUTE(D94," ","_")&amp;"_"&amp;SUBSTITUTE(E94," ","_")</f>
        <v>CHRYSLER_Durango_</v>
      </c>
      <c r="G94" s="2" t="str">
        <f aca="false">VLOOKUP(F94,Sheet6!$G$3:$H$904,2,0)</f>
        <v>G65</v>
      </c>
      <c r="H94" s="2" t="n">
        <f aca="false">VLOOKUP(G94,part!$Q$2:$R$51,2,0)</f>
        <v>30</v>
      </c>
      <c r="I94" s="2" t="str">
        <f aca="false">VLOOKUP(F94,Sheet6!$G$3:$I$904,3,0)</f>
        <v>G65</v>
      </c>
      <c r="J94" s="2" t="n">
        <f aca="false">VLOOKUP(F94,Sheet6!$G$3:$J$904,4,0)</f>
        <v>0</v>
      </c>
      <c r="K94" s="8" t="n">
        <v>93</v>
      </c>
      <c r="L94" s="2" t="n">
        <f aca="false">VLOOKUP(F94,Sheet9!$H$1:$I$912,2,0)</f>
        <v>0</v>
      </c>
      <c r="M94" s="2" t="n">
        <f aca="false">VLOOKUP(F94,Sheet9!$H$3:$I$912,2,0)</f>
        <v>0</v>
      </c>
      <c r="V94" s="2" t="str">
        <f aca="false">"{"&amp;""""&amp;"id"&amp;""""&amp;":"&amp;""""&amp;A94&amp;""""&amp;","&amp;""""&amp;"make_id"&amp;""""&amp;":"&amp;""""&amp;B94&amp;""""&amp;","&amp;""""&amp;"model_name"&amp;""""&amp;":"&amp;""""&amp;D94&amp;""""&amp;","&amp;""""&amp;"year_model"&amp;""""&amp;":"&amp;""""&amp;E94&amp;""""&amp;","&amp;""""&amp;"description"&amp;""""&amp;":"&amp;""""&amp;AD94&amp;""""&amp;"},"</f>
        <v>{"id":"93","make_id":"9","model_name":"Durango","year_model":"","description":""},</v>
      </c>
    </row>
    <row r="95" customFormat="false" ht="13.8" hidden="false" customHeight="false" outlineLevel="0" collapsed="false">
      <c r="A95" s="8" t="n">
        <v>94</v>
      </c>
      <c r="B95" s="12" t="n">
        <v>9</v>
      </c>
      <c r="C95" s="8" t="s">
        <v>11</v>
      </c>
      <c r="D95" s="8" t="s">
        <v>155</v>
      </c>
      <c r="E95" s="8" t="s">
        <v>61</v>
      </c>
      <c r="F95" s="2" t="str">
        <f aca="false">SUBSTITUTE(C95," ","_")&amp;"_"&amp;SUBSTITUTE(D95," ","_")&amp;"_"&amp;SUBSTITUTE(E95," ","_")</f>
        <v>CHRYSLER_Grand_Cherokee_1996_-_on</v>
      </c>
      <c r="G95" s="2" t="str">
        <f aca="false">VLOOKUP(F95,Sheet6!$G$3:$H$904,2,0)</f>
        <v>N50</v>
      </c>
      <c r="H95" s="2" t="n">
        <f aca="false">VLOOKUP(G95,part!$Q$2:$R$51,2,0)</f>
        <v>11</v>
      </c>
      <c r="I95" s="2" t="str">
        <f aca="false">VLOOKUP(F95,Sheet6!$G$3:$I$904,3,0)</f>
        <v>D26L</v>
      </c>
      <c r="J95" s="2" t="n">
        <f aca="false">VLOOKUP(F95,Sheet6!$G$3:$J$904,4,0)</f>
        <v>0</v>
      </c>
      <c r="K95" s="8" t="n">
        <v>94</v>
      </c>
      <c r="L95" s="2" t="n">
        <f aca="false">VLOOKUP(F95,Sheet9!$H$1:$I$912,2,0)</f>
        <v>1995</v>
      </c>
      <c r="M95" s="2" t="n">
        <f aca="false">VLOOKUP(F95,Sheet9!$H$3:$I$912,2,0)</f>
        <v>1995</v>
      </c>
      <c r="V95" s="2" t="str">
        <f aca="false">"{"&amp;""""&amp;"id"&amp;""""&amp;":"&amp;""""&amp;A95&amp;""""&amp;","&amp;""""&amp;"make_id"&amp;""""&amp;":"&amp;""""&amp;B95&amp;""""&amp;","&amp;""""&amp;"model_name"&amp;""""&amp;":"&amp;""""&amp;D95&amp;""""&amp;","&amp;""""&amp;"year_model"&amp;""""&amp;":"&amp;""""&amp;E95&amp;""""&amp;","&amp;""""&amp;"description"&amp;""""&amp;":"&amp;""""&amp;AD95&amp;""""&amp;"},"</f>
        <v>{"id":"94","make_id":"9","model_name":"Grand Cherokee","year_model":"1996 - on","description":""},</v>
      </c>
    </row>
    <row r="96" customFormat="false" ht="13.8" hidden="false" customHeight="false" outlineLevel="0" collapsed="false">
      <c r="A96" s="8" t="n">
        <v>95</v>
      </c>
      <c r="B96" s="12" t="n">
        <v>9</v>
      </c>
      <c r="C96" s="8" t="s">
        <v>11</v>
      </c>
      <c r="D96" s="8" t="s">
        <v>156</v>
      </c>
      <c r="E96" s="8"/>
      <c r="F96" s="2" t="str">
        <f aca="false">SUBSTITUTE(C96," ","_")&amp;"_"&amp;SUBSTITUTE(D96," ","_")&amp;"_"&amp;SUBSTITUTE(E96," ","_")</f>
        <v>CHRYSLER_Grand_Cherokke_</v>
      </c>
      <c r="G96" s="2" t="str">
        <f aca="false">VLOOKUP(F96,Sheet6!$G$3:$H$904,2,0)</f>
        <v>G65</v>
      </c>
      <c r="H96" s="2" t="n">
        <f aca="false">VLOOKUP(G96,part!$Q$2:$R$51,2,0)</f>
        <v>30</v>
      </c>
      <c r="I96" s="2" t="str">
        <f aca="false">VLOOKUP(F96,Sheet6!$G$3:$I$904,3,0)</f>
        <v>G65</v>
      </c>
      <c r="J96" s="2" t="n">
        <f aca="false">VLOOKUP(F96,Sheet6!$G$3:$J$904,4,0)</f>
        <v>0</v>
      </c>
      <c r="K96" s="8" t="n">
        <v>95</v>
      </c>
      <c r="L96" s="2" t="n">
        <f aca="false">VLOOKUP(F96,Sheet9!$H$1:$I$912,2,0)</f>
        <v>0</v>
      </c>
      <c r="M96" s="2" t="n">
        <f aca="false">VLOOKUP(F96,Sheet9!$H$3:$I$912,2,0)</f>
        <v>0</v>
      </c>
      <c r="V96" s="2" t="str">
        <f aca="false">"{"&amp;""""&amp;"id"&amp;""""&amp;":"&amp;""""&amp;A96&amp;""""&amp;","&amp;""""&amp;"make_id"&amp;""""&amp;":"&amp;""""&amp;B96&amp;""""&amp;","&amp;""""&amp;"model_name"&amp;""""&amp;":"&amp;""""&amp;D96&amp;""""&amp;","&amp;""""&amp;"year_model"&amp;""""&amp;":"&amp;""""&amp;E96&amp;""""&amp;","&amp;""""&amp;"description"&amp;""""&amp;":"&amp;""""&amp;AD96&amp;""""&amp;"},"</f>
        <v>{"id":"95","make_id":"9","model_name":"Grand Cherokke","year_model":"","description":""},</v>
      </c>
    </row>
    <row r="97" customFormat="false" ht="13.8" hidden="false" customHeight="false" outlineLevel="0" collapsed="false">
      <c r="A97" s="8" t="n">
        <v>96</v>
      </c>
      <c r="B97" s="12" t="n">
        <v>9</v>
      </c>
      <c r="C97" s="8" t="s">
        <v>11</v>
      </c>
      <c r="D97" s="8" t="s">
        <v>157</v>
      </c>
      <c r="E97" s="8" t="s">
        <v>75</v>
      </c>
      <c r="F97" s="2" t="str">
        <f aca="false">SUBSTITUTE(C97," ","_")&amp;"_"&amp;SUBSTITUTE(D97," ","_")&amp;"_"&amp;SUBSTITUTE(E97," ","_")</f>
        <v>CHRYSLER_Pacifica_2007_-_on</v>
      </c>
      <c r="G97" s="2" t="str">
        <f aca="false">VLOOKUP(F97,Sheet6!$G$3:$H$904,2,0)</f>
        <v>DIN66</v>
      </c>
      <c r="H97" s="2" t="n">
        <f aca="false">VLOOKUP(G97,part!$Q$2:$R$51,2,0)</f>
        <v>5</v>
      </c>
      <c r="I97" s="2" t="str">
        <f aca="false">VLOOKUP(F97,Sheet6!$G$3:$I$904,3,0)</f>
        <v>DIN66</v>
      </c>
      <c r="J97" s="2" t="n">
        <f aca="false">VLOOKUP(F97,Sheet6!$G$3:$J$904,4,0)</f>
        <v>2001</v>
      </c>
      <c r="K97" s="8" t="n">
        <v>96</v>
      </c>
      <c r="L97" s="2" t="str">
        <f aca="false">VLOOKUP(F97,Sheet9!$H$1:$I$912,2,0)</f>
        <v>2001/2004</v>
      </c>
      <c r="M97" s="2" t="str">
        <f aca="false">VLOOKUP(F97,Sheet9!$H$3:$I$912,2,0)</f>
        <v>2001/2004</v>
      </c>
      <c r="V97" s="2" t="str">
        <f aca="false">"{"&amp;""""&amp;"id"&amp;""""&amp;":"&amp;""""&amp;A97&amp;""""&amp;","&amp;""""&amp;"make_id"&amp;""""&amp;":"&amp;""""&amp;B97&amp;""""&amp;","&amp;""""&amp;"model_name"&amp;""""&amp;":"&amp;""""&amp;D97&amp;""""&amp;","&amp;""""&amp;"year_model"&amp;""""&amp;":"&amp;""""&amp;E97&amp;""""&amp;","&amp;""""&amp;"description"&amp;""""&amp;":"&amp;""""&amp;AD97&amp;""""&amp;"},"</f>
        <v>{"id":"96","make_id":"9","model_name":"Pacifica","year_model":"2007 - on","description":""},</v>
      </c>
    </row>
    <row r="98" customFormat="false" ht="13.8" hidden="false" customHeight="false" outlineLevel="0" collapsed="false">
      <c r="A98" s="8" t="n">
        <v>97</v>
      </c>
      <c r="B98" s="12" t="n">
        <v>9</v>
      </c>
      <c r="C98" s="8" t="s">
        <v>11</v>
      </c>
      <c r="D98" s="8" t="s">
        <v>158</v>
      </c>
      <c r="E98" s="8" t="s">
        <v>61</v>
      </c>
      <c r="F98" s="2" t="str">
        <f aca="false">SUBSTITUTE(C98," ","_")&amp;"_"&amp;SUBSTITUTE(D98," ","_")&amp;"_"&amp;SUBSTITUTE(E98," ","_")</f>
        <v>CHRYSLER_Ram_1996_-_on</v>
      </c>
      <c r="G98" s="2" t="str">
        <f aca="false">VLOOKUP(F98,Sheet6!$G$3:$H$904,2,0)</f>
        <v>N50</v>
      </c>
      <c r="H98" s="2" t="n">
        <f aca="false">VLOOKUP(G98,part!$Q$2:$R$51,2,0)</f>
        <v>11</v>
      </c>
      <c r="I98" s="2" t="str">
        <f aca="false">VLOOKUP(F98,Sheet6!$G$3:$I$904,3,0)</f>
        <v>D26L</v>
      </c>
      <c r="J98" s="2" t="n">
        <f aca="false">VLOOKUP(F98,Sheet6!$G$3:$J$904,4,0)</f>
        <v>0</v>
      </c>
      <c r="K98" s="8" t="n">
        <v>97</v>
      </c>
      <c r="L98" s="2" t="n">
        <f aca="false">VLOOKUP(F98,Sheet9!$H$1:$I$912,2,0)</f>
        <v>1995</v>
      </c>
      <c r="M98" s="2" t="n">
        <f aca="false">VLOOKUP(F98,Sheet9!$H$3:$I$912,2,0)</f>
        <v>1995</v>
      </c>
      <c r="V98" s="2" t="str">
        <f aca="false">"{"&amp;""""&amp;"id"&amp;""""&amp;":"&amp;""""&amp;A98&amp;""""&amp;","&amp;""""&amp;"make_id"&amp;""""&amp;":"&amp;""""&amp;B98&amp;""""&amp;","&amp;""""&amp;"model_name"&amp;""""&amp;":"&amp;""""&amp;D98&amp;""""&amp;","&amp;""""&amp;"year_model"&amp;""""&amp;":"&amp;""""&amp;E98&amp;""""&amp;","&amp;""""&amp;"description"&amp;""""&amp;":"&amp;""""&amp;AD98&amp;""""&amp;"},"</f>
        <v>{"id":"97","make_id":"9","model_name":"Ram","year_model":"1996 - on","description":""},</v>
      </c>
    </row>
    <row r="99" customFormat="false" ht="13.8" hidden="false" customHeight="false" outlineLevel="0" collapsed="false">
      <c r="A99" s="8" t="n">
        <v>98</v>
      </c>
      <c r="B99" s="12" t="n">
        <v>9</v>
      </c>
      <c r="C99" s="8" t="s">
        <v>11</v>
      </c>
      <c r="D99" s="8" t="s">
        <v>159</v>
      </c>
      <c r="E99" s="8" t="s">
        <v>61</v>
      </c>
      <c r="F99" s="2" t="str">
        <f aca="false">SUBSTITUTE(C99," ","_")&amp;"_"&amp;SUBSTITUTE(D99," ","_")&amp;"_"&amp;SUBSTITUTE(E99," ","_")</f>
        <v>CHRYSLER_Ram_Charger_(Diesel)_1996_-_on</v>
      </c>
      <c r="G99" s="2" t="str">
        <f aca="false">VLOOKUP(F99,Sheet6!$G$3:$H$904,2,0)</f>
        <v>N70</v>
      </c>
      <c r="H99" s="2" t="n">
        <f aca="false">VLOOKUP(G99,part!$Q$2:$R$51,2,0)</f>
        <v>1</v>
      </c>
      <c r="I99" s="2" t="str">
        <f aca="false">VLOOKUP(F99,Sheet6!$G$3:$I$904,3,0)</f>
        <v>D31L</v>
      </c>
      <c r="J99" s="2" t="n">
        <f aca="false">VLOOKUP(F99,Sheet6!$G$3:$J$904,4,0)</f>
        <v>0</v>
      </c>
      <c r="K99" s="8" t="n">
        <v>98</v>
      </c>
      <c r="L99" s="2" t="n">
        <f aca="false">VLOOKUP(F99,Sheet9!$H$1:$I$912,2,0)</f>
        <v>1996</v>
      </c>
      <c r="M99" s="2" t="n">
        <f aca="false">VLOOKUP(F99,Sheet9!$H$3:$I$912,2,0)</f>
        <v>1996</v>
      </c>
      <c r="V99" s="2" t="str">
        <f aca="false">"{"&amp;""""&amp;"id"&amp;""""&amp;":"&amp;""""&amp;A99&amp;""""&amp;","&amp;""""&amp;"make_id"&amp;""""&amp;":"&amp;""""&amp;B99&amp;""""&amp;","&amp;""""&amp;"model_name"&amp;""""&amp;":"&amp;""""&amp;D99&amp;""""&amp;","&amp;""""&amp;"year_model"&amp;""""&amp;":"&amp;""""&amp;E99&amp;""""&amp;","&amp;""""&amp;"description"&amp;""""&amp;":"&amp;""""&amp;AD99&amp;""""&amp;"},"</f>
        <v>{"id":"98","make_id":"9","model_name":"Ram Charger (Diesel)","year_model":"1996 - on","description":""},</v>
      </c>
    </row>
    <row r="100" customFormat="false" ht="13.8" hidden="false" customHeight="false" outlineLevel="0" collapsed="false">
      <c r="A100" s="8" t="n">
        <v>99</v>
      </c>
      <c r="B100" s="12" t="n">
        <v>9</v>
      </c>
      <c r="C100" s="8" t="s">
        <v>11</v>
      </c>
      <c r="D100" s="8" t="s">
        <v>160</v>
      </c>
      <c r="E100" s="8" t="s">
        <v>61</v>
      </c>
      <c r="F100" s="2" t="str">
        <f aca="false">SUBSTITUTE(C100," ","_")&amp;"_"&amp;SUBSTITUTE(D100," ","_")&amp;"_"&amp;SUBSTITUTE(E100," ","_")</f>
        <v>CHRYSLER_Ram_Charger_(Gasoline)__1996_-_on</v>
      </c>
      <c r="G100" s="2" t="str">
        <f aca="false">VLOOKUP(F100,Sheet6!$G$3:$H$904,2,0)</f>
        <v>N50</v>
      </c>
      <c r="H100" s="2" t="n">
        <f aca="false">VLOOKUP(G100,part!$Q$2:$R$51,2,0)</f>
        <v>11</v>
      </c>
      <c r="I100" s="2" t="str">
        <f aca="false">VLOOKUP(F100,Sheet6!$G$3:$I$904,3,0)</f>
        <v>D26L</v>
      </c>
      <c r="J100" s="2" t="n">
        <f aca="false">VLOOKUP(F100,Sheet6!$G$3:$J$904,4,0)</f>
        <v>0</v>
      </c>
      <c r="K100" s="8" t="n">
        <v>99</v>
      </c>
      <c r="L100" s="2" t="n">
        <f aca="false">VLOOKUP(F100,Sheet9!$H$1:$I$912,2,0)</f>
        <v>1995</v>
      </c>
      <c r="M100" s="2" t="n">
        <f aca="false">VLOOKUP(F100,Sheet9!$H$3:$I$912,2,0)</f>
        <v>1995</v>
      </c>
      <c r="V100" s="2" t="str">
        <f aca="false">"{"&amp;""""&amp;"id"&amp;""""&amp;":"&amp;""""&amp;A100&amp;""""&amp;","&amp;""""&amp;"make_id"&amp;""""&amp;":"&amp;""""&amp;B100&amp;""""&amp;","&amp;""""&amp;"model_name"&amp;""""&amp;":"&amp;""""&amp;D100&amp;""""&amp;","&amp;""""&amp;"year_model"&amp;""""&amp;":"&amp;""""&amp;E100&amp;""""&amp;","&amp;""""&amp;"description"&amp;""""&amp;":"&amp;""""&amp;AD100&amp;""""&amp;"},"</f>
        <v>{"id":"99","make_id":"9","model_name":"Ram Charger (Gasoline) ","year_model":"1996 - on","description":""},</v>
      </c>
    </row>
    <row r="101" customFormat="false" ht="13.8" hidden="false" customHeight="false" outlineLevel="0" collapsed="false">
      <c r="A101" s="8" t="n">
        <v>100</v>
      </c>
      <c r="B101" s="12" t="n">
        <v>9</v>
      </c>
      <c r="C101" s="8" t="s">
        <v>11</v>
      </c>
      <c r="D101" s="8" t="s">
        <v>161</v>
      </c>
      <c r="E101" s="8"/>
      <c r="F101" s="2" t="str">
        <f aca="false">SUBSTITUTE(C101," ","_")&amp;"_"&amp;SUBSTITUTE(D101," ","_")&amp;"_"&amp;SUBSTITUTE(E101," ","_")</f>
        <v>CHRYSLER_Sebring__</v>
      </c>
      <c r="G101" s="2" t="str">
        <f aca="false">VLOOKUP(F101,Sheet6!$G$3:$H$904,2,0)</f>
        <v>DIN66</v>
      </c>
      <c r="H101" s="2" t="n">
        <f aca="false">VLOOKUP(G101,part!$Q$2:$R$51,2,0)</f>
        <v>5</v>
      </c>
      <c r="I101" s="2" t="str">
        <f aca="false">VLOOKUP(F101,Sheet6!$G$3:$I$904,3,0)</f>
        <v>DIN66</v>
      </c>
      <c r="J101" s="2" t="n">
        <f aca="false">VLOOKUP(F101,Sheet6!$G$3:$J$904,4,0)</f>
        <v>2001</v>
      </c>
      <c r="K101" s="8" t="n">
        <v>100</v>
      </c>
      <c r="L101" s="2" t="str">
        <f aca="false">VLOOKUP(F101,Sheet9!$H$1:$I$912,2,0)</f>
        <v>2001/2004</v>
      </c>
      <c r="M101" s="2" t="str">
        <f aca="false">VLOOKUP(F101,Sheet9!$H$3:$I$912,2,0)</f>
        <v>2001/2004</v>
      </c>
      <c r="V101" s="2" t="str">
        <f aca="false">"{"&amp;""""&amp;"id"&amp;""""&amp;":"&amp;""""&amp;A101&amp;""""&amp;","&amp;""""&amp;"make_id"&amp;""""&amp;":"&amp;""""&amp;B101&amp;""""&amp;","&amp;""""&amp;"model_name"&amp;""""&amp;":"&amp;""""&amp;D101&amp;""""&amp;","&amp;""""&amp;"year_model"&amp;""""&amp;":"&amp;""""&amp;E101&amp;""""&amp;","&amp;""""&amp;"description"&amp;""""&amp;":"&amp;""""&amp;AD101&amp;""""&amp;"},"</f>
        <v>{"id":"100","make_id":"9","model_name":"Sebring ","year_model":"","description":""},</v>
      </c>
    </row>
    <row r="102" customFormat="false" ht="13.8" hidden="false" customHeight="false" outlineLevel="0" collapsed="false">
      <c r="A102" s="8" t="n">
        <v>101</v>
      </c>
      <c r="B102" s="12" t="n">
        <v>9</v>
      </c>
      <c r="C102" s="8" t="s">
        <v>11</v>
      </c>
      <c r="D102" s="8" t="s">
        <v>162</v>
      </c>
      <c r="E102" s="8" t="s">
        <v>75</v>
      </c>
      <c r="F102" s="2" t="str">
        <f aca="false">SUBSTITUTE(C102," ","_")&amp;"_"&amp;SUBSTITUTE(D102," ","_")&amp;"_"&amp;SUBSTITUTE(E102," ","_")</f>
        <v>CHRYSLER_Town_&amp;_Country_2007_-_on</v>
      </c>
      <c r="G102" s="2" t="str">
        <f aca="false">VLOOKUP(F102,Sheet6!$G$3:$H$904,2,0)</f>
        <v>DIN66</v>
      </c>
      <c r="H102" s="2" t="n">
        <f aca="false">VLOOKUP(G102,part!$Q$2:$R$51,2,0)</f>
        <v>5</v>
      </c>
      <c r="I102" s="2" t="str">
        <f aca="false">VLOOKUP(F102,Sheet6!$G$3:$I$904,3,0)</f>
        <v>DIN66</v>
      </c>
      <c r="J102" s="2" t="n">
        <f aca="false">VLOOKUP(F102,Sheet6!$G$3:$J$904,4,0)</f>
        <v>2001</v>
      </c>
      <c r="K102" s="8" t="n">
        <v>101</v>
      </c>
      <c r="L102" s="2" t="str">
        <f aca="false">VLOOKUP(F102,Sheet9!$H$1:$I$912,2,0)</f>
        <v>2001/2004</v>
      </c>
      <c r="M102" s="2" t="str">
        <f aca="false">VLOOKUP(F102,Sheet9!$H$3:$I$912,2,0)</f>
        <v>2001/2004</v>
      </c>
      <c r="V102" s="2" t="str">
        <f aca="false">"{"&amp;""""&amp;"id"&amp;""""&amp;":"&amp;""""&amp;A102&amp;""""&amp;","&amp;""""&amp;"make_id"&amp;""""&amp;":"&amp;""""&amp;B102&amp;""""&amp;","&amp;""""&amp;"model_name"&amp;""""&amp;":"&amp;""""&amp;D102&amp;""""&amp;","&amp;""""&amp;"year_model"&amp;""""&amp;":"&amp;""""&amp;E102&amp;""""&amp;","&amp;""""&amp;"description"&amp;""""&amp;":"&amp;""""&amp;AD102&amp;""""&amp;"},"</f>
        <v>{"id":"101","make_id":"9","model_name":"Town &amp; Country","year_model":"2007 - on","description":""},</v>
      </c>
    </row>
    <row r="103" customFormat="false" ht="13.8" hidden="false" customHeight="false" outlineLevel="0" collapsed="false">
      <c r="A103" s="8" t="n">
        <v>102</v>
      </c>
      <c r="B103" s="12" t="n">
        <v>10</v>
      </c>
      <c r="C103" s="8" t="s">
        <v>12</v>
      </c>
      <c r="D103" s="8" t="s">
        <v>163</v>
      </c>
      <c r="E103" s="8" t="s">
        <v>164</v>
      </c>
      <c r="F103" s="2" t="str">
        <f aca="false">SUBSTITUTE(C103," ","_")&amp;"_"&amp;SUBSTITUTE(D103," ","_")&amp;"_"&amp;SUBSTITUTE(E103," ","_")</f>
        <v>DAEWOO_Cielo_1996_-_1999</v>
      </c>
      <c r="G103" s="2" t="str">
        <f aca="false">VLOOKUP(F103,Sheet6!$G$3:$H$904,2,0)</f>
        <v>NS50</v>
      </c>
      <c r="H103" s="2" t="n">
        <f aca="false">VLOOKUP(G103,part!$Q$2:$R$51,2,0)</f>
        <v>2</v>
      </c>
      <c r="I103" s="2" t="str">
        <f aca="false">VLOOKUP(F103,Sheet6!$G$3:$I$904,3,0)</f>
        <v>D23L</v>
      </c>
      <c r="J103" s="2" t="n">
        <f aca="false">VLOOKUP(F103,Sheet6!$G$3:$J$904,4,0)</f>
        <v>0</v>
      </c>
      <c r="K103" s="8" t="n">
        <v>102</v>
      </c>
      <c r="L103" s="2" t="n">
        <f aca="false">VLOOKUP(F103,Sheet9!$H$1:$I$912,2,0)</f>
        <v>1983</v>
      </c>
      <c r="M103" s="2" t="n">
        <f aca="false">VLOOKUP(F103,Sheet9!$H$3:$I$912,2,0)</f>
        <v>1983</v>
      </c>
      <c r="V103" s="2" t="str">
        <f aca="false">"{"&amp;""""&amp;"id"&amp;""""&amp;":"&amp;""""&amp;A103&amp;""""&amp;","&amp;""""&amp;"make_id"&amp;""""&amp;":"&amp;""""&amp;B103&amp;""""&amp;","&amp;""""&amp;"model_name"&amp;""""&amp;":"&amp;""""&amp;D103&amp;""""&amp;","&amp;""""&amp;"year_model"&amp;""""&amp;":"&amp;""""&amp;E103&amp;""""&amp;","&amp;""""&amp;"description"&amp;""""&amp;":"&amp;""""&amp;AD103&amp;""""&amp;"},"</f>
        <v>{"id":"102","make_id":"10","model_name":"Cielo","year_model":"1996 - 1999","description":""},</v>
      </c>
    </row>
    <row r="104" customFormat="false" ht="13.8" hidden="false" customHeight="false" outlineLevel="0" collapsed="false">
      <c r="A104" s="8" t="n">
        <v>103</v>
      </c>
      <c r="B104" s="12" t="n">
        <v>10</v>
      </c>
      <c r="C104" s="8" t="s">
        <v>12</v>
      </c>
      <c r="D104" s="8" t="s">
        <v>165</v>
      </c>
      <c r="E104" s="8" t="s">
        <v>166</v>
      </c>
      <c r="F104" s="2" t="str">
        <f aca="false">SUBSTITUTE(C104," ","_")&amp;"_"&amp;SUBSTITUTE(D104," ","_")&amp;"_"&amp;SUBSTITUTE(E104," ","_")</f>
        <v>DAEWOO_Espero_1995_-_1999</v>
      </c>
      <c r="G104" s="2" t="str">
        <f aca="false">VLOOKUP(F104,Sheet6!$G$3:$H$904,2,0)</f>
        <v>NS50</v>
      </c>
      <c r="H104" s="2" t="n">
        <f aca="false">VLOOKUP(G104,part!$Q$2:$R$51,2,0)</f>
        <v>2</v>
      </c>
      <c r="I104" s="2" t="str">
        <f aca="false">VLOOKUP(F104,Sheet6!$G$3:$I$904,3,0)</f>
        <v>D23L</v>
      </c>
      <c r="J104" s="2" t="n">
        <f aca="false">VLOOKUP(F104,Sheet6!$G$3:$J$904,4,0)</f>
        <v>0</v>
      </c>
      <c r="K104" s="8" t="n">
        <v>103</v>
      </c>
      <c r="L104" s="2" t="n">
        <f aca="false">VLOOKUP(F104,Sheet9!$H$1:$I$912,2,0)</f>
        <v>1983</v>
      </c>
      <c r="M104" s="2" t="n">
        <f aca="false">VLOOKUP(F104,Sheet9!$H$3:$I$912,2,0)</f>
        <v>1983</v>
      </c>
      <c r="V104" s="2" t="str">
        <f aca="false">"{"&amp;""""&amp;"id"&amp;""""&amp;":"&amp;""""&amp;A104&amp;""""&amp;","&amp;""""&amp;"make_id"&amp;""""&amp;":"&amp;""""&amp;B104&amp;""""&amp;","&amp;""""&amp;"model_name"&amp;""""&amp;":"&amp;""""&amp;D104&amp;""""&amp;","&amp;""""&amp;"year_model"&amp;""""&amp;":"&amp;""""&amp;E104&amp;""""&amp;","&amp;""""&amp;"description"&amp;""""&amp;":"&amp;""""&amp;AD104&amp;""""&amp;"},"</f>
        <v>{"id":"103","make_id":"10","model_name":"Espero","year_model":"1995 - 1999","description":""},</v>
      </c>
    </row>
    <row r="105" customFormat="false" ht="13.8" hidden="false" customHeight="false" outlineLevel="0" collapsed="false">
      <c r="A105" s="8" t="n">
        <v>104</v>
      </c>
      <c r="B105" s="12" t="n">
        <v>10</v>
      </c>
      <c r="C105" s="8" t="s">
        <v>12</v>
      </c>
      <c r="D105" s="8" t="s">
        <v>167</v>
      </c>
      <c r="E105" s="8" t="s">
        <v>164</v>
      </c>
      <c r="F105" s="2" t="str">
        <f aca="false">SUBSTITUTE(C105," ","_")&amp;"_"&amp;SUBSTITUTE(D105," ","_")&amp;"_"&amp;SUBSTITUTE(E105," ","_")</f>
        <v>DAEWOO_Prince_1996_-_1999</v>
      </c>
      <c r="G105" s="2" t="str">
        <f aca="false">VLOOKUP(F105,Sheet6!$G$3:$H$904,2,0)</f>
        <v>N50</v>
      </c>
      <c r="H105" s="2" t="n">
        <f aca="false">VLOOKUP(G105,part!$Q$2:$R$51,2,0)</f>
        <v>11</v>
      </c>
      <c r="I105" s="2" t="str">
        <f aca="false">VLOOKUP(F105,Sheet6!$G$3:$I$904,3,0)</f>
        <v>D26L</v>
      </c>
      <c r="J105" s="2" t="n">
        <f aca="false">VLOOKUP(F105,Sheet6!$G$3:$J$904,4,0)</f>
        <v>0</v>
      </c>
      <c r="K105" s="8" t="n">
        <v>104</v>
      </c>
      <c r="L105" s="2" t="n">
        <f aca="false">VLOOKUP(F105,Sheet9!$H$1:$I$912,2,0)</f>
        <v>1995</v>
      </c>
      <c r="M105" s="2" t="n">
        <f aca="false">VLOOKUP(F105,Sheet9!$H$3:$I$912,2,0)</f>
        <v>1995</v>
      </c>
      <c r="V105" s="2" t="str">
        <f aca="false">"{"&amp;""""&amp;"id"&amp;""""&amp;":"&amp;""""&amp;A105&amp;""""&amp;","&amp;""""&amp;"make_id"&amp;""""&amp;":"&amp;""""&amp;B105&amp;""""&amp;","&amp;""""&amp;"model_name"&amp;""""&amp;":"&amp;""""&amp;D105&amp;""""&amp;","&amp;""""&amp;"year_model"&amp;""""&amp;":"&amp;""""&amp;E105&amp;""""&amp;","&amp;""""&amp;"description"&amp;""""&amp;":"&amp;""""&amp;AD105&amp;""""&amp;"},"</f>
        <v>{"id":"104","make_id":"10","model_name":"Prince","year_model":"1996 - 1999","description":""},</v>
      </c>
    </row>
    <row r="106" customFormat="false" ht="13.8" hidden="false" customHeight="false" outlineLevel="0" collapsed="false">
      <c r="A106" s="8" t="n">
        <v>105</v>
      </c>
      <c r="B106" s="12" t="n">
        <v>10</v>
      </c>
      <c r="C106" s="8" t="s">
        <v>12</v>
      </c>
      <c r="D106" s="8" t="s">
        <v>168</v>
      </c>
      <c r="E106" s="8" t="s">
        <v>169</v>
      </c>
      <c r="F106" s="2" t="str">
        <f aca="false">SUBSTITUTE(C106," ","_")&amp;"_"&amp;SUBSTITUTE(D106," ","_")&amp;"_"&amp;SUBSTITUTE(E106," ","_")</f>
        <v>DAEWOO_Racer_1994_-_1999</v>
      </c>
      <c r="G106" s="2" t="str">
        <f aca="false">VLOOKUP(F106,Sheet6!$G$3:$H$904,2,0)</f>
        <v>NS50</v>
      </c>
      <c r="H106" s="2" t="n">
        <f aca="false">VLOOKUP(G106,part!$Q$2:$R$51,2,0)</f>
        <v>2</v>
      </c>
      <c r="I106" s="2" t="str">
        <f aca="false">VLOOKUP(F106,Sheet6!$G$3:$I$904,3,0)</f>
        <v>D23L</v>
      </c>
      <c r="J106" s="2" t="n">
        <f aca="false">VLOOKUP(F106,Sheet6!$G$3:$J$904,4,0)</f>
        <v>0</v>
      </c>
      <c r="K106" s="8" t="n">
        <v>105</v>
      </c>
      <c r="L106" s="2" t="n">
        <f aca="false">VLOOKUP(F106,Sheet9!$H$1:$I$912,2,0)</f>
        <v>1983</v>
      </c>
      <c r="M106" s="2" t="n">
        <f aca="false">VLOOKUP(F106,Sheet9!$H$3:$I$912,2,0)</f>
        <v>1983</v>
      </c>
      <c r="V106" s="2" t="str">
        <f aca="false">"{"&amp;""""&amp;"id"&amp;""""&amp;":"&amp;""""&amp;A106&amp;""""&amp;","&amp;""""&amp;"make_id"&amp;""""&amp;":"&amp;""""&amp;B106&amp;""""&amp;","&amp;""""&amp;"model_name"&amp;""""&amp;":"&amp;""""&amp;D106&amp;""""&amp;","&amp;""""&amp;"year_model"&amp;""""&amp;":"&amp;""""&amp;E106&amp;""""&amp;","&amp;""""&amp;"description"&amp;""""&amp;":"&amp;""""&amp;AD106&amp;""""&amp;"},"</f>
        <v>{"id":"105","make_id":"10","model_name":"Racer","year_model":"1994 - 1999","description":""},</v>
      </c>
    </row>
    <row r="107" customFormat="false" ht="13.8" hidden="false" customHeight="false" outlineLevel="0" collapsed="false">
      <c r="A107" s="8" t="n">
        <v>106</v>
      </c>
      <c r="B107" s="12" t="n">
        <v>10</v>
      </c>
      <c r="C107" s="8" t="s">
        <v>12</v>
      </c>
      <c r="D107" s="8" t="s">
        <v>170</v>
      </c>
      <c r="E107" s="8" t="s">
        <v>171</v>
      </c>
      <c r="F107" s="2" t="str">
        <f aca="false">SUBSTITUTE(C107," ","_")&amp;"_"&amp;SUBSTITUTE(D107," ","_")&amp;"_"&amp;SUBSTITUTE(E107," ","_")</f>
        <v>DAEWOO_Super_Saloon_1989_-_1999</v>
      </c>
      <c r="G107" s="2" t="str">
        <f aca="false">VLOOKUP(F107,Sheet6!$G$3:$H$904,2,0)</f>
        <v>N50</v>
      </c>
      <c r="H107" s="2" t="n">
        <f aca="false">VLOOKUP(G107,part!$Q$2:$R$51,2,0)</f>
        <v>11</v>
      </c>
      <c r="I107" s="2" t="str">
        <f aca="false">VLOOKUP(F107,Sheet6!$G$3:$I$904,3,0)</f>
        <v>D26L</v>
      </c>
      <c r="J107" s="2" t="n">
        <f aca="false">VLOOKUP(F107,Sheet6!$G$3:$J$904,4,0)</f>
        <v>0</v>
      </c>
      <c r="K107" s="8" t="n">
        <v>106</v>
      </c>
      <c r="L107" s="2" t="n">
        <f aca="false">VLOOKUP(F107,Sheet9!$H$1:$I$912,2,0)</f>
        <v>1995</v>
      </c>
      <c r="M107" s="2" t="n">
        <f aca="false">VLOOKUP(F107,Sheet9!$H$3:$I$912,2,0)</f>
        <v>1995</v>
      </c>
      <c r="V107" s="2" t="str">
        <f aca="false">"{"&amp;""""&amp;"id"&amp;""""&amp;":"&amp;""""&amp;A107&amp;""""&amp;","&amp;""""&amp;"make_id"&amp;""""&amp;":"&amp;""""&amp;B107&amp;""""&amp;","&amp;""""&amp;"model_name"&amp;""""&amp;":"&amp;""""&amp;D107&amp;""""&amp;","&amp;""""&amp;"year_model"&amp;""""&amp;":"&amp;""""&amp;E107&amp;""""&amp;","&amp;""""&amp;"description"&amp;""""&amp;":"&amp;""""&amp;AD107&amp;""""&amp;"},"</f>
        <v>{"id":"106","make_id":"10","model_name":"Super Saloon","year_model":"1989 - 1999","description":""},</v>
      </c>
    </row>
    <row r="108" customFormat="false" ht="13.8" hidden="false" customHeight="false" outlineLevel="0" collapsed="false">
      <c r="A108" s="8" t="n">
        <v>107</v>
      </c>
      <c r="B108" s="12" t="n">
        <v>11</v>
      </c>
      <c r="C108" s="8" t="s">
        <v>13</v>
      </c>
      <c r="D108" s="8" t="s">
        <v>172</v>
      </c>
      <c r="E108" s="8" t="s">
        <v>173</v>
      </c>
      <c r="F108" s="2" t="str">
        <f aca="false">SUBSTITUTE(C108," ","_")&amp;"_"&amp;SUBSTITUTE(D108," ","_")&amp;"_"&amp;SUBSTITUTE(E108," ","_")</f>
        <v>DAIHATSU_Charade_1991_-_1999</v>
      </c>
      <c r="G108" s="2" t="str">
        <f aca="false">VLOOKUP(F108,Sheet6!$G$3:$H$904,2,0)</f>
        <v>NS60</v>
      </c>
      <c r="H108" s="2" t="n">
        <f aca="false">VLOOKUP(G108,part!$Q$2:$R$51,2,0)</f>
        <v>3</v>
      </c>
      <c r="I108" s="2" t="str">
        <f aca="false">VLOOKUP(F108,Sheet6!$G$3:$I$904,3,0)</f>
        <v>B24L</v>
      </c>
      <c r="J108" s="2" t="n">
        <f aca="false">VLOOKUP(F108,Sheet6!$G$3:$J$904,4,0)</f>
        <v>1985</v>
      </c>
      <c r="K108" s="8" t="n">
        <v>107</v>
      </c>
      <c r="L108" s="2" t="str">
        <f aca="false">VLOOKUP(F108,Sheet9!$H$1:$I$912,2,0)</f>
        <v>1986/1993</v>
      </c>
      <c r="M108" s="2" t="str">
        <f aca="false">VLOOKUP(F108,Sheet9!$H$3:$I$912,2,0)</f>
        <v>1986/1993</v>
      </c>
      <c r="V108" s="2" t="str">
        <f aca="false">"{"&amp;""""&amp;"id"&amp;""""&amp;":"&amp;""""&amp;A108&amp;""""&amp;","&amp;""""&amp;"make_id"&amp;""""&amp;":"&amp;""""&amp;B108&amp;""""&amp;","&amp;""""&amp;"model_name"&amp;""""&amp;":"&amp;""""&amp;D108&amp;""""&amp;","&amp;""""&amp;"year_model"&amp;""""&amp;":"&amp;""""&amp;E108&amp;""""&amp;","&amp;""""&amp;"description"&amp;""""&amp;":"&amp;""""&amp;AD108&amp;""""&amp;"},"</f>
        <v>{"id":"107","make_id":"11","model_name":"Charade","year_model":"1991 - 1999","description":""},</v>
      </c>
    </row>
    <row r="109" customFormat="false" ht="13.8" hidden="false" customHeight="false" outlineLevel="0" collapsed="false">
      <c r="A109" s="8" t="n">
        <v>108</v>
      </c>
      <c r="B109" s="12" t="n">
        <v>11</v>
      </c>
      <c r="C109" s="8" t="s">
        <v>13</v>
      </c>
      <c r="D109" s="8" t="s">
        <v>174</v>
      </c>
      <c r="E109" s="8" t="s">
        <v>175</v>
      </c>
      <c r="F109" s="2" t="str">
        <f aca="false">SUBSTITUTE(C109," ","_")&amp;"_"&amp;SUBSTITUTE(D109," ","_")&amp;"_"&amp;SUBSTITUTE(E109," ","_")</f>
        <v>DAIHATSU_Feroza_1989_-_on</v>
      </c>
      <c r="G109" s="2" t="str">
        <f aca="false">VLOOKUP(F109,Sheet6!$G$3:$H$904,2,0)</f>
        <v>NS60</v>
      </c>
      <c r="H109" s="2" t="n">
        <f aca="false">VLOOKUP(G109,part!$Q$2:$R$51,2,0)</f>
        <v>3</v>
      </c>
      <c r="I109" s="2" t="str">
        <f aca="false">VLOOKUP(F109,Sheet6!$G$3:$I$904,3,0)</f>
        <v>B24L</v>
      </c>
      <c r="J109" s="2" t="n">
        <f aca="false">VLOOKUP(F109,Sheet6!$G$3:$J$904,4,0)</f>
        <v>1985</v>
      </c>
      <c r="K109" s="8" t="n">
        <v>108</v>
      </c>
      <c r="L109" s="2" t="str">
        <f aca="false">VLOOKUP(F109,Sheet9!$H$1:$I$912,2,0)</f>
        <v>1986/1993</v>
      </c>
      <c r="M109" s="2" t="str">
        <f aca="false">VLOOKUP(F109,Sheet9!$H$3:$I$912,2,0)</f>
        <v>1986/1993</v>
      </c>
      <c r="V109" s="2" t="str">
        <f aca="false">"{"&amp;""""&amp;"id"&amp;""""&amp;":"&amp;""""&amp;A109&amp;""""&amp;","&amp;""""&amp;"make_id"&amp;""""&amp;":"&amp;""""&amp;B109&amp;""""&amp;","&amp;""""&amp;"model_name"&amp;""""&amp;":"&amp;""""&amp;D109&amp;""""&amp;","&amp;""""&amp;"year_model"&amp;""""&amp;":"&amp;""""&amp;E109&amp;""""&amp;","&amp;""""&amp;"description"&amp;""""&amp;":"&amp;""""&amp;AD109&amp;""""&amp;"},"</f>
        <v>{"id":"108","make_id":"11","model_name":"Feroza","year_model":"1989 - on","description":""},</v>
      </c>
    </row>
    <row r="110" customFormat="false" ht="13.8" hidden="false" customHeight="false" outlineLevel="0" collapsed="false">
      <c r="A110" s="8" t="n">
        <v>109</v>
      </c>
      <c r="B110" s="12" t="n">
        <v>11</v>
      </c>
      <c r="C110" s="8" t="s">
        <v>13</v>
      </c>
      <c r="D110" s="8" t="s">
        <v>176</v>
      </c>
      <c r="E110" s="8" t="s">
        <v>171</v>
      </c>
      <c r="F110" s="2" t="str">
        <f aca="false">SUBSTITUTE(C110," ","_")&amp;"_"&amp;SUBSTITUTE(D110," ","_")&amp;"_"&amp;SUBSTITUTE(E110," ","_")</f>
        <v>DAIHATSU_Hi_Jet__1989_-_1999</v>
      </c>
      <c r="G110" s="2" t="str">
        <f aca="false">VLOOKUP(F110,Sheet6!$G$3:$H$904,2,0)</f>
        <v>NS60</v>
      </c>
      <c r="H110" s="2" t="n">
        <f aca="false">VLOOKUP(G110,part!$Q$2:$R$51,2,0)</f>
        <v>3</v>
      </c>
      <c r="I110" s="2" t="str">
        <f aca="false">VLOOKUP(F110,Sheet6!$G$3:$I$904,3,0)</f>
        <v>B24L</v>
      </c>
      <c r="J110" s="2" t="n">
        <f aca="false">VLOOKUP(F110,Sheet6!$G$3:$J$904,4,0)</f>
        <v>1985</v>
      </c>
      <c r="K110" s="8" t="n">
        <v>109</v>
      </c>
      <c r="L110" s="2" t="str">
        <f aca="false">VLOOKUP(F110,Sheet9!$H$1:$I$912,2,0)</f>
        <v>1986/1993</v>
      </c>
      <c r="M110" s="2" t="str">
        <f aca="false">VLOOKUP(F110,Sheet9!$H$3:$I$912,2,0)</f>
        <v>1986/1993</v>
      </c>
      <c r="V110" s="2" t="str">
        <f aca="false">"{"&amp;""""&amp;"id"&amp;""""&amp;":"&amp;""""&amp;A110&amp;""""&amp;","&amp;""""&amp;"make_id"&amp;""""&amp;":"&amp;""""&amp;B110&amp;""""&amp;","&amp;""""&amp;"model_name"&amp;""""&amp;":"&amp;""""&amp;D110&amp;""""&amp;","&amp;""""&amp;"year_model"&amp;""""&amp;":"&amp;""""&amp;E110&amp;""""&amp;","&amp;""""&amp;"description"&amp;""""&amp;":"&amp;""""&amp;AD110&amp;""""&amp;"},"</f>
        <v>{"id":"109","make_id":"11","model_name":"Hi Jet ","year_model":"1989 - 1999","description":""},</v>
      </c>
    </row>
    <row r="111" customFormat="false" ht="13.8" hidden="false" customHeight="false" outlineLevel="0" collapsed="false">
      <c r="A111" s="8" t="n">
        <v>110</v>
      </c>
      <c r="B111" s="12" t="n">
        <v>12</v>
      </c>
      <c r="C111" s="8" t="s">
        <v>14</v>
      </c>
      <c r="D111" s="8" t="s">
        <v>177</v>
      </c>
      <c r="E111" s="8" t="s">
        <v>75</v>
      </c>
      <c r="F111" s="2" t="str">
        <f aca="false">SUBSTITUTE(C111," ","_")&amp;"_"&amp;SUBSTITUTE(D111," ","_")&amp;"_"&amp;SUBSTITUTE(E111," ","_")</f>
        <v>DODGE_Caliber_2007_-_on</v>
      </c>
      <c r="G111" s="2" t="str">
        <f aca="false">VLOOKUP(F111,Sheet6!$G$3:$H$904,2,0)</f>
        <v>DIN66</v>
      </c>
      <c r="H111" s="2" t="n">
        <f aca="false">VLOOKUP(G111,part!$Q$2:$R$51,2,0)</f>
        <v>5</v>
      </c>
      <c r="I111" s="2" t="str">
        <f aca="false">VLOOKUP(F111,Sheet6!$G$3:$I$904,3,0)</f>
        <v>DIN66</v>
      </c>
      <c r="J111" s="2" t="n">
        <f aca="false">VLOOKUP(F111,Sheet6!$G$3:$J$904,4,0)</f>
        <v>2001</v>
      </c>
      <c r="K111" s="8" t="n">
        <v>110</v>
      </c>
      <c r="L111" s="2" t="str">
        <f aca="false">VLOOKUP(F111,Sheet9!$H$1:$I$912,2,0)</f>
        <v>2001/2004</v>
      </c>
      <c r="M111" s="2" t="str">
        <f aca="false">VLOOKUP(F111,Sheet9!$H$3:$I$912,2,0)</f>
        <v>2001/2004</v>
      </c>
      <c r="V111" s="2" t="str">
        <f aca="false">"{"&amp;""""&amp;"id"&amp;""""&amp;":"&amp;""""&amp;A111&amp;""""&amp;","&amp;""""&amp;"make_id"&amp;""""&amp;":"&amp;""""&amp;B111&amp;""""&amp;","&amp;""""&amp;"model_name"&amp;""""&amp;":"&amp;""""&amp;D111&amp;""""&amp;","&amp;""""&amp;"year_model"&amp;""""&amp;":"&amp;""""&amp;E111&amp;""""&amp;","&amp;""""&amp;"description"&amp;""""&amp;":"&amp;""""&amp;AD111&amp;""""&amp;"},"</f>
        <v>{"id":"110","make_id":"12","model_name":"Caliber","year_model":"2007 - on","description":""},</v>
      </c>
    </row>
    <row r="112" customFormat="false" ht="13.8" hidden="false" customHeight="false" outlineLevel="0" collapsed="false">
      <c r="A112" s="8" t="n">
        <v>111</v>
      </c>
      <c r="B112" s="12" t="n">
        <v>12</v>
      </c>
      <c r="C112" s="8" t="s">
        <v>14</v>
      </c>
      <c r="D112" s="8" t="s">
        <v>152</v>
      </c>
      <c r="E112" s="8"/>
      <c r="F112" s="2" t="str">
        <f aca="false">SUBSTITUTE(C112," ","_")&amp;"_"&amp;SUBSTITUTE(D112," ","_")&amp;"_"&amp;SUBSTITUTE(E112," ","_")</f>
        <v>DODGE_Caravan_</v>
      </c>
      <c r="G112" s="2" t="str">
        <f aca="false">VLOOKUP(F112,Sheet6!$G$3:$H$904,2,0)</f>
        <v>G34/78</v>
      </c>
      <c r="H112" s="2" t="n">
        <f aca="false">VLOOKUP(G112,part!$Q$2:$R$51,2,0)</f>
        <v>33</v>
      </c>
      <c r="I112" s="2" t="str">
        <f aca="false">VLOOKUP(F112,Sheet6!$G$3:$I$904,3,0)</f>
        <v>G34/78</v>
      </c>
      <c r="J112" s="2" t="n">
        <f aca="false">VLOOKUP(F112,Sheet6!$G$3:$J$904,4,0)</f>
        <v>0</v>
      </c>
      <c r="K112" s="8" t="n">
        <v>111</v>
      </c>
      <c r="L112" s="2" t="n">
        <f aca="false">VLOOKUP(F112,Sheet9!$H$1:$I$912,2,0)</f>
        <v>0</v>
      </c>
      <c r="M112" s="2" t="n">
        <f aca="false">VLOOKUP(F112,Sheet9!$H$3:$I$912,2,0)</f>
        <v>0</v>
      </c>
      <c r="V112" s="2" t="str">
        <f aca="false">"{"&amp;""""&amp;"id"&amp;""""&amp;":"&amp;""""&amp;A112&amp;""""&amp;","&amp;""""&amp;"make_id"&amp;""""&amp;":"&amp;""""&amp;B112&amp;""""&amp;","&amp;""""&amp;"model_name"&amp;""""&amp;":"&amp;""""&amp;D112&amp;""""&amp;","&amp;""""&amp;"year_model"&amp;""""&amp;":"&amp;""""&amp;E112&amp;""""&amp;","&amp;""""&amp;"description"&amp;""""&amp;":"&amp;""""&amp;AD112&amp;""""&amp;"},"</f>
        <v>{"id":"111","make_id":"12","model_name":"Caravan","year_model":"","description":""},</v>
      </c>
    </row>
    <row r="113" customFormat="false" ht="13.8" hidden="false" customHeight="false" outlineLevel="0" collapsed="false">
      <c r="A113" s="8" t="n">
        <v>112</v>
      </c>
      <c r="B113" s="12" t="n">
        <v>12</v>
      </c>
      <c r="C113" s="8" t="s">
        <v>14</v>
      </c>
      <c r="D113" s="8" t="s">
        <v>178</v>
      </c>
      <c r="E113" s="8"/>
      <c r="F113" s="2" t="str">
        <f aca="false">SUBSTITUTE(C113," ","_")&amp;"_"&amp;SUBSTITUTE(D113," ","_")&amp;"_"&amp;SUBSTITUTE(E113," ","_")</f>
        <v>DODGE_Challenger_</v>
      </c>
      <c r="G113" s="2" t="str">
        <f aca="false">VLOOKUP(F113,Sheet6!$G$3:$H$904,2,0)</f>
        <v>G34/78</v>
      </c>
      <c r="H113" s="2" t="n">
        <f aca="false">VLOOKUP(G113,part!$Q$2:$R$51,2,0)</f>
        <v>33</v>
      </c>
      <c r="I113" s="2" t="str">
        <f aca="false">VLOOKUP(F113,Sheet6!$G$3:$I$904,3,0)</f>
        <v>G34/78</v>
      </c>
      <c r="J113" s="2" t="n">
        <f aca="false">VLOOKUP(F113,Sheet6!$G$3:$J$904,4,0)</f>
        <v>0</v>
      </c>
      <c r="K113" s="8" t="n">
        <v>112</v>
      </c>
      <c r="L113" s="2" t="n">
        <f aca="false">VLOOKUP(F113,Sheet9!$H$1:$I$912,2,0)</f>
        <v>0</v>
      </c>
      <c r="M113" s="2" t="n">
        <f aca="false">VLOOKUP(F113,Sheet9!$H$3:$I$912,2,0)</f>
        <v>0</v>
      </c>
      <c r="V113" s="2" t="str">
        <f aca="false">"{"&amp;""""&amp;"id"&amp;""""&amp;":"&amp;""""&amp;A113&amp;""""&amp;","&amp;""""&amp;"make_id"&amp;""""&amp;":"&amp;""""&amp;B113&amp;""""&amp;","&amp;""""&amp;"model_name"&amp;""""&amp;":"&amp;""""&amp;D113&amp;""""&amp;","&amp;""""&amp;"year_model"&amp;""""&amp;":"&amp;""""&amp;E113&amp;""""&amp;","&amp;""""&amp;"description"&amp;""""&amp;":"&amp;""""&amp;AD113&amp;""""&amp;"},"</f>
        <v>{"id":"112","make_id":"12","model_name":"Challenger","year_model":"","description":""},</v>
      </c>
    </row>
    <row r="114" customFormat="false" ht="13.8" hidden="false" customHeight="false" outlineLevel="0" collapsed="false">
      <c r="A114" s="8" t="n">
        <v>113</v>
      </c>
      <c r="B114" s="12" t="n">
        <v>12</v>
      </c>
      <c r="C114" s="8" t="s">
        <v>14</v>
      </c>
      <c r="D114" s="8" t="s">
        <v>179</v>
      </c>
      <c r="E114" s="8"/>
      <c r="F114" s="2" t="str">
        <f aca="false">SUBSTITUTE(C114," ","_")&amp;"_"&amp;SUBSTITUTE(D114," ","_")&amp;"_"&amp;SUBSTITUTE(E114," ","_")</f>
        <v>DODGE_Charger_</v>
      </c>
      <c r="G114" s="2" t="str">
        <f aca="false">VLOOKUP(F114,Sheet6!$G$3:$H$904,2,0)</f>
        <v>G34/78</v>
      </c>
      <c r="H114" s="2" t="n">
        <f aca="false">VLOOKUP(G114,part!$Q$2:$R$51,2,0)</f>
        <v>33</v>
      </c>
      <c r="I114" s="2" t="str">
        <f aca="false">VLOOKUP(F114,Sheet6!$G$3:$I$904,3,0)</f>
        <v>G34/78</v>
      </c>
      <c r="J114" s="2" t="n">
        <f aca="false">VLOOKUP(F114,Sheet6!$G$3:$J$904,4,0)</f>
        <v>0</v>
      </c>
      <c r="K114" s="8" t="n">
        <v>113</v>
      </c>
      <c r="L114" s="2" t="n">
        <f aca="false">VLOOKUP(F114,Sheet9!$H$1:$I$912,2,0)</f>
        <v>0</v>
      </c>
      <c r="M114" s="2" t="n">
        <f aca="false">VLOOKUP(F114,Sheet9!$H$3:$I$912,2,0)</f>
        <v>0</v>
      </c>
      <c r="V114" s="2" t="str">
        <f aca="false">"{"&amp;""""&amp;"id"&amp;""""&amp;":"&amp;""""&amp;A114&amp;""""&amp;","&amp;""""&amp;"make_id"&amp;""""&amp;":"&amp;""""&amp;B114&amp;""""&amp;","&amp;""""&amp;"model_name"&amp;""""&amp;":"&amp;""""&amp;D114&amp;""""&amp;","&amp;""""&amp;"year_model"&amp;""""&amp;":"&amp;""""&amp;E114&amp;""""&amp;","&amp;""""&amp;"description"&amp;""""&amp;":"&amp;""""&amp;AD114&amp;""""&amp;"},"</f>
        <v>{"id":"113","make_id":"12","model_name":"Charger","year_model":"","description":""},</v>
      </c>
    </row>
    <row r="115" customFormat="false" ht="13.8" hidden="false" customHeight="false" outlineLevel="0" collapsed="false">
      <c r="A115" s="8" t="n">
        <v>114</v>
      </c>
      <c r="B115" s="12" t="n">
        <v>12</v>
      </c>
      <c r="C115" s="8" t="s">
        <v>14</v>
      </c>
      <c r="D115" s="8" t="s">
        <v>153</v>
      </c>
      <c r="E115" s="8"/>
      <c r="F115" s="2" t="str">
        <f aca="false">SUBSTITUTE(C115," ","_")&amp;"_"&amp;SUBSTITUTE(D115," ","_")&amp;"_"&amp;SUBSTITUTE(E115," ","_")</f>
        <v>DODGE_Dakota_</v>
      </c>
      <c r="G115" s="2" t="str">
        <f aca="false">VLOOKUP(F115,Sheet6!$G$3:$H$904,2,0)</f>
        <v>G65</v>
      </c>
      <c r="H115" s="2" t="n">
        <f aca="false">VLOOKUP(G115,part!$Q$2:$R$51,2,0)</f>
        <v>30</v>
      </c>
      <c r="I115" s="2" t="str">
        <f aca="false">VLOOKUP(F115,Sheet6!$G$3:$I$904,3,0)</f>
        <v>G65</v>
      </c>
      <c r="J115" s="2" t="n">
        <f aca="false">VLOOKUP(F115,Sheet6!$G$3:$J$904,4,0)</f>
        <v>0</v>
      </c>
      <c r="K115" s="8" t="n">
        <v>114</v>
      </c>
      <c r="L115" s="2" t="n">
        <f aca="false">VLOOKUP(F115,Sheet9!$H$1:$I$912,2,0)</f>
        <v>0</v>
      </c>
      <c r="M115" s="2" t="n">
        <f aca="false">VLOOKUP(F115,Sheet9!$H$3:$I$912,2,0)</f>
        <v>0</v>
      </c>
      <c r="V115" s="2" t="str">
        <f aca="false">"{"&amp;""""&amp;"id"&amp;""""&amp;":"&amp;""""&amp;A115&amp;""""&amp;","&amp;""""&amp;"make_id"&amp;""""&amp;":"&amp;""""&amp;B115&amp;""""&amp;","&amp;""""&amp;"model_name"&amp;""""&amp;":"&amp;""""&amp;D115&amp;""""&amp;","&amp;""""&amp;"year_model"&amp;""""&amp;":"&amp;""""&amp;E115&amp;""""&amp;","&amp;""""&amp;"description"&amp;""""&amp;":"&amp;""""&amp;AD115&amp;""""&amp;"},"</f>
        <v>{"id":"114","make_id":"12","model_name":"Dakota","year_model":"","description":""},</v>
      </c>
    </row>
    <row r="116" customFormat="false" ht="13.8" hidden="false" customHeight="false" outlineLevel="0" collapsed="false">
      <c r="A116" s="8" t="n">
        <v>115</v>
      </c>
      <c r="B116" s="12" t="n">
        <v>12</v>
      </c>
      <c r="C116" s="8" t="s">
        <v>14</v>
      </c>
      <c r="D116" s="8" t="s">
        <v>154</v>
      </c>
      <c r="E116" s="8"/>
      <c r="F116" s="2" t="str">
        <f aca="false">SUBSTITUTE(C116," ","_")&amp;"_"&amp;SUBSTITUTE(D116," ","_")&amp;"_"&amp;SUBSTITUTE(E116," ","_")</f>
        <v>DODGE_Durango_</v>
      </c>
      <c r="G116" s="2" t="str">
        <f aca="false">VLOOKUP(F116,Sheet6!$G$3:$H$904,2,0)</f>
        <v>G65</v>
      </c>
      <c r="H116" s="2" t="n">
        <f aca="false">VLOOKUP(G116,part!$Q$2:$R$51,2,0)</f>
        <v>30</v>
      </c>
      <c r="I116" s="2" t="str">
        <f aca="false">VLOOKUP(F116,Sheet6!$G$3:$I$904,3,0)</f>
        <v>G65</v>
      </c>
      <c r="J116" s="2" t="n">
        <f aca="false">VLOOKUP(F116,Sheet6!$G$3:$J$904,4,0)</f>
        <v>0</v>
      </c>
      <c r="K116" s="8" t="n">
        <v>115</v>
      </c>
      <c r="L116" s="2" t="n">
        <f aca="false">VLOOKUP(F116,Sheet9!$H$1:$I$912,2,0)</f>
        <v>0</v>
      </c>
      <c r="M116" s="2" t="n">
        <f aca="false">VLOOKUP(F116,Sheet9!$H$3:$I$912,2,0)</f>
        <v>0</v>
      </c>
      <c r="V116" s="2" t="str">
        <f aca="false">"{"&amp;""""&amp;"id"&amp;""""&amp;":"&amp;""""&amp;A116&amp;""""&amp;","&amp;""""&amp;"make_id"&amp;""""&amp;":"&amp;""""&amp;B116&amp;""""&amp;","&amp;""""&amp;"model_name"&amp;""""&amp;":"&amp;""""&amp;D116&amp;""""&amp;","&amp;""""&amp;"year_model"&amp;""""&amp;":"&amp;""""&amp;E116&amp;""""&amp;","&amp;""""&amp;"description"&amp;""""&amp;":"&amp;""""&amp;AD116&amp;""""&amp;"},"</f>
        <v>{"id":"115","make_id":"12","model_name":"Durango","year_model":"","description":""},</v>
      </c>
    </row>
    <row r="117" customFormat="false" ht="13.8" hidden="false" customHeight="false" outlineLevel="0" collapsed="false">
      <c r="A117" s="8" t="n">
        <v>116</v>
      </c>
      <c r="B117" s="12" t="n">
        <v>12</v>
      </c>
      <c r="C117" s="8" t="s">
        <v>14</v>
      </c>
      <c r="D117" s="8" t="s">
        <v>180</v>
      </c>
      <c r="E117" s="8"/>
      <c r="F117" s="2" t="str">
        <f aca="false">SUBSTITUTE(C117," ","_")&amp;"_"&amp;SUBSTITUTE(D117," ","_")&amp;"_"&amp;SUBSTITUTE(E117," ","_")</f>
        <v>DODGE_Journey__</v>
      </c>
      <c r="G117" s="2" t="str">
        <f aca="false">VLOOKUP(F117,Sheet6!$G$3:$H$904,2,0)</f>
        <v>G34/78</v>
      </c>
      <c r="H117" s="2" t="n">
        <f aca="false">VLOOKUP(G117,part!$Q$2:$R$51,2,0)</f>
        <v>33</v>
      </c>
      <c r="I117" s="2" t="str">
        <f aca="false">VLOOKUP(F117,Sheet6!$G$3:$I$904,3,0)</f>
        <v>G34/78</v>
      </c>
      <c r="J117" s="2" t="n">
        <f aca="false">VLOOKUP(F117,Sheet6!$G$3:$J$904,4,0)</f>
        <v>0</v>
      </c>
      <c r="K117" s="8" t="n">
        <v>116</v>
      </c>
      <c r="L117" s="2" t="n">
        <f aca="false">VLOOKUP(F117,Sheet9!$H$1:$I$912,2,0)</f>
        <v>0</v>
      </c>
      <c r="M117" s="2" t="n">
        <f aca="false">VLOOKUP(F117,Sheet9!$H$3:$I$912,2,0)</f>
        <v>0</v>
      </c>
      <c r="V117" s="2" t="str">
        <f aca="false">"{"&amp;""""&amp;"id"&amp;""""&amp;":"&amp;""""&amp;A117&amp;""""&amp;","&amp;""""&amp;"make_id"&amp;""""&amp;":"&amp;""""&amp;B117&amp;""""&amp;","&amp;""""&amp;"model_name"&amp;""""&amp;":"&amp;""""&amp;D117&amp;""""&amp;","&amp;""""&amp;"year_model"&amp;""""&amp;":"&amp;""""&amp;E117&amp;""""&amp;","&amp;""""&amp;"description"&amp;""""&amp;":"&amp;""""&amp;AD117&amp;""""&amp;"},"</f>
        <v>{"id":"116","make_id":"12","model_name":"Journey ","year_model":"","description":""},</v>
      </c>
    </row>
    <row r="118" customFormat="false" ht="13.8" hidden="false" customHeight="false" outlineLevel="0" collapsed="false">
      <c r="A118" s="8" t="n">
        <v>117</v>
      </c>
      <c r="B118" s="12" t="n">
        <v>12</v>
      </c>
      <c r="C118" s="8" t="s">
        <v>14</v>
      </c>
      <c r="D118" s="8" t="s">
        <v>181</v>
      </c>
      <c r="E118" s="8"/>
      <c r="F118" s="2" t="str">
        <f aca="false">SUBSTITUTE(C118," ","_")&amp;"_"&amp;SUBSTITUTE(D118," ","_")&amp;"_"&amp;SUBSTITUTE(E118," ","_")</f>
        <v>DODGE_Magnum_</v>
      </c>
      <c r="G118" s="2" t="str">
        <f aca="false">VLOOKUP(F118,Sheet6!$G$3:$H$904,2,0)</f>
        <v>G34/78</v>
      </c>
      <c r="H118" s="2" t="n">
        <f aca="false">VLOOKUP(G118,part!$Q$2:$R$51,2,0)</f>
        <v>33</v>
      </c>
      <c r="I118" s="2" t="str">
        <f aca="false">VLOOKUP(F118,Sheet6!$G$3:$I$904,3,0)</f>
        <v>G34/78</v>
      </c>
      <c r="J118" s="2" t="n">
        <f aca="false">VLOOKUP(F118,Sheet6!$G$3:$J$904,4,0)</f>
        <v>0</v>
      </c>
      <c r="K118" s="8" t="n">
        <v>117</v>
      </c>
      <c r="L118" s="2" t="n">
        <f aca="false">VLOOKUP(F118,Sheet9!$H$1:$I$912,2,0)</f>
        <v>0</v>
      </c>
      <c r="M118" s="2" t="n">
        <f aca="false">VLOOKUP(F118,Sheet9!$H$3:$I$912,2,0)</f>
        <v>0</v>
      </c>
      <c r="V118" s="2" t="str">
        <f aca="false">"{"&amp;""""&amp;"id"&amp;""""&amp;":"&amp;""""&amp;A118&amp;""""&amp;","&amp;""""&amp;"make_id"&amp;""""&amp;":"&amp;""""&amp;B118&amp;""""&amp;","&amp;""""&amp;"model_name"&amp;""""&amp;":"&amp;""""&amp;D118&amp;""""&amp;","&amp;""""&amp;"year_model"&amp;""""&amp;":"&amp;""""&amp;E118&amp;""""&amp;","&amp;""""&amp;"description"&amp;""""&amp;":"&amp;""""&amp;AD118&amp;""""&amp;"},"</f>
        <v>{"id":"117","make_id":"12","model_name":"Magnum","year_model":"","description":""},</v>
      </c>
    </row>
    <row r="119" customFormat="false" ht="13.8" hidden="false" customHeight="false" outlineLevel="0" collapsed="false">
      <c r="A119" s="8" t="n">
        <v>118</v>
      </c>
      <c r="B119" s="12" t="n">
        <v>12</v>
      </c>
      <c r="C119" s="8" t="s">
        <v>14</v>
      </c>
      <c r="D119" s="8" t="s">
        <v>182</v>
      </c>
      <c r="E119" s="8"/>
      <c r="F119" s="2" t="str">
        <f aca="false">SUBSTITUTE(C119," ","_")&amp;"_"&amp;SUBSTITUTE(D119," ","_")&amp;"_"&amp;SUBSTITUTE(E119," ","_")</f>
        <v>DODGE_Viper_</v>
      </c>
      <c r="G119" s="2" t="str">
        <f aca="false">VLOOKUP(F119,Sheet6!$G$3:$H$904,2,0)</f>
        <v>G34/78</v>
      </c>
      <c r="H119" s="2" t="n">
        <f aca="false">VLOOKUP(G119,part!$Q$2:$R$51,2,0)</f>
        <v>33</v>
      </c>
      <c r="I119" s="2" t="str">
        <f aca="false">VLOOKUP(F119,Sheet6!$G$3:$I$904,3,0)</f>
        <v>G34/78</v>
      </c>
      <c r="J119" s="2" t="n">
        <f aca="false">VLOOKUP(F119,Sheet6!$G$3:$J$904,4,0)</f>
        <v>0</v>
      </c>
      <c r="K119" s="8" t="n">
        <v>118</v>
      </c>
      <c r="L119" s="2" t="n">
        <f aca="false">VLOOKUP(F119,Sheet9!$H$1:$I$912,2,0)</f>
        <v>0</v>
      </c>
      <c r="M119" s="2" t="n">
        <f aca="false">VLOOKUP(F119,Sheet9!$H$3:$I$912,2,0)</f>
        <v>0</v>
      </c>
      <c r="V119" s="2" t="str">
        <f aca="false">"{"&amp;""""&amp;"id"&amp;""""&amp;":"&amp;""""&amp;A119&amp;""""&amp;","&amp;""""&amp;"make_id"&amp;""""&amp;":"&amp;""""&amp;B119&amp;""""&amp;","&amp;""""&amp;"model_name"&amp;""""&amp;":"&amp;""""&amp;D119&amp;""""&amp;","&amp;""""&amp;"year_model"&amp;""""&amp;":"&amp;""""&amp;E119&amp;""""&amp;","&amp;""""&amp;"description"&amp;""""&amp;":"&amp;""""&amp;AD119&amp;""""&amp;"},"</f>
        <v>{"id":"118","make_id":"12","model_name":"Viper","year_model":"","description":""},</v>
      </c>
    </row>
    <row r="120" customFormat="false" ht="13.8" hidden="false" customHeight="false" outlineLevel="0" collapsed="false">
      <c r="A120" s="8" t="n">
        <v>119</v>
      </c>
      <c r="B120" s="12" t="n">
        <v>12</v>
      </c>
      <c r="C120" s="8" t="s">
        <v>14</v>
      </c>
      <c r="D120" s="8" t="s">
        <v>183</v>
      </c>
      <c r="E120" s="8"/>
      <c r="F120" s="2" t="str">
        <f aca="false">SUBSTITUTE(C120," ","_")&amp;"_"&amp;SUBSTITUTE(D120," ","_")&amp;"_"&amp;SUBSTITUTE(E120," ","_")</f>
        <v>DODGE_Neon_</v>
      </c>
      <c r="G120" s="2" t="str">
        <f aca="false">VLOOKUP(F120,Sheet6!$G$3:$H$904,2,0)</f>
        <v>G34/78</v>
      </c>
      <c r="H120" s="2" t="n">
        <f aca="false">VLOOKUP(G120,part!$Q$2:$R$51,2,0)</f>
        <v>33</v>
      </c>
      <c r="I120" s="2" t="str">
        <f aca="false">VLOOKUP(F120,Sheet6!$G$3:$I$904,3,0)</f>
        <v>G34/78</v>
      </c>
      <c r="J120" s="2" t="n">
        <f aca="false">VLOOKUP(F120,Sheet6!$G$3:$J$904,4,0)</f>
        <v>0</v>
      </c>
      <c r="K120" s="8" t="n">
        <v>119</v>
      </c>
      <c r="L120" s="2" t="n">
        <f aca="false">VLOOKUP(F120,Sheet9!$H$1:$I$912,2,0)</f>
        <v>0</v>
      </c>
      <c r="M120" s="2" t="n">
        <f aca="false">VLOOKUP(F120,Sheet9!$H$3:$I$912,2,0)</f>
        <v>0</v>
      </c>
      <c r="V120" s="2" t="str">
        <f aca="false">"{"&amp;""""&amp;"id"&amp;""""&amp;":"&amp;""""&amp;A120&amp;""""&amp;","&amp;""""&amp;"make_id"&amp;""""&amp;":"&amp;""""&amp;B120&amp;""""&amp;","&amp;""""&amp;"model_name"&amp;""""&amp;":"&amp;""""&amp;D120&amp;""""&amp;","&amp;""""&amp;"year_model"&amp;""""&amp;":"&amp;""""&amp;E120&amp;""""&amp;","&amp;""""&amp;"description"&amp;""""&amp;":"&amp;""""&amp;AD120&amp;""""&amp;"},"</f>
        <v>{"id":"119","make_id":"12","model_name":"Neon","year_model":"","description":""},</v>
      </c>
    </row>
    <row r="121" customFormat="false" ht="13.8" hidden="false" customHeight="false" outlineLevel="0" collapsed="false">
      <c r="A121" s="8" t="n">
        <v>120</v>
      </c>
      <c r="B121" s="12" t="n">
        <v>13</v>
      </c>
      <c r="C121" s="8" t="s">
        <v>15</v>
      </c>
      <c r="D121" s="8" t="s">
        <v>184</v>
      </c>
      <c r="E121" s="8" t="s">
        <v>185</v>
      </c>
      <c r="F121" s="2" t="str">
        <f aca="false">SUBSTITUTE(C121," ","_")&amp;"_"&amp;SUBSTITUTE(D121," ","_")&amp;"_"&amp;SUBSTITUTE(E121," ","_")</f>
        <v>FERRARI_F355,F430,F599,F612_1999_-_on</v>
      </c>
      <c r="G121" s="2" t="str">
        <f aca="false">VLOOKUP(F121,Sheet6!$G$3:$H$904,2,0)</f>
        <v>DIN88</v>
      </c>
      <c r="H121" s="2" t="n">
        <f aca="false">VLOOKUP(G121,part!$Q$2:$R$51,2,0)</f>
        <v>6</v>
      </c>
      <c r="I121" s="2" t="str">
        <f aca="false">VLOOKUP(F121,Sheet6!$G$3:$I$904,3,0)</f>
        <v>DIN88</v>
      </c>
      <c r="J121" s="2" t="n">
        <f aca="false">VLOOKUP(F121,Sheet6!$G$3:$J$904,4,0)</f>
        <v>0</v>
      </c>
      <c r="K121" s="8" t="n">
        <v>120</v>
      </c>
      <c r="L121" s="2" t="n">
        <f aca="false">VLOOKUP(F121,Sheet9!$H$1:$I$912,2,0)</f>
        <v>2003</v>
      </c>
      <c r="M121" s="2" t="n">
        <f aca="false">VLOOKUP(F121,Sheet9!$H$3:$I$912,2,0)</f>
        <v>2003</v>
      </c>
      <c r="V121" s="2" t="str">
        <f aca="false">"{"&amp;""""&amp;"id"&amp;""""&amp;":"&amp;""""&amp;A121&amp;""""&amp;","&amp;""""&amp;"make_id"&amp;""""&amp;":"&amp;""""&amp;B121&amp;""""&amp;","&amp;""""&amp;"model_name"&amp;""""&amp;":"&amp;""""&amp;D121&amp;""""&amp;","&amp;""""&amp;"year_model"&amp;""""&amp;":"&amp;""""&amp;E121&amp;""""&amp;","&amp;""""&amp;"description"&amp;""""&amp;":"&amp;""""&amp;AD121&amp;""""&amp;"},"</f>
        <v>{"id":"120","make_id":"13","model_name":"F355,F430,F599,F612","year_model":"1999 - on","description":""},</v>
      </c>
    </row>
    <row r="122" customFormat="false" ht="13.8" hidden="false" customHeight="false" outlineLevel="0" collapsed="false">
      <c r="A122" s="8" t="n">
        <v>121</v>
      </c>
      <c r="B122" s="12" t="n">
        <v>13</v>
      </c>
      <c r="C122" s="8" t="s">
        <v>15</v>
      </c>
      <c r="D122" s="8" t="s">
        <v>186</v>
      </c>
      <c r="E122" s="8"/>
      <c r="F122" s="2" t="str">
        <f aca="false">SUBSTITUTE(C122," ","_")&amp;"_"&amp;SUBSTITUTE(D122," ","_")&amp;"_"&amp;SUBSTITUTE(E122," ","_")</f>
        <v>FERRARI_550_Maranello_</v>
      </c>
      <c r="G122" s="2" t="str">
        <f aca="false">VLOOKUP(F122,Sheet6!$G$3:$H$904,2,0)</f>
        <v>DIN88</v>
      </c>
      <c r="H122" s="2" t="n">
        <f aca="false">VLOOKUP(G122,part!$Q$2:$R$51,2,0)</f>
        <v>6</v>
      </c>
      <c r="I122" s="2" t="str">
        <f aca="false">VLOOKUP(F122,Sheet6!$G$3:$I$904,3,0)</f>
        <v>DIN88</v>
      </c>
      <c r="J122" s="2" t="n">
        <f aca="false">VLOOKUP(F122,Sheet6!$G$3:$J$904,4,0)</f>
        <v>0</v>
      </c>
      <c r="K122" s="8" t="n">
        <v>121</v>
      </c>
      <c r="L122" s="2" t="n">
        <f aca="false">VLOOKUP(F122,Sheet9!$H$1:$I$912,2,0)</f>
        <v>2003</v>
      </c>
      <c r="M122" s="2" t="n">
        <f aca="false">VLOOKUP(F122,Sheet9!$H$3:$I$912,2,0)</f>
        <v>2003</v>
      </c>
      <c r="V122" s="2" t="str">
        <f aca="false">"{"&amp;""""&amp;"id"&amp;""""&amp;":"&amp;""""&amp;A122&amp;""""&amp;","&amp;""""&amp;"make_id"&amp;""""&amp;":"&amp;""""&amp;B122&amp;""""&amp;","&amp;""""&amp;"model_name"&amp;""""&amp;":"&amp;""""&amp;D122&amp;""""&amp;","&amp;""""&amp;"year_model"&amp;""""&amp;":"&amp;""""&amp;E122&amp;""""&amp;","&amp;""""&amp;"description"&amp;""""&amp;":"&amp;""""&amp;AD122&amp;""""&amp;"},"</f>
        <v>{"id":"121","make_id":"13","model_name":"550 Maranello","year_model":"","description":""},</v>
      </c>
    </row>
    <row r="123" customFormat="false" ht="13.8" hidden="false" customHeight="false" outlineLevel="0" collapsed="false">
      <c r="A123" s="8" t="n">
        <v>122</v>
      </c>
      <c r="B123" s="12" t="n">
        <v>13</v>
      </c>
      <c r="C123" s="8" t="s">
        <v>15</v>
      </c>
      <c r="D123" s="8" t="s">
        <v>187</v>
      </c>
      <c r="E123" s="8"/>
      <c r="F123" s="2" t="str">
        <f aca="false">SUBSTITUTE(C123," ","_")&amp;"_"&amp;SUBSTITUTE(D123," ","_")&amp;"_"&amp;SUBSTITUTE(E123," ","_")</f>
        <v>FERRARI_599_GTB_Fiorano_</v>
      </c>
      <c r="G123" s="2" t="str">
        <f aca="false">VLOOKUP(F123,Sheet6!$G$3:$H$904,2,0)</f>
        <v>DIN88</v>
      </c>
      <c r="H123" s="2" t="n">
        <f aca="false">VLOOKUP(G123,part!$Q$2:$R$51,2,0)</f>
        <v>6</v>
      </c>
      <c r="I123" s="2" t="str">
        <f aca="false">VLOOKUP(F123,Sheet6!$G$3:$I$904,3,0)</f>
        <v>DIN88</v>
      </c>
      <c r="J123" s="2" t="n">
        <f aca="false">VLOOKUP(F123,Sheet6!$G$3:$J$904,4,0)</f>
        <v>0</v>
      </c>
      <c r="K123" s="8" t="n">
        <v>122</v>
      </c>
      <c r="L123" s="2" t="n">
        <f aca="false">VLOOKUP(F123,Sheet9!$H$1:$I$912,2,0)</f>
        <v>2003</v>
      </c>
      <c r="M123" s="2" t="n">
        <f aca="false">VLOOKUP(F123,Sheet9!$H$3:$I$912,2,0)</f>
        <v>2003</v>
      </c>
      <c r="V123" s="2" t="str">
        <f aca="false">"{"&amp;""""&amp;"id"&amp;""""&amp;":"&amp;""""&amp;A123&amp;""""&amp;","&amp;""""&amp;"make_id"&amp;""""&amp;":"&amp;""""&amp;B123&amp;""""&amp;","&amp;""""&amp;"model_name"&amp;""""&amp;":"&amp;""""&amp;D123&amp;""""&amp;","&amp;""""&amp;"year_model"&amp;""""&amp;":"&amp;""""&amp;E123&amp;""""&amp;","&amp;""""&amp;"description"&amp;""""&amp;":"&amp;""""&amp;AD123&amp;""""&amp;"},"</f>
        <v>{"id":"122","make_id":"13","model_name":"599 GTB Fiorano","year_model":"","description":""},</v>
      </c>
    </row>
    <row r="124" customFormat="false" ht="13.8" hidden="false" customHeight="false" outlineLevel="0" collapsed="false">
      <c r="A124" s="8" t="n">
        <v>123</v>
      </c>
      <c r="B124" s="12" t="n">
        <v>13</v>
      </c>
      <c r="C124" s="8" t="s">
        <v>15</v>
      </c>
      <c r="D124" s="8" t="s">
        <v>188</v>
      </c>
      <c r="E124" s="8"/>
      <c r="F124" s="2" t="str">
        <f aca="false">SUBSTITUTE(C124," ","_")&amp;"_"&amp;SUBSTITUTE(D124," ","_")&amp;"_"&amp;SUBSTITUTE(E124," ","_")</f>
        <v>FERRARI_612_Scaglietti_</v>
      </c>
      <c r="G124" s="2" t="str">
        <f aca="false">VLOOKUP(F124,Sheet6!$G$3:$H$904,2,0)</f>
        <v>DIN88</v>
      </c>
      <c r="H124" s="2" t="n">
        <f aca="false">VLOOKUP(G124,part!$Q$2:$R$51,2,0)</f>
        <v>6</v>
      </c>
      <c r="I124" s="2" t="str">
        <f aca="false">VLOOKUP(F124,Sheet6!$G$3:$I$904,3,0)</f>
        <v>DIN88</v>
      </c>
      <c r="J124" s="2" t="n">
        <f aca="false">VLOOKUP(F124,Sheet6!$G$3:$J$904,4,0)</f>
        <v>0</v>
      </c>
      <c r="K124" s="8" t="n">
        <v>123</v>
      </c>
      <c r="L124" s="2" t="n">
        <f aca="false">VLOOKUP(F124,Sheet9!$H$1:$I$912,2,0)</f>
        <v>2003</v>
      </c>
      <c r="M124" s="2" t="n">
        <f aca="false">VLOOKUP(F124,Sheet9!$H$3:$I$912,2,0)</f>
        <v>2003</v>
      </c>
      <c r="V124" s="2" t="str">
        <f aca="false">"{"&amp;""""&amp;"id"&amp;""""&amp;":"&amp;""""&amp;A124&amp;""""&amp;","&amp;""""&amp;"make_id"&amp;""""&amp;":"&amp;""""&amp;B124&amp;""""&amp;","&amp;""""&amp;"model_name"&amp;""""&amp;":"&amp;""""&amp;D124&amp;""""&amp;","&amp;""""&amp;"year_model"&amp;""""&amp;":"&amp;""""&amp;E124&amp;""""&amp;","&amp;""""&amp;"description"&amp;""""&amp;":"&amp;""""&amp;AD124&amp;""""&amp;"},"</f>
        <v>{"id":"123","make_id":"13","model_name":"612 Scaglietti","year_model":"","description":""},</v>
      </c>
    </row>
    <row r="125" customFormat="false" ht="13.8" hidden="false" customHeight="false" outlineLevel="0" collapsed="false">
      <c r="A125" s="8" t="n">
        <v>124</v>
      </c>
      <c r="B125" s="12" t="n">
        <v>13</v>
      </c>
      <c r="C125" s="8" t="s">
        <v>15</v>
      </c>
      <c r="D125" s="8" t="s">
        <v>189</v>
      </c>
      <c r="E125" s="8" t="s">
        <v>190</v>
      </c>
      <c r="F125" s="2" t="str">
        <f aca="false">SUBSTITUTE(C125," ","_")&amp;"_"&amp;SUBSTITUTE(D125," ","_")&amp;"_"&amp;SUBSTITUTE(E125," ","_")</f>
        <v>FERRARI_FF,_F12_Berlinetta_2014_-_on</v>
      </c>
      <c r="G125" s="2" t="str">
        <f aca="false">VLOOKUP(F125,Sheet6!$G$3:$H$904,2,0)</f>
        <v>DIN88</v>
      </c>
      <c r="H125" s="2" t="n">
        <f aca="false">VLOOKUP(G125,part!$Q$2:$R$51,2,0)</f>
        <v>6</v>
      </c>
      <c r="I125" s="2" t="str">
        <f aca="false">VLOOKUP(F125,Sheet6!$G$3:$I$904,3,0)</f>
        <v>DIN88</v>
      </c>
      <c r="J125" s="2" t="n">
        <f aca="false">VLOOKUP(F125,Sheet6!$G$3:$J$904,4,0)</f>
        <v>0</v>
      </c>
      <c r="K125" s="8" t="n">
        <v>124</v>
      </c>
      <c r="L125" s="2" t="n">
        <f aca="false">VLOOKUP(F125,Sheet9!$H$1:$I$912,2,0)</f>
        <v>2003</v>
      </c>
      <c r="M125" s="2" t="n">
        <f aca="false">VLOOKUP(F125,Sheet9!$H$3:$I$912,2,0)</f>
        <v>2003</v>
      </c>
      <c r="V125" s="2" t="str">
        <f aca="false">"{"&amp;""""&amp;"id"&amp;""""&amp;":"&amp;""""&amp;A125&amp;""""&amp;","&amp;""""&amp;"make_id"&amp;""""&amp;":"&amp;""""&amp;B125&amp;""""&amp;","&amp;""""&amp;"model_name"&amp;""""&amp;":"&amp;""""&amp;D125&amp;""""&amp;","&amp;""""&amp;"year_model"&amp;""""&amp;":"&amp;""""&amp;E125&amp;""""&amp;","&amp;""""&amp;"description"&amp;""""&amp;":"&amp;""""&amp;AD125&amp;""""&amp;"},"</f>
        <v>{"id":"124","make_id":"13","model_name":"FF, F12 Berlinetta","year_model":"2014 - on","description":""},</v>
      </c>
    </row>
    <row r="126" customFormat="false" ht="13.8" hidden="false" customHeight="false" outlineLevel="0" collapsed="false">
      <c r="A126" s="8" t="n">
        <v>125</v>
      </c>
      <c r="B126" s="12" t="n">
        <v>13</v>
      </c>
      <c r="C126" s="8" t="s">
        <v>15</v>
      </c>
      <c r="D126" s="8" t="s">
        <v>191</v>
      </c>
      <c r="E126" s="8"/>
      <c r="F126" s="2" t="str">
        <f aca="false">SUBSTITUTE(C126," ","_")&amp;"_"&amp;SUBSTITUTE(D126," ","_")&amp;"_"&amp;SUBSTITUTE(E126," ","_")</f>
        <v>FERRARI_458_Italia,_488_</v>
      </c>
      <c r="G126" s="2" t="str">
        <f aca="false">VLOOKUP(F126,Sheet6!$G$3:$H$904,2,0)</f>
        <v>DIN88</v>
      </c>
      <c r="H126" s="2" t="n">
        <f aca="false">VLOOKUP(G126,part!$Q$2:$R$51,2,0)</f>
        <v>6</v>
      </c>
      <c r="I126" s="2" t="str">
        <f aca="false">VLOOKUP(F126,Sheet6!$G$3:$I$904,3,0)</f>
        <v>DIN88</v>
      </c>
      <c r="J126" s="2" t="n">
        <f aca="false">VLOOKUP(F126,Sheet6!$G$3:$J$904,4,0)</f>
        <v>0</v>
      </c>
      <c r="K126" s="8" t="n">
        <v>125</v>
      </c>
      <c r="L126" s="2" t="n">
        <f aca="false">VLOOKUP(F126,Sheet9!$H$1:$I$912,2,0)</f>
        <v>2003</v>
      </c>
      <c r="M126" s="2" t="n">
        <f aca="false">VLOOKUP(F126,Sheet9!$H$3:$I$912,2,0)</f>
        <v>2003</v>
      </c>
      <c r="V126" s="2" t="str">
        <f aca="false">"{"&amp;""""&amp;"id"&amp;""""&amp;":"&amp;""""&amp;A126&amp;""""&amp;","&amp;""""&amp;"make_id"&amp;""""&amp;":"&amp;""""&amp;B126&amp;""""&amp;","&amp;""""&amp;"model_name"&amp;""""&amp;":"&amp;""""&amp;D126&amp;""""&amp;","&amp;""""&amp;"year_model"&amp;""""&amp;":"&amp;""""&amp;E126&amp;""""&amp;","&amp;""""&amp;"description"&amp;""""&amp;":"&amp;""""&amp;AD126&amp;""""&amp;"},"</f>
        <v>{"id":"125","make_id":"13","model_name":"458 Italia, 488","year_model":"","description":""},</v>
      </c>
    </row>
    <row r="127" customFormat="false" ht="13.8" hidden="false" customHeight="false" outlineLevel="0" collapsed="false">
      <c r="A127" s="8" t="n">
        <v>126</v>
      </c>
      <c r="B127" s="12" t="n">
        <v>14</v>
      </c>
      <c r="C127" s="8" t="s">
        <v>16</v>
      </c>
      <c r="D127" s="8" t="s">
        <v>192</v>
      </c>
      <c r="E127" s="8" t="s">
        <v>193</v>
      </c>
      <c r="F127" s="2" t="str">
        <f aca="false">SUBSTITUTE(C127," ","_")&amp;"_"&amp;SUBSTITUTE(D127," ","_")&amp;"_"&amp;SUBSTITUTE(E127," ","_")</f>
        <v>FIAT_UNO_ALL_MODELS_1992_-_1996_</v>
      </c>
      <c r="G127" s="2" t="str">
        <f aca="false">VLOOKUP(F127,Sheet6!$G$3:$H$904,2,0)</f>
        <v>NS50</v>
      </c>
      <c r="H127" s="2" t="n">
        <f aca="false">VLOOKUP(G127,part!$Q$2:$R$51,2,0)</f>
        <v>2</v>
      </c>
      <c r="I127" s="2" t="str">
        <f aca="false">VLOOKUP(F127,Sheet6!$G$3:$I$904,3,0)</f>
        <v>D23L</v>
      </c>
      <c r="J127" s="2" t="n">
        <f aca="false">VLOOKUP(F127,Sheet6!$G$3:$J$904,4,0)</f>
        <v>0</v>
      </c>
      <c r="K127" s="8" t="n">
        <v>126</v>
      </c>
      <c r="L127" s="2" t="n">
        <f aca="false">VLOOKUP(F127,Sheet9!$H$1:$I$912,2,0)</f>
        <v>1983</v>
      </c>
      <c r="M127" s="2" t="n">
        <f aca="false">VLOOKUP(F127,Sheet9!$H$3:$I$912,2,0)</f>
        <v>1983</v>
      </c>
      <c r="V127" s="2" t="str">
        <f aca="false">"{"&amp;""""&amp;"id"&amp;""""&amp;":"&amp;""""&amp;A127&amp;""""&amp;","&amp;""""&amp;"make_id"&amp;""""&amp;":"&amp;""""&amp;B127&amp;""""&amp;","&amp;""""&amp;"model_name"&amp;""""&amp;":"&amp;""""&amp;D127&amp;""""&amp;","&amp;""""&amp;"year_model"&amp;""""&amp;":"&amp;""""&amp;E127&amp;""""&amp;","&amp;""""&amp;"description"&amp;""""&amp;":"&amp;""""&amp;AD127&amp;""""&amp;"},"</f>
        <v>{"id":"126","make_id":"14","model_name":"ALL MODELS","year_model":"1992 - 1996 ","description":""},</v>
      </c>
    </row>
    <row r="128" customFormat="false" ht="13.8" hidden="false" customHeight="false" outlineLevel="0" collapsed="false">
      <c r="A128" s="8" t="n">
        <v>127</v>
      </c>
      <c r="B128" s="12" t="n">
        <v>15</v>
      </c>
      <c r="C128" s="8" t="s">
        <v>17</v>
      </c>
      <c r="D128" s="8" t="s">
        <v>194</v>
      </c>
      <c r="E128" s="8" t="s">
        <v>135</v>
      </c>
      <c r="F128" s="2" t="str">
        <f aca="false">SUBSTITUTE(C128," ","_")&amp;"_"&amp;SUBSTITUTE(D128," ","_")&amp;"_"&amp;SUBSTITUTE(E128," ","_")</f>
        <v>FORD_Escape_2.0L/3.0L_2003_-_on</v>
      </c>
      <c r="G128" s="2" t="str">
        <f aca="false">VLOOKUP(F128,Sheet6!$G$3:$H$904,2,0)</f>
        <v>N50</v>
      </c>
      <c r="H128" s="2" t="n">
        <f aca="false">VLOOKUP(G128,part!$Q$2:$R$51,2,0)</f>
        <v>11</v>
      </c>
      <c r="I128" s="2" t="str">
        <f aca="false">VLOOKUP(F128,Sheet6!$G$3:$I$904,3,0)</f>
        <v>D26L</v>
      </c>
      <c r="J128" s="2" t="n">
        <f aca="false">VLOOKUP(F128,Sheet6!$G$3:$J$904,4,0)</f>
        <v>0</v>
      </c>
      <c r="K128" s="8" t="n">
        <v>127</v>
      </c>
      <c r="L128" s="2" t="n">
        <f aca="false">VLOOKUP(F128,Sheet9!$H$1:$I$912,2,0)</f>
        <v>1995</v>
      </c>
      <c r="M128" s="2" t="n">
        <f aca="false">VLOOKUP(F128,Sheet9!$H$3:$I$912,2,0)</f>
        <v>1995</v>
      </c>
      <c r="V128" s="2" t="str">
        <f aca="false">"{"&amp;""""&amp;"id"&amp;""""&amp;":"&amp;""""&amp;A128&amp;""""&amp;","&amp;""""&amp;"make_id"&amp;""""&amp;":"&amp;""""&amp;B128&amp;""""&amp;","&amp;""""&amp;"model_name"&amp;""""&amp;":"&amp;""""&amp;D128&amp;""""&amp;","&amp;""""&amp;"year_model"&amp;""""&amp;":"&amp;""""&amp;E128&amp;""""&amp;","&amp;""""&amp;"description"&amp;""""&amp;":"&amp;""""&amp;AD128&amp;""""&amp;"},"</f>
        <v>{"id":"127","make_id":"15","model_name":"Escape 2.0L/3.0L","year_model":"2003 - on","description":""},</v>
      </c>
    </row>
    <row r="129" customFormat="false" ht="13.8" hidden="false" customHeight="false" outlineLevel="0" collapsed="false">
      <c r="A129" s="8" t="n">
        <v>128</v>
      </c>
      <c r="B129" s="12" t="n">
        <v>15</v>
      </c>
      <c r="C129" s="8" t="s">
        <v>17</v>
      </c>
      <c r="D129" s="8" t="s">
        <v>195</v>
      </c>
      <c r="E129" s="8" t="s">
        <v>196</v>
      </c>
      <c r="F129" s="2" t="str">
        <f aca="false">SUBSTITUTE(C129," ","_")&amp;"_"&amp;SUBSTITUTE(D129," ","_")&amp;"_"&amp;SUBSTITUTE(E129," ","_")</f>
        <v>FORD_Escape_2.3L_1996_-_2000</v>
      </c>
      <c r="G129" s="2" t="str">
        <f aca="false">VLOOKUP(F129,Sheet6!$G$3:$H$904,2,0)</f>
        <v>NS50</v>
      </c>
      <c r="H129" s="2" t="n">
        <f aca="false">VLOOKUP(G129,part!$Q$2:$R$51,2,0)</f>
        <v>2</v>
      </c>
      <c r="I129" s="2" t="str">
        <f aca="false">VLOOKUP(F129,Sheet6!$G$3:$I$904,3,0)</f>
        <v>D23L</v>
      </c>
      <c r="J129" s="2" t="n">
        <f aca="false">VLOOKUP(F129,Sheet6!$G$3:$J$904,4,0)</f>
        <v>0</v>
      </c>
      <c r="K129" s="8" t="n">
        <v>128</v>
      </c>
      <c r="L129" s="2" t="n">
        <f aca="false">VLOOKUP(F129,Sheet9!$H$1:$I$912,2,0)</f>
        <v>1983</v>
      </c>
      <c r="M129" s="2" t="n">
        <f aca="false">VLOOKUP(F129,Sheet9!$H$3:$I$912,2,0)</f>
        <v>1983</v>
      </c>
      <c r="V129" s="2" t="str">
        <f aca="false">"{"&amp;""""&amp;"id"&amp;""""&amp;":"&amp;""""&amp;A129&amp;""""&amp;","&amp;""""&amp;"make_id"&amp;""""&amp;":"&amp;""""&amp;B129&amp;""""&amp;","&amp;""""&amp;"model_name"&amp;""""&amp;":"&amp;""""&amp;D129&amp;""""&amp;","&amp;""""&amp;"year_model"&amp;""""&amp;":"&amp;""""&amp;E129&amp;""""&amp;","&amp;""""&amp;"description"&amp;""""&amp;":"&amp;""""&amp;AD129&amp;""""&amp;"},"</f>
        <v>{"id":"128","make_id":"15","model_name":"Escape 2.3L","year_model":"1996 - 2000","description":""},</v>
      </c>
    </row>
    <row r="130" customFormat="false" ht="13.8" hidden="false" customHeight="false" outlineLevel="0" collapsed="false">
      <c r="A130" s="8" t="n">
        <v>129</v>
      </c>
      <c r="B130" s="12" t="n">
        <v>15</v>
      </c>
      <c r="C130" s="8" t="s">
        <v>17</v>
      </c>
      <c r="D130" s="8" t="s">
        <v>197</v>
      </c>
      <c r="E130" s="8" t="s">
        <v>75</v>
      </c>
      <c r="F130" s="2" t="str">
        <f aca="false">SUBSTITUTE(C130," ","_")&amp;"_"&amp;SUBSTITUTE(D130," ","_")&amp;"_"&amp;SUBSTITUTE(E130," ","_")</f>
        <v>FORD_Ranger_2.5/3.0_Durator_Q_2007_-_on</v>
      </c>
      <c r="G130" s="2" t="str">
        <f aca="false">VLOOKUP(F130,Sheet6!$G$3:$H$904,2,0)</f>
        <v>N70</v>
      </c>
      <c r="H130" s="2" t="n">
        <f aca="false">VLOOKUP(G130,part!$Q$2:$R$51,2,0)</f>
        <v>1</v>
      </c>
      <c r="I130" s="2" t="str">
        <f aca="false">VLOOKUP(F130,Sheet6!$G$3:$I$904,3,0)</f>
        <v>D31R</v>
      </c>
      <c r="J130" s="2" t="n">
        <f aca="false">VLOOKUP(F130,Sheet6!$G$3:$J$904,4,0)</f>
        <v>0</v>
      </c>
      <c r="K130" s="8" t="n">
        <v>129</v>
      </c>
      <c r="L130" s="2" t="n">
        <f aca="false">VLOOKUP(F130,Sheet9!$H$1:$I$912,2,0)</f>
        <v>1998</v>
      </c>
      <c r="M130" s="2" t="n">
        <f aca="false">VLOOKUP(F130,Sheet9!$H$3:$I$912,2,0)</f>
        <v>1998</v>
      </c>
      <c r="V130" s="2" t="str">
        <f aca="false">"{"&amp;""""&amp;"id"&amp;""""&amp;":"&amp;""""&amp;A130&amp;""""&amp;","&amp;""""&amp;"make_id"&amp;""""&amp;":"&amp;""""&amp;B130&amp;""""&amp;","&amp;""""&amp;"model_name"&amp;""""&amp;":"&amp;""""&amp;D130&amp;""""&amp;","&amp;""""&amp;"year_model"&amp;""""&amp;":"&amp;""""&amp;E130&amp;""""&amp;","&amp;""""&amp;"description"&amp;""""&amp;":"&amp;""""&amp;AD130&amp;""""&amp;"},"</f>
        <v>{"id":"129","make_id":"15","model_name":"Ranger 2.5/3.0 Durator Q","year_model":"2007 - on","description":""},</v>
      </c>
    </row>
    <row r="131" customFormat="false" ht="13.8" hidden="false" customHeight="false" outlineLevel="0" collapsed="false">
      <c r="A131" s="8" t="n">
        <v>130</v>
      </c>
      <c r="B131" s="12" t="n">
        <v>15</v>
      </c>
      <c r="C131" s="8" t="s">
        <v>17</v>
      </c>
      <c r="D131" s="8" t="s">
        <v>198</v>
      </c>
      <c r="E131" s="8" t="s">
        <v>141</v>
      </c>
      <c r="F131" s="2" t="str">
        <f aca="false">SUBSTITUTE(C131," ","_")&amp;"_"&amp;SUBSTITUTE(D131," ","_")&amp;"_"&amp;SUBSTITUTE(E131," ","_")</f>
        <v>FORD_All_New_Ranger_T6_2.2_2012_-_on</v>
      </c>
      <c r="G131" s="2" t="str">
        <f aca="false">VLOOKUP(F131,Sheet6!$G$3:$H$904,2,0)</f>
        <v>DIN66</v>
      </c>
      <c r="H131" s="2" t="n">
        <f aca="false">VLOOKUP(G131,part!$Q$2:$R$51,2,0)</f>
        <v>5</v>
      </c>
      <c r="I131" s="2" t="str">
        <f aca="false">VLOOKUP(F131,Sheet6!$G$3:$I$904,3,0)</f>
        <v>DIN66</v>
      </c>
      <c r="J131" s="2" t="n">
        <f aca="false">VLOOKUP(F131,Sheet6!$G$3:$J$904,4,0)</f>
        <v>2001</v>
      </c>
      <c r="K131" s="8" t="n">
        <v>130</v>
      </c>
      <c r="L131" s="2" t="str">
        <f aca="false">VLOOKUP(F131,Sheet9!$H$1:$I$912,2,0)</f>
        <v>2001/2004</v>
      </c>
      <c r="M131" s="2" t="str">
        <f aca="false">VLOOKUP(F131,Sheet9!$H$3:$I$912,2,0)</f>
        <v>2001/2004</v>
      </c>
      <c r="V131" s="2" t="str">
        <f aca="false">"{"&amp;""""&amp;"id"&amp;""""&amp;":"&amp;""""&amp;A131&amp;""""&amp;","&amp;""""&amp;"make_id"&amp;""""&amp;":"&amp;""""&amp;B131&amp;""""&amp;","&amp;""""&amp;"model_name"&amp;""""&amp;":"&amp;""""&amp;D131&amp;""""&amp;","&amp;""""&amp;"year_model"&amp;""""&amp;":"&amp;""""&amp;E131&amp;""""&amp;","&amp;""""&amp;"description"&amp;""""&amp;":"&amp;""""&amp;AD131&amp;""""&amp;"},"</f>
        <v>{"id":"130","make_id":"15","model_name":"All New Ranger T6 2.2","year_model":"2012 - on","description":""},</v>
      </c>
    </row>
    <row r="132" customFormat="false" ht="13.8" hidden="false" customHeight="false" outlineLevel="0" collapsed="false">
      <c r="A132" s="8" t="n">
        <v>131</v>
      </c>
      <c r="B132" s="12" t="n">
        <v>15</v>
      </c>
      <c r="C132" s="8" t="s">
        <v>17</v>
      </c>
      <c r="D132" s="8" t="s">
        <v>199</v>
      </c>
      <c r="E132" s="8" t="s">
        <v>141</v>
      </c>
      <c r="F132" s="2" t="str">
        <f aca="false">SUBSTITUTE(C132," ","_")&amp;"_"&amp;SUBSTITUTE(D132," ","_")&amp;"_"&amp;SUBSTITUTE(E132," ","_")</f>
        <v>FORD_All_NEw_Ranger_T6_3.2_4x4_2012_-_on</v>
      </c>
      <c r="G132" s="2" t="str">
        <f aca="false">VLOOKUP(F132,Sheet6!$G$3:$H$904,2,0)</f>
        <v>DIN77</v>
      </c>
      <c r="H132" s="2" t="n">
        <f aca="false">VLOOKUP(G132,part!$Q$2:$R$51,2,0)</f>
        <v>13</v>
      </c>
      <c r="I132" s="2" t="str">
        <f aca="false">VLOOKUP(F132,Sheet6!$G$3:$I$904,3,0)</f>
        <v>DIN77</v>
      </c>
      <c r="J132" s="2" t="n">
        <f aca="false">VLOOKUP(F132,Sheet6!$G$3:$J$904,4,0)</f>
        <v>0</v>
      </c>
      <c r="K132" s="8" t="n">
        <v>131</v>
      </c>
      <c r="L132" s="2" t="n">
        <f aca="false">VLOOKUP(F132,Sheet9!$H$1:$I$912,2,0)</f>
        <v>0</v>
      </c>
      <c r="M132" s="2" t="n">
        <f aca="false">VLOOKUP(F132,Sheet9!$H$3:$I$912,2,0)</f>
        <v>0</v>
      </c>
      <c r="V132" s="2" t="str">
        <f aca="false">"{"&amp;""""&amp;"id"&amp;""""&amp;":"&amp;""""&amp;A132&amp;""""&amp;","&amp;""""&amp;"make_id"&amp;""""&amp;":"&amp;""""&amp;B132&amp;""""&amp;","&amp;""""&amp;"model_name"&amp;""""&amp;":"&amp;""""&amp;D132&amp;""""&amp;","&amp;""""&amp;"year_model"&amp;""""&amp;":"&amp;""""&amp;E132&amp;""""&amp;","&amp;""""&amp;"description"&amp;""""&amp;":"&amp;""""&amp;AD132&amp;""""&amp;"},"</f>
        <v>{"id":"131","make_id":"15","model_name":"All NEw Ranger T6 3.2 4x4","year_model":"2012 - on","description":""},</v>
      </c>
    </row>
    <row r="133" customFormat="false" ht="13.8" hidden="false" customHeight="false" outlineLevel="0" collapsed="false">
      <c r="A133" s="8" t="n">
        <v>132</v>
      </c>
      <c r="B133" s="12" t="n">
        <v>15</v>
      </c>
      <c r="C133" s="8" t="s">
        <v>17</v>
      </c>
      <c r="D133" s="8" t="s">
        <v>200</v>
      </c>
      <c r="E133" s="8"/>
      <c r="F133" s="2" t="str">
        <f aca="false">SUBSTITUTE(C133," ","_")&amp;"_"&amp;SUBSTITUTE(D133," ","_")&amp;"_"&amp;SUBSTITUTE(E133," ","_")</f>
        <v>FORD_Sport_Trac_(4x4)_</v>
      </c>
      <c r="G133" s="2" t="str">
        <f aca="false">VLOOKUP(F133,Sheet6!$G$3:$H$904,2,0)</f>
        <v>G65</v>
      </c>
      <c r="H133" s="2" t="n">
        <f aca="false">VLOOKUP(G133,part!$Q$2:$R$51,2,0)</f>
        <v>30</v>
      </c>
      <c r="I133" s="2" t="str">
        <f aca="false">VLOOKUP(F133,Sheet6!$G$3:$I$904,3,0)</f>
        <v>G65</v>
      </c>
      <c r="J133" s="2" t="n">
        <f aca="false">VLOOKUP(F133,Sheet6!$G$3:$J$904,4,0)</f>
        <v>0</v>
      </c>
      <c r="K133" s="8" t="n">
        <v>132</v>
      </c>
      <c r="L133" s="2" t="n">
        <f aca="false">VLOOKUP(F133,Sheet9!$H$1:$I$912,2,0)</f>
        <v>0</v>
      </c>
      <c r="M133" s="2" t="n">
        <f aca="false">VLOOKUP(F133,Sheet9!$H$3:$I$912,2,0)</f>
        <v>0</v>
      </c>
      <c r="V133" s="2" t="str">
        <f aca="false">"{"&amp;""""&amp;"id"&amp;""""&amp;":"&amp;""""&amp;A133&amp;""""&amp;","&amp;""""&amp;"make_id"&amp;""""&amp;":"&amp;""""&amp;B133&amp;""""&amp;","&amp;""""&amp;"model_name"&amp;""""&amp;":"&amp;""""&amp;D133&amp;""""&amp;","&amp;""""&amp;"year_model"&amp;""""&amp;":"&amp;""""&amp;E133&amp;""""&amp;","&amp;""""&amp;"description"&amp;""""&amp;":"&amp;""""&amp;AD133&amp;""""&amp;"},"</f>
        <v>{"id":"132","make_id":"15","model_name":"Sport Trac (4x4)","year_model":"","description":""},</v>
      </c>
    </row>
    <row r="134" customFormat="false" ht="13.8" hidden="false" customHeight="false" outlineLevel="0" collapsed="false">
      <c r="A134" s="8" t="n">
        <v>133</v>
      </c>
      <c r="B134" s="12" t="n">
        <v>15</v>
      </c>
      <c r="C134" s="8" t="s">
        <v>17</v>
      </c>
      <c r="D134" s="8" t="s">
        <v>201</v>
      </c>
      <c r="E134" s="8" t="s">
        <v>75</v>
      </c>
      <c r="F134" s="2" t="str">
        <f aca="false">SUBSTITUTE(C134," ","_")&amp;"_"&amp;SUBSTITUTE(D134," ","_")&amp;"_"&amp;SUBSTITUTE(E134," ","_")</f>
        <v>FORD_Escape_3.0_V6_2007_-_on</v>
      </c>
      <c r="G134" s="2" t="str">
        <f aca="false">VLOOKUP(F134,Sheet6!$G$3:$H$904,2,0)</f>
        <v>N50</v>
      </c>
      <c r="H134" s="2" t="n">
        <f aca="false">VLOOKUP(G134,part!$Q$2:$R$51,2,0)</f>
        <v>11</v>
      </c>
      <c r="I134" s="2" t="str">
        <f aca="false">VLOOKUP(F134,Sheet6!$G$3:$I$904,3,0)</f>
        <v>D26L</v>
      </c>
      <c r="J134" s="2" t="n">
        <f aca="false">VLOOKUP(F134,Sheet6!$G$3:$J$904,4,0)</f>
        <v>0</v>
      </c>
      <c r="K134" s="8" t="n">
        <v>133</v>
      </c>
      <c r="L134" s="2" t="n">
        <f aca="false">VLOOKUP(F134,Sheet9!$H$1:$I$912,2,0)</f>
        <v>1995</v>
      </c>
      <c r="M134" s="2" t="n">
        <f aca="false">VLOOKUP(F134,Sheet9!$H$3:$I$912,2,0)</f>
        <v>1995</v>
      </c>
      <c r="V134" s="2" t="str">
        <f aca="false">"{"&amp;""""&amp;"id"&amp;""""&amp;":"&amp;""""&amp;A134&amp;""""&amp;","&amp;""""&amp;"make_id"&amp;""""&amp;":"&amp;""""&amp;B134&amp;""""&amp;","&amp;""""&amp;"model_name"&amp;""""&amp;":"&amp;""""&amp;D134&amp;""""&amp;","&amp;""""&amp;"year_model"&amp;""""&amp;":"&amp;""""&amp;E134&amp;""""&amp;","&amp;""""&amp;"description"&amp;""""&amp;":"&amp;""""&amp;AD134&amp;""""&amp;"},"</f>
        <v>{"id":"133","make_id":"15","model_name":"Escape 3.0 V6","year_model":"2007 - on","description":""},</v>
      </c>
    </row>
    <row r="135" customFormat="false" ht="13.8" hidden="false" customHeight="false" outlineLevel="0" collapsed="false">
      <c r="A135" s="8" t="n">
        <v>134</v>
      </c>
      <c r="B135" s="12" t="n">
        <v>15</v>
      </c>
      <c r="C135" s="8" t="s">
        <v>17</v>
      </c>
      <c r="D135" s="8" t="s">
        <v>202</v>
      </c>
      <c r="E135" s="8" t="s">
        <v>190</v>
      </c>
      <c r="F135" s="2" t="str">
        <f aca="false">SUBSTITUTE(C135," ","_")&amp;"_"&amp;SUBSTITUTE(D135," ","_")&amp;"_"&amp;SUBSTITUTE(E135," ","_")</f>
        <v>FORD_All_New_Escape_2.0/1.6_Ecoboost_2014_-_on</v>
      </c>
      <c r="G135" s="2" t="str">
        <f aca="false">VLOOKUP(F135,Sheet6!$G$3:$H$904,2,0)</f>
        <v>DIN66</v>
      </c>
      <c r="H135" s="2" t="n">
        <f aca="false">VLOOKUP(G135,part!$Q$2:$R$51,2,0)</f>
        <v>5</v>
      </c>
      <c r="I135" s="2" t="str">
        <f aca="false">VLOOKUP(F135,Sheet6!$G$3:$I$904,3,0)</f>
        <v>DIN66</v>
      </c>
      <c r="J135" s="2" t="n">
        <f aca="false">VLOOKUP(F135,Sheet6!$G$3:$J$904,4,0)</f>
        <v>2001</v>
      </c>
      <c r="K135" s="8" t="n">
        <v>134</v>
      </c>
      <c r="L135" s="2" t="str">
        <f aca="false">VLOOKUP(F135,Sheet9!$H$1:$I$912,2,0)</f>
        <v>2001/2004</v>
      </c>
      <c r="M135" s="2" t="str">
        <f aca="false">VLOOKUP(F135,Sheet9!$H$3:$I$912,2,0)</f>
        <v>2001/2004</v>
      </c>
      <c r="V135" s="2" t="str">
        <f aca="false">"{"&amp;""""&amp;"id"&amp;""""&amp;":"&amp;""""&amp;A135&amp;""""&amp;","&amp;""""&amp;"make_id"&amp;""""&amp;":"&amp;""""&amp;B135&amp;""""&amp;","&amp;""""&amp;"model_name"&amp;""""&amp;":"&amp;""""&amp;D135&amp;""""&amp;","&amp;""""&amp;"year_model"&amp;""""&amp;":"&amp;""""&amp;E135&amp;""""&amp;","&amp;""""&amp;"description"&amp;""""&amp;":"&amp;""""&amp;AD135&amp;""""&amp;"},"</f>
        <v>{"id":"134","make_id":"15","model_name":"All New Escape 2.0/1.6 Ecoboost","year_model":"2014 - on","description":""},</v>
      </c>
    </row>
    <row r="136" customFormat="false" ht="13.8" hidden="false" customHeight="false" outlineLevel="0" collapsed="false">
      <c r="A136" s="8" t="n">
        <v>135</v>
      </c>
      <c r="B136" s="12" t="n">
        <v>15</v>
      </c>
      <c r="C136" s="8" t="s">
        <v>17</v>
      </c>
      <c r="D136" s="8" t="s">
        <v>203</v>
      </c>
      <c r="E136" s="8" t="s">
        <v>75</v>
      </c>
      <c r="F136" s="2" t="str">
        <f aca="false">SUBSTITUTE(C136," ","_")&amp;"_"&amp;SUBSTITUTE(D136," ","_")&amp;"_"&amp;SUBSTITUTE(E136," ","_")</f>
        <v>FORD_Everest_2.5/3.0_DuratorQ_2007_-_on</v>
      </c>
      <c r="G136" s="2" t="str">
        <f aca="false">VLOOKUP(F136,Sheet6!$G$3:$H$904,2,0)</f>
        <v>N70</v>
      </c>
      <c r="H136" s="2" t="n">
        <f aca="false">VLOOKUP(G136,part!$Q$2:$R$51,2,0)</f>
        <v>1</v>
      </c>
      <c r="I136" s="2" t="str">
        <f aca="false">VLOOKUP(F136,Sheet6!$G$3:$I$904,3,0)</f>
        <v>D31R</v>
      </c>
      <c r="J136" s="2" t="n">
        <f aca="false">VLOOKUP(F136,Sheet6!$G$3:$J$904,4,0)</f>
        <v>0</v>
      </c>
      <c r="K136" s="8" t="n">
        <v>135</v>
      </c>
      <c r="L136" s="2" t="n">
        <f aca="false">VLOOKUP(F136,Sheet9!$H$1:$I$912,2,0)</f>
        <v>1998</v>
      </c>
      <c r="M136" s="2" t="n">
        <f aca="false">VLOOKUP(F136,Sheet9!$H$3:$I$912,2,0)</f>
        <v>1998</v>
      </c>
      <c r="V136" s="2" t="str">
        <f aca="false">"{"&amp;""""&amp;"id"&amp;""""&amp;":"&amp;""""&amp;A136&amp;""""&amp;","&amp;""""&amp;"make_id"&amp;""""&amp;":"&amp;""""&amp;B136&amp;""""&amp;","&amp;""""&amp;"model_name"&amp;""""&amp;":"&amp;""""&amp;D136&amp;""""&amp;","&amp;""""&amp;"year_model"&amp;""""&amp;":"&amp;""""&amp;E136&amp;""""&amp;","&amp;""""&amp;"description"&amp;""""&amp;":"&amp;""""&amp;AD136&amp;""""&amp;"},"</f>
        <v>{"id":"135","make_id":"15","model_name":"Everest 2.5/3.0 DuratorQ","year_model":"2007 - on","description":""},</v>
      </c>
    </row>
    <row r="137" customFormat="false" ht="13.8" hidden="false" customHeight="false" outlineLevel="0" collapsed="false">
      <c r="A137" s="8" t="n">
        <v>136</v>
      </c>
      <c r="B137" s="12" t="n">
        <v>15</v>
      </c>
      <c r="C137" s="8" t="s">
        <v>17</v>
      </c>
      <c r="D137" s="8" t="s">
        <v>204</v>
      </c>
      <c r="E137" s="8" t="s">
        <v>91</v>
      </c>
      <c r="F137" s="2" t="str">
        <f aca="false">SUBSTITUTE(C137," ","_")&amp;"_"&amp;SUBSTITUTE(D137," ","_")&amp;"_"&amp;SUBSTITUTE(E137," ","_")</f>
        <v>FORD_Everest_2.3L_2000_-_on</v>
      </c>
      <c r="G137" s="2" t="str">
        <f aca="false">VLOOKUP(F137,Sheet6!$G$3:$H$904,2,0)</f>
        <v>N70</v>
      </c>
      <c r="H137" s="2" t="n">
        <f aca="false">VLOOKUP(G137,part!$Q$2:$R$51,2,0)</f>
        <v>1</v>
      </c>
      <c r="I137" s="2" t="str">
        <f aca="false">VLOOKUP(F137,Sheet6!$G$3:$I$904,3,0)</f>
        <v>D31R</v>
      </c>
      <c r="J137" s="2" t="n">
        <f aca="false">VLOOKUP(F137,Sheet6!$G$3:$J$904,4,0)</f>
        <v>0</v>
      </c>
      <c r="K137" s="8" t="n">
        <v>136</v>
      </c>
      <c r="L137" s="2" t="n">
        <f aca="false">VLOOKUP(F137,Sheet9!$H$1:$I$912,2,0)</f>
        <v>1998</v>
      </c>
      <c r="M137" s="2" t="n">
        <f aca="false">VLOOKUP(F137,Sheet9!$H$3:$I$912,2,0)</f>
        <v>1998</v>
      </c>
      <c r="V137" s="2" t="str">
        <f aca="false">"{"&amp;""""&amp;"id"&amp;""""&amp;":"&amp;""""&amp;A137&amp;""""&amp;","&amp;""""&amp;"make_id"&amp;""""&amp;":"&amp;""""&amp;B137&amp;""""&amp;","&amp;""""&amp;"model_name"&amp;""""&amp;":"&amp;""""&amp;D137&amp;""""&amp;","&amp;""""&amp;"year_model"&amp;""""&amp;":"&amp;""""&amp;E137&amp;""""&amp;","&amp;""""&amp;"description"&amp;""""&amp;":"&amp;""""&amp;AD137&amp;""""&amp;"},"</f>
        <v>{"id":"136","make_id":"15","model_name":"Everest 2.3L","year_model":"2000 - on","description":""},</v>
      </c>
    </row>
    <row r="138" customFormat="false" ht="13.8" hidden="false" customHeight="false" outlineLevel="0" collapsed="false">
      <c r="A138" s="8" t="n">
        <v>137</v>
      </c>
      <c r="B138" s="12" t="n">
        <v>15</v>
      </c>
      <c r="C138" s="8" t="s">
        <v>17</v>
      </c>
      <c r="D138" s="8" t="s">
        <v>205</v>
      </c>
      <c r="E138" s="8" t="s">
        <v>206</v>
      </c>
      <c r="F138" s="2" t="str">
        <f aca="false">SUBSTITUTE(C138," ","_")&amp;"_"&amp;SUBSTITUTE(D138," ","_")&amp;"_"&amp;SUBSTITUTE(E138," ","_")</f>
        <v>FORD_All_New_Everest_2.2_2015_-_on</v>
      </c>
      <c r="G138" s="2" t="str">
        <f aca="false">VLOOKUP(F138,Sheet6!$G$3:$H$904,2,0)</f>
        <v>DIN66</v>
      </c>
      <c r="H138" s="2" t="n">
        <f aca="false">VLOOKUP(G138,part!$Q$2:$R$51,2,0)</f>
        <v>5</v>
      </c>
      <c r="I138" s="2" t="str">
        <f aca="false">VLOOKUP(F138,Sheet6!$G$3:$I$904,3,0)</f>
        <v>DIN66</v>
      </c>
      <c r="J138" s="2" t="n">
        <f aca="false">VLOOKUP(F138,Sheet6!$G$3:$J$904,4,0)</f>
        <v>2001</v>
      </c>
      <c r="K138" s="8" t="n">
        <v>137</v>
      </c>
      <c r="L138" s="2" t="str">
        <f aca="false">VLOOKUP(F138,Sheet9!$H$1:$I$912,2,0)</f>
        <v>2001/2004</v>
      </c>
      <c r="M138" s="2" t="str">
        <f aca="false">VLOOKUP(F138,Sheet9!$H$3:$I$912,2,0)</f>
        <v>2001/2004</v>
      </c>
      <c r="V138" s="2" t="str">
        <f aca="false">"{"&amp;""""&amp;"id"&amp;""""&amp;":"&amp;""""&amp;A138&amp;""""&amp;","&amp;""""&amp;"make_id"&amp;""""&amp;":"&amp;""""&amp;B138&amp;""""&amp;","&amp;""""&amp;"model_name"&amp;""""&amp;":"&amp;""""&amp;D138&amp;""""&amp;","&amp;""""&amp;"year_model"&amp;""""&amp;":"&amp;""""&amp;E138&amp;""""&amp;","&amp;""""&amp;"description"&amp;""""&amp;":"&amp;""""&amp;AD138&amp;""""&amp;"},"</f>
        <v>{"id":"137","make_id":"15","model_name":"All New Everest 2.2","year_model":"2015 - on","description":""},</v>
      </c>
    </row>
    <row r="139" customFormat="false" ht="13.8" hidden="false" customHeight="false" outlineLevel="0" collapsed="false">
      <c r="A139" s="8" t="n">
        <v>138</v>
      </c>
      <c r="B139" s="12" t="n">
        <v>15</v>
      </c>
      <c r="C139" s="8" t="s">
        <v>17</v>
      </c>
      <c r="D139" s="8" t="s">
        <v>207</v>
      </c>
      <c r="E139" s="8" t="s">
        <v>206</v>
      </c>
      <c r="F139" s="2" t="str">
        <f aca="false">SUBSTITUTE(C139," ","_")&amp;"_"&amp;SUBSTITUTE(D139," ","_")&amp;"_"&amp;SUBSTITUTE(E139," ","_")</f>
        <v>FORD_All_New_Everest_3.2_4x4_2015_-_on</v>
      </c>
      <c r="G139" s="2" t="str">
        <f aca="false">VLOOKUP(F139,Sheet6!$G$3:$H$904,2,0)</f>
        <v>DIN77</v>
      </c>
      <c r="H139" s="2" t="n">
        <f aca="false">VLOOKUP(G139,part!$Q$2:$R$51,2,0)</f>
        <v>13</v>
      </c>
      <c r="I139" s="2" t="str">
        <f aca="false">VLOOKUP(F139,Sheet6!$G$3:$I$904,3,0)</f>
        <v>DIN77</v>
      </c>
      <c r="J139" s="2" t="n">
        <f aca="false">VLOOKUP(F139,Sheet6!$G$3:$J$904,4,0)</f>
        <v>0</v>
      </c>
      <c r="K139" s="8" t="n">
        <v>138</v>
      </c>
      <c r="L139" s="2" t="n">
        <f aca="false">VLOOKUP(F139,Sheet9!$H$1:$I$912,2,0)</f>
        <v>0</v>
      </c>
      <c r="M139" s="2" t="n">
        <f aca="false">VLOOKUP(F139,Sheet9!$H$3:$I$912,2,0)</f>
        <v>0</v>
      </c>
      <c r="V139" s="2" t="str">
        <f aca="false">"{"&amp;""""&amp;"id"&amp;""""&amp;":"&amp;""""&amp;A139&amp;""""&amp;","&amp;""""&amp;"make_id"&amp;""""&amp;":"&amp;""""&amp;B139&amp;""""&amp;","&amp;""""&amp;"model_name"&amp;""""&amp;":"&amp;""""&amp;D139&amp;""""&amp;","&amp;""""&amp;"year_model"&amp;""""&amp;":"&amp;""""&amp;E139&amp;""""&amp;","&amp;""""&amp;"description"&amp;""""&amp;":"&amp;""""&amp;AD139&amp;""""&amp;"},"</f>
        <v>{"id":"138","make_id":"15","model_name":"All New Everest 3.2 4x4","year_model":"2015 - on","description":""},</v>
      </c>
    </row>
    <row r="140" customFormat="false" ht="13.8" hidden="false" customHeight="false" outlineLevel="0" collapsed="false">
      <c r="A140" s="8" t="n">
        <v>139</v>
      </c>
      <c r="B140" s="12" t="n">
        <v>15</v>
      </c>
      <c r="C140" s="8" t="s">
        <v>17</v>
      </c>
      <c r="D140" s="8" t="s">
        <v>208</v>
      </c>
      <c r="E140" s="8" t="s">
        <v>185</v>
      </c>
      <c r="F140" s="2" t="str">
        <f aca="false">SUBSTITUTE(C140," ","_")&amp;"_"&amp;SUBSTITUTE(D140," ","_")&amp;"_"&amp;SUBSTITUTE(E140," ","_")</f>
        <v>FORD_Expedition_1999_-_on</v>
      </c>
      <c r="G140" s="2" t="str">
        <f aca="false">VLOOKUP(F140,Sheet6!$G$3:$H$904,2,0)</f>
        <v>G65</v>
      </c>
      <c r="H140" s="2" t="n">
        <f aca="false">VLOOKUP(G140,part!$Q$2:$R$51,2,0)</f>
        <v>30</v>
      </c>
      <c r="I140" s="2" t="str">
        <f aca="false">VLOOKUP(F140,Sheet6!$G$3:$I$904,3,0)</f>
        <v>G65</v>
      </c>
      <c r="J140" s="2" t="n">
        <f aca="false">VLOOKUP(F140,Sheet6!$G$3:$J$904,4,0)</f>
        <v>0</v>
      </c>
      <c r="K140" s="8" t="n">
        <v>139</v>
      </c>
      <c r="L140" s="2" t="n">
        <f aca="false">VLOOKUP(F140,Sheet9!$H$1:$I$912,2,0)</f>
        <v>0</v>
      </c>
      <c r="M140" s="2" t="n">
        <f aca="false">VLOOKUP(F140,Sheet9!$H$3:$I$912,2,0)</f>
        <v>0</v>
      </c>
      <c r="V140" s="2" t="str">
        <f aca="false">"{"&amp;""""&amp;"id"&amp;""""&amp;":"&amp;""""&amp;A140&amp;""""&amp;","&amp;""""&amp;"make_id"&amp;""""&amp;":"&amp;""""&amp;B140&amp;""""&amp;","&amp;""""&amp;"model_name"&amp;""""&amp;":"&amp;""""&amp;D140&amp;""""&amp;","&amp;""""&amp;"year_model"&amp;""""&amp;":"&amp;""""&amp;E140&amp;""""&amp;","&amp;""""&amp;"description"&amp;""""&amp;":"&amp;""""&amp;AD140&amp;""""&amp;"},"</f>
        <v>{"id":"139","make_id":"15","model_name":"Expedition","year_model":"1999 - on","description":""},</v>
      </c>
    </row>
    <row r="141" customFormat="false" ht="13.8" hidden="false" customHeight="false" outlineLevel="0" collapsed="false">
      <c r="A141" s="8" t="n">
        <v>140</v>
      </c>
      <c r="B141" s="12" t="n">
        <v>15</v>
      </c>
      <c r="C141" s="8" t="s">
        <v>17</v>
      </c>
      <c r="D141" s="8" t="s">
        <v>209</v>
      </c>
      <c r="E141" s="8" t="s">
        <v>91</v>
      </c>
      <c r="F141" s="2" t="str">
        <f aca="false">SUBSTITUTE(C141," ","_")&amp;"_"&amp;SUBSTITUTE(D141," ","_")&amp;"_"&amp;SUBSTITUTE(E141," ","_")</f>
        <v>FORD_Explorer_2000_-_on</v>
      </c>
      <c r="G141" s="2" t="str">
        <f aca="false">VLOOKUP(F141,Sheet6!$G$3:$H$904,2,0)</f>
        <v>G65</v>
      </c>
      <c r="H141" s="2" t="n">
        <f aca="false">VLOOKUP(G141,part!$Q$2:$R$51,2,0)</f>
        <v>30</v>
      </c>
      <c r="I141" s="2" t="str">
        <f aca="false">VLOOKUP(F141,Sheet6!$G$3:$I$904,3,0)</f>
        <v>G65</v>
      </c>
      <c r="J141" s="2" t="n">
        <f aca="false">VLOOKUP(F141,Sheet6!$G$3:$J$904,4,0)</f>
        <v>0</v>
      </c>
      <c r="K141" s="8" t="n">
        <v>140</v>
      </c>
      <c r="L141" s="2" t="n">
        <f aca="false">VLOOKUP(F141,Sheet9!$H$1:$I$912,2,0)</f>
        <v>0</v>
      </c>
      <c r="M141" s="2" t="n">
        <f aca="false">VLOOKUP(F141,Sheet9!$H$3:$I$912,2,0)</f>
        <v>0</v>
      </c>
      <c r="V141" s="2" t="str">
        <f aca="false">"{"&amp;""""&amp;"id"&amp;""""&amp;":"&amp;""""&amp;A141&amp;""""&amp;","&amp;""""&amp;"make_id"&amp;""""&amp;":"&amp;""""&amp;B141&amp;""""&amp;","&amp;""""&amp;"model_name"&amp;""""&amp;":"&amp;""""&amp;D141&amp;""""&amp;","&amp;""""&amp;"year_model"&amp;""""&amp;":"&amp;""""&amp;E141&amp;""""&amp;","&amp;""""&amp;"description"&amp;""""&amp;":"&amp;""""&amp;AD141&amp;""""&amp;"},"</f>
        <v>{"id":"140","make_id":"15","model_name":"Explorer","year_model":"2000 - on","description":""},</v>
      </c>
    </row>
    <row r="142" customFormat="false" ht="13.8" hidden="false" customHeight="false" outlineLevel="0" collapsed="false">
      <c r="A142" s="8" t="n">
        <v>141</v>
      </c>
      <c r="B142" s="12" t="n">
        <v>15</v>
      </c>
      <c r="C142" s="8" t="s">
        <v>17</v>
      </c>
      <c r="D142" s="8" t="s">
        <v>210</v>
      </c>
      <c r="E142" s="8" t="s">
        <v>211</v>
      </c>
      <c r="F142" s="2" t="str">
        <f aca="false">SUBSTITUTE(C142," ","_")&amp;"_"&amp;SUBSTITUTE(D142," ","_")&amp;"_"&amp;SUBSTITUTE(E142," ","_")</f>
        <v>FORD_Explorer_2.0_Ecoboost_2012_-_on_</v>
      </c>
      <c r="G142" s="2" t="str">
        <f aca="false">VLOOKUP(F142,Sheet6!$G$3:$H$904,2,0)</f>
        <v>G58</v>
      </c>
      <c r="H142" s="2" t="n">
        <f aca="false">VLOOKUP(G142,part!$Q$2:$R$51,2,0)</f>
        <v>32</v>
      </c>
      <c r="I142" s="2" t="str">
        <f aca="false">VLOOKUP(F142,Sheet6!$G$3:$I$904,3,0)</f>
        <v>G58</v>
      </c>
      <c r="J142" s="2" t="n">
        <f aca="false">VLOOKUP(F142,Sheet6!$G$3:$J$904,4,0)</f>
        <v>0</v>
      </c>
      <c r="K142" s="8" t="n">
        <v>141</v>
      </c>
      <c r="L142" s="2" t="n">
        <f aca="false">VLOOKUP(F142,Sheet9!$H$1:$I$912,2,0)</f>
        <v>0</v>
      </c>
      <c r="M142" s="2" t="n">
        <f aca="false">VLOOKUP(F142,Sheet9!$H$3:$I$912,2,0)</f>
        <v>0</v>
      </c>
      <c r="V142" s="2" t="str">
        <f aca="false">"{"&amp;""""&amp;"id"&amp;""""&amp;":"&amp;""""&amp;A142&amp;""""&amp;","&amp;""""&amp;"make_id"&amp;""""&amp;":"&amp;""""&amp;B142&amp;""""&amp;","&amp;""""&amp;"model_name"&amp;""""&amp;":"&amp;""""&amp;D142&amp;""""&amp;","&amp;""""&amp;"year_model"&amp;""""&amp;":"&amp;""""&amp;E142&amp;""""&amp;","&amp;""""&amp;"description"&amp;""""&amp;":"&amp;""""&amp;AD142&amp;""""&amp;"},"</f>
        <v>{"id":"141","make_id":"15","model_name":"Explorer 2.0 Ecoboost","year_model":"2012 - on ","description":""},</v>
      </c>
    </row>
    <row r="143" customFormat="false" ht="13.8" hidden="false" customHeight="false" outlineLevel="0" collapsed="false">
      <c r="A143" s="8" t="n">
        <v>142</v>
      </c>
      <c r="B143" s="12" t="n">
        <v>15</v>
      </c>
      <c r="C143" s="8" t="s">
        <v>17</v>
      </c>
      <c r="D143" s="8" t="s">
        <v>212</v>
      </c>
      <c r="E143" s="8" t="n">
        <v>2010</v>
      </c>
      <c r="F143" s="2" t="str">
        <f aca="false">SUBSTITUTE(C143," ","_")&amp;"_"&amp;SUBSTITUTE(D143," ","_")&amp;"_"&amp;SUBSTITUTE(E143," ","_")</f>
        <v>FORD_E-150_Chateau_Wagon_MY_2010</v>
      </c>
      <c r="G143" s="2" t="str">
        <f aca="false">VLOOKUP(F143,Sheet6!$G$3:$H$904,2,0)</f>
        <v>G65</v>
      </c>
      <c r="H143" s="2" t="n">
        <f aca="false">VLOOKUP(G143,part!$Q$2:$R$51,2,0)</f>
        <v>30</v>
      </c>
      <c r="I143" s="2" t="str">
        <f aca="false">VLOOKUP(F143,Sheet6!$G$3:$I$904,3,0)</f>
        <v>G65</v>
      </c>
      <c r="J143" s="2" t="n">
        <f aca="false">VLOOKUP(F143,Sheet6!$G$3:$J$904,4,0)</f>
        <v>0</v>
      </c>
      <c r="K143" s="8" t="n">
        <v>142</v>
      </c>
      <c r="L143" s="2" t="n">
        <f aca="false">VLOOKUP(F143,Sheet9!$H$1:$I$912,2,0)</f>
        <v>0</v>
      </c>
      <c r="M143" s="2" t="n">
        <f aca="false">VLOOKUP(F143,Sheet9!$H$3:$I$912,2,0)</f>
        <v>0</v>
      </c>
      <c r="V143" s="2" t="str">
        <f aca="false">"{"&amp;""""&amp;"id"&amp;""""&amp;":"&amp;""""&amp;A143&amp;""""&amp;","&amp;""""&amp;"make_id"&amp;""""&amp;":"&amp;""""&amp;B143&amp;""""&amp;","&amp;""""&amp;"model_name"&amp;""""&amp;":"&amp;""""&amp;D143&amp;""""&amp;","&amp;""""&amp;"year_model"&amp;""""&amp;":"&amp;""""&amp;E143&amp;""""&amp;","&amp;""""&amp;"description"&amp;""""&amp;":"&amp;""""&amp;AD143&amp;""""&amp;"},"</f>
        <v>{"id":"142","make_id":"15","model_name":"E-150 Chateau Wagon MY","year_model":"2010","description":""},</v>
      </c>
    </row>
    <row r="144" customFormat="false" ht="13.8" hidden="false" customHeight="false" outlineLevel="0" collapsed="false">
      <c r="A144" s="8" t="n">
        <v>143</v>
      </c>
      <c r="B144" s="12" t="n">
        <v>15</v>
      </c>
      <c r="C144" s="8" t="s">
        <v>17</v>
      </c>
      <c r="D144" s="8" t="s">
        <v>213</v>
      </c>
      <c r="E144" s="8" t="s">
        <v>185</v>
      </c>
      <c r="F144" s="2" t="str">
        <f aca="false">SUBSTITUTE(C144," ","_")&amp;"_"&amp;SUBSTITUTE(D144," ","_")&amp;"_"&amp;SUBSTITUTE(E144," ","_")</f>
        <v>FORD_F150_1999_-_on</v>
      </c>
      <c r="G144" s="2" t="str">
        <f aca="false">VLOOKUP(F144,Sheet6!$G$3:$H$904,2,0)</f>
        <v>G65</v>
      </c>
      <c r="H144" s="2" t="n">
        <f aca="false">VLOOKUP(G144,part!$Q$2:$R$51,2,0)</f>
        <v>30</v>
      </c>
      <c r="I144" s="2" t="str">
        <f aca="false">VLOOKUP(F144,Sheet6!$G$3:$I$904,3,0)</f>
        <v>G65</v>
      </c>
      <c r="J144" s="2" t="n">
        <f aca="false">VLOOKUP(F144,Sheet6!$G$3:$J$904,4,0)</f>
        <v>0</v>
      </c>
      <c r="K144" s="8" t="n">
        <v>143</v>
      </c>
      <c r="L144" s="2" t="n">
        <f aca="false">VLOOKUP(F144,Sheet9!$H$1:$I$912,2,0)</f>
        <v>0</v>
      </c>
      <c r="M144" s="2" t="n">
        <f aca="false">VLOOKUP(F144,Sheet9!$H$3:$I$912,2,0)</f>
        <v>0</v>
      </c>
      <c r="V144" s="2" t="str">
        <f aca="false">"{"&amp;""""&amp;"id"&amp;""""&amp;":"&amp;""""&amp;A144&amp;""""&amp;","&amp;""""&amp;"make_id"&amp;""""&amp;":"&amp;""""&amp;B144&amp;""""&amp;","&amp;""""&amp;"model_name"&amp;""""&amp;":"&amp;""""&amp;D144&amp;""""&amp;","&amp;""""&amp;"year_model"&amp;""""&amp;":"&amp;""""&amp;E144&amp;""""&amp;","&amp;""""&amp;"description"&amp;""""&amp;":"&amp;""""&amp;AD144&amp;""""&amp;"},"</f>
        <v>{"id":"143","make_id":"15","model_name":"F150","year_model":"1999 - on","description":""},</v>
      </c>
    </row>
    <row r="145" customFormat="false" ht="13.8" hidden="false" customHeight="false" outlineLevel="0" collapsed="false">
      <c r="A145" s="8" t="n">
        <v>144</v>
      </c>
      <c r="B145" s="12" t="n">
        <v>15</v>
      </c>
      <c r="C145" s="8" t="s">
        <v>17</v>
      </c>
      <c r="D145" s="8" t="s">
        <v>214</v>
      </c>
      <c r="E145" s="8"/>
      <c r="F145" s="2" t="str">
        <f aca="false">SUBSTITUTE(C145," ","_")&amp;"_"&amp;SUBSTITUTE(D145," ","_")&amp;"_"&amp;SUBSTITUTE(E145," ","_")</f>
        <v>FORD_F150_Super_Cab_(4x4)_</v>
      </c>
      <c r="G145" s="2" t="str">
        <f aca="false">VLOOKUP(F145,Sheet6!$G$3:$H$904,2,0)</f>
        <v>G65</v>
      </c>
      <c r="H145" s="2" t="n">
        <f aca="false">VLOOKUP(G145,part!$Q$2:$R$51,2,0)</f>
        <v>30</v>
      </c>
      <c r="I145" s="2" t="str">
        <f aca="false">VLOOKUP(F145,Sheet6!$G$3:$I$904,3,0)</f>
        <v>G65</v>
      </c>
      <c r="J145" s="2" t="n">
        <f aca="false">VLOOKUP(F145,Sheet6!$G$3:$J$904,4,0)</f>
        <v>0</v>
      </c>
      <c r="K145" s="8" t="n">
        <v>144</v>
      </c>
      <c r="L145" s="2" t="n">
        <f aca="false">VLOOKUP(F145,Sheet9!$H$1:$I$912,2,0)</f>
        <v>0</v>
      </c>
      <c r="M145" s="2" t="n">
        <f aca="false">VLOOKUP(F145,Sheet9!$H$3:$I$912,2,0)</f>
        <v>0</v>
      </c>
      <c r="V145" s="2" t="str">
        <f aca="false">"{"&amp;""""&amp;"id"&amp;""""&amp;":"&amp;""""&amp;A145&amp;""""&amp;","&amp;""""&amp;"make_id"&amp;""""&amp;":"&amp;""""&amp;B145&amp;""""&amp;","&amp;""""&amp;"model_name"&amp;""""&amp;":"&amp;""""&amp;D145&amp;""""&amp;","&amp;""""&amp;"year_model"&amp;""""&amp;":"&amp;""""&amp;E145&amp;""""&amp;","&amp;""""&amp;"description"&amp;""""&amp;":"&amp;""""&amp;AD145&amp;""""&amp;"},"</f>
        <v>{"id":"144","make_id":"15","model_name":"F150 Super Cab (4x4)","year_model":"","description":""},</v>
      </c>
    </row>
    <row r="146" customFormat="false" ht="13.8" hidden="false" customHeight="false" outlineLevel="0" collapsed="false">
      <c r="A146" s="8" t="n">
        <v>145</v>
      </c>
      <c r="B146" s="12" t="n">
        <v>15</v>
      </c>
      <c r="C146" s="8" t="s">
        <v>17</v>
      </c>
      <c r="D146" s="8" t="s">
        <v>215</v>
      </c>
      <c r="E146" s="8" t="n">
        <v>2010</v>
      </c>
      <c r="F146" s="2" t="str">
        <f aca="false">SUBSTITUTE(C146," ","_")&amp;"_"&amp;SUBSTITUTE(D146," ","_")&amp;"_"&amp;SUBSTITUTE(E146," ","_")</f>
        <v>FORD_Ford_Fiesta_1.6_Poweshift_Sports_5DT_2010</v>
      </c>
      <c r="G146" s="2" t="str">
        <f aca="false">VLOOKUP(F146,Sheet6!$G$3:$H$904,2,0)</f>
        <v>DIN44</v>
      </c>
      <c r="H146" s="2" t="n">
        <f aca="false">VLOOKUP(G146,part!$Q$2:$R$51,2,0)</f>
        <v>7</v>
      </c>
      <c r="I146" s="2" t="str">
        <f aca="false">VLOOKUP(F146,Sheet6!$G$3:$I$904,3,0)</f>
        <v>DIN44</v>
      </c>
      <c r="J146" s="2" t="n">
        <f aca="false">VLOOKUP(F146,Sheet6!$G$3:$J$904,4,0)</f>
        <v>0</v>
      </c>
      <c r="K146" s="8" t="n">
        <v>145</v>
      </c>
      <c r="L146" s="2" t="n">
        <f aca="false">VLOOKUP(F146,Sheet9!$H$1:$I$912,2,0)</f>
        <v>0</v>
      </c>
      <c r="M146" s="2" t="n">
        <f aca="false">VLOOKUP(F146,Sheet9!$H$3:$I$912,2,0)</f>
        <v>0</v>
      </c>
      <c r="V146" s="2" t="str">
        <f aca="false">"{"&amp;""""&amp;"id"&amp;""""&amp;":"&amp;""""&amp;A146&amp;""""&amp;","&amp;""""&amp;"make_id"&amp;""""&amp;":"&amp;""""&amp;B146&amp;""""&amp;","&amp;""""&amp;"model_name"&amp;""""&amp;":"&amp;""""&amp;D146&amp;""""&amp;","&amp;""""&amp;"year_model"&amp;""""&amp;":"&amp;""""&amp;E146&amp;""""&amp;","&amp;""""&amp;"description"&amp;""""&amp;":"&amp;""""&amp;AD146&amp;""""&amp;"},"</f>
        <v>{"id":"145","make_id":"15","model_name":"Ford Fiesta 1.6 Poweshift Sports 5DT","year_model":"2010","description":""},</v>
      </c>
    </row>
    <row r="147" customFormat="false" ht="13.8" hidden="false" customHeight="false" outlineLevel="0" collapsed="false">
      <c r="A147" s="8" t="n">
        <v>146</v>
      </c>
      <c r="B147" s="12" t="n">
        <v>15</v>
      </c>
      <c r="C147" s="8" t="s">
        <v>17</v>
      </c>
      <c r="D147" s="8" t="s">
        <v>216</v>
      </c>
      <c r="E147" s="8" t="n">
        <v>2010</v>
      </c>
      <c r="F147" s="2" t="str">
        <f aca="false">SUBSTITUTE(C147," ","_")&amp;"_"&amp;SUBSTITUTE(D147," ","_")&amp;"_"&amp;SUBSTITUTE(E147," ","_")</f>
        <v>FORD_Ford_Fiesta_1.6_Poweshift_Sports_5Dr_2010</v>
      </c>
      <c r="G147" s="2" t="str">
        <f aca="false">VLOOKUP(F147,Sheet6!$G$3:$H$904,2,0)</f>
        <v>DIN44</v>
      </c>
      <c r="H147" s="2" t="n">
        <f aca="false">VLOOKUP(G147,part!$Q$2:$R$51,2,0)</f>
        <v>7</v>
      </c>
      <c r="I147" s="2" t="str">
        <f aca="false">VLOOKUP(F147,Sheet6!$G$3:$I$904,3,0)</f>
        <v>DIN44</v>
      </c>
      <c r="J147" s="2" t="n">
        <f aca="false">VLOOKUP(F147,Sheet6!$G$3:$J$904,4,0)</f>
        <v>0</v>
      </c>
      <c r="K147" s="8" t="n">
        <v>146</v>
      </c>
      <c r="L147" s="2" t="n">
        <f aca="false">VLOOKUP(F147,Sheet9!$H$1:$I$912,2,0)</f>
        <v>0</v>
      </c>
      <c r="M147" s="2" t="n">
        <f aca="false">VLOOKUP(F147,Sheet9!$H$3:$I$912,2,0)</f>
        <v>0</v>
      </c>
      <c r="V147" s="2" t="str">
        <f aca="false">"{"&amp;""""&amp;"id"&amp;""""&amp;":"&amp;""""&amp;A147&amp;""""&amp;","&amp;""""&amp;"make_id"&amp;""""&amp;":"&amp;""""&amp;B147&amp;""""&amp;","&amp;""""&amp;"model_name"&amp;""""&amp;":"&amp;""""&amp;D147&amp;""""&amp;","&amp;""""&amp;"year_model"&amp;""""&amp;":"&amp;""""&amp;E147&amp;""""&amp;","&amp;""""&amp;"description"&amp;""""&amp;":"&amp;""""&amp;AD147&amp;""""&amp;"},"</f>
        <v>{"id":"146","make_id":"15","model_name":"Ford Fiesta 1.6 Poweshift Sports 5Dr","year_model":"2010","description":""},</v>
      </c>
    </row>
    <row r="148" customFormat="false" ht="13.8" hidden="false" customHeight="false" outlineLevel="0" collapsed="false">
      <c r="A148" s="8" t="n">
        <v>147</v>
      </c>
      <c r="B148" s="12" t="n">
        <v>15</v>
      </c>
      <c r="C148" s="8" t="s">
        <v>17</v>
      </c>
      <c r="D148" s="8" t="s">
        <v>217</v>
      </c>
      <c r="E148" s="8" t="n">
        <v>2010</v>
      </c>
      <c r="F148" s="2" t="str">
        <f aca="false">SUBSTITUTE(C148," ","_")&amp;"_"&amp;SUBSTITUTE(D148," ","_")&amp;"_"&amp;SUBSTITUTE(E148," ","_")</f>
        <v>FORD_Ford_Fiesta_1.6_Poweshift_Sports_4Dr_2010</v>
      </c>
      <c r="G148" s="2" t="str">
        <f aca="false">VLOOKUP(F148,Sheet6!$G$3:$H$904,2,0)</f>
        <v>DIN44</v>
      </c>
      <c r="H148" s="2" t="n">
        <f aca="false">VLOOKUP(G148,part!$Q$2:$R$51,2,0)</f>
        <v>7</v>
      </c>
      <c r="I148" s="2" t="str">
        <f aca="false">VLOOKUP(F148,Sheet6!$G$3:$I$904,3,0)</f>
        <v>DIN44</v>
      </c>
      <c r="J148" s="2" t="n">
        <f aca="false">VLOOKUP(F148,Sheet6!$G$3:$J$904,4,0)</f>
        <v>0</v>
      </c>
      <c r="K148" s="8" t="n">
        <v>147</v>
      </c>
      <c r="L148" s="2" t="n">
        <f aca="false">VLOOKUP(F148,Sheet9!$H$1:$I$912,2,0)</f>
        <v>0</v>
      </c>
      <c r="M148" s="2" t="n">
        <f aca="false">VLOOKUP(F148,Sheet9!$H$3:$I$912,2,0)</f>
        <v>0</v>
      </c>
      <c r="V148" s="2" t="str">
        <f aca="false">"{"&amp;""""&amp;"id"&amp;""""&amp;":"&amp;""""&amp;A148&amp;""""&amp;","&amp;""""&amp;"make_id"&amp;""""&amp;":"&amp;""""&amp;B148&amp;""""&amp;","&amp;""""&amp;"model_name"&amp;""""&amp;":"&amp;""""&amp;D148&amp;""""&amp;","&amp;""""&amp;"year_model"&amp;""""&amp;":"&amp;""""&amp;E148&amp;""""&amp;","&amp;""""&amp;"description"&amp;""""&amp;":"&amp;""""&amp;AD148&amp;""""&amp;"},"</f>
        <v>{"id":"147","make_id":"15","model_name":"Ford Fiesta 1.6 Poweshift Sports 4Dr","year_model":"2010","description":""},</v>
      </c>
    </row>
    <row r="149" customFormat="false" ht="13.8" hidden="false" customHeight="false" outlineLevel="0" collapsed="false">
      <c r="A149" s="8" t="n">
        <v>148</v>
      </c>
      <c r="B149" s="12" t="n">
        <v>15</v>
      </c>
      <c r="C149" s="8" t="s">
        <v>17</v>
      </c>
      <c r="D149" s="8" t="s">
        <v>218</v>
      </c>
      <c r="E149" s="8" t="n">
        <v>2010</v>
      </c>
      <c r="F149" s="2" t="str">
        <f aca="false">SUBSTITUTE(C149," ","_")&amp;"_"&amp;SUBSTITUTE(D149," ","_")&amp;"_"&amp;SUBSTITUTE(E149," ","_")</f>
        <v>FORD_Ford_Fiesta_1.6_MT_Trend_5Dr_2010</v>
      </c>
      <c r="G149" s="2" t="str">
        <f aca="false">VLOOKUP(F149,Sheet6!$G$3:$H$904,2,0)</f>
        <v>DIN44</v>
      </c>
      <c r="H149" s="2" t="n">
        <f aca="false">VLOOKUP(G149,part!$Q$2:$R$51,2,0)</f>
        <v>7</v>
      </c>
      <c r="I149" s="2" t="str">
        <f aca="false">VLOOKUP(F149,Sheet6!$G$3:$I$904,3,0)</f>
        <v>DIN44</v>
      </c>
      <c r="J149" s="2" t="n">
        <f aca="false">VLOOKUP(F149,Sheet6!$G$3:$J$904,4,0)</f>
        <v>0</v>
      </c>
      <c r="K149" s="8" t="n">
        <v>148</v>
      </c>
      <c r="L149" s="2" t="n">
        <f aca="false">VLOOKUP(F149,Sheet9!$H$1:$I$912,2,0)</f>
        <v>0</v>
      </c>
      <c r="M149" s="2" t="n">
        <f aca="false">VLOOKUP(F149,Sheet9!$H$3:$I$912,2,0)</f>
        <v>0</v>
      </c>
      <c r="V149" s="2" t="str">
        <f aca="false">"{"&amp;""""&amp;"id"&amp;""""&amp;":"&amp;""""&amp;A149&amp;""""&amp;","&amp;""""&amp;"make_id"&amp;""""&amp;":"&amp;""""&amp;B149&amp;""""&amp;","&amp;""""&amp;"model_name"&amp;""""&amp;":"&amp;""""&amp;D149&amp;""""&amp;","&amp;""""&amp;"year_model"&amp;""""&amp;":"&amp;""""&amp;E149&amp;""""&amp;","&amp;""""&amp;"description"&amp;""""&amp;":"&amp;""""&amp;AD149&amp;""""&amp;"},"</f>
        <v>{"id":"148","make_id":"15","model_name":"Ford Fiesta 1.6 MT Trend 5Dr","year_model":"2010","description":""},</v>
      </c>
    </row>
    <row r="150" customFormat="false" ht="13.8" hidden="false" customHeight="false" outlineLevel="0" collapsed="false">
      <c r="A150" s="8" t="n">
        <v>149</v>
      </c>
      <c r="B150" s="12" t="n">
        <v>15</v>
      </c>
      <c r="C150" s="8" t="s">
        <v>17</v>
      </c>
      <c r="D150" s="8" t="s">
        <v>219</v>
      </c>
      <c r="E150" s="8" t="n">
        <v>2010</v>
      </c>
      <c r="F150" s="2" t="str">
        <f aca="false">SUBSTITUTE(C150," ","_")&amp;"_"&amp;SUBSTITUTE(D150," ","_")&amp;"_"&amp;SUBSTITUTE(E150," ","_")</f>
        <v>FORD_Ford_Fiesta_1.6_MT_Trend_4Dr_2010</v>
      </c>
      <c r="G150" s="2" t="str">
        <f aca="false">VLOOKUP(F150,Sheet6!$G$3:$H$904,2,0)</f>
        <v>DIN44</v>
      </c>
      <c r="H150" s="2" t="n">
        <f aca="false">VLOOKUP(G150,part!$Q$2:$R$51,2,0)</f>
        <v>7</v>
      </c>
      <c r="I150" s="2" t="str">
        <f aca="false">VLOOKUP(F150,Sheet6!$G$3:$I$904,3,0)</f>
        <v>DIN44</v>
      </c>
      <c r="J150" s="2" t="n">
        <f aca="false">VLOOKUP(F150,Sheet6!$G$3:$J$904,4,0)</f>
        <v>0</v>
      </c>
      <c r="K150" s="8" t="n">
        <v>149</v>
      </c>
      <c r="L150" s="2" t="n">
        <f aca="false">VLOOKUP(F150,Sheet9!$H$1:$I$912,2,0)</f>
        <v>0</v>
      </c>
      <c r="M150" s="2" t="n">
        <f aca="false">VLOOKUP(F150,Sheet9!$H$3:$I$912,2,0)</f>
        <v>0</v>
      </c>
      <c r="V150" s="2" t="str">
        <f aca="false">"{"&amp;""""&amp;"id"&amp;""""&amp;":"&amp;""""&amp;A150&amp;""""&amp;","&amp;""""&amp;"make_id"&amp;""""&amp;":"&amp;""""&amp;B150&amp;""""&amp;","&amp;""""&amp;"model_name"&amp;""""&amp;":"&amp;""""&amp;D150&amp;""""&amp;","&amp;""""&amp;"year_model"&amp;""""&amp;":"&amp;""""&amp;E150&amp;""""&amp;","&amp;""""&amp;"description"&amp;""""&amp;":"&amp;""""&amp;AD150&amp;""""&amp;"},"</f>
        <v>{"id":"149","make_id":"15","model_name":"Ford Fiesta 1.6 MT Trend 4Dr","year_model":"2010","description":""},</v>
      </c>
    </row>
    <row r="151" customFormat="false" ht="13.8" hidden="false" customHeight="false" outlineLevel="0" collapsed="false">
      <c r="A151" s="8" t="n">
        <v>150</v>
      </c>
      <c r="B151" s="12" t="n">
        <v>15</v>
      </c>
      <c r="C151" s="8" t="s">
        <v>17</v>
      </c>
      <c r="D151" s="8" t="s">
        <v>220</v>
      </c>
      <c r="E151" s="8" t="n">
        <v>2010</v>
      </c>
      <c r="F151" s="2" t="str">
        <f aca="false">SUBSTITUTE(C151," ","_")&amp;"_"&amp;SUBSTITUTE(D151," ","_")&amp;"_"&amp;SUBSTITUTE(E151," ","_")</f>
        <v>FORD_Ford_Fiesta_1.6_MT_Style_4Dr_2010</v>
      </c>
      <c r="G151" s="2" t="str">
        <f aca="false">VLOOKUP(F151,Sheet6!$G$3:$H$904,2,0)</f>
        <v>DIN44</v>
      </c>
      <c r="H151" s="2" t="n">
        <f aca="false">VLOOKUP(G151,part!$Q$2:$R$51,2,0)</f>
        <v>7</v>
      </c>
      <c r="I151" s="2" t="str">
        <f aca="false">VLOOKUP(F151,Sheet6!$G$3:$I$904,3,0)</f>
        <v>DIN44</v>
      </c>
      <c r="J151" s="2" t="n">
        <f aca="false">VLOOKUP(F151,Sheet6!$G$3:$J$904,4,0)</f>
        <v>0</v>
      </c>
      <c r="K151" s="8" t="n">
        <v>150</v>
      </c>
      <c r="L151" s="2" t="n">
        <f aca="false">VLOOKUP(F151,Sheet9!$H$1:$I$912,2,0)</f>
        <v>0</v>
      </c>
      <c r="M151" s="2" t="n">
        <f aca="false">VLOOKUP(F151,Sheet9!$H$3:$I$912,2,0)</f>
        <v>0</v>
      </c>
      <c r="V151" s="2" t="str">
        <f aca="false">"{"&amp;""""&amp;"id"&amp;""""&amp;":"&amp;""""&amp;A151&amp;""""&amp;","&amp;""""&amp;"make_id"&amp;""""&amp;":"&amp;""""&amp;B151&amp;""""&amp;","&amp;""""&amp;"model_name"&amp;""""&amp;":"&amp;""""&amp;D151&amp;""""&amp;","&amp;""""&amp;"year_model"&amp;""""&amp;":"&amp;""""&amp;E151&amp;""""&amp;","&amp;""""&amp;"description"&amp;""""&amp;":"&amp;""""&amp;AD151&amp;""""&amp;"},"</f>
        <v>{"id":"150","make_id":"15","model_name":"Ford Fiesta 1.6 MT Style 4Dr","year_model":"2010","description":""},</v>
      </c>
    </row>
    <row r="152" customFormat="false" ht="13.8" hidden="false" customHeight="false" outlineLevel="0" collapsed="false">
      <c r="A152" s="8" t="n">
        <v>151</v>
      </c>
      <c r="B152" s="12" t="n">
        <v>15</v>
      </c>
      <c r="C152" s="8" t="s">
        <v>17</v>
      </c>
      <c r="D152" s="8" t="s">
        <v>221</v>
      </c>
      <c r="E152" s="8" t="s">
        <v>190</v>
      </c>
      <c r="F152" s="2" t="str">
        <f aca="false">SUBSTITUTE(C152," ","_")&amp;"_"&amp;SUBSTITUTE(D152," ","_")&amp;"_"&amp;SUBSTITUTE(E152," ","_")</f>
        <v>FORD_Ford_Fiesta_1.0_Ecoboost_2014_-_on</v>
      </c>
      <c r="G152" s="2" t="str">
        <f aca="false">VLOOKUP(F152,Sheet6!$G$3:$H$904,2,0)</f>
        <v>DIN66</v>
      </c>
      <c r="H152" s="2" t="n">
        <f aca="false">VLOOKUP(G152,part!$Q$2:$R$51,2,0)</f>
        <v>5</v>
      </c>
      <c r="I152" s="2" t="str">
        <f aca="false">VLOOKUP(F152,Sheet6!$G$3:$I$904,3,0)</f>
        <v>DIN66</v>
      </c>
      <c r="J152" s="2" t="n">
        <f aca="false">VLOOKUP(F152,Sheet6!$G$3:$J$904,4,0)</f>
        <v>2001</v>
      </c>
      <c r="K152" s="8" t="n">
        <v>151</v>
      </c>
      <c r="L152" s="2" t="str">
        <f aca="false">VLOOKUP(F152,Sheet9!$H$1:$I$912,2,0)</f>
        <v>2001/2004</v>
      </c>
      <c r="M152" s="2" t="str">
        <f aca="false">VLOOKUP(F152,Sheet9!$H$3:$I$912,2,0)</f>
        <v>2001/2004</v>
      </c>
      <c r="V152" s="2" t="str">
        <f aca="false">"{"&amp;""""&amp;"id"&amp;""""&amp;":"&amp;""""&amp;A152&amp;""""&amp;","&amp;""""&amp;"make_id"&amp;""""&amp;":"&amp;""""&amp;B152&amp;""""&amp;","&amp;""""&amp;"model_name"&amp;""""&amp;":"&amp;""""&amp;D152&amp;""""&amp;","&amp;""""&amp;"year_model"&amp;""""&amp;":"&amp;""""&amp;E152&amp;""""&amp;","&amp;""""&amp;"description"&amp;""""&amp;":"&amp;""""&amp;AD152&amp;""""&amp;"},"</f>
        <v>{"id":"151","make_id":"15","model_name":"Ford Fiesta 1.0 Ecoboost","year_model":"2014 - on","description":""},</v>
      </c>
    </row>
    <row r="153" customFormat="false" ht="13.8" hidden="false" customHeight="false" outlineLevel="0" collapsed="false">
      <c r="A153" s="8" t="n">
        <v>152</v>
      </c>
      <c r="B153" s="12" t="n">
        <v>15</v>
      </c>
      <c r="C153" s="8" t="s">
        <v>17</v>
      </c>
      <c r="D153" s="8" t="s">
        <v>222</v>
      </c>
      <c r="E153" s="8" t="s">
        <v>223</v>
      </c>
      <c r="F153" s="2" t="str">
        <f aca="false">SUBSTITUTE(C153," ","_")&amp;"_"&amp;SUBSTITUTE(D153," ","_")&amp;"_"&amp;SUBSTITUTE(E153," ","_")</f>
        <v>FORD_Focus_2005_-_on</v>
      </c>
      <c r="G153" s="2" t="str">
        <f aca="false">VLOOKUP(F153,Sheet6!$G$3:$H$904,2,0)</f>
        <v>DIN44</v>
      </c>
      <c r="H153" s="2" t="n">
        <f aca="false">VLOOKUP(G153,part!$Q$2:$R$51,2,0)</f>
        <v>7</v>
      </c>
      <c r="I153" s="2" t="str">
        <f aca="false">VLOOKUP(F153,Sheet6!$G$3:$I$904,3,0)</f>
        <v>DIN44</v>
      </c>
      <c r="J153" s="2" t="n">
        <f aca="false">VLOOKUP(F153,Sheet6!$G$3:$J$904,4,0)</f>
        <v>0</v>
      </c>
      <c r="K153" s="8" t="n">
        <v>152</v>
      </c>
      <c r="L153" s="2" t="n">
        <f aca="false">VLOOKUP(F153,Sheet9!$H$1:$I$912,2,0)</f>
        <v>0</v>
      </c>
      <c r="M153" s="2" t="n">
        <f aca="false">VLOOKUP(F153,Sheet9!$H$3:$I$912,2,0)</f>
        <v>0</v>
      </c>
      <c r="V153" s="2" t="str">
        <f aca="false">"{"&amp;""""&amp;"id"&amp;""""&amp;":"&amp;""""&amp;A153&amp;""""&amp;","&amp;""""&amp;"make_id"&amp;""""&amp;":"&amp;""""&amp;B153&amp;""""&amp;","&amp;""""&amp;"model_name"&amp;""""&amp;":"&amp;""""&amp;D153&amp;""""&amp;","&amp;""""&amp;"year_model"&amp;""""&amp;":"&amp;""""&amp;E153&amp;""""&amp;","&amp;""""&amp;"description"&amp;""""&amp;":"&amp;""""&amp;AD153&amp;""""&amp;"},"</f>
        <v>{"id":"152","make_id":"15","model_name":"Focus","year_model":"2005 - on","description":""},</v>
      </c>
    </row>
    <row r="154" customFormat="false" ht="13.8" hidden="false" customHeight="false" outlineLevel="0" collapsed="false">
      <c r="A154" s="8" t="n">
        <v>153</v>
      </c>
      <c r="B154" s="12" t="n">
        <v>15</v>
      </c>
      <c r="C154" s="8" t="s">
        <v>17</v>
      </c>
      <c r="D154" s="8" t="s">
        <v>224</v>
      </c>
      <c r="E154" s="8" t="s">
        <v>223</v>
      </c>
      <c r="F154" s="2" t="str">
        <f aca="false">SUBSTITUTE(C154," ","_")&amp;"_"&amp;SUBSTITUTE(D154," ","_")&amp;"_"&amp;SUBSTITUTE(E154," ","_")</f>
        <v>FORD_Focus_(Diesel)_2005_-_on</v>
      </c>
      <c r="G154" s="2" t="str">
        <f aca="false">VLOOKUP(F154,Sheet6!$G$3:$H$904,2,0)</f>
        <v>DIN66</v>
      </c>
      <c r="H154" s="2" t="n">
        <f aca="false">VLOOKUP(G154,part!$Q$2:$R$51,2,0)</f>
        <v>5</v>
      </c>
      <c r="I154" s="2" t="str">
        <f aca="false">VLOOKUP(F154,Sheet6!$G$3:$I$904,3,0)</f>
        <v>DIN66</v>
      </c>
      <c r="J154" s="2" t="n">
        <f aca="false">VLOOKUP(F154,Sheet6!$G$3:$J$904,4,0)</f>
        <v>2001</v>
      </c>
      <c r="K154" s="8" t="n">
        <v>153</v>
      </c>
      <c r="L154" s="2" t="str">
        <f aca="false">VLOOKUP(F154,Sheet9!$H$1:$I$912,2,0)</f>
        <v>2001/2004</v>
      </c>
      <c r="M154" s="2" t="str">
        <f aca="false">VLOOKUP(F154,Sheet9!$H$3:$I$912,2,0)</f>
        <v>2001/2004</v>
      </c>
      <c r="V154" s="2" t="str">
        <f aca="false">"{"&amp;""""&amp;"id"&amp;""""&amp;":"&amp;""""&amp;A154&amp;""""&amp;","&amp;""""&amp;"make_id"&amp;""""&amp;":"&amp;""""&amp;B154&amp;""""&amp;","&amp;""""&amp;"model_name"&amp;""""&amp;":"&amp;""""&amp;D154&amp;""""&amp;","&amp;""""&amp;"year_model"&amp;""""&amp;":"&amp;""""&amp;E154&amp;""""&amp;","&amp;""""&amp;"description"&amp;""""&amp;":"&amp;""""&amp;AD154&amp;""""&amp;"},"</f>
        <v>{"id":"153","make_id":"15","model_name":"Focus (Diesel)","year_model":"2005 - on","description":""},</v>
      </c>
    </row>
    <row r="155" customFormat="false" ht="13.8" hidden="false" customHeight="false" outlineLevel="0" collapsed="false">
      <c r="A155" s="8" t="n">
        <v>154</v>
      </c>
      <c r="B155" s="12" t="n">
        <v>15</v>
      </c>
      <c r="C155" s="8" t="s">
        <v>17</v>
      </c>
      <c r="D155" s="8" t="s">
        <v>225</v>
      </c>
      <c r="E155" s="8" t="s">
        <v>65</v>
      </c>
      <c r="F155" s="2" t="str">
        <f aca="false">SUBSTITUTE(C155," ","_")&amp;"_"&amp;SUBSTITUTE(D155," ","_")&amp;"_"&amp;SUBSTITUTE(E155," ","_")</f>
        <v>FORD_LYNX_1998_-_on_</v>
      </c>
      <c r="G155" s="2" t="str">
        <f aca="false">VLOOKUP(F155,Sheet6!$G$3:$H$904,2,0)</f>
        <v>NS50</v>
      </c>
      <c r="H155" s="2" t="n">
        <f aca="false">VLOOKUP(G155,part!$Q$2:$R$51,2,0)</f>
        <v>2</v>
      </c>
      <c r="I155" s="2" t="str">
        <f aca="false">VLOOKUP(F155,Sheet6!$G$3:$I$904,3,0)</f>
        <v>D23L</v>
      </c>
      <c r="J155" s="2" t="n">
        <f aca="false">VLOOKUP(F155,Sheet6!$G$3:$J$904,4,0)</f>
        <v>0</v>
      </c>
      <c r="K155" s="8" t="n">
        <v>154</v>
      </c>
      <c r="L155" s="2" t="n">
        <f aca="false">VLOOKUP(F155,Sheet9!$H$1:$I$912,2,0)</f>
        <v>1983</v>
      </c>
      <c r="M155" s="2" t="n">
        <f aca="false">VLOOKUP(F155,Sheet9!$H$3:$I$912,2,0)</f>
        <v>1983</v>
      </c>
      <c r="V155" s="2" t="str">
        <f aca="false">"{"&amp;""""&amp;"id"&amp;""""&amp;":"&amp;""""&amp;A155&amp;""""&amp;","&amp;""""&amp;"make_id"&amp;""""&amp;":"&amp;""""&amp;B155&amp;""""&amp;","&amp;""""&amp;"model_name"&amp;""""&amp;":"&amp;""""&amp;D155&amp;""""&amp;","&amp;""""&amp;"year_model"&amp;""""&amp;":"&amp;""""&amp;E155&amp;""""&amp;","&amp;""""&amp;"description"&amp;""""&amp;":"&amp;""""&amp;AD155&amp;""""&amp;"},"</f>
        <v>{"id":"154","make_id":"15","model_name":"LYNX","year_model":"1998 - on ","description":""},</v>
      </c>
    </row>
    <row r="156" customFormat="false" ht="13.8" hidden="false" customHeight="false" outlineLevel="0" collapsed="false">
      <c r="A156" s="8" t="n">
        <v>155</v>
      </c>
      <c r="B156" s="12" t="n">
        <v>15</v>
      </c>
      <c r="C156" s="8" t="s">
        <v>17</v>
      </c>
      <c r="D156" s="8" t="s">
        <v>226</v>
      </c>
      <c r="E156" s="8" t="s">
        <v>185</v>
      </c>
      <c r="F156" s="2" t="str">
        <f aca="false">SUBSTITUTE(C156," ","_")&amp;"_"&amp;SUBSTITUTE(D156," ","_")&amp;"_"&amp;SUBSTITUTE(E156," ","_")</f>
        <v>FORD_Ranger_1999_-_on</v>
      </c>
      <c r="G156" s="2" t="str">
        <f aca="false">VLOOKUP(F156,Sheet6!$G$3:$H$904,2,0)</f>
        <v>N70</v>
      </c>
      <c r="H156" s="2" t="n">
        <f aca="false">VLOOKUP(G156,part!$Q$2:$R$51,2,0)</f>
        <v>1</v>
      </c>
      <c r="I156" s="2" t="str">
        <f aca="false">VLOOKUP(F156,Sheet6!$G$3:$I$904,3,0)</f>
        <v>D31R</v>
      </c>
      <c r="J156" s="2" t="n">
        <f aca="false">VLOOKUP(F156,Sheet6!$G$3:$J$904,4,0)</f>
        <v>0</v>
      </c>
      <c r="K156" s="8" t="n">
        <v>155</v>
      </c>
      <c r="L156" s="2" t="n">
        <f aca="false">VLOOKUP(F156,Sheet9!$H$1:$I$912,2,0)</f>
        <v>1998</v>
      </c>
      <c r="M156" s="2" t="n">
        <f aca="false">VLOOKUP(F156,Sheet9!$H$3:$I$912,2,0)</f>
        <v>1998</v>
      </c>
      <c r="V156" s="2" t="str">
        <f aca="false">"{"&amp;""""&amp;"id"&amp;""""&amp;":"&amp;""""&amp;A156&amp;""""&amp;","&amp;""""&amp;"make_id"&amp;""""&amp;":"&amp;""""&amp;B156&amp;""""&amp;","&amp;""""&amp;"model_name"&amp;""""&amp;":"&amp;""""&amp;D156&amp;""""&amp;","&amp;""""&amp;"year_model"&amp;""""&amp;":"&amp;""""&amp;E156&amp;""""&amp;","&amp;""""&amp;"description"&amp;""""&amp;":"&amp;""""&amp;AD156&amp;""""&amp;"},"</f>
        <v>{"id":"155","make_id":"15","model_name":"Ranger","year_model":"1999 - on","description":""},</v>
      </c>
    </row>
    <row r="157" customFormat="false" ht="13.8" hidden="false" customHeight="false" outlineLevel="0" collapsed="false">
      <c r="A157" s="8" t="n">
        <v>156</v>
      </c>
      <c r="B157" s="12" t="n">
        <v>16</v>
      </c>
      <c r="C157" s="8" t="s">
        <v>18</v>
      </c>
      <c r="D157" s="8" t="s">
        <v>227</v>
      </c>
      <c r="E157" s="8"/>
      <c r="F157" s="2" t="str">
        <f aca="false">SUBSTITUTE(C157," ","_")&amp;"_"&amp;SUBSTITUTE(D157," ","_")&amp;"_"&amp;SUBSTITUTE(E157," ","_")</f>
        <v>FOTON_Blizzard_</v>
      </c>
      <c r="G157" s="2" t="str">
        <f aca="false">VLOOKUP(F157,Sheet6!$G$3:$H$904,2,0)</f>
        <v>N70</v>
      </c>
      <c r="H157" s="2" t="n">
        <f aca="false">VLOOKUP(G157,part!$Q$2:$R$51,2,0)</f>
        <v>1</v>
      </c>
      <c r="I157" s="2" t="str">
        <f aca="false">VLOOKUP(F157,Sheet6!$G$3:$I$904,3,0)</f>
        <v>D31R</v>
      </c>
      <c r="J157" s="2" t="n">
        <f aca="false">VLOOKUP(F157,Sheet6!$G$3:$J$904,4,0)</f>
        <v>0</v>
      </c>
      <c r="K157" s="8" t="n">
        <v>156</v>
      </c>
      <c r="L157" s="2" t="n">
        <f aca="false">VLOOKUP(F157,Sheet9!$H$1:$I$912,2,0)</f>
        <v>1998</v>
      </c>
      <c r="M157" s="2" t="n">
        <f aca="false">VLOOKUP(F157,Sheet9!$H$3:$I$912,2,0)</f>
        <v>1998</v>
      </c>
      <c r="V157" s="2" t="str">
        <f aca="false">"{"&amp;""""&amp;"id"&amp;""""&amp;":"&amp;""""&amp;A157&amp;""""&amp;","&amp;""""&amp;"make_id"&amp;""""&amp;":"&amp;""""&amp;B157&amp;""""&amp;","&amp;""""&amp;"model_name"&amp;""""&amp;":"&amp;""""&amp;D157&amp;""""&amp;","&amp;""""&amp;"year_model"&amp;""""&amp;":"&amp;""""&amp;E157&amp;""""&amp;","&amp;""""&amp;"description"&amp;""""&amp;":"&amp;""""&amp;AD157&amp;""""&amp;"},"</f>
        <v>{"id":"156","make_id":"16","model_name":"Blizzard","year_model":"","description":""},</v>
      </c>
    </row>
    <row r="158" customFormat="false" ht="13.8" hidden="false" customHeight="false" outlineLevel="0" collapsed="false">
      <c r="A158" s="8" t="n">
        <v>157</v>
      </c>
      <c r="B158" s="12" t="n">
        <v>16</v>
      </c>
      <c r="C158" s="8" t="s">
        <v>18</v>
      </c>
      <c r="D158" s="8" t="s">
        <v>228</v>
      </c>
      <c r="E158" s="8"/>
      <c r="F158" s="2" t="str">
        <f aca="false">SUBSTITUTE(C158," ","_")&amp;"_"&amp;SUBSTITUTE(D158," ","_")&amp;"_"&amp;SUBSTITUTE(E158," ","_")</f>
        <v>FOTON_MPX_</v>
      </c>
      <c r="G158" s="2" t="str">
        <f aca="false">VLOOKUP(F158,Sheet6!$G$3:$H$904,2,0)</f>
        <v>N70</v>
      </c>
      <c r="H158" s="2" t="n">
        <f aca="false">VLOOKUP(G158,part!$Q$2:$R$51,2,0)</f>
        <v>1</v>
      </c>
      <c r="I158" s="2" t="str">
        <f aca="false">VLOOKUP(F158,Sheet6!$G$3:$I$904,3,0)</f>
        <v>D31R</v>
      </c>
      <c r="J158" s="2" t="n">
        <f aca="false">VLOOKUP(F158,Sheet6!$G$3:$J$904,4,0)</f>
        <v>0</v>
      </c>
      <c r="K158" s="8" t="n">
        <v>157</v>
      </c>
      <c r="L158" s="2" t="n">
        <f aca="false">VLOOKUP(F158,Sheet9!$H$1:$I$912,2,0)</f>
        <v>1998</v>
      </c>
      <c r="M158" s="2" t="n">
        <f aca="false">VLOOKUP(F158,Sheet9!$H$3:$I$912,2,0)</f>
        <v>1998</v>
      </c>
      <c r="V158" s="2" t="str">
        <f aca="false">"{"&amp;""""&amp;"id"&amp;""""&amp;":"&amp;""""&amp;A158&amp;""""&amp;","&amp;""""&amp;"make_id"&amp;""""&amp;":"&amp;""""&amp;B158&amp;""""&amp;","&amp;""""&amp;"model_name"&amp;""""&amp;":"&amp;""""&amp;D158&amp;""""&amp;","&amp;""""&amp;"year_model"&amp;""""&amp;":"&amp;""""&amp;E158&amp;""""&amp;","&amp;""""&amp;"description"&amp;""""&amp;":"&amp;""""&amp;AD158&amp;""""&amp;"},"</f>
        <v>{"id":"157","make_id":"16","model_name":"MPX","year_model":"","description":""},</v>
      </c>
    </row>
    <row r="159" customFormat="false" ht="13.8" hidden="false" customHeight="false" outlineLevel="0" collapsed="false">
      <c r="A159" s="8" t="n">
        <v>158</v>
      </c>
      <c r="B159" s="12" t="n">
        <v>17</v>
      </c>
      <c r="C159" s="8" t="s">
        <v>19</v>
      </c>
      <c r="D159" s="8" t="s">
        <v>229</v>
      </c>
      <c r="E159" s="8"/>
      <c r="F159" s="2" t="str">
        <f aca="false">SUBSTITUTE(C159," ","_")&amp;"_"&amp;SUBSTITUTE(D159," ","_")&amp;"_"&amp;SUBSTITUTE(E159," ","_")</f>
        <v>HAIMA_Haima1_Sub-Compact_</v>
      </c>
      <c r="G159" s="2" t="str">
        <f aca="false">VLOOKUP(F159,Sheet6!$G$3:$H$904,2,0)</f>
        <v>NS60</v>
      </c>
      <c r="H159" s="2" t="n">
        <f aca="false">VLOOKUP(G159,part!$Q$2:$R$51,2,0)</f>
        <v>3</v>
      </c>
      <c r="I159" s="2" t="str">
        <f aca="false">VLOOKUP(F159,Sheet6!$G$3:$I$904,3,0)</f>
        <v>B24L</v>
      </c>
      <c r="J159" s="2" t="n">
        <f aca="false">VLOOKUP(F159,Sheet6!$G$3:$J$904,4,0)</f>
        <v>1985</v>
      </c>
      <c r="K159" s="8" t="n">
        <v>158</v>
      </c>
      <c r="L159" s="2" t="str">
        <f aca="false">VLOOKUP(F159,Sheet9!$H$1:$I$912,2,0)</f>
        <v>1986/1993</v>
      </c>
      <c r="M159" s="2" t="str">
        <f aca="false">VLOOKUP(F159,Sheet9!$H$3:$I$912,2,0)</f>
        <v>1986/1993</v>
      </c>
      <c r="V159" s="2" t="str">
        <f aca="false">"{"&amp;""""&amp;"id"&amp;""""&amp;":"&amp;""""&amp;A159&amp;""""&amp;","&amp;""""&amp;"make_id"&amp;""""&amp;":"&amp;""""&amp;B159&amp;""""&amp;","&amp;""""&amp;"model_name"&amp;""""&amp;":"&amp;""""&amp;D159&amp;""""&amp;","&amp;""""&amp;"year_model"&amp;""""&amp;":"&amp;""""&amp;E159&amp;""""&amp;","&amp;""""&amp;"description"&amp;""""&amp;":"&amp;""""&amp;AD159&amp;""""&amp;"},"</f>
        <v>{"id":"158","make_id":"17","model_name":"Haima1 Sub-Compact","year_model":"","description":""},</v>
      </c>
    </row>
    <row r="160" customFormat="false" ht="13.8" hidden="false" customHeight="false" outlineLevel="0" collapsed="false">
      <c r="A160" s="8" t="n">
        <v>159</v>
      </c>
      <c r="B160" s="12" t="n">
        <v>17</v>
      </c>
      <c r="C160" s="8" t="s">
        <v>19</v>
      </c>
      <c r="D160" s="8" t="s">
        <v>230</v>
      </c>
      <c r="E160" s="8"/>
      <c r="F160" s="2" t="str">
        <f aca="false">SUBSTITUTE(C160," ","_")&amp;"_"&amp;SUBSTITUTE(D160," ","_")&amp;"_"&amp;SUBSTITUTE(E160," ","_")</f>
        <v>HAIMA_Haima2_Sub-Compact_</v>
      </c>
      <c r="G160" s="2" t="str">
        <f aca="false">VLOOKUP(F160,Sheet6!$G$3:$H$904,2,0)</f>
        <v>NS60</v>
      </c>
      <c r="H160" s="2" t="n">
        <f aca="false">VLOOKUP(G160,part!$Q$2:$R$51,2,0)</f>
        <v>3</v>
      </c>
      <c r="I160" s="2" t="str">
        <f aca="false">VLOOKUP(F160,Sheet6!$G$3:$I$904,3,0)</f>
        <v>B24L</v>
      </c>
      <c r="J160" s="2" t="n">
        <f aca="false">VLOOKUP(F160,Sheet6!$G$3:$J$904,4,0)</f>
        <v>1985</v>
      </c>
      <c r="K160" s="8" t="n">
        <v>159</v>
      </c>
      <c r="L160" s="2" t="str">
        <f aca="false">VLOOKUP(F160,Sheet9!$H$1:$I$912,2,0)</f>
        <v>1986/1993</v>
      </c>
      <c r="M160" s="2" t="str">
        <f aca="false">VLOOKUP(F160,Sheet9!$H$3:$I$912,2,0)</f>
        <v>1986/1993</v>
      </c>
      <c r="V160" s="2" t="str">
        <f aca="false">"{"&amp;""""&amp;"id"&amp;""""&amp;":"&amp;""""&amp;A160&amp;""""&amp;","&amp;""""&amp;"make_id"&amp;""""&amp;":"&amp;""""&amp;B160&amp;""""&amp;","&amp;""""&amp;"model_name"&amp;""""&amp;":"&amp;""""&amp;D160&amp;""""&amp;","&amp;""""&amp;"year_model"&amp;""""&amp;":"&amp;""""&amp;E160&amp;""""&amp;","&amp;""""&amp;"description"&amp;""""&amp;":"&amp;""""&amp;AD160&amp;""""&amp;"},"</f>
        <v>{"id":"159","make_id":"17","model_name":"Haima2 Sub-Compact","year_model":"","description":""},</v>
      </c>
    </row>
    <row r="161" customFormat="false" ht="13.8" hidden="false" customHeight="false" outlineLevel="0" collapsed="false">
      <c r="A161" s="8" t="n">
        <v>160</v>
      </c>
      <c r="B161" s="12" t="n">
        <v>17</v>
      </c>
      <c r="C161" s="8" t="s">
        <v>19</v>
      </c>
      <c r="D161" s="8" t="s">
        <v>231</v>
      </c>
      <c r="E161" s="8"/>
      <c r="F161" s="2" t="str">
        <f aca="false">SUBSTITUTE(C161," ","_")&amp;"_"&amp;SUBSTITUTE(D161," ","_")&amp;"_"&amp;SUBSTITUTE(E161," ","_")</f>
        <v>HAIMA_M3_</v>
      </c>
      <c r="G161" s="2" t="str">
        <f aca="false">VLOOKUP(F161,Sheet6!$G$3:$H$904,2,0)</f>
        <v>NS50</v>
      </c>
      <c r="H161" s="2" t="n">
        <f aca="false">VLOOKUP(G161,part!$Q$2:$R$51,2,0)</f>
        <v>2</v>
      </c>
      <c r="I161" s="2" t="str">
        <f aca="false">VLOOKUP(F161,Sheet6!$G$3:$I$904,3,0)</f>
        <v>D23L</v>
      </c>
      <c r="J161" s="2" t="n">
        <f aca="false">VLOOKUP(F161,Sheet6!$G$3:$J$904,4,0)</f>
        <v>0</v>
      </c>
      <c r="K161" s="8" t="n">
        <v>160</v>
      </c>
      <c r="L161" s="2" t="n">
        <f aca="false">VLOOKUP(F161,Sheet9!$H$1:$I$912,2,0)</f>
        <v>1983</v>
      </c>
      <c r="M161" s="2" t="n">
        <f aca="false">VLOOKUP(F161,Sheet9!$H$3:$I$912,2,0)</f>
        <v>1983</v>
      </c>
      <c r="V161" s="2" t="str">
        <f aca="false">"{"&amp;""""&amp;"id"&amp;""""&amp;":"&amp;""""&amp;A161&amp;""""&amp;","&amp;""""&amp;"make_id"&amp;""""&amp;":"&amp;""""&amp;B161&amp;""""&amp;","&amp;""""&amp;"model_name"&amp;""""&amp;":"&amp;""""&amp;D161&amp;""""&amp;","&amp;""""&amp;"year_model"&amp;""""&amp;":"&amp;""""&amp;E161&amp;""""&amp;","&amp;""""&amp;"description"&amp;""""&amp;":"&amp;""""&amp;AD161&amp;""""&amp;"},"</f>
        <v>{"id":"160","make_id":"17","model_name":"M3","year_model":"","description":""},</v>
      </c>
    </row>
    <row r="162" customFormat="false" ht="13.8" hidden="false" customHeight="false" outlineLevel="0" collapsed="false">
      <c r="A162" s="8" t="n">
        <v>161</v>
      </c>
      <c r="B162" s="12" t="n">
        <v>17</v>
      </c>
      <c r="C162" s="8" t="s">
        <v>19</v>
      </c>
      <c r="D162" s="8" t="s">
        <v>232</v>
      </c>
      <c r="E162" s="8"/>
      <c r="F162" s="2" t="str">
        <f aca="false">SUBSTITUTE(C162," ","_")&amp;"_"&amp;SUBSTITUTE(D162," ","_")&amp;"_"&amp;SUBSTITUTE(E162," ","_")</f>
        <v>HAIMA_SS_Crossover_</v>
      </c>
      <c r="G162" s="2" t="str">
        <f aca="false">VLOOKUP(F162,Sheet6!$G$3:$H$904,2,0)</f>
        <v>NS60</v>
      </c>
      <c r="H162" s="2" t="n">
        <f aca="false">VLOOKUP(G162,part!$Q$2:$R$51,2,0)</f>
        <v>3</v>
      </c>
      <c r="I162" s="2" t="str">
        <f aca="false">VLOOKUP(F162,Sheet6!$G$3:$I$904,3,0)</f>
        <v>B24L</v>
      </c>
      <c r="J162" s="2" t="n">
        <f aca="false">VLOOKUP(F162,Sheet6!$G$3:$J$904,4,0)</f>
        <v>1985</v>
      </c>
      <c r="K162" s="8" t="n">
        <v>161</v>
      </c>
      <c r="L162" s="2" t="str">
        <f aca="false">VLOOKUP(F162,Sheet9!$H$1:$I$912,2,0)</f>
        <v>1986/1993</v>
      </c>
      <c r="M162" s="2" t="str">
        <f aca="false">VLOOKUP(F162,Sheet9!$H$3:$I$912,2,0)</f>
        <v>1986/1993</v>
      </c>
      <c r="V162" s="2" t="str">
        <f aca="false">"{"&amp;""""&amp;"id"&amp;""""&amp;":"&amp;""""&amp;A162&amp;""""&amp;","&amp;""""&amp;"make_id"&amp;""""&amp;":"&amp;""""&amp;B162&amp;""""&amp;","&amp;""""&amp;"model_name"&amp;""""&amp;":"&amp;""""&amp;D162&amp;""""&amp;","&amp;""""&amp;"year_model"&amp;""""&amp;":"&amp;""""&amp;E162&amp;""""&amp;","&amp;""""&amp;"description"&amp;""""&amp;":"&amp;""""&amp;AD162&amp;""""&amp;"},"</f>
        <v>{"id":"161","make_id":"17","model_name":"SS Crossover","year_model":"","description":""},</v>
      </c>
    </row>
    <row r="163" customFormat="false" ht="13.8" hidden="false" customHeight="false" outlineLevel="0" collapsed="false">
      <c r="A163" s="8" t="n">
        <v>162</v>
      </c>
      <c r="B163" s="12" t="n">
        <v>17</v>
      </c>
      <c r="C163" s="8" t="s">
        <v>19</v>
      </c>
      <c r="D163" s="8" t="s">
        <v>233</v>
      </c>
      <c r="E163" s="8"/>
      <c r="F163" s="2" t="str">
        <f aca="false">SUBSTITUTE(C163," ","_")&amp;"_"&amp;SUBSTITUTE(D163," ","_")&amp;"_"&amp;SUBSTITUTE(E163," ","_")</f>
        <v>HAIMA_Haima7_</v>
      </c>
      <c r="G163" s="2" t="str">
        <f aca="false">VLOOKUP(F163,Sheet6!$G$3:$H$904,2,0)</f>
        <v>NS50</v>
      </c>
      <c r="H163" s="2" t="n">
        <f aca="false">VLOOKUP(G163,part!$Q$2:$R$51,2,0)</f>
        <v>2</v>
      </c>
      <c r="I163" s="2" t="str">
        <f aca="false">VLOOKUP(F163,Sheet6!$G$3:$I$904,3,0)</f>
        <v>D23L</v>
      </c>
      <c r="J163" s="2" t="n">
        <f aca="false">VLOOKUP(F163,Sheet6!$G$3:$J$904,4,0)</f>
        <v>0</v>
      </c>
      <c r="K163" s="8" t="n">
        <v>162</v>
      </c>
      <c r="L163" s="2" t="n">
        <f aca="false">VLOOKUP(F163,Sheet9!$H$1:$I$912,2,0)</f>
        <v>1983</v>
      </c>
      <c r="M163" s="2" t="n">
        <f aca="false">VLOOKUP(F163,Sheet9!$H$3:$I$912,2,0)</f>
        <v>1983</v>
      </c>
      <c r="V163" s="2" t="str">
        <f aca="false">"{"&amp;""""&amp;"id"&amp;""""&amp;":"&amp;""""&amp;A163&amp;""""&amp;","&amp;""""&amp;"make_id"&amp;""""&amp;":"&amp;""""&amp;B163&amp;""""&amp;","&amp;""""&amp;"model_name"&amp;""""&amp;":"&amp;""""&amp;D163&amp;""""&amp;","&amp;""""&amp;"year_model"&amp;""""&amp;":"&amp;""""&amp;E163&amp;""""&amp;","&amp;""""&amp;"description"&amp;""""&amp;":"&amp;""""&amp;AD163&amp;""""&amp;"},"</f>
        <v>{"id":"162","make_id":"17","model_name":"Haima7","year_model":"","description":""},</v>
      </c>
    </row>
    <row r="164" customFormat="false" ht="13.8" hidden="false" customHeight="false" outlineLevel="0" collapsed="false">
      <c r="A164" s="8" t="n">
        <v>163</v>
      </c>
      <c r="B164" s="12" t="n">
        <v>17</v>
      </c>
      <c r="C164" s="8" t="s">
        <v>19</v>
      </c>
      <c r="D164" s="8" t="s">
        <v>234</v>
      </c>
      <c r="E164" s="8"/>
      <c r="F164" s="2" t="str">
        <f aca="false">SUBSTITUTE(C164," ","_")&amp;"_"&amp;SUBSTITUTE(D164," ","_")&amp;"_"&amp;SUBSTITUTE(E164," ","_")</f>
        <v>HAIMA_F-Star_(All_Variants)_</v>
      </c>
      <c r="G164" s="2" t="str">
        <f aca="false">VLOOKUP(F164,Sheet6!$G$3:$H$904,2,0)</f>
        <v>NS60</v>
      </c>
      <c r="H164" s="2" t="n">
        <f aca="false">VLOOKUP(G164,part!$Q$2:$R$51,2,0)</f>
        <v>3</v>
      </c>
      <c r="I164" s="2" t="str">
        <f aca="false">VLOOKUP(F164,Sheet6!$G$3:$I$904,3,0)</f>
        <v>B24L</v>
      </c>
      <c r="J164" s="2" t="n">
        <f aca="false">VLOOKUP(F164,Sheet6!$G$3:$J$904,4,0)</f>
        <v>1985</v>
      </c>
      <c r="K164" s="8" t="n">
        <v>163</v>
      </c>
      <c r="L164" s="2" t="str">
        <f aca="false">VLOOKUP(F164,Sheet9!$H$1:$I$912,2,0)</f>
        <v>1986/1993</v>
      </c>
      <c r="M164" s="2" t="str">
        <f aca="false">VLOOKUP(F164,Sheet9!$H$3:$I$912,2,0)</f>
        <v>1986/1993</v>
      </c>
      <c r="V164" s="2" t="str">
        <f aca="false">"{"&amp;""""&amp;"id"&amp;""""&amp;":"&amp;""""&amp;A164&amp;""""&amp;","&amp;""""&amp;"make_id"&amp;""""&amp;":"&amp;""""&amp;B164&amp;""""&amp;","&amp;""""&amp;"model_name"&amp;""""&amp;":"&amp;""""&amp;D164&amp;""""&amp;","&amp;""""&amp;"year_model"&amp;""""&amp;":"&amp;""""&amp;E164&amp;""""&amp;","&amp;""""&amp;"description"&amp;""""&amp;":"&amp;""""&amp;AD164&amp;""""&amp;"},"</f>
        <v>{"id":"163","make_id":"17","model_name":"F-Star (All Variants)","year_model":"","description":""},</v>
      </c>
    </row>
    <row r="165" customFormat="false" ht="13.8" hidden="false" customHeight="false" outlineLevel="0" collapsed="false">
      <c r="A165" s="8" t="n">
        <v>164</v>
      </c>
      <c r="B165" s="12" t="n">
        <v>18</v>
      </c>
      <c r="C165" s="8" t="s">
        <v>20</v>
      </c>
      <c r="D165" s="8" t="s">
        <v>235</v>
      </c>
      <c r="E165" s="8" t="n">
        <v>2008</v>
      </c>
      <c r="F165" s="2" t="str">
        <f aca="false">SUBSTITUTE(C165," ","_")&amp;"_"&amp;SUBSTITUTE(D165," ","_")&amp;"_"&amp;SUBSTITUTE(E165," ","_")</f>
        <v>HONDA_New_Civic_1.8_V_MT_2008</v>
      </c>
      <c r="G165" s="2" t="str">
        <f aca="false">VLOOKUP(F165,Sheet6!$G$3:$H$904,2,0)</f>
        <v>NS60</v>
      </c>
      <c r="H165" s="2" t="n">
        <f aca="false">VLOOKUP(G165,part!$Q$2:$R$51,2,0)</f>
        <v>3</v>
      </c>
      <c r="I165" s="2" t="str">
        <f aca="false">VLOOKUP(F165,Sheet6!$G$3:$I$904,3,0)</f>
        <v>B24LS</v>
      </c>
      <c r="J165" s="2" t="n">
        <f aca="false">VLOOKUP(F165,Sheet6!$G$3:$J$904,4,0)</f>
        <v>1985</v>
      </c>
      <c r="K165" s="8" t="n">
        <v>164</v>
      </c>
      <c r="L165" s="2" t="str">
        <f aca="false">VLOOKUP(F165,Sheet9!$H$1:$I$912,2,0)</f>
        <v>1988/1985</v>
      </c>
      <c r="M165" s="2" t="str">
        <f aca="false">VLOOKUP(F165,Sheet9!$H$3:$I$912,2,0)</f>
        <v>1988/1985</v>
      </c>
      <c r="V165" s="2" t="str">
        <f aca="false">"{"&amp;""""&amp;"id"&amp;""""&amp;":"&amp;""""&amp;A165&amp;""""&amp;","&amp;""""&amp;"make_id"&amp;""""&amp;":"&amp;""""&amp;B165&amp;""""&amp;","&amp;""""&amp;"model_name"&amp;""""&amp;":"&amp;""""&amp;D165&amp;""""&amp;","&amp;""""&amp;"year_model"&amp;""""&amp;":"&amp;""""&amp;E165&amp;""""&amp;","&amp;""""&amp;"description"&amp;""""&amp;":"&amp;""""&amp;AD165&amp;""""&amp;"},"</f>
        <v>{"id":"164","make_id":"18","model_name":"New Civic 1.8 V MT","year_model":"2008","description":""},</v>
      </c>
    </row>
    <row r="166" customFormat="false" ht="13.8" hidden="false" customHeight="false" outlineLevel="0" collapsed="false">
      <c r="A166" s="8" t="n">
        <v>165</v>
      </c>
      <c r="B166" s="12" t="n">
        <v>18</v>
      </c>
      <c r="C166" s="8" t="s">
        <v>20</v>
      </c>
      <c r="D166" s="8" t="s">
        <v>236</v>
      </c>
      <c r="E166" s="8" t="n">
        <v>2008</v>
      </c>
      <c r="F166" s="2" t="str">
        <f aca="false">SUBSTITUTE(C166," ","_")&amp;"_"&amp;SUBSTITUTE(D166," ","_")&amp;"_"&amp;SUBSTITUTE(E166," ","_")</f>
        <v>HONDA_New_Civic_1.8_V_AT_2008</v>
      </c>
      <c r="G166" s="2" t="str">
        <f aca="false">VLOOKUP(F166,Sheet6!$G$3:$H$904,2,0)</f>
        <v>NS60</v>
      </c>
      <c r="H166" s="2" t="n">
        <f aca="false">VLOOKUP(G166,part!$Q$2:$R$51,2,0)</f>
        <v>3</v>
      </c>
      <c r="I166" s="2" t="str">
        <f aca="false">VLOOKUP(F166,Sheet6!$G$3:$I$904,3,0)</f>
        <v>B24LS</v>
      </c>
      <c r="J166" s="2" t="n">
        <f aca="false">VLOOKUP(F166,Sheet6!$G$3:$J$904,4,0)</f>
        <v>1985</v>
      </c>
      <c r="K166" s="8" t="n">
        <v>165</v>
      </c>
      <c r="L166" s="2" t="str">
        <f aca="false">VLOOKUP(F166,Sheet9!$H$1:$I$912,2,0)</f>
        <v>1988/1985</v>
      </c>
      <c r="M166" s="2" t="str">
        <f aca="false">VLOOKUP(F166,Sheet9!$H$3:$I$912,2,0)</f>
        <v>1988/1985</v>
      </c>
      <c r="V166" s="2" t="str">
        <f aca="false">"{"&amp;""""&amp;"id"&amp;""""&amp;":"&amp;""""&amp;A166&amp;""""&amp;","&amp;""""&amp;"make_id"&amp;""""&amp;":"&amp;""""&amp;B166&amp;""""&amp;","&amp;""""&amp;"model_name"&amp;""""&amp;":"&amp;""""&amp;D166&amp;""""&amp;","&amp;""""&amp;"year_model"&amp;""""&amp;":"&amp;""""&amp;E166&amp;""""&amp;","&amp;""""&amp;"description"&amp;""""&amp;":"&amp;""""&amp;AD166&amp;""""&amp;"},"</f>
        <v>{"id":"165","make_id":"18","model_name":"New Civic 1.8 V AT","year_model":"2008","description":""},</v>
      </c>
    </row>
    <row r="167" customFormat="false" ht="13.8" hidden="false" customHeight="false" outlineLevel="0" collapsed="false">
      <c r="A167" s="8" t="n">
        <v>166</v>
      </c>
      <c r="B167" s="12" t="n">
        <v>18</v>
      </c>
      <c r="C167" s="8" t="s">
        <v>20</v>
      </c>
      <c r="D167" s="8" t="s">
        <v>237</v>
      </c>
      <c r="E167" s="8" t="n">
        <v>2008</v>
      </c>
      <c r="F167" s="2" t="str">
        <f aca="false">SUBSTITUTE(C167," ","_")&amp;"_"&amp;SUBSTITUTE(D167," ","_")&amp;"_"&amp;SUBSTITUTE(E167," ","_")</f>
        <v>HONDA_New_Civic_1.8_S_MT_2008</v>
      </c>
      <c r="G167" s="2" t="str">
        <f aca="false">VLOOKUP(F167,Sheet6!$G$3:$H$904,2,0)</f>
        <v>NS60</v>
      </c>
      <c r="H167" s="2" t="n">
        <f aca="false">VLOOKUP(G167,part!$Q$2:$R$51,2,0)</f>
        <v>3</v>
      </c>
      <c r="I167" s="2" t="str">
        <f aca="false">VLOOKUP(F167,Sheet6!$G$3:$I$904,3,0)</f>
        <v>B24LS</v>
      </c>
      <c r="J167" s="2" t="n">
        <f aca="false">VLOOKUP(F167,Sheet6!$G$3:$J$904,4,0)</f>
        <v>1985</v>
      </c>
      <c r="K167" s="8" t="n">
        <v>166</v>
      </c>
      <c r="L167" s="2" t="str">
        <f aca="false">VLOOKUP(F167,Sheet9!$H$1:$I$912,2,0)</f>
        <v>1988/1985</v>
      </c>
      <c r="M167" s="2" t="str">
        <f aca="false">VLOOKUP(F167,Sheet9!$H$3:$I$912,2,0)</f>
        <v>1988/1985</v>
      </c>
      <c r="V167" s="2" t="str">
        <f aca="false">"{"&amp;""""&amp;"id"&amp;""""&amp;":"&amp;""""&amp;A167&amp;""""&amp;","&amp;""""&amp;"make_id"&amp;""""&amp;":"&amp;""""&amp;B167&amp;""""&amp;","&amp;""""&amp;"model_name"&amp;""""&amp;":"&amp;""""&amp;D167&amp;""""&amp;","&amp;""""&amp;"year_model"&amp;""""&amp;":"&amp;""""&amp;E167&amp;""""&amp;","&amp;""""&amp;"description"&amp;""""&amp;":"&amp;""""&amp;AD167&amp;""""&amp;"},"</f>
        <v>{"id":"166","make_id":"18","model_name":"New Civic 1.8 S MT","year_model":"2008","description":""},</v>
      </c>
    </row>
    <row r="168" customFormat="false" ht="13.8" hidden="false" customHeight="false" outlineLevel="0" collapsed="false">
      <c r="A168" s="8" t="n">
        <v>167</v>
      </c>
      <c r="B168" s="12" t="n">
        <v>18</v>
      </c>
      <c r="C168" s="8" t="s">
        <v>20</v>
      </c>
      <c r="D168" s="8" t="s">
        <v>238</v>
      </c>
      <c r="E168" s="8" t="n">
        <v>2008</v>
      </c>
      <c r="F168" s="2" t="str">
        <f aca="false">SUBSTITUTE(C168," ","_")&amp;"_"&amp;SUBSTITUTE(D168," ","_")&amp;"_"&amp;SUBSTITUTE(E168," ","_")</f>
        <v>HONDA_New_Civic_1.8_AT_2008</v>
      </c>
      <c r="G168" s="2" t="str">
        <f aca="false">VLOOKUP(F168,Sheet6!$G$3:$H$904,2,0)</f>
        <v>NS60</v>
      </c>
      <c r="H168" s="2" t="n">
        <f aca="false">VLOOKUP(G168,part!$Q$2:$R$51,2,0)</f>
        <v>3</v>
      </c>
      <c r="I168" s="2" t="str">
        <f aca="false">VLOOKUP(F168,Sheet6!$G$3:$I$904,3,0)</f>
        <v>B24LS</v>
      </c>
      <c r="J168" s="2" t="n">
        <f aca="false">VLOOKUP(F168,Sheet6!$G$3:$J$904,4,0)</f>
        <v>1985</v>
      </c>
      <c r="K168" s="8" t="n">
        <v>167</v>
      </c>
      <c r="L168" s="2" t="str">
        <f aca="false">VLOOKUP(F168,Sheet9!$H$1:$I$912,2,0)</f>
        <v>1988/1985</v>
      </c>
      <c r="M168" s="2" t="str">
        <f aca="false">VLOOKUP(F168,Sheet9!$H$3:$I$912,2,0)</f>
        <v>1988/1985</v>
      </c>
      <c r="V168" s="2" t="str">
        <f aca="false">"{"&amp;""""&amp;"id"&amp;""""&amp;":"&amp;""""&amp;A168&amp;""""&amp;","&amp;""""&amp;"make_id"&amp;""""&amp;":"&amp;""""&amp;B168&amp;""""&amp;","&amp;""""&amp;"model_name"&amp;""""&amp;":"&amp;""""&amp;D168&amp;""""&amp;","&amp;""""&amp;"year_model"&amp;""""&amp;":"&amp;""""&amp;E168&amp;""""&amp;","&amp;""""&amp;"description"&amp;""""&amp;":"&amp;""""&amp;AD168&amp;""""&amp;"},"</f>
        <v>{"id":"167","make_id":"18","model_name":"New Civic 1.8 AT","year_model":"2008","description":""},</v>
      </c>
    </row>
    <row r="169" customFormat="false" ht="13.8" hidden="false" customHeight="false" outlineLevel="0" collapsed="false">
      <c r="A169" s="8" t="n">
        <v>168</v>
      </c>
      <c r="B169" s="12" t="n">
        <v>18</v>
      </c>
      <c r="C169" s="8" t="s">
        <v>20</v>
      </c>
      <c r="D169" s="8" t="s">
        <v>239</v>
      </c>
      <c r="E169" s="8" t="n">
        <v>2008</v>
      </c>
      <c r="F169" s="2" t="str">
        <f aca="false">SUBSTITUTE(C169," ","_")&amp;"_"&amp;SUBSTITUTE(D169," ","_")&amp;"_"&amp;SUBSTITUTE(E169," ","_")</f>
        <v>HONDA_New_Civic_2.0S_AT_2008</v>
      </c>
      <c r="G169" s="2" t="str">
        <f aca="false">VLOOKUP(F169,Sheet6!$G$3:$H$904,2,0)</f>
        <v>NS60</v>
      </c>
      <c r="H169" s="2" t="n">
        <f aca="false">VLOOKUP(G169,part!$Q$2:$R$51,2,0)</f>
        <v>3</v>
      </c>
      <c r="I169" s="2" t="str">
        <f aca="false">VLOOKUP(F169,Sheet6!$G$3:$I$904,3,0)</f>
        <v>B24LS</v>
      </c>
      <c r="J169" s="2" t="n">
        <f aca="false">VLOOKUP(F169,Sheet6!$G$3:$J$904,4,0)</f>
        <v>1985</v>
      </c>
      <c r="K169" s="8" t="n">
        <v>168</v>
      </c>
      <c r="L169" s="2" t="str">
        <f aca="false">VLOOKUP(F169,Sheet9!$H$1:$I$912,2,0)</f>
        <v>1988/1985</v>
      </c>
      <c r="M169" s="2" t="str">
        <f aca="false">VLOOKUP(F169,Sheet9!$H$3:$I$912,2,0)</f>
        <v>1988/1985</v>
      </c>
      <c r="V169" s="2" t="str">
        <f aca="false">"{"&amp;""""&amp;"id"&amp;""""&amp;":"&amp;""""&amp;A169&amp;""""&amp;","&amp;""""&amp;"make_id"&amp;""""&amp;":"&amp;""""&amp;B169&amp;""""&amp;","&amp;""""&amp;"model_name"&amp;""""&amp;":"&amp;""""&amp;D169&amp;""""&amp;","&amp;""""&amp;"year_model"&amp;""""&amp;":"&amp;""""&amp;E169&amp;""""&amp;","&amp;""""&amp;"description"&amp;""""&amp;":"&amp;""""&amp;AD169&amp;""""&amp;"},"</f>
        <v>{"id":"168","make_id":"18","model_name":"New Civic 2.0S AT","year_model":"2008","description":""},</v>
      </c>
    </row>
    <row r="170" customFormat="false" ht="13.8" hidden="false" customHeight="false" outlineLevel="0" collapsed="false">
      <c r="A170" s="8" t="n">
        <v>169</v>
      </c>
      <c r="B170" s="12" t="n">
        <v>18</v>
      </c>
      <c r="C170" s="8" t="s">
        <v>20</v>
      </c>
      <c r="D170" s="8" t="s">
        <v>239</v>
      </c>
      <c r="E170" s="8" t="n">
        <v>2016</v>
      </c>
      <c r="F170" s="2" t="str">
        <f aca="false">SUBSTITUTE(C170," ","_")&amp;"_"&amp;SUBSTITUTE(D170," ","_")&amp;"_"&amp;SUBSTITUTE(E170," ","_")</f>
        <v>HONDA_New_Civic_2.0S_AT_2016</v>
      </c>
      <c r="G170" s="2" t="str">
        <f aca="false">VLOOKUP(F170,Sheet6!$G$3:$H$904,2,0)</f>
        <v>NS60</v>
      </c>
      <c r="H170" s="2" t="n">
        <f aca="false">VLOOKUP(G170,part!$Q$2:$R$51,2,0)</f>
        <v>3</v>
      </c>
      <c r="I170" s="2" t="str">
        <f aca="false">VLOOKUP(F170,Sheet6!$G$3:$I$904,3,0)</f>
        <v>B24LS</v>
      </c>
      <c r="J170" s="2" t="n">
        <f aca="false">VLOOKUP(F170,Sheet6!$G$3:$J$904,4,0)</f>
        <v>1985</v>
      </c>
      <c r="K170" s="8" t="n">
        <v>169</v>
      </c>
      <c r="L170" s="2" t="str">
        <f aca="false">VLOOKUP(F170,Sheet9!$H$1:$I$912,2,0)</f>
        <v>1988/1985</v>
      </c>
      <c r="M170" s="2" t="str">
        <f aca="false">VLOOKUP(F170,Sheet9!$H$3:$I$912,2,0)</f>
        <v>1988/1985</v>
      </c>
      <c r="V170" s="2" t="str">
        <f aca="false">"{"&amp;""""&amp;"id"&amp;""""&amp;":"&amp;""""&amp;A170&amp;""""&amp;","&amp;""""&amp;"make_id"&amp;""""&amp;":"&amp;""""&amp;B170&amp;""""&amp;","&amp;""""&amp;"model_name"&amp;""""&amp;":"&amp;""""&amp;D170&amp;""""&amp;","&amp;""""&amp;"year_model"&amp;""""&amp;":"&amp;""""&amp;E170&amp;""""&amp;","&amp;""""&amp;"description"&amp;""""&amp;":"&amp;""""&amp;AD170&amp;""""&amp;"},"</f>
        <v>{"id":"169","make_id":"18","model_name":"New Civic 2.0S AT","year_model":"2016","description":""},</v>
      </c>
    </row>
    <row r="171" customFormat="false" ht="13.8" hidden="false" customHeight="false" outlineLevel="0" collapsed="false">
      <c r="A171" s="8" t="n">
        <v>170</v>
      </c>
      <c r="B171" s="12" t="n">
        <v>18</v>
      </c>
      <c r="C171" s="8" t="s">
        <v>20</v>
      </c>
      <c r="D171" s="8" t="s">
        <v>240</v>
      </c>
      <c r="E171" s="8" t="s">
        <v>241</v>
      </c>
      <c r="F171" s="2" t="str">
        <f aca="false">SUBSTITUTE(C171," ","_")&amp;"_"&amp;SUBSTITUTE(D171," ","_")&amp;"_"&amp;SUBSTITUTE(E171," ","_")</f>
        <v>HONDA_CIVIC_1991_-_2000</v>
      </c>
      <c r="G171" s="2" t="str">
        <f aca="false">VLOOKUP(F171,Sheet6!$G$3:$H$904,2,0)</f>
        <v>NS60</v>
      </c>
      <c r="H171" s="2" t="n">
        <f aca="false">VLOOKUP(G171,part!$Q$2:$R$51,2,0)</f>
        <v>3</v>
      </c>
      <c r="I171" s="2" t="str">
        <f aca="false">VLOOKUP(F171,Sheet6!$G$3:$I$904,3,0)</f>
        <v>B24L</v>
      </c>
      <c r="J171" s="2" t="n">
        <f aca="false">VLOOKUP(F171,Sheet6!$G$3:$J$904,4,0)</f>
        <v>1985</v>
      </c>
      <c r="K171" s="8" t="n">
        <v>170</v>
      </c>
      <c r="L171" s="2" t="str">
        <f aca="false">VLOOKUP(F171,Sheet9!$H$1:$I$912,2,0)</f>
        <v>1986/1993</v>
      </c>
      <c r="M171" s="2" t="str">
        <f aca="false">VLOOKUP(F171,Sheet9!$H$3:$I$912,2,0)</f>
        <v>1986/1993</v>
      </c>
      <c r="V171" s="2" t="str">
        <f aca="false">"{"&amp;""""&amp;"id"&amp;""""&amp;":"&amp;""""&amp;A171&amp;""""&amp;","&amp;""""&amp;"make_id"&amp;""""&amp;":"&amp;""""&amp;B171&amp;""""&amp;","&amp;""""&amp;"model_name"&amp;""""&amp;":"&amp;""""&amp;D171&amp;""""&amp;","&amp;""""&amp;"year_model"&amp;""""&amp;":"&amp;""""&amp;E171&amp;""""&amp;","&amp;""""&amp;"description"&amp;""""&amp;":"&amp;""""&amp;AD171&amp;""""&amp;"},"</f>
        <v>{"id":"170","make_id":"18","model_name":"CIVIC","year_model":"1991 - 2000","description":""},</v>
      </c>
    </row>
    <row r="172" customFormat="false" ht="13.8" hidden="false" customHeight="false" outlineLevel="0" collapsed="false">
      <c r="A172" s="8" t="n">
        <v>171</v>
      </c>
      <c r="B172" s="12" t="n">
        <v>18</v>
      </c>
      <c r="C172" s="8" t="s">
        <v>20</v>
      </c>
      <c r="D172" s="8" t="s">
        <v>240</v>
      </c>
      <c r="E172" s="8" t="s">
        <v>242</v>
      </c>
      <c r="F172" s="2" t="str">
        <f aca="false">SUBSTITUTE(C172," ","_")&amp;"_"&amp;SUBSTITUTE(D172," ","_")&amp;"_"&amp;SUBSTITUTE(E172," ","_")</f>
        <v>HONDA_CIVIC_2002_-_2006_</v>
      </c>
      <c r="G172" s="2" t="str">
        <f aca="false">VLOOKUP(F172,Sheet6!$G$3:$H$904,2,0)</f>
        <v>NS60</v>
      </c>
      <c r="H172" s="2" t="n">
        <f aca="false">VLOOKUP(G172,part!$Q$2:$R$51,2,0)</f>
        <v>3</v>
      </c>
      <c r="I172" s="2" t="str">
        <f aca="false">VLOOKUP(F172,Sheet6!$G$3:$I$904,3,0)</f>
        <v>B24LS</v>
      </c>
      <c r="J172" s="2" t="n">
        <f aca="false">VLOOKUP(F172,Sheet6!$G$3:$J$904,4,0)</f>
        <v>1985</v>
      </c>
      <c r="K172" s="8" t="n">
        <v>171</v>
      </c>
      <c r="L172" s="2" t="str">
        <f aca="false">VLOOKUP(F172,Sheet9!$H$1:$I$912,2,0)</f>
        <v>1988/1985</v>
      </c>
      <c r="M172" s="2" t="str">
        <f aca="false">VLOOKUP(F172,Sheet9!$H$3:$I$912,2,0)</f>
        <v>1988/1985</v>
      </c>
      <c r="V172" s="2" t="str">
        <f aca="false">"{"&amp;""""&amp;"id"&amp;""""&amp;":"&amp;""""&amp;A172&amp;""""&amp;","&amp;""""&amp;"make_id"&amp;""""&amp;":"&amp;""""&amp;B172&amp;""""&amp;","&amp;""""&amp;"model_name"&amp;""""&amp;":"&amp;""""&amp;D172&amp;""""&amp;","&amp;""""&amp;"year_model"&amp;""""&amp;":"&amp;""""&amp;E172&amp;""""&amp;","&amp;""""&amp;"description"&amp;""""&amp;":"&amp;""""&amp;AD172&amp;""""&amp;"},"</f>
        <v>{"id":"171","make_id":"18","model_name":"CIVIC","year_model":"2002 - 2006 ","description":""},</v>
      </c>
    </row>
    <row r="173" customFormat="false" ht="13.8" hidden="false" customHeight="false" outlineLevel="0" collapsed="false">
      <c r="A173" s="8" t="n">
        <v>172</v>
      </c>
      <c r="B173" s="12" t="n">
        <v>18</v>
      </c>
      <c r="C173" s="8" t="s">
        <v>20</v>
      </c>
      <c r="D173" s="8" t="s">
        <v>240</v>
      </c>
      <c r="E173" s="8" t="s">
        <v>243</v>
      </c>
      <c r="F173" s="2" t="str">
        <f aca="false">SUBSTITUTE(C173," ","_")&amp;"_"&amp;SUBSTITUTE(D173," ","_")&amp;"_"&amp;SUBSTITUTE(E173," ","_")</f>
        <v>HONDA_CIVIC_2006*</v>
      </c>
      <c r="G173" s="2" t="str">
        <f aca="false">VLOOKUP(F173,Sheet6!$G$3:$H$904,2,0)</f>
        <v>NS60</v>
      </c>
      <c r="H173" s="2" t="n">
        <f aca="false">VLOOKUP(G173,part!$Q$2:$R$51,2,0)</f>
        <v>3</v>
      </c>
      <c r="I173" s="2" t="str">
        <f aca="false">VLOOKUP(F173,Sheet6!$G$3:$I$904,3,0)</f>
        <v>B24LS</v>
      </c>
      <c r="J173" s="2" t="n">
        <f aca="false">VLOOKUP(F173,Sheet6!$G$3:$J$904,4,0)</f>
        <v>1985</v>
      </c>
      <c r="K173" s="8" t="n">
        <v>172</v>
      </c>
      <c r="L173" s="2" t="str">
        <f aca="false">VLOOKUP(F173,Sheet9!$H$1:$I$912,2,0)</f>
        <v>1988/1985</v>
      </c>
      <c r="M173" s="2" t="str">
        <f aca="false">VLOOKUP(F173,Sheet9!$H$3:$I$912,2,0)</f>
        <v>1988/1985</v>
      </c>
      <c r="V173" s="2" t="str">
        <f aca="false">"{"&amp;""""&amp;"id"&amp;""""&amp;":"&amp;""""&amp;A173&amp;""""&amp;","&amp;""""&amp;"make_id"&amp;""""&amp;":"&amp;""""&amp;B173&amp;""""&amp;","&amp;""""&amp;"model_name"&amp;""""&amp;":"&amp;""""&amp;D173&amp;""""&amp;","&amp;""""&amp;"year_model"&amp;""""&amp;":"&amp;""""&amp;E173&amp;""""&amp;","&amp;""""&amp;"description"&amp;""""&amp;":"&amp;""""&amp;AD173&amp;""""&amp;"},"</f>
        <v>{"id":"172","make_id":"18","model_name":"CIVIC","year_model":"2006*","description":""},</v>
      </c>
    </row>
    <row r="174" customFormat="false" ht="13.8" hidden="false" customHeight="false" outlineLevel="0" collapsed="false">
      <c r="A174" s="8" t="n">
        <v>173</v>
      </c>
      <c r="B174" s="12" t="n">
        <v>18</v>
      </c>
      <c r="C174" s="8" t="s">
        <v>20</v>
      </c>
      <c r="D174" s="8" t="s">
        <v>244</v>
      </c>
      <c r="E174" s="8" t="s">
        <v>245</v>
      </c>
      <c r="F174" s="2" t="str">
        <f aca="false">SUBSTITUTE(C174," ","_")&amp;"_"&amp;SUBSTITUTE(D174," ","_")&amp;"_"&amp;SUBSTITUTE(E174," ","_")</f>
        <v>HONDA_Civic_1.6L_2001_-_2006</v>
      </c>
      <c r="G174" s="2" t="str">
        <f aca="false">VLOOKUP(F174,Sheet6!$G$3:$H$904,2,0)</f>
        <v>NS60</v>
      </c>
      <c r="H174" s="2" t="n">
        <f aca="false">VLOOKUP(G174,part!$Q$2:$R$51,2,0)</f>
        <v>3</v>
      </c>
      <c r="I174" s="2" t="str">
        <f aca="false">VLOOKUP(F174,Sheet6!$G$3:$I$904,3,0)</f>
        <v>B24RS</v>
      </c>
      <c r="J174" s="2" t="n">
        <f aca="false">VLOOKUP(F174,Sheet6!$G$3:$J$904,4,0)</f>
        <v>1985</v>
      </c>
      <c r="K174" s="8" t="n">
        <v>173</v>
      </c>
      <c r="L174" s="2" t="n">
        <f aca="false">VLOOKUP(F174,Sheet9!$H$1:$I$912,2,0)</f>
        <v>0</v>
      </c>
      <c r="M174" s="2" t="n">
        <f aca="false">VLOOKUP(F174,Sheet9!$H$3:$I$912,2,0)</f>
        <v>0</v>
      </c>
      <c r="V174" s="2" t="str">
        <f aca="false">"{"&amp;""""&amp;"id"&amp;""""&amp;":"&amp;""""&amp;A174&amp;""""&amp;","&amp;""""&amp;"make_id"&amp;""""&amp;":"&amp;""""&amp;B174&amp;""""&amp;","&amp;""""&amp;"model_name"&amp;""""&amp;":"&amp;""""&amp;D174&amp;""""&amp;","&amp;""""&amp;"year_model"&amp;""""&amp;":"&amp;""""&amp;E174&amp;""""&amp;","&amp;""""&amp;"description"&amp;""""&amp;":"&amp;""""&amp;AD174&amp;""""&amp;"},"</f>
        <v>{"id":"173","make_id":"18","model_name":"Civic 1.6L","year_model":"2001 - 2006","description":""},</v>
      </c>
    </row>
    <row r="175" customFormat="false" ht="13.8" hidden="false" customHeight="false" outlineLevel="0" collapsed="false">
      <c r="A175" s="8" t="n">
        <v>174</v>
      </c>
      <c r="B175" s="12" t="n">
        <v>18</v>
      </c>
      <c r="C175" s="8" t="s">
        <v>20</v>
      </c>
      <c r="D175" s="8" t="s">
        <v>246</v>
      </c>
      <c r="E175" s="8" t="s">
        <v>75</v>
      </c>
      <c r="F175" s="2" t="str">
        <f aca="false">SUBSTITUTE(C175," ","_")&amp;"_"&amp;SUBSTITUTE(D175," ","_")&amp;"_"&amp;SUBSTITUTE(E175," ","_")</f>
        <v>HONDA_Civic_1.8L_2007_-_on</v>
      </c>
      <c r="G175" s="2" t="str">
        <f aca="false">VLOOKUP(F175,Sheet6!$G$3:$H$904,2,0)</f>
        <v>NS40L</v>
      </c>
      <c r="H175" s="2" t="n">
        <f aca="false">VLOOKUP(G175,part!$Q$2:$R$51,2,0)</f>
        <v>25</v>
      </c>
      <c r="I175" s="2" t="str">
        <f aca="false">VLOOKUP(F175,Sheet6!$G$3:$I$904,3,0)</f>
        <v>B20LS</v>
      </c>
      <c r="J175" s="2" t="n">
        <f aca="false">VLOOKUP(F175,Sheet6!$G$3:$J$904,4,0)</f>
        <v>0</v>
      </c>
      <c r="K175" s="8" t="n">
        <v>174</v>
      </c>
      <c r="L175" s="2" t="n">
        <f aca="false">VLOOKUP(F175,Sheet9!$H$1:$I$912,2,0)</f>
        <v>0</v>
      </c>
      <c r="M175" s="2" t="n">
        <f aca="false">VLOOKUP(F175,Sheet9!$H$3:$I$912,2,0)</f>
        <v>0</v>
      </c>
      <c r="V175" s="2" t="str">
        <f aca="false">"{"&amp;""""&amp;"id"&amp;""""&amp;":"&amp;""""&amp;A175&amp;""""&amp;","&amp;""""&amp;"make_id"&amp;""""&amp;":"&amp;""""&amp;B175&amp;""""&amp;","&amp;""""&amp;"model_name"&amp;""""&amp;":"&amp;""""&amp;D175&amp;""""&amp;","&amp;""""&amp;"year_model"&amp;""""&amp;":"&amp;""""&amp;E175&amp;""""&amp;","&amp;""""&amp;"description"&amp;""""&amp;":"&amp;""""&amp;AD175&amp;""""&amp;"},"</f>
        <v>{"id":"174","make_id":"18","model_name":"Civic 1.8L","year_model":"2007 - on","description":""},</v>
      </c>
    </row>
    <row r="176" customFormat="false" ht="13.8" hidden="false" customHeight="false" outlineLevel="0" collapsed="false">
      <c r="A176" s="8" t="n">
        <v>175</v>
      </c>
      <c r="B176" s="12" t="n">
        <v>18</v>
      </c>
      <c r="C176" s="8" t="s">
        <v>20</v>
      </c>
      <c r="D176" s="8" t="s">
        <v>247</v>
      </c>
      <c r="E176" s="8" t="n">
        <v>2007</v>
      </c>
      <c r="F176" s="2" t="str">
        <f aca="false">SUBSTITUTE(C176," ","_")&amp;"_"&amp;SUBSTITUTE(D176," ","_")&amp;"_"&amp;SUBSTITUTE(E176," ","_")</f>
        <v>HONDA_Civic_1.8_&amp;_2.0_2007</v>
      </c>
      <c r="G176" s="2" t="str">
        <f aca="false">VLOOKUP(F176,Sheet6!$G$3:$H$904,2,0)</f>
        <v>NS60</v>
      </c>
      <c r="H176" s="2" t="n">
        <f aca="false">VLOOKUP(G176,part!$Q$2:$R$51,2,0)</f>
        <v>3</v>
      </c>
      <c r="I176" s="2" t="str">
        <f aca="false">VLOOKUP(F176,Sheet6!$G$3:$I$904,3,0)</f>
        <v>B24LS</v>
      </c>
      <c r="J176" s="2" t="n">
        <f aca="false">VLOOKUP(F176,Sheet6!$G$3:$J$904,4,0)</f>
        <v>1985</v>
      </c>
      <c r="K176" s="8" t="n">
        <v>175</v>
      </c>
      <c r="L176" s="2" t="str">
        <f aca="false">VLOOKUP(F176,Sheet9!$H$1:$I$912,2,0)</f>
        <v>1988/1985</v>
      </c>
      <c r="M176" s="2" t="str">
        <f aca="false">VLOOKUP(F176,Sheet9!$H$3:$I$912,2,0)</f>
        <v>1988/1985</v>
      </c>
      <c r="V176" s="2" t="str">
        <f aca="false">"{"&amp;""""&amp;"id"&amp;""""&amp;":"&amp;""""&amp;A176&amp;""""&amp;","&amp;""""&amp;"make_id"&amp;""""&amp;":"&amp;""""&amp;B176&amp;""""&amp;","&amp;""""&amp;"model_name"&amp;""""&amp;":"&amp;""""&amp;D176&amp;""""&amp;","&amp;""""&amp;"year_model"&amp;""""&amp;":"&amp;""""&amp;E176&amp;""""&amp;","&amp;""""&amp;"description"&amp;""""&amp;":"&amp;""""&amp;AD176&amp;""""&amp;"},"</f>
        <v>{"id":"175","make_id":"18","model_name":"Civic 1.8 &amp; 2.0","year_model":"2007","description":""},</v>
      </c>
    </row>
    <row r="177" customFormat="false" ht="13.8" hidden="false" customHeight="false" outlineLevel="0" collapsed="false">
      <c r="A177" s="8" t="n">
        <v>176</v>
      </c>
      <c r="B177" s="12" t="n">
        <v>18</v>
      </c>
      <c r="C177" s="8" t="s">
        <v>20</v>
      </c>
      <c r="D177" s="8" t="s">
        <v>248</v>
      </c>
      <c r="E177" s="8" t="s">
        <v>63</v>
      </c>
      <c r="F177" s="2" t="str">
        <f aca="false">SUBSTITUTE(C177," ","_")&amp;"_"&amp;SUBSTITUTE(D177," ","_")&amp;"_"&amp;SUBSTITUTE(E177," ","_")</f>
        <v>HONDA_CRV_1997_-_on</v>
      </c>
      <c r="G177" s="2" t="str">
        <f aca="false">VLOOKUP(F177,Sheet6!$G$3:$H$904,2,0)</f>
        <v>NS60</v>
      </c>
      <c r="H177" s="2" t="n">
        <f aca="false">VLOOKUP(G177,part!$Q$2:$R$51,2,0)</f>
        <v>3</v>
      </c>
      <c r="I177" s="2" t="str">
        <f aca="false">VLOOKUP(F177,Sheet6!$G$3:$I$904,3,0)</f>
        <v>B24LS</v>
      </c>
      <c r="J177" s="2" t="n">
        <f aca="false">VLOOKUP(F177,Sheet6!$G$3:$J$904,4,0)</f>
        <v>1985</v>
      </c>
      <c r="K177" s="8" t="n">
        <v>176</v>
      </c>
      <c r="L177" s="2" t="str">
        <f aca="false">VLOOKUP(F177,Sheet9!$H$1:$I$912,2,0)</f>
        <v>1988/1985</v>
      </c>
      <c r="M177" s="2" t="str">
        <f aca="false">VLOOKUP(F177,Sheet9!$H$3:$I$912,2,0)</f>
        <v>1988/1985</v>
      </c>
      <c r="V177" s="2" t="str">
        <f aca="false">"{"&amp;""""&amp;"id"&amp;""""&amp;":"&amp;""""&amp;A177&amp;""""&amp;","&amp;""""&amp;"make_id"&amp;""""&amp;":"&amp;""""&amp;B177&amp;""""&amp;","&amp;""""&amp;"model_name"&amp;""""&amp;":"&amp;""""&amp;D177&amp;""""&amp;","&amp;""""&amp;"year_model"&amp;""""&amp;":"&amp;""""&amp;E177&amp;""""&amp;","&amp;""""&amp;"description"&amp;""""&amp;":"&amp;""""&amp;AD177&amp;""""&amp;"},"</f>
        <v>{"id":"176","make_id":"18","model_name":"CRV","year_model":"1997 - on","description":""},</v>
      </c>
    </row>
    <row r="178" customFormat="false" ht="13.8" hidden="false" customHeight="false" outlineLevel="0" collapsed="false">
      <c r="A178" s="8" t="n">
        <v>177</v>
      </c>
      <c r="B178" s="12" t="n">
        <v>18</v>
      </c>
      <c r="C178" s="8" t="s">
        <v>20</v>
      </c>
      <c r="D178" s="8" t="s">
        <v>249</v>
      </c>
      <c r="E178" s="8" t="s">
        <v>75</v>
      </c>
      <c r="F178" s="2" t="str">
        <f aca="false">SUBSTITUTE(C178," ","_")&amp;"_"&amp;SUBSTITUTE(D178," ","_")&amp;"_"&amp;SUBSTITUTE(E178," ","_")</f>
        <v>HONDA_CR-V_2.0-2.4_2007_-_on</v>
      </c>
      <c r="G178" s="2" t="str">
        <f aca="false">VLOOKUP(F178,Sheet6!$G$3:$H$904,2,0)</f>
        <v>NS60L</v>
      </c>
      <c r="H178" s="2" t="n">
        <f aca="false">VLOOKUP(G178,part!$Q$2:$R$51,2,0)</f>
        <v>16</v>
      </c>
      <c r="I178" s="2" t="str">
        <f aca="false">VLOOKUP(F178,Sheet6!$G$3:$I$904,3,0)</f>
        <v>B24LS</v>
      </c>
      <c r="J178" s="2" t="n">
        <f aca="false">VLOOKUP(F178,Sheet6!$G$3:$J$904,4,0)</f>
        <v>0</v>
      </c>
      <c r="K178" s="8" t="n">
        <v>177</v>
      </c>
      <c r="L178" s="2" t="str">
        <f aca="false">VLOOKUP(F178,Sheet9!$H$1:$I$912,2,0)</f>
        <v>1988/1985</v>
      </c>
      <c r="M178" s="2" t="str">
        <f aca="false">VLOOKUP(F178,Sheet9!$H$3:$I$912,2,0)</f>
        <v>1988/1985</v>
      </c>
      <c r="V178" s="2" t="str">
        <f aca="false">"{"&amp;""""&amp;"id"&amp;""""&amp;":"&amp;""""&amp;A178&amp;""""&amp;","&amp;""""&amp;"make_id"&amp;""""&amp;":"&amp;""""&amp;B178&amp;""""&amp;","&amp;""""&amp;"model_name"&amp;""""&amp;":"&amp;""""&amp;D178&amp;""""&amp;","&amp;""""&amp;"year_model"&amp;""""&amp;":"&amp;""""&amp;E178&amp;""""&amp;","&amp;""""&amp;"description"&amp;""""&amp;":"&amp;""""&amp;AD178&amp;""""&amp;"},"</f>
        <v>{"id":"177","make_id":"18","model_name":"CR-V 2.0-2.4","year_model":"2007 - on","description":""},</v>
      </c>
    </row>
    <row r="179" customFormat="false" ht="13.8" hidden="false" customHeight="false" outlineLevel="0" collapsed="false">
      <c r="A179" s="8" t="n">
        <v>178</v>
      </c>
      <c r="B179" s="12" t="n">
        <v>18</v>
      </c>
      <c r="C179" s="8" t="s">
        <v>20</v>
      </c>
      <c r="D179" s="8" t="s">
        <v>250</v>
      </c>
      <c r="E179" s="8" t="s">
        <v>91</v>
      </c>
      <c r="F179" s="2" t="str">
        <f aca="false">SUBSTITUTE(C179," ","_")&amp;"_"&amp;SUBSTITUTE(D179," ","_")&amp;"_"&amp;SUBSTITUTE(E179," ","_")</f>
        <v>HONDA_HRV_2000_-_on</v>
      </c>
      <c r="G179" s="2" t="str">
        <f aca="false">VLOOKUP(F179,Sheet6!$G$3:$H$904,2,0)</f>
        <v>NS60</v>
      </c>
      <c r="H179" s="2" t="n">
        <f aca="false">VLOOKUP(G179,part!$Q$2:$R$51,2,0)</f>
        <v>3</v>
      </c>
      <c r="I179" s="2" t="str">
        <f aca="false">VLOOKUP(F179,Sheet6!$G$3:$I$904,3,0)</f>
        <v>B24LS</v>
      </c>
      <c r="J179" s="2" t="n">
        <f aca="false">VLOOKUP(F179,Sheet6!$G$3:$J$904,4,0)</f>
        <v>1985</v>
      </c>
      <c r="K179" s="8" t="n">
        <v>178</v>
      </c>
      <c r="L179" s="2" t="str">
        <f aca="false">VLOOKUP(F179,Sheet9!$H$1:$I$912,2,0)</f>
        <v>1988/1985</v>
      </c>
      <c r="M179" s="2" t="str">
        <f aca="false">VLOOKUP(F179,Sheet9!$H$3:$I$912,2,0)</f>
        <v>1988/1985</v>
      </c>
      <c r="V179" s="2" t="str">
        <f aca="false">"{"&amp;""""&amp;"id"&amp;""""&amp;":"&amp;""""&amp;A179&amp;""""&amp;","&amp;""""&amp;"make_id"&amp;""""&amp;":"&amp;""""&amp;B179&amp;""""&amp;","&amp;""""&amp;"model_name"&amp;""""&amp;":"&amp;""""&amp;D179&amp;""""&amp;","&amp;""""&amp;"year_model"&amp;""""&amp;":"&amp;""""&amp;E179&amp;""""&amp;","&amp;""""&amp;"description"&amp;""""&amp;":"&amp;""""&amp;AD179&amp;""""&amp;"},"</f>
        <v>{"id":"178","make_id":"18","model_name":"HRV","year_model":"2000 - on","description":""},</v>
      </c>
    </row>
    <row r="180" customFormat="false" ht="13.8" hidden="false" customHeight="false" outlineLevel="0" collapsed="false">
      <c r="A180" s="8" t="n">
        <v>179</v>
      </c>
      <c r="B180" s="12" t="n">
        <v>18</v>
      </c>
      <c r="C180" s="8" t="s">
        <v>20</v>
      </c>
      <c r="D180" s="8" t="s">
        <v>251</v>
      </c>
      <c r="E180" s="8" t="s">
        <v>252</v>
      </c>
      <c r="F180" s="2" t="str">
        <f aca="false">SUBSTITUTE(C180," ","_")&amp;"_"&amp;SUBSTITUTE(D180," ","_")&amp;"_"&amp;SUBSTITUTE(E180," ","_")</f>
        <v>HONDA_Legend__1994_-_1995</v>
      </c>
      <c r="G180" s="2" t="str">
        <f aca="false">VLOOKUP(F180,Sheet6!$G$3:$H$904,2,0)</f>
        <v>N50</v>
      </c>
      <c r="H180" s="2" t="n">
        <f aca="false">VLOOKUP(G180,part!$Q$2:$R$51,2,0)</f>
        <v>11</v>
      </c>
      <c r="I180" s="2" t="str">
        <f aca="false">VLOOKUP(F180,Sheet6!$G$3:$I$904,3,0)</f>
        <v>D26L</v>
      </c>
      <c r="J180" s="2" t="n">
        <f aca="false">VLOOKUP(F180,Sheet6!$G$3:$J$904,4,0)</f>
        <v>0</v>
      </c>
      <c r="K180" s="8" t="n">
        <v>179</v>
      </c>
      <c r="L180" s="2" t="n">
        <f aca="false">VLOOKUP(F180,Sheet9!$H$1:$I$912,2,0)</f>
        <v>1995</v>
      </c>
      <c r="M180" s="2" t="n">
        <f aca="false">VLOOKUP(F180,Sheet9!$H$3:$I$912,2,0)</f>
        <v>1995</v>
      </c>
      <c r="V180" s="2" t="str">
        <f aca="false">"{"&amp;""""&amp;"id"&amp;""""&amp;":"&amp;""""&amp;A180&amp;""""&amp;","&amp;""""&amp;"make_id"&amp;""""&amp;":"&amp;""""&amp;B180&amp;""""&amp;","&amp;""""&amp;"model_name"&amp;""""&amp;":"&amp;""""&amp;D180&amp;""""&amp;","&amp;""""&amp;"year_model"&amp;""""&amp;":"&amp;""""&amp;E180&amp;""""&amp;","&amp;""""&amp;"description"&amp;""""&amp;":"&amp;""""&amp;AD180&amp;""""&amp;"},"</f>
        <v>{"id":"179","make_id":"18","model_name":"Legend ","year_model":"1994 - 1995","description":""},</v>
      </c>
    </row>
    <row r="181" customFormat="false" ht="13.8" hidden="false" customHeight="false" outlineLevel="0" collapsed="false">
      <c r="A181" s="8" t="n">
        <v>180</v>
      </c>
      <c r="B181" s="12" t="n">
        <v>18</v>
      </c>
      <c r="C181" s="8" t="s">
        <v>20</v>
      </c>
      <c r="D181" s="8" t="s">
        <v>253</v>
      </c>
      <c r="E181" s="8" t="n">
        <v>2016</v>
      </c>
      <c r="F181" s="2" t="str">
        <f aca="false">SUBSTITUTE(C181," ","_")&amp;"_"&amp;SUBSTITUTE(D181," ","_")&amp;"_"&amp;SUBSTITUTE(E181," ","_")</f>
        <v>HONDA_Lergend__2016</v>
      </c>
      <c r="G181" s="2" t="str">
        <f aca="false">VLOOKUP(F181,Sheet6!$G$3:$H$904,2,0)</f>
        <v>N50</v>
      </c>
      <c r="H181" s="2" t="n">
        <f aca="false">VLOOKUP(G181,part!$Q$2:$R$51,2,0)</f>
        <v>11</v>
      </c>
      <c r="I181" s="2" t="str">
        <f aca="false">VLOOKUP(F181,Sheet6!$G$3:$I$904,3,0)</f>
        <v>D26L</v>
      </c>
      <c r="J181" s="2" t="n">
        <f aca="false">VLOOKUP(F181,Sheet6!$G$3:$J$904,4,0)</f>
        <v>0</v>
      </c>
      <c r="K181" s="8" t="n">
        <v>180</v>
      </c>
      <c r="L181" s="2" t="n">
        <f aca="false">VLOOKUP(F181,Sheet9!$H$1:$I$912,2,0)</f>
        <v>1995</v>
      </c>
      <c r="M181" s="2" t="n">
        <f aca="false">VLOOKUP(F181,Sheet9!$H$3:$I$912,2,0)</f>
        <v>1995</v>
      </c>
      <c r="V181" s="2" t="str">
        <f aca="false">"{"&amp;""""&amp;"id"&amp;""""&amp;":"&amp;""""&amp;A181&amp;""""&amp;","&amp;""""&amp;"make_id"&amp;""""&amp;":"&amp;""""&amp;B181&amp;""""&amp;","&amp;""""&amp;"model_name"&amp;""""&amp;":"&amp;""""&amp;D181&amp;""""&amp;","&amp;""""&amp;"year_model"&amp;""""&amp;":"&amp;""""&amp;E181&amp;""""&amp;","&amp;""""&amp;"description"&amp;""""&amp;":"&amp;""""&amp;AD181&amp;""""&amp;"},"</f>
        <v>{"id":"180","make_id":"18","model_name":"Lergend ","year_model":"2016","description":""},</v>
      </c>
    </row>
    <row r="182" customFormat="false" ht="13.8" hidden="false" customHeight="false" outlineLevel="0" collapsed="false">
      <c r="A182" s="8" t="n">
        <v>181</v>
      </c>
      <c r="B182" s="12" t="n">
        <v>18</v>
      </c>
      <c r="C182" s="8" t="s">
        <v>20</v>
      </c>
      <c r="D182" s="8" t="s">
        <v>254</v>
      </c>
      <c r="E182" s="8" t="s">
        <v>255</v>
      </c>
      <c r="F182" s="2" t="str">
        <f aca="false">SUBSTITUTE(C182," ","_")&amp;"_"&amp;SUBSTITUTE(D182," ","_")&amp;"_"&amp;SUBSTITUTE(E182," ","_")</f>
        <v>HONDA_Odyssey_1987_-_2013</v>
      </c>
      <c r="G182" s="2" t="str">
        <f aca="false">VLOOKUP(F182,Sheet6!$G$3:$H$904,2,0)</f>
        <v>N50</v>
      </c>
      <c r="H182" s="2" t="n">
        <f aca="false">VLOOKUP(G182,part!$Q$2:$R$51,2,0)</f>
        <v>11</v>
      </c>
      <c r="I182" s="2" t="str">
        <f aca="false">VLOOKUP(F182,Sheet6!$G$3:$I$904,3,0)</f>
        <v>D26L</v>
      </c>
      <c r="J182" s="2" t="n">
        <f aca="false">VLOOKUP(F182,Sheet6!$G$3:$J$904,4,0)</f>
        <v>0</v>
      </c>
      <c r="K182" s="8" t="n">
        <v>181</v>
      </c>
      <c r="L182" s="2" t="n">
        <f aca="false">VLOOKUP(F182,Sheet9!$H$1:$I$912,2,0)</f>
        <v>1995</v>
      </c>
      <c r="M182" s="2" t="n">
        <f aca="false">VLOOKUP(F182,Sheet9!$H$3:$I$912,2,0)</f>
        <v>1995</v>
      </c>
      <c r="V182" s="2" t="str">
        <f aca="false">"{"&amp;""""&amp;"id"&amp;""""&amp;":"&amp;""""&amp;A182&amp;""""&amp;","&amp;""""&amp;"make_id"&amp;""""&amp;":"&amp;""""&amp;B182&amp;""""&amp;","&amp;""""&amp;"model_name"&amp;""""&amp;":"&amp;""""&amp;D182&amp;""""&amp;","&amp;""""&amp;"year_model"&amp;""""&amp;":"&amp;""""&amp;E182&amp;""""&amp;","&amp;""""&amp;"description"&amp;""""&amp;":"&amp;""""&amp;AD182&amp;""""&amp;"},"</f>
        <v>{"id":"181","make_id":"18","model_name":"Odyssey","year_model":"1987 - 2013","description":""},</v>
      </c>
    </row>
    <row r="183" customFormat="false" ht="13.8" hidden="false" customHeight="false" outlineLevel="0" collapsed="false">
      <c r="A183" s="8" t="n">
        <v>182</v>
      </c>
      <c r="B183" s="12" t="n">
        <v>18</v>
      </c>
      <c r="C183" s="8" t="s">
        <v>20</v>
      </c>
      <c r="D183" s="8" t="s">
        <v>256</v>
      </c>
      <c r="E183" s="8" t="s">
        <v>190</v>
      </c>
      <c r="F183" s="2" t="str">
        <f aca="false">SUBSTITUTE(C183," ","_")&amp;"_"&amp;SUBSTITUTE(D183," ","_")&amp;"_"&amp;SUBSTITUTE(E183," ","_")</f>
        <v>HONDA_Odyssey_(with_Start_-_Stop_Option)_2014_-_on</v>
      </c>
      <c r="G183" s="2" t="str">
        <f aca="false">VLOOKUP(F183,Sheet6!$G$3:$H$904,2,0)</f>
        <v>Q65 (D23L)</v>
      </c>
      <c r="H183" s="2" t="n">
        <f aca="false">VLOOKUP(G183,part!$Q$2:$R$51,2,0)</f>
        <v>28</v>
      </c>
      <c r="I183" s="2" t="str">
        <f aca="false">VLOOKUP(F183,Sheet6!$G$3:$I$904,3,0)</f>
        <v>EFB D23L</v>
      </c>
      <c r="J183" s="2" t="n">
        <f aca="false">VLOOKUP(F183,Sheet6!$G$3:$J$904,4,0)</f>
        <v>0</v>
      </c>
      <c r="K183" s="8" t="n">
        <v>182</v>
      </c>
      <c r="L183" s="2" t="n">
        <f aca="false">VLOOKUP(F183,Sheet9!$H$1:$I$912,2,0)</f>
        <v>1999</v>
      </c>
      <c r="M183" s="2" t="n">
        <f aca="false">VLOOKUP(F183,Sheet9!$H$3:$I$912,2,0)</f>
        <v>1999</v>
      </c>
      <c r="V183" s="2" t="str">
        <f aca="false">"{"&amp;""""&amp;"id"&amp;""""&amp;":"&amp;""""&amp;A183&amp;""""&amp;","&amp;""""&amp;"make_id"&amp;""""&amp;":"&amp;""""&amp;B183&amp;""""&amp;","&amp;""""&amp;"model_name"&amp;""""&amp;":"&amp;""""&amp;D183&amp;""""&amp;","&amp;""""&amp;"year_model"&amp;""""&amp;":"&amp;""""&amp;E183&amp;""""&amp;","&amp;""""&amp;"description"&amp;""""&amp;":"&amp;""""&amp;AD183&amp;""""&amp;"},"</f>
        <v>{"id":"182","make_id":"18","model_name":"Odyssey (with Start - Stop Option)","year_model":"2014 - on","description":""},</v>
      </c>
    </row>
    <row r="184" customFormat="false" ht="13.8" hidden="false" customHeight="false" outlineLevel="0" collapsed="false">
      <c r="A184" s="8" t="n">
        <v>183</v>
      </c>
      <c r="B184" s="12" t="n">
        <v>18</v>
      </c>
      <c r="C184" s="8" t="s">
        <v>20</v>
      </c>
      <c r="D184" s="8" t="s">
        <v>257</v>
      </c>
      <c r="E184" s="8"/>
      <c r="F184" s="2" t="str">
        <f aca="false">SUBSTITUTE(C184," ","_")&amp;"_"&amp;SUBSTITUTE(D184," ","_")&amp;"_"&amp;SUBSTITUTE(E184," ","_")</f>
        <v>HONDA_Pilot__</v>
      </c>
      <c r="G184" s="2" t="str">
        <f aca="false">VLOOKUP(F184,Sheet6!$G$3:$H$904,2,0)</f>
        <v>N50</v>
      </c>
      <c r="H184" s="2" t="n">
        <f aca="false">VLOOKUP(G184,part!$Q$2:$R$51,2,0)</f>
        <v>11</v>
      </c>
      <c r="I184" s="2" t="str">
        <f aca="false">VLOOKUP(F184,Sheet6!$G$3:$I$904,3,0)</f>
        <v>D26L</v>
      </c>
      <c r="J184" s="2" t="n">
        <f aca="false">VLOOKUP(F184,Sheet6!$G$3:$J$904,4,0)</f>
        <v>0</v>
      </c>
      <c r="K184" s="8" t="n">
        <v>183</v>
      </c>
      <c r="L184" s="2" t="n">
        <f aca="false">VLOOKUP(F184,Sheet9!$H$1:$I$912,2,0)</f>
        <v>1995</v>
      </c>
      <c r="M184" s="2" t="n">
        <f aca="false">VLOOKUP(F184,Sheet9!$H$3:$I$912,2,0)</f>
        <v>1995</v>
      </c>
      <c r="V184" s="2" t="str">
        <f aca="false">"{"&amp;""""&amp;"id"&amp;""""&amp;":"&amp;""""&amp;A184&amp;""""&amp;","&amp;""""&amp;"make_id"&amp;""""&amp;":"&amp;""""&amp;B184&amp;""""&amp;","&amp;""""&amp;"model_name"&amp;""""&amp;":"&amp;""""&amp;D184&amp;""""&amp;","&amp;""""&amp;"year_model"&amp;""""&amp;":"&amp;""""&amp;E184&amp;""""&amp;","&amp;""""&amp;"description"&amp;""""&amp;":"&amp;""""&amp;AD184&amp;""""&amp;"},"</f>
        <v>{"id":"183","make_id":"18","model_name":"Pilot ","year_model":"","description":""},</v>
      </c>
    </row>
    <row r="185" customFormat="false" ht="13.8" hidden="false" customHeight="false" outlineLevel="0" collapsed="false">
      <c r="A185" s="8" t="n">
        <v>184</v>
      </c>
      <c r="B185" s="12" t="n">
        <v>18</v>
      </c>
      <c r="C185" s="8" t="s">
        <v>20</v>
      </c>
      <c r="D185" s="8" t="s">
        <v>258</v>
      </c>
      <c r="E185" s="8" t="n">
        <v>2016</v>
      </c>
      <c r="F185" s="2" t="str">
        <f aca="false">SUBSTITUTE(C185," ","_")&amp;"_"&amp;SUBSTITUTE(D185," ","_")&amp;"_"&amp;SUBSTITUTE(E185," ","_")</f>
        <v>HONDA_All_New_Pilot_2016</v>
      </c>
      <c r="G185" s="2" t="str">
        <f aca="false">VLOOKUP(F185,Sheet6!$G$3:$H$904,2,0)</f>
        <v>Q?(D26L)</v>
      </c>
      <c r="H185" s="2" t="n">
        <f aca="false">VLOOKUP(G185,part!$Q$2:$R$51,2,0)</f>
        <v>29</v>
      </c>
      <c r="I185" s="2" t="str">
        <f aca="false">VLOOKUP(F185,Sheet6!$G$3:$I$904,3,0)</f>
        <v>For Development</v>
      </c>
      <c r="J185" s="2" t="n">
        <f aca="false">VLOOKUP(F185,Sheet6!$G$3:$J$904,4,0)</f>
        <v>0</v>
      </c>
      <c r="K185" s="8" t="n">
        <v>184</v>
      </c>
      <c r="L185" s="2" t="n">
        <f aca="false">VLOOKUP(F185,Sheet9!$H$1:$I$912,2,0)</f>
        <v>0</v>
      </c>
      <c r="M185" s="2" t="n">
        <f aca="false">VLOOKUP(F185,Sheet9!$H$3:$I$912,2,0)</f>
        <v>0</v>
      </c>
      <c r="V185" s="2" t="str">
        <f aca="false">"{"&amp;""""&amp;"id"&amp;""""&amp;":"&amp;""""&amp;A185&amp;""""&amp;","&amp;""""&amp;"make_id"&amp;""""&amp;":"&amp;""""&amp;B185&amp;""""&amp;","&amp;""""&amp;"model_name"&amp;""""&amp;":"&amp;""""&amp;D185&amp;""""&amp;","&amp;""""&amp;"year_model"&amp;""""&amp;":"&amp;""""&amp;E185&amp;""""&amp;","&amp;""""&amp;"description"&amp;""""&amp;":"&amp;""""&amp;AD185&amp;""""&amp;"},"</f>
        <v>{"id":"184","make_id":"18","model_name":"All New Pilot","year_model":"2016","description":""},</v>
      </c>
    </row>
    <row r="186" customFormat="false" ht="13.8" hidden="false" customHeight="false" outlineLevel="0" collapsed="false">
      <c r="A186" s="8" t="n">
        <v>185</v>
      </c>
      <c r="B186" s="12" t="n">
        <v>18</v>
      </c>
      <c r="C186" s="8" t="s">
        <v>20</v>
      </c>
      <c r="D186" s="8" t="s">
        <v>259</v>
      </c>
      <c r="E186" s="8"/>
      <c r="F186" s="2" t="str">
        <f aca="false">SUBSTITUTE(C186," ","_")&amp;"_"&amp;SUBSTITUTE(D186," ","_")&amp;"_"&amp;SUBSTITUTE(E186," ","_")</f>
        <v>HONDA_S2000_</v>
      </c>
      <c r="G186" s="2" t="str">
        <f aca="false">VLOOKUP(F186,Sheet6!$G$3:$H$904,2,0)</f>
        <v>NS50</v>
      </c>
      <c r="H186" s="2" t="n">
        <f aca="false">VLOOKUP(G186,part!$Q$2:$R$51,2,0)</f>
        <v>2</v>
      </c>
      <c r="I186" s="2" t="str">
        <f aca="false">VLOOKUP(F186,Sheet6!$G$3:$I$904,3,0)</f>
        <v>D23L</v>
      </c>
      <c r="J186" s="2" t="n">
        <f aca="false">VLOOKUP(F186,Sheet6!$G$3:$J$904,4,0)</f>
        <v>0</v>
      </c>
      <c r="K186" s="8" t="n">
        <v>185</v>
      </c>
      <c r="L186" s="2" t="n">
        <f aca="false">VLOOKUP(F186,Sheet9!$H$1:$I$912,2,0)</f>
        <v>1983</v>
      </c>
      <c r="M186" s="2" t="n">
        <f aca="false">VLOOKUP(F186,Sheet9!$H$3:$I$912,2,0)</f>
        <v>1983</v>
      </c>
      <c r="V186" s="2" t="str">
        <f aca="false">"{"&amp;""""&amp;"id"&amp;""""&amp;":"&amp;""""&amp;A186&amp;""""&amp;","&amp;""""&amp;"make_id"&amp;""""&amp;":"&amp;""""&amp;B186&amp;""""&amp;","&amp;""""&amp;"model_name"&amp;""""&amp;":"&amp;""""&amp;D186&amp;""""&amp;","&amp;""""&amp;"year_model"&amp;""""&amp;":"&amp;""""&amp;E186&amp;""""&amp;","&amp;""""&amp;"description"&amp;""""&amp;":"&amp;""""&amp;AD186&amp;""""&amp;"},"</f>
        <v>{"id":"185","make_id":"18","model_name":"S2000","year_model":"","description":""},</v>
      </c>
    </row>
    <row r="187" customFormat="false" ht="13.8" hidden="false" customHeight="false" outlineLevel="0" collapsed="false">
      <c r="A187" s="8" t="n">
        <v>186</v>
      </c>
      <c r="B187" s="12" t="n">
        <v>18</v>
      </c>
      <c r="C187" s="8" t="s">
        <v>20</v>
      </c>
      <c r="D187" s="8" t="s">
        <v>260</v>
      </c>
      <c r="E187" s="8" t="s">
        <v>261</v>
      </c>
      <c r="F187" s="2" t="str">
        <f aca="false">SUBSTITUTE(C187," ","_")&amp;"_"&amp;SUBSTITUTE(D187," ","_")&amp;"_"&amp;SUBSTITUTE(E187," ","_")</f>
        <v>HONDA_Accord_1992_-_1997_</v>
      </c>
      <c r="G187" s="2" t="str">
        <f aca="false">VLOOKUP(F187,Sheet6!$G$3:$H$904,2,0)</f>
        <v>NS60</v>
      </c>
      <c r="H187" s="2" t="n">
        <f aca="false">VLOOKUP(G187,part!$Q$2:$R$51,2,0)</f>
        <v>3</v>
      </c>
      <c r="I187" s="2" t="str">
        <f aca="false">VLOOKUP(F187,Sheet6!$G$3:$I$904,3,0)</f>
        <v>B24L</v>
      </c>
      <c r="J187" s="2" t="n">
        <f aca="false">VLOOKUP(F187,Sheet6!$G$3:$J$904,4,0)</f>
        <v>1985</v>
      </c>
      <c r="K187" s="8" t="n">
        <v>186</v>
      </c>
      <c r="L187" s="2" t="str">
        <f aca="false">VLOOKUP(F187,Sheet9!$H$1:$I$912,2,0)</f>
        <v>1986/1993</v>
      </c>
      <c r="M187" s="2" t="str">
        <f aca="false">VLOOKUP(F187,Sheet9!$H$3:$I$912,2,0)</f>
        <v>1986/1993</v>
      </c>
      <c r="V187" s="2" t="str">
        <f aca="false">"{"&amp;""""&amp;"id"&amp;""""&amp;":"&amp;""""&amp;A187&amp;""""&amp;","&amp;""""&amp;"make_id"&amp;""""&amp;":"&amp;""""&amp;B187&amp;""""&amp;","&amp;""""&amp;"model_name"&amp;""""&amp;":"&amp;""""&amp;D187&amp;""""&amp;","&amp;""""&amp;"year_model"&amp;""""&amp;":"&amp;""""&amp;E187&amp;""""&amp;","&amp;""""&amp;"description"&amp;""""&amp;":"&amp;""""&amp;AD187&amp;""""&amp;"},"</f>
        <v>{"id":"186","make_id":"18","model_name":"Accord","year_model":"1992 - 1997 ","description":""},</v>
      </c>
    </row>
    <row r="188" customFormat="false" ht="13.8" hidden="false" customHeight="false" outlineLevel="0" collapsed="false">
      <c r="A188" s="8" t="n">
        <v>187</v>
      </c>
      <c r="B188" s="12" t="n">
        <v>18</v>
      </c>
      <c r="C188" s="8" t="s">
        <v>20</v>
      </c>
      <c r="D188" s="8" t="s">
        <v>260</v>
      </c>
      <c r="E188" s="8" t="s">
        <v>262</v>
      </c>
      <c r="F188" s="2" t="str">
        <f aca="false">SUBSTITUTE(C188," ","_")&amp;"_"&amp;SUBSTITUTE(D188," ","_")&amp;"_"&amp;SUBSTITUTE(E188," ","_")</f>
        <v>HONDA_Accord_1998_-_on</v>
      </c>
      <c r="G188" s="2" t="str">
        <f aca="false">VLOOKUP(F188,Sheet6!$G$3:$H$904,2,0)</f>
        <v>NS50</v>
      </c>
      <c r="H188" s="2" t="n">
        <f aca="false">VLOOKUP(G188,part!$Q$2:$R$51,2,0)</f>
        <v>2</v>
      </c>
      <c r="I188" s="2" t="str">
        <f aca="false">VLOOKUP(F188,Sheet6!$G$3:$I$904,3,0)</f>
        <v>B24L</v>
      </c>
      <c r="J188" s="2" t="n">
        <f aca="false">VLOOKUP(F188,Sheet6!$G$3:$J$904,4,0)</f>
        <v>0</v>
      </c>
      <c r="K188" s="8" t="n">
        <v>187</v>
      </c>
      <c r="L188" s="2" t="str">
        <f aca="false">VLOOKUP(F188,Sheet9!$H$1:$I$912,2,0)</f>
        <v>1986/1993</v>
      </c>
      <c r="M188" s="2" t="str">
        <f aca="false">VLOOKUP(F188,Sheet9!$H$3:$I$912,2,0)</f>
        <v>1986/1993</v>
      </c>
      <c r="V188" s="2" t="str">
        <f aca="false">"{"&amp;""""&amp;"id"&amp;""""&amp;":"&amp;""""&amp;A188&amp;""""&amp;","&amp;""""&amp;"make_id"&amp;""""&amp;":"&amp;""""&amp;B188&amp;""""&amp;","&amp;""""&amp;"model_name"&amp;""""&amp;":"&amp;""""&amp;D188&amp;""""&amp;","&amp;""""&amp;"year_model"&amp;""""&amp;":"&amp;""""&amp;E188&amp;""""&amp;","&amp;""""&amp;"description"&amp;""""&amp;":"&amp;""""&amp;AD188&amp;""""&amp;"},"</f>
        <v>{"id":"187","make_id":"18","model_name":"Accord","year_model":"1998 - on","description":""},</v>
      </c>
    </row>
    <row r="189" customFormat="false" ht="13.8" hidden="false" customHeight="false" outlineLevel="0" collapsed="false">
      <c r="A189" s="8" t="n">
        <v>188</v>
      </c>
      <c r="B189" s="12" t="n">
        <v>18</v>
      </c>
      <c r="C189" s="8" t="s">
        <v>20</v>
      </c>
      <c r="D189" s="8" t="s">
        <v>263</v>
      </c>
      <c r="E189" s="8" t="n">
        <v>2004</v>
      </c>
      <c r="F189" s="2" t="str">
        <f aca="false">SUBSTITUTE(C189," ","_")&amp;"_"&amp;SUBSTITUTE(D189," ","_")&amp;"_"&amp;SUBSTITUTE(E189," ","_")</f>
        <v>HONDA_Accord_2.0L_2004</v>
      </c>
      <c r="G189" s="2" t="str">
        <f aca="false">VLOOKUP(F189,Sheet6!$G$3:$H$904,2,0)</f>
        <v>NS60</v>
      </c>
      <c r="H189" s="2" t="n">
        <f aca="false">VLOOKUP(G189,part!$Q$2:$R$51,2,0)</f>
        <v>3</v>
      </c>
      <c r="I189" s="2" t="str">
        <f aca="false">VLOOKUP(F189,Sheet6!$G$3:$I$904,3,0)</f>
        <v>B24LS</v>
      </c>
      <c r="J189" s="2" t="n">
        <f aca="false">VLOOKUP(F189,Sheet6!$G$3:$J$904,4,0)</f>
        <v>1985</v>
      </c>
      <c r="K189" s="8" t="n">
        <v>188</v>
      </c>
      <c r="L189" s="2" t="str">
        <f aca="false">VLOOKUP(F189,Sheet9!$H$1:$I$912,2,0)</f>
        <v>1988/1985</v>
      </c>
      <c r="M189" s="2" t="str">
        <f aca="false">VLOOKUP(F189,Sheet9!$H$3:$I$912,2,0)</f>
        <v>1988/1985</v>
      </c>
      <c r="V189" s="2" t="str">
        <f aca="false">"{"&amp;""""&amp;"id"&amp;""""&amp;":"&amp;""""&amp;A189&amp;""""&amp;","&amp;""""&amp;"make_id"&amp;""""&amp;":"&amp;""""&amp;B189&amp;""""&amp;","&amp;""""&amp;"model_name"&amp;""""&amp;":"&amp;""""&amp;D189&amp;""""&amp;","&amp;""""&amp;"year_model"&amp;""""&amp;":"&amp;""""&amp;E189&amp;""""&amp;","&amp;""""&amp;"description"&amp;""""&amp;":"&amp;""""&amp;AD189&amp;""""&amp;"},"</f>
        <v>{"id":"188","make_id":"18","model_name":"Accord 2.0L","year_model":"2004","description":""},</v>
      </c>
    </row>
    <row r="190" customFormat="false" ht="13.8" hidden="false" customHeight="false" outlineLevel="0" collapsed="false">
      <c r="A190" s="8" t="n">
        <v>189</v>
      </c>
      <c r="B190" s="12" t="n">
        <v>18</v>
      </c>
      <c r="C190" s="8" t="s">
        <v>20</v>
      </c>
      <c r="D190" s="8" t="s">
        <v>264</v>
      </c>
      <c r="E190" s="8" t="n">
        <v>2004</v>
      </c>
      <c r="F190" s="2" t="str">
        <f aca="false">SUBSTITUTE(C190," ","_")&amp;"_"&amp;SUBSTITUTE(D190," ","_")&amp;"_"&amp;SUBSTITUTE(E190," ","_")</f>
        <v>HONDA_Accord_3.0L_2004</v>
      </c>
      <c r="G190" s="2" t="str">
        <f aca="false">VLOOKUP(F190,Sheet6!$G$3:$H$904,2,0)</f>
        <v>N50</v>
      </c>
      <c r="H190" s="2" t="n">
        <f aca="false">VLOOKUP(G190,part!$Q$2:$R$51,2,0)</f>
        <v>11</v>
      </c>
      <c r="I190" s="2" t="str">
        <f aca="false">VLOOKUP(F190,Sheet6!$G$3:$I$904,3,0)</f>
        <v>D26L</v>
      </c>
      <c r="J190" s="2" t="n">
        <f aca="false">VLOOKUP(F190,Sheet6!$G$3:$J$904,4,0)</f>
        <v>0</v>
      </c>
      <c r="K190" s="8" t="n">
        <v>189</v>
      </c>
      <c r="L190" s="2" t="n">
        <f aca="false">VLOOKUP(F190,Sheet9!$H$1:$I$912,2,0)</f>
        <v>1995</v>
      </c>
      <c r="M190" s="2" t="n">
        <f aca="false">VLOOKUP(F190,Sheet9!$H$3:$I$912,2,0)</f>
        <v>1995</v>
      </c>
      <c r="V190" s="2" t="str">
        <f aca="false">"{"&amp;""""&amp;"id"&amp;""""&amp;":"&amp;""""&amp;A190&amp;""""&amp;","&amp;""""&amp;"make_id"&amp;""""&amp;":"&amp;""""&amp;B190&amp;""""&amp;","&amp;""""&amp;"model_name"&amp;""""&amp;":"&amp;""""&amp;D190&amp;""""&amp;","&amp;""""&amp;"year_model"&amp;""""&amp;":"&amp;""""&amp;E190&amp;""""&amp;","&amp;""""&amp;"description"&amp;""""&amp;":"&amp;""""&amp;AD190&amp;""""&amp;"},"</f>
        <v>{"id":"189","make_id":"18","model_name":"Accord 3.0L","year_model":"2004","description":""},</v>
      </c>
    </row>
    <row r="191" customFormat="false" ht="13.8" hidden="false" customHeight="false" outlineLevel="0" collapsed="false">
      <c r="A191" s="8" t="n">
        <v>190</v>
      </c>
      <c r="B191" s="12" t="n">
        <v>18</v>
      </c>
      <c r="C191" s="8" t="s">
        <v>20</v>
      </c>
      <c r="D191" s="8" t="s">
        <v>265</v>
      </c>
      <c r="E191" s="8" t="s">
        <v>266</v>
      </c>
      <c r="F191" s="2" t="str">
        <f aca="false">SUBSTITUTE(C191," ","_")&amp;"_"&amp;SUBSTITUTE(D191," ","_")&amp;"_"&amp;SUBSTITUTE(E191," ","_")</f>
        <v>HONDA_New_Accord_2.4S_AT_2004_-_on</v>
      </c>
      <c r="G191" s="2" t="str">
        <f aca="false">VLOOKUP(F191,Sheet6!$G$3:$H$904,2,0)</f>
        <v>NS50</v>
      </c>
      <c r="H191" s="2" t="n">
        <f aca="false">VLOOKUP(G191,part!$Q$2:$R$51,2,0)</f>
        <v>2</v>
      </c>
      <c r="I191" s="2" t="str">
        <f aca="false">VLOOKUP(F191,Sheet6!$G$3:$I$904,3,0)</f>
        <v>D23L</v>
      </c>
      <c r="J191" s="2" t="n">
        <f aca="false">VLOOKUP(F191,Sheet6!$G$3:$J$904,4,0)</f>
        <v>0</v>
      </c>
      <c r="K191" s="8" t="n">
        <v>190</v>
      </c>
      <c r="L191" s="2" t="n">
        <f aca="false">VLOOKUP(F191,Sheet9!$H$1:$I$912,2,0)</f>
        <v>1983</v>
      </c>
      <c r="M191" s="2" t="n">
        <f aca="false">VLOOKUP(F191,Sheet9!$H$3:$I$912,2,0)</f>
        <v>1983</v>
      </c>
      <c r="V191" s="2" t="str">
        <f aca="false">"{"&amp;""""&amp;"id"&amp;""""&amp;":"&amp;""""&amp;A191&amp;""""&amp;","&amp;""""&amp;"make_id"&amp;""""&amp;":"&amp;""""&amp;B191&amp;""""&amp;","&amp;""""&amp;"model_name"&amp;""""&amp;":"&amp;""""&amp;D191&amp;""""&amp;","&amp;""""&amp;"year_model"&amp;""""&amp;":"&amp;""""&amp;E191&amp;""""&amp;","&amp;""""&amp;"description"&amp;""""&amp;":"&amp;""""&amp;AD191&amp;""""&amp;"},"</f>
        <v>{"id":"190","make_id":"18","model_name":"New Accord 2.4S AT","year_model":"2004 - on","description":""},</v>
      </c>
    </row>
    <row r="192" customFormat="false" ht="13.8" hidden="false" customHeight="false" outlineLevel="0" collapsed="false">
      <c r="A192" s="8" t="n">
        <v>191</v>
      </c>
      <c r="B192" s="12" t="n">
        <v>18</v>
      </c>
      <c r="C192" s="8" t="s">
        <v>20</v>
      </c>
      <c r="D192" s="8" t="s">
        <v>267</v>
      </c>
      <c r="E192" s="8"/>
      <c r="F192" s="2" t="str">
        <f aca="false">SUBSTITUTE(C192," ","_")&amp;"_"&amp;SUBSTITUTE(D192," ","_")&amp;"_"&amp;SUBSTITUTE(E192," ","_")</f>
        <v>HONDA_New_Accord_3.5S_-V_AT_V6_</v>
      </c>
      <c r="G192" s="2" t="str">
        <f aca="false">VLOOKUP(F192,Sheet6!$G$3:$H$904,2,0)</f>
        <v>NS50</v>
      </c>
      <c r="H192" s="2" t="n">
        <f aca="false">VLOOKUP(G192,part!$Q$2:$R$51,2,0)</f>
        <v>2</v>
      </c>
      <c r="I192" s="2" t="str">
        <f aca="false">VLOOKUP(F192,Sheet6!$G$3:$I$904,3,0)</f>
        <v>D263L</v>
      </c>
      <c r="J192" s="2" t="n">
        <f aca="false">VLOOKUP(F192,Sheet6!$G$3:$J$904,4,0)</f>
        <v>0</v>
      </c>
      <c r="K192" s="8" t="n">
        <v>191</v>
      </c>
      <c r="L192" s="2" t="n">
        <f aca="false">VLOOKUP(F192,Sheet9!$H$1:$I$912,2,0)</f>
        <v>0</v>
      </c>
      <c r="M192" s="2" t="n">
        <f aca="false">VLOOKUP(F192,Sheet9!$H$3:$I$912,2,0)</f>
        <v>0</v>
      </c>
      <c r="V192" s="2" t="str">
        <f aca="false">"{"&amp;""""&amp;"id"&amp;""""&amp;":"&amp;""""&amp;A192&amp;""""&amp;","&amp;""""&amp;"make_id"&amp;""""&amp;":"&amp;""""&amp;B192&amp;""""&amp;","&amp;""""&amp;"model_name"&amp;""""&amp;":"&amp;""""&amp;D192&amp;""""&amp;","&amp;""""&amp;"year_model"&amp;""""&amp;":"&amp;""""&amp;E192&amp;""""&amp;","&amp;""""&amp;"description"&amp;""""&amp;":"&amp;""""&amp;AD192&amp;""""&amp;"},"</f>
        <v>{"id":"191","make_id":"18","model_name":"New Accord 3.5S -V AT V6","year_model":"","description":""},</v>
      </c>
    </row>
    <row r="193" customFormat="false" ht="13.8" hidden="false" customHeight="false" outlineLevel="0" collapsed="false">
      <c r="A193" s="8" t="n">
        <v>192</v>
      </c>
      <c r="B193" s="12" t="n">
        <v>18</v>
      </c>
      <c r="C193" s="8" t="s">
        <v>20</v>
      </c>
      <c r="D193" s="8" t="s">
        <v>268</v>
      </c>
      <c r="E193" s="8" t="s">
        <v>269</v>
      </c>
      <c r="F193" s="2" t="str">
        <f aca="false">SUBSTITUTE(C193," ","_")&amp;"_"&amp;SUBSTITUTE(D193," ","_")&amp;"_"&amp;SUBSTITUTE(E193," ","_")</f>
        <v>HONDA_New_Accord_3.5S_(8-Gen_&amp;_9-Gen)_2008_to_Present</v>
      </c>
      <c r="G193" s="2" t="str">
        <f aca="false">VLOOKUP(F193,Sheet6!$G$3:$H$904,2,0)</f>
        <v>N50</v>
      </c>
      <c r="H193" s="2" t="n">
        <f aca="false">VLOOKUP(G193,part!$Q$2:$R$51,2,0)</f>
        <v>11</v>
      </c>
      <c r="I193" s="2" t="str">
        <f aca="false">VLOOKUP(F193,Sheet6!$G$3:$I$904,3,0)</f>
        <v>D26L</v>
      </c>
      <c r="J193" s="2" t="n">
        <f aca="false">VLOOKUP(F193,Sheet6!$G$3:$J$904,4,0)</f>
        <v>0</v>
      </c>
      <c r="K193" s="8" t="n">
        <v>192</v>
      </c>
      <c r="L193" s="2" t="n">
        <f aca="false">VLOOKUP(F193,Sheet9!$H$1:$I$912,2,0)</f>
        <v>1995</v>
      </c>
      <c r="M193" s="2" t="n">
        <f aca="false">VLOOKUP(F193,Sheet9!$H$3:$I$912,2,0)</f>
        <v>1995</v>
      </c>
      <c r="V193" s="2" t="str">
        <f aca="false">"{"&amp;""""&amp;"id"&amp;""""&amp;":"&amp;""""&amp;A193&amp;""""&amp;","&amp;""""&amp;"make_id"&amp;""""&amp;":"&amp;""""&amp;B193&amp;""""&amp;","&amp;""""&amp;"model_name"&amp;""""&amp;":"&amp;""""&amp;D193&amp;""""&amp;","&amp;""""&amp;"year_model"&amp;""""&amp;":"&amp;""""&amp;E193&amp;""""&amp;","&amp;""""&amp;"description"&amp;""""&amp;":"&amp;""""&amp;AD193&amp;""""&amp;"},"</f>
        <v>{"id":"192","make_id":"18","model_name":"New Accord 3.5S (8-Gen &amp; 9-Gen)","year_model":"2008 to Present","description":""},</v>
      </c>
    </row>
    <row r="194" customFormat="false" ht="13.8" hidden="false" customHeight="false" outlineLevel="0" collapsed="false">
      <c r="A194" s="8" t="n">
        <v>193</v>
      </c>
      <c r="B194" s="12" t="n">
        <v>18</v>
      </c>
      <c r="C194" s="8" t="s">
        <v>20</v>
      </c>
      <c r="D194" s="8" t="s">
        <v>270</v>
      </c>
      <c r="E194" s="8" t="s">
        <v>190</v>
      </c>
      <c r="F194" s="2" t="str">
        <f aca="false">SUBSTITUTE(C194," ","_")&amp;"_"&amp;SUBSTITUTE(D194," ","_")&amp;"_"&amp;SUBSTITUTE(E194," ","_")</f>
        <v>HONDA_Brio_2014_-_on</v>
      </c>
      <c r="G194" s="2" t="str">
        <f aca="false">VLOOKUP(F194,Sheet6!$G$3:$H$904,2,0)</f>
        <v>34B17L</v>
      </c>
      <c r="H194" s="2" t="n">
        <f aca="false">VLOOKUP(G194,part!$Q$2:$R$51,2,0)</f>
        <v>31</v>
      </c>
      <c r="I194" s="2" t="str">
        <f aca="false">VLOOKUP(F194,Sheet6!$G$3:$I$904,3,0)</f>
        <v>For Development</v>
      </c>
      <c r="J194" s="2" t="n">
        <f aca="false">VLOOKUP(F194,Sheet6!$G$3:$J$904,4,0)</f>
        <v>0</v>
      </c>
      <c r="K194" s="8" t="n">
        <v>193</v>
      </c>
      <c r="L194" s="2" t="n">
        <f aca="false">VLOOKUP(F194,Sheet9!$H$1:$I$912,2,0)</f>
        <v>0</v>
      </c>
      <c r="M194" s="2" t="n">
        <f aca="false">VLOOKUP(F194,Sheet9!$H$3:$I$912,2,0)</f>
        <v>0</v>
      </c>
      <c r="V194" s="2" t="str">
        <f aca="false">"{"&amp;""""&amp;"id"&amp;""""&amp;":"&amp;""""&amp;A194&amp;""""&amp;","&amp;""""&amp;"make_id"&amp;""""&amp;":"&amp;""""&amp;B194&amp;""""&amp;","&amp;""""&amp;"model_name"&amp;""""&amp;":"&amp;""""&amp;D194&amp;""""&amp;","&amp;""""&amp;"year_model"&amp;""""&amp;":"&amp;""""&amp;E194&amp;""""&amp;","&amp;""""&amp;"description"&amp;""""&amp;":"&amp;""""&amp;AD194&amp;""""&amp;"},"</f>
        <v>{"id":"193","make_id":"18","model_name":"Brio","year_model":"2014 - on","description":""},</v>
      </c>
    </row>
    <row r="195" customFormat="false" ht="13.8" hidden="false" customHeight="false" outlineLevel="0" collapsed="false">
      <c r="A195" s="8" t="n">
        <v>194</v>
      </c>
      <c r="B195" s="12" t="n">
        <v>18</v>
      </c>
      <c r="C195" s="8" t="s">
        <v>20</v>
      </c>
      <c r="D195" s="8" t="s">
        <v>271</v>
      </c>
      <c r="E195" s="8" t="s">
        <v>206</v>
      </c>
      <c r="F195" s="2" t="str">
        <f aca="false">SUBSTITUTE(C195," ","_")&amp;"_"&amp;SUBSTITUTE(D195," ","_")&amp;"_"&amp;SUBSTITUTE(E195," ","_")</f>
        <v>HONDA_Brio-Amaze_2015_-_on</v>
      </c>
      <c r="G195" s="2" t="str">
        <f aca="false">VLOOKUP(F195,Sheet6!$G$3:$H$904,2,0)</f>
        <v>34B17L</v>
      </c>
      <c r="H195" s="2" t="n">
        <f aca="false">VLOOKUP(G195,part!$Q$2:$R$51,2,0)</f>
        <v>31</v>
      </c>
      <c r="I195" s="2" t="str">
        <f aca="false">VLOOKUP(F195,Sheet6!$G$3:$I$904,3,0)</f>
        <v>For Development</v>
      </c>
      <c r="J195" s="2" t="n">
        <f aca="false">VLOOKUP(F195,Sheet6!$G$3:$J$904,4,0)</f>
        <v>0</v>
      </c>
      <c r="K195" s="8" t="n">
        <v>194</v>
      </c>
      <c r="L195" s="2" t="n">
        <f aca="false">VLOOKUP(F195,Sheet9!$H$1:$I$912,2,0)</f>
        <v>0</v>
      </c>
      <c r="M195" s="2" t="n">
        <f aca="false">VLOOKUP(F195,Sheet9!$H$3:$I$912,2,0)</f>
        <v>0</v>
      </c>
      <c r="V195" s="2" t="str">
        <f aca="false">"{"&amp;""""&amp;"id"&amp;""""&amp;":"&amp;""""&amp;A195&amp;""""&amp;","&amp;""""&amp;"make_id"&amp;""""&amp;":"&amp;""""&amp;B195&amp;""""&amp;","&amp;""""&amp;"model_name"&amp;""""&amp;":"&amp;""""&amp;D195&amp;""""&amp;","&amp;""""&amp;"year_model"&amp;""""&amp;":"&amp;""""&amp;E195&amp;""""&amp;","&amp;""""&amp;"description"&amp;""""&amp;":"&amp;""""&amp;AD195&amp;""""&amp;"},"</f>
        <v>{"id":"194","make_id":"18","model_name":"Brio-Amaze","year_model":"2015 - on","description":""},</v>
      </c>
    </row>
    <row r="196" customFormat="false" ht="13.8" hidden="false" customHeight="false" outlineLevel="0" collapsed="false">
      <c r="A196" s="8" t="n">
        <v>195</v>
      </c>
      <c r="B196" s="12" t="n">
        <v>18</v>
      </c>
      <c r="C196" s="8" t="s">
        <v>20</v>
      </c>
      <c r="D196" s="8" t="s">
        <v>272</v>
      </c>
      <c r="E196" s="8" t="s">
        <v>206</v>
      </c>
      <c r="F196" s="2" t="str">
        <f aca="false">SUBSTITUTE(C196," ","_")&amp;"_"&amp;SUBSTITUTE(D196," ","_")&amp;"_"&amp;SUBSTITUTE(E196," ","_")</f>
        <v>HONDA_Mobilio_2015_-_on</v>
      </c>
      <c r="G196" s="2" t="str">
        <f aca="false">VLOOKUP(F196,Sheet6!$G$3:$H$904,2,0)</f>
        <v>34B17L</v>
      </c>
      <c r="H196" s="2" t="n">
        <f aca="false">VLOOKUP(G196,part!$Q$2:$R$51,2,0)</f>
        <v>31</v>
      </c>
      <c r="I196" s="2" t="str">
        <f aca="false">VLOOKUP(F196,Sheet6!$G$3:$I$904,3,0)</f>
        <v>For Development</v>
      </c>
      <c r="J196" s="2" t="n">
        <f aca="false">VLOOKUP(F196,Sheet6!$G$3:$J$904,4,0)</f>
        <v>0</v>
      </c>
      <c r="K196" s="8" t="n">
        <v>195</v>
      </c>
      <c r="L196" s="2" t="n">
        <f aca="false">VLOOKUP(F196,Sheet9!$H$1:$I$912,2,0)</f>
        <v>0</v>
      </c>
      <c r="M196" s="2" t="n">
        <f aca="false">VLOOKUP(F196,Sheet9!$H$3:$I$912,2,0)</f>
        <v>0</v>
      </c>
      <c r="V196" s="2" t="str">
        <f aca="false">"{"&amp;""""&amp;"id"&amp;""""&amp;":"&amp;""""&amp;A196&amp;""""&amp;","&amp;""""&amp;"make_id"&amp;""""&amp;":"&amp;""""&amp;B196&amp;""""&amp;","&amp;""""&amp;"model_name"&amp;""""&amp;":"&amp;""""&amp;D196&amp;""""&amp;","&amp;""""&amp;"year_model"&amp;""""&amp;":"&amp;""""&amp;E196&amp;""""&amp;","&amp;""""&amp;"description"&amp;""""&amp;":"&amp;""""&amp;AD196&amp;""""&amp;"},"</f>
        <v>{"id":"195","make_id":"18","model_name":"Mobilio","year_model":"2015 - on","description":""},</v>
      </c>
    </row>
    <row r="197" customFormat="false" ht="13.8" hidden="false" customHeight="false" outlineLevel="0" collapsed="false">
      <c r="A197" s="8" t="n">
        <v>196</v>
      </c>
      <c r="B197" s="12" t="n">
        <v>18</v>
      </c>
      <c r="C197" s="8" t="s">
        <v>20</v>
      </c>
      <c r="D197" s="8" t="s">
        <v>273</v>
      </c>
      <c r="E197" s="8" t="n">
        <v>2016</v>
      </c>
      <c r="F197" s="2" t="str">
        <f aca="false">SUBSTITUTE(C197," ","_")&amp;"_"&amp;SUBSTITUTE(D197," ","_")&amp;"_"&amp;SUBSTITUTE(E197," ","_")</f>
        <v>HONDA_BR-V_2016</v>
      </c>
      <c r="G197" s="2" t="str">
        <f aca="false">VLOOKUP(F197,Sheet6!$G$3:$H$904,2,0)</f>
        <v>34B17L</v>
      </c>
      <c r="H197" s="2" t="n">
        <f aca="false">VLOOKUP(G197,part!$Q$2:$R$51,2,0)</f>
        <v>31</v>
      </c>
      <c r="I197" s="2" t="str">
        <f aca="false">VLOOKUP(F197,Sheet6!$G$3:$I$904,3,0)</f>
        <v>For Development</v>
      </c>
      <c r="J197" s="2" t="n">
        <f aca="false">VLOOKUP(F197,Sheet6!$G$3:$J$904,4,0)</f>
        <v>0</v>
      </c>
      <c r="K197" s="8" t="n">
        <v>196</v>
      </c>
      <c r="L197" s="2" t="n">
        <f aca="false">VLOOKUP(F197,Sheet9!$H$1:$I$912,2,0)</f>
        <v>0</v>
      </c>
      <c r="M197" s="2" t="n">
        <f aca="false">VLOOKUP(F197,Sheet9!$H$3:$I$912,2,0)</f>
        <v>0</v>
      </c>
      <c r="V197" s="2" t="str">
        <f aca="false">"{"&amp;""""&amp;"id"&amp;""""&amp;":"&amp;""""&amp;A197&amp;""""&amp;","&amp;""""&amp;"make_id"&amp;""""&amp;":"&amp;""""&amp;B197&amp;""""&amp;","&amp;""""&amp;"model_name"&amp;""""&amp;":"&amp;""""&amp;D197&amp;""""&amp;","&amp;""""&amp;"year_model"&amp;""""&amp;":"&amp;""""&amp;E197&amp;""""&amp;","&amp;""""&amp;"description"&amp;""""&amp;":"&amp;""""&amp;AD197&amp;""""&amp;"},"</f>
        <v>{"id":"196","make_id":"18","model_name":"BR-V","year_model":"2016","description":""},</v>
      </c>
    </row>
    <row r="198" customFormat="false" ht="13.8" hidden="false" customHeight="false" outlineLevel="0" collapsed="false">
      <c r="A198" s="8" t="n">
        <v>197</v>
      </c>
      <c r="B198" s="12" t="n">
        <v>18</v>
      </c>
      <c r="C198" s="8" t="s">
        <v>20</v>
      </c>
      <c r="D198" s="8" t="s">
        <v>274</v>
      </c>
      <c r="E198" s="8" t="n">
        <v>2008</v>
      </c>
      <c r="F198" s="2" t="str">
        <f aca="false">SUBSTITUTE(C198," ","_")&amp;"_"&amp;SUBSTITUTE(D198," ","_")&amp;"_"&amp;SUBSTITUTE(E198," ","_")</f>
        <v>HONDA_All_New_City_1.3_A_MT_2008</v>
      </c>
      <c r="G198" s="2" t="str">
        <f aca="false">VLOOKUP(F198,Sheet6!$G$3:$H$904,2,0)</f>
        <v>NS40L</v>
      </c>
      <c r="H198" s="2" t="n">
        <f aca="false">VLOOKUP(G198,part!$Q$2:$R$51,2,0)</f>
        <v>25</v>
      </c>
      <c r="I198" s="2" t="str">
        <f aca="false">VLOOKUP(F198,Sheet6!$G$3:$I$904,3,0)</f>
        <v>B20L</v>
      </c>
      <c r="J198" s="2" t="n">
        <f aca="false">VLOOKUP(F198,Sheet6!$G$3:$J$904,4,0)</f>
        <v>0</v>
      </c>
      <c r="K198" s="8" t="n">
        <v>197</v>
      </c>
      <c r="L198" s="2" t="n">
        <f aca="false">VLOOKUP(F198,Sheet9!$H$1:$I$912,2,0)</f>
        <v>1990</v>
      </c>
      <c r="M198" s="2" t="n">
        <f aca="false">VLOOKUP(F198,Sheet9!$H$3:$I$912,2,0)</f>
        <v>1990</v>
      </c>
      <c r="V198" s="2" t="str">
        <f aca="false">"{"&amp;""""&amp;"id"&amp;""""&amp;":"&amp;""""&amp;A198&amp;""""&amp;","&amp;""""&amp;"make_id"&amp;""""&amp;":"&amp;""""&amp;B198&amp;""""&amp;","&amp;""""&amp;"model_name"&amp;""""&amp;":"&amp;""""&amp;D198&amp;""""&amp;","&amp;""""&amp;"year_model"&amp;""""&amp;":"&amp;""""&amp;E198&amp;""""&amp;","&amp;""""&amp;"description"&amp;""""&amp;":"&amp;""""&amp;AD198&amp;""""&amp;"},"</f>
        <v>{"id":"197","make_id":"18","model_name":"All New City 1.3 A MT","year_model":"2008","description":""},</v>
      </c>
    </row>
    <row r="199" customFormat="false" ht="13.8" hidden="false" customHeight="false" outlineLevel="0" collapsed="false">
      <c r="A199" s="8" t="n">
        <v>198</v>
      </c>
      <c r="B199" s="12" t="n">
        <v>18</v>
      </c>
      <c r="C199" s="8" t="s">
        <v>20</v>
      </c>
      <c r="D199" s="8" t="s">
        <v>275</v>
      </c>
      <c r="E199" s="8" t="n">
        <v>2008</v>
      </c>
      <c r="F199" s="2" t="str">
        <f aca="false">SUBSTITUTE(C199," ","_")&amp;"_"&amp;SUBSTITUTE(D199," ","_")&amp;"_"&amp;SUBSTITUTE(E199," ","_")</f>
        <v>HONDA_All_New_City_1.3_S_MT_2008</v>
      </c>
      <c r="G199" s="2" t="str">
        <f aca="false">VLOOKUP(F199,Sheet6!$G$3:$H$904,2,0)</f>
        <v>NS40L</v>
      </c>
      <c r="H199" s="2" t="n">
        <f aca="false">VLOOKUP(G199,part!$Q$2:$R$51,2,0)</f>
        <v>25</v>
      </c>
      <c r="I199" s="2" t="str">
        <f aca="false">VLOOKUP(F199,Sheet6!$G$3:$I$904,3,0)</f>
        <v>B20L</v>
      </c>
      <c r="J199" s="2" t="n">
        <f aca="false">VLOOKUP(F199,Sheet6!$G$3:$J$904,4,0)</f>
        <v>0</v>
      </c>
      <c r="K199" s="8" t="n">
        <v>198</v>
      </c>
      <c r="L199" s="2" t="n">
        <f aca="false">VLOOKUP(F199,Sheet9!$H$1:$I$912,2,0)</f>
        <v>1990</v>
      </c>
      <c r="M199" s="2" t="n">
        <f aca="false">VLOOKUP(F199,Sheet9!$H$3:$I$912,2,0)</f>
        <v>1990</v>
      </c>
      <c r="V199" s="2" t="str">
        <f aca="false">"{"&amp;""""&amp;"id"&amp;""""&amp;":"&amp;""""&amp;A199&amp;""""&amp;","&amp;""""&amp;"make_id"&amp;""""&amp;":"&amp;""""&amp;B199&amp;""""&amp;","&amp;""""&amp;"model_name"&amp;""""&amp;":"&amp;""""&amp;D199&amp;""""&amp;","&amp;""""&amp;"year_model"&amp;""""&amp;":"&amp;""""&amp;E199&amp;""""&amp;","&amp;""""&amp;"description"&amp;""""&amp;":"&amp;""""&amp;AD199&amp;""""&amp;"},"</f>
        <v>{"id":"198","make_id":"18","model_name":"All New City 1.3 S MT","year_model":"2008","description":""},</v>
      </c>
    </row>
    <row r="200" customFormat="false" ht="13.8" hidden="false" customHeight="false" outlineLevel="0" collapsed="false">
      <c r="A200" s="8" t="n">
        <v>199</v>
      </c>
      <c r="B200" s="12" t="n">
        <v>18</v>
      </c>
      <c r="C200" s="8" t="s">
        <v>20</v>
      </c>
      <c r="D200" s="8" t="s">
        <v>276</v>
      </c>
      <c r="E200" s="8" t="n">
        <v>2008</v>
      </c>
      <c r="F200" s="2" t="str">
        <f aca="false">SUBSTITUTE(C200," ","_")&amp;"_"&amp;SUBSTITUTE(D200," ","_")&amp;"_"&amp;SUBSTITUTE(E200," ","_")</f>
        <v>HONDA_All_New_City_1.3_S_AT_2008</v>
      </c>
      <c r="G200" s="2" t="str">
        <f aca="false">VLOOKUP(F200,Sheet6!$G$3:$H$904,2,0)</f>
        <v>NS40L</v>
      </c>
      <c r="H200" s="2" t="n">
        <f aca="false">VLOOKUP(G200,part!$Q$2:$R$51,2,0)</f>
        <v>25</v>
      </c>
      <c r="I200" s="2" t="str">
        <f aca="false">VLOOKUP(F200,Sheet6!$G$3:$I$904,3,0)</f>
        <v>B20L</v>
      </c>
      <c r="J200" s="2" t="n">
        <f aca="false">VLOOKUP(F200,Sheet6!$G$3:$J$904,4,0)</f>
        <v>0</v>
      </c>
      <c r="K200" s="8" t="n">
        <v>199</v>
      </c>
      <c r="L200" s="2" t="n">
        <f aca="false">VLOOKUP(F200,Sheet9!$H$1:$I$912,2,0)</f>
        <v>1990</v>
      </c>
      <c r="M200" s="2" t="n">
        <f aca="false">VLOOKUP(F200,Sheet9!$H$3:$I$912,2,0)</f>
        <v>1990</v>
      </c>
      <c r="V200" s="2" t="str">
        <f aca="false">"{"&amp;""""&amp;"id"&amp;""""&amp;":"&amp;""""&amp;A200&amp;""""&amp;","&amp;""""&amp;"make_id"&amp;""""&amp;":"&amp;""""&amp;B200&amp;""""&amp;","&amp;""""&amp;"model_name"&amp;""""&amp;":"&amp;""""&amp;D200&amp;""""&amp;","&amp;""""&amp;"year_model"&amp;""""&amp;":"&amp;""""&amp;E200&amp;""""&amp;","&amp;""""&amp;"description"&amp;""""&amp;":"&amp;""""&amp;AD200&amp;""""&amp;"},"</f>
        <v>{"id":"199","make_id":"18","model_name":"All New City 1.3 S AT","year_model":"2008","description":""},</v>
      </c>
    </row>
    <row r="201" customFormat="false" ht="13.8" hidden="false" customHeight="false" outlineLevel="0" collapsed="false">
      <c r="A201" s="8" t="n">
        <v>200</v>
      </c>
      <c r="B201" s="12" t="n">
        <v>18</v>
      </c>
      <c r="C201" s="8" t="s">
        <v>20</v>
      </c>
      <c r="D201" s="8" t="s">
        <v>277</v>
      </c>
      <c r="E201" s="8" t="n">
        <v>2008</v>
      </c>
      <c r="F201" s="2" t="str">
        <f aca="false">SUBSTITUTE(C201," ","_")&amp;"_"&amp;SUBSTITUTE(D201," ","_")&amp;"_"&amp;SUBSTITUTE(E201," ","_")</f>
        <v>HONDA_All_New_City_1.5_E_AT_2008</v>
      </c>
      <c r="G201" s="2" t="str">
        <f aca="false">VLOOKUP(F201,Sheet6!$G$3:$H$904,2,0)</f>
        <v>NS40L</v>
      </c>
      <c r="H201" s="2" t="n">
        <f aca="false">VLOOKUP(G201,part!$Q$2:$R$51,2,0)</f>
        <v>25</v>
      </c>
      <c r="I201" s="2" t="str">
        <f aca="false">VLOOKUP(F201,Sheet6!$G$3:$I$904,3,0)</f>
        <v>B20L</v>
      </c>
      <c r="J201" s="2" t="n">
        <f aca="false">VLOOKUP(F201,Sheet6!$G$3:$J$904,4,0)</f>
        <v>0</v>
      </c>
      <c r="K201" s="8" t="n">
        <v>200</v>
      </c>
      <c r="L201" s="2" t="n">
        <f aca="false">VLOOKUP(F201,Sheet9!$H$1:$I$912,2,0)</f>
        <v>1990</v>
      </c>
      <c r="M201" s="2" t="n">
        <f aca="false">VLOOKUP(F201,Sheet9!$H$3:$I$912,2,0)</f>
        <v>1990</v>
      </c>
      <c r="V201" s="2" t="str">
        <f aca="false">"{"&amp;""""&amp;"id"&amp;""""&amp;":"&amp;""""&amp;A201&amp;""""&amp;","&amp;""""&amp;"make_id"&amp;""""&amp;":"&amp;""""&amp;B201&amp;""""&amp;","&amp;""""&amp;"model_name"&amp;""""&amp;":"&amp;""""&amp;D201&amp;""""&amp;","&amp;""""&amp;"year_model"&amp;""""&amp;":"&amp;""""&amp;E201&amp;""""&amp;","&amp;""""&amp;"description"&amp;""""&amp;":"&amp;""""&amp;AD201&amp;""""&amp;"},"</f>
        <v>{"id":"200","make_id":"18","model_name":"All New City 1.5 E AT","year_model":"2008","description":""},</v>
      </c>
    </row>
    <row r="202" customFormat="false" ht="13.8" hidden="false" customHeight="false" outlineLevel="0" collapsed="false">
      <c r="A202" s="8" t="n">
        <v>201</v>
      </c>
      <c r="B202" s="12" t="n">
        <v>18</v>
      </c>
      <c r="C202" s="8" t="s">
        <v>20</v>
      </c>
      <c r="D202" s="8" t="s">
        <v>278</v>
      </c>
      <c r="E202" s="8" t="n">
        <v>2008</v>
      </c>
      <c r="F202" s="2" t="str">
        <f aca="false">SUBSTITUTE(C202," ","_")&amp;"_"&amp;SUBSTITUTE(D202," ","_")&amp;"_"&amp;SUBSTITUTE(E202," ","_")</f>
        <v>HONDA_All_New_Jazz_1.3_S_MT_2008</v>
      </c>
      <c r="G202" s="2" t="str">
        <f aca="false">VLOOKUP(F202,Sheet6!$G$3:$H$904,2,0)</f>
        <v>NS40L</v>
      </c>
      <c r="H202" s="2" t="n">
        <f aca="false">VLOOKUP(G202,part!$Q$2:$R$51,2,0)</f>
        <v>25</v>
      </c>
      <c r="I202" s="2" t="str">
        <f aca="false">VLOOKUP(F202,Sheet6!$G$3:$I$904,3,0)</f>
        <v>B20L</v>
      </c>
      <c r="J202" s="2" t="n">
        <f aca="false">VLOOKUP(F202,Sheet6!$G$3:$J$904,4,0)</f>
        <v>0</v>
      </c>
      <c r="K202" s="8" t="n">
        <v>201</v>
      </c>
      <c r="L202" s="2" t="n">
        <f aca="false">VLOOKUP(F202,Sheet9!$H$1:$I$912,2,0)</f>
        <v>1990</v>
      </c>
      <c r="M202" s="2" t="n">
        <f aca="false">VLOOKUP(F202,Sheet9!$H$3:$I$912,2,0)</f>
        <v>1990</v>
      </c>
      <c r="V202" s="2" t="str">
        <f aca="false">"{"&amp;""""&amp;"id"&amp;""""&amp;":"&amp;""""&amp;A202&amp;""""&amp;","&amp;""""&amp;"make_id"&amp;""""&amp;":"&amp;""""&amp;B202&amp;""""&amp;","&amp;""""&amp;"model_name"&amp;""""&amp;":"&amp;""""&amp;D202&amp;""""&amp;","&amp;""""&amp;"year_model"&amp;""""&amp;":"&amp;""""&amp;E202&amp;""""&amp;","&amp;""""&amp;"description"&amp;""""&amp;":"&amp;""""&amp;AD202&amp;""""&amp;"},"</f>
        <v>{"id":"201","make_id":"18","model_name":"All New Jazz 1.3 S MT","year_model":"2008","description":""},</v>
      </c>
    </row>
    <row r="203" customFormat="false" ht="13.8" hidden="false" customHeight="false" outlineLevel="0" collapsed="false">
      <c r="A203" s="8" t="n">
        <v>202</v>
      </c>
      <c r="B203" s="12" t="n">
        <v>18</v>
      </c>
      <c r="C203" s="8" t="s">
        <v>20</v>
      </c>
      <c r="D203" s="8" t="s">
        <v>279</v>
      </c>
      <c r="E203" s="8" t="n">
        <v>2008</v>
      </c>
      <c r="F203" s="2" t="str">
        <f aca="false">SUBSTITUTE(C203," ","_")&amp;"_"&amp;SUBSTITUTE(D203," ","_")&amp;"_"&amp;SUBSTITUTE(E203," ","_")</f>
        <v>HONDA_All_New_Jazz_1.3_S_AT_2008</v>
      </c>
      <c r="G203" s="2" t="str">
        <f aca="false">VLOOKUP(F203,Sheet6!$G$3:$H$904,2,0)</f>
        <v>NS40L</v>
      </c>
      <c r="H203" s="2" t="n">
        <f aca="false">VLOOKUP(G203,part!$Q$2:$R$51,2,0)</f>
        <v>25</v>
      </c>
      <c r="I203" s="2" t="str">
        <f aca="false">VLOOKUP(F203,Sheet6!$G$3:$I$904,3,0)</f>
        <v>B20L</v>
      </c>
      <c r="J203" s="2" t="n">
        <f aca="false">VLOOKUP(F203,Sheet6!$G$3:$J$904,4,0)</f>
        <v>0</v>
      </c>
      <c r="K203" s="8" t="n">
        <v>202</v>
      </c>
      <c r="L203" s="2" t="n">
        <f aca="false">VLOOKUP(F203,Sheet9!$H$1:$I$912,2,0)</f>
        <v>1990</v>
      </c>
      <c r="M203" s="2" t="n">
        <f aca="false">VLOOKUP(F203,Sheet9!$H$3:$I$912,2,0)</f>
        <v>1990</v>
      </c>
      <c r="V203" s="2" t="str">
        <f aca="false">"{"&amp;""""&amp;"id"&amp;""""&amp;":"&amp;""""&amp;A203&amp;""""&amp;","&amp;""""&amp;"make_id"&amp;""""&amp;":"&amp;""""&amp;B203&amp;""""&amp;","&amp;""""&amp;"model_name"&amp;""""&amp;":"&amp;""""&amp;D203&amp;""""&amp;","&amp;""""&amp;"year_model"&amp;""""&amp;":"&amp;""""&amp;E203&amp;""""&amp;","&amp;""""&amp;"description"&amp;""""&amp;":"&amp;""""&amp;AD203&amp;""""&amp;"},"</f>
        <v>{"id":"202","make_id":"18","model_name":"All New Jazz 1.3 S AT","year_model":"2008","description":""},</v>
      </c>
    </row>
    <row r="204" customFormat="false" ht="13.8" hidden="false" customHeight="false" outlineLevel="0" collapsed="false">
      <c r="A204" s="8" t="n">
        <v>203</v>
      </c>
      <c r="B204" s="12" t="n">
        <v>18</v>
      </c>
      <c r="C204" s="8" t="s">
        <v>20</v>
      </c>
      <c r="D204" s="8" t="s">
        <v>280</v>
      </c>
      <c r="E204" s="8" t="n">
        <v>2008</v>
      </c>
      <c r="F204" s="2" t="str">
        <f aca="false">SUBSTITUTE(C204," ","_")&amp;"_"&amp;SUBSTITUTE(D204," ","_")&amp;"_"&amp;SUBSTITUTE(E204," ","_")</f>
        <v>HONDA_All_New_Jazz_1.3_V_AT_2008</v>
      </c>
      <c r="G204" s="2" t="str">
        <f aca="false">VLOOKUP(F204,Sheet6!$G$3:$H$904,2,0)</f>
        <v>NS40L</v>
      </c>
      <c r="H204" s="2" t="n">
        <f aca="false">VLOOKUP(G204,part!$Q$2:$R$51,2,0)</f>
        <v>25</v>
      </c>
      <c r="I204" s="2" t="str">
        <f aca="false">VLOOKUP(F204,Sheet6!$G$3:$I$904,3,0)</f>
        <v>B20L</v>
      </c>
      <c r="J204" s="2" t="n">
        <f aca="false">VLOOKUP(F204,Sheet6!$G$3:$J$904,4,0)</f>
        <v>0</v>
      </c>
      <c r="K204" s="8" t="n">
        <v>203</v>
      </c>
      <c r="L204" s="2" t="n">
        <f aca="false">VLOOKUP(F204,Sheet9!$H$1:$I$912,2,0)</f>
        <v>1990</v>
      </c>
      <c r="M204" s="2" t="n">
        <f aca="false">VLOOKUP(F204,Sheet9!$H$3:$I$912,2,0)</f>
        <v>1990</v>
      </c>
      <c r="V204" s="2" t="str">
        <f aca="false">"{"&amp;""""&amp;"id"&amp;""""&amp;":"&amp;""""&amp;A204&amp;""""&amp;","&amp;""""&amp;"make_id"&amp;""""&amp;":"&amp;""""&amp;B204&amp;""""&amp;","&amp;""""&amp;"model_name"&amp;""""&amp;":"&amp;""""&amp;D204&amp;""""&amp;","&amp;""""&amp;"year_model"&amp;""""&amp;":"&amp;""""&amp;E204&amp;""""&amp;","&amp;""""&amp;"description"&amp;""""&amp;":"&amp;""""&amp;AD204&amp;""""&amp;"},"</f>
        <v>{"id":"203","make_id":"18","model_name":"All New Jazz 1.3 V AT","year_model":"2008","description":""},</v>
      </c>
    </row>
    <row r="205" customFormat="false" ht="13.8" hidden="false" customHeight="false" outlineLevel="0" collapsed="false">
      <c r="A205" s="8" t="n">
        <v>204</v>
      </c>
      <c r="B205" s="12" t="n">
        <v>18</v>
      </c>
      <c r="C205" s="8" t="s">
        <v>20</v>
      </c>
      <c r="D205" s="8" t="s">
        <v>281</v>
      </c>
      <c r="E205" s="8" t="s">
        <v>61</v>
      </c>
      <c r="F205" s="2" t="str">
        <f aca="false">SUBSTITUTE(C205," ","_")&amp;"_"&amp;SUBSTITUTE(D205," ","_")&amp;"_"&amp;SUBSTITUTE(E205," ","_")</f>
        <v>HONDA_City_1996_-_on</v>
      </c>
      <c r="G205" s="2" t="str">
        <f aca="false">VLOOKUP(F205,Sheet6!$G$3:$H$904,2,0)</f>
        <v>NS40</v>
      </c>
      <c r="H205" s="2" t="n">
        <f aca="false">VLOOKUP(G205,part!$Q$2:$R$51,2,0)</f>
        <v>4</v>
      </c>
      <c r="I205" s="2" t="str">
        <f aca="false">VLOOKUP(F205,Sheet6!$G$3:$I$904,3,0)</f>
        <v>B20L</v>
      </c>
      <c r="J205" s="2" t="n">
        <f aca="false">VLOOKUP(F205,Sheet6!$G$3:$J$904,4,0)</f>
        <v>0</v>
      </c>
      <c r="K205" s="8" t="n">
        <v>204</v>
      </c>
      <c r="L205" s="2" t="n">
        <f aca="false">VLOOKUP(F205,Sheet9!$H$1:$I$912,2,0)</f>
        <v>1990</v>
      </c>
      <c r="M205" s="2" t="n">
        <f aca="false">VLOOKUP(F205,Sheet9!$H$3:$I$912,2,0)</f>
        <v>1990</v>
      </c>
      <c r="V205" s="2" t="str">
        <f aca="false">"{"&amp;""""&amp;"id"&amp;""""&amp;":"&amp;""""&amp;A205&amp;""""&amp;","&amp;""""&amp;"make_id"&amp;""""&amp;":"&amp;""""&amp;B205&amp;""""&amp;","&amp;""""&amp;"model_name"&amp;""""&amp;":"&amp;""""&amp;D205&amp;""""&amp;","&amp;""""&amp;"year_model"&amp;""""&amp;":"&amp;""""&amp;E205&amp;""""&amp;","&amp;""""&amp;"description"&amp;""""&amp;":"&amp;""""&amp;AD205&amp;""""&amp;"},"</f>
        <v>{"id":"204","make_id":"18","model_name":"City","year_model":"1996 - on","description":""},</v>
      </c>
    </row>
    <row r="206" customFormat="false" ht="13.8" hidden="false" customHeight="false" outlineLevel="0" collapsed="false">
      <c r="A206" s="8" t="n">
        <v>205</v>
      </c>
      <c r="B206" s="12" t="n">
        <v>19</v>
      </c>
      <c r="C206" s="8" t="s">
        <v>21</v>
      </c>
      <c r="D206" s="8" t="s">
        <v>282</v>
      </c>
      <c r="E206" s="8" t="s">
        <v>283</v>
      </c>
      <c r="F206" s="2" t="str">
        <f aca="false">SUBSTITUTE(C206," ","_")&amp;"_"&amp;SUBSTITUTE(D206," ","_")&amp;"_"&amp;SUBSTITUTE(E206," ","_")</f>
        <v>HYUNDAI_Grace_(Gasoline_1995_-_on</v>
      </c>
      <c r="G206" s="2" t="str">
        <f aca="false">VLOOKUP(F206,Sheet6!$G$3:$H$904,2,0)</f>
        <v>N50</v>
      </c>
      <c r="H206" s="2" t="n">
        <f aca="false">VLOOKUP(G206,part!$Q$2:$R$51,2,0)</f>
        <v>11</v>
      </c>
      <c r="I206" s="2" t="str">
        <f aca="false">VLOOKUP(F206,Sheet6!$G$3:$I$904,3,0)</f>
        <v>D26L</v>
      </c>
      <c r="J206" s="2" t="n">
        <f aca="false">VLOOKUP(F206,Sheet6!$G$3:$J$904,4,0)</f>
        <v>0</v>
      </c>
      <c r="K206" s="8" t="n">
        <v>205</v>
      </c>
      <c r="L206" s="2" t="n">
        <f aca="false">VLOOKUP(F206,Sheet9!$H$1:$I$912,2,0)</f>
        <v>1995</v>
      </c>
      <c r="M206" s="2" t="n">
        <f aca="false">VLOOKUP(F206,Sheet9!$H$3:$I$912,2,0)</f>
        <v>1995</v>
      </c>
      <c r="V206" s="2" t="str">
        <f aca="false">"{"&amp;""""&amp;"id"&amp;""""&amp;":"&amp;""""&amp;A206&amp;""""&amp;","&amp;""""&amp;"make_id"&amp;""""&amp;":"&amp;""""&amp;B206&amp;""""&amp;","&amp;""""&amp;"model_name"&amp;""""&amp;":"&amp;""""&amp;D206&amp;""""&amp;","&amp;""""&amp;"year_model"&amp;""""&amp;":"&amp;""""&amp;E206&amp;""""&amp;","&amp;""""&amp;"description"&amp;""""&amp;":"&amp;""""&amp;AD206&amp;""""&amp;"},"</f>
        <v>{"id":"205","make_id":"19","model_name":"Grace (Gasoline","year_model":"1995 - on","description":""},</v>
      </c>
    </row>
    <row r="207" customFormat="false" ht="13.8" hidden="false" customHeight="false" outlineLevel="0" collapsed="false">
      <c r="A207" s="8" t="n">
        <v>206</v>
      </c>
      <c r="B207" s="12" t="n">
        <v>19</v>
      </c>
      <c r="C207" s="8" t="s">
        <v>21</v>
      </c>
      <c r="D207" s="8" t="s">
        <v>284</v>
      </c>
      <c r="E207" s="8" t="s">
        <v>285</v>
      </c>
      <c r="F207" s="2" t="str">
        <f aca="false">SUBSTITUTE(C207," ","_")&amp;"_"&amp;SUBSTITUTE(D207," ","_")&amp;"_"&amp;SUBSTITUTE(E207," ","_")</f>
        <v>HYUNDAI_08_Grand_Starex_TCI_GL_MT_10_2007_-_on_</v>
      </c>
      <c r="G207" s="2" t="str">
        <f aca="false">VLOOKUP(F207,Sheet6!$G$3:$H$904,2,0)</f>
        <v>N70</v>
      </c>
      <c r="H207" s="2" t="n">
        <f aca="false">VLOOKUP(G207,part!$Q$2:$R$51,2,0)</f>
        <v>1</v>
      </c>
      <c r="I207" s="2" t="str">
        <f aca="false">VLOOKUP(F207,Sheet6!$G$3:$I$904,3,0)</f>
        <v>D31R</v>
      </c>
      <c r="J207" s="2" t="n">
        <f aca="false">VLOOKUP(F207,Sheet6!$G$3:$J$904,4,0)</f>
        <v>0</v>
      </c>
      <c r="K207" s="8" t="n">
        <v>206</v>
      </c>
      <c r="L207" s="2" t="n">
        <f aca="false">VLOOKUP(F207,Sheet9!$H$1:$I$912,2,0)</f>
        <v>1998</v>
      </c>
      <c r="M207" s="2" t="n">
        <f aca="false">VLOOKUP(F207,Sheet9!$H$3:$I$912,2,0)</f>
        <v>1998</v>
      </c>
      <c r="V207" s="2" t="str">
        <f aca="false">"{"&amp;""""&amp;"id"&amp;""""&amp;":"&amp;""""&amp;A207&amp;""""&amp;","&amp;""""&amp;"make_id"&amp;""""&amp;":"&amp;""""&amp;B207&amp;""""&amp;","&amp;""""&amp;"model_name"&amp;""""&amp;":"&amp;""""&amp;D207&amp;""""&amp;","&amp;""""&amp;"year_model"&amp;""""&amp;":"&amp;""""&amp;E207&amp;""""&amp;","&amp;""""&amp;"description"&amp;""""&amp;":"&amp;""""&amp;AD207&amp;""""&amp;"},"</f>
        <v>{"id":"206","make_id":"19","model_name":"08 Grand Starex TCI GL MT 10","year_model":"2007 - on ","description":""},</v>
      </c>
    </row>
    <row r="208" customFormat="false" ht="13.8" hidden="false" customHeight="false" outlineLevel="0" collapsed="false">
      <c r="A208" s="8" t="n">
        <v>207</v>
      </c>
      <c r="B208" s="12" t="n">
        <v>19</v>
      </c>
      <c r="C208" s="8" t="s">
        <v>21</v>
      </c>
      <c r="D208" s="8" t="s">
        <v>286</v>
      </c>
      <c r="E208" s="8" t="s">
        <v>285</v>
      </c>
      <c r="F208" s="2" t="str">
        <f aca="false">SUBSTITUTE(C208," ","_")&amp;"_"&amp;SUBSTITUTE(D208," ","_")&amp;"_"&amp;SUBSTITUTE(E208," ","_")</f>
        <v>HYUNDAI_08_Grand_Starex_TCI_GL_MT_12_2007_-_on_</v>
      </c>
      <c r="G208" s="2" t="str">
        <f aca="false">VLOOKUP(F208,Sheet6!$G$3:$H$904,2,0)</f>
        <v>N70</v>
      </c>
      <c r="H208" s="2" t="n">
        <f aca="false">VLOOKUP(G208,part!$Q$2:$R$51,2,0)</f>
        <v>1</v>
      </c>
      <c r="I208" s="2" t="str">
        <f aca="false">VLOOKUP(F208,Sheet6!$G$3:$I$904,3,0)</f>
        <v>D31R</v>
      </c>
      <c r="J208" s="2" t="n">
        <f aca="false">VLOOKUP(F208,Sheet6!$G$3:$J$904,4,0)</f>
        <v>0</v>
      </c>
      <c r="K208" s="8" t="n">
        <v>207</v>
      </c>
      <c r="L208" s="2" t="n">
        <f aca="false">VLOOKUP(F208,Sheet9!$H$1:$I$912,2,0)</f>
        <v>1998</v>
      </c>
      <c r="M208" s="2" t="n">
        <f aca="false">VLOOKUP(F208,Sheet9!$H$3:$I$912,2,0)</f>
        <v>1998</v>
      </c>
      <c r="V208" s="2" t="str">
        <f aca="false">"{"&amp;""""&amp;"id"&amp;""""&amp;":"&amp;""""&amp;A208&amp;""""&amp;","&amp;""""&amp;"make_id"&amp;""""&amp;":"&amp;""""&amp;B208&amp;""""&amp;","&amp;""""&amp;"model_name"&amp;""""&amp;":"&amp;""""&amp;D208&amp;""""&amp;","&amp;""""&amp;"year_model"&amp;""""&amp;":"&amp;""""&amp;E208&amp;""""&amp;","&amp;""""&amp;"description"&amp;""""&amp;":"&amp;""""&amp;AD208&amp;""""&amp;"},"</f>
        <v>{"id":"207","make_id":"19","model_name":"08 Grand Starex TCI GL MT 12","year_model":"2007 - on ","description":""},</v>
      </c>
    </row>
    <row r="209" customFormat="false" ht="13.8" hidden="false" customHeight="false" outlineLevel="0" collapsed="false">
      <c r="A209" s="8" t="n">
        <v>208</v>
      </c>
      <c r="B209" s="12" t="n">
        <v>19</v>
      </c>
      <c r="C209" s="8" t="s">
        <v>21</v>
      </c>
      <c r="D209" s="8" t="s">
        <v>287</v>
      </c>
      <c r="E209" s="8" t="s">
        <v>285</v>
      </c>
      <c r="F209" s="2" t="str">
        <f aca="false">SUBSTITUTE(C209," ","_")&amp;"_"&amp;SUBSTITUTE(D209," ","_")&amp;"_"&amp;SUBSTITUTE(E209," ","_")</f>
        <v>HYUNDAI_08_Grand_Starex_TCI_GLS_AT_10_2007_-_on_</v>
      </c>
      <c r="G209" s="2" t="str">
        <f aca="false">VLOOKUP(F209,Sheet6!$G$3:$H$904,2,0)</f>
        <v>N70</v>
      </c>
      <c r="H209" s="2" t="n">
        <f aca="false">VLOOKUP(G209,part!$Q$2:$R$51,2,0)</f>
        <v>1</v>
      </c>
      <c r="I209" s="2" t="str">
        <f aca="false">VLOOKUP(F209,Sheet6!$G$3:$I$904,3,0)</f>
        <v>D31R</v>
      </c>
      <c r="J209" s="2" t="n">
        <f aca="false">VLOOKUP(F209,Sheet6!$G$3:$J$904,4,0)</f>
        <v>0</v>
      </c>
      <c r="K209" s="8" t="n">
        <v>208</v>
      </c>
      <c r="L209" s="2" t="n">
        <f aca="false">VLOOKUP(F209,Sheet9!$H$1:$I$912,2,0)</f>
        <v>1998</v>
      </c>
      <c r="M209" s="2" t="n">
        <f aca="false">VLOOKUP(F209,Sheet9!$H$3:$I$912,2,0)</f>
        <v>1998</v>
      </c>
      <c r="V209" s="2" t="str">
        <f aca="false">"{"&amp;""""&amp;"id"&amp;""""&amp;":"&amp;""""&amp;A209&amp;""""&amp;","&amp;""""&amp;"make_id"&amp;""""&amp;":"&amp;""""&amp;B209&amp;""""&amp;","&amp;""""&amp;"model_name"&amp;""""&amp;":"&amp;""""&amp;D209&amp;""""&amp;","&amp;""""&amp;"year_model"&amp;""""&amp;":"&amp;""""&amp;E209&amp;""""&amp;","&amp;""""&amp;"description"&amp;""""&amp;":"&amp;""""&amp;AD209&amp;""""&amp;"},"</f>
        <v>{"id":"208","make_id":"19","model_name":"08 Grand Starex TCI GLS AT 10","year_model":"2007 - on ","description":""},</v>
      </c>
    </row>
    <row r="210" customFormat="false" ht="13.8" hidden="false" customHeight="false" outlineLevel="0" collapsed="false">
      <c r="A210" s="8" t="n">
        <v>209</v>
      </c>
      <c r="B210" s="12" t="n">
        <v>19</v>
      </c>
      <c r="C210" s="8" t="s">
        <v>21</v>
      </c>
      <c r="D210" s="8" t="s">
        <v>288</v>
      </c>
      <c r="E210" s="8" t="s">
        <v>285</v>
      </c>
      <c r="F210" s="2" t="str">
        <f aca="false">SUBSTITUTE(C210," ","_")&amp;"_"&amp;SUBSTITUTE(D210," ","_")&amp;"_"&amp;SUBSTITUTE(E210," ","_")</f>
        <v>HYUNDAI_08_Grand_Starex_CRDi_VGT_GLS_MT_10S_2007_-_on_</v>
      </c>
      <c r="G210" s="2" t="str">
        <f aca="false">VLOOKUP(F210,Sheet6!$G$3:$H$904,2,0)</f>
        <v>N70</v>
      </c>
      <c r="H210" s="2" t="n">
        <f aca="false">VLOOKUP(G210,part!$Q$2:$R$51,2,0)</f>
        <v>1</v>
      </c>
      <c r="I210" s="2" t="str">
        <f aca="false">VLOOKUP(F210,Sheet6!$G$3:$I$904,3,0)</f>
        <v>D31R</v>
      </c>
      <c r="J210" s="2" t="n">
        <f aca="false">VLOOKUP(F210,Sheet6!$G$3:$J$904,4,0)</f>
        <v>0</v>
      </c>
      <c r="K210" s="8" t="n">
        <v>209</v>
      </c>
      <c r="L210" s="2" t="n">
        <f aca="false">VLOOKUP(F210,Sheet9!$H$1:$I$912,2,0)</f>
        <v>1998</v>
      </c>
      <c r="M210" s="2" t="n">
        <f aca="false">VLOOKUP(F210,Sheet9!$H$3:$I$912,2,0)</f>
        <v>1998</v>
      </c>
      <c r="V210" s="2" t="str">
        <f aca="false">"{"&amp;""""&amp;"id"&amp;""""&amp;":"&amp;""""&amp;A210&amp;""""&amp;","&amp;""""&amp;"make_id"&amp;""""&amp;":"&amp;""""&amp;B210&amp;""""&amp;","&amp;""""&amp;"model_name"&amp;""""&amp;":"&amp;""""&amp;D210&amp;""""&amp;","&amp;""""&amp;"year_model"&amp;""""&amp;":"&amp;""""&amp;E210&amp;""""&amp;","&amp;""""&amp;"description"&amp;""""&amp;":"&amp;""""&amp;AD210&amp;""""&amp;"},"</f>
        <v>{"id":"209","make_id":"19","model_name":"08 Grand Starex CRDi VGT GLS MT 10S","year_model":"2007 - on ","description":""},</v>
      </c>
    </row>
    <row r="211" customFormat="false" ht="13.8" hidden="false" customHeight="false" outlineLevel="0" collapsed="false">
      <c r="A211" s="8" t="n">
        <v>210</v>
      </c>
      <c r="B211" s="12" t="n">
        <v>19</v>
      </c>
      <c r="C211" s="8" t="s">
        <v>21</v>
      </c>
      <c r="D211" s="8" t="s">
        <v>289</v>
      </c>
      <c r="E211" s="8" t="s">
        <v>285</v>
      </c>
      <c r="F211" s="2" t="str">
        <f aca="false">SUBSTITUTE(C211," ","_")&amp;"_"&amp;SUBSTITUTE(D211," ","_")&amp;"_"&amp;SUBSTITUTE(E211," ","_")</f>
        <v>HYUNDAI_08_Grand_Starex_CRDi_VGT_GLS_MT_12S_2007_-_on_</v>
      </c>
      <c r="G211" s="2" t="str">
        <f aca="false">VLOOKUP(F211,Sheet6!$G$3:$H$904,2,0)</f>
        <v>N70</v>
      </c>
      <c r="H211" s="2" t="n">
        <f aca="false">VLOOKUP(G211,part!$Q$2:$R$51,2,0)</f>
        <v>1</v>
      </c>
      <c r="I211" s="2" t="str">
        <f aca="false">VLOOKUP(F211,Sheet6!$G$3:$I$904,3,0)</f>
        <v>D31R</v>
      </c>
      <c r="J211" s="2" t="n">
        <f aca="false">VLOOKUP(F211,Sheet6!$G$3:$J$904,4,0)</f>
        <v>0</v>
      </c>
      <c r="K211" s="8" t="n">
        <v>210</v>
      </c>
      <c r="L211" s="2" t="n">
        <f aca="false">VLOOKUP(F211,Sheet9!$H$1:$I$912,2,0)</f>
        <v>1998</v>
      </c>
      <c r="M211" s="2" t="n">
        <f aca="false">VLOOKUP(F211,Sheet9!$H$3:$I$912,2,0)</f>
        <v>1998</v>
      </c>
      <c r="V211" s="2" t="str">
        <f aca="false">"{"&amp;""""&amp;"id"&amp;""""&amp;":"&amp;""""&amp;A211&amp;""""&amp;","&amp;""""&amp;"make_id"&amp;""""&amp;":"&amp;""""&amp;B211&amp;""""&amp;","&amp;""""&amp;"model_name"&amp;""""&amp;":"&amp;""""&amp;D211&amp;""""&amp;","&amp;""""&amp;"year_model"&amp;""""&amp;":"&amp;""""&amp;E211&amp;""""&amp;","&amp;""""&amp;"description"&amp;""""&amp;":"&amp;""""&amp;AD211&amp;""""&amp;"},"</f>
        <v>{"id":"210","make_id":"19","model_name":"08 Grand Starex CRDi VGT GLS MT 12S","year_model":"2007 - on ","description":""},</v>
      </c>
    </row>
    <row r="212" customFormat="false" ht="13.8" hidden="false" customHeight="false" outlineLevel="0" collapsed="false">
      <c r="A212" s="8" t="n">
        <v>211</v>
      </c>
      <c r="B212" s="12" t="n">
        <v>19</v>
      </c>
      <c r="C212" s="8" t="s">
        <v>21</v>
      </c>
      <c r="D212" s="8" t="s">
        <v>290</v>
      </c>
      <c r="E212" s="8" t="s">
        <v>285</v>
      </c>
      <c r="F212" s="2" t="str">
        <f aca="false">SUBSTITUTE(C212," ","_")&amp;"_"&amp;SUBSTITUTE(D212," ","_")&amp;"_"&amp;SUBSTITUTE(E212," ","_")</f>
        <v>HYUNDAI_08_Grand_Starex_CRDi_VGT_GLS_AT_12S_2007_-_on_</v>
      </c>
      <c r="G212" s="2" t="str">
        <f aca="false">VLOOKUP(F212,Sheet6!$G$3:$H$904,2,0)</f>
        <v>N70</v>
      </c>
      <c r="H212" s="2" t="n">
        <f aca="false">VLOOKUP(G212,part!$Q$2:$R$51,2,0)</f>
        <v>1</v>
      </c>
      <c r="I212" s="2" t="str">
        <f aca="false">VLOOKUP(F212,Sheet6!$G$3:$I$904,3,0)</f>
        <v>D31R</v>
      </c>
      <c r="J212" s="2" t="n">
        <f aca="false">VLOOKUP(F212,Sheet6!$G$3:$J$904,4,0)</f>
        <v>0</v>
      </c>
      <c r="K212" s="8" t="n">
        <v>211</v>
      </c>
      <c r="L212" s="2" t="n">
        <f aca="false">VLOOKUP(F212,Sheet9!$H$1:$I$912,2,0)</f>
        <v>1998</v>
      </c>
      <c r="M212" s="2" t="n">
        <f aca="false">VLOOKUP(F212,Sheet9!$H$3:$I$912,2,0)</f>
        <v>1998</v>
      </c>
      <c r="V212" s="2" t="str">
        <f aca="false">"{"&amp;""""&amp;"id"&amp;""""&amp;":"&amp;""""&amp;A212&amp;""""&amp;","&amp;""""&amp;"make_id"&amp;""""&amp;":"&amp;""""&amp;B212&amp;""""&amp;","&amp;""""&amp;"model_name"&amp;""""&amp;":"&amp;""""&amp;D212&amp;""""&amp;","&amp;""""&amp;"year_model"&amp;""""&amp;":"&amp;""""&amp;E212&amp;""""&amp;","&amp;""""&amp;"description"&amp;""""&amp;":"&amp;""""&amp;AD212&amp;""""&amp;"},"</f>
        <v>{"id":"211","make_id":"19","model_name":"08 Grand Starex CRDi VGT GLS AT 12S","year_model":"2007 - on ","description":""},</v>
      </c>
    </row>
    <row r="213" customFormat="false" ht="13.8" hidden="false" customHeight="false" outlineLevel="0" collapsed="false">
      <c r="A213" s="8" t="n">
        <v>212</v>
      </c>
      <c r="B213" s="12" t="n">
        <v>19</v>
      </c>
      <c r="C213" s="8" t="s">
        <v>21</v>
      </c>
      <c r="D213" s="8" t="s">
        <v>291</v>
      </c>
      <c r="E213" s="8" t="s">
        <v>285</v>
      </c>
      <c r="F213" s="2" t="str">
        <f aca="false">SUBSTITUTE(C213," ","_")&amp;"_"&amp;SUBSTITUTE(D213," ","_")&amp;"_"&amp;SUBSTITUTE(E213," ","_")</f>
        <v>HYUNDAI_08_Grand_Starex_CRDi_VGT_Gold_AT_10S_2007_-_on_</v>
      </c>
      <c r="G213" s="2" t="str">
        <f aca="false">VLOOKUP(F213,Sheet6!$G$3:$H$904,2,0)</f>
        <v>N70</v>
      </c>
      <c r="H213" s="2" t="n">
        <f aca="false">VLOOKUP(G213,part!$Q$2:$R$51,2,0)</f>
        <v>1</v>
      </c>
      <c r="I213" s="2" t="str">
        <f aca="false">VLOOKUP(F213,Sheet6!$G$3:$I$904,3,0)</f>
        <v>D31R</v>
      </c>
      <c r="J213" s="2" t="n">
        <f aca="false">VLOOKUP(F213,Sheet6!$G$3:$J$904,4,0)</f>
        <v>0</v>
      </c>
      <c r="K213" s="8" t="n">
        <v>212</v>
      </c>
      <c r="L213" s="2" t="n">
        <f aca="false">VLOOKUP(F213,Sheet9!$H$1:$I$912,2,0)</f>
        <v>1998</v>
      </c>
      <c r="M213" s="2" t="n">
        <f aca="false">VLOOKUP(F213,Sheet9!$H$3:$I$912,2,0)</f>
        <v>1998</v>
      </c>
      <c r="V213" s="2" t="str">
        <f aca="false">"{"&amp;""""&amp;"id"&amp;""""&amp;":"&amp;""""&amp;A213&amp;""""&amp;","&amp;""""&amp;"make_id"&amp;""""&amp;":"&amp;""""&amp;B213&amp;""""&amp;","&amp;""""&amp;"model_name"&amp;""""&amp;":"&amp;""""&amp;D213&amp;""""&amp;","&amp;""""&amp;"year_model"&amp;""""&amp;":"&amp;""""&amp;E213&amp;""""&amp;","&amp;""""&amp;"description"&amp;""""&amp;":"&amp;""""&amp;AD213&amp;""""&amp;"},"</f>
        <v>{"id":"212","make_id":"19","model_name":"08 Grand Starex CRDi VGT Gold AT 10S","year_model":"2007 - on ","description":""},</v>
      </c>
    </row>
    <row r="214" customFormat="false" ht="13.8" hidden="false" customHeight="false" outlineLevel="0" collapsed="false">
      <c r="A214" s="8" t="n">
        <v>213</v>
      </c>
      <c r="B214" s="12" t="n">
        <v>19</v>
      </c>
      <c r="C214" s="8" t="s">
        <v>21</v>
      </c>
      <c r="D214" s="8" t="s">
        <v>292</v>
      </c>
      <c r="E214" s="8" t="s">
        <v>285</v>
      </c>
      <c r="F214" s="2" t="str">
        <f aca="false">SUBSTITUTE(C214," ","_")&amp;"_"&amp;SUBSTITUTE(D214," ","_")&amp;"_"&amp;SUBSTITUTE(E214," ","_")</f>
        <v>HYUNDAI_08_Grand_Starex_CRDi_VGT_GLS_AT_5S_10S_2007_-_on_</v>
      </c>
      <c r="G214" s="2" t="str">
        <f aca="false">VLOOKUP(F214,Sheet6!$G$3:$H$904,2,0)</f>
        <v>N70</v>
      </c>
      <c r="H214" s="2" t="n">
        <f aca="false">VLOOKUP(G214,part!$Q$2:$R$51,2,0)</f>
        <v>1</v>
      </c>
      <c r="I214" s="2" t="str">
        <f aca="false">VLOOKUP(F214,Sheet6!$G$3:$I$904,3,0)</f>
        <v>D31R</v>
      </c>
      <c r="J214" s="2" t="n">
        <f aca="false">VLOOKUP(F214,Sheet6!$G$3:$J$904,4,0)</f>
        <v>0</v>
      </c>
      <c r="K214" s="8" t="n">
        <v>213</v>
      </c>
      <c r="L214" s="2" t="n">
        <f aca="false">VLOOKUP(F214,Sheet9!$H$1:$I$912,2,0)</f>
        <v>1998</v>
      </c>
      <c r="M214" s="2" t="n">
        <f aca="false">VLOOKUP(F214,Sheet9!$H$3:$I$912,2,0)</f>
        <v>1998</v>
      </c>
      <c r="V214" s="2" t="str">
        <f aca="false">"{"&amp;""""&amp;"id"&amp;""""&amp;":"&amp;""""&amp;A214&amp;""""&amp;","&amp;""""&amp;"make_id"&amp;""""&amp;":"&amp;""""&amp;B214&amp;""""&amp;","&amp;""""&amp;"model_name"&amp;""""&amp;":"&amp;""""&amp;D214&amp;""""&amp;","&amp;""""&amp;"year_model"&amp;""""&amp;":"&amp;""""&amp;E214&amp;""""&amp;","&amp;""""&amp;"description"&amp;""""&amp;":"&amp;""""&amp;AD214&amp;""""&amp;"},"</f>
        <v>{"id":"213","make_id":"19","model_name":"08 Grand Starex CRDi VGT GLS AT 5S 10S","year_model":"2007 - on ","description":""},</v>
      </c>
    </row>
    <row r="215" customFormat="false" ht="13.8" hidden="false" customHeight="false" outlineLevel="0" collapsed="false">
      <c r="A215" s="8" t="n">
        <v>214</v>
      </c>
      <c r="B215" s="12" t="n">
        <v>19</v>
      </c>
      <c r="C215" s="8" t="s">
        <v>21</v>
      </c>
      <c r="D215" s="8" t="s">
        <v>293</v>
      </c>
      <c r="E215" s="8" t="s">
        <v>283</v>
      </c>
      <c r="F215" s="2" t="str">
        <f aca="false">SUBSTITUTE(C215," ","_")&amp;"_"&amp;SUBSTITUTE(D215," ","_")&amp;"_"&amp;SUBSTITUTE(E215," ","_")</f>
        <v>HYUNDAI_H100/Grace_1995_-_on</v>
      </c>
      <c r="G215" s="2" t="str">
        <f aca="false">VLOOKUP(F215,Sheet6!$G$3:$H$904,2,0)</f>
        <v>N70</v>
      </c>
      <c r="H215" s="2" t="n">
        <f aca="false">VLOOKUP(G215,part!$Q$2:$R$51,2,0)</f>
        <v>1</v>
      </c>
      <c r="I215" s="2" t="str">
        <f aca="false">VLOOKUP(F215,Sheet6!$G$3:$I$904,3,0)</f>
        <v>D31L</v>
      </c>
      <c r="J215" s="2" t="n">
        <f aca="false">VLOOKUP(F215,Sheet6!$G$3:$J$904,4,0)</f>
        <v>0</v>
      </c>
      <c r="K215" s="8" t="n">
        <v>214</v>
      </c>
      <c r="L215" s="2" t="n">
        <f aca="false">VLOOKUP(F215,Sheet9!$H$1:$I$912,2,0)</f>
        <v>1996</v>
      </c>
      <c r="M215" s="2" t="n">
        <f aca="false">VLOOKUP(F215,Sheet9!$H$3:$I$912,2,0)</f>
        <v>1996</v>
      </c>
      <c r="V215" s="2" t="str">
        <f aca="false">"{"&amp;""""&amp;"id"&amp;""""&amp;":"&amp;""""&amp;A215&amp;""""&amp;","&amp;""""&amp;"make_id"&amp;""""&amp;":"&amp;""""&amp;B215&amp;""""&amp;","&amp;""""&amp;"model_name"&amp;""""&amp;":"&amp;""""&amp;D215&amp;""""&amp;","&amp;""""&amp;"year_model"&amp;""""&amp;":"&amp;""""&amp;E215&amp;""""&amp;","&amp;""""&amp;"description"&amp;""""&amp;":"&amp;""""&amp;AD215&amp;""""&amp;"},"</f>
        <v>{"id":"214","make_id":"19","model_name":"H100/Grace","year_model":"1995 - on","description":""},</v>
      </c>
    </row>
    <row r="216" customFormat="false" ht="13.8" hidden="false" customHeight="false" outlineLevel="0" collapsed="false">
      <c r="A216" s="8" t="n">
        <v>215</v>
      </c>
      <c r="B216" s="12" t="n">
        <v>19</v>
      </c>
      <c r="C216" s="8" t="s">
        <v>21</v>
      </c>
      <c r="D216" s="8" t="s">
        <v>294</v>
      </c>
      <c r="E216" s="8"/>
      <c r="F216" s="2" t="str">
        <f aca="false">SUBSTITUTE(C216," ","_")&amp;"_"&amp;SUBSTITUTE(D216," ","_")&amp;"_"&amp;SUBSTITUTE(E216," ","_")</f>
        <v>HYUNDAI_Porter_2.6_Diesel_(Cab_Chasis)_</v>
      </c>
      <c r="G216" s="2" t="str">
        <f aca="false">VLOOKUP(F216,Sheet6!$G$3:$H$904,2,0)</f>
        <v>N70</v>
      </c>
      <c r="H216" s="2" t="n">
        <f aca="false">VLOOKUP(G216,part!$Q$2:$R$51,2,0)</f>
        <v>1</v>
      </c>
      <c r="I216" s="2" t="str">
        <f aca="false">VLOOKUP(F216,Sheet6!$G$3:$I$904,3,0)</f>
        <v>D31L</v>
      </c>
      <c r="J216" s="2" t="n">
        <f aca="false">VLOOKUP(F216,Sheet6!$G$3:$J$904,4,0)</f>
        <v>0</v>
      </c>
      <c r="K216" s="8" t="n">
        <v>215</v>
      </c>
      <c r="L216" s="2" t="n">
        <f aca="false">VLOOKUP(F216,Sheet9!$H$1:$I$912,2,0)</f>
        <v>1996</v>
      </c>
      <c r="M216" s="2" t="n">
        <f aca="false">VLOOKUP(F216,Sheet9!$H$3:$I$912,2,0)</f>
        <v>1996</v>
      </c>
      <c r="V216" s="2" t="str">
        <f aca="false">"{"&amp;""""&amp;"id"&amp;""""&amp;":"&amp;""""&amp;A216&amp;""""&amp;","&amp;""""&amp;"make_id"&amp;""""&amp;":"&amp;""""&amp;B216&amp;""""&amp;","&amp;""""&amp;"model_name"&amp;""""&amp;":"&amp;""""&amp;D216&amp;""""&amp;","&amp;""""&amp;"year_model"&amp;""""&amp;":"&amp;""""&amp;E216&amp;""""&amp;","&amp;""""&amp;"description"&amp;""""&amp;":"&amp;""""&amp;AD216&amp;""""&amp;"},"</f>
        <v>{"id":"215","make_id":"19","model_name":"Porter 2.6 Diesel (Cab Chasis)","year_model":"","description":""},</v>
      </c>
    </row>
    <row r="217" customFormat="false" ht="13.8" hidden="false" customHeight="false" outlineLevel="0" collapsed="false">
      <c r="A217" s="8" t="n">
        <v>216</v>
      </c>
      <c r="B217" s="12" t="n">
        <v>19</v>
      </c>
      <c r="C217" s="8" t="s">
        <v>21</v>
      </c>
      <c r="D217" s="8" t="s">
        <v>295</v>
      </c>
      <c r="E217" s="8"/>
      <c r="F217" s="2" t="str">
        <f aca="false">SUBSTITUTE(C217," ","_")&amp;"_"&amp;SUBSTITUTE(D217," ","_")&amp;"_"&amp;SUBSTITUTE(E217," ","_")</f>
        <v>HYUNDAI_Porter_2.6_Diesel_(Shuttle)_</v>
      </c>
      <c r="G217" s="2" t="str">
        <f aca="false">VLOOKUP(F217,Sheet6!$G$3:$H$904,2,0)</f>
        <v>N70</v>
      </c>
      <c r="H217" s="2" t="n">
        <f aca="false">VLOOKUP(G217,part!$Q$2:$R$51,2,0)</f>
        <v>1</v>
      </c>
      <c r="I217" s="2" t="str">
        <f aca="false">VLOOKUP(F217,Sheet6!$G$3:$I$904,3,0)</f>
        <v>D31L</v>
      </c>
      <c r="J217" s="2" t="n">
        <f aca="false">VLOOKUP(F217,Sheet6!$G$3:$J$904,4,0)</f>
        <v>0</v>
      </c>
      <c r="K217" s="8" t="n">
        <v>216</v>
      </c>
      <c r="L217" s="2" t="n">
        <f aca="false">VLOOKUP(F217,Sheet9!$H$1:$I$912,2,0)</f>
        <v>1996</v>
      </c>
      <c r="M217" s="2" t="n">
        <f aca="false">VLOOKUP(F217,Sheet9!$H$3:$I$912,2,0)</f>
        <v>1996</v>
      </c>
      <c r="V217" s="2" t="str">
        <f aca="false">"{"&amp;""""&amp;"id"&amp;""""&amp;":"&amp;""""&amp;A217&amp;""""&amp;","&amp;""""&amp;"make_id"&amp;""""&amp;":"&amp;""""&amp;B217&amp;""""&amp;","&amp;""""&amp;"model_name"&amp;""""&amp;":"&amp;""""&amp;D217&amp;""""&amp;","&amp;""""&amp;"year_model"&amp;""""&amp;":"&amp;""""&amp;E217&amp;""""&amp;","&amp;""""&amp;"description"&amp;""""&amp;":"&amp;""""&amp;AD217&amp;""""&amp;"},"</f>
        <v>{"id":"216","make_id":"19","model_name":"Porter 2.6 Diesel (Shuttle)","year_model":"","description":""},</v>
      </c>
    </row>
    <row r="218" customFormat="false" ht="13.8" hidden="false" customHeight="false" outlineLevel="0" collapsed="false">
      <c r="A218" s="8" t="n">
        <v>217</v>
      </c>
      <c r="B218" s="12" t="n">
        <v>19</v>
      </c>
      <c r="C218" s="8" t="s">
        <v>21</v>
      </c>
      <c r="D218" s="8" t="s">
        <v>296</v>
      </c>
      <c r="E218" s="8"/>
      <c r="F218" s="2" t="str">
        <f aca="false">SUBSTITUTE(C218," ","_")&amp;"_"&amp;SUBSTITUTE(D218," ","_")&amp;"_"&amp;SUBSTITUTE(E218," ","_")</f>
        <v>HYUNDAI_Porter_2.6_Diesel_(Closed_Van)_</v>
      </c>
      <c r="G218" s="2" t="str">
        <f aca="false">VLOOKUP(F218,Sheet6!$G$3:$H$904,2,0)</f>
        <v>N70</v>
      </c>
      <c r="H218" s="2" t="n">
        <f aca="false">VLOOKUP(G218,part!$Q$2:$R$51,2,0)</f>
        <v>1</v>
      </c>
      <c r="I218" s="2" t="str">
        <f aca="false">VLOOKUP(F218,Sheet6!$G$3:$I$904,3,0)</f>
        <v>D31L</v>
      </c>
      <c r="J218" s="2" t="n">
        <f aca="false">VLOOKUP(F218,Sheet6!$G$3:$J$904,4,0)</f>
        <v>0</v>
      </c>
      <c r="K218" s="8" t="n">
        <v>217</v>
      </c>
      <c r="L218" s="2" t="n">
        <f aca="false">VLOOKUP(F218,Sheet9!$H$1:$I$912,2,0)</f>
        <v>1996</v>
      </c>
      <c r="M218" s="2" t="n">
        <f aca="false">VLOOKUP(F218,Sheet9!$H$3:$I$912,2,0)</f>
        <v>1996</v>
      </c>
      <c r="V218" s="2" t="str">
        <f aca="false">"{"&amp;""""&amp;"id"&amp;""""&amp;":"&amp;""""&amp;A218&amp;""""&amp;","&amp;""""&amp;"make_id"&amp;""""&amp;":"&amp;""""&amp;B218&amp;""""&amp;","&amp;""""&amp;"model_name"&amp;""""&amp;":"&amp;""""&amp;D218&amp;""""&amp;","&amp;""""&amp;"year_model"&amp;""""&amp;":"&amp;""""&amp;E218&amp;""""&amp;","&amp;""""&amp;"description"&amp;""""&amp;":"&amp;""""&amp;AD218&amp;""""&amp;"},"</f>
        <v>{"id":"217","make_id":"19","model_name":"Porter 2.6 Diesel (Closed Van)","year_model":"","description":""},</v>
      </c>
    </row>
    <row r="219" customFormat="false" ht="13.8" hidden="false" customHeight="false" outlineLevel="0" collapsed="false">
      <c r="A219" s="8" t="n">
        <v>218</v>
      </c>
      <c r="B219" s="12" t="n">
        <v>19</v>
      </c>
      <c r="C219" s="8" t="s">
        <v>21</v>
      </c>
      <c r="D219" s="8" t="s">
        <v>297</v>
      </c>
      <c r="E219" s="8"/>
      <c r="F219" s="2" t="str">
        <f aca="false">SUBSTITUTE(C219," ","_")&amp;"_"&amp;SUBSTITUTE(D219," ","_")&amp;"_"&amp;SUBSTITUTE(E219," ","_")</f>
        <v>HYUNDAI_Porter_2.6_Diesel_(Drop_Side)_</v>
      </c>
      <c r="G219" s="2" t="str">
        <f aca="false">VLOOKUP(F219,Sheet6!$G$3:$H$904,2,0)</f>
        <v>N70</v>
      </c>
      <c r="H219" s="2" t="n">
        <f aca="false">VLOOKUP(G219,part!$Q$2:$R$51,2,0)</f>
        <v>1</v>
      </c>
      <c r="I219" s="2" t="str">
        <f aca="false">VLOOKUP(F219,Sheet6!$G$3:$I$904,3,0)</f>
        <v>D31L</v>
      </c>
      <c r="J219" s="2" t="n">
        <f aca="false">VLOOKUP(F219,Sheet6!$G$3:$J$904,4,0)</f>
        <v>0</v>
      </c>
      <c r="K219" s="8" t="n">
        <v>218</v>
      </c>
      <c r="L219" s="2" t="n">
        <f aca="false">VLOOKUP(F219,Sheet9!$H$1:$I$912,2,0)</f>
        <v>1996</v>
      </c>
      <c r="M219" s="2" t="n">
        <f aca="false">VLOOKUP(F219,Sheet9!$H$3:$I$912,2,0)</f>
        <v>1996</v>
      </c>
      <c r="V219" s="2" t="str">
        <f aca="false">"{"&amp;""""&amp;"id"&amp;""""&amp;":"&amp;""""&amp;A219&amp;""""&amp;","&amp;""""&amp;"make_id"&amp;""""&amp;":"&amp;""""&amp;B219&amp;""""&amp;","&amp;""""&amp;"model_name"&amp;""""&amp;":"&amp;""""&amp;D219&amp;""""&amp;","&amp;""""&amp;"year_model"&amp;""""&amp;":"&amp;""""&amp;E219&amp;""""&amp;","&amp;""""&amp;"description"&amp;""""&amp;":"&amp;""""&amp;AD219&amp;""""&amp;"},"</f>
        <v>{"id":"218","make_id":"19","model_name":"Porter 2.6 Diesel (Drop Side)","year_model":"","description":""},</v>
      </c>
    </row>
    <row r="220" customFormat="false" ht="13.8" hidden="false" customHeight="false" outlineLevel="0" collapsed="false">
      <c r="A220" s="8" t="n">
        <v>219</v>
      </c>
      <c r="B220" s="12" t="n">
        <v>19</v>
      </c>
      <c r="C220" s="8" t="s">
        <v>21</v>
      </c>
      <c r="D220" s="8" t="s">
        <v>298</v>
      </c>
      <c r="E220" s="8"/>
      <c r="F220" s="2" t="str">
        <f aca="false">SUBSTITUTE(C220," ","_")&amp;"_"&amp;SUBSTITUTE(D220," ","_")&amp;"_"&amp;SUBSTITUTE(E220," ","_")</f>
        <v>HYUNDAI_Porter_2.6_Diesel_(XG)_</v>
      </c>
      <c r="G220" s="2" t="str">
        <f aca="false">VLOOKUP(F220,Sheet6!$G$3:$H$904,2,0)</f>
        <v>N70</v>
      </c>
      <c r="H220" s="2" t="n">
        <f aca="false">VLOOKUP(G220,part!$Q$2:$R$51,2,0)</f>
        <v>1</v>
      </c>
      <c r="I220" s="2" t="str">
        <f aca="false">VLOOKUP(F220,Sheet6!$G$3:$I$904,3,0)</f>
        <v>D31L</v>
      </c>
      <c r="J220" s="2" t="n">
        <f aca="false">VLOOKUP(F220,Sheet6!$G$3:$J$904,4,0)</f>
        <v>0</v>
      </c>
      <c r="K220" s="8" t="n">
        <v>219</v>
      </c>
      <c r="L220" s="2" t="n">
        <f aca="false">VLOOKUP(F220,Sheet9!$H$1:$I$912,2,0)</f>
        <v>1996</v>
      </c>
      <c r="M220" s="2" t="n">
        <f aca="false">VLOOKUP(F220,Sheet9!$H$3:$I$912,2,0)</f>
        <v>1996</v>
      </c>
      <c r="V220" s="2" t="str">
        <f aca="false">"{"&amp;""""&amp;"id"&amp;""""&amp;":"&amp;""""&amp;A220&amp;""""&amp;","&amp;""""&amp;"make_id"&amp;""""&amp;":"&amp;""""&amp;B220&amp;""""&amp;","&amp;""""&amp;"model_name"&amp;""""&amp;":"&amp;""""&amp;D220&amp;""""&amp;","&amp;""""&amp;"year_model"&amp;""""&amp;":"&amp;""""&amp;E220&amp;""""&amp;","&amp;""""&amp;"description"&amp;""""&amp;":"&amp;""""&amp;AD220&amp;""""&amp;"},"</f>
        <v>{"id":"219","make_id":"19","model_name":"Porter 2.6 Diesel (XG)","year_model":"","description":""},</v>
      </c>
    </row>
    <row r="221" customFormat="false" ht="13.8" hidden="false" customHeight="false" outlineLevel="0" collapsed="false">
      <c r="A221" s="8" t="n">
        <v>220</v>
      </c>
      <c r="B221" s="12" t="n">
        <v>19</v>
      </c>
      <c r="C221" s="8" t="s">
        <v>21</v>
      </c>
      <c r="D221" s="8" t="s">
        <v>299</v>
      </c>
      <c r="E221" s="8"/>
      <c r="F221" s="2" t="str">
        <f aca="false">SUBSTITUTE(C221," ","_")&amp;"_"&amp;SUBSTITUTE(D221," ","_")&amp;"_"&amp;SUBSTITUTE(E221," ","_")</f>
        <v>HYUNDAI_i10_1.1_GL_NT_</v>
      </c>
      <c r="G221" s="2" t="str">
        <f aca="false">VLOOKUP(F221,Sheet6!$G$3:$H$904,2,0)</f>
        <v>NS40</v>
      </c>
      <c r="H221" s="2" t="n">
        <f aca="false">VLOOKUP(G221,part!$Q$2:$R$51,2,0)</f>
        <v>4</v>
      </c>
      <c r="I221" s="2" t="str">
        <f aca="false">VLOOKUP(F221,Sheet6!$G$3:$I$904,3,0)</f>
        <v>B21L</v>
      </c>
      <c r="J221" s="2" t="n">
        <f aca="false">VLOOKUP(F221,Sheet6!$G$3:$J$904,4,0)</f>
        <v>0</v>
      </c>
      <c r="K221" s="8" t="n">
        <v>220</v>
      </c>
      <c r="L221" s="2" t="n">
        <f aca="false">VLOOKUP(F221,Sheet9!$H$1:$I$912,2,0)</f>
        <v>0</v>
      </c>
      <c r="M221" s="2" t="n">
        <f aca="false">VLOOKUP(F221,Sheet9!$H$3:$I$912,2,0)</f>
        <v>0</v>
      </c>
      <c r="V221" s="2" t="str">
        <f aca="false">"{"&amp;""""&amp;"id"&amp;""""&amp;":"&amp;""""&amp;A221&amp;""""&amp;","&amp;""""&amp;"make_id"&amp;""""&amp;":"&amp;""""&amp;B221&amp;""""&amp;","&amp;""""&amp;"model_name"&amp;""""&amp;":"&amp;""""&amp;D221&amp;""""&amp;","&amp;""""&amp;"year_model"&amp;""""&amp;":"&amp;""""&amp;E221&amp;""""&amp;","&amp;""""&amp;"description"&amp;""""&amp;":"&amp;""""&amp;AD221&amp;""""&amp;"},"</f>
        <v>{"id":"220","make_id":"19","model_name":"i10 1.1 GL NT","year_model":"","description":""},</v>
      </c>
    </row>
    <row r="222" customFormat="false" ht="13.8" hidden="false" customHeight="false" outlineLevel="0" collapsed="false">
      <c r="A222" s="8" t="n">
        <v>221</v>
      </c>
      <c r="B222" s="12" t="n">
        <v>19</v>
      </c>
      <c r="C222" s="8" t="s">
        <v>21</v>
      </c>
      <c r="D222" s="8" t="s">
        <v>300</v>
      </c>
      <c r="E222" s="8"/>
      <c r="F222" s="2" t="str">
        <f aca="false">SUBSTITUTE(C222," ","_")&amp;"_"&amp;SUBSTITUTE(D222," ","_")&amp;"_"&amp;SUBSTITUTE(E222," ","_")</f>
        <v>HYUNDAI_i10_1.1_GLS_MT_</v>
      </c>
      <c r="G222" s="2" t="str">
        <f aca="false">VLOOKUP(F222,Sheet6!$G$3:$H$904,2,0)</f>
        <v>NS40</v>
      </c>
      <c r="H222" s="2" t="n">
        <f aca="false">VLOOKUP(G222,part!$Q$2:$R$51,2,0)</f>
        <v>4</v>
      </c>
      <c r="I222" s="2" t="str">
        <f aca="false">VLOOKUP(F222,Sheet6!$G$3:$I$904,3,0)</f>
        <v>B21L</v>
      </c>
      <c r="J222" s="2" t="n">
        <f aca="false">VLOOKUP(F222,Sheet6!$G$3:$J$904,4,0)</f>
        <v>0</v>
      </c>
      <c r="K222" s="8" t="n">
        <v>221</v>
      </c>
      <c r="L222" s="2" t="n">
        <f aca="false">VLOOKUP(F222,Sheet9!$H$1:$I$912,2,0)</f>
        <v>0</v>
      </c>
      <c r="M222" s="2" t="n">
        <f aca="false">VLOOKUP(F222,Sheet9!$H$3:$I$912,2,0)</f>
        <v>0</v>
      </c>
      <c r="V222" s="2" t="str">
        <f aca="false">"{"&amp;""""&amp;"id"&amp;""""&amp;":"&amp;""""&amp;A222&amp;""""&amp;","&amp;""""&amp;"make_id"&amp;""""&amp;":"&amp;""""&amp;B222&amp;""""&amp;","&amp;""""&amp;"model_name"&amp;""""&amp;":"&amp;""""&amp;D222&amp;""""&amp;","&amp;""""&amp;"year_model"&amp;""""&amp;":"&amp;""""&amp;E222&amp;""""&amp;","&amp;""""&amp;"description"&amp;""""&amp;":"&amp;""""&amp;AD222&amp;""""&amp;"},"</f>
        <v>{"id":"221","make_id":"19","model_name":"i10 1.1 GLS MT","year_model":"","description":""},</v>
      </c>
    </row>
    <row r="223" customFormat="false" ht="13.8" hidden="false" customHeight="false" outlineLevel="0" collapsed="false">
      <c r="A223" s="8" t="n">
        <v>222</v>
      </c>
      <c r="B223" s="12" t="n">
        <v>19</v>
      </c>
      <c r="C223" s="8" t="s">
        <v>21</v>
      </c>
      <c r="D223" s="8" t="s">
        <v>301</v>
      </c>
      <c r="E223" s="8"/>
      <c r="F223" s="2" t="str">
        <f aca="false">SUBSTITUTE(C223," ","_")&amp;"_"&amp;SUBSTITUTE(D223," ","_")&amp;"_"&amp;SUBSTITUTE(E223," ","_")</f>
        <v>HYUNDAI_i10_1.1_GLS_AT_</v>
      </c>
      <c r="G223" s="2" t="str">
        <f aca="false">VLOOKUP(F223,Sheet6!$G$3:$H$904,2,0)</f>
        <v>NS40</v>
      </c>
      <c r="H223" s="2" t="n">
        <f aca="false">VLOOKUP(G223,part!$Q$2:$R$51,2,0)</f>
        <v>4</v>
      </c>
      <c r="I223" s="2" t="str">
        <f aca="false">VLOOKUP(F223,Sheet6!$G$3:$I$904,3,0)</f>
        <v>B21L</v>
      </c>
      <c r="J223" s="2" t="n">
        <f aca="false">VLOOKUP(F223,Sheet6!$G$3:$J$904,4,0)</f>
        <v>0</v>
      </c>
      <c r="K223" s="8" t="n">
        <v>222</v>
      </c>
      <c r="L223" s="2" t="n">
        <f aca="false">VLOOKUP(F223,Sheet9!$H$1:$I$912,2,0)</f>
        <v>0</v>
      </c>
      <c r="M223" s="2" t="n">
        <f aca="false">VLOOKUP(F223,Sheet9!$H$3:$I$912,2,0)</f>
        <v>0</v>
      </c>
      <c r="V223" s="2" t="str">
        <f aca="false">"{"&amp;""""&amp;"id"&amp;""""&amp;":"&amp;""""&amp;A223&amp;""""&amp;","&amp;""""&amp;"make_id"&amp;""""&amp;":"&amp;""""&amp;B223&amp;""""&amp;","&amp;""""&amp;"model_name"&amp;""""&amp;":"&amp;""""&amp;D223&amp;""""&amp;","&amp;""""&amp;"year_model"&amp;""""&amp;":"&amp;""""&amp;E223&amp;""""&amp;","&amp;""""&amp;"description"&amp;""""&amp;":"&amp;""""&amp;AD223&amp;""""&amp;"},"</f>
        <v>{"id":"222","make_id":"19","model_name":"i10 1.1 GLS AT","year_model":"","description":""},</v>
      </c>
    </row>
    <row r="224" customFormat="false" ht="13.8" hidden="false" customHeight="false" outlineLevel="0" collapsed="false">
      <c r="A224" s="8" t="n">
        <v>223</v>
      </c>
      <c r="B224" s="12" t="n">
        <v>19</v>
      </c>
      <c r="C224" s="8" t="s">
        <v>21</v>
      </c>
      <c r="D224" s="8" t="s">
        <v>302</v>
      </c>
      <c r="E224" s="8"/>
      <c r="F224" s="2" t="str">
        <f aca="false">SUBSTITUTE(C224," ","_")&amp;"_"&amp;SUBSTITUTE(D224," ","_")&amp;"_"&amp;SUBSTITUTE(E224," ","_")</f>
        <v>HYUNDAI_i10_1.2_GLS_MT_</v>
      </c>
      <c r="G224" s="2" t="str">
        <f aca="false">VLOOKUP(F224,Sheet6!$G$3:$H$904,2,0)</f>
        <v>NS40</v>
      </c>
      <c r="H224" s="2" t="n">
        <f aca="false">VLOOKUP(G224,part!$Q$2:$R$51,2,0)</f>
        <v>4</v>
      </c>
      <c r="I224" s="2" t="str">
        <f aca="false">VLOOKUP(F224,Sheet6!$G$3:$I$904,3,0)</f>
        <v>B21L</v>
      </c>
      <c r="J224" s="2" t="n">
        <f aca="false">VLOOKUP(F224,Sheet6!$G$3:$J$904,4,0)</f>
        <v>0</v>
      </c>
      <c r="K224" s="8" t="n">
        <v>223</v>
      </c>
      <c r="L224" s="2" t="n">
        <f aca="false">VLOOKUP(F224,Sheet9!$H$1:$I$912,2,0)</f>
        <v>0</v>
      </c>
      <c r="M224" s="2" t="n">
        <f aca="false">VLOOKUP(F224,Sheet9!$H$3:$I$912,2,0)</f>
        <v>0</v>
      </c>
      <c r="V224" s="2" t="str">
        <f aca="false">"{"&amp;""""&amp;"id"&amp;""""&amp;":"&amp;""""&amp;A224&amp;""""&amp;","&amp;""""&amp;"make_id"&amp;""""&amp;":"&amp;""""&amp;B224&amp;""""&amp;","&amp;""""&amp;"model_name"&amp;""""&amp;":"&amp;""""&amp;D224&amp;""""&amp;","&amp;""""&amp;"year_model"&amp;""""&amp;":"&amp;""""&amp;E224&amp;""""&amp;","&amp;""""&amp;"description"&amp;""""&amp;":"&amp;""""&amp;AD224&amp;""""&amp;"},"</f>
        <v>{"id":"223","make_id":"19","model_name":"i10 1.2 GLS MT","year_model":"","description":""},</v>
      </c>
    </row>
    <row r="225" customFormat="false" ht="13.8" hidden="false" customHeight="false" outlineLevel="0" collapsed="false">
      <c r="A225" s="8" t="n">
        <v>224</v>
      </c>
      <c r="B225" s="12" t="n">
        <v>19</v>
      </c>
      <c r="C225" s="8" t="s">
        <v>21</v>
      </c>
      <c r="D225" s="8" t="s">
        <v>303</v>
      </c>
      <c r="E225" s="8"/>
      <c r="F225" s="2" t="str">
        <f aca="false">SUBSTITUTE(C225," ","_")&amp;"_"&amp;SUBSTITUTE(D225," ","_")&amp;"_"&amp;SUBSTITUTE(E225," ","_")</f>
        <v>HYUNDAI_i10_1.2_GLS_AT_</v>
      </c>
      <c r="G225" s="2" t="str">
        <f aca="false">VLOOKUP(F225,Sheet6!$G$3:$H$904,2,0)</f>
        <v>NS40</v>
      </c>
      <c r="H225" s="2" t="n">
        <f aca="false">VLOOKUP(G225,part!$Q$2:$R$51,2,0)</f>
        <v>4</v>
      </c>
      <c r="I225" s="2" t="str">
        <f aca="false">VLOOKUP(F225,Sheet6!$G$3:$I$904,3,0)</f>
        <v>B21L</v>
      </c>
      <c r="J225" s="2" t="n">
        <f aca="false">VLOOKUP(F225,Sheet6!$G$3:$J$904,4,0)</f>
        <v>0</v>
      </c>
      <c r="K225" s="8" t="n">
        <v>224</v>
      </c>
      <c r="L225" s="2" t="n">
        <f aca="false">VLOOKUP(F225,Sheet9!$H$1:$I$912,2,0)</f>
        <v>0</v>
      </c>
      <c r="M225" s="2" t="n">
        <f aca="false">VLOOKUP(F225,Sheet9!$H$3:$I$912,2,0)</f>
        <v>0</v>
      </c>
      <c r="V225" s="2" t="str">
        <f aca="false">"{"&amp;""""&amp;"id"&amp;""""&amp;":"&amp;""""&amp;A225&amp;""""&amp;","&amp;""""&amp;"make_id"&amp;""""&amp;":"&amp;""""&amp;B225&amp;""""&amp;","&amp;""""&amp;"model_name"&amp;""""&amp;":"&amp;""""&amp;D225&amp;""""&amp;","&amp;""""&amp;"year_model"&amp;""""&amp;":"&amp;""""&amp;E225&amp;""""&amp;","&amp;""""&amp;"description"&amp;""""&amp;":"&amp;""""&amp;AD225&amp;""""&amp;"},"</f>
        <v>{"id":"224","make_id":"19","model_name":"i10 1.2 GLS AT","year_model":"","description":""},</v>
      </c>
    </row>
    <row r="226" customFormat="false" ht="13.8" hidden="false" customHeight="false" outlineLevel="0" collapsed="false">
      <c r="A226" s="8" t="n">
        <v>225</v>
      </c>
      <c r="B226" s="12" t="n">
        <v>19</v>
      </c>
      <c r="C226" s="8" t="s">
        <v>21</v>
      </c>
      <c r="D226" s="8" t="s">
        <v>304</v>
      </c>
      <c r="E226" s="8"/>
      <c r="F226" s="2" t="str">
        <f aca="false">SUBSTITUTE(C226," ","_")&amp;"_"&amp;SUBSTITUTE(D226," ","_")&amp;"_"&amp;SUBSTITUTE(E226," ","_")</f>
        <v>HYUNDAI_i20_</v>
      </c>
      <c r="G226" s="2" t="str">
        <f aca="false">VLOOKUP(F226,Sheet6!$G$3:$H$904,2,0)</f>
        <v>NS40</v>
      </c>
      <c r="H226" s="2" t="n">
        <f aca="false">VLOOKUP(G226,part!$Q$2:$R$51,2,0)</f>
        <v>4</v>
      </c>
      <c r="I226" s="2" t="str">
        <f aca="false">VLOOKUP(F226,Sheet6!$G$3:$I$904,3,0)</f>
        <v>B21L</v>
      </c>
      <c r="J226" s="2" t="n">
        <f aca="false">VLOOKUP(F226,Sheet6!$G$3:$J$904,4,0)</f>
        <v>0</v>
      </c>
      <c r="K226" s="8" t="n">
        <v>225</v>
      </c>
      <c r="L226" s="2" t="n">
        <f aca="false">VLOOKUP(F226,Sheet9!$H$1:$I$912,2,0)</f>
        <v>0</v>
      </c>
      <c r="M226" s="2" t="n">
        <f aca="false">VLOOKUP(F226,Sheet9!$H$3:$I$912,2,0)</f>
        <v>0</v>
      </c>
      <c r="V226" s="2" t="str">
        <f aca="false">"{"&amp;""""&amp;"id"&amp;""""&amp;":"&amp;""""&amp;A226&amp;""""&amp;","&amp;""""&amp;"make_id"&amp;""""&amp;":"&amp;""""&amp;B226&amp;""""&amp;","&amp;""""&amp;"model_name"&amp;""""&amp;":"&amp;""""&amp;D226&amp;""""&amp;","&amp;""""&amp;"year_model"&amp;""""&amp;":"&amp;""""&amp;E226&amp;""""&amp;","&amp;""""&amp;"description"&amp;""""&amp;":"&amp;""""&amp;AD226&amp;""""&amp;"},"</f>
        <v>{"id":"225","make_id":"19","model_name":"i20","year_model":"","description":""},</v>
      </c>
    </row>
    <row r="227" customFormat="false" ht="13.8" hidden="false" customHeight="false" outlineLevel="0" collapsed="false">
      <c r="A227" s="8" t="n">
        <v>226</v>
      </c>
      <c r="B227" s="12" t="n">
        <v>19</v>
      </c>
      <c r="C227" s="8" t="s">
        <v>21</v>
      </c>
      <c r="D227" s="8" t="s">
        <v>305</v>
      </c>
      <c r="E227" s="8"/>
      <c r="F227" s="2" t="str">
        <f aca="false">SUBSTITUTE(C227," ","_")&amp;"_"&amp;SUBSTITUTE(D227," ","_")&amp;"_"&amp;SUBSTITUTE(E227," ","_")</f>
        <v>HYUNDAI_i30_</v>
      </c>
      <c r="G227" s="2" t="str">
        <f aca="false">VLOOKUP(F227,Sheet6!$G$3:$H$904,2,0)</f>
        <v>NS60</v>
      </c>
      <c r="H227" s="2" t="n">
        <f aca="false">VLOOKUP(G227,part!$Q$2:$R$51,2,0)</f>
        <v>3</v>
      </c>
      <c r="I227" s="2" t="str">
        <f aca="false">VLOOKUP(F227,Sheet6!$G$3:$I$904,3,0)</f>
        <v>B24L</v>
      </c>
      <c r="J227" s="2" t="n">
        <f aca="false">VLOOKUP(F227,Sheet6!$G$3:$J$904,4,0)</f>
        <v>1985</v>
      </c>
      <c r="K227" s="8" t="n">
        <v>226</v>
      </c>
      <c r="L227" s="2" t="str">
        <f aca="false">VLOOKUP(F227,Sheet9!$H$1:$I$912,2,0)</f>
        <v>1986/1993</v>
      </c>
      <c r="M227" s="2" t="str">
        <f aca="false">VLOOKUP(F227,Sheet9!$H$3:$I$912,2,0)</f>
        <v>1986/1993</v>
      </c>
      <c r="V227" s="2" t="str">
        <f aca="false">"{"&amp;""""&amp;"id"&amp;""""&amp;":"&amp;""""&amp;A227&amp;""""&amp;","&amp;""""&amp;"make_id"&amp;""""&amp;":"&amp;""""&amp;B227&amp;""""&amp;","&amp;""""&amp;"model_name"&amp;""""&amp;":"&amp;""""&amp;D227&amp;""""&amp;","&amp;""""&amp;"year_model"&amp;""""&amp;":"&amp;""""&amp;E227&amp;""""&amp;","&amp;""""&amp;"description"&amp;""""&amp;":"&amp;""""&amp;AD227&amp;""""&amp;"},"</f>
        <v>{"id":"226","make_id":"19","model_name":"i30","year_model":"","description":""},</v>
      </c>
    </row>
    <row r="228" customFormat="false" ht="13.8" hidden="false" customHeight="false" outlineLevel="0" collapsed="false">
      <c r="A228" s="8" t="n">
        <v>227</v>
      </c>
      <c r="B228" s="12" t="n">
        <v>19</v>
      </c>
      <c r="C228" s="8" t="s">
        <v>21</v>
      </c>
      <c r="D228" s="8" t="s">
        <v>306</v>
      </c>
      <c r="E228" s="8"/>
      <c r="F228" s="2" t="str">
        <f aca="false">SUBSTITUTE(C228," ","_")&amp;"_"&amp;SUBSTITUTE(D228," ","_")&amp;"_"&amp;SUBSTITUTE(E228," ","_")</f>
        <v>HYUNDAI_Matrix_(1.6_Gas)_</v>
      </c>
      <c r="G228" s="2" t="str">
        <f aca="false">VLOOKUP(F228,Sheet6!$G$3:$H$904,2,0)</f>
        <v>D20</v>
      </c>
      <c r="H228" s="2" t="n">
        <f aca="false">VLOOKUP(G228,part!$Q$2:$R$51,2,0)</f>
        <v>26</v>
      </c>
      <c r="I228" s="2" t="str">
        <f aca="false">VLOOKUP(F228,Sheet6!$G$3:$I$904,3,0)</f>
        <v>D23L</v>
      </c>
      <c r="J228" s="2" t="n">
        <f aca="false">VLOOKUP(F228,Sheet6!$G$3:$J$904,4,0)</f>
        <v>0</v>
      </c>
      <c r="K228" s="8" t="n">
        <v>227</v>
      </c>
      <c r="L228" s="2" t="n">
        <f aca="false">VLOOKUP(F228,Sheet9!$H$1:$I$912,2,0)</f>
        <v>1983</v>
      </c>
      <c r="M228" s="2" t="n">
        <f aca="false">VLOOKUP(F228,Sheet9!$H$3:$I$912,2,0)</f>
        <v>1983</v>
      </c>
      <c r="V228" s="2" t="str">
        <f aca="false">"{"&amp;""""&amp;"id"&amp;""""&amp;":"&amp;""""&amp;A228&amp;""""&amp;","&amp;""""&amp;"make_id"&amp;""""&amp;":"&amp;""""&amp;B228&amp;""""&amp;","&amp;""""&amp;"model_name"&amp;""""&amp;":"&amp;""""&amp;D228&amp;""""&amp;","&amp;""""&amp;"year_model"&amp;""""&amp;":"&amp;""""&amp;E228&amp;""""&amp;","&amp;""""&amp;"description"&amp;""""&amp;":"&amp;""""&amp;AD228&amp;""""&amp;"},"</f>
        <v>{"id":"227","make_id":"19","model_name":"Matrix (1.6 Gas)","year_model":"","description":""},</v>
      </c>
    </row>
    <row r="229" customFormat="false" ht="13.8" hidden="false" customHeight="false" outlineLevel="0" collapsed="false">
      <c r="A229" s="8" t="n">
        <v>228</v>
      </c>
      <c r="B229" s="12" t="n">
        <v>19</v>
      </c>
      <c r="C229" s="8" t="s">
        <v>21</v>
      </c>
      <c r="D229" s="8" t="s">
        <v>307</v>
      </c>
      <c r="E229" s="8" t="s">
        <v>266</v>
      </c>
      <c r="F229" s="2" t="str">
        <f aca="false">SUBSTITUTE(C229," ","_")&amp;"_"&amp;SUBSTITUTE(D229," ","_")&amp;"_"&amp;SUBSTITUTE(E229," ","_")</f>
        <v>HYUNDAI_Matrix_(CRDi_Diesel)_2004_-_on</v>
      </c>
      <c r="G229" s="2" t="str">
        <f aca="false">VLOOKUP(F229,Sheet6!$G$3:$H$904,2,0)</f>
        <v>N50</v>
      </c>
      <c r="H229" s="2" t="n">
        <f aca="false">VLOOKUP(G229,part!$Q$2:$R$51,2,0)</f>
        <v>11</v>
      </c>
      <c r="I229" s="2" t="str">
        <f aca="false">VLOOKUP(F229,Sheet6!$G$3:$I$904,3,0)</f>
        <v>L26L</v>
      </c>
      <c r="J229" s="2" t="n">
        <f aca="false">VLOOKUP(F229,Sheet6!$G$3:$J$904,4,0)</f>
        <v>0</v>
      </c>
      <c r="K229" s="8" t="n">
        <v>228</v>
      </c>
      <c r="L229" s="2" t="n">
        <f aca="false">VLOOKUP(F229,Sheet9!$H$1:$I$912,2,0)</f>
        <v>0</v>
      </c>
      <c r="M229" s="2" t="n">
        <f aca="false">VLOOKUP(F229,Sheet9!$H$3:$I$912,2,0)</f>
        <v>0</v>
      </c>
      <c r="V229" s="2" t="str">
        <f aca="false">"{"&amp;""""&amp;"id"&amp;""""&amp;":"&amp;""""&amp;A229&amp;""""&amp;","&amp;""""&amp;"make_id"&amp;""""&amp;":"&amp;""""&amp;B229&amp;""""&amp;","&amp;""""&amp;"model_name"&amp;""""&amp;":"&amp;""""&amp;D229&amp;""""&amp;","&amp;""""&amp;"year_model"&amp;""""&amp;":"&amp;""""&amp;E229&amp;""""&amp;","&amp;""""&amp;"description"&amp;""""&amp;":"&amp;""""&amp;AD229&amp;""""&amp;"},"</f>
        <v>{"id":"228","make_id":"19","model_name":"Matrix (CRDi Diesel)","year_model":"2004 - on","description":""},</v>
      </c>
    </row>
    <row r="230" customFormat="false" ht="13.8" hidden="false" customHeight="false" outlineLevel="0" collapsed="false">
      <c r="A230" s="8" t="n">
        <v>229</v>
      </c>
      <c r="B230" s="12" t="n">
        <v>19</v>
      </c>
      <c r="C230" s="8" t="s">
        <v>21</v>
      </c>
      <c r="D230" s="8" t="s">
        <v>308</v>
      </c>
      <c r="E230" s="8" t="s">
        <v>223</v>
      </c>
      <c r="F230" s="2" t="str">
        <f aca="false">SUBSTITUTE(C230," ","_")&amp;"_"&amp;SUBSTITUTE(D230," ","_")&amp;"_"&amp;SUBSTITUTE(E230," ","_")</f>
        <v>HYUNDAI_Santa_Fe_2.7_GLS_4x4_AT_Gas_2005_-_on</v>
      </c>
      <c r="G230" s="2" t="str">
        <f aca="false">VLOOKUP(F230,Sheet6!$G$3:$H$904,2,0)</f>
        <v>N70</v>
      </c>
      <c r="H230" s="2" t="n">
        <f aca="false">VLOOKUP(G230,part!$Q$2:$R$51,2,0)</f>
        <v>1</v>
      </c>
      <c r="I230" s="2" t="str">
        <f aca="false">VLOOKUP(F230,Sheet6!$G$3:$I$904,3,0)</f>
        <v>D31L</v>
      </c>
      <c r="J230" s="2" t="n">
        <f aca="false">VLOOKUP(F230,Sheet6!$G$3:$J$904,4,0)</f>
        <v>0</v>
      </c>
      <c r="K230" s="8" t="n">
        <v>229</v>
      </c>
      <c r="L230" s="2" t="n">
        <f aca="false">VLOOKUP(F230,Sheet9!$H$1:$I$912,2,0)</f>
        <v>1996</v>
      </c>
      <c r="M230" s="2" t="n">
        <f aca="false">VLOOKUP(F230,Sheet9!$H$3:$I$912,2,0)</f>
        <v>1996</v>
      </c>
      <c r="V230" s="2" t="str">
        <f aca="false">"{"&amp;""""&amp;"id"&amp;""""&amp;":"&amp;""""&amp;A230&amp;""""&amp;","&amp;""""&amp;"make_id"&amp;""""&amp;":"&amp;""""&amp;B230&amp;""""&amp;","&amp;""""&amp;"model_name"&amp;""""&amp;":"&amp;""""&amp;D230&amp;""""&amp;","&amp;""""&amp;"year_model"&amp;""""&amp;":"&amp;""""&amp;E230&amp;""""&amp;","&amp;""""&amp;"description"&amp;""""&amp;":"&amp;""""&amp;AD230&amp;""""&amp;"},"</f>
        <v>{"id":"229","make_id":"19","model_name":"Santa Fe 2.7 GLS 4x4 AT Gas","year_model":"2005 - on","description":""},</v>
      </c>
    </row>
    <row r="231" customFormat="false" ht="13.8" hidden="false" customHeight="false" outlineLevel="0" collapsed="false">
      <c r="A231" s="8" t="n">
        <v>230</v>
      </c>
      <c r="B231" s="12" t="n">
        <v>19</v>
      </c>
      <c r="C231" s="8" t="s">
        <v>21</v>
      </c>
      <c r="D231" s="8" t="s">
        <v>309</v>
      </c>
      <c r="E231" s="9" t="s">
        <v>223</v>
      </c>
      <c r="F231" s="2" t="str">
        <f aca="false">SUBSTITUTE(C231," ","_")&amp;"_"&amp;SUBSTITUTE(D231," ","_")&amp;"_"&amp;SUBSTITUTE(E231," ","_")</f>
        <v>HYUNDAI_Santa_Fe_2.2_GLS_4x4_AT_CRDi_DSL_2005_-_on</v>
      </c>
      <c r="G231" s="2" t="str">
        <f aca="false">VLOOKUP(F231,Sheet6!$G$3:$H$904,2,0)</f>
        <v>N70</v>
      </c>
      <c r="H231" s="2" t="n">
        <f aca="false">VLOOKUP(G231,part!$Q$2:$R$51,2,0)</f>
        <v>1</v>
      </c>
      <c r="I231" s="2" t="str">
        <f aca="false">VLOOKUP(F231,Sheet6!$G$3:$I$904,3,0)</f>
        <v>L31L</v>
      </c>
      <c r="J231" s="2" t="n">
        <f aca="false">VLOOKUP(F231,Sheet6!$G$3:$J$904,4,0)</f>
        <v>0</v>
      </c>
      <c r="K231" s="8" t="n">
        <v>230</v>
      </c>
      <c r="L231" s="2" t="n">
        <f aca="false">VLOOKUP(F231,Sheet9!$H$1:$I$912,2,0)</f>
        <v>0</v>
      </c>
      <c r="M231" s="2" t="n">
        <f aca="false">VLOOKUP(F231,Sheet9!$H$3:$I$912,2,0)</f>
        <v>0</v>
      </c>
      <c r="V231" s="2" t="str">
        <f aca="false">"{"&amp;""""&amp;"id"&amp;""""&amp;":"&amp;""""&amp;A231&amp;""""&amp;","&amp;""""&amp;"make_id"&amp;""""&amp;":"&amp;""""&amp;B231&amp;""""&amp;","&amp;""""&amp;"model_name"&amp;""""&amp;":"&amp;""""&amp;D231&amp;""""&amp;","&amp;""""&amp;"year_model"&amp;""""&amp;":"&amp;""""&amp;E231&amp;""""&amp;","&amp;""""&amp;"description"&amp;""""&amp;":"&amp;""""&amp;AD231&amp;""""&amp;"},"</f>
        <v>{"id":"230","make_id":"19","model_name":"Santa Fe 2.2 GLS 4x4 AT CRDi DSL","year_model":"2005 - on","description":""},</v>
      </c>
    </row>
    <row r="232" customFormat="false" ht="13.8" hidden="false" customHeight="false" outlineLevel="0" collapsed="false">
      <c r="A232" s="8" t="n">
        <v>231</v>
      </c>
      <c r="B232" s="12" t="n">
        <v>19</v>
      </c>
      <c r="C232" s="8" t="s">
        <v>21</v>
      </c>
      <c r="D232" s="8" t="s">
        <v>310</v>
      </c>
      <c r="E232" s="9" t="s">
        <v>223</v>
      </c>
      <c r="F232" s="2" t="str">
        <f aca="false">SUBSTITUTE(C232," ","_")&amp;"_"&amp;SUBSTITUTE(D232," ","_")&amp;"_"&amp;SUBSTITUTE(E232," ","_")</f>
        <v>HYUNDAI_Santa_Fe_2.2_GLS_4x2_AT_CRDi_DSL_2005_-_on</v>
      </c>
      <c r="G232" s="2" t="str">
        <f aca="false">VLOOKUP(F232,Sheet6!$G$3:$H$904,2,0)</f>
        <v>N70</v>
      </c>
      <c r="H232" s="2" t="n">
        <f aca="false">VLOOKUP(G232,part!$Q$2:$R$51,2,0)</f>
        <v>1</v>
      </c>
      <c r="I232" s="2" t="str">
        <f aca="false">VLOOKUP(F232,Sheet6!$G$3:$I$904,3,0)</f>
        <v>L31L</v>
      </c>
      <c r="J232" s="2" t="n">
        <f aca="false">VLOOKUP(F232,Sheet6!$G$3:$J$904,4,0)</f>
        <v>0</v>
      </c>
      <c r="K232" s="8" t="n">
        <v>231</v>
      </c>
      <c r="L232" s="2" t="n">
        <f aca="false">VLOOKUP(F232,Sheet9!$H$1:$I$912,2,0)</f>
        <v>0</v>
      </c>
      <c r="M232" s="2" t="n">
        <f aca="false">VLOOKUP(F232,Sheet9!$H$3:$I$912,2,0)</f>
        <v>0</v>
      </c>
      <c r="V232" s="2" t="str">
        <f aca="false">"{"&amp;""""&amp;"id"&amp;""""&amp;":"&amp;""""&amp;A232&amp;""""&amp;","&amp;""""&amp;"make_id"&amp;""""&amp;":"&amp;""""&amp;B232&amp;""""&amp;","&amp;""""&amp;"model_name"&amp;""""&amp;":"&amp;""""&amp;D232&amp;""""&amp;","&amp;""""&amp;"year_model"&amp;""""&amp;":"&amp;""""&amp;E232&amp;""""&amp;","&amp;""""&amp;"description"&amp;""""&amp;":"&amp;""""&amp;AD232&amp;""""&amp;"},"</f>
        <v>{"id":"231","make_id":"19","model_name":"Santa Fe 2.2 GLS 4x2 AT CRDi DSL","year_model":"2005 - on","description":""},</v>
      </c>
    </row>
    <row r="233" customFormat="false" ht="13.8" hidden="false" customHeight="false" outlineLevel="0" collapsed="false">
      <c r="A233" s="8" t="n">
        <v>232</v>
      </c>
      <c r="B233" s="12" t="n">
        <v>19</v>
      </c>
      <c r="C233" s="8" t="s">
        <v>21</v>
      </c>
      <c r="D233" s="8" t="s">
        <v>311</v>
      </c>
      <c r="E233" s="9" t="s">
        <v>61</v>
      </c>
      <c r="F233" s="2" t="str">
        <f aca="false">SUBSTITUTE(C233," ","_")&amp;"_"&amp;SUBSTITUTE(D233," ","_")&amp;"_"&amp;SUBSTITUTE(E233," ","_")</f>
        <v>HYUNDAI_Sonata_GLS_2.7_Gas_AT_1996_-_on</v>
      </c>
      <c r="G233" s="2" t="str">
        <f aca="false">VLOOKUP(F233,Sheet6!$G$3:$H$904,2,0)</f>
        <v>N50</v>
      </c>
      <c r="H233" s="2" t="n">
        <f aca="false">VLOOKUP(G233,part!$Q$2:$R$51,2,0)</f>
        <v>11</v>
      </c>
      <c r="I233" s="2" t="str">
        <f aca="false">VLOOKUP(F233,Sheet6!$G$3:$I$904,3,0)</f>
        <v>D26L</v>
      </c>
      <c r="J233" s="2" t="n">
        <f aca="false">VLOOKUP(F233,Sheet6!$G$3:$J$904,4,0)</f>
        <v>0</v>
      </c>
      <c r="K233" s="8" t="n">
        <v>232</v>
      </c>
      <c r="L233" s="2" t="n">
        <f aca="false">VLOOKUP(F233,Sheet9!$H$1:$I$912,2,0)</f>
        <v>1995</v>
      </c>
      <c r="M233" s="2" t="n">
        <f aca="false">VLOOKUP(F233,Sheet9!$H$3:$I$912,2,0)</f>
        <v>1995</v>
      </c>
      <c r="V233" s="2" t="str">
        <f aca="false">"{"&amp;""""&amp;"id"&amp;""""&amp;":"&amp;""""&amp;A233&amp;""""&amp;","&amp;""""&amp;"make_id"&amp;""""&amp;":"&amp;""""&amp;B233&amp;""""&amp;","&amp;""""&amp;"model_name"&amp;""""&amp;":"&amp;""""&amp;D233&amp;""""&amp;","&amp;""""&amp;"year_model"&amp;""""&amp;":"&amp;""""&amp;E233&amp;""""&amp;","&amp;""""&amp;"description"&amp;""""&amp;":"&amp;""""&amp;AD233&amp;""""&amp;"},"</f>
        <v>{"id":"232","make_id":"19","model_name":"Sonata GLS 2.7 Gas AT","year_model":"1996 - on","description":""},</v>
      </c>
    </row>
    <row r="234" customFormat="false" ht="13.8" hidden="false" customHeight="false" outlineLevel="0" collapsed="false">
      <c r="A234" s="8" t="n">
        <v>233</v>
      </c>
      <c r="B234" s="12" t="n">
        <v>19</v>
      </c>
      <c r="C234" s="8" t="s">
        <v>21</v>
      </c>
      <c r="D234" s="8" t="s">
        <v>312</v>
      </c>
      <c r="E234" s="9" t="s">
        <v>61</v>
      </c>
      <c r="F234" s="2" t="str">
        <f aca="false">SUBSTITUTE(C234," ","_")&amp;"_"&amp;SUBSTITUTE(D234," ","_")&amp;"_"&amp;SUBSTITUTE(E234," ","_")</f>
        <v>HYUNDAI_Sonata_GLS_2.4_Gas_AT_1996_-_on</v>
      </c>
      <c r="G234" s="2" t="str">
        <f aca="false">VLOOKUP(F234,Sheet6!$G$3:$H$904,2,0)</f>
        <v>N50</v>
      </c>
      <c r="H234" s="2" t="n">
        <f aca="false">VLOOKUP(G234,part!$Q$2:$R$51,2,0)</f>
        <v>11</v>
      </c>
      <c r="I234" s="2" t="str">
        <f aca="false">VLOOKUP(F234,Sheet6!$G$3:$I$904,3,0)</f>
        <v>D26L</v>
      </c>
      <c r="J234" s="2" t="n">
        <f aca="false">VLOOKUP(F234,Sheet6!$G$3:$J$904,4,0)</f>
        <v>0</v>
      </c>
      <c r="K234" s="8" t="n">
        <v>233</v>
      </c>
      <c r="L234" s="2" t="n">
        <f aca="false">VLOOKUP(F234,Sheet9!$H$1:$I$912,2,0)</f>
        <v>0</v>
      </c>
      <c r="M234" s="2" t="n">
        <f aca="false">VLOOKUP(F234,Sheet9!$H$3:$I$912,2,0)</f>
        <v>0</v>
      </c>
      <c r="V234" s="2" t="str">
        <f aca="false">"{"&amp;""""&amp;"id"&amp;""""&amp;":"&amp;""""&amp;A234&amp;""""&amp;","&amp;""""&amp;"make_id"&amp;""""&amp;":"&amp;""""&amp;B234&amp;""""&amp;","&amp;""""&amp;"model_name"&amp;""""&amp;":"&amp;""""&amp;D234&amp;""""&amp;","&amp;""""&amp;"year_model"&amp;""""&amp;":"&amp;""""&amp;E234&amp;""""&amp;","&amp;""""&amp;"description"&amp;""""&amp;":"&amp;""""&amp;AD234&amp;""""&amp;"},"</f>
        <v>{"id":"233","make_id":"19","model_name":"Sonata GLS 2.4 Gas AT","year_model":"1996 - on","description":""},</v>
      </c>
    </row>
    <row r="235" customFormat="false" ht="13.8" hidden="false" customHeight="false" outlineLevel="0" collapsed="false">
      <c r="A235" s="8" t="n">
        <v>234</v>
      </c>
      <c r="B235" s="12" t="n">
        <v>19</v>
      </c>
      <c r="C235" s="8" t="s">
        <v>21</v>
      </c>
      <c r="D235" s="8" t="s">
        <v>313</v>
      </c>
      <c r="E235" s="9" t="s">
        <v>266</v>
      </c>
      <c r="F235" s="2" t="str">
        <f aca="false">SUBSTITUTE(C235," ","_")&amp;"_"&amp;SUBSTITUTE(D235," ","_")&amp;"_"&amp;SUBSTITUTE(E235," ","_")</f>
        <v>HYUNDAI_Tucson_2.0_Gas_4x2_AT_2004_-_on</v>
      </c>
      <c r="G235" s="2" t="str">
        <f aca="false">VLOOKUP(F235,Sheet6!$G$3:$H$904,2,0)</f>
        <v>NS50L</v>
      </c>
      <c r="H235" s="2" t="n">
        <f aca="false">VLOOKUP(G235,part!$Q$2:$R$51,2,0)</f>
        <v>10</v>
      </c>
      <c r="I235" s="2" t="str">
        <f aca="false">VLOOKUP(F235,Sheet6!$G$3:$I$904,3,0)</f>
        <v>L23L</v>
      </c>
      <c r="J235" s="2" t="n">
        <f aca="false">VLOOKUP(F235,Sheet6!$G$3:$J$904,4,0)</f>
        <v>0</v>
      </c>
      <c r="K235" s="8" t="n">
        <v>234</v>
      </c>
      <c r="L235" s="2" t="n">
        <f aca="false">VLOOKUP(F235,Sheet9!$H$1:$I$912,2,0)</f>
        <v>0</v>
      </c>
      <c r="M235" s="2" t="n">
        <f aca="false">VLOOKUP(F235,Sheet9!$H$3:$I$912,2,0)</f>
        <v>0</v>
      </c>
      <c r="V235" s="2" t="str">
        <f aca="false">"{"&amp;""""&amp;"id"&amp;""""&amp;":"&amp;""""&amp;A235&amp;""""&amp;","&amp;""""&amp;"make_id"&amp;""""&amp;":"&amp;""""&amp;B235&amp;""""&amp;","&amp;""""&amp;"model_name"&amp;""""&amp;":"&amp;""""&amp;D235&amp;""""&amp;","&amp;""""&amp;"year_model"&amp;""""&amp;":"&amp;""""&amp;E235&amp;""""&amp;","&amp;""""&amp;"description"&amp;""""&amp;":"&amp;""""&amp;AD235&amp;""""&amp;"},"</f>
        <v>{"id":"234","make_id":"19","model_name":"Tucson 2.0 Gas 4x2 AT","year_model":"2004 - on","description":""},</v>
      </c>
    </row>
    <row r="236" customFormat="false" ht="13.8" hidden="false" customHeight="false" outlineLevel="0" collapsed="false">
      <c r="A236" s="8" t="n">
        <v>235</v>
      </c>
      <c r="B236" s="12" t="n">
        <v>19</v>
      </c>
      <c r="C236" s="8" t="s">
        <v>21</v>
      </c>
      <c r="D236" s="8" t="s">
        <v>314</v>
      </c>
      <c r="E236" s="9" t="s">
        <v>266</v>
      </c>
      <c r="F236" s="2" t="str">
        <f aca="false">SUBSTITUTE(C236," ","_")&amp;"_"&amp;SUBSTITUTE(D236," ","_")&amp;"_"&amp;SUBSTITUTE(E236," ","_")</f>
        <v>HYUNDAI_Tucson_2.0_Gas_4x2_MT_2004_-_on</v>
      </c>
      <c r="G236" s="2" t="str">
        <f aca="false">VLOOKUP(F236,Sheet6!$G$3:$H$904,2,0)</f>
        <v>NS50L</v>
      </c>
      <c r="H236" s="2" t="n">
        <f aca="false">VLOOKUP(G236,part!$Q$2:$R$51,2,0)</f>
        <v>10</v>
      </c>
      <c r="I236" s="2" t="str">
        <f aca="false">VLOOKUP(F236,Sheet6!$G$3:$I$904,3,0)</f>
        <v>L23L</v>
      </c>
      <c r="J236" s="2" t="n">
        <f aca="false">VLOOKUP(F236,Sheet6!$G$3:$J$904,4,0)</f>
        <v>0</v>
      </c>
      <c r="K236" s="8" t="n">
        <v>235</v>
      </c>
      <c r="L236" s="2" t="n">
        <f aca="false">VLOOKUP(F236,Sheet9!$H$1:$I$912,2,0)</f>
        <v>0</v>
      </c>
      <c r="M236" s="2" t="n">
        <f aca="false">VLOOKUP(F236,Sheet9!$H$3:$I$912,2,0)</f>
        <v>0</v>
      </c>
      <c r="V236" s="2" t="str">
        <f aca="false">"{"&amp;""""&amp;"id"&amp;""""&amp;":"&amp;""""&amp;A236&amp;""""&amp;","&amp;""""&amp;"make_id"&amp;""""&amp;":"&amp;""""&amp;B236&amp;""""&amp;","&amp;""""&amp;"model_name"&amp;""""&amp;":"&amp;""""&amp;D236&amp;""""&amp;","&amp;""""&amp;"year_model"&amp;""""&amp;":"&amp;""""&amp;E236&amp;""""&amp;","&amp;""""&amp;"description"&amp;""""&amp;":"&amp;""""&amp;AD236&amp;""""&amp;"},"</f>
        <v>{"id":"235","make_id":"19","model_name":"Tucson 2.0 Gas 4x2 MT","year_model":"2004 - on","description":""},</v>
      </c>
    </row>
    <row r="237" customFormat="false" ht="13.8" hidden="false" customHeight="false" outlineLevel="0" collapsed="false">
      <c r="A237" s="8" t="n">
        <v>236</v>
      </c>
      <c r="B237" s="12" t="n">
        <v>19</v>
      </c>
      <c r="C237" s="8" t="s">
        <v>21</v>
      </c>
      <c r="D237" s="8" t="s">
        <v>315</v>
      </c>
      <c r="E237" s="9" t="s">
        <v>266</v>
      </c>
      <c r="F237" s="2" t="str">
        <f aca="false">SUBSTITUTE(C237," ","_")&amp;"_"&amp;SUBSTITUTE(D237," ","_")&amp;"_"&amp;SUBSTITUTE(E237," ","_")</f>
        <v>HYUNDAI_Tucson_CRDi_DSL_4x4_AT_2004_-_on</v>
      </c>
      <c r="G237" s="2" t="str">
        <f aca="false">VLOOKUP(F237,Sheet6!$G$3:$H$904,2,0)</f>
        <v>N70</v>
      </c>
      <c r="H237" s="2" t="n">
        <f aca="false">VLOOKUP(G237,part!$Q$2:$R$51,2,0)</f>
        <v>1</v>
      </c>
      <c r="I237" s="2" t="str">
        <f aca="false">VLOOKUP(F237,Sheet6!$G$3:$I$904,3,0)</f>
        <v>L31L</v>
      </c>
      <c r="J237" s="2" t="n">
        <f aca="false">VLOOKUP(F237,Sheet6!$G$3:$J$904,4,0)</f>
        <v>0</v>
      </c>
      <c r="K237" s="8" t="n">
        <v>236</v>
      </c>
      <c r="L237" s="2" t="n">
        <f aca="false">VLOOKUP(F237,Sheet9!$H$1:$I$912,2,0)</f>
        <v>0</v>
      </c>
      <c r="M237" s="2" t="n">
        <f aca="false">VLOOKUP(F237,Sheet9!$H$3:$I$912,2,0)</f>
        <v>0</v>
      </c>
      <c r="V237" s="2" t="str">
        <f aca="false">"{"&amp;""""&amp;"id"&amp;""""&amp;":"&amp;""""&amp;A237&amp;""""&amp;","&amp;""""&amp;"make_id"&amp;""""&amp;":"&amp;""""&amp;B237&amp;""""&amp;","&amp;""""&amp;"model_name"&amp;""""&amp;":"&amp;""""&amp;D237&amp;""""&amp;","&amp;""""&amp;"year_model"&amp;""""&amp;":"&amp;""""&amp;E237&amp;""""&amp;","&amp;""""&amp;"description"&amp;""""&amp;":"&amp;""""&amp;AD237&amp;""""&amp;"},"</f>
        <v>{"id":"236","make_id":"19","model_name":"Tucson CRDi DSL 4x4 AT","year_model":"2004 - on","description":""},</v>
      </c>
    </row>
    <row r="238" customFormat="false" ht="13.8" hidden="false" customHeight="false" outlineLevel="0" collapsed="false">
      <c r="A238" s="8" t="n">
        <v>237</v>
      </c>
      <c r="B238" s="12" t="n">
        <v>19</v>
      </c>
      <c r="C238" s="8" t="s">
        <v>21</v>
      </c>
      <c r="D238" s="8" t="s">
        <v>316</v>
      </c>
      <c r="E238" s="9" t="s">
        <v>266</v>
      </c>
      <c r="F238" s="2" t="str">
        <f aca="false">SUBSTITUTE(C238," ","_")&amp;"_"&amp;SUBSTITUTE(D238," ","_")&amp;"_"&amp;SUBSTITUTE(E238," ","_")</f>
        <v>HYUNDAI_Tucson_CRDi_DSL_4x2_AT_2004_-_on</v>
      </c>
      <c r="G238" s="2" t="str">
        <f aca="false">VLOOKUP(F238,Sheet6!$G$3:$H$904,2,0)</f>
        <v>N70</v>
      </c>
      <c r="H238" s="2" t="n">
        <f aca="false">VLOOKUP(G238,part!$Q$2:$R$51,2,0)</f>
        <v>1</v>
      </c>
      <c r="I238" s="2" t="str">
        <f aca="false">VLOOKUP(F238,Sheet6!$G$3:$I$904,3,0)</f>
        <v>L31L</v>
      </c>
      <c r="J238" s="2" t="n">
        <f aca="false">VLOOKUP(F238,Sheet6!$G$3:$J$904,4,0)</f>
        <v>0</v>
      </c>
      <c r="K238" s="8" t="n">
        <v>237</v>
      </c>
      <c r="L238" s="2" t="n">
        <f aca="false">VLOOKUP(F238,Sheet9!$H$1:$I$912,2,0)</f>
        <v>0</v>
      </c>
      <c r="M238" s="2" t="n">
        <f aca="false">VLOOKUP(F238,Sheet9!$H$3:$I$912,2,0)</f>
        <v>0</v>
      </c>
      <c r="V238" s="2" t="str">
        <f aca="false">"{"&amp;""""&amp;"id"&amp;""""&amp;":"&amp;""""&amp;A238&amp;""""&amp;","&amp;""""&amp;"make_id"&amp;""""&amp;":"&amp;""""&amp;B238&amp;""""&amp;","&amp;""""&amp;"model_name"&amp;""""&amp;":"&amp;""""&amp;D238&amp;""""&amp;","&amp;""""&amp;"year_model"&amp;""""&amp;":"&amp;""""&amp;E238&amp;""""&amp;","&amp;""""&amp;"description"&amp;""""&amp;":"&amp;""""&amp;AD238&amp;""""&amp;"},"</f>
        <v>{"id":"237","make_id":"19","model_name":"Tucson CRDi DSL 4x2 AT","year_model":"2004 - on","description":""},</v>
      </c>
    </row>
    <row r="239" customFormat="false" ht="13.8" hidden="false" customHeight="false" outlineLevel="0" collapsed="false">
      <c r="A239" s="8" t="n">
        <v>238</v>
      </c>
      <c r="B239" s="12" t="n">
        <v>19</v>
      </c>
      <c r="C239" s="8" t="s">
        <v>21</v>
      </c>
      <c r="D239" s="8" t="s">
        <v>315</v>
      </c>
      <c r="E239" s="9" t="n">
        <v>2010</v>
      </c>
      <c r="F239" s="2" t="str">
        <f aca="false">SUBSTITUTE(C239," ","_")&amp;"_"&amp;SUBSTITUTE(D239," ","_")&amp;"_"&amp;SUBSTITUTE(E239," ","_")</f>
        <v>HYUNDAI_Tucson_CRDi_DSL_4x4_AT_2010</v>
      </c>
      <c r="G239" s="2" t="str">
        <f aca="false">VLOOKUP(F239,Sheet6!$G$3:$H$904,2,0)</f>
        <v>N70R</v>
      </c>
      <c r="H239" s="2" t="n">
        <f aca="false">VLOOKUP(G239,part!$Q$2:$R$51,2,0)</f>
        <v>20</v>
      </c>
      <c r="I239" s="2" t="str">
        <f aca="false">VLOOKUP(F239,Sheet6!$G$3:$I$904,3,0)</f>
        <v>L31R</v>
      </c>
      <c r="J239" s="2" t="n">
        <f aca="false">VLOOKUP(F239,Sheet6!$G$3:$J$904,4,0)</f>
        <v>0</v>
      </c>
      <c r="K239" s="8" t="n">
        <v>238</v>
      </c>
      <c r="L239" s="2" t="n">
        <f aca="false">VLOOKUP(F239,Sheet9!$H$1:$I$912,2,0)</f>
        <v>0</v>
      </c>
      <c r="M239" s="2" t="n">
        <f aca="false">VLOOKUP(F239,Sheet9!$H$3:$I$912,2,0)</f>
        <v>0</v>
      </c>
      <c r="V239" s="2" t="str">
        <f aca="false">"{"&amp;""""&amp;"id"&amp;""""&amp;":"&amp;""""&amp;A239&amp;""""&amp;","&amp;""""&amp;"make_id"&amp;""""&amp;":"&amp;""""&amp;B239&amp;""""&amp;","&amp;""""&amp;"model_name"&amp;""""&amp;":"&amp;""""&amp;D239&amp;""""&amp;","&amp;""""&amp;"year_model"&amp;""""&amp;":"&amp;""""&amp;E239&amp;""""&amp;","&amp;""""&amp;"description"&amp;""""&amp;":"&amp;""""&amp;AD239&amp;""""&amp;"},"</f>
        <v>{"id":"238","make_id":"19","model_name":"Tucson CRDi DSL 4x4 AT","year_model":"2010","description":""},</v>
      </c>
    </row>
    <row r="240" customFormat="false" ht="13.8" hidden="false" customHeight="false" outlineLevel="0" collapsed="false">
      <c r="A240" s="8" t="n">
        <v>239</v>
      </c>
      <c r="B240" s="12" t="n">
        <v>19</v>
      </c>
      <c r="C240" s="8" t="s">
        <v>21</v>
      </c>
      <c r="D240" s="8" t="s">
        <v>316</v>
      </c>
      <c r="E240" s="9" t="n">
        <v>2010</v>
      </c>
      <c r="F240" s="2" t="str">
        <f aca="false">SUBSTITUTE(C240," ","_")&amp;"_"&amp;SUBSTITUTE(D240," ","_")&amp;"_"&amp;SUBSTITUTE(E240," ","_")</f>
        <v>HYUNDAI_Tucson_CRDi_DSL_4x2_AT_2010</v>
      </c>
      <c r="G240" s="2" t="str">
        <f aca="false">VLOOKUP(F240,Sheet6!$G$3:$H$904,2,0)</f>
        <v>N70R</v>
      </c>
      <c r="H240" s="2" t="n">
        <f aca="false">VLOOKUP(G240,part!$Q$2:$R$51,2,0)</f>
        <v>20</v>
      </c>
      <c r="I240" s="2" t="str">
        <f aca="false">VLOOKUP(F240,Sheet6!$G$3:$I$904,3,0)</f>
        <v>L31R</v>
      </c>
      <c r="J240" s="2" t="n">
        <f aca="false">VLOOKUP(F240,Sheet6!$G$3:$J$904,4,0)</f>
        <v>0</v>
      </c>
      <c r="K240" s="8" t="n">
        <v>239</v>
      </c>
      <c r="L240" s="2" t="n">
        <f aca="false">VLOOKUP(F240,Sheet9!$H$1:$I$912,2,0)</f>
        <v>0</v>
      </c>
      <c r="M240" s="2" t="n">
        <f aca="false">VLOOKUP(F240,Sheet9!$H$3:$I$912,2,0)</f>
        <v>0</v>
      </c>
      <c r="V240" s="2" t="str">
        <f aca="false">"{"&amp;""""&amp;"id"&amp;""""&amp;":"&amp;""""&amp;A240&amp;""""&amp;","&amp;""""&amp;"make_id"&amp;""""&amp;":"&amp;""""&amp;B240&amp;""""&amp;","&amp;""""&amp;"model_name"&amp;""""&amp;":"&amp;""""&amp;D240&amp;""""&amp;","&amp;""""&amp;"year_model"&amp;""""&amp;":"&amp;""""&amp;E240&amp;""""&amp;","&amp;""""&amp;"description"&amp;""""&amp;":"&amp;""""&amp;AD240&amp;""""&amp;"},"</f>
        <v>{"id":"239","make_id":"19","model_name":"Tucson CRDi DSL 4x2 AT","year_model":"2010","description":""},</v>
      </c>
    </row>
    <row r="241" customFormat="false" ht="13.8" hidden="false" customHeight="false" outlineLevel="0" collapsed="false">
      <c r="A241" s="8" t="n">
        <v>240</v>
      </c>
      <c r="B241" s="12" t="n">
        <v>19</v>
      </c>
      <c r="C241" s="8" t="s">
        <v>21</v>
      </c>
      <c r="D241" s="8" t="s">
        <v>317</v>
      </c>
      <c r="E241" s="8" t="s">
        <v>318</v>
      </c>
      <c r="F241" s="2" t="str">
        <f aca="false">SUBSTITUTE(C241," ","_")&amp;"_"&amp;SUBSTITUTE(D241," ","_")&amp;"_"&amp;SUBSTITUTE(E241," ","_")</f>
        <v>HYUNDAI_Vera_Cruz_GLS_3.0_V6_CRDi_DSL_AT_4x4_2006_-_on</v>
      </c>
      <c r="G241" s="2" t="str">
        <f aca="false">VLOOKUP(F241,Sheet6!$G$3:$H$904,2,0)</f>
        <v>N87L</v>
      </c>
      <c r="H241" s="2" t="n">
        <f aca="false">VLOOKUP(G241,part!$Q$2:$R$51,2,0)</f>
        <v>27</v>
      </c>
      <c r="I241" s="2" t="str">
        <f aca="false">VLOOKUP(F241,Sheet6!$G$3:$I$904,3,0)</f>
        <v>N87L</v>
      </c>
      <c r="J241" s="2" t="n">
        <f aca="false">VLOOKUP(F241,Sheet6!$G$3:$J$904,4,0)</f>
        <v>0</v>
      </c>
      <c r="K241" s="8" t="n">
        <v>240</v>
      </c>
      <c r="L241" s="2" t="n">
        <f aca="false">VLOOKUP(F241,Sheet9!$H$1:$I$912,2,0)</f>
        <v>0</v>
      </c>
      <c r="M241" s="2" t="n">
        <f aca="false">VLOOKUP(F241,Sheet9!$H$3:$I$912,2,0)</f>
        <v>0</v>
      </c>
      <c r="V241" s="2" t="str">
        <f aca="false">"{"&amp;""""&amp;"id"&amp;""""&amp;":"&amp;""""&amp;A241&amp;""""&amp;","&amp;""""&amp;"make_id"&amp;""""&amp;":"&amp;""""&amp;B241&amp;""""&amp;","&amp;""""&amp;"model_name"&amp;""""&amp;":"&amp;""""&amp;D241&amp;""""&amp;","&amp;""""&amp;"year_model"&amp;""""&amp;":"&amp;""""&amp;E241&amp;""""&amp;","&amp;""""&amp;"description"&amp;""""&amp;":"&amp;""""&amp;AD241&amp;""""&amp;"},"</f>
        <v>{"id":"240","make_id":"19","model_name":"Vera Cruz GLS 3.0 V6 CRDi DSL AT 4x4","year_model":"2006 - on","description":""},</v>
      </c>
    </row>
    <row r="242" customFormat="false" ht="13.8" hidden="false" customHeight="false" outlineLevel="0" collapsed="false">
      <c r="A242" s="8" t="n">
        <v>241</v>
      </c>
      <c r="B242" s="12" t="n">
        <v>19</v>
      </c>
      <c r="C242" s="8" t="s">
        <v>21</v>
      </c>
      <c r="D242" s="8" t="s">
        <v>319</v>
      </c>
      <c r="E242" s="9" t="s">
        <v>266</v>
      </c>
      <c r="F242" s="2" t="str">
        <f aca="false">SUBSTITUTE(C242," ","_")&amp;"_"&amp;SUBSTITUTE(D242," ","_")&amp;"_"&amp;SUBSTITUTE(E242," ","_")</f>
        <v>HYUNDAI_Accent_GL_1.5_CRDi_MT_2004_-_on</v>
      </c>
      <c r="G242" s="2" t="str">
        <f aca="false">VLOOKUP(F242,Sheet6!$G$3:$H$904,2,0)</f>
        <v>N50</v>
      </c>
      <c r="H242" s="2" t="n">
        <f aca="false">VLOOKUP(G242,part!$Q$2:$R$51,2,0)</f>
        <v>11</v>
      </c>
      <c r="I242" s="2" t="str">
        <f aca="false">VLOOKUP(F242,Sheet6!$G$3:$I$904,3,0)</f>
        <v>L26L</v>
      </c>
      <c r="J242" s="2" t="n">
        <f aca="false">VLOOKUP(F242,Sheet6!$G$3:$J$904,4,0)</f>
        <v>0</v>
      </c>
      <c r="K242" s="8" t="n">
        <v>241</v>
      </c>
      <c r="L242" s="2" t="n">
        <f aca="false">VLOOKUP(F242,Sheet9!$H$1:$I$912,2,0)</f>
        <v>0</v>
      </c>
      <c r="M242" s="2" t="n">
        <f aca="false">VLOOKUP(F242,Sheet9!$H$3:$I$912,2,0)</f>
        <v>0</v>
      </c>
      <c r="V242" s="2" t="str">
        <f aca="false">"{"&amp;""""&amp;"id"&amp;""""&amp;":"&amp;""""&amp;A242&amp;""""&amp;","&amp;""""&amp;"make_id"&amp;""""&amp;":"&amp;""""&amp;B242&amp;""""&amp;","&amp;""""&amp;"model_name"&amp;""""&amp;":"&amp;""""&amp;D242&amp;""""&amp;","&amp;""""&amp;"year_model"&amp;""""&amp;":"&amp;""""&amp;E242&amp;""""&amp;","&amp;""""&amp;"description"&amp;""""&amp;":"&amp;""""&amp;AD242&amp;""""&amp;"},"</f>
        <v>{"id":"241","make_id":"19","model_name":"Accent GL 1.5 CRDi MT","year_model":"2004 - on","description":""},</v>
      </c>
    </row>
    <row r="243" customFormat="false" ht="13.8" hidden="false" customHeight="false" outlineLevel="0" collapsed="false">
      <c r="A243" s="8" t="n">
        <v>242</v>
      </c>
      <c r="B243" s="12" t="n">
        <v>19</v>
      </c>
      <c r="C243" s="8" t="s">
        <v>21</v>
      </c>
      <c r="D243" s="8" t="s">
        <v>320</v>
      </c>
      <c r="E243" s="9" t="s">
        <v>266</v>
      </c>
      <c r="F243" s="2" t="str">
        <f aca="false">SUBSTITUTE(C243," ","_")&amp;"_"&amp;SUBSTITUTE(D243," ","_")&amp;"_"&amp;SUBSTITUTE(E243," ","_")</f>
        <v>HYUNDAI_Accent_GLS_1.5_CRDi_MT_2004_-_on</v>
      </c>
      <c r="G243" s="2" t="str">
        <f aca="false">VLOOKUP(F243,Sheet6!$G$3:$H$904,2,0)</f>
        <v>N50</v>
      </c>
      <c r="H243" s="2" t="n">
        <f aca="false">VLOOKUP(G243,part!$Q$2:$R$51,2,0)</f>
        <v>11</v>
      </c>
      <c r="I243" s="2" t="str">
        <f aca="false">VLOOKUP(F243,Sheet6!$G$3:$I$904,3,0)</f>
        <v>L26L</v>
      </c>
      <c r="J243" s="2" t="n">
        <f aca="false">VLOOKUP(F243,Sheet6!$G$3:$J$904,4,0)</f>
        <v>0</v>
      </c>
      <c r="K243" s="8" t="n">
        <v>242</v>
      </c>
      <c r="L243" s="2" t="n">
        <f aca="false">VLOOKUP(F243,Sheet9!$H$1:$I$912,2,0)</f>
        <v>0</v>
      </c>
      <c r="M243" s="2" t="n">
        <f aca="false">VLOOKUP(F243,Sheet9!$H$3:$I$912,2,0)</f>
        <v>0</v>
      </c>
      <c r="V243" s="2" t="str">
        <f aca="false">"{"&amp;""""&amp;"id"&amp;""""&amp;":"&amp;""""&amp;A243&amp;""""&amp;","&amp;""""&amp;"make_id"&amp;""""&amp;":"&amp;""""&amp;B243&amp;""""&amp;","&amp;""""&amp;"model_name"&amp;""""&amp;":"&amp;""""&amp;D243&amp;""""&amp;","&amp;""""&amp;"year_model"&amp;""""&amp;":"&amp;""""&amp;E243&amp;""""&amp;","&amp;""""&amp;"description"&amp;""""&amp;":"&amp;""""&amp;AD243&amp;""""&amp;"},"</f>
        <v>{"id":"242","make_id":"19","model_name":"Accent GLS 1.5 CRDi MT","year_model":"2004 - on","description":""},</v>
      </c>
    </row>
    <row r="244" customFormat="false" ht="13.8" hidden="false" customHeight="false" outlineLevel="0" collapsed="false">
      <c r="A244" s="8" t="n">
        <v>243</v>
      </c>
      <c r="B244" s="12" t="n">
        <v>19</v>
      </c>
      <c r="C244" s="8" t="s">
        <v>21</v>
      </c>
      <c r="D244" s="8" t="s">
        <v>319</v>
      </c>
      <c r="E244" s="9" t="s">
        <v>321</v>
      </c>
      <c r="F244" s="2" t="str">
        <f aca="false">SUBSTITUTE(C244," ","_")&amp;"_"&amp;SUBSTITUTE(D244," ","_")&amp;"_"&amp;SUBSTITUTE(E244," ","_")</f>
        <v>HYUNDAI_Accent_GL_1.5_CRDi_MT_2013_to_Present</v>
      </c>
      <c r="G244" s="2" t="str">
        <f aca="false">VLOOKUP(F244,Sheet6!$G$3:$H$904,2,0)</f>
        <v>DIN55</v>
      </c>
      <c r="H244" s="2" t="n">
        <f aca="false">VLOOKUP(G244,part!$Q$2:$R$51,2,0)</f>
        <v>9</v>
      </c>
      <c r="I244" s="2" t="str">
        <f aca="false">VLOOKUP(F244,Sheet6!$G$3:$I$904,3,0)</f>
        <v>DIN55</v>
      </c>
      <c r="J244" s="2" t="n">
        <f aca="false">VLOOKUP(F244,Sheet6!$G$3:$J$904,4,0)</f>
        <v>0</v>
      </c>
      <c r="K244" s="8" t="n">
        <v>243</v>
      </c>
      <c r="L244" s="2" t="n">
        <f aca="false">VLOOKUP(F244,Sheet9!$H$1:$I$912,2,0)</f>
        <v>0</v>
      </c>
      <c r="M244" s="2" t="n">
        <f aca="false">VLOOKUP(F244,Sheet9!$H$3:$I$912,2,0)</f>
        <v>0</v>
      </c>
      <c r="V244" s="2" t="str">
        <f aca="false">"{"&amp;""""&amp;"id"&amp;""""&amp;":"&amp;""""&amp;A244&amp;""""&amp;","&amp;""""&amp;"make_id"&amp;""""&amp;":"&amp;""""&amp;B244&amp;""""&amp;","&amp;""""&amp;"model_name"&amp;""""&amp;":"&amp;""""&amp;D244&amp;""""&amp;","&amp;""""&amp;"year_model"&amp;""""&amp;":"&amp;""""&amp;E244&amp;""""&amp;","&amp;""""&amp;"description"&amp;""""&amp;":"&amp;""""&amp;AD244&amp;""""&amp;"},"</f>
        <v>{"id":"243","make_id":"19","model_name":"Accent GL 1.5 CRDi MT","year_model":"2013 to Present","description":""},</v>
      </c>
    </row>
    <row r="245" customFormat="false" ht="13.8" hidden="false" customHeight="false" outlineLevel="0" collapsed="false">
      <c r="A245" s="8" t="n">
        <v>244</v>
      </c>
      <c r="B245" s="12" t="n">
        <v>19</v>
      </c>
      <c r="C245" s="8" t="s">
        <v>21</v>
      </c>
      <c r="D245" s="8" t="s">
        <v>320</v>
      </c>
      <c r="E245" s="9" t="s">
        <v>321</v>
      </c>
      <c r="F245" s="2" t="str">
        <f aca="false">SUBSTITUTE(C245," ","_")&amp;"_"&amp;SUBSTITUTE(D245," ","_")&amp;"_"&amp;SUBSTITUTE(E245," ","_")</f>
        <v>HYUNDAI_Accent_GLS_1.5_CRDi_MT_2013_to_Present</v>
      </c>
      <c r="G245" s="2" t="str">
        <f aca="false">VLOOKUP(F245,Sheet6!$G$3:$H$904,2,0)</f>
        <v>DIN55</v>
      </c>
      <c r="H245" s="2" t="n">
        <f aca="false">VLOOKUP(G245,part!$Q$2:$R$51,2,0)</f>
        <v>9</v>
      </c>
      <c r="I245" s="2" t="str">
        <f aca="false">VLOOKUP(F245,Sheet6!$G$3:$I$904,3,0)</f>
        <v>DIN55</v>
      </c>
      <c r="J245" s="2" t="n">
        <f aca="false">VLOOKUP(F245,Sheet6!$G$3:$J$904,4,0)</f>
        <v>0</v>
      </c>
      <c r="K245" s="8" t="n">
        <v>244</v>
      </c>
      <c r="L245" s="2" t="n">
        <f aca="false">VLOOKUP(F245,Sheet9!$H$1:$I$912,2,0)</f>
        <v>0</v>
      </c>
      <c r="M245" s="2" t="n">
        <f aca="false">VLOOKUP(F245,Sheet9!$H$3:$I$912,2,0)</f>
        <v>0</v>
      </c>
      <c r="V245" s="2" t="str">
        <f aca="false">"{"&amp;""""&amp;"id"&amp;""""&amp;":"&amp;""""&amp;A245&amp;""""&amp;","&amp;""""&amp;"make_id"&amp;""""&amp;":"&amp;""""&amp;B245&amp;""""&amp;","&amp;""""&amp;"model_name"&amp;""""&amp;":"&amp;""""&amp;D245&amp;""""&amp;","&amp;""""&amp;"year_model"&amp;""""&amp;":"&amp;""""&amp;E245&amp;""""&amp;","&amp;""""&amp;"description"&amp;""""&amp;":"&amp;""""&amp;AD245&amp;""""&amp;"},"</f>
        <v>{"id":"244","make_id":"19","model_name":"Accent GLS 1.5 CRDi MT","year_model":"2013 to Present","description":""},</v>
      </c>
    </row>
    <row r="246" customFormat="false" ht="13.8" hidden="false" customHeight="false" outlineLevel="0" collapsed="false">
      <c r="A246" s="8" t="n">
        <v>245</v>
      </c>
      <c r="B246" s="12" t="n">
        <v>19</v>
      </c>
      <c r="C246" s="8" t="s">
        <v>21</v>
      </c>
      <c r="D246" s="8" t="s">
        <v>322</v>
      </c>
      <c r="E246" s="8" t="s">
        <v>266</v>
      </c>
      <c r="F246" s="2" t="str">
        <f aca="false">SUBSTITUTE(C246," ","_")&amp;"_"&amp;SUBSTITUTE(D246," ","_")&amp;"_"&amp;SUBSTITUTE(E246," ","_")</f>
        <v>HYUNDAI_Azera_GLS_3.3_AT_2004_-_on</v>
      </c>
      <c r="G246" s="2" t="str">
        <f aca="false">VLOOKUP(F246,Sheet6!$G$3:$H$904,2,0)</f>
        <v>N50</v>
      </c>
      <c r="H246" s="2" t="n">
        <f aca="false">VLOOKUP(G246,part!$Q$2:$R$51,2,0)</f>
        <v>11</v>
      </c>
      <c r="I246" s="2" t="str">
        <f aca="false">VLOOKUP(F246,Sheet6!$G$3:$I$904,3,0)</f>
        <v>L26L</v>
      </c>
      <c r="J246" s="2" t="n">
        <f aca="false">VLOOKUP(F246,Sheet6!$G$3:$J$904,4,0)</f>
        <v>0</v>
      </c>
      <c r="K246" s="8" t="n">
        <v>245</v>
      </c>
      <c r="L246" s="2" t="n">
        <f aca="false">VLOOKUP(F246,Sheet9!$H$1:$I$912,2,0)</f>
        <v>0</v>
      </c>
      <c r="M246" s="2" t="n">
        <f aca="false">VLOOKUP(F246,Sheet9!$H$3:$I$912,2,0)</f>
        <v>0</v>
      </c>
      <c r="V246" s="2" t="str">
        <f aca="false">"{"&amp;""""&amp;"id"&amp;""""&amp;":"&amp;""""&amp;A246&amp;""""&amp;","&amp;""""&amp;"make_id"&amp;""""&amp;":"&amp;""""&amp;B246&amp;""""&amp;","&amp;""""&amp;"model_name"&amp;""""&amp;":"&amp;""""&amp;D246&amp;""""&amp;","&amp;""""&amp;"year_model"&amp;""""&amp;":"&amp;""""&amp;E246&amp;""""&amp;","&amp;""""&amp;"description"&amp;""""&amp;":"&amp;""""&amp;AD246&amp;""""&amp;"},"</f>
        <v>{"id":"245","make_id":"19","model_name":"Azera GLS 3.3 AT","year_model":"2004 - on","description":""},</v>
      </c>
    </row>
    <row r="247" customFormat="false" ht="13.8" hidden="false" customHeight="false" outlineLevel="0" collapsed="false">
      <c r="A247" s="8" t="n">
        <v>246</v>
      </c>
      <c r="B247" s="12" t="n">
        <v>19</v>
      </c>
      <c r="C247" s="8" t="s">
        <v>21</v>
      </c>
      <c r="D247" s="8" t="s">
        <v>323</v>
      </c>
      <c r="E247" s="8" t="s">
        <v>61</v>
      </c>
      <c r="F247" s="2" t="str">
        <f aca="false">SUBSTITUTE(C247," ","_")&amp;"_"&amp;SUBSTITUTE(D247," ","_")&amp;"_"&amp;SUBSTITUTE(E247," ","_")</f>
        <v>HYUNDAI_Elantra_GLS_1.6_CRDi_1996_-_on</v>
      </c>
      <c r="G247" s="2" t="str">
        <f aca="false">VLOOKUP(F247,Sheet6!$G$3:$H$904,2,0)</f>
        <v>D20</v>
      </c>
      <c r="H247" s="2" t="n">
        <f aca="false">VLOOKUP(G247,part!$Q$2:$R$51,2,0)</f>
        <v>26</v>
      </c>
      <c r="I247" s="2" t="str">
        <f aca="false">VLOOKUP(F247,Sheet6!$G$3:$I$904,3,0)</f>
        <v>DIN55</v>
      </c>
      <c r="J247" s="2" t="n">
        <f aca="false">VLOOKUP(F247,Sheet6!$G$3:$J$904,4,0)</f>
        <v>0</v>
      </c>
      <c r="K247" s="8" t="n">
        <v>246</v>
      </c>
      <c r="L247" s="2" t="n">
        <f aca="false">VLOOKUP(F247,Sheet9!$H$1:$I$912,2,0)</f>
        <v>0</v>
      </c>
      <c r="M247" s="2" t="n">
        <f aca="false">VLOOKUP(F247,Sheet9!$H$3:$I$912,2,0)</f>
        <v>0</v>
      </c>
      <c r="V247" s="2" t="str">
        <f aca="false">"{"&amp;""""&amp;"id"&amp;""""&amp;":"&amp;""""&amp;A247&amp;""""&amp;","&amp;""""&amp;"make_id"&amp;""""&amp;":"&amp;""""&amp;B247&amp;""""&amp;","&amp;""""&amp;"model_name"&amp;""""&amp;":"&amp;""""&amp;D247&amp;""""&amp;","&amp;""""&amp;"year_model"&amp;""""&amp;":"&amp;""""&amp;E247&amp;""""&amp;","&amp;""""&amp;"description"&amp;""""&amp;":"&amp;""""&amp;AD247&amp;""""&amp;"},"</f>
        <v>{"id":"246","make_id":"19","model_name":"Elantra GLS 1.6 CRDi","year_model":"1996 - on","description":""},</v>
      </c>
    </row>
    <row r="248" customFormat="false" ht="13.8" hidden="false" customHeight="false" outlineLevel="0" collapsed="false">
      <c r="A248" s="8" t="n">
        <v>247</v>
      </c>
      <c r="B248" s="12" t="n">
        <v>19</v>
      </c>
      <c r="C248" s="8" t="s">
        <v>21</v>
      </c>
      <c r="D248" s="8" t="s">
        <v>324</v>
      </c>
      <c r="E248" s="8" t="s">
        <v>325</v>
      </c>
      <c r="F248" s="2" t="str">
        <f aca="false">SUBSTITUTE(C248," ","_")&amp;"_"&amp;SUBSTITUTE(D248," ","_")&amp;"_"&amp;SUBSTITUTE(E248," ","_")</f>
        <v>HYUNDAI_Elantra_GLS_1.6-1.8_Gas_2011_to_Present</v>
      </c>
      <c r="G248" s="2" t="str">
        <f aca="false">VLOOKUP(F248,Sheet6!$G$3:$H$904,2,0)</f>
        <v>D20</v>
      </c>
      <c r="H248" s="2" t="n">
        <f aca="false">VLOOKUP(G248,part!$Q$2:$R$51,2,0)</f>
        <v>26</v>
      </c>
      <c r="I248" s="2" t="str">
        <f aca="false">VLOOKUP(F248,Sheet6!$G$3:$I$904,3,0)</f>
        <v>DIN55</v>
      </c>
      <c r="J248" s="2" t="n">
        <f aca="false">VLOOKUP(F248,Sheet6!$G$3:$J$904,4,0)</f>
        <v>0</v>
      </c>
      <c r="K248" s="8" t="n">
        <v>247</v>
      </c>
      <c r="L248" s="2" t="n">
        <f aca="false">VLOOKUP(F248,Sheet9!$H$1:$I$912,2,0)</f>
        <v>0</v>
      </c>
      <c r="M248" s="2" t="n">
        <f aca="false">VLOOKUP(F248,Sheet9!$H$3:$I$912,2,0)</f>
        <v>0</v>
      </c>
      <c r="V248" s="2" t="str">
        <f aca="false">"{"&amp;""""&amp;"id"&amp;""""&amp;":"&amp;""""&amp;A248&amp;""""&amp;","&amp;""""&amp;"make_id"&amp;""""&amp;":"&amp;""""&amp;B248&amp;""""&amp;","&amp;""""&amp;"model_name"&amp;""""&amp;":"&amp;""""&amp;D248&amp;""""&amp;","&amp;""""&amp;"year_model"&amp;""""&amp;":"&amp;""""&amp;E248&amp;""""&amp;","&amp;""""&amp;"description"&amp;""""&amp;":"&amp;""""&amp;AD248&amp;""""&amp;"},"</f>
        <v>{"id":"247","make_id":"19","model_name":"Elantra GLS 1.6-1.8 Gas","year_model":"2011 to Present","description":""},</v>
      </c>
    </row>
    <row r="249" customFormat="false" ht="13.8" hidden="false" customHeight="false" outlineLevel="0" collapsed="false">
      <c r="A249" s="8" t="n">
        <v>248</v>
      </c>
      <c r="B249" s="12" t="n">
        <v>19</v>
      </c>
      <c r="C249" s="8" t="s">
        <v>21</v>
      </c>
      <c r="D249" s="8" t="s">
        <v>326</v>
      </c>
      <c r="E249" s="8" t="s">
        <v>61</v>
      </c>
      <c r="F249" s="2" t="str">
        <f aca="false">SUBSTITUTE(C249," ","_")&amp;"_"&amp;SUBSTITUTE(D249," ","_")&amp;"_"&amp;SUBSTITUTE(E249," ","_")</f>
        <v>HYUNDAI_Coupe_GLS_2.0_Gas_AT_1996_-_on</v>
      </c>
      <c r="G249" s="2" t="str">
        <f aca="false">VLOOKUP(F249,Sheet6!$G$3:$H$904,2,0)</f>
        <v>NS50</v>
      </c>
      <c r="H249" s="2" t="n">
        <f aca="false">VLOOKUP(G249,part!$Q$2:$R$51,2,0)</f>
        <v>2</v>
      </c>
      <c r="I249" s="2" t="str">
        <f aca="false">VLOOKUP(F249,Sheet6!$G$3:$I$904,3,0)</f>
        <v>D23L</v>
      </c>
      <c r="J249" s="2" t="n">
        <f aca="false">VLOOKUP(F249,Sheet6!$G$3:$J$904,4,0)</f>
        <v>0</v>
      </c>
      <c r="K249" s="8" t="n">
        <v>248</v>
      </c>
      <c r="L249" s="2" t="n">
        <f aca="false">VLOOKUP(F249,Sheet9!$H$1:$I$912,2,0)</f>
        <v>1983</v>
      </c>
      <c r="M249" s="2" t="n">
        <f aca="false">VLOOKUP(F249,Sheet9!$H$3:$I$912,2,0)</f>
        <v>1983</v>
      </c>
      <c r="V249" s="2" t="str">
        <f aca="false">"{"&amp;""""&amp;"id"&amp;""""&amp;":"&amp;""""&amp;A249&amp;""""&amp;","&amp;""""&amp;"make_id"&amp;""""&amp;":"&amp;""""&amp;B249&amp;""""&amp;","&amp;""""&amp;"model_name"&amp;""""&amp;":"&amp;""""&amp;D249&amp;""""&amp;","&amp;""""&amp;"year_model"&amp;""""&amp;":"&amp;""""&amp;E249&amp;""""&amp;","&amp;""""&amp;"description"&amp;""""&amp;":"&amp;""""&amp;AD249&amp;""""&amp;"},"</f>
        <v>{"id":"248","make_id":"19","model_name":"Coupe GLS 2.0 Gas AT","year_model":"1996 - on","description":""},</v>
      </c>
    </row>
    <row r="250" customFormat="false" ht="13.8" hidden="false" customHeight="false" outlineLevel="0" collapsed="false">
      <c r="A250" s="8" t="n">
        <v>249</v>
      </c>
      <c r="B250" s="12" t="n">
        <v>19</v>
      </c>
      <c r="C250" s="8" t="s">
        <v>21</v>
      </c>
      <c r="D250" s="8" t="s">
        <v>327</v>
      </c>
      <c r="E250" s="8" t="s">
        <v>61</v>
      </c>
      <c r="F250" s="2" t="str">
        <f aca="false">SUBSTITUTE(C250," ","_")&amp;"_"&amp;SUBSTITUTE(D250," ","_")&amp;"_"&amp;SUBSTITUTE(E250," ","_")</f>
        <v>HYUNDAI_Coupe_GLS_2.7_V6_AT_1996_-_on</v>
      </c>
      <c r="G250" s="2" t="str">
        <f aca="false">VLOOKUP(F250,Sheet6!$G$3:$H$904,2,0)</f>
        <v>NS50</v>
      </c>
      <c r="H250" s="2" t="n">
        <f aca="false">VLOOKUP(G250,part!$Q$2:$R$51,2,0)</f>
        <v>2</v>
      </c>
      <c r="I250" s="2" t="str">
        <f aca="false">VLOOKUP(F250,Sheet6!$G$3:$I$904,3,0)</f>
        <v>D23L</v>
      </c>
      <c r="J250" s="2" t="n">
        <f aca="false">VLOOKUP(F250,Sheet6!$G$3:$J$904,4,0)</f>
        <v>0</v>
      </c>
      <c r="K250" s="8" t="n">
        <v>249</v>
      </c>
      <c r="L250" s="2" t="n">
        <f aca="false">VLOOKUP(F250,Sheet9!$H$1:$I$912,2,0)</f>
        <v>1983</v>
      </c>
      <c r="M250" s="2" t="n">
        <f aca="false">VLOOKUP(F250,Sheet9!$H$3:$I$912,2,0)</f>
        <v>1983</v>
      </c>
      <c r="V250" s="2" t="str">
        <f aca="false">"{"&amp;""""&amp;"id"&amp;""""&amp;":"&amp;""""&amp;A250&amp;""""&amp;","&amp;""""&amp;"make_id"&amp;""""&amp;":"&amp;""""&amp;B250&amp;""""&amp;","&amp;""""&amp;"model_name"&amp;""""&amp;":"&amp;""""&amp;D250&amp;""""&amp;","&amp;""""&amp;"year_model"&amp;""""&amp;":"&amp;""""&amp;E250&amp;""""&amp;","&amp;""""&amp;"description"&amp;""""&amp;":"&amp;""""&amp;AD250&amp;""""&amp;"},"</f>
        <v>{"id":"249","make_id":"19","model_name":"Coupe GLS 2.7 V6 AT","year_model":"1996 - on","description":""},</v>
      </c>
    </row>
    <row r="251" customFormat="false" ht="13.8" hidden="false" customHeight="false" outlineLevel="0" collapsed="false">
      <c r="A251" s="8" t="n">
        <v>250</v>
      </c>
      <c r="B251" s="12" t="n">
        <v>19</v>
      </c>
      <c r="C251" s="8" t="s">
        <v>21</v>
      </c>
      <c r="D251" s="8" t="s">
        <v>328</v>
      </c>
      <c r="E251" s="8" t="s">
        <v>329</v>
      </c>
      <c r="F251" s="2" t="str">
        <f aca="false">SUBSTITUTE(C251," ","_")&amp;"_"&amp;SUBSTITUTE(D251," ","_")&amp;"_"&amp;SUBSTITUTE(E251," ","_")</f>
        <v>HYUNDAI_Excel_1993_-_1999</v>
      </c>
      <c r="G251" s="2" t="str">
        <f aca="false">VLOOKUP(F251,Sheet6!$G$3:$H$904,2,0)</f>
        <v>NS50</v>
      </c>
      <c r="H251" s="2" t="n">
        <f aca="false">VLOOKUP(G251,part!$Q$2:$R$51,2,0)</f>
        <v>2</v>
      </c>
      <c r="I251" s="2" t="str">
        <f aca="false">VLOOKUP(F251,Sheet6!$G$3:$I$904,3,0)</f>
        <v>D23L</v>
      </c>
      <c r="J251" s="2" t="n">
        <f aca="false">VLOOKUP(F251,Sheet6!$G$3:$J$904,4,0)</f>
        <v>0</v>
      </c>
      <c r="K251" s="8" t="n">
        <v>250</v>
      </c>
      <c r="L251" s="2" t="n">
        <f aca="false">VLOOKUP(F251,Sheet9!$H$1:$I$912,2,0)</f>
        <v>1983</v>
      </c>
      <c r="M251" s="2" t="n">
        <f aca="false">VLOOKUP(F251,Sheet9!$H$3:$I$912,2,0)</f>
        <v>1983</v>
      </c>
      <c r="V251" s="2" t="str">
        <f aca="false">"{"&amp;""""&amp;"id"&amp;""""&amp;":"&amp;""""&amp;A251&amp;""""&amp;","&amp;""""&amp;"make_id"&amp;""""&amp;":"&amp;""""&amp;B251&amp;""""&amp;","&amp;""""&amp;"model_name"&amp;""""&amp;":"&amp;""""&amp;D251&amp;""""&amp;","&amp;""""&amp;"year_model"&amp;""""&amp;":"&amp;""""&amp;E251&amp;""""&amp;","&amp;""""&amp;"description"&amp;""""&amp;":"&amp;""""&amp;AD251&amp;""""&amp;"},"</f>
        <v>{"id":"250","make_id":"19","model_name":"Excel","year_model":"1993 - 1999","description":""},</v>
      </c>
    </row>
    <row r="252" customFormat="false" ht="13.8" hidden="false" customHeight="false" outlineLevel="0" collapsed="false">
      <c r="A252" s="8" t="n">
        <v>251</v>
      </c>
      <c r="B252" s="12" t="n">
        <v>19</v>
      </c>
      <c r="C252" s="8" t="s">
        <v>21</v>
      </c>
      <c r="D252" s="8" t="s">
        <v>330</v>
      </c>
      <c r="E252" s="8"/>
      <c r="F252" s="2" t="str">
        <f aca="false">SUBSTITUTE(C252," ","_")&amp;"_"&amp;SUBSTITUTE(D252," ","_")&amp;"_"&amp;SUBSTITUTE(E252," ","_")</f>
        <v>HYUNDAI_Genesis_3.8_V6_GLS_AT_</v>
      </c>
      <c r="G252" s="2" t="str">
        <f aca="false">VLOOKUP(F252,Sheet6!$G$3:$H$904,2,0)</f>
        <v>N50L</v>
      </c>
      <c r="H252" s="2" t="n">
        <f aca="false">VLOOKUP(G252,part!$Q$2:$R$51,2,0)</f>
        <v>22</v>
      </c>
      <c r="I252" s="2" t="str">
        <f aca="false">VLOOKUP(F252,Sheet6!$G$3:$I$904,3,0)</f>
        <v>L26L</v>
      </c>
      <c r="J252" s="2" t="n">
        <f aca="false">VLOOKUP(F252,Sheet6!$G$3:$J$904,4,0)</f>
        <v>0</v>
      </c>
      <c r="K252" s="8" t="n">
        <v>251</v>
      </c>
      <c r="L252" s="2" t="n">
        <f aca="false">VLOOKUP(F252,Sheet9!$H$1:$I$912,2,0)</f>
        <v>0</v>
      </c>
      <c r="M252" s="2" t="n">
        <f aca="false">VLOOKUP(F252,Sheet9!$H$3:$I$912,2,0)</f>
        <v>0</v>
      </c>
      <c r="V252" s="2" t="str">
        <f aca="false">"{"&amp;""""&amp;"id"&amp;""""&amp;":"&amp;""""&amp;A252&amp;""""&amp;","&amp;""""&amp;"make_id"&amp;""""&amp;":"&amp;""""&amp;B252&amp;""""&amp;","&amp;""""&amp;"model_name"&amp;""""&amp;":"&amp;""""&amp;D252&amp;""""&amp;","&amp;""""&amp;"year_model"&amp;""""&amp;":"&amp;""""&amp;E252&amp;""""&amp;","&amp;""""&amp;"description"&amp;""""&amp;":"&amp;""""&amp;AD252&amp;""""&amp;"},"</f>
        <v>{"id":"251","make_id":"19","model_name":"Genesis 3.8 V6 GLS AT","year_model":"","description":""},</v>
      </c>
    </row>
    <row r="253" customFormat="false" ht="13.8" hidden="false" customHeight="false" outlineLevel="0" collapsed="false">
      <c r="A253" s="8" t="n">
        <v>252</v>
      </c>
      <c r="B253" s="12" t="n">
        <v>19</v>
      </c>
      <c r="C253" s="8" t="s">
        <v>21</v>
      </c>
      <c r="D253" s="8" t="s">
        <v>331</v>
      </c>
      <c r="E253" s="8"/>
      <c r="F253" s="2" t="str">
        <f aca="false">SUBSTITUTE(C253," ","_")&amp;"_"&amp;SUBSTITUTE(D253," ","_")&amp;"_"&amp;SUBSTITUTE(E253," ","_")</f>
        <v>HYUNDAI_Genesis_Coupe_2.0_Turbo_6_MT_</v>
      </c>
      <c r="G253" s="2" t="str">
        <f aca="false">VLOOKUP(F253,Sheet6!$G$3:$H$904,2,0)</f>
        <v>NS50L</v>
      </c>
      <c r="H253" s="2" t="n">
        <f aca="false">VLOOKUP(G253,part!$Q$2:$R$51,2,0)</f>
        <v>10</v>
      </c>
      <c r="I253" s="2" t="str">
        <f aca="false">VLOOKUP(F253,Sheet6!$G$3:$I$904,3,0)</f>
        <v>D23L</v>
      </c>
      <c r="J253" s="2" t="n">
        <f aca="false">VLOOKUP(F253,Sheet6!$G$3:$J$904,4,0)</f>
        <v>0</v>
      </c>
      <c r="K253" s="8" t="n">
        <v>252</v>
      </c>
      <c r="L253" s="2" t="n">
        <f aca="false">VLOOKUP(F253,Sheet9!$H$1:$I$912,2,0)</f>
        <v>1983</v>
      </c>
      <c r="M253" s="2" t="n">
        <f aca="false">VLOOKUP(F253,Sheet9!$H$3:$I$912,2,0)</f>
        <v>1983</v>
      </c>
      <c r="V253" s="2" t="str">
        <f aca="false">"{"&amp;""""&amp;"id"&amp;""""&amp;":"&amp;""""&amp;A253&amp;""""&amp;","&amp;""""&amp;"make_id"&amp;""""&amp;":"&amp;""""&amp;B253&amp;""""&amp;","&amp;""""&amp;"model_name"&amp;""""&amp;":"&amp;""""&amp;D253&amp;""""&amp;","&amp;""""&amp;"year_model"&amp;""""&amp;":"&amp;""""&amp;E253&amp;""""&amp;","&amp;""""&amp;"description"&amp;""""&amp;":"&amp;""""&amp;AD253&amp;""""&amp;"},"</f>
        <v>{"id":"252","make_id":"19","model_name":"Genesis Coupe 2.0 Turbo 6 MT","year_model":"","description":""},</v>
      </c>
    </row>
    <row r="254" customFormat="false" ht="13.8" hidden="false" customHeight="false" outlineLevel="0" collapsed="false">
      <c r="A254" s="8" t="n">
        <v>253</v>
      </c>
      <c r="B254" s="12" t="n">
        <v>19</v>
      </c>
      <c r="C254" s="8" t="s">
        <v>21</v>
      </c>
      <c r="D254" s="8" t="s">
        <v>332</v>
      </c>
      <c r="E254" s="8"/>
      <c r="F254" s="2" t="str">
        <f aca="false">SUBSTITUTE(C254," ","_")&amp;"_"&amp;SUBSTITUTE(D254," ","_")&amp;"_"&amp;SUBSTITUTE(E254," ","_")</f>
        <v>HYUNDAI_Genesis_Coupe_3.8_V6_6_MT_</v>
      </c>
      <c r="G254" s="2" t="str">
        <f aca="false">VLOOKUP(F254,Sheet6!$G$3:$H$904,2,0)</f>
        <v>N50L</v>
      </c>
      <c r="H254" s="2" t="n">
        <f aca="false">VLOOKUP(G254,part!$Q$2:$R$51,2,0)</f>
        <v>22</v>
      </c>
      <c r="I254" s="2" t="str">
        <f aca="false">VLOOKUP(F254,Sheet6!$G$3:$I$904,3,0)</f>
        <v>L26L</v>
      </c>
      <c r="J254" s="2" t="n">
        <f aca="false">VLOOKUP(F254,Sheet6!$G$3:$J$904,4,0)</f>
        <v>0</v>
      </c>
      <c r="K254" s="8" t="n">
        <v>253</v>
      </c>
      <c r="L254" s="2" t="n">
        <f aca="false">VLOOKUP(F254,Sheet9!$H$1:$I$912,2,0)</f>
        <v>0</v>
      </c>
      <c r="M254" s="2" t="n">
        <f aca="false">VLOOKUP(F254,Sheet9!$H$3:$I$912,2,0)</f>
        <v>0</v>
      </c>
      <c r="V254" s="2" t="str">
        <f aca="false">"{"&amp;""""&amp;"id"&amp;""""&amp;":"&amp;""""&amp;A254&amp;""""&amp;","&amp;""""&amp;"make_id"&amp;""""&amp;":"&amp;""""&amp;B254&amp;""""&amp;","&amp;""""&amp;"model_name"&amp;""""&amp;":"&amp;""""&amp;D254&amp;""""&amp;","&amp;""""&amp;"year_model"&amp;""""&amp;":"&amp;""""&amp;E254&amp;""""&amp;","&amp;""""&amp;"description"&amp;""""&amp;":"&amp;""""&amp;AD254&amp;""""&amp;"},"</f>
        <v>{"id":"253","make_id":"19","model_name":"Genesis Coupe 3.8 V6 6 MT","year_model":"","description":""},</v>
      </c>
    </row>
    <row r="255" customFormat="false" ht="13.8" hidden="false" customHeight="false" outlineLevel="0" collapsed="false">
      <c r="A255" s="8" t="n">
        <v>254</v>
      </c>
      <c r="B255" s="12" t="n">
        <v>19</v>
      </c>
      <c r="C255" s="8" t="s">
        <v>21</v>
      </c>
      <c r="D255" s="8" t="s">
        <v>333</v>
      </c>
      <c r="E255" s="8"/>
      <c r="F255" s="2" t="str">
        <f aca="false">SUBSTITUTE(C255," ","_")&amp;"_"&amp;SUBSTITUTE(D255," ","_")&amp;"_"&amp;SUBSTITUTE(E255," ","_")</f>
        <v>HYUNDAI_Genesis_Turbo_SAT_</v>
      </c>
      <c r="G255" s="2" t="str">
        <f aca="false">VLOOKUP(F255,Sheet6!$G$3:$H$904,2,0)</f>
        <v>N50L</v>
      </c>
      <c r="H255" s="2" t="n">
        <f aca="false">VLOOKUP(G255,part!$Q$2:$R$51,2,0)</f>
        <v>22</v>
      </c>
      <c r="I255" s="2" t="str">
        <f aca="false">VLOOKUP(F255,Sheet6!$G$3:$I$904,3,0)</f>
        <v>L26L</v>
      </c>
      <c r="J255" s="2" t="n">
        <f aca="false">VLOOKUP(F255,Sheet6!$G$3:$J$904,4,0)</f>
        <v>0</v>
      </c>
      <c r="K255" s="8" t="n">
        <v>254</v>
      </c>
      <c r="L255" s="2" t="n">
        <f aca="false">VLOOKUP(F255,Sheet9!$H$1:$I$912,2,0)</f>
        <v>0</v>
      </c>
      <c r="M255" s="2" t="n">
        <f aca="false">VLOOKUP(F255,Sheet9!$H$3:$I$912,2,0)</f>
        <v>0</v>
      </c>
      <c r="V255" s="2" t="str">
        <f aca="false">"{"&amp;""""&amp;"id"&amp;""""&amp;":"&amp;""""&amp;A255&amp;""""&amp;","&amp;""""&amp;"make_id"&amp;""""&amp;":"&amp;""""&amp;B255&amp;""""&amp;","&amp;""""&amp;"model_name"&amp;""""&amp;":"&amp;""""&amp;D255&amp;""""&amp;","&amp;""""&amp;"year_model"&amp;""""&amp;":"&amp;""""&amp;E255&amp;""""&amp;","&amp;""""&amp;"description"&amp;""""&amp;":"&amp;""""&amp;AD255&amp;""""&amp;"},"</f>
        <v>{"id":"254","make_id":"19","model_name":"Genesis Turbo SAT","year_model":"","description":""},</v>
      </c>
    </row>
    <row r="256" customFormat="false" ht="13.8" hidden="false" customHeight="false" outlineLevel="0" collapsed="false">
      <c r="A256" s="8" t="n">
        <v>255</v>
      </c>
      <c r="B256" s="12" t="n">
        <v>19</v>
      </c>
      <c r="C256" s="8" t="s">
        <v>21</v>
      </c>
      <c r="D256" s="8" t="s">
        <v>334</v>
      </c>
      <c r="E256" s="8" t="s">
        <v>335</v>
      </c>
      <c r="F256" s="2" t="str">
        <f aca="false">SUBSTITUTE(C256," ","_")&amp;"_"&amp;SUBSTITUTE(D256," ","_")&amp;"_"&amp;SUBSTITUTE(E256," ","_")</f>
        <v>HYUNDAI_GETZ_CRDi_1.5_MT_(FL)_2004_-_2009</v>
      </c>
      <c r="G256" s="2" t="str">
        <f aca="false">VLOOKUP(F256,Sheet6!$G$3:$H$904,2,0)</f>
        <v>N50</v>
      </c>
      <c r="H256" s="2" t="n">
        <f aca="false">VLOOKUP(G256,part!$Q$2:$R$51,2,0)</f>
        <v>11</v>
      </c>
      <c r="I256" s="2" t="str">
        <f aca="false">VLOOKUP(F256,Sheet6!$G$3:$I$904,3,0)</f>
        <v>D26L</v>
      </c>
      <c r="J256" s="2" t="n">
        <f aca="false">VLOOKUP(F256,Sheet6!$G$3:$J$904,4,0)</f>
        <v>0</v>
      </c>
      <c r="K256" s="8" t="n">
        <v>255</v>
      </c>
      <c r="L256" s="2" t="n">
        <f aca="false">VLOOKUP(F256,Sheet9!$H$1:$I$912,2,0)</f>
        <v>1995</v>
      </c>
      <c r="M256" s="2" t="n">
        <f aca="false">VLOOKUP(F256,Sheet9!$H$3:$I$912,2,0)</f>
        <v>1995</v>
      </c>
      <c r="V256" s="2" t="str">
        <f aca="false">"{"&amp;""""&amp;"id"&amp;""""&amp;":"&amp;""""&amp;A256&amp;""""&amp;","&amp;""""&amp;"make_id"&amp;""""&amp;":"&amp;""""&amp;B256&amp;""""&amp;","&amp;""""&amp;"model_name"&amp;""""&amp;":"&amp;""""&amp;D256&amp;""""&amp;","&amp;""""&amp;"year_model"&amp;""""&amp;":"&amp;""""&amp;E256&amp;""""&amp;","&amp;""""&amp;"description"&amp;""""&amp;":"&amp;""""&amp;AD256&amp;""""&amp;"},"</f>
        <v>{"id":"255","make_id":"19","model_name":"GETZ CRDi 1.5 MT (FL)","year_model":"2004 - 2009","description":""},</v>
      </c>
    </row>
    <row r="257" customFormat="false" ht="13.8" hidden="false" customHeight="false" outlineLevel="0" collapsed="false">
      <c r="A257" s="8" t="n">
        <v>256</v>
      </c>
      <c r="B257" s="12" t="n">
        <v>19</v>
      </c>
      <c r="C257" s="8" t="s">
        <v>21</v>
      </c>
      <c r="D257" s="8" t="s">
        <v>336</v>
      </c>
      <c r="E257" s="8" t="s">
        <v>337</v>
      </c>
      <c r="F257" s="2" t="str">
        <f aca="false">SUBSTITUTE(C257," ","_")&amp;"_"&amp;SUBSTITUTE(D257," ","_")&amp;"_"&amp;SUBSTITUTE(E257," ","_")</f>
        <v>HYUNDAI_GETZ_Gas_1.1_MT_2003_-_2009</v>
      </c>
      <c r="G257" s="2" t="str">
        <f aca="false">VLOOKUP(F257,Sheet6!$G$3:$H$904,2,0)</f>
        <v>D20</v>
      </c>
      <c r="H257" s="2" t="n">
        <f aca="false">VLOOKUP(G257,part!$Q$2:$R$51,2,0)</f>
        <v>26</v>
      </c>
      <c r="I257" s="2" t="str">
        <f aca="false">VLOOKUP(F257,Sheet6!$G$3:$I$904,3,0)</f>
        <v>D23L</v>
      </c>
      <c r="J257" s="2" t="n">
        <f aca="false">VLOOKUP(F257,Sheet6!$G$3:$J$904,4,0)</f>
        <v>0</v>
      </c>
      <c r="K257" s="8" t="n">
        <v>256</v>
      </c>
      <c r="L257" s="2" t="n">
        <f aca="false">VLOOKUP(F257,Sheet9!$H$1:$I$912,2,0)</f>
        <v>1983</v>
      </c>
      <c r="M257" s="2" t="n">
        <f aca="false">VLOOKUP(F257,Sheet9!$H$3:$I$912,2,0)</f>
        <v>1983</v>
      </c>
      <c r="V257" s="2" t="str">
        <f aca="false">"{"&amp;""""&amp;"id"&amp;""""&amp;":"&amp;""""&amp;A257&amp;""""&amp;","&amp;""""&amp;"make_id"&amp;""""&amp;":"&amp;""""&amp;B257&amp;""""&amp;","&amp;""""&amp;"model_name"&amp;""""&amp;":"&amp;""""&amp;D257&amp;""""&amp;","&amp;""""&amp;"year_model"&amp;""""&amp;":"&amp;""""&amp;E257&amp;""""&amp;","&amp;""""&amp;"description"&amp;""""&amp;":"&amp;""""&amp;AD257&amp;""""&amp;"},"</f>
        <v>{"id":"256","make_id":"19","model_name":"GETZ Gas 1.1 MT","year_model":"2003 - 2009","description":""},</v>
      </c>
    </row>
    <row r="258" customFormat="false" ht="13.8" hidden="false" customHeight="false" outlineLevel="0" collapsed="false">
      <c r="A258" s="8" t="n">
        <v>257</v>
      </c>
      <c r="B258" s="12" t="n">
        <v>20</v>
      </c>
      <c r="C258" s="8" t="s">
        <v>22</v>
      </c>
      <c r="D258" s="8" t="s">
        <v>338</v>
      </c>
      <c r="E258" s="8"/>
      <c r="F258" s="2" t="str">
        <f aca="false">SUBSTITUTE(C258," ","_")&amp;"_"&amp;SUBSTITUTE(D258," ","_")&amp;"_"&amp;SUBSTITUTE(E258," ","_")</f>
        <v>ISUZU_D-Max_3.0_iTEQ_4x2_</v>
      </c>
      <c r="G258" s="2" t="str">
        <f aca="false">VLOOKUP(F258,Sheet6!$G$3:$H$904,2,0)</f>
        <v>N50</v>
      </c>
      <c r="H258" s="2" t="n">
        <f aca="false">VLOOKUP(G258,part!$Q$2:$R$51,2,0)</f>
        <v>11</v>
      </c>
      <c r="I258" s="2" t="str">
        <f aca="false">VLOOKUP(F258,Sheet6!$G$3:$I$904,3,0)</f>
        <v>D26L</v>
      </c>
      <c r="J258" s="2" t="n">
        <f aca="false">VLOOKUP(F258,Sheet6!$G$3:$J$904,4,0)</f>
        <v>0</v>
      </c>
      <c r="K258" s="8" t="n">
        <v>257</v>
      </c>
      <c r="L258" s="2" t="n">
        <f aca="false">VLOOKUP(F258,Sheet9!$H$1:$I$912,2,0)</f>
        <v>1995</v>
      </c>
      <c r="M258" s="2" t="n">
        <f aca="false">VLOOKUP(F258,Sheet9!$H$3:$I$912,2,0)</f>
        <v>1995</v>
      </c>
      <c r="V258" s="2" t="str">
        <f aca="false">"{"&amp;""""&amp;"id"&amp;""""&amp;":"&amp;""""&amp;A258&amp;""""&amp;","&amp;""""&amp;"make_id"&amp;""""&amp;":"&amp;""""&amp;B258&amp;""""&amp;","&amp;""""&amp;"model_name"&amp;""""&amp;":"&amp;""""&amp;D258&amp;""""&amp;","&amp;""""&amp;"year_model"&amp;""""&amp;":"&amp;""""&amp;E258&amp;""""&amp;","&amp;""""&amp;"description"&amp;""""&amp;":"&amp;""""&amp;AD258&amp;""""&amp;"},"</f>
        <v>{"id":"257","make_id":"20","model_name":"D-Max 3.0 iTEQ 4x2","year_model":"","description":""},</v>
      </c>
    </row>
    <row r="259" customFormat="false" ht="13.8" hidden="false" customHeight="false" outlineLevel="0" collapsed="false">
      <c r="A259" s="8" t="n">
        <v>258</v>
      </c>
      <c r="B259" s="12" t="n">
        <v>20</v>
      </c>
      <c r="C259" s="8" t="s">
        <v>22</v>
      </c>
      <c r="D259" s="8" t="s">
        <v>339</v>
      </c>
      <c r="E259" s="8"/>
      <c r="F259" s="2" t="str">
        <f aca="false">SUBSTITUTE(C259," ","_")&amp;"_"&amp;SUBSTITUTE(D259," ","_")&amp;"_"&amp;SUBSTITUTE(E259," ","_")</f>
        <v>ISUZU_D-Max_3.0_iTEQ_4x4_</v>
      </c>
      <c r="G259" s="2" t="str">
        <f aca="false">VLOOKUP(F259,Sheet6!$G$3:$H$904,2,0)</f>
        <v>N70</v>
      </c>
      <c r="H259" s="2" t="n">
        <f aca="false">VLOOKUP(G259,part!$Q$2:$R$51,2,0)</f>
        <v>1</v>
      </c>
      <c r="I259" s="2" t="str">
        <f aca="false">VLOOKUP(F259,Sheet6!$G$3:$I$904,3,0)</f>
        <v>D31L</v>
      </c>
      <c r="J259" s="2" t="n">
        <f aca="false">VLOOKUP(F259,Sheet6!$G$3:$J$904,4,0)</f>
        <v>0</v>
      </c>
      <c r="K259" s="8" t="n">
        <v>258</v>
      </c>
      <c r="L259" s="2" t="n">
        <f aca="false">VLOOKUP(F259,Sheet9!$H$1:$I$912,2,0)</f>
        <v>1996</v>
      </c>
      <c r="M259" s="2" t="n">
        <f aca="false">VLOOKUP(F259,Sheet9!$H$3:$I$912,2,0)</f>
        <v>1996</v>
      </c>
      <c r="V259" s="2" t="str">
        <f aca="false">"{"&amp;""""&amp;"id"&amp;""""&amp;":"&amp;""""&amp;A259&amp;""""&amp;","&amp;""""&amp;"make_id"&amp;""""&amp;":"&amp;""""&amp;B259&amp;""""&amp;","&amp;""""&amp;"model_name"&amp;""""&amp;":"&amp;""""&amp;D259&amp;""""&amp;","&amp;""""&amp;"year_model"&amp;""""&amp;":"&amp;""""&amp;E259&amp;""""&amp;","&amp;""""&amp;"description"&amp;""""&amp;":"&amp;""""&amp;AD259&amp;""""&amp;"},"</f>
        <v>{"id":"258","make_id":"20","model_name":"D-Max 3.0 iTEQ 4x4","year_model":"","description":""},</v>
      </c>
    </row>
    <row r="260" customFormat="false" ht="13.8" hidden="false" customHeight="false" outlineLevel="0" collapsed="false">
      <c r="A260" s="8" t="n">
        <v>259</v>
      </c>
      <c r="B260" s="12" t="n">
        <v>20</v>
      </c>
      <c r="C260" s="8" t="s">
        <v>22</v>
      </c>
      <c r="D260" s="8" t="s">
        <v>340</v>
      </c>
      <c r="E260" s="8" t="s">
        <v>266</v>
      </c>
      <c r="F260" s="2" t="str">
        <f aca="false">SUBSTITUTE(C260," ","_")&amp;"_"&amp;SUBSTITUTE(D260," ","_")&amp;"_"&amp;SUBSTITUTE(E260," ","_")</f>
        <v>ISUZU_D-Max_2.5Li_4x2/3.0Li_4x4_(New_Gen_Bod)__2004_-_on</v>
      </c>
      <c r="G260" s="2" t="str">
        <f aca="false">VLOOKUP(F260,Sheet6!$G$3:$H$904,2,0)</f>
        <v>N50</v>
      </c>
      <c r="H260" s="2" t="n">
        <f aca="false">VLOOKUP(G260,part!$Q$2:$R$51,2,0)</f>
        <v>11</v>
      </c>
      <c r="I260" s="2" t="str">
        <f aca="false">VLOOKUP(F260,Sheet6!$G$3:$I$904,3,0)</f>
        <v>D26L</v>
      </c>
      <c r="J260" s="2" t="n">
        <f aca="false">VLOOKUP(F260,Sheet6!$G$3:$J$904,4,0)</f>
        <v>0</v>
      </c>
      <c r="K260" s="8" t="n">
        <v>259</v>
      </c>
      <c r="L260" s="2" t="n">
        <f aca="false">VLOOKUP(F260,Sheet9!$H$1:$I$912,2,0)</f>
        <v>1995</v>
      </c>
      <c r="M260" s="2" t="n">
        <f aca="false">VLOOKUP(F260,Sheet9!$H$3:$I$912,2,0)</f>
        <v>1995</v>
      </c>
      <c r="V260" s="2" t="str">
        <f aca="false">"{"&amp;""""&amp;"id"&amp;""""&amp;":"&amp;""""&amp;A260&amp;""""&amp;","&amp;""""&amp;"make_id"&amp;""""&amp;":"&amp;""""&amp;B260&amp;""""&amp;","&amp;""""&amp;"model_name"&amp;""""&amp;":"&amp;""""&amp;D260&amp;""""&amp;","&amp;""""&amp;"year_model"&amp;""""&amp;":"&amp;""""&amp;E260&amp;""""&amp;","&amp;""""&amp;"description"&amp;""""&amp;":"&amp;""""&amp;AD260&amp;""""&amp;"},"</f>
        <v>{"id":"259","make_id":"20","model_name":"D-Max 2.5Li 4x2/3.0Li 4x4 (New Gen Bod) ","year_model":"2004 - on","description":""},</v>
      </c>
    </row>
    <row r="261" customFormat="false" ht="13.8" hidden="false" customHeight="false" outlineLevel="0" collapsed="false">
      <c r="A261" s="8" t="n">
        <v>260</v>
      </c>
      <c r="B261" s="12" t="n">
        <v>20</v>
      </c>
      <c r="C261" s="8" t="s">
        <v>22</v>
      </c>
      <c r="D261" s="8" t="s">
        <v>341</v>
      </c>
      <c r="E261" s="8"/>
      <c r="F261" s="2" t="str">
        <f aca="false">SUBSTITUTE(C261," ","_")&amp;"_"&amp;SUBSTITUTE(D261," ","_")&amp;"_"&amp;SUBSTITUTE(E261," ","_")</f>
        <v>ISUZU_FSR_345L/FVR345L_</v>
      </c>
      <c r="G261" s="2" t="str">
        <f aca="false">VLOOKUP(F261,Sheet6!$G$3:$H$904,2,0)</f>
        <v>N50</v>
      </c>
      <c r="H261" s="2" t="n">
        <f aca="false">VLOOKUP(G261,part!$Q$2:$R$51,2,0)</f>
        <v>11</v>
      </c>
      <c r="I261" s="2" t="str">
        <f aca="false">VLOOKUP(F261,Sheet6!$G$3:$I$904,3,0)</f>
        <v>D26L</v>
      </c>
      <c r="J261" s="2" t="n">
        <f aca="false">VLOOKUP(F261,Sheet6!$G$3:$J$904,4,0)</f>
        <v>0</v>
      </c>
      <c r="K261" s="8" t="n">
        <v>260</v>
      </c>
      <c r="L261" s="2" t="n">
        <f aca="false">VLOOKUP(F261,Sheet9!$H$1:$I$912,2,0)</f>
        <v>1995</v>
      </c>
      <c r="M261" s="2" t="n">
        <f aca="false">VLOOKUP(F261,Sheet9!$H$3:$I$912,2,0)</f>
        <v>1995</v>
      </c>
      <c r="V261" s="2" t="str">
        <f aca="false">"{"&amp;""""&amp;"id"&amp;""""&amp;":"&amp;""""&amp;A261&amp;""""&amp;","&amp;""""&amp;"make_id"&amp;""""&amp;":"&amp;""""&amp;B261&amp;""""&amp;","&amp;""""&amp;"model_name"&amp;""""&amp;":"&amp;""""&amp;D261&amp;""""&amp;","&amp;""""&amp;"year_model"&amp;""""&amp;":"&amp;""""&amp;E261&amp;""""&amp;","&amp;""""&amp;"description"&amp;""""&amp;":"&amp;""""&amp;AD261&amp;""""&amp;"},"</f>
        <v>{"id":"260","make_id":"20","model_name":"FSR 345L/FVR345L","year_model":"","description":""},</v>
      </c>
    </row>
    <row r="262" customFormat="false" ht="13.8" hidden="false" customHeight="false" outlineLevel="0" collapsed="false">
      <c r="A262" s="8" t="n">
        <v>261</v>
      </c>
      <c r="B262" s="12" t="n">
        <v>20</v>
      </c>
      <c r="C262" s="8" t="s">
        <v>22</v>
      </c>
      <c r="D262" s="8" t="s">
        <v>342</v>
      </c>
      <c r="E262" s="8" t="s">
        <v>343</v>
      </c>
      <c r="F262" s="2" t="str">
        <f aca="false">SUBSTITUTE(C262," ","_")&amp;"_"&amp;SUBSTITUTE(D262," ","_")&amp;"_"&amp;SUBSTITUTE(E262," ","_")</f>
        <v>ISUZU_FTR_1995_-_2000</v>
      </c>
      <c r="G262" s="2" t="str">
        <f aca="false">VLOOKUP(F262,Sheet6!$G$3:$H$904,2,0)</f>
        <v>N50</v>
      </c>
      <c r="H262" s="2" t="n">
        <f aca="false">VLOOKUP(G262,part!$Q$2:$R$51,2,0)</f>
        <v>11</v>
      </c>
      <c r="I262" s="2" t="str">
        <f aca="false">VLOOKUP(F262,Sheet6!$G$3:$I$904,3,0)</f>
        <v>D26L</v>
      </c>
      <c r="J262" s="2" t="n">
        <f aca="false">VLOOKUP(F262,Sheet6!$G$3:$J$904,4,0)</f>
        <v>0</v>
      </c>
      <c r="K262" s="8" t="n">
        <v>261</v>
      </c>
      <c r="L262" s="2" t="n">
        <f aca="false">VLOOKUP(F262,Sheet9!$H$1:$I$912,2,0)</f>
        <v>1995</v>
      </c>
      <c r="M262" s="2" t="n">
        <f aca="false">VLOOKUP(F262,Sheet9!$H$3:$I$912,2,0)</f>
        <v>1995</v>
      </c>
      <c r="V262" s="2" t="str">
        <f aca="false">"{"&amp;""""&amp;"id"&amp;""""&amp;":"&amp;""""&amp;A262&amp;""""&amp;","&amp;""""&amp;"make_id"&amp;""""&amp;":"&amp;""""&amp;B262&amp;""""&amp;","&amp;""""&amp;"model_name"&amp;""""&amp;":"&amp;""""&amp;D262&amp;""""&amp;","&amp;""""&amp;"year_model"&amp;""""&amp;":"&amp;""""&amp;E262&amp;""""&amp;","&amp;""""&amp;"description"&amp;""""&amp;":"&amp;""""&amp;AD262&amp;""""&amp;"},"</f>
        <v>{"id":"261","make_id":"20","model_name":"FTR","year_model":"1995 - 2000","description":""},</v>
      </c>
    </row>
    <row r="263" customFormat="false" ht="13.8" hidden="false" customHeight="false" outlineLevel="0" collapsed="false">
      <c r="A263" s="8" t="n">
        <v>262</v>
      </c>
      <c r="B263" s="12" t="n">
        <v>20</v>
      </c>
      <c r="C263" s="8" t="s">
        <v>22</v>
      </c>
      <c r="D263" s="8" t="s">
        <v>344</v>
      </c>
      <c r="E263" s="8" t="s">
        <v>262</v>
      </c>
      <c r="F263" s="2" t="str">
        <f aca="false">SUBSTITUTE(C263," ","_")&amp;"_"&amp;SUBSTITUTE(D263," ","_")&amp;"_"&amp;SUBSTITUTE(E263," ","_")</f>
        <v>ISUZU_Fuego_1998_-_on</v>
      </c>
      <c r="G263" s="2" t="str">
        <f aca="false">VLOOKUP(F263,Sheet6!$G$3:$H$904,2,0)</f>
        <v>N70</v>
      </c>
      <c r="H263" s="2" t="n">
        <f aca="false">VLOOKUP(G263,part!$Q$2:$R$51,2,0)</f>
        <v>1</v>
      </c>
      <c r="I263" s="2" t="str">
        <f aca="false">VLOOKUP(F263,Sheet6!$G$3:$I$904,3,0)</f>
        <v>D31L</v>
      </c>
      <c r="J263" s="2" t="n">
        <f aca="false">VLOOKUP(F263,Sheet6!$G$3:$J$904,4,0)</f>
        <v>0</v>
      </c>
      <c r="K263" s="8" t="n">
        <v>262</v>
      </c>
      <c r="L263" s="2" t="n">
        <f aca="false">VLOOKUP(F263,Sheet9!$H$1:$I$912,2,0)</f>
        <v>1996</v>
      </c>
      <c r="M263" s="2" t="n">
        <f aca="false">VLOOKUP(F263,Sheet9!$H$3:$I$912,2,0)</f>
        <v>1996</v>
      </c>
      <c r="V263" s="2" t="str">
        <f aca="false">"{"&amp;""""&amp;"id"&amp;""""&amp;":"&amp;""""&amp;A263&amp;""""&amp;","&amp;""""&amp;"make_id"&amp;""""&amp;":"&amp;""""&amp;B263&amp;""""&amp;","&amp;""""&amp;"model_name"&amp;""""&amp;":"&amp;""""&amp;D263&amp;""""&amp;","&amp;""""&amp;"year_model"&amp;""""&amp;":"&amp;""""&amp;E263&amp;""""&amp;","&amp;""""&amp;"description"&amp;""""&amp;":"&amp;""""&amp;AD263&amp;""""&amp;"},"</f>
        <v>{"id":"262","make_id":"20","model_name":"Fuego","year_model":"1998 - on","description":""},</v>
      </c>
    </row>
    <row r="264" customFormat="false" ht="13.8" hidden="false" customHeight="false" outlineLevel="0" collapsed="false">
      <c r="A264" s="8" t="n">
        <v>263</v>
      </c>
      <c r="B264" s="12" t="n">
        <v>20</v>
      </c>
      <c r="C264" s="8" t="s">
        <v>22</v>
      </c>
      <c r="D264" s="8" t="s">
        <v>345</v>
      </c>
      <c r="E264" s="8" t="s">
        <v>346</v>
      </c>
      <c r="F264" s="2" t="str">
        <f aca="false">SUBSTITUTE(C264," ","_")&amp;"_"&amp;SUBSTITUTE(D264," ","_")&amp;"_"&amp;SUBSTITUTE(E264," ","_")</f>
        <v>ISUZU_Highlander___1996_-_on</v>
      </c>
      <c r="G264" s="2" t="str">
        <f aca="false">VLOOKUP(F264,Sheet6!$G$3:$H$904,2,0)</f>
        <v>NS50</v>
      </c>
      <c r="H264" s="2" t="n">
        <f aca="false">VLOOKUP(G264,part!$Q$2:$R$51,2,0)</f>
        <v>2</v>
      </c>
      <c r="I264" s="2" t="str">
        <f aca="false">VLOOKUP(F264,Sheet6!$G$3:$I$904,3,0)</f>
        <v>D23L</v>
      </c>
      <c r="J264" s="2" t="n">
        <f aca="false">VLOOKUP(F264,Sheet6!$G$3:$J$904,4,0)</f>
        <v>0</v>
      </c>
      <c r="K264" s="8" t="n">
        <v>263</v>
      </c>
      <c r="L264" s="2" t="n">
        <f aca="false">VLOOKUP(F264,Sheet9!$H$1:$I$912,2,0)</f>
        <v>1983</v>
      </c>
      <c r="M264" s="2" t="n">
        <f aca="false">VLOOKUP(F264,Sheet9!$H$3:$I$912,2,0)</f>
        <v>1983</v>
      </c>
      <c r="V264" s="2" t="str">
        <f aca="false">"{"&amp;""""&amp;"id"&amp;""""&amp;":"&amp;""""&amp;A264&amp;""""&amp;","&amp;""""&amp;"make_id"&amp;""""&amp;":"&amp;""""&amp;B264&amp;""""&amp;","&amp;""""&amp;"model_name"&amp;""""&amp;":"&amp;""""&amp;D264&amp;""""&amp;","&amp;""""&amp;"year_model"&amp;""""&amp;":"&amp;""""&amp;E264&amp;""""&amp;","&amp;""""&amp;"description"&amp;""""&amp;":"&amp;""""&amp;AD264&amp;""""&amp;"},"</f>
        <v>{"id":"263","make_id":"20","model_name":"Highlander ","year_model":" 1996 - on","description":""},</v>
      </c>
    </row>
    <row r="265" customFormat="false" ht="13.8" hidden="false" customHeight="false" outlineLevel="0" collapsed="false">
      <c r="A265" s="8" t="n">
        <v>264</v>
      </c>
      <c r="B265" s="12" t="n">
        <v>20</v>
      </c>
      <c r="C265" s="8" t="s">
        <v>22</v>
      </c>
      <c r="D265" s="8" t="s">
        <v>347</v>
      </c>
      <c r="E265" s="8"/>
      <c r="F265" s="2" t="str">
        <f aca="false">SUBSTITUTE(C265," ","_")&amp;"_"&amp;SUBSTITUTE(D265," ","_")&amp;"_"&amp;SUBSTITUTE(E265," ","_")</f>
        <v>ISUZU_NHR/NKR_</v>
      </c>
      <c r="G265" s="2" t="str">
        <f aca="false">VLOOKUP(F265,Sheet6!$G$3:$H$904,2,0)</f>
        <v>NS50</v>
      </c>
      <c r="H265" s="2" t="n">
        <f aca="false">VLOOKUP(G265,part!$Q$2:$R$51,2,0)</f>
        <v>2</v>
      </c>
      <c r="I265" s="2" t="str">
        <f aca="false">VLOOKUP(F265,Sheet6!$G$3:$I$904,3,0)</f>
        <v>D23L</v>
      </c>
      <c r="J265" s="2" t="n">
        <f aca="false">VLOOKUP(F265,Sheet6!$G$3:$J$904,4,0)</f>
        <v>0</v>
      </c>
      <c r="K265" s="8" t="n">
        <v>264</v>
      </c>
      <c r="L265" s="2" t="n">
        <f aca="false">VLOOKUP(F265,Sheet9!$H$1:$I$912,2,0)</f>
        <v>1983</v>
      </c>
      <c r="M265" s="2" t="n">
        <f aca="false">VLOOKUP(F265,Sheet9!$H$3:$I$912,2,0)</f>
        <v>1983</v>
      </c>
      <c r="V265" s="2" t="str">
        <f aca="false">"{"&amp;""""&amp;"id"&amp;""""&amp;":"&amp;""""&amp;A265&amp;""""&amp;","&amp;""""&amp;"make_id"&amp;""""&amp;":"&amp;""""&amp;B265&amp;""""&amp;","&amp;""""&amp;"model_name"&amp;""""&amp;":"&amp;""""&amp;D265&amp;""""&amp;","&amp;""""&amp;"year_model"&amp;""""&amp;":"&amp;""""&amp;E265&amp;""""&amp;","&amp;""""&amp;"description"&amp;""""&amp;":"&amp;""""&amp;AD265&amp;""""&amp;"},"</f>
        <v>{"id":"264","make_id":"20","model_name":"NHR/NKR","year_model":"","description":""},</v>
      </c>
    </row>
    <row r="266" customFormat="false" ht="13.8" hidden="false" customHeight="false" outlineLevel="0" collapsed="false">
      <c r="A266" s="8" t="n">
        <v>265</v>
      </c>
      <c r="B266" s="12" t="n">
        <v>20</v>
      </c>
      <c r="C266" s="8" t="s">
        <v>22</v>
      </c>
      <c r="D266" s="8" t="s">
        <v>347</v>
      </c>
      <c r="E266" s="8" t="n">
        <v>2014</v>
      </c>
      <c r="F266" s="2" t="str">
        <f aca="false">SUBSTITUTE(C266," ","_")&amp;"_"&amp;SUBSTITUTE(D266," ","_")&amp;"_"&amp;SUBSTITUTE(E266," ","_")</f>
        <v>ISUZU_NHR/NKR_2014</v>
      </c>
      <c r="G266" s="2" t="str">
        <f aca="false">VLOOKUP(F266,Sheet6!$G$3:$H$904,2,0)</f>
        <v>N50x2</v>
      </c>
      <c r="H266" s="2" t="n">
        <f aca="false">VLOOKUP(G266,part!$Q$2:$R$51,2,0)</f>
        <v>24</v>
      </c>
      <c r="I266" s="2" t="str">
        <f aca="false">VLOOKUP(F266,Sheet6!$G$3:$I$904,3,0)</f>
        <v>D26L/R</v>
      </c>
      <c r="J266" s="2" t="n">
        <f aca="false">VLOOKUP(F266,Sheet6!$G$3:$J$904,4,0)</f>
        <v>0</v>
      </c>
      <c r="K266" s="8" t="n">
        <v>265</v>
      </c>
      <c r="L266" s="2" t="n">
        <f aca="false">VLOOKUP(F266,Sheet9!$H$1:$I$912,2,0)</f>
        <v>0</v>
      </c>
      <c r="M266" s="2" t="n">
        <f aca="false">VLOOKUP(F266,Sheet9!$H$3:$I$912,2,0)</f>
        <v>0</v>
      </c>
      <c r="V266" s="2" t="str">
        <f aca="false">"{"&amp;""""&amp;"id"&amp;""""&amp;":"&amp;""""&amp;A266&amp;""""&amp;","&amp;""""&amp;"make_id"&amp;""""&amp;":"&amp;""""&amp;B266&amp;""""&amp;","&amp;""""&amp;"model_name"&amp;""""&amp;":"&amp;""""&amp;D266&amp;""""&amp;","&amp;""""&amp;"year_model"&amp;""""&amp;":"&amp;""""&amp;E266&amp;""""&amp;","&amp;""""&amp;"description"&amp;""""&amp;":"&amp;""""&amp;AD266&amp;""""&amp;"},"</f>
        <v>{"id":"265","make_id":"20","model_name":"NHR/NKR","year_model":"2014","description":""},</v>
      </c>
    </row>
    <row r="267" customFormat="false" ht="13.8" hidden="false" customHeight="false" outlineLevel="0" collapsed="false">
      <c r="A267" s="8" t="n">
        <v>266</v>
      </c>
      <c r="B267" s="12" t="n">
        <v>20</v>
      </c>
      <c r="C267" s="8" t="s">
        <v>22</v>
      </c>
      <c r="D267" s="8" t="s">
        <v>348</v>
      </c>
      <c r="E267" s="8"/>
      <c r="F267" s="2" t="str">
        <f aca="false">SUBSTITUTE(C267," ","_")&amp;"_"&amp;SUBSTITUTE(D267," ","_")&amp;"_"&amp;SUBSTITUTE(E267," ","_")</f>
        <v>ISUZU_NQR_</v>
      </c>
      <c r="G267" s="2" t="str">
        <f aca="false">VLOOKUP(F267,Sheet6!$G$3:$H$904,2,0)</f>
        <v>NS50</v>
      </c>
      <c r="H267" s="2" t="n">
        <f aca="false">VLOOKUP(G267,part!$Q$2:$R$51,2,0)</f>
        <v>2</v>
      </c>
      <c r="I267" s="2" t="str">
        <f aca="false">VLOOKUP(F267,Sheet6!$G$3:$I$904,3,0)</f>
        <v>D23R</v>
      </c>
      <c r="J267" s="2" t="n">
        <f aca="false">VLOOKUP(F267,Sheet6!$G$3:$J$904,4,0)</f>
        <v>0</v>
      </c>
      <c r="K267" s="8" t="n">
        <v>266</v>
      </c>
      <c r="L267" s="2" t="n">
        <f aca="false">VLOOKUP(F267,Sheet9!$H$1:$I$912,2,0)</f>
        <v>0</v>
      </c>
      <c r="M267" s="2" t="n">
        <f aca="false">VLOOKUP(F267,Sheet9!$H$3:$I$912,2,0)</f>
        <v>0</v>
      </c>
      <c r="V267" s="2" t="str">
        <f aca="false">"{"&amp;""""&amp;"id"&amp;""""&amp;":"&amp;""""&amp;A267&amp;""""&amp;","&amp;""""&amp;"make_id"&amp;""""&amp;":"&amp;""""&amp;B267&amp;""""&amp;","&amp;""""&amp;"model_name"&amp;""""&amp;":"&amp;""""&amp;D267&amp;""""&amp;","&amp;""""&amp;"year_model"&amp;""""&amp;":"&amp;""""&amp;E267&amp;""""&amp;","&amp;""""&amp;"description"&amp;""""&amp;":"&amp;""""&amp;AD267&amp;""""&amp;"},"</f>
        <v>{"id":"266","make_id":"20","model_name":"NQR","year_model":"","description":""},</v>
      </c>
    </row>
    <row r="268" customFormat="false" ht="13.8" hidden="false" customHeight="false" outlineLevel="0" collapsed="false">
      <c r="A268" s="8" t="n">
        <v>267</v>
      </c>
      <c r="B268" s="12" t="n">
        <v>20</v>
      </c>
      <c r="C268" s="8" t="s">
        <v>22</v>
      </c>
      <c r="D268" s="8" t="s">
        <v>349</v>
      </c>
      <c r="E268" s="8" t="s">
        <v>350</v>
      </c>
      <c r="F268" s="2" t="str">
        <f aca="false">SUBSTITUTE(C268," ","_")&amp;"_"&amp;SUBSTITUTE(D268," ","_")&amp;"_"&amp;SUBSTITUTE(E268," ","_")</f>
        <v>ISUZU_Pick-up__(All_Models)_1990_-_on</v>
      </c>
      <c r="G268" s="2" t="str">
        <f aca="false">VLOOKUP(F268,Sheet6!$G$3:$H$904,2,0)</f>
        <v>N70</v>
      </c>
      <c r="H268" s="2" t="n">
        <f aca="false">VLOOKUP(G268,part!$Q$2:$R$51,2,0)</f>
        <v>1</v>
      </c>
      <c r="I268" s="2" t="str">
        <f aca="false">VLOOKUP(F268,Sheet6!$G$3:$I$904,3,0)</f>
        <v>D31L</v>
      </c>
      <c r="J268" s="2" t="n">
        <f aca="false">VLOOKUP(F268,Sheet6!$G$3:$J$904,4,0)</f>
        <v>0</v>
      </c>
      <c r="K268" s="8" t="n">
        <v>267</v>
      </c>
      <c r="L268" s="2" t="n">
        <f aca="false">VLOOKUP(F268,Sheet9!$H$1:$I$912,2,0)</f>
        <v>1996</v>
      </c>
      <c r="M268" s="2" t="n">
        <f aca="false">VLOOKUP(F268,Sheet9!$H$3:$I$912,2,0)</f>
        <v>1996</v>
      </c>
      <c r="V268" s="2" t="str">
        <f aca="false">"{"&amp;""""&amp;"id"&amp;""""&amp;":"&amp;""""&amp;A268&amp;""""&amp;","&amp;""""&amp;"make_id"&amp;""""&amp;":"&amp;""""&amp;B268&amp;""""&amp;","&amp;""""&amp;"model_name"&amp;""""&amp;":"&amp;""""&amp;D268&amp;""""&amp;","&amp;""""&amp;"year_model"&amp;""""&amp;":"&amp;""""&amp;E268&amp;""""&amp;","&amp;""""&amp;"description"&amp;""""&amp;":"&amp;""""&amp;AD268&amp;""""&amp;"},"</f>
        <v>{"id":"267","make_id":"20","model_name":"Pick-up  (All Models)","year_model":"1990 - on","description":""},</v>
      </c>
    </row>
    <row r="269" customFormat="false" ht="13.8" hidden="false" customHeight="false" outlineLevel="0" collapsed="false">
      <c r="A269" s="8" t="n">
        <v>268</v>
      </c>
      <c r="B269" s="12" t="n">
        <v>20</v>
      </c>
      <c r="C269" s="8" t="s">
        <v>22</v>
      </c>
      <c r="D269" s="8" t="s">
        <v>351</v>
      </c>
      <c r="E269" s="8"/>
      <c r="F269" s="2" t="str">
        <f aca="false">SUBSTITUTE(C269," ","_")&amp;"_"&amp;SUBSTITUTE(D269," ","_")&amp;"_"&amp;SUBSTITUTE(E269," ","_")</f>
        <v>ISUZU_Sportivbo_</v>
      </c>
      <c r="G269" s="2" t="str">
        <f aca="false">VLOOKUP(F269,Sheet6!$G$3:$H$904,2,0)</f>
        <v>NS50</v>
      </c>
      <c r="H269" s="2" t="n">
        <f aca="false">VLOOKUP(G269,part!$Q$2:$R$51,2,0)</f>
        <v>2</v>
      </c>
      <c r="I269" s="2" t="str">
        <f aca="false">VLOOKUP(F269,Sheet6!$G$3:$I$904,3,0)</f>
        <v>D23L</v>
      </c>
      <c r="J269" s="2" t="n">
        <f aca="false">VLOOKUP(F269,Sheet6!$G$3:$J$904,4,0)</f>
        <v>0</v>
      </c>
      <c r="K269" s="8" t="n">
        <v>268</v>
      </c>
      <c r="L269" s="2" t="n">
        <f aca="false">VLOOKUP(F269,Sheet9!$H$1:$I$912,2,0)</f>
        <v>1983</v>
      </c>
      <c r="M269" s="2" t="n">
        <f aca="false">VLOOKUP(F269,Sheet9!$H$3:$I$912,2,0)</f>
        <v>1983</v>
      </c>
      <c r="V269" s="2" t="str">
        <f aca="false">"{"&amp;""""&amp;"id"&amp;""""&amp;":"&amp;""""&amp;A269&amp;""""&amp;","&amp;""""&amp;"make_id"&amp;""""&amp;":"&amp;""""&amp;B269&amp;""""&amp;","&amp;""""&amp;"model_name"&amp;""""&amp;":"&amp;""""&amp;D269&amp;""""&amp;","&amp;""""&amp;"year_model"&amp;""""&amp;":"&amp;""""&amp;E269&amp;""""&amp;","&amp;""""&amp;"description"&amp;""""&amp;":"&amp;""""&amp;AD269&amp;""""&amp;"},"</f>
        <v>{"id":"268","make_id":"20","model_name":"Sportivbo","year_model":"","description":""},</v>
      </c>
    </row>
    <row r="270" customFormat="false" ht="13.8" hidden="false" customHeight="false" outlineLevel="0" collapsed="false">
      <c r="A270" s="8" t="n">
        <v>269</v>
      </c>
      <c r="B270" s="12" t="n">
        <v>20</v>
      </c>
      <c r="C270" s="8" t="s">
        <v>22</v>
      </c>
      <c r="D270" s="8" t="s">
        <v>352</v>
      </c>
      <c r="E270" s="8" t="s">
        <v>61</v>
      </c>
      <c r="F270" s="2" t="str">
        <f aca="false">SUBSTITUTE(C270," ","_")&amp;"_"&amp;SUBSTITUTE(D270," ","_")&amp;"_"&amp;SUBSTITUTE(E270," ","_")</f>
        <v>ISUZU_Tropper_(Diesel)_1996_-_on</v>
      </c>
      <c r="G270" s="2" t="str">
        <f aca="false">VLOOKUP(F270,Sheet6!$G$3:$H$904,2,0)</f>
        <v>N70</v>
      </c>
      <c r="H270" s="2" t="n">
        <f aca="false">VLOOKUP(G270,part!$Q$2:$R$51,2,0)</f>
        <v>1</v>
      </c>
      <c r="I270" s="2" t="str">
        <f aca="false">VLOOKUP(F270,Sheet6!$G$3:$I$904,3,0)</f>
        <v>D31R</v>
      </c>
      <c r="J270" s="2" t="n">
        <f aca="false">VLOOKUP(F270,Sheet6!$G$3:$J$904,4,0)</f>
        <v>0</v>
      </c>
      <c r="K270" s="8" t="n">
        <v>269</v>
      </c>
      <c r="L270" s="2" t="n">
        <f aca="false">VLOOKUP(F270,Sheet9!$H$1:$I$912,2,0)</f>
        <v>1998</v>
      </c>
      <c r="M270" s="2" t="n">
        <f aca="false">VLOOKUP(F270,Sheet9!$H$3:$I$912,2,0)</f>
        <v>1998</v>
      </c>
      <c r="V270" s="2" t="str">
        <f aca="false">"{"&amp;""""&amp;"id"&amp;""""&amp;":"&amp;""""&amp;A270&amp;""""&amp;","&amp;""""&amp;"make_id"&amp;""""&amp;":"&amp;""""&amp;B270&amp;""""&amp;","&amp;""""&amp;"model_name"&amp;""""&amp;":"&amp;""""&amp;D270&amp;""""&amp;","&amp;""""&amp;"year_model"&amp;""""&amp;":"&amp;""""&amp;E270&amp;""""&amp;","&amp;""""&amp;"description"&amp;""""&amp;":"&amp;""""&amp;AD270&amp;""""&amp;"},"</f>
        <v>{"id":"269","make_id":"20","model_name":"Tropper (Diesel)","year_model":"1996 - on","description":""},</v>
      </c>
    </row>
    <row r="271" customFormat="false" ht="13.8" hidden="false" customHeight="false" outlineLevel="0" collapsed="false">
      <c r="A271" s="8" t="n">
        <v>270</v>
      </c>
      <c r="B271" s="12" t="n">
        <v>20</v>
      </c>
      <c r="C271" s="8" t="s">
        <v>22</v>
      </c>
      <c r="D271" s="8" t="s">
        <v>353</v>
      </c>
      <c r="E271" s="8" t="s">
        <v>354</v>
      </c>
      <c r="F271" s="2" t="str">
        <f aca="false">SUBSTITUTE(C271," ","_")&amp;"_"&amp;SUBSTITUTE(D271," ","_")&amp;"_"&amp;SUBSTITUTE(E271," ","_")</f>
        <v>ISUZU_Tropper_(Gasoline)_1996-_on</v>
      </c>
      <c r="G271" s="2" t="str">
        <f aca="false">VLOOKUP(F271,Sheet6!$G$3:$H$904,2,0)</f>
        <v>N70</v>
      </c>
      <c r="H271" s="2" t="n">
        <f aca="false">VLOOKUP(G271,part!$Q$2:$R$51,2,0)</f>
        <v>1</v>
      </c>
      <c r="I271" s="2" t="str">
        <f aca="false">VLOOKUP(F271,Sheet6!$G$3:$I$904,3,0)</f>
        <v>D31R</v>
      </c>
      <c r="J271" s="2" t="n">
        <f aca="false">VLOOKUP(F271,Sheet6!$G$3:$J$904,4,0)</f>
        <v>0</v>
      </c>
      <c r="K271" s="8" t="n">
        <v>270</v>
      </c>
      <c r="L271" s="2" t="n">
        <f aca="false">VLOOKUP(F271,Sheet9!$H$1:$I$912,2,0)</f>
        <v>1998</v>
      </c>
      <c r="M271" s="2" t="n">
        <f aca="false">VLOOKUP(F271,Sheet9!$H$3:$I$912,2,0)</f>
        <v>1998</v>
      </c>
      <c r="V271" s="2" t="str">
        <f aca="false">"{"&amp;""""&amp;"id"&amp;""""&amp;":"&amp;""""&amp;A271&amp;""""&amp;","&amp;""""&amp;"make_id"&amp;""""&amp;":"&amp;""""&amp;B271&amp;""""&amp;","&amp;""""&amp;"model_name"&amp;""""&amp;":"&amp;""""&amp;D271&amp;""""&amp;","&amp;""""&amp;"year_model"&amp;""""&amp;":"&amp;""""&amp;E271&amp;""""&amp;","&amp;""""&amp;"description"&amp;""""&amp;":"&amp;""""&amp;AD271&amp;""""&amp;"},"</f>
        <v>{"id":"270","make_id":"20","model_name":"Tropper (Gasoline)","year_model":"1996- on","description":""},</v>
      </c>
    </row>
    <row r="272" customFormat="false" ht="13.8" hidden="false" customHeight="false" outlineLevel="0" collapsed="false">
      <c r="A272" s="8" t="n">
        <v>271</v>
      </c>
      <c r="B272" s="12" t="n">
        <v>20</v>
      </c>
      <c r="C272" s="8" t="s">
        <v>22</v>
      </c>
      <c r="D272" s="8" t="s">
        <v>355</v>
      </c>
      <c r="E272" s="8"/>
      <c r="F272" s="2" t="str">
        <f aca="false">SUBSTITUTE(C272," ","_")&amp;"_"&amp;SUBSTITUTE(D272," ","_")&amp;"_"&amp;SUBSTITUTE(E272," ","_")</f>
        <v>ISUZU_Alterra_</v>
      </c>
      <c r="G272" s="2" t="str">
        <f aca="false">VLOOKUP(F272,Sheet6!$G$3:$H$904,2,0)</f>
        <v>N70</v>
      </c>
      <c r="H272" s="2" t="n">
        <f aca="false">VLOOKUP(G272,part!$Q$2:$R$51,2,0)</f>
        <v>1</v>
      </c>
      <c r="I272" s="2" t="str">
        <f aca="false">VLOOKUP(F272,Sheet6!$G$3:$I$904,3,0)</f>
        <v>D31L</v>
      </c>
      <c r="J272" s="2" t="n">
        <f aca="false">VLOOKUP(F272,Sheet6!$G$3:$J$904,4,0)</f>
        <v>0</v>
      </c>
      <c r="K272" s="8" t="n">
        <v>271</v>
      </c>
      <c r="L272" s="2" t="n">
        <f aca="false">VLOOKUP(F272,Sheet9!$H$1:$I$912,2,0)</f>
        <v>1996</v>
      </c>
      <c r="M272" s="2" t="n">
        <f aca="false">VLOOKUP(F272,Sheet9!$H$3:$I$912,2,0)</f>
        <v>1996</v>
      </c>
      <c r="V272" s="2" t="str">
        <f aca="false">"{"&amp;""""&amp;"id"&amp;""""&amp;":"&amp;""""&amp;A272&amp;""""&amp;","&amp;""""&amp;"make_id"&amp;""""&amp;":"&amp;""""&amp;B272&amp;""""&amp;","&amp;""""&amp;"model_name"&amp;""""&amp;":"&amp;""""&amp;D272&amp;""""&amp;","&amp;""""&amp;"year_model"&amp;""""&amp;":"&amp;""""&amp;E272&amp;""""&amp;","&amp;""""&amp;"description"&amp;""""&amp;":"&amp;""""&amp;AD272&amp;""""&amp;"},"</f>
        <v>{"id":"271","make_id":"20","model_name":"Alterra","year_model":"","description":""},</v>
      </c>
    </row>
    <row r="273" customFormat="false" ht="13.8" hidden="false" customHeight="false" outlineLevel="0" collapsed="false">
      <c r="A273" s="8" t="n">
        <v>272</v>
      </c>
      <c r="B273" s="12" t="n">
        <v>20</v>
      </c>
      <c r="C273" s="8" t="s">
        <v>22</v>
      </c>
      <c r="D273" s="8" t="s">
        <v>356</v>
      </c>
      <c r="E273" s="8"/>
      <c r="F273" s="2" t="str">
        <f aca="false">SUBSTITUTE(C273," ","_")&amp;"_"&amp;SUBSTITUTE(D273," ","_")&amp;"_"&amp;SUBSTITUTE(E273," ","_")</f>
        <v>ISUZU_Alterra_Zen_</v>
      </c>
      <c r="G273" s="2" t="str">
        <f aca="false">VLOOKUP(F273,Sheet6!$G$3:$H$904,2,0)</f>
        <v>N70</v>
      </c>
      <c r="H273" s="2" t="n">
        <f aca="false">VLOOKUP(G273,part!$Q$2:$R$51,2,0)</f>
        <v>1</v>
      </c>
      <c r="I273" s="2" t="str">
        <f aca="false">VLOOKUP(F273,Sheet6!$G$3:$I$904,3,0)</f>
        <v>D31L</v>
      </c>
      <c r="J273" s="2" t="n">
        <f aca="false">VLOOKUP(F273,Sheet6!$G$3:$J$904,4,0)</f>
        <v>0</v>
      </c>
      <c r="K273" s="8" t="n">
        <v>272</v>
      </c>
      <c r="L273" s="2" t="n">
        <f aca="false">VLOOKUP(F273,Sheet9!$H$1:$I$912,2,0)</f>
        <v>1996</v>
      </c>
      <c r="M273" s="2" t="n">
        <f aca="false">VLOOKUP(F273,Sheet9!$H$3:$I$912,2,0)</f>
        <v>1996</v>
      </c>
      <c r="V273" s="2" t="str">
        <f aca="false">"{"&amp;""""&amp;"id"&amp;""""&amp;":"&amp;""""&amp;A273&amp;""""&amp;","&amp;""""&amp;"make_id"&amp;""""&amp;":"&amp;""""&amp;B273&amp;""""&amp;","&amp;""""&amp;"model_name"&amp;""""&amp;":"&amp;""""&amp;D273&amp;""""&amp;","&amp;""""&amp;"year_model"&amp;""""&amp;":"&amp;""""&amp;E273&amp;""""&amp;","&amp;""""&amp;"description"&amp;""""&amp;":"&amp;""""&amp;AD273&amp;""""&amp;"},"</f>
        <v>{"id":"272","make_id":"20","model_name":"Alterra Zen","year_model":"","description":""},</v>
      </c>
    </row>
    <row r="274" customFormat="false" ht="13.8" hidden="false" customHeight="false" outlineLevel="0" collapsed="false">
      <c r="A274" s="8" t="n">
        <v>273</v>
      </c>
      <c r="B274" s="12" t="n">
        <v>20</v>
      </c>
      <c r="C274" s="8" t="s">
        <v>22</v>
      </c>
      <c r="D274" s="8" t="s">
        <v>357</v>
      </c>
      <c r="E274" s="8"/>
      <c r="F274" s="2" t="str">
        <f aca="false">SUBSTITUTE(C274," ","_")&amp;"_"&amp;SUBSTITUTE(D274," ","_")&amp;"_"&amp;SUBSTITUTE(E274," ","_")</f>
        <v>ISUZU_Alterra_Urvan_Cruiser__</v>
      </c>
      <c r="G274" s="2" t="str">
        <f aca="false">VLOOKUP(F274,Sheet6!$G$3:$H$904,2,0)</f>
        <v>N70</v>
      </c>
      <c r="H274" s="2" t="n">
        <f aca="false">VLOOKUP(G274,part!$Q$2:$R$51,2,0)</f>
        <v>1</v>
      </c>
      <c r="I274" s="2" t="str">
        <f aca="false">VLOOKUP(F274,Sheet6!$G$3:$I$904,3,0)</f>
        <v>D31L</v>
      </c>
      <c r="J274" s="2" t="n">
        <f aca="false">VLOOKUP(F274,Sheet6!$G$3:$J$904,4,0)</f>
        <v>0</v>
      </c>
      <c r="K274" s="8" t="n">
        <v>273</v>
      </c>
      <c r="L274" s="2" t="n">
        <f aca="false">VLOOKUP(F274,Sheet9!$H$1:$I$912,2,0)</f>
        <v>1996</v>
      </c>
      <c r="M274" s="2" t="n">
        <f aca="false">VLOOKUP(F274,Sheet9!$H$3:$I$912,2,0)</f>
        <v>1996</v>
      </c>
      <c r="V274" s="2" t="str">
        <f aca="false">"{"&amp;""""&amp;"id"&amp;""""&amp;":"&amp;""""&amp;A274&amp;""""&amp;","&amp;""""&amp;"make_id"&amp;""""&amp;":"&amp;""""&amp;B274&amp;""""&amp;","&amp;""""&amp;"model_name"&amp;""""&amp;":"&amp;""""&amp;D274&amp;""""&amp;","&amp;""""&amp;"year_model"&amp;""""&amp;":"&amp;""""&amp;E274&amp;""""&amp;","&amp;""""&amp;"description"&amp;""""&amp;":"&amp;""""&amp;AD274&amp;""""&amp;"},"</f>
        <v>{"id":"273","make_id":"20","model_name":"Alterra Urvan Cruiser ","year_model":"","description":""},</v>
      </c>
    </row>
    <row r="275" customFormat="false" ht="13.8" hidden="false" customHeight="false" outlineLevel="0" collapsed="false">
      <c r="A275" s="8" t="n">
        <v>274</v>
      </c>
      <c r="B275" s="12" t="n">
        <v>20</v>
      </c>
      <c r="C275" s="8" t="s">
        <v>22</v>
      </c>
      <c r="D275" s="8" t="s">
        <v>358</v>
      </c>
      <c r="E275" s="8" t="s">
        <v>190</v>
      </c>
      <c r="F275" s="2" t="str">
        <f aca="false">SUBSTITUTE(C275," ","_")&amp;"_"&amp;SUBSTITUTE(D275," ","_")&amp;"_"&amp;SUBSTITUTE(E275," ","_")</f>
        <v>ISUZU_Mu-X_2.5Li_4x2/3.0Li_4x4_2014_-_on</v>
      </c>
      <c r="G275" s="2" t="str">
        <f aca="false">VLOOKUP(F275,Sheet6!$G$3:$H$904,2,0)</f>
        <v>N50</v>
      </c>
      <c r="H275" s="2" t="n">
        <f aca="false">VLOOKUP(G275,part!$Q$2:$R$51,2,0)</f>
        <v>11</v>
      </c>
      <c r="I275" s="2" t="str">
        <f aca="false">VLOOKUP(F275,Sheet6!$G$3:$I$904,3,0)</f>
        <v>D26L</v>
      </c>
      <c r="J275" s="2" t="n">
        <f aca="false">VLOOKUP(F275,Sheet6!$G$3:$J$904,4,0)</f>
        <v>0</v>
      </c>
      <c r="K275" s="8" t="n">
        <v>274</v>
      </c>
      <c r="L275" s="2" t="n">
        <f aca="false">VLOOKUP(F275,Sheet9!$H$1:$I$912,2,0)</f>
        <v>1995</v>
      </c>
      <c r="M275" s="2" t="n">
        <f aca="false">VLOOKUP(F275,Sheet9!$H$3:$I$912,2,0)</f>
        <v>1995</v>
      </c>
      <c r="V275" s="2" t="str">
        <f aca="false">"{"&amp;""""&amp;"id"&amp;""""&amp;":"&amp;""""&amp;A275&amp;""""&amp;","&amp;""""&amp;"make_id"&amp;""""&amp;":"&amp;""""&amp;B275&amp;""""&amp;","&amp;""""&amp;"model_name"&amp;""""&amp;":"&amp;""""&amp;D275&amp;""""&amp;","&amp;""""&amp;"year_model"&amp;""""&amp;":"&amp;""""&amp;E275&amp;""""&amp;","&amp;""""&amp;"description"&amp;""""&amp;":"&amp;""""&amp;AD275&amp;""""&amp;"},"</f>
        <v>{"id":"274","make_id":"20","model_name":"Mu-X 2.5Li 4x2/3.0Li 4x4","year_model":"2014 - on","description":""},</v>
      </c>
    </row>
    <row r="276" customFormat="false" ht="13.8" hidden="false" customHeight="false" outlineLevel="0" collapsed="false">
      <c r="A276" s="8" t="n">
        <v>275</v>
      </c>
      <c r="B276" s="12" t="n">
        <v>20</v>
      </c>
      <c r="C276" s="8" t="s">
        <v>22</v>
      </c>
      <c r="D276" s="8" t="s">
        <v>359</v>
      </c>
      <c r="E276" s="8"/>
      <c r="F276" s="2" t="str">
        <f aca="false">SUBSTITUTE(C276," ","_")&amp;"_"&amp;SUBSTITUTE(D276," ","_")&amp;"_"&amp;SUBSTITUTE(E276," ","_")</f>
        <v>ISUZU_Cross-Wind_</v>
      </c>
      <c r="G276" s="2" t="str">
        <f aca="false">VLOOKUP(F276,Sheet6!$G$3:$H$904,2,0)</f>
        <v>NS50</v>
      </c>
      <c r="H276" s="2" t="n">
        <f aca="false">VLOOKUP(G276,part!$Q$2:$R$51,2,0)</f>
        <v>2</v>
      </c>
      <c r="I276" s="2" t="str">
        <f aca="false">VLOOKUP(F276,Sheet6!$G$3:$I$904,3,0)</f>
        <v>D23L</v>
      </c>
      <c r="J276" s="2" t="n">
        <f aca="false">VLOOKUP(F276,Sheet6!$G$3:$J$904,4,0)</f>
        <v>0</v>
      </c>
      <c r="K276" s="8" t="n">
        <v>275</v>
      </c>
      <c r="L276" s="2" t="n">
        <f aca="false">VLOOKUP(F276,Sheet9!$H$1:$I$912,2,0)</f>
        <v>1983</v>
      </c>
      <c r="M276" s="2" t="n">
        <f aca="false">VLOOKUP(F276,Sheet9!$H$3:$I$912,2,0)</f>
        <v>1983</v>
      </c>
      <c r="V276" s="2" t="str">
        <f aca="false">"{"&amp;""""&amp;"id"&amp;""""&amp;":"&amp;""""&amp;A276&amp;""""&amp;","&amp;""""&amp;"make_id"&amp;""""&amp;":"&amp;""""&amp;B276&amp;""""&amp;","&amp;""""&amp;"model_name"&amp;""""&amp;":"&amp;""""&amp;D276&amp;""""&amp;","&amp;""""&amp;"year_model"&amp;""""&amp;":"&amp;""""&amp;E276&amp;""""&amp;","&amp;""""&amp;"description"&amp;""""&amp;":"&amp;""""&amp;AD276&amp;""""&amp;"},"</f>
        <v>{"id":"275","make_id":"20","model_name":"Cross-Wind","year_model":"","description":""},</v>
      </c>
    </row>
    <row r="277" customFormat="false" ht="13.8" hidden="false" customHeight="false" outlineLevel="0" collapsed="false">
      <c r="A277" s="8" t="n">
        <v>276</v>
      </c>
      <c r="B277" s="12" t="n">
        <v>21</v>
      </c>
      <c r="C277" s="8" t="s">
        <v>23</v>
      </c>
      <c r="D277" s="8" t="s">
        <v>360</v>
      </c>
      <c r="E277" s="8"/>
      <c r="F277" s="2" t="str">
        <f aca="false">SUBSTITUTE(C277," ","_")&amp;"_"&amp;SUBSTITUTE(D277," ","_")&amp;"_"&amp;SUBSTITUTE(E277," ","_")</f>
        <v>JAGUAR_Jaguar_S-Type_</v>
      </c>
      <c r="G277" s="2" t="str">
        <f aca="false">VLOOKUP(F277,Sheet6!$G$3:$H$904,2,0)</f>
        <v>DIN88</v>
      </c>
      <c r="H277" s="2" t="n">
        <f aca="false">VLOOKUP(G277,part!$Q$2:$R$51,2,0)</f>
        <v>6</v>
      </c>
      <c r="I277" s="2" t="n">
        <f aca="false">VLOOKUP(F277,Sheet6!$G$3:$I$904,3,0)</f>
        <v>0</v>
      </c>
      <c r="J277" s="2" t="n">
        <f aca="false">VLOOKUP(F277,Sheet6!$G$3:$J$904,4,0)</f>
        <v>0</v>
      </c>
      <c r="K277" s="8" t="n">
        <v>276</v>
      </c>
      <c r="L277" s="2" t="n">
        <f aca="false">VLOOKUP(F277,Sheet9!$H$1:$I$912,2,0)</f>
        <v>2003</v>
      </c>
      <c r="M277" s="2" t="n">
        <f aca="false">VLOOKUP(F277,Sheet9!$H$3:$I$912,2,0)</f>
        <v>2003</v>
      </c>
      <c r="V277" s="2" t="str">
        <f aca="false">"{"&amp;""""&amp;"id"&amp;""""&amp;":"&amp;""""&amp;A277&amp;""""&amp;","&amp;""""&amp;"make_id"&amp;""""&amp;":"&amp;""""&amp;B277&amp;""""&amp;","&amp;""""&amp;"model_name"&amp;""""&amp;":"&amp;""""&amp;D277&amp;""""&amp;","&amp;""""&amp;"year_model"&amp;""""&amp;":"&amp;""""&amp;E277&amp;""""&amp;","&amp;""""&amp;"description"&amp;""""&amp;":"&amp;""""&amp;AD277&amp;""""&amp;"},"</f>
        <v>{"id":"276","make_id":"21","model_name":"Jaguar S-Type","year_model":"","description":""},</v>
      </c>
    </row>
    <row r="278" customFormat="false" ht="13.8" hidden="false" customHeight="false" outlineLevel="0" collapsed="false">
      <c r="A278" s="8" t="n">
        <v>277</v>
      </c>
      <c r="B278" s="12" t="n">
        <v>21</v>
      </c>
      <c r="C278" s="8" t="s">
        <v>23</v>
      </c>
      <c r="D278" s="8" t="s">
        <v>361</v>
      </c>
      <c r="E278" s="8"/>
      <c r="F278" s="2" t="str">
        <f aca="false">SUBSTITUTE(C278," ","_")&amp;"_"&amp;SUBSTITUTE(D278," ","_")&amp;"_"&amp;SUBSTITUTE(E278," ","_")</f>
        <v>JAGUAR_Jaguar_XK-Type_</v>
      </c>
      <c r="G278" s="2" t="str">
        <f aca="false">VLOOKUP(F278,Sheet6!$G$3:$H$904,2,0)</f>
        <v>DIN88</v>
      </c>
      <c r="H278" s="2" t="n">
        <f aca="false">VLOOKUP(G278,part!$Q$2:$R$51,2,0)</f>
        <v>6</v>
      </c>
      <c r="I278" s="2" t="str">
        <f aca="false">VLOOKUP(F278,Sheet6!$G$3:$I$904,3,0)</f>
        <v>If the vehicle is equipped with start/stop technology, the recommended battery is ENERGIZER AGM</v>
      </c>
      <c r="J278" s="2" t="n">
        <f aca="false">VLOOKUP(F278,Sheet6!$G$3:$J$904,4,0)</f>
        <v>2003</v>
      </c>
      <c r="K278" s="8" t="n">
        <v>277</v>
      </c>
      <c r="L278" s="2" t="n">
        <f aca="false">VLOOKUP(F278,Sheet9!$H$1:$I$912,2,0)</f>
        <v>2003</v>
      </c>
      <c r="M278" s="2" t="n">
        <f aca="false">VLOOKUP(F278,Sheet9!$H$3:$I$912,2,0)</f>
        <v>2003</v>
      </c>
      <c r="V278" s="2" t="str">
        <f aca="false">"{"&amp;""""&amp;"id"&amp;""""&amp;":"&amp;""""&amp;A278&amp;""""&amp;","&amp;""""&amp;"make_id"&amp;""""&amp;":"&amp;""""&amp;B278&amp;""""&amp;","&amp;""""&amp;"model_name"&amp;""""&amp;":"&amp;""""&amp;D278&amp;""""&amp;","&amp;""""&amp;"year_model"&amp;""""&amp;":"&amp;""""&amp;E278&amp;""""&amp;","&amp;""""&amp;"description"&amp;""""&amp;":"&amp;""""&amp;AD278&amp;""""&amp;"},"</f>
        <v>{"id":"277","make_id":"21","model_name":"Jaguar XK-Type","year_model":"","description":""},</v>
      </c>
    </row>
    <row r="279" customFormat="false" ht="13.8" hidden="false" customHeight="false" outlineLevel="0" collapsed="false">
      <c r="A279" s="8" t="n">
        <v>278</v>
      </c>
      <c r="B279" s="12" t="n">
        <v>21</v>
      </c>
      <c r="C279" s="8" t="s">
        <v>23</v>
      </c>
      <c r="D279" s="8" t="s">
        <v>362</v>
      </c>
      <c r="E279" s="8"/>
      <c r="F279" s="2" t="str">
        <f aca="false">SUBSTITUTE(C279," ","_")&amp;"_"&amp;SUBSTITUTE(D279," ","_")&amp;"_"&amp;SUBSTITUTE(E279," ","_")</f>
        <v>JAGUAR_Jaguar_XKR-Type_</v>
      </c>
      <c r="G279" s="2" t="str">
        <f aca="false">VLOOKUP(F279,Sheet6!$G$3:$H$904,2,0)</f>
        <v>DIN110</v>
      </c>
      <c r="H279" s="2" t="n">
        <f aca="false">VLOOKUP(G279,part!$Q$2:$R$51,2,0)</f>
        <v>12</v>
      </c>
      <c r="I279" s="2" t="str">
        <f aca="false">VLOOKUP(F279,Sheet6!$G$3:$I$904,3,0)</f>
        <v>If the vehicle is equipped with start/stop technology, the recommended battery is ENERGIZER AGM</v>
      </c>
      <c r="J279" s="2" t="n">
        <f aca="false">VLOOKUP(F279,Sheet6!$G$3:$J$904,4,0)</f>
        <v>0</v>
      </c>
      <c r="K279" s="8" t="n">
        <v>278</v>
      </c>
      <c r="L279" s="2" t="n">
        <f aca="false">VLOOKUP(F279,Sheet9!$H$1:$I$912,2,0)</f>
        <v>0</v>
      </c>
      <c r="M279" s="2" t="n">
        <f aca="false">VLOOKUP(F279,Sheet9!$H$3:$I$912,2,0)</f>
        <v>0</v>
      </c>
      <c r="V279" s="2" t="str">
        <f aca="false">"{"&amp;""""&amp;"id"&amp;""""&amp;":"&amp;""""&amp;A279&amp;""""&amp;","&amp;""""&amp;"make_id"&amp;""""&amp;":"&amp;""""&amp;B279&amp;""""&amp;","&amp;""""&amp;"model_name"&amp;""""&amp;":"&amp;""""&amp;D279&amp;""""&amp;","&amp;""""&amp;"year_model"&amp;""""&amp;":"&amp;""""&amp;E279&amp;""""&amp;","&amp;""""&amp;"description"&amp;""""&amp;":"&amp;""""&amp;AD279&amp;""""&amp;"},"</f>
        <v>{"id":"278","make_id":"21","model_name":"Jaguar XKR-Type","year_model":"","description":""},</v>
      </c>
    </row>
    <row r="280" customFormat="false" ht="13.8" hidden="false" customHeight="false" outlineLevel="0" collapsed="false">
      <c r="A280" s="8" t="n">
        <v>279</v>
      </c>
      <c r="B280" s="12" t="n">
        <v>21</v>
      </c>
      <c r="C280" s="8" t="s">
        <v>23</v>
      </c>
      <c r="D280" s="8" t="s">
        <v>363</v>
      </c>
      <c r="E280" s="8"/>
      <c r="F280" s="2" t="str">
        <f aca="false">SUBSTITUTE(C280," ","_")&amp;"_"&amp;SUBSTITUTE(D280," ","_")&amp;"_"&amp;SUBSTITUTE(E280," ","_")</f>
        <v>JAGUAR_Jaguar_XS-Type_</v>
      </c>
      <c r="G280" s="2" t="str">
        <f aca="false">VLOOKUP(F280,Sheet6!$G$3:$H$904,2,0)</f>
        <v>DIN88</v>
      </c>
      <c r="H280" s="2" t="n">
        <f aca="false">VLOOKUP(G280,part!$Q$2:$R$51,2,0)</f>
        <v>6</v>
      </c>
      <c r="I280" s="2" t="str">
        <f aca="false">VLOOKUP(F280,Sheet6!$G$3:$I$904,3,0)</f>
        <v>If the vehicle is equipped with start/stop technology, the recommended battery is ENERGIZER AGM</v>
      </c>
      <c r="J280" s="2" t="n">
        <f aca="false">VLOOKUP(F280,Sheet6!$G$3:$J$904,4,0)</f>
        <v>2003</v>
      </c>
      <c r="K280" s="8" t="n">
        <v>279</v>
      </c>
      <c r="L280" s="2" t="n">
        <f aca="false">VLOOKUP(F280,Sheet9!$H$1:$I$912,2,0)</f>
        <v>2003</v>
      </c>
      <c r="M280" s="2" t="n">
        <f aca="false">VLOOKUP(F280,Sheet9!$H$3:$I$912,2,0)</f>
        <v>2003</v>
      </c>
      <c r="V280" s="2" t="str">
        <f aca="false">"{"&amp;""""&amp;"id"&amp;""""&amp;":"&amp;""""&amp;A280&amp;""""&amp;","&amp;""""&amp;"make_id"&amp;""""&amp;":"&amp;""""&amp;B280&amp;""""&amp;","&amp;""""&amp;"model_name"&amp;""""&amp;":"&amp;""""&amp;D280&amp;""""&amp;","&amp;""""&amp;"year_model"&amp;""""&amp;":"&amp;""""&amp;E280&amp;""""&amp;","&amp;""""&amp;"description"&amp;""""&amp;":"&amp;""""&amp;AD280&amp;""""&amp;"},"</f>
        <v>{"id":"279","make_id":"21","model_name":"Jaguar XS-Type","year_model":"","description":""},</v>
      </c>
    </row>
    <row r="281" customFormat="false" ht="13.8" hidden="false" customHeight="false" outlineLevel="0" collapsed="false">
      <c r="A281" s="8" t="n">
        <v>280</v>
      </c>
      <c r="B281" s="12" t="n">
        <v>21</v>
      </c>
      <c r="C281" s="8" t="s">
        <v>23</v>
      </c>
      <c r="D281" s="8" t="s">
        <v>364</v>
      </c>
      <c r="E281" s="8"/>
      <c r="F281" s="2" t="str">
        <f aca="false">SUBSTITUTE(C281," ","_")&amp;"_"&amp;SUBSTITUTE(D281," ","_")&amp;"_"&amp;SUBSTITUTE(E281," ","_")</f>
        <v>JAGUAR_Jaguar_X-Type_</v>
      </c>
      <c r="G281" s="2" t="str">
        <f aca="false">VLOOKUP(F281,Sheet6!$G$3:$H$904,2,0)</f>
        <v>DIN88</v>
      </c>
      <c r="H281" s="2" t="n">
        <f aca="false">VLOOKUP(G281,part!$Q$2:$R$51,2,0)</f>
        <v>6</v>
      </c>
      <c r="I281" s="2" t="str">
        <f aca="false">VLOOKUP(F281,Sheet6!$G$3:$I$904,3,0)</f>
        <v>If the vehicle is equipped with start/stop technology, the recommended battery is ENERGIZER AGM</v>
      </c>
      <c r="J281" s="2" t="n">
        <f aca="false">VLOOKUP(F281,Sheet6!$G$3:$J$904,4,0)</f>
        <v>2003</v>
      </c>
      <c r="K281" s="8" t="n">
        <v>280</v>
      </c>
      <c r="L281" s="2" t="n">
        <f aca="false">VLOOKUP(F281,Sheet9!$H$1:$I$912,2,0)</f>
        <v>2003</v>
      </c>
      <c r="M281" s="2" t="n">
        <f aca="false">VLOOKUP(F281,Sheet9!$H$3:$I$912,2,0)</f>
        <v>2003</v>
      </c>
      <c r="V281" s="2" t="str">
        <f aca="false">"{"&amp;""""&amp;"id"&amp;""""&amp;":"&amp;""""&amp;A281&amp;""""&amp;","&amp;""""&amp;"make_id"&amp;""""&amp;":"&amp;""""&amp;B281&amp;""""&amp;","&amp;""""&amp;"model_name"&amp;""""&amp;":"&amp;""""&amp;D281&amp;""""&amp;","&amp;""""&amp;"year_model"&amp;""""&amp;":"&amp;""""&amp;E281&amp;""""&amp;","&amp;""""&amp;"description"&amp;""""&amp;":"&amp;""""&amp;AD281&amp;""""&amp;"},"</f>
        <v>{"id":"280","make_id":"21","model_name":"Jaguar X-Type","year_model":"","description":""},</v>
      </c>
    </row>
    <row r="282" customFormat="false" ht="13.8" hidden="false" customHeight="false" outlineLevel="0" collapsed="false">
      <c r="A282" s="8" t="n">
        <v>281</v>
      </c>
      <c r="B282" s="12" t="n">
        <v>21</v>
      </c>
      <c r="C282" s="8" t="s">
        <v>23</v>
      </c>
      <c r="D282" s="8" t="s">
        <v>365</v>
      </c>
      <c r="E282" s="8"/>
      <c r="F282" s="2" t="str">
        <f aca="false">SUBSTITUTE(C282," ","_")&amp;"_"&amp;SUBSTITUTE(D282," ","_")&amp;"_"&amp;SUBSTITUTE(E282," ","_")</f>
        <v>JAGUAR_Jaguar_XI-Type_</v>
      </c>
      <c r="G282" s="2" t="str">
        <f aca="false">VLOOKUP(F282,Sheet6!$G$3:$H$904,2,0)</f>
        <v>DIN110</v>
      </c>
      <c r="H282" s="2" t="n">
        <f aca="false">VLOOKUP(G282,part!$Q$2:$R$51,2,0)</f>
        <v>12</v>
      </c>
      <c r="I282" s="2" t="n">
        <f aca="false">VLOOKUP(F282,Sheet6!$G$3:$I$904,3,0)</f>
        <v>0</v>
      </c>
      <c r="J282" s="2" t="n">
        <f aca="false">VLOOKUP(F282,Sheet6!$G$3:$J$904,4,0)</f>
        <v>0</v>
      </c>
      <c r="K282" s="8" t="n">
        <v>281</v>
      </c>
      <c r="L282" s="2" t="n">
        <f aca="false">VLOOKUP(F282,Sheet9!$H$1:$I$912,2,0)</f>
        <v>0</v>
      </c>
      <c r="M282" s="2" t="n">
        <f aca="false">VLOOKUP(F282,Sheet9!$H$3:$I$912,2,0)</f>
        <v>0</v>
      </c>
      <c r="V282" s="2" t="str">
        <f aca="false">"{"&amp;""""&amp;"id"&amp;""""&amp;":"&amp;""""&amp;A282&amp;""""&amp;","&amp;""""&amp;"make_id"&amp;""""&amp;":"&amp;""""&amp;B282&amp;""""&amp;","&amp;""""&amp;"model_name"&amp;""""&amp;":"&amp;""""&amp;D282&amp;""""&amp;","&amp;""""&amp;"year_model"&amp;""""&amp;":"&amp;""""&amp;E282&amp;""""&amp;","&amp;""""&amp;"description"&amp;""""&amp;":"&amp;""""&amp;AD282&amp;""""&amp;"},"</f>
        <v>{"id":"281","make_id":"21","model_name":"Jaguar XI-Type","year_model":"","description":""},</v>
      </c>
    </row>
    <row r="283" customFormat="false" ht="13.8" hidden="false" customHeight="false" outlineLevel="0" collapsed="false">
      <c r="A283" s="8" t="n">
        <v>282</v>
      </c>
      <c r="B283" s="12" t="n">
        <v>21</v>
      </c>
      <c r="C283" s="8" t="s">
        <v>23</v>
      </c>
      <c r="D283" s="8" t="s">
        <v>366</v>
      </c>
      <c r="E283" s="8"/>
      <c r="F283" s="2" t="str">
        <f aca="false">SUBSTITUTE(C283," ","_")&amp;"_"&amp;SUBSTITUTE(D283," ","_")&amp;"_"&amp;SUBSTITUTE(E283," ","_")</f>
        <v>JAGUAR_Jaguar_XIR-Type_</v>
      </c>
      <c r="G283" s="2" t="str">
        <f aca="false">VLOOKUP(F283,Sheet6!$G$3:$H$904,2,0)</f>
        <v>DIN110</v>
      </c>
      <c r="H283" s="2" t="n">
        <f aca="false">VLOOKUP(G283,part!$Q$2:$R$51,2,0)</f>
        <v>12</v>
      </c>
      <c r="I283" s="2" t="n">
        <f aca="false">VLOOKUP(F283,Sheet6!$G$3:$I$904,3,0)</f>
        <v>0</v>
      </c>
      <c r="J283" s="2" t="n">
        <f aca="false">VLOOKUP(F283,Sheet6!$G$3:$J$904,4,0)</f>
        <v>0</v>
      </c>
      <c r="K283" s="8" t="n">
        <v>282</v>
      </c>
      <c r="L283" s="2" t="n">
        <f aca="false">VLOOKUP(F283,Sheet9!$H$1:$I$912,2,0)</f>
        <v>0</v>
      </c>
      <c r="M283" s="2" t="n">
        <f aca="false">VLOOKUP(F283,Sheet9!$H$3:$I$912,2,0)</f>
        <v>0</v>
      </c>
      <c r="V283" s="2" t="str">
        <f aca="false">"{"&amp;""""&amp;"id"&amp;""""&amp;":"&amp;""""&amp;A283&amp;""""&amp;","&amp;""""&amp;"make_id"&amp;""""&amp;":"&amp;""""&amp;B283&amp;""""&amp;","&amp;""""&amp;"model_name"&amp;""""&amp;":"&amp;""""&amp;D283&amp;""""&amp;","&amp;""""&amp;"year_model"&amp;""""&amp;":"&amp;""""&amp;E283&amp;""""&amp;","&amp;""""&amp;"description"&amp;""""&amp;":"&amp;""""&amp;AD283&amp;""""&amp;"},"</f>
        <v>{"id":"282","make_id":"21","model_name":"Jaguar XIR-Type","year_model":"","description":""},</v>
      </c>
    </row>
    <row r="284" customFormat="false" ht="13.8" hidden="false" customHeight="false" outlineLevel="0" collapsed="false">
      <c r="A284" s="8" t="n">
        <v>283</v>
      </c>
      <c r="B284" s="12" t="n">
        <v>22</v>
      </c>
      <c r="C284" s="8" t="s">
        <v>24</v>
      </c>
      <c r="D284" s="8" t="s">
        <v>367</v>
      </c>
      <c r="E284" s="8" t="s">
        <v>368</v>
      </c>
      <c r="F284" s="2" t="str">
        <f aca="false">SUBSTITUTE(C284," ","_")&amp;"_"&amp;SUBSTITUTE(D284," ","_")&amp;"_"&amp;SUBSTITUTE(E284," ","_")</f>
        <v>KIA_Pregio_2.2L_(Diesel)_1994_-_2000_</v>
      </c>
      <c r="G284" s="2" t="str">
        <f aca="false">VLOOKUP(F284,Sheet6!$G$3:$H$904,2,0)</f>
        <v>N70</v>
      </c>
      <c r="H284" s="2" t="n">
        <f aca="false">VLOOKUP(G284,part!$Q$2:$R$51,2,0)</f>
        <v>1</v>
      </c>
      <c r="I284" s="2" t="str">
        <f aca="false">VLOOKUP(F284,Sheet6!$G$3:$I$904,3,0)</f>
        <v>D31L</v>
      </c>
      <c r="J284" s="2" t="n">
        <f aca="false">VLOOKUP(F284,Sheet6!$G$3:$J$904,4,0)</f>
        <v>0</v>
      </c>
      <c r="K284" s="8" t="n">
        <v>283</v>
      </c>
      <c r="L284" s="2" t="n">
        <f aca="false">VLOOKUP(F284,Sheet9!$H$1:$I$912,2,0)</f>
        <v>1996</v>
      </c>
      <c r="M284" s="2" t="n">
        <f aca="false">VLOOKUP(F284,Sheet9!$H$3:$I$912,2,0)</f>
        <v>1996</v>
      </c>
      <c r="V284" s="2" t="str">
        <f aca="false">"{"&amp;""""&amp;"id"&amp;""""&amp;":"&amp;""""&amp;A284&amp;""""&amp;","&amp;""""&amp;"make_id"&amp;""""&amp;":"&amp;""""&amp;B284&amp;""""&amp;","&amp;""""&amp;"model_name"&amp;""""&amp;":"&amp;""""&amp;D284&amp;""""&amp;","&amp;""""&amp;"year_model"&amp;""""&amp;":"&amp;""""&amp;E284&amp;""""&amp;","&amp;""""&amp;"description"&amp;""""&amp;":"&amp;""""&amp;AD284&amp;""""&amp;"},"</f>
        <v>{"id":"283","make_id":"22","model_name":"Pregio 2.2L (Diesel)","year_model":"1994 - 2000 ","description":""},</v>
      </c>
    </row>
    <row r="285" customFormat="false" ht="13.8" hidden="false" customHeight="false" outlineLevel="0" collapsed="false">
      <c r="A285" s="8" t="n">
        <v>284</v>
      </c>
      <c r="B285" s="12" t="n">
        <v>22</v>
      </c>
      <c r="C285" s="8" t="s">
        <v>24</v>
      </c>
      <c r="D285" s="8" t="s">
        <v>369</v>
      </c>
      <c r="E285" s="8" t="s">
        <v>370</v>
      </c>
      <c r="F285" s="2" t="str">
        <f aca="false">SUBSTITUTE(C285," ","_")&amp;"_"&amp;SUBSTITUTE(D285," ","_")&amp;"_"&amp;SUBSTITUTE(E285," ","_")</f>
        <v>KIA_Pride_1990_-_2000_</v>
      </c>
      <c r="G285" s="2" t="str">
        <f aca="false">VLOOKUP(F285,Sheet6!$G$3:$H$904,2,0)</f>
        <v>NS50</v>
      </c>
      <c r="H285" s="2" t="n">
        <f aca="false">VLOOKUP(G285,part!$Q$2:$R$51,2,0)</f>
        <v>2</v>
      </c>
      <c r="I285" s="2" t="str">
        <f aca="false">VLOOKUP(F285,Sheet6!$G$3:$I$904,3,0)</f>
        <v>D23L</v>
      </c>
      <c r="J285" s="2" t="n">
        <f aca="false">VLOOKUP(F285,Sheet6!$G$3:$J$904,4,0)</f>
        <v>0</v>
      </c>
      <c r="K285" s="8" t="n">
        <v>284</v>
      </c>
      <c r="L285" s="2" t="n">
        <f aca="false">VLOOKUP(F285,Sheet9!$H$1:$I$912,2,0)</f>
        <v>1983</v>
      </c>
      <c r="M285" s="2" t="n">
        <f aca="false">VLOOKUP(F285,Sheet9!$H$3:$I$912,2,0)</f>
        <v>1983</v>
      </c>
      <c r="V285" s="2" t="str">
        <f aca="false">"{"&amp;""""&amp;"id"&amp;""""&amp;":"&amp;""""&amp;A285&amp;""""&amp;","&amp;""""&amp;"make_id"&amp;""""&amp;":"&amp;""""&amp;B285&amp;""""&amp;","&amp;""""&amp;"model_name"&amp;""""&amp;":"&amp;""""&amp;D285&amp;""""&amp;","&amp;""""&amp;"year_model"&amp;""""&amp;":"&amp;""""&amp;E285&amp;""""&amp;","&amp;""""&amp;"description"&amp;""""&amp;":"&amp;""""&amp;AD285&amp;""""&amp;"},"</f>
        <v>{"id":"284","make_id":"22","model_name":"Pride","year_model":"1990 - 2000 ","description":""},</v>
      </c>
    </row>
    <row r="286" customFormat="false" ht="13.8" hidden="false" customHeight="false" outlineLevel="0" collapsed="false">
      <c r="A286" s="8" t="n">
        <v>285</v>
      </c>
      <c r="B286" s="12" t="n">
        <v>22</v>
      </c>
      <c r="C286" s="8" t="s">
        <v>24</v>
      </c>
      <c r="D286" s="8" t="s">
        <v>371</v>
      </c>
      <c r="E286" s="9" t="s">
        <v>372</v>
      </c>
      <c r="F286" s="2" t="str">
        <f aca="false">SUBSTITUTE(C286," ","_")&amp;"_"&amp;SUBSTITUTE(D286," ","_")&amp;"_"&amp;SUBSTITUTE(E286," ","_")</f>
        <v>KIA_Rio_1.4L_EX_Sedan_AT________2007_-_on</v>
      </c>
      <c r="G286" s="2" t="str">
        <f aca="false">VLOOKUP(F286,Sheet6!$G$3:$H$904,2,0)</f>
        <v>NS50L</v>
      </c>
      <c r="H286" s="2" t="n">
        <f aca="false">VLOOKUP(G286,part!$Q$2:$R$51,2,0)</f>
        <v>10</v>
      </c>
      <c r="I286" s="2" t="str">
        <f aca="false">VLOOKUP(F286,Sheet6!$G$3:$I$904,3,0)</f>
        <v>L23L</v>
      </c>
      <c r="J286" s="2" t="n">
        <f aca="false">VLOOKUP(F286,Sheet6!$G$3:$J$904,4,0)</f>
        <v>0</v>
      </c>
      <c r="K286" s="8" t="n">
        <v>285</v>
      </c>
      <c r="L286" s="2" t="n">
        <f aca="false">VLOOKUP(F286,Sheet9!$H$1:$I$912,2,0)</f>
        <v>0</v>
      </c>
      <c r="M286" s="2" t="n">
        <f aca="false">VLOOKUP(F286,Sheet9!$H$3:$I$912,2,0)</f>
        <v>0</v>
      </c>
      <c r="V286" s="2" t="str">
        <f aca="false">"{"&amp;""""&amp;"id"&amp;""""&amp;":"&amp;""""&amp;A286&amp;""""&amp;","&amp;""""&amp;"make_id"&amp;""""&amp;":"&amp;""""&amp;B286&amp;""""&amp;","&amp;""""&amp;"model_name"&amp;""""&amp;":"&amp;""""&amp;D286&amp;""""&amp;","&amp;""""&amp;"year_model"&amp;""""&amp;":"&amp;""""&amp;E286&amp;""""&amp;","&amp;""""&amp;"description"&amp;""""&amp;":"&amp;""""&amp;AD286&amp;""""&amp;"},"</f>
        <v>{"id":"285","make_id":"22","model_name":"Rio 1.4L EX Sedan AT","year_model":"       2007 - on","description":""},</v>
      </c>
    </row>
    <row r="287" customFormat="false" ht="13.8" hidden="false" customHeight="false" outlineLevel="0" collapsed="false">
      <c r="A287" s="8" t="n">
        <v>286</v>
      </c>
      <c r="B287" s="12" t="n">
        <v>22</v>
      </c>
      <c r="C287" s="8" t="s">
        <v>24</v>
      </c>
      <c r="D287" s="8" t="s">
        <v>373</v>
      </c>
      <c r="E287" s="9" t="s">
        <v>372</v>
      </c>
      <c r="F287" s="2" t="str">
        <f aca="false">SUBSTITUTE(C287," ","_")&amp;"_"&amp;SUBSTITUTE(D287," ","_")&amp;"_"&amp;SUBSTITUTE(E287," ","_")</f>
        <v>KIA_Rio_1.4L_EX_Sedan_MT________2007_-_on</v>
      </c>
      <c r="G287" s="2" t="str">
        <f aca="false">VLOOKUP(F287,Sheet6!$G$3:$H$904,2,0)</f>
        <v>NS50L</v>
      </c>
      <c r="H287" s="2" t="n">
        <f aca="false">VLOOKUP(G287,part!$Q$2:$R$51,2,0)</f>
        <v>10</v>
      </c>
      <c r="I287" s="2" t="str">
        <f aca="false">VLOOKUP(F287,Sheet6!$G$3:$I$904,3,0)</f>
        <v>L23L</v>
      </c>
      <c r="J287" s="2" t="n">
        <f aca="false">VLOOKUP(F287,Sheet6!$G$3:$J$904,4,0)</f>
        <v>0</v>
      </c>
      <c r="K287" s="8" t="n">
        <v>286</v>
      </c>
      <c r="L287" s="2" t="n">
        <f aca="false">VLOOKUP(F287,Sheet9!$H$1:$I$912,2,0)</f>
        <v>0</v>
      </c>
      <c r="M287" s="2" t="n">
        <f aca="false">VLOOKUP(F287,Sheet9!$H$3:$I$912,2,0)</f>
        <v>0</v>
      </c>
      <c r="V287" s="2" t="str">
        <f aca="false">"{"&amp;""""&amp;"id"&amp;""""&amp;":"&amp;""""&amp;A287&amp;""""&amp;","&amp;""""&amp;"make_id"&amp;""""&amp;":"&amp;""""&amp;B287&amp;""""&amp;","&amp;""""&amp;"model_name"&amp;""""&amp;":"&amp;""""&amp;D287&amp;""""&amp;","&amp;""""&amp;"year_model"&amp;""""&amp;":"&amp;""""&amp;E287&amp;""""&amp;","&amp;""""&amp;"description"&amp;""""&amp;":"&amp;""""&amp;AD287&amp;""""&amp;"},"</f>
        <v>{"id":"286","make_id":"22","model_name":"Rio 1.4L EX Sedan MT","year_model":"       2007 - on","description":""},</v>
      </c>
    </row>
    <row r="288" customFormat="false" ht="13.8" hidden="false" customHeight="false" outlineLevel="0" collapsed="false">
      <c r="A288" s="8" t="n">
        <v>287</v>
      </c>
      <c r="B288" s="12" t="n">
        <v>22</v>
      </c>
      <c r="C288" s="8" t="s">
        <v>24</v>
      </c>
      <c r="D288" s="8" t="s">
        <v>374</v>
      </c>
      <c r="E288" s="8" t="n">
        <v>2004</v>
      </c>
      <c r="F288" s="2" t="str">
        <f aca="false">SUBSTITUTE(C288," ","_")&amp;"_"&amp;SUBSTITUTE(D288," ","_")&amp;"_"&amp;SUBSTITUTE(E288," ","_")</f>
        <v>KIA_Sedona_2004</v>
      </c>
      <c r="G288" s="2" t="str">
        <f aca="false">VLOOKUP(F288,Sheet6!$G$3:$H$904,2,0)</f>
        <v>N70</v>
      </c>
      <c r="H288" s="2" t="n">
        <f aca="false">VLOOKUP(G288,part!$Q$2:$R$51,2,0)</f>
        <v>1</v>
      </c>
      <c r="I288" s="2" t="str">
        <f aca="false">VLOOKUP(F288,Sheet6!$G$3:$I$904,3,0)</f>
        <v>D31L</v>
      </c>
      <c r="J288" s="2" t="n">
        <f aca="false">VLOOKUP(F288,Sheet6!$G$3:$J$904,4,0)</f>
        <v>0</v>
      </c>
      <c r="K288" s="8" t="n">
        <v>287</v>
      </c>
      <c r="L288" s="2" t="n">
        <f aca="false">VLOOKUP(F288,Sheet9!$H$1:$I$912,2,0)</f>
        <v>1996</v>
      </c>
      <c r="M288" s="2" t="n">
        <f aca="false">VLOOKUP(F288,Sheet9!$H$3:$I$912,2,0)</f>
        <v>1996</v>
      </c>
      <c r="V288" s="2" t="str">
        <f aca="false">"{"&amp;""""&amp;"id"&amp;""""&amp;":"&amp;""""&amp;A288&amp;""""&amp;","&amp;""""&amp;"make_id"&amp;""""&amp;":"&amp;""""&amp;B288&amp;""""&amp;","&amp;""""&amp;"model_name"&amp;""""&amp;":"&amp;""""&amp;D288&amp;""""&amp;","&amp;""""&amp;"year_model"&amp;""""&amp;":"&amp;""""&amp;E288&amp;""""&amp;","&amp;""""&amp;"description"&amp;""""&amp;":"&amp;""""&amp;AD288&amp;""""&amp;"},"</f>
        <v>{"id":"287","make_id":"22","model_name":"Sedona","year_model":"2004","description":""},</v>
      </c>
    </row>
    <row r="289" customFormat="false" ht="13.8" hidden="false" customHeight="false" outlineLevel="0" collapsed="false">
      <c r="A289" s="8" t="n">
        <v>288</v>
      </c>
      <c r="B289" s="12" t="n">
        <v>22</v>
      </c>
      <c r="C289" s="8" t="s">
        <v>24</v>
      </c>
      <c r="D289" s="8" t="s">
        <v>375</v>
      </c>
      <c r="E289" s="8" t="n">
        <v>2004</v>
      </c>
      <c r="F289" s="2" t="str">
        <f aca="false">SUBSTITUTE(C289," ","_")&amp;"_"&amp;SUBSTITUTE(D289," ","_")&amp;"_"&amp;SUBSTITUTE(E289," ","_")</f>
        <v>KIA_Sorento_2004</v>
      </c>
      <c r="G289" s="2" t="str">
        <f aca="false">VLOOKUP(F289,Sheet6!$G$3:$H$904,2,0)</f>
        <v>N50</v>
      </c>
      <c r="H289" s="2" t="n">
        <f aca="false">VLOOKUP(G289,part!$Q$2:$R$51,2,0)</f>
        <v>11</v>
      </c>
      <c r="I289" s="2" t="str">
        <f aca="false">VLOOKUP(F289,Sheet6!$G$3:$I$904,3,0)</f>
        <v>D26L</v>
      </c>
      <c r="J289" s="2" t="n">
        <f aca="false">VLOOKUP(F289,Sheet6!$G$3:$J$904,4,0)</f>
        <v>0</v>
      </c>
      <c r="K289" s="8" t="n">
        <v>288</v>
      </c>
      <c r="L289" s="2" t="n">
        <f aca="false">VLOOKUP(F289,Sheet9!$H$1:$I$912,2,0)</f>
        <v>1995</v>
      </c>
      <c r="M289" s="2" t="n">
        <f aca="false">VLOOKUP(F289,Sheet9!$H$3:$I$912,2,0)</f>
        <v>1995</v>
      </c>
      <c r="V289" s="2" t="str">
        <f aca="false">"{"&amp;""""&amp;"id"&amp;""""&amp;":"&amp;""""&amp;A289&amp;""""&amp;","&amp;""""&amp;"make_id"&amp;""""&amp;":"&amp;""""&amp;B289&amp;""""&amp;","&amp;""""&amp;"model_name"&amp;""""&amp;":"&amp;""""&amp;D289&amp;""""&amp;","&amp;""""&amp;"year_model"&amp;""""&amp;":"&amp;""""&amp;E289&amp;""""&amp;","&amp;""""&amp;"description"&amp;""""&amp;":"&amp;""""&amp;AD289&amp;""""&amp;"},"</f>
        <v>{"id":"288","make_id":"22","model_name":"Sorento","year_model":"2004","description":""},</v>
      </c>
    </row>
    <row r="290" customFormat="false" ht="13.8" hidden="false" customHeight="false" outlineLevel="0" collapsed="false">
      <c r="A290" s="8" t="n">
        <v>289</v>
      </c>
      <c r="B290" s="12" t="n">
        <v>22</v>
      </c>
      <c r="C290" s="8" t="s">
        <v>24</v>
      </c>
      <c r="D290" s="8" t="s">
        <v>376</v>
      </c>
      <c r="E290" s="8" t="s">
        <v>75</v>
      </c>
      <c r="F290" s="2" t="str">
        <f aca="false">SUBSTITUTE(C290," ","_")&amp;"_"&amp;SUBSTITUTE(D290," ","_")&amp;"_"&amp;SUBSTITUTE(E290," ","_")</f>
        <v>KIA_Sorento_7_Seater_AT_2007_-_on</v>
      </c>
      <c r="G290" s="2" t="str">
        <f aca="false">VLOOKUP(F290,Sheet6!$G$3:$H$904,2,0)</f>
        <v>NX-20</v>
      </c>
      <c r="H290" s="2" t="n">
        <f aca="false">VLOOKUP(G290,part!$Q$2:$R$51,2,0)</f>
        <v>19</v>
      </c>
      <c r="I290" s="2" t="str">
        <f aca="false">VLOOKUP(F290,Sheet6!$G$3:$I$904,3,0)</f>
        <v>NX-120L</v>
      </c>
      <c r="J290" s="2" t="n">
        <f aca="false">VLOOKUP(F290,Sheet6!$G$3:$J$904,4,0)</f>
        <v>0</v>
      </c>
      <c r="K290" s="8" t="n">
        <v>289</v>
      </c>
      <c r="L290" s="2" t="n">
        <f aca="false">VLOOKUP(F290,Sheet9!$H$1:$I$912,2,0)</f>
        <v>0</v>
      </c>
      <c r="M290" s="2" t="n">
        <f aca="false">VLOOKUP(F290,Sheet9!$H$3:$I$912,2,0)</f>
        <v>0</v>
      </c>
      <c r="V290" s="2" t="str">
        <f aca="false">"{"&amp;""""&amp;"id"&amp;""""&amp;":"&amp;""""&amp;A290&amp;""""&amp;","&amp;""""&amp;"make_id"&amp;""""&amp;":"&amp;""""&amp;B290&amp;""""&amp;","&amp;""""&amp;"model_name"&amp;""""&amp;":"&amp;""""&amp;D290&amp;""""&amp;","&amp;""""&amp;"year_model"&amp;""""&amp;":"&amp;""""&amp;E290&amp;""""&amp;","&amp;""""&amp;"description"&amp;""""&amp;":"&amp;""""&amp;AD290&amp;""""&amp;"},"</f>
        <v>{"id":"289","make_id":"22","model_name":"Sorento 7 Seater AT","year_model":"2007 - on","description":""},</v>
      </c>
    </row>
    <row r="291" customFormat="false" ht="13.8" hidden="false" customHeight="false" outlineLevel="0" collapsed="false">
      <c r="A291" s="8" t="n">
        <v>290</v>
      </c>
      <c r="B291" s="12" t="n">
        <v>22</v>
      </c>
      <c r="C291" s="8" t="s">
        <v>24</v>
      </c>
      <c r="D291" s="8" t="s">
        <v>377</v>
      </c>
      <c r="E291" s="8"/>
      <c r="F291" s="2" t="str">
        <f aca="false">SUBSTITUTE(C291," ","_")&amp;"_"&amp;SUBSTITUTE(D291," ","_")&amp;"_"&amp;SUBSTITUTE(E291," ","_")</f>
        <v>KIA_Soul_Gas__</v>
      </c>
      <c r="G291" s="2" t="str">
        <f aca="false">VLOOKUP(F291,Sheet6!$G$3:$H$904,2,0)</f>
        <v>NS50L</v>
      </c>
      <c r="H291" s="2" t="n">
        <f aca="false">VLOOKUP(G291,part!$Q$2:$R$51,2,0)</f>
        <v>10</v>
      </c>
      <c r="I291" s="2" t="str">
        <f aca="false">VLOOKUP(F291,Sheet6!$G$3:$I$904,3,0)</f>
        <v>L23L</v>
      </c>
      <c r="J291" s="2" t="n">
        <f aca="false">VLOOKUP(F291,Sheet6!$G$3:$J$904,4,0)</f>
        <v>0</v>
      </c>
      <c r="K291" s="8" t="n">
        <v>290</v>
      </c>
      <c r="L291" s="2" t="n">
        <f aca="false">VLOOKUP(F291,Sheet9!$H$1:$I$912,2,0)</f>
        <v>0</v>
      </c>
      <c r="M291" s="2" t="n">
        <f aca="false">VLOOKUP(F291,Sheet9!$H$3:$I$912,2,0)</f>
        <v>0</v>
      </c>
      <c r="V291" s="2" t="str">
        <f aca="false">"{"&amp;""""&amp;"id"&amp;""""&amp;":"&amp;""""&amp;A291&amp;""""&amp;","&amp;""""&amp;"make_id"&amp;""""&amp;":"&amp;""""&amp;B291&amp;""""&amp;","&amp;""""&amp;"model_name"&amp;""""&amp;":"&amp;""""&amp;D291&amp;""""&amp;","&amp;""""&amp;"year_model"&amp;""""&amp;":"&amp;""""&amp;E291&amp;""""&amp;","&amp;""""&amp;"description"&amp;""""&amp;":"&amp;""""&amp;AD291&amp;""""&amp;"},"</f>
        <v>{"id":"290","make_id":"22","model_name":"Soul Gas ","year_model":"","description":""},</v>
      </c>
    </row>
    <row r="292" customFormat="false" ht="13.8" hidden="false" customHeight="false" outlineLevel="0" collapsed="false">
      <c r="A292" s="8" t="n">
        <v>291</v>
      </c>
      <c r="B292" s="12" t="n">
        <v>22</v>
      </c>
      <c r="C292" s="8" t="s">
        <v>24</v>
      </c>
      <c r="D292" s="8" t="s">
        <v>378</v>
      </c>
      <c r="E292" s="9" t="s">
        <v>75</v>
      </c>
      <c r="F292" s="2" t="str">
        <f aca="false">SUBSTITUTE(C292," ","_")&amp;"_"&amp;SUBSTITUTE(D292," ","_")&amp;"_"&amp;SUBSTITUTE(E292," ","_")</f>
        <v>KIA_Sportage_2.0L_Gas_AT_2007_-_on</v>
      </c>
      <c r="G292" s="2" t="str">
        <f aca="false">VLOOKUP(F292,Sheet6!$G$3:$H$904,2,0)</f>
        <v>NS50L</v>
      </c>
      <c r="H292" s="2" t="n">
        <f aca="false">VLOOKUP(G292,part!$Q$2:$R$51,2,0)</f>
        <v>10</v>
      </c>
      <c r="I292" s="2" t="str">
        <f aca="false">VLOOKUP(F292,Sheet6!$G$3:$I$904,3,0)</f>
        <v>L23L</v>
      </c>
      <c r="J292" s="2" t="n">
        <f aca="false">VLOOKUP(F292,Sheet6!$G$3:$J$904,4,0)</f>
        <v>0</v>
      </c>
      <c r="K292" s="8" t="n">
        <v>291</v>
      </c>
      <c r="L292" s="2" t="n">
        <f aca="false">VLOOKUP(F292,Sheet9!$H$1:$I$912,2,0)</f>
        <v>0</v>
      </c>
      <c r="M292" s="2" t="n">
        <f aca="false">VLOOKUP(F292,Sheet9!$H$3:$I$912,2,0)</f>
        <v>0</v>
      </c>
      <c r="V292" s="2" t="str">
        <f aca="false">"{"&amp;""""&amp;"id"&amp;""""&amp;":"&amp;""""&amp;A292&amp;""""&amp;","&amp;""""&amp;"make_id"&amp;""""&amp;":"&amp;""""&amp;B292&amp;""""&amp;","&amp;""""&amp;"model_name"&amp;""""&amp;":"&amp;""""&amp;D292&amp;""""&amp;","&amp;""""&amp;"year_model"&amp;""""&amp;":"&amp;""""&amp;E292&amp;""""&amp;","&amp;""""&amp;"description"&amp;""""&amp;":"&amp;""""&amp;AD292&amp;""""&amp;"},"</f>
        <v>{"id":"291","make_id":"22","model_name":"Sportage 2.0L Gas AT","year_model":"2007 - on","description":""},</v>
      </c>
    </row>
    <row r="293" customFormat="false" ht="13.8" hidden="false" customHeight="false" outlineLevel="0" collapsed="false">
      <c r="A293" s="8" t="n">
        <v>292</v>
      </c>
      <c r="B293" s="12" t="n">
        <v>22</v>
      </c>
      <c r="C293" s="8" t="s">
        <v>24</v>
      </c>
      <c r="D293" s="8" t="s">
        <v>379</v>
      </c>
      <c r="E293" s="9" t="s">
        <v>75</v>
      </c>
      <c r="F293" s="2" t="str">
        <f aca="false">SUBSTITUTE(C293," ","_")&amp;"_"&amp;SUBSTITUTE(D293," ","_")&amp;"_"&amp;SUBSTITUTE(E293," ","_")</f>
        <v>KIA_Sportage_2.0L_LDSL_AT_CRDi_4x2_2007_-_on</v>
      </c>
      <c r="G293" s="2" t="str">
        <f aca="false">VLOOKUP(F293,Sheet6!$G$3:$H$904,2,0)</f>
        <v>N70R</v>
      </c>
      <c r="H293" s="2" t="n">
        <f aca="false">VLOOKUP(G293,part!$Q$2:$R$51,2,0)</f>
        <v>20</v>
      </c>
      <c r="I293" s="2" t="str">
        <f aca="false">VLOOKUP(F293,Sheet6!$G$3:$I$904,3,0)</f>
        <v>L31R</v>
      </c>
      <c r="J293" s="2" t="n">
        <f aca="false">VLOOKUP(F293,Sheet6!$G$3:$J$904,4,0)</f>
        <v>0</v>
      </c>
      <c r="K293" s="8" t="n">
        <v>292</v>
      </c>
      <c r="L293" s="2" t="n">
        <f aca="false">VLOOKUP(F293,Sheet9!$H$1:$I$912,2,0)</f>
        <v>0</v>
      </c>
      <c r="M293" s="2" t="n">
        <f aca="false">VLOOKUP(F293,Sheet9!$H$3:$I$912,2,0)</f>
        <v>0</v>
      </c>
      <c r="V293" s="2" t="str">
        <f aca="false">"{"&amp;""""&amp;"id"&amp;""""&amp;":"&amp;""""&amp;A293&amp;""""&amp;","&amp;""""&amp;"make_id"&amp;""""&amp;":"&amp;""""&amp;B293&amp;""""&amp;","&amp;""""&amp;"model_name"&amp;""""&amp;":"&amp;""""&amp;D293&amp;""""&amp;","&amp;""""&amp;"year_model"&amp;""""&amp;":"&amp;""""&amp;E293&amp;""""&amp;","&amp;""""&amp;"description"&amp;""""&amp;":"&amp;""""&amp;AD293&amp;""""&amp;"},"</f>
        <v>{"id":"292","make_id":"22","model_name":"Sportage 2.0L LDSL AT CRDi 4x2","year_model":"2007 - on","description":""},</v>
      </c>
    </row>
    <row r="294" customFormat="false" ht="13.8" hidden="false" customHeight="false" outlineLevel="0" collapsed="false">
      <c r="A294" s="8" t="n">
        <v>293</v>
      </c>
      <c r="B294" s="12" t="n">
        <v>22</v>
      </c>
      <c r="C294" s="8" t="s">
        <v>24</v>
      </c>
      <c r="D294" s="8" t="s">
        <v>380</v>
      </c>
      <c r="E294" s="9" t="s">
        <v>75</v>
      </c>
      <c r="F294" s="2" t="str">
        <f aca="false">SUBSTITUTE(C294," ","_")&amp;"_"&amp;SUBSTITUTE(D294," ","_")&amp;"_"&amp;SUBSTITUTE(E294," ","_")</f>
        <v>KIA_Sportage_2.0L_LDSL_AT_CRDi_4x4_2007_-_on</v>
      </c>
      <c r="G294" s="2" t="str">
        <f aca="false">VLOOKUP(F294,Sheet6!$G$3:$H$904,2,0)</f>
        <v>N70</v>
      </c>
      <c r="H294" s="2" t="n">
        <f aca="false">VLOOKUP(G294,part!$Q$2:$R$51,2,0)</f>
        <v>1</v>
      </c>
      <c r="I294" s="2" t="str">
        <f aca="false">VLOOKUP(F294,Sheet6!$G$3:$I$904,3,0)</f>
        <v>L31L</v>
      </c>
      <c r="J294" s="2" t="n">
        <f aca="false">VLOOKUP(F294,Sheet6!$G$3:$J$904,4,0)</f>
        <v>0</v>
      </c>
      <c r="K294" s="8" t="n">
        <v>293</v>
      </c>
      <c r="L294" s="2" t="n">
        <f aca="false">VLOOKUP(F294,Sheet9!$H$1:$I$912,2,0)</f>
        <v>0</v>
      </c>
      <c r="M294" s="2" t="n">
        <f aca="false">VLOOKUP(F294,Sheet9!$H$3:$I$912,2,0)</f>
        <v>0</v>
      </c>
      <c r="V294" s="2" t="str">
        <f aca="false">"{"&amp;""""&amp;"id"&amp;""""&amp;":"&amp;""""&amp;A294&amp;""""&amp;","&amp;""""&amp;"make_id"&amp;""""&amp;":"&amp;""""&amp;B294&amp;""""&amp;","&amp;""""&amp;"model_name"&amp;""""&amp;":"&amp;""""&amp;D294&amp;""""&amp;","&amp;""""&amp;"year_model"&amp;""""&amp;":"&amp;""""&amp;E294&amp;""""&amp;","&amp;""""&amp;"description"&amp;""""&amp;":"&amp;""""&amp;AD294&amp;""""&amp;"},"</f>
        <v>{"id":"293","make_id":"22","model_name":"Sportage 2.0L LDSL AT CRDi 4x4","year_model":"2007 - on","description":""},</v>
      </c>
    </row>
    <row r="295" customFormat="false" ht="13.8" hidden="false" customHeight="false" outlineLevel="0" collapsed="false">
      <c r="A295" s="8" t="n">
        <v>294</v>
      </c>
      <c r="B295" s="12" t="n">
        <v>22</v>
      </c>
      <c r="C295" s="8" t="s">
        <v>24</v>
      </c>
      <c r="D295" s="8" t="s">
        <v>381</v>
      </c>
      <c r="E295" s="8" t="s">
        <v>382</v>
      </c>
      <c r="F295" s="2" t="str">
        <f aca="false">SUBSTITUTE(C295," ","_")&amp;"_"&amp;SUBSTITUTE(D295," ","_")&amp;"_"&amp;SUBSTITUTE(E295," ","_")</f>
        <v>KIA_Besta_2.2L_(Diesel)_1994_-_2004_</v>
      </c>
      <c r="G295" s="2" t="str">
        <f aca="false">VLOOKUP(F295,Sheet6!$G$3:$H$904,2,0)</f>
        <v>N70</v>
      </c>
      <c r="H295" s="2" t="n">
        <f aca="false">VLOOKUP(G295,part!$Q$2:$R$51,2,0)</f>
        <v>1</v>
      </c>
      <c r="I295" s="2" t="str">
        <f aca="false">VLOOKUP(F295,Sheet6!$G$3:$I$904,3,0)</f>
        <v>D31L</v>
      </c>
      <c r="J295" s="2" t="n">
        <f aca="false">VLOOKUP(F295,Sheet6!$G$3:$J$904,4,0)</f>
        <v>0</v>
      </c>
      <c r="K295" s="8" t="n">
        <v>294</v>
      </c>
      <c r="L295" s="2" t="n">
        <f aca="false">VLOOKUP(F295,Sheet9!$H$1:$I$912,2,0)</f>
        <v>1996</v>
      </c>
      <c r="M295" s="2" t="n">
        <f aca="false">VLOOKUP(F295,Sheet9!$H$3:$I$912,2,0)</f>
        <v>1996</v>
      </c>
      <c r="V295" s="2" t="str">
        <f aca="false">"{"&amp;""""&amp;"id"&amp;""""&amp;":"&amp;""""&amp;A295&amp;""""&amp;","&amp;""""&amp;"make_id"&amp;""""&amp;":"&amp;""""&amp;B295&amp;""""&amp;","&amp;""""&amp;"model_name"&amp;""""&amp;":"&amp;""""&amp;D295&amp;""""&amp;","&amp;""""&amp;"year_model"&amp;""""&amp;":"&amp;""""&amp;E295&amp;""""&amp;","&amp;""""&amp;"description"&amp;""""&amp;":"&amp;""""&amp;AD295&amp;""""&amp;"},"</f>
        <v>{"id":"294","make_id":"22","model_name":"Besta 2.2L (Diesel)","year_model":"1994 - 2004 ","description":""},</v>
      </c>
    </row>
    <row r="296" customFormat="false" ht="13.8" hidden="false" customHeight="false" outlineLevel="0" collapsed="false">
      <c r="A296" s="8" t="n">
        <v>295</v>
      </c>
      <c r="B296" s="12" t="n">
        <v>22</v>
      </c>
      <c r="C296" s="8" t="s">
        <v>24</v>
      </c>
      <c r="D296" s="8" t="s">
        <v>383</v>
      </c>
      <c r="E296" s="13" t="s">
        <v>75</v>
      </c>
      <c r="F296" s="2" t="str">
        <f aca="false">SUBSTITUTE(C296," ","_")&amp;"_"&amp;SUBSTITUTE(D296," ","_")&amp;"_"&amp;SUBSTITUTE(E296," ","_")</f>
        <v>KIA_Carens_2.0_Li_Gas_EX_AT_2007_-_on</v>
      </c>
      <c r="G296" s="2" t="str">
        <f aca="false">VLOOKUP(F296,Sheet6!$G$3:$H$904,2,0)</f>
        <v>NS50L</v>
      </c>
      <c r="H296" s="2" t="n">
        <f aca="false">VLOOKUP(G296,part!$Q$2:$R$51,2,0)</f>
        <v>10</v>
      </c>
      <c r="I296" s="2" t="str">
        <f aca="false">VLOOKUP(F296,Sheet6!$G$3:$I$904,3,0)</f>
        <v>L23L</v>
      </c>
      <c r="J296" s="2" t="n">
        <f aca="false">VLOOKUP(F296,Sheet6!$G$3:$J$904,4,0)</f>
        <v>0</v>
      </c>
      <c r="K296" s="8" t="n">
        <v>295</v>
      </c>
      <c r="L296" s="2" t="n">
        <f aca="false">VLOOKUP(F296,Sheet9!$H$1:$I$912,2,0)</f>
        <v>0</v>
      </c>
      <c r="M296" s="2" t="n">
        <f aca="false">VLOOKUP(F296,Sheet9!$H$3:$I$912,2,0)</f>
        <v>0</v>
      </c>
      <c r="V296" s="2" t="str">
        <f aca="false">"{"&amp;""""&amp;"id"&amp;""""&amp;":"&amp;""""&amp;A296&amp;""""&amp;","&amp;""""&amp;"make_id"&amp;""""&amp;":"&amp;""""&amp;B296&amp;""""&amp;","&amp;""""&amp;"model_name"&amp;""""&amp;":"&amp;""""&amp;D296&amp;""""&amp;","&amp;""""&amp;"year_model"&amp;""""&amp;":"&amp;""""&amp;E296&amp;""""&amp;","&amp;""""&amp;"description"&amp;""""&amp;":"&amp;""""&amp;AD296&amp;""""&amp;"},"</f>
        <v>{"id":"295","make_id":"22","model_name":"Carens 2.0 Li Gas EX AT","year_model":"2007 - on","description":""},</v>
      </c>
    </row>
    <row r="297" customFormat="false" ht="13.8" hidden="false" customHeight="false" outlineLevel="0" collapsed="false">
      <c r="A297" s="8" t="n">
        <v>296</v>
      </c>
      <c r="B297" s="12" t="n">
        <v>22</v>
      </c>
      <c r="C297" s="8" t="s">
        <v>24</v>
      </c>
      <c r="D297" s="8" t="s">
        <v>384</v>
      </c>
      <c r="E297" s="8" t="s">
        <v>75</v>
      </c>
      <c r="F297" s="2" t="str">
        <f aca="false">SUBSTITUTE(C297," ","_")&amp;"_"&amp;SUBSTITUTE(D297," ","_")&amp;"_"&amp;SUBSTITUTE(E297," ","_")</f>
        <v>KIA_Carens_2.0_Li_LX_CRDI_AT_2007_-_on</v>
      </c>
      <c r="G297" s="2" t="str">
        <f aca="false">VLOOKUP(F297,Sheet6!$G$3:$H$904,2,0)</f>
        <v>N70</v>
      </c>
      <c r="H297" s="2" t="n">
        <f aca="false">VLOOKUP(G297,part!$Q$2:$R$51,2,0)</f>
        <v>1</v>
      </c>
      <c r="I297" s="2" t="str">
        <f aca="false">VLOOKUP(F297,Sheet6!$G$3:$I$904,3,0)</f>
        <v>L31L</v>
      </c>
      <c r="J297" s="2" t="n">
        <f aca="false">VLOOKUP(F297,Sheet6!$G$3:$J$904,4,0)</f>
        <v>0</v>
      </c>
      <c r="K297" s="8" t="n">
        <v>296</v>
      </c>
      <c r="L297" s="2" t="n">
        <f aca="false">VLOOKUP(F297,Sheet9!$H$1:$I$912,2,0)</f>
        <v>0</v>
      </c>
      <c r="M297" s="2" t="n">
        <f aca="false">VLOOKUP(F297,Sheet9!$H$3:$I$912,2,0)</f>
        <v>0</v>
      </c>
      <c r="V297" s="2" t="str">
        <f aca="false">"{"&amp;""""&amp;"id"&amp;""""&amp;":"&amp;""""&amp;A297&amp;""""&amp;","&amp;""""&amp;"make_id"&amp;""""&amp;":"&amp;""""&amp;B297&amp;""""&amp;","&amp;""""&amp;"model_name"&amp;""""&amp;":"&amp;""""&amp;D297&amp;""""&amp;","&amp;""""&amp;"year_model"&amp;""""&amp;":"&amp;""""&amp;E297&amp;""""&amp;","&amp;""""&amp;"description"&amp;""""&amp;":"&amp;""""&amp;AD297&amp;""""&amp;"},"</f>
        <v>{"id":"296","make_id":"22","model_name":"Carens 2.0 Li LX CRDI AT","year_model":"2007 - on","description":""},</v>
      </c>
    </row>
    <row r="298" customFormat="false" ht="13.8" hidden="false" customHeight="false" outlineLevel="0" collapsed="false">
      <c r="A298" s="8" t="n">
        <v>297</v>
      </c>
      <c r="B298" s="12" t="n">
        <v>22</v>
      </c>
      <c r="C298" s="8" t="s">
        <v>24</v>
      </c>
      <c r="D298" s="8" t="s">
        <v>385</v>
      </c>
      <c r="E298" s="13" t="s">
        <v>75</v>
      </c>
      <c r="F298" s="2" t="str">
        <f aca="false">SUBSTITUTE(C298," ","_")&amp;"_"&amp;SUBSTITUTE(D298," ","_")&amp;"_"&amp;SUBSTITUTE(E298," ","_")</f>
        <v>KIA_Carens_2.0_Li_EX_CRDI_AT_2007_-_on</v>
      </c>
      <c r="G298" s="2" t="str">
        <f aca="false">VLOOKUP(F298,Sheet6!$G$3:$H$904,2,0)</f>
        <v>N70</v>
      </c>
      <c r="H298" s="2" t="n">
        <f aca="false">VLOOKUP(G298,part!$Q$2:$R$51,2,0)</f>
        <v>1</v>
      </c>
      <c r="I298" s="2" t="str">
        <f aca="false">VLOOKUP(F298,Sheet6!$G$3:$I$904,3,0)</f>
        <v>L31L</v>
      </c>
      <c r="J298" s="2" t="n">
        <f aca="false">VLOOKUP(F298,Sheet6!$G$3:$J$904,4,0)</f>
        <v>0</v>
      </c>
      <c r="K298" s="8" t="n">
        <v>297</v>
      </c>
      <c r="L298" s="2" t="n">
        <f aca="false">VLOOKUP(F298,Sheet9!$H$1:$I$912,2,0)</f>
        <v>0</v>
      </c>
      <c r="M298" s="2" t="n">
        <f aca="false">VLOOKUP(F298,Sheet9!$H$3:$I$912,2,0)</f>
        <v>0</v>
      </c>
      <c r="V298" s="2" t="str">
        <f aca="false">"{"&amp;""""&amp;"id"&amp;""""&amp;":"&amp;""""&amp;A298&amp;""""&amp;","&amp;""""&amp;"make_id"&amp;""""&amp;":"&amp;""""&amp;B298&amp;""""&amp;","&amp;""""&amp;"model_name"&amp;""""&amp;":"&amp;""""&amp;D298&amp;""""&amp;","&amp;""""&amp;"year_model"&amp;""""&amp;":"&amp;""""&amp;E298&amp;""""&amp;","&amp;""""&amp;"description"&amp;""""&amp;":"&amp;""""&amp;AD298&amp;""""&amp;"},"</f>
        <v>{"id":"297","make_id":"22","model_name":"Carens 2.0 Li EX CRDI AT","year_model":"2007 - on","description":""},</v>
      </c>
    </row>
    <row r="299" customFormat="false" ht="13.8" hidden="false" customHeight="false" outlineLevel="0" collapsed="false">
      <c r="A299" s="8" t="n">
        <v>298</v>
      </c>
      <c r="B299" s="12" t="n">
        <v>22</v>
      </c>
      <c r="C299" s="8" t="s">
        <v>24</v>
      </c>
      <c r="D299" s="8" t="s">
        <v>386</v>
      </c>
      <c r="E299" s="8" t="s">
        <v>387</v>
      </c>
      <c r="F299" s="2" t="str">
        <f aca="false">SUBSTITUTE(C299," ","_")&amp;"_"&amp;SUBSTITUTE(D299," ","_")&amp;"_"&amp;SUBSTITUTE(E299," ","_")</f>
        <v>KIA_Carnival_200_-_on</v>
      </c>
      <c r="G299" s="2" t="str">
        <f aca="false">VLOOKUP(F299,Sheet6!$G$3:$H$904,2,0)</f>
        <v>N70</v>
      </c>
      <c r="H299" s="2" t="n">
        <f aca="false">VLOOKUP(G299,part!$Q$2:$R$51,2,0)</f>
        <v>1</v>
      </c>
      <c r="I299" s="2" t="str">
        <f aca="false">VLOOKUP(F299,Sheet6!$G$3:$I$904,3,0)</f>
        <v>D31L</v>
      </c>
      <c r="J299" s="2" t="n">
        <f aca="false">VLOOKUP(F299,Sheet6!$G$3:$J$904,4,0)</f>
        <v>0</v>
      </c>
      <c r="K299" s="8" t="n">
        <v>298</v>
      </c>
      <c r="L299" s="2" t="n">
        <f aca="false">VLOOKUP(F299,Sheet9!$H$1:$I$912,2,0)</f>
        <v>1996</v>
      </c>
      <c r="M299" s="2" t="n">
        <f aca="false">VLOOKUP(F299,Sheet9!$H$3:$I$912,2,0)</f>
        <v>1996</v>
      </c>
      <c r="V299" s="2" t="str">
        <f aca="false">"{"&amp;""""&amp;"id"&amp;""""&amp;":"&amp;""""&amp;A299&amp;""""&amp;","&amp;""""&amp;"make_id"&amp;""""&amp;":"&amp;""""&amp;B299&amp;""""&amp;","&amp;""""&amp;"model_name"&amp;""""&amp;":"&amp;""""&amp;D299&amp;""""&amp;","&amp;""""&amp;"year_model"&amp;""""&amp;":"&amp;""""&amp;E299&amp;""""&amp;","&amp;""""&amp;"description"&amp;""""&amp;":"&amp;""""&amp;AD299&amp;""""&amp;"},"</f>
        <v>{"id":"298","make_id":"22","model_name":"Carnival","year_model":"200 - on","description":""},</v>
      </c>
    </row>
    <row r="300" customFormat="false" ht="13.8" hidden="false" customHeight="false" outlineLevel="0" collapsed="false">
      <c r="A300" s="8" t="n">
        <v>299</v>
      </c>
      <c r="B300" s="12" t="n">
        <v>22</v>
      </c>
      <c r="C300" s="8" t="s">
        <v>24</v>
      </c>
      <c r="D300" s="8" t="s">
        <v>388</v>
      </c>
      <c r="E300" s="9" t="s">
        <v>75</v>
      </c>
      <c r="F300" s="2" t="str">
        <f aca="false">SUBSTITUTE(C300," ","_")&amp;"_"&amp;SUBSTITUTE(D300," ","_")&amp;"_"&amp;SUBSTITUTE(E300," ","_")</f>
        <v>KIA_Carnival_LX_MT_CRDi_(SWB)_8_Seater_2007_-_on</v>
      </c>
      <c r="G300" s="2" t="str">
        <f aca="false">VLOOKUP(F300,Sheet6!$G$3:$H$904,2,0)</f>
        <v>N87L</v>
      </c>
      <c r="H300" s="2" t="n">
        <f aca="false">VLOOKUP(G300,part!$Q$2:$R$51,2,0)</f>
        <v>27</v>
      </c>
      <c r="I300" s="2" t="str">
        <f aca="false">VLOOKUP(F300,Sheet6!$G$3:$I$904,3,0)</f>
        <v>N87L</v>
      </c>
      <c r="J300" s="2" t="n">
        <f aca="false">VLOOKUP(F300,Sheet6!$G$3:$J$904,4,0)</f>
        <v>0</v>
      </c>
      <c r="K300" s="8" t="n">
        <v>299</v>
      </c>
      <c r="L300" s="2" t="n">
        <f aca="false">VLOOKUP(F300,Sheet9!$H$1:$I$912,2,0)</f>
        <v>0</v>
      </c>
      <c r="M300" s="2" t="n">
        <f aca="false">VLOOKUP(F300,Sheet9!$H$3:$I$912,2,0)</f>
        <v>0</v>
      </c>
      <c r="V300" s="2" t="str">
        <f aca="false">"{"&amp;""""&amp;"id"&amp;""""&amp;":"&amp;""""&amp;A300&amp;""""&amp;","&amp;""""&amp;"make_id"&amp;""""&amp;":"&amp;""""&amp;B300&amp;""""&amp;","&amp;""""&amp;"model_name"&amp;""""&amp;":"&amp;""""&amp;D300&amp;""""&amp;","&amp;""""&amp;"year_model"&amp;""""&amp;":"&amp;""""&amp;E300&amp;""""&amp;","&amp;""""&amp;"description"&amp;""""&amp;":"&amp;""""&amp;AD300&amp;""""&amp;"},"</f>
        <v>{"id":"299","make_id":"22","model_name":"Carnival LX MT CRDi (SWB) 8 Seater","year_model":"2007 - on","description":""},</v>
      </c>
    </row>
    <row r="301" customFormat="false" ht="13.8" hidden="false" customHeight="false" outlineLevel="0" collapsed="false">
      <c r="A301" s="8" t="n">
        <v>300</v>
      </c>
      <c r="B301" s="12" t="n">
        <v>22</v>
      </c>
      <c r="C301" s="8" t="s">
        <v>24</v>
      </c>
      <c r="D301" s="8" t="s">
        <v>389</v>
      </c>
      <c r="E301" s="9" t="s">
        <v>75</v>
      </c>
      <c r="F301" s="2" t="str">
        <f aca="false">SUBSTITUTE(C301," ","_")&amp;"_"&amp;SUBSTITUTE(D301," ","_")&amp;"_"&amp;SUBSTITUTE(E301," ","_")</f>
        <v>KIA_Carnival_LX_AT_CRDi_(SWB)_8_Seater_2007_-_on</v>
      </c>
      <c r="G301" s="2" t="str">
        <f aca="false">VLOOKUP(F301,Sheet6!$G$3:$H$904,2,0)</f>
        <v>N87L</v>
      </c>
      <c r="H301" s="2" t="n">
        <f aca="false">VLOOKUP(G301,part!$Q$2:$R$51,2,0)</f>
        <v>27</v>
      </c>
      <c r="I301" s="2" t="str">
        <f aca="false">VLOOKUP(F301,Sheet6!$G$3:$I$904,3,0)</f>
        <v>N87L</v>
      </c>
      <c r="J301" s="2" t="n">
        <f aca="false">VLOOKUP(F301,Sheet6!$G$3:$J$904,4,0)</f>
        <v>0</v>
      </c>
      <c r="K301" s="8" t="n">
        <v>300</v>
      </c>
      <c r="L301" s="2" t="n">
        <f aca="false">VLOOKUP(F301,Sheet9!$H$1:$I$912,2,0)</f>
        <v>0</v>
      </c>
      <c r="M301" s="2" t="n">
        <f aca="false">VLOOKUP(F301,Sheet9!$H$3:$I$912,2,0)</f>
        <v>0</v>
      </c>
      <c r="V301" s="2" t="str">
        <f aca="false">"{"&amp;""""&amp;"id"&amp;""""&amp;":"&amp;""""&amp;A301&amp;""""&amp;","&amp;""""&amp;"make_id"&amp;""""&amp;":"&amp;""""&amp;B301&amp;""""&amp;","&amp;""""&amp;"model_name"&amp;""""&amp;":"&amp;""""&amp;D301&amp;""""&amp;","&amp;""""&amp;"year_model"&amp;""""&amp;":"&amp;""""&amp;E301&amp;""""&amp;","&amp;""""&amp;"description"&amp;""""&amp;":"&amp;""""&amp;AD301&amp;""""&amp;"},"</f>
        <v>{"id":"300","make_id":"22","model_name":"Carnival LX AT CRDi (SWB) 8 Seater","year_model":"2007 - on","description":""},</v>
      </c>
    </row>
    <row r="302" customFormat="false" ht="13.8" hidden="false" customHeight="false" outlineLevel="0" collapsed="false">
      <c r="A302" s="8" t="n">
        <v>301</v>
      </c>
      <c r="B302" s="12" t="n">
        <v>22</v>
      </c>
      <c r="C302" s="8" t="s">
        <v>24</v>
      </c>
      <c r="D302" s="8" t="s">
        <v>390</v>
      </c>
      <c r="E302" s="9" t="s">
        <v>75</v>
      </c>
      <c r="F302" s="2" t="str">
        <f aca="false">SUBSTITUTE(C302," ","_")&amp;"_"&amp;SUBSTITUTE(D302," ","_")&amp;"_"&amp;SUBSTITUTE(E302," ","_")</f>
        <v>KIA_Carnival_LX_AT_CRDi_(LWB)_2007_-_on</v>
      </c>
      <c r="G302" s="2" t="str">
        <f aca="false">VLOOKUP(F302,Sheet6!$G$3:$H$904,2,0)</f>
        <v>N87L</v>
      </c>
      <c r="H302" s="2" t="n">
        <f aca="false">VLOOKUP(G302,part!$Q$2:$R$51,2,0)</f>
        <v>27</v>
      </c>
      <c r="I302" s="2" t="str">
        <f aca="false">VLOOKUP(F302,Sheet6!$G$3:$I$904,3,0)</f>
        <v>N87L</v>
      </c>
      <c r="J302" s="2" t="n">
        <f aca="false">VLOOKUP(F302,Sheet6!$G$3:$J$904,4,0)</f>
        <v>0</v>
      </c>
      <c r="K302" s="8" t="n">
        <v>301</v>
      </c>
      <c r="L302" s="2" t="n">
        <f aca="false">VLOOKUP(F302,Sheet9!$H$1:$I$912,2,0)</f>
        <v>0</v>
      </c>
      <c r="M302" s="2" t="n">
        <f aca="false">VLOOKUP(F302,Sheet9!$H$3:$I$912,2,0)</f>
        <v>0</v>
      </c>
      <c r="V302" s="2" t="str">
        <f aca="false">"{"&amp;""""&amp;"id"&amp;""""&amp;":"&amp;""""&amp;A302&amp;""""&amp;","&amp;""""&amp;"make_id"&amp;""""&amp;":"&amp;""""&amp;B302&amp;""""&amp;","&amp;""""&amp;"model_name"&amp;""""&amp;":"&amp;""""&amp;D302&amp;""""&amp;","&amp;""""&amp;"year_model"&amp;""""&amp;":"&amp;""""&amp;E302&amp;""""&amp;","&amp;""""&amp;"description"&amp;""""&amp;":"&amp;""""&amp;AD302&amp;""""&amp;"},"</f>
        <v>{"id":"301","make_id":"22","model_name":"Carnival LX AT CRDi (LWB)","year_model":"2007 - on","description":""},</v>
      </c>
    </row>
    <row r="303" customFormat="false" ht="13.8" hidden="false" customHeight="false" outlineLevel="0" collapsed="false">
      <c r="A303" s="8" t="n">
        <v>302</v>
      </c>
      <c r="B303" s="12" t="n">
        <v>22</v>
      </c>
      <c r="C303" s="8" t="s">
        <v>24</v>
      </c>
      <c r="D303" s="8" t="s">
        <v>391</v>
      </c>
      <c r="E303" s="9" t="s">
        <v>75</v>
      </c>
      <c r="F303" s="2" t="str">
        <f aca="false">SUBSTITUTE(C303," ","_")&amp;"_"&amp;SUBSTITUTE(D303," ","_")&amp;"_"&amp;SUBSTITUTE(E303," ","_")</f>
        <v>KIA_Carnival_EX_AT_CRDi_(SWB)_8_Seater_2007_-_on</v>
      </c>
      <c r="G303" s="2" t="str">
        <f aca="false">VLOOKUP(F303,Sheet6!$G$3:$H$904,2,0)</f>
        <v>N87L</v>
      </c>
      <c r="H303" s="2" t="n">
        <f aca="false">VLOOKUP(G303,part!$Q$2:$R$51,2,0)</f>
        <v>27</v>
      </c>
      <c r="I303" s="2" t="str">
        <f aca="false">VLOOKUP(F303,Sheet6!$G$3:$I$904,3,0)</f>
        <v>N87L</v>
      </c>
      <c r="J303" s="2" t="n">
        <f aca="false">VLOOKUP(F303,Sheet6!$G$3:$J$904,4,0)</f>
        <v>0</v>
      </c>
      <c r="K303" s="8" t="n">
        <v>302</v>
      </c>
      <c r="L303" s="2" t="n">
        <f aca="false">VLOOKUP(F303,Sheet9!$H$1:$I$912,2,0)</f>
        <v>0</v>
      </c>
      <c r="M303" s="2" t="n">
        <f aca="false">VLOOKUP(F303,Sheet9!$H$3:$I$912,2,0)</f>
        <v>0</v>
      </c>
      <c r="V303" s="2" t="str">
        <f aca="false">"{"&amp;""""&amp;"id"&amp;""""&amp;":"&amp;""""&amp;A303&amp;""""&amp;","&amp;""""&amp;"make_id"&amp;""""&amp;":"&amp;""""&amp;B303&amp;""""&amp;","&amp;""""&amp;"model_name"&amp;""""&amp;":"&amp;""""&amp;D303&amp;""""&amp;","&amp;""""&amp;"year_model"&amp;""""&amp;":"&amp;""""&amp;E303&amp;""""&amp;","&amp;""""&amp;"description"&amp;""""&amp;":"&amp;""""&amp;AD303&amp;""""&amp;"},"</f>
        <v>{"id":"302","make_id":"22","model_name":"Carnival EX AT CRDi (SWB) 8 Seater","year_model":"2007 - on","description":""},</v>
      </c>
    </row>
    <row r="304" customFormat="false" ht="13.8" hidden="false" customHeight="false" outlineLevel="0" collapsed="false">
      <c r="A304" s="8" t="n">
        <v>303</v>
      </c>
      <c r="B304" s="12" t="n">
        <v>22</v>
      </c>
      <c r="C304" s="8" t="s">
        <v>24</v>
      </c>
      <c r="D304" s="8" t="s">
        <v>392</v>
      </c>
      <c r="E304" s="9" t="s">
        <v>75</v>
      </c>
      <c r="F304" s="2" t="str">
        <f aca="false">SUBSTITUTE(C304," ","_")&amp;"_"&amp;SUBSTITUTE(D304," ","_")&amp;"_"&amp;SUBSTITUTE(E304," ","_")</f>
        <v>KIA_Carnival_EX_AT_CRDi_(LWB)__2007_-_on</v>
      </c>
      <c r="G304" s="2" t="str">
        <f aca="false">VLOOKUP(F304,Sheet6!$G$3:$H$904,2,0)</f>
        <v>N87L</v>
      </c>
      <c r="H304" s="2" t="n">
        <f aca="false">VLOOKUP(G304,part!$Q$2:$R$51,2,0)</f>
        <v>27</v>
      </c>
      <c r="I304" s="2" t="str">
        <f aca="false">VLOOKUP(F304,Sheet6!$G$3:$I$904,3,0)</f>
        <v>N87L</v>
      </c>
      <c r="J304" s="2" t="n">
        <f aca="false">VLOOKUP(F304,Sheet6!$G$3:$J$904,4,0)</f>
        <v>0</v>
      </c>
      <c r="K304" s="8" t="n">
        <v>303</v>
      </c>
      <c r="L304" s="2" t="n">
        <f aca="false">VLOOKUP(F304,Sheet9!$H$1:$I$912,2,0)</f>
        <v>0</v>
      </c>
      <c r="M304" s="2" t="n">
        <f aca="false">VLOOKUP(F304,Sheet9!$H$3:$I$912,2,0)</f>
        <v>0</v>
      </c>
      <c r="V304" s="2" t="str">
        <f aca="false">"{"&amp;""""&amp;"id"&amp;""""&amp;":"&amp;""""&amp;A304&amp;""""&amp;","&amp;""""&amp;"make_id"&amp;""""&amp;":"&amp;""""&amp;B304&amp;""""&amp;","&amp;""""&amp;"model_name"&amp;""""&amp;":"&amp;""""&amp;D304&amp;""""&amp;","&amp;""""&amp;"year_model"&amp;""""&amp;":"&amp;""""&amp;E304&amp;""""&amp;","&amp;""""&amp;"description"&amp;""""&amp;":"&amp;""""&amp;AD304&amp;""""&amp;"},"</f>
        <v>{"id":"303","make_id":"22","model_name":"Carnival EX AT CRDi (LWB) ","year_model":"2007 - on","description":""},</v>
      </c>
    </row>
    <row r="305" customFormat="false" ht="13.8" hidden="false" customHeight="false" outlineLevel="0" collapsed="false">
      <c r="A305" s="8" t="n">
        <v>304</v>
      </c>
      <c r="B305" s="12" t="n">
        <v>22</v>
      </c>
      <c r="C305" s="8" t="s">
        <v>24</v>
      </c>
      <c r="D305" s="8" t="s">
        <v>393</v>
      </c>
      <c r="E305" s="8"/>
      <c r="F305" s="2" t="str">
        <f aca="false">SUBSTITUTE(C305," ","_")&amp;"_"&amp;SUBSTITUTE(D305," ","_")&amp;"_"&amp;SUBSTITUTE(E305," ","_")</f>
        <v>KIA_KIA_Forte_</v>
      </c>
      <c r="G305" s="2" t="n">
        <f aca="false">VLOOKUP(F305,Sheet6!$G$3:$H$904,2,0)</f>
        <v>0</v>
      </c>
      <c r="H305" s="2" t="e">
        <f aca="false">VLOOKUP(G305,part!$Q$2:$R$51,2,0)</f>
        <v>#N/A</v>
      </c>
      <c r="I305" s="2" t="str">
        <f aca="false">VLOOKUP(F305,Sheet6!$G$3:$I$904,3,0)</f>
        <v>L23L</v>
      </c>
      <c r="J305" s="2" t="n">
        <f aca="false">VLOOKUP(F305,Sheet6!$G$3:$J$904,4,0)</f>
        <v>0</v>
      </c>
      <c r="K305" s="8" t="n">
        <v>304</v>
      </c>
      <c r="L305" s="2" t="n">
        <f aca="false">VLOOKUP(F305,Sheet9!$H$1:$I$912,2,0)</f>
        <v>0</v>
      </c>
      <c r="M305" s="2" t="n">
        <f aca="false">VLOOKUP(F305,Sheet9!$H$3:$I$912,2,0)</f>
        <v>0</v>
      </c>
      <c r="V305" s="2" t="str">
        <f aca="false">"{"&amp;""""&amp;"id"&amp;""""&amp;":"&amp;""""&amp;A305&amp;""""&amp;","&amp;""""&amp;"make_id"&amp;""""&amp;":"&amp;""""&amp;B305&amp;""""&amp;","&amp;""""&amp;"model_name"&amp;""""&amp;":"&amp;""""&amp;D305&amp;""""&amp;","&amp;""""&amp;"year_model"&amp;""""&amp;":"&amp;""""&amp;E305&amp;""""&amp;","&amp;""""&amp;"description"&amp;""""&amp;":"&amp;""""&amp;AD305&amp;""""&amp;"},"</f>
        <v>{"id":"304","make_id":"22","model_name":"KIA Forte","year_model":"","description":""},</v>
      </c>
    </row>
    <row r="306" customFormat="false" ht="13.8" hidden="false" customHeight="false" outlineLevel="0" collapsed="false">
      <c r="A306" s="8" t="n">
        <v>305</v>
      </c>
      <c r="B306" s="12" t="n">
        <v>22</v>
      </c>
      <c r="C306" s="8" t="s">
        <v>24</v>
      </c>
      <c r="D306" s="8" t="s">
        <v>394</v>
      </c>
      <c r="E306" s="8"/>
      <c r="F306" s="2" t="str">
        <f aca="false">SUBSTITUTE(C306," ","_")&amp;"_"&amp;SUBSTITUTE(D306," ","_")&amp;"_"&amp;SUBSTITUTE(E306," ","_")</f>
        <v>KIA_K2700_</v>
      </c>
      <c r="G306" s="2" t="n">
        <f aca="false">VLOOKUP(F306,Sheet6!$G$3:$H$904,2,0)</f>
        <v>0</v>
      </c>
      <c r="H306" s="2" t="e">
        <f aca="false">VLOOKUP(G306,part!$Q$2:$R$51,2,0)</f>
        <v>#N/A</v>
      </c>
      <c r="I306" s="2" t="str">
        <f aca="false">VLOOKUP(F306,Sheet6!$G$3:$I$904,3,0)</f>
        <v>N87L</v>
      </c>
      <c r="J306" s="2" t="n">
        <f aca="false">VLOOKUP(F306,Sheet6!$G$3:$J$904,4,0)</f>
        <v>0</v>
      </c>
      <c r="K306" s="8" t="n">
        <v>305</v>
      </c>
      <c r="L306" s="2" t="n">
        <f aca="false">VLOOKUP(F306,Sheet9!$H$1:$I$912,2,0)</f>
        <v>0</v>
      </c>
      <c r="M306" s="2" t="n">
        <f aca="false">VLOOKUP(F306,Sheet9!$H$3:$I$912,2,0)</f>
        <v>0</v>
      </c>
      <c r="V306" s="2" t="str">
        <f aca="false">"{"&amp;""""&amp;"id"&amp;""""&amp;":"&amp;""""&amp;A306&amp;""""&amp;","&amp;""""&amp;"make_id"&amp;""""&amp;":"&amp;""""&amp;B306&amp;""""&amp;","&amp;""""&amp;"model_name"&amp;""""&amp;":"&amp;""""&amp;D306&amp;""""&amp;","&amp;""""&amp;"year_model"&amp;""""&amp;":"&amp;""""&amp;E306&amp;""""&amp;","&amp;""""&amp;"description"&amp;""""&amp;":"&amp;""""&amp;AD306&amp;""""&amp;"},"</f>
        <v>{"id":"305","make_id":"22","model_name":"K2700","year_model":"","description":""},</v>
      </c>
    </row>
    <row r="307" customFormat="false" ht="13.8" hidden="false" customHeight="false" outlineLevel="0" collapsed="false">
      <c r="A307" s="8" t="n">
        <v>306</v>
      </c>
      <c r="B307" s="12" t="n">
        <v>22</v>
      </c>
      <c r="C307" s="8" t="s">
        <v>24</v>
      </c>
      <c r="D307" s="8" t="s">
        <v>395</v>
      </c>
      <c r="E307" s="8"/>
      <c r="F307" s="2" t="str">
        <f aca="false">SUBSTITUTE(C307," ","_")&amp;"_"&amp;SUBSTITUTE(D307," ","_")&amp;"_"&amp;SUBSTITUTE(E307," ","_")</f>
        <v>KIA_Mojave_Gas_</v>
      </c>
      <c r="G307" s="2" t="n">
        <f aca="false">VLOOKUP(F307,Sheet6!$G$3:$H$904,2,0)</f>
        <v>0</v>
      </c>
      <c r="H307" s="2" t="e">
        <f aca="false">VLOOKUP(G307,part!$Q$2:$R$51,2,0)</f>
        <v>#N/A</v>
      </c>
      <c r="I307" s="2" t="str">
        <f aca="false">VLOOKUP(F307,Sheet6!$G$3:$I$904,3,0)</f>
        <v>L26L</v>
      </c>
      <c r="J307" s="2" t="n">
        <f aca="false">VLOOKUP(F307,Sheet6!$G$3:$J$904,4,0)</f>
        <v>0</v>
      </c>
      <c r="K307" s="8" t="n">
        <v>306</v>
      </c>
      <c r="L307" s="2" t="n">
        <f aca="false">VLOOKUP(F307,Sheet9!$H$1:$I$912,2,0)</f>
        <v>0</v>
      </c>
      <c r="M307" s="2" t="n">
        <f aca="false">VLOOKUP(F307,Sheet9!$H$3:$I$912,2,0)</f>
        <v>0</v>
      </c>
      <c r="V307" s="2" t="str">
        <f aca="false">"{"&amp;""""&amp;"id"&amp;""""&amp;":"&amp;""""&amp;A307&amp;""""&amp;","&amp;""""&amp;"make_id"&amp;""""&amp;":"&amp;""""&amp;B307&amp;""""&amp;","&amp;""""&amp;"model_name"&amp;""""&amp;":"&amp;""""&amp;D307&amp;""""&amp;","&amp;""""&amp;"year_model"&amp;""""&amp;":"&amp;""""&amp;E307&amp;""""&amp;","&amp;""""&amp;"description"&amp;""""&amp;":"&amp;""""&amp;AD307&amp;""""&amp;"},"</f>
        <v>{"id":"306","make_id":"22","model_name":"Mojave Gas","year_model":"","description":""},</v>
      </c>
    </row>
    <row r="308" customFormat="false" ht="13.8" hidden="false" customHeight="false" outlineLevel="0" collapsed="false">
      <c r="A308" s="8" t="n">
        <v>307</v>
      </c>
      <c r="B308" s="12" t="n">
        <v>22</v>
      </c>
      <c r="C308" s="8" t="s">
        <v>24</v>
      </c>
      <c r="D308" s="8" t="s">
        <v>396</v>
      </c>
      <c r="E308" s="9" t="s">
        <v>75</v>
      </c>
      <c r="F308" s="2" t="str">
        <f aca="false">SUBSTITUTE(C308," ","_")&amp;"_"&amp;SUBSTITUTE(D308," ","_")&amp;"_"&amp;SUBSTITUTE(E308," ","_")</f>
        <v>KIA_Picanto_DLX_MT__2007_-_on</v>
      </c>
      <c r="G308" s="2" t="str">
        <f aca="false">VLOOKUP(F308,Sheet6!$G$3:$H$904,2,0)</f>
        <v>NS40L</v>
      </c>
      <c r="H308" s="2" t="n">
        <f aca="false">VLOOKUP(G308,part!$Q$2:$R$51,2,0)</f>
        <v>25</v>
      </c>
      <c r="I308" s="2" t="str">
        <f aca="false">VLOOKUP(F308,Sheet6!$G$3:$I$904,3,0)</f>
        <v>B21L</v>
      </c>
      <c r="J308" s="2" t="n">
        <f aca="false">VLOOKUP(F308,Sheet6!$G$3:$J$904,4,0)</f>
        <v>0</v>
      </c>
      <c r="K308" s="8" t="n">
        <v>307</v>
      </c>
      <c r="L308" s="2" t="n">
        <f aca="false">VLOOKUP(F308,Sheet9!$H$1:$I$912,2,0)</f>
        <v>0</v>
      </c>
      <c r="M308" s="2" t="n">
        <f aca="false">VLOOKUP(F308,Sheet9!$H$3:$I$912,2,0)</f>
        <v>0</v>
      </c>
      <c r="V308" s="2" t="str">
        <f aca="false">"{"&amp;""""&amp;"id"&amp;""""&amp;":"&amp;""""&amp;A308&amp;""""&amp;","&amp;""""&amp;"make_id"&amp;""""&amp;":"&amp;""""&amp;B308&amp;""""&amp;","&amp;""""&amp;"model_name"&amp;""""&amp;":"&amp;""""&amp;D308&amp;""""&amp;","&amp;""""&amp;"year_model"&amp;""""&amp;":"&amp;""""&amp;E308&amp;""""&amp;","&amp;""""&amp;"description"&amp;""""&amp;":"&amp;""""&amp;AD308&amp;""""&amp;"},"</f>
        <v>{"id":"307","make_id":"22","model_name":"Picanto DLX MT ","year_model":"2007 - on","description":""},</v>
      </c>
    </row>
    <row r="309" customFormat="false" ht="13.8" hidden="false" customHeight="false" outlineLevel="0" collapsed="false">
      <c r="A309" s="8" t="n">
        <v>308</v>
      </c>
      <c r="B309" s="12" t="n">
        <v>22</v>
      </c>
      <c r="C309" s="8" t="s">
        <v>24</v>
      </c>
      <c r="D309" s="8" t="s">
        <v>397</v>
      </c>
      <c r="E309" s="9" t="s">
        <v>75</v>
      </c>
      <c r="F309" s="2" t="str">
        <f aca="false">SUBSTITUTE(C309," ","_")&amp;"_"&amp;SUBSTITUTE(D309," ","_")&amp;"_"&amp;SUBSTITUTE(E309," ","_")</f>
        <v>KIA_Picanto_DLX_AT__2007_-_on</v>
      </c>
      <c r="G309" s="2" t="str">
        <f aca="false">VLOOKUP(F309,Sheet6!$G$3:$H$904,2,0)</f>
        <v>NS40L</v>
      </c>
      <c r="H309" s="2" t="n">
        <f aca="false">VLOOKUP(G309,part!$Q$2:$R$51,2,0)</f>
        <v>25</v>
      </c>
      <c r="I309" s="2" t="str">
        <f aca="false">VLOOKUP(F309,Sheet6!$G$3:$I$904,3,0)</f>
        <v>B21L</v>
      </c>
      <c r="J309" s="2" t="n">
        <f aca="false">VLOOKUP(F309,Sheet6!$G$3:$J$904,4,0)</f>
        <v>0</v>
      </c>
      <c r="K309" s="8" t="n">
        <v>308</v>
      </c>
      <c r="L309" s="2" t="n">
        <f aca="false">VLOOKUP(F309,Sheet9!$H$1:$I$912,2,0)</f>
        <v>0</v>
      </c>
      <c r="M309" s="2" t="n">
        <f aca="false">VLOOKUP(F309,Sheet9!$H$3:$I$912,2,0)</f>
        <v>0</v>
      </c>
      <c r="V309" s="2" t="str">
        <f aca="false">"{"&amp;""""&amp;"id"&amp;""""&amp;":"&amp;""""&amp;A309&amp;""""&amp;","&amp;""""&amp;"make_id"&amp;""""&amp;":"&amp;""""&amp;B309&amp;""""&amp;","&amp;""""&amp;"model_name"&amp;""""&amp;":"&amp;""""&amp;D309&amp;""""&amp;","&amp;""""&amp;"year_model"&amp;""""&amp;":"&amp;""""&amp;E309&amp;""""&amp;","&amp;""""&amp;"description"&amp;""""&amp;":"&amp;""""&amp;AD309&amp;""""&amp;"},"</f>
        <v>{"id":"308","make_id":"22","model_name":"Picanto DLX AT ","year_model":"2007 - on","description":""},</v>
      </c>
    </row>
    <row r="310" customFormat="false" ht="13.8" hidden="false" customHeight="false" outlineLevel="0" collapsed="false">
      <c r="A310" s="8" t="n">
        <v>309</v>
      </c>
      <c r="B310" s="12" t="n">
        <v>23</v>
      </c>
      <c r="C310" s="8" t="s">
        <v>25</v>
      </c>
      <c r="D310" s="8" t="s">
        <v>398</v>
      </c>
      <c r="E310" s="8" t="s">
        <v>399</v>
      </c>
      <c r="F310" s="2" t="str">
        <f aca="false">SUBSTITUTE(C310," ","_")&amp;"_"&amp;SUBSTITUTE(D310," ","_")&amp;"_"&amp;SUBSTITUTE(E310," ","_")</f>
        <v>LAMBORGHINI_Countach_LP400-P_1994_-_1990_</v>
      </c>
      <c r="G310" s="2" t="str">
        <f aca="false">VLOOKUP(F310,Sheet6!$G$3:$H$904,2,0)</f>
        <v>DIN70</v>
      </c>
      <c r="H310" s="2" t="n">
        <f aca="false">VLOOKUP(G310,part!$Q$2:$R$51,2,0)</f>
        <v>8</v>
      </c>
      <c r="I310" s="2" t="str">
        <f aca="false">VLOOKUP(F310,Sheet6!$G$3:$I$904,3,0)</f>
        <v>DIN77</v>
      </c>
      <c r="J310" s="2" t="n">
        <f aca="false">VLOOKUP(F310,Sheet6!$G$3:$J$904,4,0)</f>
        <v>0</v>
      </c>
      <c r="K310" s="8" t="n">
        <v>309</v>
      </c>
      <c r="L310" s="2" t="n">
        <f aca="false">VLOOKUP(F310,Sheet9!$H$1:$I$912,2,0)</f>
        <v>0</v>
      </c>
      <c r="M310" s="2" t="n">
        <f aca="false">VLOOKUP(F310,Sheet9!$H$3:$I$912,2,0)</f>
        <v>0</v>
      </c>
      <c r="V310" s="2" t="str">
        <f aca="false">"{"&amp;""""&amp;"id"&amp;""""&amp;":"&amp;""""&amp;A310&amp;""""&amp;","&amp;""""&amp;"make_id"&amp;""""&amp;":"&amp;""""&amp;B310&amp;""""&amp;","&amp;""""&amp;"model_name"&amp;""""&amp;":"&amp;""""&amp;D310&amp;""""&amp;","&amp;""""&amp;"year_model"&amp;""""&amp;":"&amp;""""&amp;E310&amp;""""&amp;","&amp;""""&amp;"description"&amp;""""&amp;":"&amp;""""&amp;AD310&amp;""""&amp;"},"</f>
        <v>{"id":"309","make_id":"23","model_name":"Countach LP400-P","year_model":"1994 - 1990 ","description":""},</v>
      </c>
    </row>
    <row r="311" customFormat="false" ht="13.8" hidden="false" customHeight="false" outlineLevel="0" collapsed="false">
      <c r="A311" s="8" t="n">
        <v>310</v>
      </c>
      <c r="B311" s="12" t="n">
        <v>23</v>
      </c>
      <c r="C311" s="8" t="s">
        <v>25</v>
      </c>
      <c r="D311" s="8" t="s">
        <v>400</v>
      </c>
      <c r="E311" s="8" t="s">
        <v>401</v>
      </c>
      <c r="F311" s="2" t="str">
        <f aca="false">SUBSTITUTE(C311," ","_")&amp;"_"&amp;SUBSTITUTE(D311," ","_")&amp;"_"&amp;SUBSTITUTE(E311," ","_")</f>
        <v>LAMBORGHINI_Diablo_1990_-_2001</v>
      </c>
      <c r="G311" s="2" t="str">
        <f aca="false">VLOOKUP(F311,Sheet6!$G$3:$H$904,2,0)</f>
        <v>DIN70</v>
      </c>
      <c r="H311" s="2" t="n">
        <f aca="false">VLOOKUP(G311,part!$Q$2:$R$51,2,0)</f>
        <v>8</v>
      </c>
      <c r="I311" s="2" t="str">
        <f aca="false">VLOOKUP(F311,Sheet6!$G$3:$I$904,3,0)</f>
        <v>DIN77</v>
      </c>
      <c r="J311" s="2" t="n">
        <f aca="false">VLOOKUP(F311,Sheet6!$G$3:$J$904,4,0)</f>
        <v>0</v>
      </c>
      <c r="K311" s="8" t="n">
        <v>310</v>
      </c>
      <c r="L311" s="2" t="n">
        <f aca="false">VLOOKUP(F311,Sheet9!$H$1:$I$912,2,0)</f>
        <v>0</v>
      </c>
      <c r="M311" s="2" t="n">
        <f aca="false">VLOOKUP(F311,Sheet9!$H$3:$I$912,2,0)</f>
        <v>0</v>
      </c>
      <c r="V311" s="2" t="str">
        <f aca="false">"{"&amp;""""&amp;"id"&amp;""""&amp;":"&amp;""""&amp;A311&amp;""""&amp;","&amp;""""&amp;"make_id"&amp;""""&amp;":"&amp;""""&amp;B311&amp;""""&amp;","&amp;""""&amp;"model_name"&amp;""""&amp;":"&amp;""""&amp;D311&amp;""""&amp;","&amp;""""&amp;"year_model"&amp;""""&amp;":"&amp;""""&amp;E311&amp;""""&amp;","&amp;""""&amp;"description"&amp;""""&amp;":"&amp;""""&amp;AD311&amp;""""&amp;"},"</f>
        <v>{"id":"310","make_id":"23","model_name":"Diablo","year_model":"1990 - 2001","description":""},</v>
      </c>
    </row>
    <row r="312" customFormat="false" ht="13.8" hidden="false" customHeight="false" outlineLevel="0" collapsed="false">
      <c r="A312" s="8" t="n">
        <v>311</v>
      </c>
      <c r="B312" s="12" t="n">
        <v>23</v>
      </c>
      <c r="C312" s="8" t="s">
        <v>25</v>
      </c>
      <c r="D312" s="8" t="s">
        <v>402</v>
      </c>
      <c r="E312" s="8" t="s">
        <v>403</v>
      </c>
      <c r="F312" s="2" t="str">
        <f aca="false">SUBSTITUTE(C312," ","_")&amp;"_"&amp;SUBSTITUTE(D312," ","_")&amp;"_"&amp;SUBSTITUTE(E312," ","_")</f>
        <v>LAMBORGHINI_Murcialego__2001_-_2010</v>
      </c>
      <c r="G312" s="2" t="str">
        <f aca="false">VLOOKUP(F312,Sheet6!$G$3:$H$904,2,0)</f>
        <v>DIN100</v>
      </c>
      <c r="H312" s="2" t="n">
        <f aca="false">VLOOKUP(G312,part!$Q$2:$R$51,2,0)</f>
        <v>21</v>
      </c>
      <c r="I312" s="2" t="str">
        <f aca="false">VLOOKUP(F312,Sheet6!$G$3:$I$904,3,0)</f>
        <v>If the vehicle is equipped with start/stop technology, the recommended battery is ENERGIZER AGM</v>
      </c>
      <c r="J312" s="2" t="n">
        <f aca="false">VLOOKUP(F312,Sheet6!$G$3:$J$904,4,0)</f>
        <v>0</v>
      </c>
      <c r="K312" s="8" t="n">
        <v>311</v>
      </c>
      <c r="L312" s="2" t="n">
        <f aca="false">VLOOKUP(F312,Sheet9!$H$1:$I$912,2,0)</f>
        <v>0</v>
      </c>
      <c r="M312" s="2" t="n">
        <f aca="false">VLOOKUP(F312,Sheet9!$H$3:$I$912,2,0)</f>
        <v>0</v>
      </c>
      <c r="V312" s="2" t="str">
        <f aca="false">"{"&amp;""""&amp;"id"&amp;""""&amp;":"&amp;""""&amp;A312&amp;""""&amp;","&amp;""""&amp;"make_id"&amp;""""&amp;":"&amp;""""&amp;B312&amp;""""&amp;","&amp;""""&amp;"model_name"&amp;""""&amp;":"&amp;""""&amp;D312&amp;""""&amp;","&amp;""""&amp;"year_model"&amp;""""&amp;":"&amp;""""&amp;E312&amp;""""&amp;","&amp;""""&amp;"description"&amp;""""&amp;":"&amp;""""&amp;AD312&amp;""""&amp;"},"</f>
        <v>{"id":"311","make_id":"23","model_name":"Murcialego ","year_model":"2001 - 2010","description":""},</v>
      </c>
    </row>
    <row r="313" customFormat="false" ht="13.8" hidden="false" customHeight="false" outlineLevel="0" collapsed="false">
      <c r="A313" s="8" t="n">
        <v>312</v>
      </c>
      <c r="B313" s="12" t="n">
        <v>23</v>
      </c>
      <c r="C313" s="8" t="s">
        <v>25</v>
      </c>
      <c r="D313" s="8" t="s">
        <v>404</v>
      </c>
      <c r="E313" s="8" t="s">
        <v>405</v>
      </c>
      <c r="F313" s="2" t="str">
        <f aca="false">SUBSTITUTE(C313," ","_")&amp;"_"&amp;SUBSTITUTE(D313," ","_")&amp;"_"&amp;SUBSTITUTE(E313," ","_")</f>
        <v>LAMBORGHINI_Aventador_2011_-_on</v>
      </c>
      <c r="G313" s="2" t="str">
        <f aca="false">VLOOKUP(F313,Sheet6!$G$3:$H$904,2,0)</f>
        <v>DIN100</v>
      </c>
      <c r="H313" s="2" t="n">
        <f aca="false">VLOOKUP(G313,part!$Q$2:$R$51,2,0)</f>
        <v>21</v>
      </c>
      <c r="I313" s="2" t="str">
        <f aca="false">VLOOKUP(F313,Sheet6!$G$3:$I$904,3,0)</f>
        <v>If the vehicle is equipped with start/stop technology, the recommended battery is ENERGIZER AGM</v>
      </c>
      <c r="J313" s="2" t="n">
        <f aca="false">VLOOKUP(F313,Sheet6!$G$3:$J$904,4,0)</f>
        <v>0</v>
      </c>
      <c r="K313" s="8" t="n">
        <v>312</v>
      </c>
      <c r="L313" s="2" t="n">
        <f aca="false">VLOOKUP(F313,Sheet9!$H$1:$I$912,2,0)</f>
        <v>0</v>
      </c>
      <c r="M313" s="2" t="n">
        <f aca="false">VLOOKUP(F313,Sheet9!$H$3:$I$912,2,0)</f>
        <v>0</v>
      </c>
      <c r="V313" s="2" t="str">
        <f aca="false">"{"&amp;""""&amp;"id"&amp;""""&amp;":"&amp;""""&amp;A313&amp;""""&amp;","&amp;""""&amp;"make_id"&amp;""""&amp;":"&amp;""""&amp;B313&amp;""""&amp;","&amp;""""&amp;"model_name"&amp;""""&amp;":"&amp;""""&amp;D313&amp;""""&amp;","&amp;""""&amp;"year_model"&amp;""""&amp;":"&amp;""""&amp;E313&amp;""""&amp;","&amp;""""&amp;"description"&amp;""""&amp;":"&amp;""""&amp;AD313&amp;""""&amp;"},"</f>
        <v>{"id":"312","make_id":"23","model_name":"Aventador","year_model":"2011 - on","description":""},</v>
      </c>
    </row>
    <row r="314" customFormat="false" ht="13.8" hidden="false" customHeight="false" outlineLevel="0" collapsed="false">
      <c r="A314" s="8" t="n">
        <v>313</v>
      </c>
      <c r="B314" s="12" t="n">
        <v>23</v>
      </c>
      <c r="C314" s="8" t="s">
        <v>25</v>
      </c>
      <c r="D314" s="8" t="s">
        <v>406</v>
      </c>
      <c r="E314" s="8" t="s">
        <v>407</v>
      </c>
      <c r="F314" s="2" t="str">
        <f aca="false">SUBSTITUTE(C314," ","_")&amp;"_"&amp;SUBSTITUTE(D314," ","_")&amp;"_"&amp;SUBSTITUTE(E314," ","_")</f>
        <v>LAMBORGHINI_Gallardo_2003_-_2013_</v>
      </c>
      <c r="G314" s="2" t="str">
        <f aca="false">VLOOKUP(F314,Sheet6!$G$3:$H$904,2,0)</f>
        <v>DIN100</v>
      </c>
      <c r="H314" s="2" t="n">
        <f aca="false">VLOOKUP(G314,part!$Q$2:$R$51,2,0)</f>
        <v>21</v>
      </c>
      <c r="I314" s="2" t="str">
        <f aca="false">VLOOKUP(F314,Sheet6!$G$3:$I$904,3,0)</f>
        <v>If the vehicle is equipped with start/stop technology, the recommended battery is ENERGIZER AGM</v>
      </c>
      <c r="J314" s="2" t="n">
        <f aca="false">VLOOKUP(F314,Sheet6!$G$3:$J$904,4,0)</f>
        <v>0</v>
      </c>
      <c r="K314" s="8" t="n">
        <v>313</v>
      </c>
      <c r="L314" s="2" t="n">
        <f aca="false">VLOOKUP(F314,Sheet9!$H$1:$I$912,2,0)</f>
        <v>0</v>
      </c>
      <c r="M314" s="2" t="n">
        <f aca="false">VLOOKUP(F314,Sheet9!$H$3:$I$912,2,0)</f>
        <v>0</v>
      </c>
      <c r="V314" s="2" t="str">
        <f aca="false">"{"&amp;""""&amp;"id"&amp;""""&amp;":"&amp;""""&amp;A314&amp;""""&amp;","&amp;""""&amp;"make_id"&amp;""""&amp;":"&amp;""""&amp;B314&amp;""""&amp;","&amp;""""&amp;"model_name"&amp;""""&amp;":"&amp;""""&amp;D314&amp;""""&amp;","&amp;""""&amp;"year_model"&amp;""""&amp;":"&amp;""""&amp;E314&amp;""""&amp;","&amp;""""&amp;"description"&amp;""""&amp;":"&amp;""""&amp;AD314&amp;""""&amp;"},"</f>
        <v>{"id":"313","make_id":"23","model_name":"Gallardo","year_model":"2003 - 2013 ","description":""},</v>
      </c>
    </row>
    <row r="315" customFormat="false" ht="13.8" hidden="false" customHeight="false" outlineLevel="0" collapsed="false">
      <c r="A315" s="8" t="n">
        <v>314</v>
      </c>
      <c r="B315" s="12" t="n">
        <v>23</v>
      </c>
      <c r="C315" s="8" t="s">
        <v>25</v>
      </c>
      <c r="D315" s="8" t="s">
        <v>408</v>
      </c>
      <c r="E315" s="8" t="s">
        <v>190</v>
      </c>
      <c r="F315" s="2" t="str">
        <f aca="false">SUBSTITUTE(C315," ","_")&amp;"_"&amp;SUBSTITUTE(D315," ","_")&amp;"_"&amp;SUBSTITUTE(E315," ","_")</f>
        <v>LAMBORGHINI_Hurracan__2014_-_on</v>
      </c>
      <c r="G315" s="2" t="str">
        <f aca="false">VLOOKUP(F315,Sheet6!$G$3:$H$904,2,0)</f>
        <v>DIN100</v>
      </c>
      <c r="H315" s="2" t="n">
        <f aca="false">VLOOKUP(G315,part!$Q$2:$R$51,2,0)</f>
        <v>21</v>
      </c>
      <c r="I315" s="2" t="str">
        <f aca="false">VLOOKUP(F315,Sheet6!$G$3:$I$904,3,0)</f>
        <v>If the vehicle is equipped with start/stop technology, the recommended battery is ENERGIZER AGM</v>
      </c>
      <c r="J315" s="2" t="n">
        <f aca="false">VLOOKUP(F315,Sheet6!$G$3:$J$904,4,0)</f>
        <v>0</v>
      </c>
      <c r="K315" s="8" t="n">
        <v>314</v>
      </c>
      <c r="L315" s="2" t="n">
        <f aca="false">VLOOKUP(F315,Sheet9!$H$1:$I$912,2,0)</f>
        <v>0</v>
      </c>
      <c r="M315" s="2" t="n">
        <f aca="false">VLOOKUP(F315,Sheet9!$H$3:$I$912,2,0)</f>
        <v>0</v>
      </c>
      <c r="V315" s="2" t="str">
        <f aca="false">"{"&amp;""""&amp;"id"&amp;""""&amp;":"&amp;""""&amp;A315&amp;""""&amp;","&amp;""""&amp;"make_id"&amp;""""&amp;":"&amp;""""&amp;B315&amp;""""&amp;","&amp;""""&amp;"model_name"&amp;""""&amp;":"&amp;""""&amp;D315&amp;""""&amp;","&amp;""""&amp;"year_model"&amp;""""&amp;":"&amp;""""&amp;E315&amp;""""&amp;","&amp;""""&amp;"description"&amp;""""&amp;":"&amp;""""&amp;AD315&amp;""""&amp;"},"</f>
        <v>{"id":"314","make_id":"23","model_name":"Hurracan ","year_model":"2014 - on","description":""},</v>
      </c>
    </row>
    <row r="316" customFormat="false" ht="13.8" hidden="false" customHeight="false" outlineLevel="0" collapsed="false">
      <c r="A316" s="8" t="n">
        <v>315</v>
      </c>
      <c r="B316" s="12" t="n">
        <v>24</v>
      </c>
      <c r="C316" s="8" t="s">
        <v>26</v>
      </c>
      <c r="D316" s="8" t="s">
        <v>409</v>
      </c>
      <c r="E316" s="9" t="s">
        <v>410</v>
      </c>
      <c r="F316" s="2" t="str">
        <f aca="false">SUBSTITUTE(C316," ","_")&amp;"_"&amp;SUBSTITUTE(D316," ","_")&amp;"_"&amp;SUBSTITUTE(E316," ","_")</f>
        <v>LAND_ROVER_LR2_1996_-_190</v>
      </c>
      <c r="G316" s="2" t="str">
        <f aca="false">VLOOKUP(F316,Sheet6!$G$3:$H$904,2,0)</f>
        <v>N50</v>
      </c>
      <c r="H316" s="2" t="n">
        <f aca="false">VLOOKUP(G316,part!$Q$2:$R$51,2,0)</f>
        <v>11</v>
      </c>
      <c r="I316" s="2" t="str">
        <f aca="false">VLOOKUP(F316,Sheet6!$G$3:$I$904,3,0)</f>
        <v>If the vehicle is equipped with start/stop technology, the recommended battery is ENERGIZER AGM OR Energizer EFB</v>
      </c>
      <c r="J316" s="2" t="n">
        <f aca="false">VLOOKUP(F316,Sheet6!$G$3:$J$904,4,0)</f>
        <v>0</v>
      </c>
      <c r="K316" s="8" t="n">
        <v>315</v>
      </c>
      <c r="L316" s="2" t="n">
        <f aca="false">VLOOKUP(F316,Sheet9!$H$1:$I$912,2,0)</f>
        <v>0</v>
      </c>
      <c r="M316" s="2" t="n">
        <f aca="false">VLOOKUP(F316,Sheet9!$H$3:$I$912,2,0)</f>
        <v>0</v>
      </c>
      <c r="V316" s="2" t="str">
        <f aca="false">"{"&amp;""""&amp;"id"&amp;""""&amp;":"&amp;""""&amp;A316&amp;""""&amp;","&amp;""""&amp;"make_id"&amp;""""&amp;":"&amp;""""&amp;B316&amp;""""&amp;","&amp;""""&amp;"model_name"&amp;""""&amp;":"&amp;""""&amp;D316&amp;""""&amp;","&amp;""""&amp;"year_model"&amp;""""&amp;":"&amp;""""&amp;E316&amp;""""&amp;","&amp;""""&amp;"description"&amp;""""&amp;":"&amp;""""&amp;AD316&amp;""""&amp;"},"</f>
        <v>{"id":"315","make_id":"24","model_name":"LR2","year_model":"1996 - 190","description":""},</v>
      </c>
    </row>
    <row r="317" customFormat="false" ht="13.8" hidden="false" customHeight="false" outlineLevel="0" collapsed="false">
      <c r="A317" s="8" t="n">
        <v>316</v>
      </c>
      <c r="B317" s="12" t="n">
        <v>24</v>
      </c>
      <c r="C317" s="8" t="s">
        <v>26</v>
      </c>
      <c r="D317" s="8" t="s">
        <v>411</v>
      </c>
      <c r="E317" s="14" t="s">
        <v>410</v>
      </c>
      <c r="F317" s="2" t="str">
        <f aca="false">SUBSTITUTE(C317," ","_")&amp;"_"&amp;SUBSTITUTE(D317," ","_")&amp;"_"&amp;SUBSTITUTE(E317," ","_")</f>
        <v>LAND_ROVER_LR3_1996_-_190</v>
      </c>
      <c r="G317" s="2" t="str">
        <f aca="false">VLOOKUP(F317,Sheet6!$G$3:$H$904,2,0)</f>
        <v>N50</v>
      </c>
      <c r="H317" s="2" t="n">
        <f aca="false">VLOOKUP(G317,part!$Q$2:$R$51,2,0)</f>
        <v>11</v>
      </c>
      <c r="I317" s="2" t="str">
        <f aca="false">VLOOKUP(F317,Sheet6!$G$3:$I$904,3,0)</f>
        <v>If the vehicle is equipped with start/stop technology, the recommended battery is ENERGIZER AGM OR Energizer EFB</v>
      </c>
      <c r="J317" s="2" t="n">
        <f aca="false">VLOOKUP(F317,Sheet6!$G$3:$J$904,4,0)</f>
        <v>0</v>
      </c>
      <c r="K317" s="8" t="n">
        <v>316</v>
      </c>
      <c r="L317" s="2" t="n">
        <f aca="false">VLOOKUP(F317,Sheet9!$H$1:$I$912,2,0)</f>
        <v>0</v>
      </c>
      <c r="M317" s="2" t="n">
        <f aca="false">VLOOKUP(F317,Sheet9!$H$3:$I$912,2,0)</f>
        <v>0</v>
      </c>
      <c r="V317" s="2" t="str">
        <f aca="false">"{"&amp;""""&amp;"id"&amp;""""&amp;":"&amp;""""&amp;A317&amp;""""&amp;","&amp;""""&amp;"make_id"&amp;""""&amp;":"&amp;""""&amp;B317&amp;""""&amp;","&amp;""""&amp;"model_name"&amp;""""&amp;":"&amp;""""&amp;D317&amp;""""&amp;","&amp;""""&amp;"year_model"&amp;""""&amp;":"&amp;""""&amp;E317&amp;""""&amp;","&amp;""""&amp;"description"&amp;""""&amp;":"&amp;""""&amp;AD317&amp;""""&amp;"},"</f>
        <v>{"id":"316","make_id":"24","model_name":"LR3","year_model":"1996 - 190","description":""},</v>
      </c>
    </row>
    <row r="318" customFormat="false" ht="13.8" hidden="false" customHeight="false" outlineLevel="0" collapsed="false">
      <c r="A318" s="8" t="n">
        <v>317</v>
      </c>
      <c r="B318" s="12" t="n">
        <v>24</v>
      </c>
      <c r="C318" s="8" t="s">
        <v>26</v>
      </c>
      <c r="D318" s="8" t="s">
        <v>412</v>
      </c>
      <c r="E318" s="8"/>
      <c r="F318" s="2" t="str">
        <f aca="false">SUBSTITUTE(C318," ","_")&amp;"_"&amp;SUBSTITUTE(D318," ","_")&amp;"_"&amp;SUBSTITUTE(E318," ","_")</f>
        <v>LAND_ROVER_Range_Rover_(4,4,4.6is,4.Bis)_</v>
      </c>
      <c r="G318" s="2" t="str">
        <f aca="false">VLOOKUP(F318,Sheet6!$G$3:$H$904,2,0)</f>
        <v>DIN66</v>
      </c>
      <c r="H318" s="2" t="n">
        <f aca="false">VLOOKUP(G318,part!$Q$2:$R$51,2,0)</f>
        <v>5</v>
      </c>
      <c r="I318" s="2" t="str">
        <f aca="false">VLOOKUP(F318,Sheet6!$G$3:$I$904,3,0)</f>
        <v>If the vehicle is equipped with start/stop technology, the recommended battery is ENERGIZER AGM OR Energizer EFB</v>
      </c>
      <c r="J318" s="2" t="str">
        <f aca="false">VLOOKUP(F318,Sheet6!$G$3:$J$904,4,0)</f>
        <v>2001,2004</v>
      </c>
      <c r="K318" s="8" t="n">
        <v>317</v>
      </c>
      <c r="L318" s="2" t="n">
        <f aca="false">VLOOKUP(F318,Sheet9!$H$1:$I$912,2,0)</f>
        <v>2004</v>
      </c>
      <c r="M318" s="2" t="n">
        <f aca="false">VLOOKUP(F318,Sheet9!$H$3:$I$912,2,0)</f>
        <v>2004</v>
      </c>
      <c r="V318" s="2" t="str">
        <f aca="false">"{"&amp;""""&amp;"id"&amp;""""&amp;":"&amp;""""&amp;A318&amp;""""&amp;","&amp;""""&amp;"make_id"&amp;""""&amp;":"&amp;""""&amp;B318&amp;""""&amp;","&amp;""""&amp;"model_name"&amp;""""&amp;":"&amp;""""&amp;D318&amp;""""&amp;","&amp;""""&amp;"year_model"&amp;""""&amp;":"&amp;""""&amp;E318&amp;""""&amp;","&amp;""""&amp;"description"&amp;""""&amp;":"&amp;""""&amp;AD318&amp;""""&amp;"},"</f>
        <v>{"id":"317","make_id":"24","model_name":"Range Rover (4,4,4.6is,4.Bis)","year_model":"","description":""},</v>
      </c>
    </row>
    <row r="319" customFormat="false" ht="13.8" hidden="false" customHeight="false" outlineLevel="0" collapsed="false">
      <c r="A319" s="8" t="n">
        <v>318</v>
      </c>
      <c r="B319" s="12" t="n">
        <v>24</v>
      </c>
      <c r="C319" s="8" t="s">
        <v>26</v>
      </c>
      <c r="D319" s="8" t="s">
        <v>413</v>
      </c>
      <c r="E319" s="8"/>
      <c r="F319" s="2" t="str">
        <f aca="false">SUBSTITUTE(C319," ","_")&amp;"_"&amp;SUBSTITUTE(D319," ","_")&amp;"_"&amp;SUBSTITUTE(E319," ","_")</f>
        <v>LAND_ROVER_Range_Rover_Sport_</v>
      </c>
      <c r="G319" s="2" t="str">
        <f aca="false">VLOOKUP(F319,Sheet6!$G$3:$H$904,2,0)</f>
        <v>DIN66</v>
      </c>
      <c r="H319" s="2" t="n">
        <f aca="false">VLOOKUP(G319,part!$Q$2:$R$51,2,0)</f>
        <v>5</v>
      </c>
      <c r="I319" s="2" t="str">
        <f aca="false">VLOOKUP(F319,Sheet6!$G$3:$I$904,3,0)</f>
        <v>If the vehicle is equipped with start/stop technology, the recommended battery is ENERGIZER AGM OR Energizer EFB</v>
      </c>
      <c r="J319" s="2" t="str">
        <f aca="false">VLOOKUP(F319,Sheet6!$G$3:$J$904,4,0)</f>
        <v>2001,2004</v>
      </c>
      <c r="K319" s="8" t="n">
        <v>318</v>
      </c>
      <c r="L319" s="2" t="n">
        <f aca="false">VLOOKUP(F319,Sheet9!$H$1:$I$912,2,0)</f>
        <v>2004</v>
      </c>
      <c r="M319" s="2" t="n">
        <f aca="false">VLOOKUP(F319,Sheet9!$H$3:$I$912,2,0)</f>
        <v>2004</v>
      </c>
      <c r="V319" s="2" t="str">
        <f aca="false">"{"&amp;""""&amp;"id"&amp;""""&amp;":"&amp;""""&amp;A319&amp;""""&amp;","&amp;""""&amp;"make_id"&amp;""""&amp;":"&amp;""""&amp;B319&amp;""""&amp;","&amp;""""&amp;"model_name"&amp;""""&amp;":"&amp;""""&amp;D319&amp;""""&amp;","&amp;""""&amp;"year_model"&amp;""""&amp;":"&amp;""""&amp;E319&amp;""""&amp;","&amp;""""&amp;"description"&amp;""""&amp;":"&amp;""""&amp;AD319&amp;""""&amp;"},"</f>
        <v>{"id":"318","make_id":"24","model_name":"Range Rover Sport","year_model":"","description":""},</v>
      </c>
    </row>
    <row r="320" customFormat="false" ht="13.8" hidden="false" customHeight="false" outlineLevel="0" collapsed="false">
      <c r="A320" s="8" t="n">
        <v>319</v>
      </c>
      <c r="B320" s="12" t="n">
        <v>25</v>
      </c>
      <c r="C320" s="8" t="s">
        <v>27</v>
      </c>
      <c r="D320" s="8" t="s">
        <v>414</v>
      </c>
      <c r="E320" s="8"/>
      <c r="F320" s="2" t="str">
        <f aca="false">SUBSTITUTE(C320," ","_")&amp;"_"&amp;SUBSTITUTE(D320," ","_")&amp;"_"&amp;SUBSTITUTE(E320," ","_")</f>
        <v>LEXUS_ES350_</v>
      </c>
      <c r="G320" s="2" t="str">
        <f aca="false">VLOOKUP(F320,Sheet6!$G$3:$H$904,2,0)</f>
        <v>N50L</v>
      </c>
      <c r="H320" s="2" t="n">
        <f aca="false">VLOOKUP(G320,part!$Q$2:$R$51,2,0)</f>
        <v>22</v>
      </c>
      <c r="I320" s="2" t="str">
        <f aca="false">VLOOKUP(F320,Sheet6!$G$3:$I$904,3,0)</f>
        <v>D26L</v>
      </c>
      <c r="J320" s="2" t="n">
        <f aca="false">VLOOKUP(F320,Sheet6!$G$3:$J$904,4,0)</f>
        <v>0</v>
      </c>
      <c r="K320" s="8" t="n">
        <v>319</v>
      </c>
      <c r="L320" s="2" t="n">
        <f aca="false">VLOOKUP(F320,Sheet9!$H$1:$I$912,2,0)</f>
        <v>1995</v>
      </c>
      <c r="M320" s="2" t="n">
        <f aca="false">VLOOKUP(F320,Sheet9!$H$3:$I$912,2,0)</f>
        <v>1995</v>
      </c>
      <c r="V320" s="2" t="str">
        <f aca="false">"{"&amp;""""&amp;"id"&amp;""""&amp;":"&amp;""""&amp;A320&amp;""""&amp;","&amp;""""&amp;"make_id"&amp;""""&amp;":"&amp;""""&amp;B320&amp;""""&amp;","&amp;""""&amp;"model_name"&amp;""""&amp;":"&amp;""""&amp;D320&amp;""""&amp;","&amp;""""&amp;"year_model"&amp;""""&amp;":"&amp;""""&amp;E320&amp;""""&amp;","&amp;""""&amp;"description"&amp;""""&amp;":"&amp;""""&amp;AD320&amp;""""&amp;"},"</f>
        <v>{"id":"319","make_id":"25","model_name":"ES350","year_model":"","description":""},</v>
      </c>
    </row>
    <row r="321" customFormat="false" ht="13.8" hidden="false" customHeight="false" outlineLevel="0" collapsed="false">
      <c r="A321" s="8" t="n">
        <v>320</v>
      </c>
      <c r="B321" s="12" t="n">
        <v>25</v>
      </c>
      <c r="C321" s="8" t="s">
        <v>27</v>
      </c>
      <c r="D321" s="8" t="s">
        <v>415</v>
      </c>
      <c r="E321" s="8"/>
      <c r="F321" s="2" t="str">
        <f aca="false">SUBSTITUTE(C321," ","_")&amp;"_"&amp;SUBSTITUTE(D321," ","_")&amp;"_"&amp;SUBSTITUTE(E321," ","_")</f>
        <v>LEXUS_GS460_</v>
      </c>
      <c r="G321" s="2" t="str">
        <f aca="false">VLOOKUP(F321,Sheet6!$G$3:$H$904,2,0)</f>
        <v>N50L</v>
      </c>
      <c r="H321" s="2" t="n">
        <f aca="false">VLOOKUP(G321,part!$Q$2:$R$51,2,0)</f>
        <v>22</v>
      </c>
      <c r="I321" s="2" t="str">
        <f aca="false">VLOOKUP(F321,Sheet6!$G$3:$I$904,3,0)</f>
        <v>D26L</v>
      </c>
      <c r="J321" s="2" t="n">
        <f aca="false">VLOOKUP(F321,Sheet6!$G$3:$J$904,4,0)</f>
        <v>0</v>
      </c>
      <c r="K321" s="8" t="n">
        <v>320</v>
      </c>
      <c r="L321" s="2" t="n">
        <f aca="false">VLOOKUP(F321,Sheet9!$H$1:$I$912,2,0)</f>
        <v>1995</v>
      </c>
      <c r="M321" s="2" t="n">
        <f aca="false">VLOOKUP(F321,Sheet9!$H$3:$I$912,2,0)</f>
        <v>1995</v>
      </c>
      <c r="V321" s="2" t="str">
        <f aca="false">"{"&amp;""""&amp;"id"&amp;""""&amp;":"&amp;""""&amp;A321&amp;""""&amp;","&amp;""""&amp;"make_id"&amp;""""&amp;":"&amp;""""&amp;B321&amp;""""&amp;","&amp;""""&amp;"model_name"&amp;""""&amp;":"&amp;""""&amp;D321&amp;""""&amp;","&amp;""""&amp;"year_model"&amp;""""&amp;":"&amp;""""&amp;E321&amp;""""&amp;","&amp;""""&amp;"description"&amp;""""&amp;":"&amp;""""&amp;AD321&amp;""""&amp;"},"</f>
        <v>{"id":"320","make_id":"25","model_name":"GS460","year_model":"","description":""},</v>
      </c>
    </row>
    <row r="322" customFormat="false" ht="13.8" hidden="false" customHeight="false" outlineLevel="0" collapsed="false">
      <c r="A322" s="8" t="n">
        <v>321</v>
      </c>
      <c r="B322" s="12" t="n">
        <v>25</v>
      </c>
      <c r="C322" s="8" t="s">
        <v>27</v>
      </c>
      <c r="D322" s="8" t="s">
        <v>416</v>
      </c>
      <c r="E322" s="8"/>
      <c r="F322" s="2" t="str">
        <f aca="false">SUBSTITUTE(C322," ","_")&amp;"_"&amp;SUBSTITUTE(D322," ","_")&amp;"_"&amp;SUBSTITUTE(E322," ","_")</f>
        <v>LEXUS_IS300/350_</v>
      </c>
      <c r="G322" s="2" t="str">
        <f aca="false">VLOOKUP(F322,Sheet6!$G$3:$H$904,2,0)</f>
        <v>N50L</v>
      </c>
      <c r="H322" s="2" t="n">
        <f aca="false">VLOOKUP(G322,part!$Q$2:$R$51,2,0)</f>
        <v>22</v>
      </c>
      <c r="I322" s="2" t="str">
        <f aca="false">VLOOKUP(F322,Sheet6!$G$3:$I$904,3,0)</f>
        <v>D26L</v>
      </c>
      <c r="J322" s="2" t="n">
        <f aca="false">VLOOKUP(F322,Sheet6!$G$3:$J$904,4,0)</f>
        <v>0</v>
      </c>
      <c r="K322" s="8" t="n">
        <v>321</v>
      </c>
      <c r="L322" s="2" t="n">
        <f aca="false">VLOOKUP(F322,Sheet9!$H$1:$I$912,2,0)</f>
        <v>1995</v>
      </c>
      <c r="M322" s="2" t="n">
        <f aca="false">VLOOKUP(F322,Sheet9!$H$3:$I$912,2,0)</f>
        <v>1995</v>
      </c>
      <c r="V322" s="2" t="str">
        <f aca="false">"{"&amp;""""&amp;"id"&amp;""""&amp;":"&amp;""""&amp;A322&amp;""""&amp;","&amp;""""&amp;"make_id"&amp;""""&amp;":"&amp;""""&amp;B322&amp;""""&amp;","&amp;""""&amp;"model_name"&amp;""""&amp;":"&amp;""""&amp;D322&amp;""""&amp;","&amp;""""&amp;"year_model"&amp;""""&amp;":"&amp;""""&amp;E322&amp;""""&amp;","&amp;""""&amp;"description"&amp;""""&amp;":"&amp;""""&amp;AD322&amp;""""&amp;"},"</f>
        <v>{"id":"321","make_id":"25","model_name":"IS300/350","year_model":"","description":""},</v>
      </c>
    </row>
    <row r="323" customFormat="false" ht="13.8" hidden="false" customHeight="false" outlineLevel="0" collapsed="false">
      <c r="A323" s="8" t="n">
        <v>322</v>
      </c>
      <c r="B323" s="12" t="n">
        <v>25</v>
      </c>
      <c r="C323" s="8" t="s">
        <v>27</v>
      </c>
      <c r="D323" s="8" t="s">
        <v>417</v>
      </c>
      <c r="E323" s="8"/>
      <c r="F323" s="2" t="str">
        <f aca="false">SUBSTITUTE(C323," ","_")&amp;"_"&amp;SUBSTITUTE(D323," ","_")&amp;"_"&amp;SUBSTITUTE(E323," ","_")</f>
        <v>LEXUS_IS300C_</v>
      </c>
      <c r="G323" s="2" t="str">
        <f aca="false">VLOOKUP(F323,Sheet6!$G$3:$H$904,2,0)</f>
        <v>N50L</v>
      </c>
      <c r="H323" s="2" t="n">
        <f aca="false">VLOOKUP(G323,part!$Q$2:$R$51,2,0)</f>
        <v>22</v>
      </c>
      <c r="I323" s="2" t="str">
        <f aca="false">VLOOKUP(F323,Sheet6!$G$3:$I$904,3,0)</f>
        <v>D26L</v>
      </c>
      <c r="J323" s="2" t="n">
        <f aca="false">VLOOKUP(F323,Sheet6!$G$3:$J$904,4,0)</f>
        <v>0</v>
      </c>
      <c r="K323" s="8" t="n">
        <v>322</v>
      </c>
      <c r="L323" s="2" t="n">
        <f aca="false">VLOOKUP(F323,Sheet9!$H$1:$I$912,2,0)</f>
        <v>1995</v>
      </c>
      <c r="M323" s="2" t="n">
        <f aca="false">VLOOKUP(F323,Sheet9!$H$3:$I$912,2,0)</f>
        <v>1995</v>
      </c>
      <c r="V323" s="2" t="str">
        <f aca="false">"{"&amp;""""&amp;"id"&amp;""""&amp;":"&amp;""""&amp;A323&amp;""""&amp;","&amp;""""&amp;"make_id"&amp;""""&amp;":"&amp;""""&amp;B323&amp;""""&amp;","&amp;""""&amp;"model_name"&amp;""""&amp;":"&amp;""""&amp;D323&amp;""""&amp;","&amp;""""&amp;"year_model"&amp;""""&amp;":"&amp;""""&amp;E323&amp;""""&amp;","&amp;""""&amp;"description"&amp;""""&amp;":"&amp;""""&amp;AD323&amp;""""&amp;"},"</f>
        <v>{"id":"322","make_id":"25","model_name":"IS300C","year_model":"","description":""},</v>
      </c>
    </row>
    <row r="324" customFormat="false" ht="13.8" hidden="false" customHeight="false" outlineLevel="0" collapsed="false">
      <c r="A324" s="8" t="n">
        <v>323</v>
      </c>
      <c r="B324" s="12" t="n">
        <v>25</v>
      </c>
      <c r="C324" s="8" t="s">
        <v>27</v>
      </c>
      <c r="D324" s="8" t="s">
        <v>418</v>
      </c>
      <c r="E324" s="8"/>
      <c r="F324" s="2" t="str">
        <f aca="false">SUBSTITUTE(C324," ","_")&amp;"_"&amp;SUBSTITUTE(D324," ","_")&amp;"_"&amp;SUBSTITUTE(E324," ","_")</f>
        <v>LEXUS_LS460_(5-Seater)_</v>
      </c>
      <c r="G324" s="2" t="str">
        <f aca="false">VLOOKUP(F324,Sheet6!$G$3:$H$904,2,0)</f>
        <v>N50L</v>
      </c>
      <c r="H324" s="2" t="n">
        <f aca="false">VLOOKUP(G324,part!$Q$2:$R$51,2,0)</f>
        <v>22</v>
      </c>
      <c r="I324" s="2" t="str">
        <f aca="false">VLOOKUP(F324,Sheet6!$G$3:$I$904,3,0)</f>
        <v>D26L</v>
      </c>
      <c r="J324" s="2" t="n">
        <f aca="false">VLOOKUP(F324,Sheet6!$G$3:$J$904,4,0)</f>
        <v>0</v>
      </c>
      <c r="K324" s="8" t="n">
        <v>323</v>
      </c>
      <c r="L324" s="2" t="n">
        <f aca="false">VLOOKUP(F324,Sheet9!$H$1:$I$912,2,0)</f>
        <v>1995</v>
      </c>
      <c r="M324" s="2" t="n">
        <f aca="false">VLOOKUP(F324,Sheet9!$H$3:$I$912,2,0)</f>
        <v>1995</v>
      </c>
      <c r="V324" s="2" t="str">
        <f aca="false">"{"&amp;""""&amp;"id"&amp;""""&amp;":"&amp;""""&amp;A324&amp;""""&amp;","&amp;""""&amp;"make_id"&amp;""""&amp;":"&amp;""""&amp;B324&amp;""""&amp;","&amp;""""&amp;"model_name"&amp;""""&amp;":"&amp;""""&amp;D324&amp;""""&amp;","&amp;""""&amp;"year_model"&amp;""""&amp;":"&amp;""""&amp;E324&amp;""""&amp;","&amp;""""&amp;"description"&amp;""""&amp;":"&amp;""""&amp;AD324&amp;""""&amp;"},"</f>
        <v>{"id":"323","make_id":"25","model_name":"LS460 (5-Seater)","year_model":"","description":""},</v>
      </c>
    </row>
    <row r="325" customFormat="false" ht="13.8" hidden="false" customHeight="false" outlineLevel="0" collapsed="false">
      <c r="A325" s="8" t="n">
        <v>324</v>
      </c>
      <c r="B325" s="12" t="n">
        <v>25</v>
      </c>
      <c r="C325" s="8" t="s">
        <v>27</v>
      </c>
      <c r="D325" s="8" t="s">
        <v>419</v>
      </c>
      <c r="E325" s="8"/>
      <c r="F325" s="2" t="str">
        <f aca="false">SUBSTITUTE(C325," ","_")&amp;"_"&amp;SUBSTITUTE(D325," ","_")&amp;"_"&amp;SUBSTITUTE(E325," ","_")</f>
        <v>LEXUS_LS460_(4-Seater)_</v>
      </c>
      <c r="G325" s="2" t="str">
        <f aca="false">VLOOKUP(F325,Sheet6!$G$3:$H$904,2,0)</f>
        <v>N50L</v>
      </c>
      <c r="H325" s="2" t="n">
        <f aca="false">VLOOKUP(G325,part!$Q$2:$R$51,2,0)</f>
        <v>22</v>
      </c>
      <c r="I325" s="2" t="str">
        <f aca="false">VLOOKUP(F325,Sheet6!$G$3:$I$904,3,0)</f>
        <v>D26L</v>
      </c>
      <c r="J325" s="2" t="n">
        <f aca="false">VLOOKUP(F325,Sheet6!$G$3:$J$904,4,0)</f>
        <v>0</v>
      </c>
      <c r="K325" s="8" t="n">
        <v>324</v>
      </c>
      <c r="L325" s="2" t="n">
        <f aca="false">VLOOKUP(F325,Sheet9!$H$1:$I$912,2,0)</f>
        <v>1995</v>
      </c>
      <c r="M325" s="2" t="n">
        <f aca="false">VLOOKUP(F325,Sheet9!$H$3:$I$912,2,0)</f>
        <v>1995</v>
      </c>
      <c r="V325" s="2" t="str">
        <f aca="false">"{"&amp;""""&amp;"id"&amp;""""&amp;":"&amp;""""&amp;A325&amp;""""&amp;","&amp;""""&amp;"make_id"&amp;""""&amp;":"&amp;""""&amp;B325&amp;""""&amp;","&amp;""""&amp;"model_name"&amp;""""&amp;":"&amp;""""&amp;D325&amp;""""&amp;","&amp;""""&amp;"year_model"&amp;""""&amp;":"&amp;""""&amp;E325&amp;""""&amp;","&amp;""""&amp;"description"&amp;""""&amp;":"&amp;""""&amp;AD325&amp;""""&amp;"},"</f>
        <v>{"id":"324","make_id":"25","model_name":"LS460 (4-Seater)","year_model":"","description":""},</v>
      </c>
    </row>
    <row r="326" customFormat="false" ht="13.8" hidden="false" customHeight="false" outlineLevel="0" collapsed="false">
      <c r="A326" s="8" t="n">
        <v>325</v>
      </c>
      <c r="B326" s="12" t="n">
        <v>25</v>
      </c>
      <c r="C326" s="8" t="s">
        <v>27</v>
      </c>
      <c r="D326" s="8" t="s">
        <v>420</v>
      </c>
      <c r="E326" s="8"/>
      <c r="F326" s="2" t="str">
        <f aca="false">SUBSTITUTE(C326," ","_")&amp;"_"&amp;SUBSTITUTE(D326," ","_")&amp;"_"&amp;SUBSTITUTE(E326," ","_")</f>
        <v>LEXUS_LX570_</v>
      </c>
      <c r="G326" s="2" t="str">
        <f aca="false">VLOOKUP(F326,Sheet6!$G$3:$H$904,2,0)</f>
        <v>N70L</v>
      </c>
      <c r="H326" s="2" t="n">
        <f aca="false">VLOOKUP(G326,part!$Q$2:$R$51,2,0)</f>
        <v>23</v>
      </c>
      <c r="I326" s="2" t="str">
        <f aca="false">VLOOKUP(F326,Sheet6!$G$3:$I$904,3,0)</f>
        <v>D31L</v>
      </c>
      <c r="J326" s="2" t="n">
        <f aca="false">VLOOKUP(F326,Sheet6!$G$3:$J$904,4,0)</f>
        <v>0</v>
      </c>
      <c r="K326" s="8" t="n">
        <v>325</v>
      </c>
      <c r="L326" s="2" t="n">
        <f aca="false">VLOOKUP(F326,Sheet9!$H$1:$I$912,2,0)</f>
        <v>1996</v>
      </c>
      <c r="M326" s="2" t="n">
        <f aca="false">VLOOKUP(F326,Sheet9!$H$3:$I$912,2,0)</f>
        <v>1996</v>
      </c>
      <c r="V326" s="2" t="str">
        <f aca="false">"{"&amp;""""&amp;"id"&amp;""""&amp;":"&amp;""""&amp;A326&amp;""""&amp;","&amp;""""&amp;"make_id"&amp;""""&amp;":"&amp;""""&amp;B326&amp;""""&amp;","&amp;""""&amp;"model_name"&amp;""""&amp;":"&amp;""""&amp;D326&amp;""""&amp;","&amp;""""&amp;"year_model"&amp;""""&amp;":"&amp;""""&amp;E326&amp;""""&amp;","&amp;""""&amp;"description"&amp;""""&amp;":"&amp;""""&amp;AD326&amp;""""&amp;"},"</f>
        <v>{"id":"325","make_id":"25","model_name":"LX570","year_model":"","description":""},</v>
      </c>
    </row>
    <row r="327" customFormat="false" ht="13.8" hidden="false" customHeight="false" outlineLevel="0" collapsed="false">
      <c r="A327" s="8" t="n">
        <v>326</v>
      </c>
      <c r="B327" s="12" t="n">
        <v>25</v>
      </c>
      <c r="C327" s="8" t="s">
        <v>27</v>
      </c>
      <c r="D327" s="8" t="s">
        <v>421</v>
      </c>
      <c r="E327" s="8"/>
      <c r="F327" s="2" t="str">
        <f aca="false">SUBSTITUTE(C327," ","_")&amp;"_"&amp;SUBSTITUTE(D327," ","_")&amp;"_"&amp;SUBSTITUTE(E327," ","_")</f>
        <v>LEXUS_RX350_</v>
      </c>
      <c r="G327" s="2" t="str">
        <f aca="false">VLOOKUP(F327,Sheet6!$G$3:$H$904,2,0)</f>
        <v>N70L</v>
      </c>
      <c r="H327" s="2" t="n">
        <f aca="false">VLOOKUP(G327,part!$Q$2:$R$51,2,0)</f>
        <v>23</v>
      </c>
      <c r="I327" s="2" t="str">
        <f aca="false">VLOOKUP(F327,Sheet6!$G$3:$I$904,3,0)</f>
        <v>D31L</v>
      </c>
      <c r="J327" s="2" t="n">
        <f aca="false">VLOOKUP(F327,Sheet6!$G$3:$J$904,4,0)</f>
        <v>0</v>
      </c>
      <c r="K327" s="8" t="n">
        <v>326</v>
      </c>
      <c r="L327" s="2" t="n">
        <f aca="false">VLOOKUP(F327,Sheet9!$H$1:$I$912,2,0)</f>
        <v>1996</v>
      </c>
      <c r="M327" s="2" t="n">
        <f aca="false">VLOOKUP(F327,Sheet9!$H$3:$I$912,2,0)</f>
        <v>1996</v>
      </c>
      <c r="V327" s="2" t="str">
        <f aca="false">"{"&amp;""""&amp;"id"&amp;""""&amp;":"&amp;""""&amp;A327&amp;""""&amp;","&amp;""""&amp;"make_id"&amp;""""&amp;":"&amp;""""&amp;B327&amp;""""&amp;","&amp;""""&amp;"model_name"&amp;""""&amp;":"&amp;""""&amp;D327&amp;""""&amp;","&amp;""""&amp;"year_model"&amp;""""&amp;":"&amp;""""&amp;E327&amp;""""&amp;","&amp;""""&amp;"description"&amp;""""&amp;":"&amp;""""&amp;AD327&amp;""""&amp;"},"</f>
        <v>{"id":"326","make_id":"25","model_name":"RX350","year_model":"","description":""},</v>
      </c>
    </row>
    <row r="328" customFormat="false" ht="13.8" hidden="false" customHeight="false" outlineLevel="0" collapsed="false">
      <c r="A328" s="8" t="n">
        <v>327</v>
      </c>
      <c r="B328" s="12" t="n">
        <v>25</v>
      </c>
      <c r="C328" s="8" t="s">
        <v>27</v>
      </c>
      <c r="D328" s="8" t="s">
        <v>422</v>
      </c>
      <c r="E328" s="8" t="n">
        <v>2015</v>
      </c>
      <c r="F328" s="2" t="str">
        <f aca="false">SUBSTITUTE(C328," ","_")&amp;"_"&amp;SUBSTITUTE(D328," ","_")&amp;"_"&amp;SUBSTITUTE(E328," ","_")</f>
        <v>LEXUS_NX2.0Li_2015</v>
      </c>
      <c r="G328" s="2" t="str">
        <f aca="false">VLOOKUP(F328,Sheet6!$G$3:$H$904,2,0)</f>
        <v>N70L</v>
      </c>
      <c r="H328" s="2" t="n">
        <f aca="false">VLOOKUP(G328,part!$Q$2:$R$51,2,0)</f>
        <v>23</v>
      </c>
      <c r="I328" s="2" t="str">
        <f aca="false">VLOOKUP(F328,Sheet6!$G$3:$I$904,3,0)</f>
        <v>D31L</v>
      </c>
      <c r="J328" s="2" t="n">
        <f aca="false">VLOOKUP(F328,Sheet6!$G$3:$J$904,4,0)</f>
        <v>0</v>
      </c>
      <c r="K328" s="8" t="n">
        <v>327</v>
      </c>
      <c r="L328" s="2" t="n">
        <f aca="false">VLOOKUP(F328,Sheet9!$H$1:$I$912,2,0)</f>
        <v>1996</v>
      </c>
      <c r="M328" s="2" t="n">
        <f aca="false">VLOOKUP(F328,Sheet9!$H$3:$I$912,2,0)</f>
        <v>1996</v>
      </c>
      <c r="V328" s="2" t="str">
        <f aca="false">"{"&amp;""""&amp;"id"&amp;""""&amp;":"&amp;""""&amp;A328&amp;""""&amp;","&amp;""""&amp;"make_id"&amp;""""&amp;":"&amp;""""&amp;B328&amp;""""&amp;","&amp;""""&amp;"model_name"&amp;""""&amp;":"&amp;""""&amp;D328&amp;""""&amp;","&amp;""""&amp;"year_model"&amp;""""&amp;":"&amp;""""&amp;E328&amp;""""&amp;","&amp;""""&amp;"description"&amp;""""&amp;":"&amp;""""&amp;AD328&amp;""""&amp;"},"</f>
        <v>{"id":"327","make_id":"25","model_name":"NX2.0Li","year_model":"2015","description":""},</v>
      </c>
    </row>
    <row r="329" customFormat="false" ht="13.8" hidden="false" customHeight="false" outlineLevel="0" collapsed="false">
      <c r="A329" s="8" t="n">
        <v>328</v>
      </c>
      <c r="B329" s="12" t="n">
        <v>25</v>
      </c>
      <c r="C329" s="8" t="s">
        <v>27</v>
      </c>
      <c r="D329" s="8" t="s">
        <v>423</v>
      </c>
      <c r="E329" s="8" t="n">
        <v>2015</v>
      </c>
      <c r="F329" s="2" t="str">
        <f aca="false">SUBSTITUTE(C329," ","_")&amp;"_"&amp;SUBSTITUTE(D329," ","_")&amp;"_"&amp;SUBSTITUTE(E329," ","_")</f>
        <v>LEXUS_RX3.5Li_2015</v>
      </c>
      <c r="G329" s="2" t="str">
        <f aca="false">VLOOKUP(F329,Sheet6!$G$3:$H$904,2,0)</f>
        <v>N70L</v>
      </c>
      <c r="H329" s="2" t="n">
        <f aca="false">VLOOKUP(G329,part!$Q$2:$R$51,2,0)</f>
        <v>23</v>
      </c>
      <c r="I329" s="2" t="str">
        <f aca="false">VLOOKUP(F329,Sheet6!$G$3:$I$904,3,0)</f>
        <v>D31L</v>
      </c>
      <c r="J329" s="2" t="n">
        <f aca="false">VLOOKUP(F329,Sheet6!$G$3:$J$904,4,0)</f>
        <v>0</v>
      </c>
      <c r="K329" s="8" t="n">
        <v>328</v>
      </c>
      <c r="L329" s="2" t="n">
        <f aca="false">VLOOKUP(F329,Sheet9!$H$1:$I$912,2,0)</f>
        <v>1996</v>
      </c>
      <c r="M329" s="2" t="n">
        <f aca="false">VLOOKUP(F329,Sheet9!$H$3:$I$912,2,0)</f>
        <v>1996</v>
      </c>
      <c r="V329" s="2" t="str">
        <f aca="false">"{"&amp;""""&amp;"id"&amp;""""&amp;":"&amp;""""&amp;A329&amp;""""&amp;","&amp;""""&amp;"make_id"&amp;""""&amp;":"&amp;""""&amp;B329&amp;""""&amp;","&amp;""""&amp;"model_name"&amp;""""&amp;":"&amp;""""&amp;D329&amp;""""&amp;","&amp;""""&amp;"year_model"&amp;""""&amp;":"&amp;""""&amp;E329&amp;""""&amp;","&amp;""""&amp;"description"&amp;""""&amp;":"&amp;""""&amp;AD329&amp;""""&amp;"},"</f>
        <v>{"id":"328","make_id":"25","model_name":"RX3.5Li","year_model":"2015","description":""},</v>
      </c>
    </row>
    <row r="330" customFormat="false" ht="13.8" hidden="false" customHeight="false" outlineLevel="0" collapsed="false">
      <c r="A330" s="8" t="n">
        <v>329</v>
      </c>
      <c r="B330" s="12" t="n">
        <v>25</v>
      </c>
      <c r="C330" s="8" t="s">
        <v>27</v>
      </c>
      <c r="D330" s="8" t="s">
        <v>424</v>
      </c>
      <c r="E330" s="8" t="n">
        <v>2015</v>
      </c>
      <c r="F330" s="2" t="str">
        <f aca="false">SUBSTITUTE(C330," ","_")&amp;"_"&amp;SUBSTITUTE(D330," ","_")&amp;"_"&amp;SUBSTITUTE(E330," ","_")</f>
        <v>LEXUS_RC350/RC-F_2015</v>
      </c>
      <c r="G330" s="2" t="str">
        <f aca="false">VLOOKUP(F330,Sheet6!$G$3:$H$904,2,0)</f>
        <v>N50</v>
      </c>
      <c r="H330" s="2" t="n">
        <f aca="false">VLOOKUP(G330,part!$Q$2:$R$51,2,0)</f>
        <v>11</v>
      </c>
      <c r="I330" s="2" t="str">
        <f aca="false">VLOOKUP(F330,Sheet6!$G$3:$I$904,3,0)</f>
        <v>D26L</v>
      </c>
      <c r="J330" s="2" t="n">
        <f aca="false">VLOOKUP(F330,Sheet6!$G$3:$J$904,4,0)</f>
        <v>0</v>
      </c>
      <c r="K330" s="8" t="n">
        <v>329</v>
      </c>
      <c r="L330" s="2" t="n">
        <f aca="false">VLOOKUP(F330,Sheet9!$H$1:$I$912,2,0)</f>
        <v>1995</v>
      </c>
      <c r="M330" s="2" t="n">
        <f aca="false">VLOOKUP(F330,Sheet9!$H$3:$I$912,2,0)</f>
        <v>1995</v>
      </c>
      <c r="V330" s="2" t="str">
        <f aca="false">"{"&amp;""""&amp;"id"&amp;""""&amp;":"&amp;""""&amp;A330&amp;""""&amp;","&amp;""""&amp;"make_id"&amp;""""&amp;":"&amp;""""&amp;B330&amp;""""&amp;","&amp;""""&amp;"model_name"&amp;""""&amp;":"&amp;""""&amp;D330&amp;""""&amp;","&amp;""""&amp;"year_model"&amp;""""&amp;":"&amp;""""&amp;E330&amp;""""&amp;","&amp;""""&amp;"description"&amp;""""&amp;":"&amp;""""&amp;AD330&amp;""""&amp;"},"</f>
        <v>{"id":"329","make_id":"25","model_name":"RC350/RC-F","year_model":"2015","description":""},</v>
      </c>
    </row>
    <row r="331" customFormat="false" ht="13.8" hidden="false" customHeight="false" outlineLevel="0" collapsed="false">
      <c r="A331" s="8" t="n">
        <v>330</v>
      </c>
      <c r="B331" s="12" t="n">
        <v>26</v>
      </c>
      <c r="C331" s="8" t="s">
        <v>28</v>
      </c>
      <c r="D331" s="8" t="s">
        <v>425</v>
      </c>
      <c r="E331" s="8" t="s">
        <v>426</v>
      </c>
      <c r="F331" s="2" t="str">
        <f aca="false">SUBSTITUTE(C331," ","_")&amp;"_"&amp;SUBSTITUTE(D331," ","_")&amp;"_"&amp;SUBSTITUTE(E331," ","_")</f>
        <v>MASERATI_Quattroporte_2003_-_2012_</v>
      </c>
      <c r="G331" s="2" t="str">
        <f aca="false">VLOOKUP(F331,Sheet6!$G$3:$H$904,2,0)</f>
        <v>DIN88</v>
      </c>
      <c r="H331" s="2" t="n">
        <f aca="false">VLOOKUP(G331,part!$Q$2:$R$51,2,0)</f>
        <v>6</v>
      </c>
      <c r="I331" s="2" t="str">
        <f aca="false">VLOOKUP(F331,Sheet6!$G$3:$I$904,3,0)</f>
        <v>If the vehicle is equipped with start/stop technology, the recommended battery is ENERGIZER AGM</v>
      </c>
      <c r="J331" s="2" t="n">
        <f aca="false">VLOOKUP(F331,Sheet6!$G$3:$J$904,4,0)</f>
        <v>2003</v>
      </c>
      <c r="K331" s="8" t="n">
        <v>330</v>
      </c>
      <c r="L331" s="2" t="n">
        <f aca="false">VLOOKUP(F331,Sheet9!$H$1:$I$912,2,0)</f>
        <v>2003</v>
      </c>
      <c r="M331" s="2" t="n">
        <f aca="false">VLOOKUP(F331,Sheet9!$H$3:$I$912,2,0)</f>
        <v>2003</v>
      </c>
      <c r="V331" s="2" t="str">
        <f aca="false">"{"&amp;""""&amp;"id"&amp;""""&amp;":"&amp;""""&amp;A331&amp;""""&amp;","&amp;""""&amp;"make_id"&amp;""""&amp;":"&amp;""""&amp;B331&amp;""""&amp;","&amp;""""&amp;"model_name"&amp;""""&amp;":"&amp;""""&amp;D331&amp;""""&amp;","&amp;""""&amp;"year_model"&amp;""""&amp;":"&amp;""""&amp;E331&amp;""""&amp;","&amp;""""&amp;"description"&amp;""""&amp;":"&amp;""""&amp;AD331&amp;""""&amp;"},"</f>
        <v>{"id":"330","make_id":"26","model_name":"Quattroporte","year_model":"2003 - 2012 ","description":""},</v>
      </c>
    </row>
    <row r="332" customFormat="false" ht="13.8" hidden="false" customHeight="false" outlineLevel="0" collapsed="false">
      <c r="A332" s="8" t="n">
        <v>331</v>
      </c>
      <c r="B332" s="12" t="n">
        <v>26</v>
      </c>
      <c r="C332" s="8" t="s">
        <v>28</v>
      </c>
      <c r="D332" s="8" t="s">
        <v>425</v>
      </c>
      <c r="E332" s="8" t="s">
        <v>427</v>
      </c>
      <c r="F332" s="2" t="str">
        <f aca="false">SUBSTITUTE(C332," ","_")&amp;"_"&amp;SUBSTITUTE(D332," ","_")&amp;"_"&amp;SUBSTITUTE(E332," ","_")</f>
        <v>MASERATI_Quattroporte_2013_-_on</v>
      </c>
      <c r="G332" s="2" t="str">
        <f aca="false">VLOOKUP(F332,Sheet6!$G$3:$H$904,2,0)</f>
        <v>DIN88</v>
      </c>
      <c r="H332" s="2" t="n">
        <f aca="false">VLOOKUP(G332,part!$Q$2:$R$51,2,0)</f>
        <v>6</v>
      </c>
      <c r="I332" s="2" t="str">
        <f aca="false">VLOOKUP(F332,Sheet6!$G$3:$I$904,3,0)</f>
        <v>If the vehicle is equipped with start/stop technology, the recommended battery is ENERGIZER AGM</v>
      </c>
      <c r="J332" s="2" t="n">
        <f aca="false">VLOOKUP(F332,Sheet6!$G$3:$J$904,4,0)</f>
        <v>2003</v>
      </c>
      <c r="K332" s="8" t="n">
        <v>331</v>
      </c>
      <c r="L332" s="2" t="n">
        <f aca="false">VLOOKUP(F332,Sheet9!$H$1:$I$912,2,0)</f>
        <v>2003</v>
      </c>
      <c r="M332" s="2" t="n">
        <f aca="false">VLOOKUP(F332,Sheet9!$H$3:$I$912,2,0)</f>
        <v>2003</v>
      </c>
      <c r="V332" s="2" t="str">
        <f aca="false">"{"&amp;""""&amp;"id"&amp;""""&amp;":"&amp;""""&amp;A332&amp;""""&amp;","&amp;""""&amp;"make_id"&amp;""""&amp;":"&amp;""""&amp;B332&amp;""""&amp;","&amp;""""&amp;"model_name"&amp;""""&amp;":"&amp;""""&amp;D332&amp;""""&amp;","&amp;""""&amp;"year_model"&amp;""""&amp;":"&amp;""""&amp;E332&amp;""""&amp;","&amp;""""&amp;"description"&amp;""""&amp;":"&amp;""""&amp;AD332&amp;""""&amp;"},"</f>
        <v>{"id":"331","make_id":"26","model_name":"Quattroporte","year_model":"2013 - on","description":""},</v>
      </c>
    </row>
    <row r="333" customFormat="false" ht="13.8" hidden="false" customHeight="false" outlineLevel="0" collapsed="false">
      <c r="A333" s="8" t="n">
        <v>332</v>
      </c>
      <c r="B333" s="12" t="n">
        <v>26</v>
      </c>
      <c r="C333" s="8" t="s">
        <v>28</v>
      </c>
      <c r="D333" s="8" t="s">
        <v>428</v>
      </c>
      <c r="E333" s="8" t="s">
        <v>285</v>
      </c>
      <c r="F333" s="2" t="str">
        <f aca="false">SUBSTITUTE(C333," ","_")&amp;"_"&amp;SUBSTITUTE(D333," ","_")&amp;"_"&amp;SUBSTITUTE(E333," ","_")</f>
        <v>MASERATI_Gran_Turismo_2007_-_on_</v>
      </c>
      <c r="G333" s="2" t="str">
        <f aca="false">VLOOKUP(F333,Sheet6!$G$3:$H$904,2,0)</f>
        <v>DIN88</v>
      </c>
      <c r="H333" s="2" t="n">
        <f aca="false">VLOOKUP(G333,part!$Q$2:$R$51,2,0)</f>
        <v>6</v>
      </c>
      <c r="I333" s="2" t="str">
        <f aca="false">VLOOKUP(F333,Sheet6!$G$3:$I$904,3,0)</f>
        <v>If the vehicle is equipped with start/stop technology, the recommended battery is ENERGIZER AGM</v>
      </c>
      <c r="J333" s="2" t="n">
        <f aca="false">VLOOKUP(F333,Sheet6!$G$3:$J$904,4,0)</f>
        <v>2003</v>
      </c>
      <c r="K333" s="8" t="n">
        <v>332</v>
      </c>
      <c r="L333" s="2" t="n">
        <f aca="false">VLOOKUP(F333,Sheet9!$H$1:$I$912,2,0)</f>
        <v>2003</v>
      </c>
      <c r="M333" s="2" t="n">
        <f aca="false">VLOOKUP(F333,Sheet9!$H$3:$I$912,2,0)</f>
        <v>2003</v>
      </c>
      <c r="V333" s="2" t="str">
        <f aca="false">"{"&amp;""""&amp;"id"&amp;""""&amp;":"&amp;""""&amp;A333&amp;""""&amp;","&amp;""""&amp;"make_id"&amp;""""&amp;":"&amp;""""&amp;B333&amp;""""&amp;","&amp;""""&amp;"model_name"&amp;""""&amp;":"&amp;""""&amp;D333&amp;""""&amp;","&amp;""""&amp;"year_model"&amp;""""&amp;":"&amp;""""&amp;E333&amp;""""&amp;","&amp;""""&amp;"description"&amp;""""&amp;":"&amp;""""&amp;AD333&amp;""""&amp;"},"</f>
        <v>{"id":"332","make_id":"26","model_name":"Gran Turismo","year_model":"2007 - on ","description":""},</v>
      </c>
    </row>
    <row r="334" customFormat="false" ht="13.8" hidden="false" customHeight="false" outlineLevel="0" collapsed="false">
      <c r="A334" s="8" t="n">
        <v>333</v>
      </c>
      <c r="B334" s="12" t="n">
        <v>26</v>
      </c>
      <c r="C334" s="8" t="s">
        <v>28</v>
      </c>
      <c r="D334" s="8" t="s">
        <v>429</v>
      </c>
      <c r="E334" s="8" t="s">
        <v>427</v>
      </c>
      <c r="F334" s="2" t="str">
        <f aca="false">SUBSTITUTE(C334," ","_")&amp;"_"&amp;SUBSTITUTE(D334," ","_")&amp;"_"&amp;SUBSTITUTE(E334," ","_")</f>
        <v>MASERATI_Ghibu_(M157)_2013_-_on</v>
      </c>
      <c r="G334" s="2" t="str">
        <f aca="false">VLOOKUP(F334,Sheet6!$G$3:$H$904,2,0)</f>
        <v>DIN88</v>
      </c>
      <c r="H334" s="2" t="n">
        <f aca="false">VLOOKUP(G334,part!$Q$2:$R$51,2,0)</f>
        <v>6</v>
      </c>
      <c r="I334" s="2" t="str">
        <f aca="false">VLOOKUP(F334,Sheet6!$G$3:$I$904,3,0)</f>
        <v>If the vehicle is equipped with start/stop technology, the recommended battery is ENERGIZER AGM</v>
      </c>
      <c r="J334" s="2" t="n">
        <f aca="false">VLOOKUP(F334,Sheet6!$G$3:$J$904,4,0)</f>
        <v>2003</v>
      </c>
      <c r="K334" s="8" t="n">
        <v>333</v>
      </c>
      <c r="L334" s="2" t="n">
        <f aca="false">VLOOKUP(F334,Sheet9!$H$1:$I$912,2,0)</f>
        <v>2003</v>
      </c>
      <c r="M334" s="2" t="n">
        <f aca="false">VLOOKUP(F334,Sheet9!$H$3:$I$912,2,0)</f>
        <v>2003</v>
      </c>
      <c r="V334" s="2" t="str">
        <f aca="false">"{"&amp;""""&amp;"id"&amp;""""&amp;":"&amp;""""&amp;A334&amp;""""&amp;","&amp;""""&amp;"make_id"&amp;""""&amp;":"&amp;""""&amp;B334&amp;""""&amp;","&amp;""""&amp;"model_name"&amp;""""&amp;":"&amp;""""&amp;D334&amp;""""&amp;","&amp;""""&amp;"year_model"&amp;""""&amp;":"&amp;""""&amp;E334&amp;""""&amp;","&amp;""""&amp;"description"&amp;""""&amp;":"&amp;""""&amp;AD334&amp;""""&amp;"},"</f>
        <v>{"id":"333","make_id":"26","model_name":"Ghibu (M157)","year_model":"2013 - on","description":""},</v>
      </c>
    </row>
    <row r="335" customFormat="false" ht="13.8" hidden="false" customHeight="false" outlineLevel="0" collapsed="false">
      <c r="A335" s="8" t="n">
        <v>334</v>
      </c>
      <c r="B335" s="12" t="n">
        <v>27</v>
      </c>
      <c r="C335" s="8" t="s">
        <v>29</v>
      </c>
      <c r="D335" s="8" t="n">
        <v>323</v>
      </c>
      <c r="E335" s="8" t="s">
        <v>430</v>
      </c>
      <c r="F335" s="2" t="str">
        <f aca="false">SUBSTITUTE(C335," ","_")&amp;"_"&amp;SUBSTITUTE(D335," ","_")&amp;"_"&amp;SUBSTITUTE(E335," ","_")</f>
        <v>MAZDA_323_1993_-_on</v>
      </c>
      <c r="G335" s="2" t="str">
        <f aca="false">VLOOKUP(F335,Sheet6!$G$3:$H$904,2,0)</f>
        <v>NS50</v>
      </c>
      <c r="H335" s="2" t="n">
        <f aca="false">VLOOKUP(G335,part!$Q$2:$R$51,2,0)</f>
        <v>2</v>
      </c>
      <c r="I335" s="2" t="str">
        <f aca="false">VLOOKUP(F335,Sheet6!$G$3:$I$904,3,0)</f>
        <v>D23L</v>
      </c>
      <c r="J335" s="2" t="n">
        <f aca="false">VLOOKUP(F335,Sheet6!$G$3:$J$904,4,0)</f>
        <v>0</v>
      </c>
      <c r="K335" s="8" t="n">
        <v>334</v>
      </c>
      <c r="L335" s="2" t="n">
        <f aca="false">VLOOKUP(F335,Sheet9!$H$1:$I$912,2,0)</f>
        <v>1983</v>
      </c>
      <c r="M335" s="2" t="n">
        <f aca="false">VLOOKUP(F335,Sheet9!$H$3:$I$912,2,0)</f>
        <v>1983</v>
      </c>
      <c r="V335" s="2" t="str">
        <f aca="false">"{"&amp;""""&amp;"id"&amp;""""&amp;":"&amp;""""&amp;A335&amp;""""&amp;","&amp;""""&amp;"make_id"&amp;""""&amp;":"&amp;""""&amp;B335&amp;""""&amp;","&amp;""""&amp;"model_name"&amp;""""&amp;":"&amp;""""&amp;D335&amp;""""&amp;","&amp;""""&amp;"year_model"&amp;""""&amp;":"&amp;""""&amp;E335&amp;""""&amp;","&amp;""""&amp;"description"&amp;""""&amp;":"&amp;""""&amp;AD335&amp;""""&amp;"},"</f>
        <v>{"id":"334","make_id":"27","model_name":"323","year_model":"1993 - on","description":""},</v>
      </c>
    </row>
    <row r="336" customFormat="false" ht="13.8" hidden="false" customHeight="false" outlineLevel="0" collapsed="false">
      <c r="A336" s="8" t="n">
        <v>335</v>
      </c>
      <c r="B336" s="12" t="n">
        <v>27</v>
      </c>
      <c r="C336" s="8" t="s">
        <v>29</v>
      </c>
      <c r="D336" s="8" t="n">
        <v>626</v>
      </c>
      <c r="E336" s="8" t="s">
        <v>430</v>
      </c>
      <c r="F336" s="2" t="str">
        <f aca="false">SUBSTITUTE(C336," ","_")&amp;"_"&amp;SUBSTITUTE(D336," ","_")&amp;"_"&amp;SUBSTITUTE(E336," ","_")</f>
        <v>MAZDA_626_1993_-_on</v>
      </c>
      <c r="G336" s="2" t="str">
        <f aca="false">VLOOKUP(F336,Sheet6!$G$3:$H$904,2,0)</f>
        <v>N50</v>
      </c>
      <c r="H336" s="2" t="n">
        <f aca="false">VLOOKUP(G336,part!$Q$2:$R$51,2,0)</f>
        <v>11</v>
      </c>
      <c r="I336" s="2" t="str">
        <f aca="false">VLOOKUP(F336,Sheet6!$G$3:$I$904,3,0)</f>
        <v>D26L</v>
      </c>
      <c r="J336" s="2" t="n">
        <f aca="false">VLOOKUP(F336,Sheet6!$G$3:$J$904,4,0)</f>
        <v>0</v>
      </c>
      <c r="K336" s="8" t="n">
        <v>335</v>
      </c>
      <c r="L336" s="2" t="n">
        <f aca="false">VLOOKUP(F336,Sheet9!$H$1:$I$912,2,0)</f>
        <v>1995</v>
      </c>
      <c r="M336" s="2" t="n">
        <f aca="false">VLOOKUP(F336,Sheet9!$H$3:$I$912,2,0)</f>
        <v>1995</v>
      </c>
      <c r="V336" s="2" t="str">
        <f aca="false">"{"&amp;""""&amp;"id"&amp;""""&amp;":"&amp;""""&amp;A336&amp;""""&amp;","&amp;""""&amp;"make_id"&amp;""""&amp;":"&amp;""""&amp;B336&amp;""""&amp;","&amp;""""&amp;"model_name"&amp;""""&amp;":"&amp;""""&amp;D336&amp;""""&amp;","&amp;""""&amp;"year_model"&amp;""""&amp;":"&amp;""""&amp;E336&amp;""""&amp;","&amp;""""&amp;"description"&amp;""""&amp;":"&amp;""""&amp;AD336&amp;""""&amp;"},"</f>
        <v>{"id":"335","make_id":"27","model_name":"626","year_model":"1993 - on","description":""},</v>
      </c>
    </row>
    <row r="337" customFormat="false" ht="13.8" hidden="false" customHeight="false" outlineLevel="0" collapsed="false">
      <c r="A337" s="8" t="n">
        <v>336</v>
      </c>
      <c r="B337" s="12" t="n">
        <v>27</v>
      </c>
      <c r="C337" s="8" t="s">
        <v>29</v>
      </c>
      <c r="D337" s="8" t="s">
        <v>431</v>
      </c>
      <c r="E337" s="8"/>
      <c r="F337" s="2" t="str">
        <f aca="false">SUBSTITUTE(C337," ","_")&amp;"_"&amp;SUBSTITUTE(D337," ","_")&amp;"_"&amp;SUBSTITUTE(E337," ","_")</f>
        <v>MAZDA_Astina_</v>
      </c>
      <c r="G337" s="2" t="str">
        <f aca="false">VLOOKUP(F337,Sheet6!$G$3:$H$904,2,0)</f>
        <v>NS50</v>
      </c>
      <c r="H337" s="2" t="n">
        <f aca="false">VLOOKUP(G337,part!$Q$2:$R$51,2,0)</f>
        <v>2</v>
      </c>
      <c r="I337" s="2" t="str">
        <f aca="false">VLOOKUP(F337,Sheet6!$G$3:$I$904,3,0)</f>
        <v>D23L</v>
      </c>
      <c r="J337" s="2" t="n">
        <f aca="false">VLOOKUP(F337,Sheet6!$G$3:$J$904,4,0)</f>
        <v>0</v>
      </c>
      <c r="K337" s="8" t="n">
        <v>336</v>
      </c>
      <c r="L337" s="2" t="n">
        <f aca="false">VLOOKUP(F337,Sheet9!$H$1:$I$912,2,0)</f>
        <v>1983</v>
      </c>
      <c r="M337" s="2" t="n">
        <f aca="false">VLOOKUP(F337,Sheet9!$H$3:$I$912,2,0)</f>
        <v>1983</v>
      </c>
      <c r="V337" s="2" t="str">
        <f aca="false">"{"&amp;""""&amp;"id"&amp;""""&amp;":"&amp;""""&amp;A337&amp;""""&amp;","&amp;""""&amp;"make_id"&amp;""""&amp;":"&amp;""""&amp;B337&amp;""""&amp;","&amp;""""&amp;"model_name"&amp;""""&amp;":"&amp;""""&amp;D337&amp;""""&amp;","&amp;""""&amp;"year_model"&amp;""""&amp;":"&amp;""""&amp;E337&amp;""""&amp;","&amp;""""&amp;"description"&amp;""""&amp;":"&amp;""""&amp;AD337&amp;""""&amp;"},"</f>
        <v>{"id":"336","make_id":"27","model_name":"Astina","year_model":"","description":""},</v>
      </c>
    </row>
    <row r="338" customFormat="false" ht="13.8" hidden="false" customHeight="false" outlineLevel="0" collapsed="false">
      <c r="A338" s="8" t="n">
        <v>337</v>
      </c>
      <c r="B338" s="12" t="n">
        <v>27</v>
      </c>
      <c r="C338" s="8" t="s">
        <v>29</v>
      </c>
      <c r="D338" s="8" t="s">
        <v>432</v>
      </c>
      <c r="E338" s="8" t="s">
        <v>433</v>
      </c>
      <c r="F338" s="2" t="str">
        <f aca="false">SUBSTITUTE(C338," ","_")&amp;"_"&amp;SUBSTITUTE(D338," ","_")&amp;"_"&amp;SUBSTITUTE(E338," ","_")</f>
        <v>MAZDA_B2200_Pick-up_1989_-_1986_</v>
      </c>
      <c r="G338" s="2" t="str">
        <f aca="false">VLOOKUP(F338,Sheet6!$G$3:$H$904,2,0)</f>
        <v>N70</v>
      </c>
      <c r="H338" s="2" t="n">
        <f aca="false">VLOOKUP(G338,part!$Q$2:$R$51,2,0)</f>
        <v>1</v>
      </c>
      <c r="I338" s="2" t="str">
        <f aca="false">VLOOKUP(F338,Sheet6!$G$3:$I$904,3,0)</f>
        <v>D31L</v>
      </c>
      <c r="J338" s="2" t="n">
        <f aca="false">VLOOKUP(F338,Sheet6!$G$3:$J$904,4,0)</f>
        <v>0</v>
      </c>
      <c r="K338" s="8" t="n">
        <v>337</v>
      </c>
      <c r="L338" s="2" t="n">
        <f aca="false">VLOOKUP(F338,Sheet9!$H$1:$I$912,2,0)</f>
        <v>1996</v>
      </c>
      <c r="M338" s="2" t="n">
        <f aca="false">VLOOKUP(F338,Sheet9!$H$3:$I$912,2,0)</f>
        <v>1996</v>
      </c>
      <c r="V338" s="2" t="str">
        <f aca="false">"{"&amp;""""&amp;"id"&amp;""""&amp;":"&amp;""""&amp;A338&amp;""""&amp;","&amp;""""&amp;"make_id"&amp;""""&amp;":"&amp;""""&amp;B338&amp;""""&amp;","&amp;""""&amp;"model_name"&amp;""""&amp;":"&amp;""""&amp;D338&amp;""""&amp;","&amp;""""&amp;"year_model"&amp;""""&amp;":"&amp;""""&amp;E338&amp;""""&amp;","&amp;""""&amp;"description"&amp;""""&amp;":"&amp;""""&amp;AD338&amp;""""&amp;"},"</f>
        <v>{"id":"337","make_id":"27","model_name":"B2200 Pick-up","year_model":"1989 - 1986 ","description":""},</v>
      </c>
    </row>
    <row r="339" customFormat="false" ht="13.8" hidden="false" customHeight="false" outlineLevel="0" collapsed="false">
      <c r="A339" s="8" t="n">
        <v>338</v>
      </c>
      <c r="B339" s="12" t="n">
        <v>27</v>
      </c>
      <c r="C339" s="8" t="s">
        <v>29</v>
      </c>
      <c r="D339" s="8" t="s">
        <v>434</v>
      </c>
      <c r="E339" s="8" t="s">
        <v>175</v>
      </c>
      <c r="F339" s="2" t="str">
        <f aca="false">SUBSTITUTE(C339," ","_")&amp;"_"&amp;SUBSTITUTE(D339," ","_")&amp;"_"&amp;SUBSTITUTE(E339," ","_")</f>
        <v>MAZDA_B2500_Pick-up_1989_-_on</v>
      </c>
      <c r="G339" s="2" t="str">
        <f aca="false">VLOOKUP(F339,Sheet6!$G$3:$H$904,2,0)</f>
        <v>N70</v>
      </c>
      <c r="H339" s="2" t="n">
        <f aca="false">VLOOKUP(G339,part!$Q$2:$R$51,2,0)</f>
        <v>1</v>
      </c>
      <c r="I339" s="2" t="str">
        <f aca="false">VLOOKUP(F339,Sheet6!$G$3:$I$904,3,0)</f>
        <v>D31L</v>
      </c>
      <c r="J339" s="2" t="n">
        <f aca="false">VLOOKUP(F339,Sheet6!$G$3:$J$904,4,0)</f>
        <v>0</v>
      </c>
      <c r="K339" s="8" t="n">
        <v>338</v>
      </c>
      <c r="L339" s="2" t="n">
        <f aca="false">VLOOKUP(F339,Sheet9!$H$1:$I$912,2,0)</f>
        <v>1996</v>
      </c>
      <c r="M339" s="2" t="n">
        <f aca="false">VLOOKUP(F339,Sheet9!$H$3:$I$912,2,0)</f>
        <v>1996</v>
      </c>
      <c r="V339" s="2" t="str">
        <f aca="false">"{"&amp;""""&amp;"id"&amp;""""&amp;":"&amp;""""&amp;A339&amp;""""&amp;","&amp;""""&amp;"make_id"&amp;""""&amp;":"&amp;""""&amp;B339&amp;""""&amp;","&amp;""""&amp;"model_name"&amp;""""&amp;":"&amp;""""&amp;D339&amp;""""&amp;","&amp;""""&amp;"year_model"&amp;""""&amp;":"&amp;""""&amp;E339&amp;""""&amp;","&amp;""""&amp;"description"&amp;""""&amp;":"&amp;""""&amp;AD339&amp;""""&amp;"},"</f>
        <v>{"id":"338","make_id":"27","model_name":"B2500 Pick-up","year_model":"1989 - on","description":""},</v>
      </c>
    </row>
    <row r="340" customFormat="false" ht="13.8" hidden="false" customHeight="false" outlineLevel="0" collapsed="false">
      <c r="A340" s="8" t="n">
        <v>339</v>
      </c>
      <c r="B340" s="12" t="n">
        <v>27</v>
      </c>
      <c r="C340" s="8" t="s">
        <v>29</v>
      </c>
      <c r="D340" s="8" t="s">
        <v>435</v>
      </c>
      <c r="E340" s="8"/>
      <c r="F340" s="2" t="str">
        <f aca="false">SUBSTITUTE(C340," ","_")&amp;"_"&amp;SUBSTITUTE(D340," ","_")&amp;"_"&amp;SUBSTITUTE(E340," ","_")</f>
        <v>MAZDA_BT50_</v>
      </c>
      <c r="G340" s="2" t="str">
        <f aca="false">VLOOKUP(F340,Sheet6!$G$3:$H$904,2,0)</f>
        <v>N70</v>
      </c>
      <c r="H340" s="2" t="n">
        <f aca="false">VLOOKUP(G340,part!$Q$2:$R$51,2,0)</f>
        <v>1</v>
      </c>
      <c r="I340" s="2" t="str">
        <f aca="false">VLOOKUP(F340,Sheet6!$G$3:$I$904,3,0)</f>
        <v>D31R</v>
      </c>
      <c r="J340" s="2" t="n">
        <f aca="false">VLOOKUP(F340,Sheet6!$G$3:$J$904,4,0)</f>
        <v>0</v>
      </c>
      <c r="K340" s="8" t="n">
        <v>339</v>
      </c>
      <c r="L340" s="2" t="n">
        <f aca="false">VLOOKUP(F340,Sheet9!$H$1:$I$912,2,0)</f>
        <v>1998</v>
      </c>
      <c r="M340" s="2" t="n">
        <f aca="false">VLOOKUP(F340,Sheet9!$H$3:$I$912,2,0)</f>
        <v>1998</v>
      </c>
      <c r="V340" s="2" t="str">
        <f aca="false">"{"&amp;""""&amp;"id"&amp;""""&amp;":"&amp;""""&amp;A340&amp;""""&amp;","&amp;""""&amp;"make_id"&amp;""""&amp;":"&amp;""""&amp;B340&amp;""""&amp;","&amp;""""&amp;"model_name"&amp;""""&amp;":"&amp;""""&amp;D340&amp;""""&amp;","&amp;""""&amp;"year_model"&amp;""""&amp;":"&amp;""""&amp;E340&amp;""""&amp;","&amp;""""&amp;"description"&amp;""""&amp;":"&amp;""""&amp;AD340&amp;""""&amp;"},"</f>
        <v>{"id":"339","make_id":"27","model_name":"BT50","year_model":"","description":""},</v>
      </c>
    </row>
    <row r="341" customFormat="false" ht="13.8" hidden="false" customHeight="false" outlineLevel="0" collapsed="false">
      <c r="A341" s="8" t="n">
        <v>340</v>
      </c>
      <c r="B341" s="12" t="n">
        <v>27</v>
      </c>
      <c r="C341" s="8" t="s">
        <v>29</v>
      </c>
      <c r="D341" s="8" t="s">
        <v>436</v>
      </c>
      <c r="E341" s="8"/>
      <c r="F341" s="2" t="str">
        <f aca="false">SUBSTITUTE(C341," ","_")&amp;"_"&amp;SUBSTITUTE(D341," ","_")&amp;"_"&amp;SUBSTITUTE(E341," ","_")</f>
        <v>MAZDA_CX-7_</v>
      </c>
      <c r="G341" s="2" t="str">
        <f aca="false">VLOOKUP(F341,Sheet6!$G$3:$H$904,2,0)</f>
        <v>NS50L</v>
      </c>
      <c r="H341" s="2" t="n">
        <f aca="false">VLOOKUP(G341,part!$Q$2:$R$51,2,0)</f>
        <v>10</v>
      </c>
      <c r="I341" s="2" t="str">
        <f aca="false">VLOOKUP(F341,Sheet6!$G$3:$I$904,3,0)</f>
        <v>D23L</v>
      </c>
      <c r="J341" s="2" t="n">
        <f aca="false">VLOOKUP(F341,Sheet6!$G$3:$J$904,4,0)</f>
        <v>0</v>
      </c>
      <c r="K341" s="8" t="n">
        <v>340</v>
      </c>
      <c r="L341" s="2" t="n">
        <f aca="false">VLOOKUP(F341,Sheet9!$H$1:$I$912,2,0)</f>
        <v>1983</v>
      </c>
      <c r="M341" s="2" t="n">
        <f aca="false">VLOOKUP(F341,Sheet9!$H$3:$I$912,2,0)</f>
        <v>1983</v>
      </c>
      <c r="V341" s="2" t="str">
        <f aca="false">"{"&amp;""""&amp;"id"&amp;""""&amp;":"&amp;""""&amp;A341&amp;""""&amp;","&amp;""""&amp;"make_id"&amp;""""&amp;":"&amp;""""&amp;B341&amp;""""&amp;","&amp;""""&amp;"model_name"&amp;""""&amp;":"&amp;""""&amp;D341&amp;""""&amp;","&amp;""""&amp;"year_model"&amp;""""&amp;":"&amp;""""&amp;E341&amp;""""&amp;","&amp;""""&amp;"description"&amp;""""&amp;":"&amp;""""&amp;AD341&amp;""""&amp;"},"</f>
        <v>{"id":"340","make_id":"27","model_name":"CX-7","year_model":"","description":""},</v>
      </c>
    </row>
    <row r="342" customFormat="false" ht="13.8" hidden="false" customHeight="false" outlineLevel="0" collapsed="false">
      <c r="A342" s="8" t="n">
        <v>341</v>
      </c>
      <c r="B342" s="12" t="n">
        <v>27</v>
      </c>
      <c r="C342" s="8" t="s">
        <v>29</v>
      </c>
      <c r="D342" s="8" t="s">
        <v>437</v>
      </c>
      <c r="E342" s="8" t="s">
        <v>75</v>
      </c>
      <c r="F342" s="2" t="str">
        <f aca="false">SUBSTITUTE(C342," ","_")&amp;"_"&amp;SUBSTITUTE(D342," ","_")&amp;"_"&amp;SUBSTITUTE(E342," ","_")</f>
        <v>MAZDA_CX9_2007_-_on</v>
      </c>
      <c r="G342" s="2" t="str">
        <f aca="false">VLOOKUP(F342,Sheet6!$G$3:$H$904,2,0)</f>
        <v>N50</v>
      </c>
      <c r="H342" s="2" t="n">
        <f aca="false">VLOOKUP(G342,part!$Q$2:$R$51,2,0)</f>
        <v>11</v>
      </c>
      <c r="I342" s="2" t="str">
        <f aca="false">VLOOKUP(F342,Sheet6!$G$3:$I$904,3,0)</f>
        <v>D26L</v>
      </c>
      <c r="J342" s="2" t="n">
        <f aca="false">VLOOKUP(F342,Sheet6!$G$3:$J$904,4,0)</f>
        <v>0</v>
      </c>
      <c r="K342" s="8" t="n">
        <v>341</v>
      </c>
      <c r="L342" s="2" t="n">
        <f aca="false">VLOOKUP(F342,Sheet9!$H$1:$I$912,2,0)</f>
        <v>1995</v>
      </c>
      <c r="M342" s="2" t="n">
        <f aca="false">VLOOKUP(F342,Sheet9!$H$3:$I$912,2,0)</f>
        <v>1995</v>
      </c>
      <c r="V342" s="2" t="str">
        <f aca="false">"{"&amp;""""&amp;"id"&amp;""""&amp;":"&amp;""""&amp;A342&amp;""""&amp;","&amp;""""&amp;"make_id"&amp;""""&amp;":"&amp;""""&amp;B342&amp;""""&amp;","&amp;""""&amp;"model_name"&amp;""""&amp;":"&amp;""""&amp;D342&amp;""""&amp;","&amp;""""&amp;"year_model"&amp;""""&amp;":"&amp;""""&amp;E342&amp;""""&amp;","&amp;""""&amp;"description"&amp;""""&amp;":"&amp;""""&amp;AD342&amp;""""&amp;"},"</f>
        <v>{"id":"341","make_id":"27","model_name":"CX9","year_model":"2007 - on","description":""},</v>
      </c>
    </row>
    <row r="343" customFormat="false" ht="13.8" hidden="false" customHeight="false" outlineLevel="0" collapsed="false">
      <c r="A343" s="8" t="n">
        <v>342</v>
      </c>
      <c r="B343" s="12" t="n">
        <v>27</v>
      </c>
      <c r="C343" s="8" t="s">
        <v>29</v>
      </c>
      <c r="D343" s="8" t="s">
        <v>438</v>
      </c>
      <c r="E343" s="8"/>
      <c r="F343" s="2" t="str">
        <f aca="false">SUBSTITUTE(C343," ","_")&amp;"_"&amp;SUBSTITUTE(D343," ","_")&amp;"_"&amp;SUBSTITUTE(E343," ","_")</f>
        <v>MAZDA_Lantis_</v>
      </c>
      <c r="G343" s="2" t="str">
        <f aca="false">VLOOKUP(F343,Sheet6!$G$3:$H$904,2,0)</f>
        <v>NS60</v>
      </c>
      <c r="H343" s="2" t="n">
        <f aca="false">VLOOKUP(G343,part!$Q$2:$R$51,2,0)</f>
        <v>3</v>
      </c>
      <c r="I343" s="2" t="str">
        <f aca="false">VLOOKUP(F343,Sheet6!$G$3:$I$904,3,0)</f>
        <v>B24L</v>
      </c>
      <c r="J343" s="2" t="n">
        <f aca="false">VLOOKUP(F343,Sheet6!$G$3:$J$904,4,0)</f>
        <v>1985</v>
      </c>
      <c r="K343" s="8" t="n">
        <v>342</v>
      </c>
      <c r="L343" s="2" t="str">
        <f aca="false">VLOOKUP(F343,Sheet9!$H$1:$I$912,2,0)</f>
        <v>1986/1993</v>
      </c>
      <c r="M343" s="2" t="str">
        <f aca="false">VLOOKUP(F343,Sheet9!$H$3:$I$912,2,0)</f>
        <v>1986/1993</v>
      </c>
      <c r="V343" s="2" t="str">
        <f aca="false">"{"&amp;""""&amp;"id"&amp;""""&amp;":"&amp;""""&amp;A343&amp;""""&amp;","&amp;""""&amp;"make_id"&amp;""""&amp;":"&amp;""""&amp;B343&amp;""""&amp;","&amp;""""&amp;"model_name"&amp;""""&amp;":"&amp;""""&amp;D343&amp;""""&amp;","&amp;""""&amp;"year_model"&amp;""""&amp;":"&amp;""""&amp;E343&amp;""""&amp;","&amp;""""&amp;"description"&amp;""""&amp;":"&amp;""""&amp;AD343&amp;""""&amp;"},"</f>
        <v>{"id":"342","make_id":"27","model_name":"Lantis","year_model":"","description":""},</v>
      </c>
    </row>
    <row r="344" customFormat="false" ht="13.8" hidden="false" customHeight="false" outlineLevel="0" collapsed="false">
      <c r="A344" s="8" t="n">
        <v>343</v>
      </c>
      <c r="B344" s="12" t="n">
        <v>27</v>
      </c>
      <c r="C344" s="8" t="s">
        <v>29</v>
      </c>
      <c r="D344" s="8" t="s">
        <v>439</v>
      </c>
      <c r="E344" s="8"/>
      <c r="F344" s="2" t="str">
        <f aca="false">SUBSTITUTE(C344," ","_")&amp;"_"&amp;SUBSTITUTE(D344," ","_")&amp;"_"&amp;SUBSTITUTE(E344," ","_")</f>
        <v>MAZDA_Mazda_2_</v>
      </c>
      <c r="G344" s="2" t="str">
        <f aca="false">VLOOKUP(F344,Sheet6!$G$3:$H$904,2,0)</f>
        <v>NS60</v>
      </c>
      <c r="H344" s="2" t="n">
        <f aca="false">VLOOKUP(G344,part!$Q$2:$R$51,2,0)</f>
        <v>3</v>
      </c>
      <c r="I344" s="2" t="str">
        <f aca="false">VLOOKUP(F344,Sheet6!$G$3:$I$904,3,0)</f>
        <v>B24L</v>
      </c>
      <c r="J344" s="2" t="n">
        <f aca="false">VLOOKUP(F344,Sheet6!$G$3:$J$904,4,0)</f>
        <v>1985</v>
      </c>
      <c r="K344" s="8" t="n">
        <v>343</v>
      </c>
      <c r="L344" s="2" t="str">
        <f aca="false">VLOOKUP(F344,Sheet9!$H$1:$I$912,2,0)</f>
        <v>1986/1993</v>
      </c>
      <c r="M344" s="2" t="str">
        <f aca="false">VLOOKUP(F344,Sheet9!$H$3:$I$912,2,0)</f>
        <v>1986/1993</v>
      </c>
      <c r="V344" s="2" t="str">
        <f aca="false">"{"&amp;""""&amp;"id"&amp;""""&amp;":"&amp;""""&amp;A344&amp;""""&amp;","&amp;""""&amp;"make_id"&amp;""""&amp;":"&amp;""""&amp;B344&amp;""""&amp;","&amp;""""&amp;"model_name"&amp;""""&amp;":"&amp;""""&amp;D344&amp;""""&amp;","&amp;""""&amp;"year_model"&amp;""""&amp;":"&amp;""""&amp;E344&amp;""""&amp;","&amp;""""&amp;"description"&amp;""""&amp;":"&amp;""""&amp;AD344&amp;""""&amp;"},"</f>
        <v>{"id":"343","make_id":"27","model_name":"Mazda 2","year_model":"","description":""},</v>
      </c>
    </row>
    <row r="345" customFormat="false" ht="13.8" hidden="false" customHeight="false" outlineLevel="0" collapsed="false">
      <c r="A345" s="8" t="n">
        <v>344</v>
      </c>
      <c r="B345" s="12" t="n">
        <v>27</v>
      </c>
      <c r="C345" s="8" t="s">
        <v>29</v>
      </c>
      <c r="D345" s="8" t="s">
        <v>440</v>
      </c>
      <c r="E345" s="8" t="n">
        <v>2004</v>
      </c>
      <c r="F345" s="2" t="str">
        <f aca="false">SUBSTITUTE(C345," ","_")&amp;"_"&amp;SUBSTITUTE(D345," ","_")&amp;"_"&amp;SUBSTITUTE(E345," ","_")</f>
        <v>MAZDA_Mazda_3_2004</v>
      </c>
      <c r="G345" s="2" t="str">
        <f aca="false">VLOOKUP(F345,Sheet6!$G$3:$H$904,2,0)</f>
        <v>NS50</v>
      </c>
      <c r="H345" s="2" t="n">
        <f aca="false">VLOOKUP(G345,part!$Q$2:$R$51,2,0)</f>
        <v>2</v>
      </c>
      <c r="I345" s="2" t="str">
        <f aca="false">VLOOKUP(F345,Sheet6!$G$3:$I$904,3,0)</f>
        <v>D23L</v>
      </c>
      <c r="J345" s="2" t="n">
        <f aca="false">VLOOKUP(F345,Sheet6!$G$3:$J$904,4,0)</f>
        <v>0</v>
      </c>
      <c r="K345" s="8" t="n">
        <v>344</v>
      </c>
      <c r="L345" s="2" t="n">
        <f aca="false">VLOOKUP(F345,Sheet9!$H$1:$I$912,2,0)</f>
        <v>1983</v>
      </c>
      <c r="M345" s="2" t="n">
        <f aca="false">VLOOKUP(F345,Sheet9!$H$3:$I$912,2,0)</f>
        <v>1983</v>
      </c>
      <c r="V345" s="2" t="str">
        <f aca="false">"{"&amp;""""&amp;"id"&amp;""""&amp;":"&amp;""""&amp;A345&amp;""""&amp;","&amp;""""&amp;"make_id"&amp;""""&amp;":"&amp;""""&amp;B345&amp;""""&amp;","&amp;""""&amp;"model_name"&amp;""""&amp;":"&amp;""""&amp;D345&amp;""""&amp;","&amp;""""&amp;"year_model"&amp;""""&amp;":"&amp;""""&amp;E345&amp;""""&amp;","&amp;""""&amp;"description"&amp;""""&amp;":"&amp;""""&amp;AD345&amp;""""&amp;"},"</f>
        <v>{"id":"344","make_id":"27","model_name":"Mazda 3","year_model":"2004","description":""},</v>
      </c>
    </row>
    <row r="346" customFormat="false" ht="13.8" hidden="false" customHeight="false" outlineLevel="0" collapsed="false">
      <c r="A346" s="8" t="n">
        <v>345</v>
      </c>
      <c r="B346" s="12" t="n">
        <v>27</v>
      </c>
      <c r="C346" s="8" t="s">
        <v>29</v>
      </c>
      <c r="D346" s="8" t="s">
        <v>441</v>
      </c>
      <c r="E346" s="8"/>
      <c r="F346" s="2" t="str">
        <f aca="false">SUBSTITUTE(C346," ","_")&amp;"_"&amp;SUBSTITUTE(D346," ","_")&amp;"_"&amp;SUBSTITUTE(E346," ","_")</f>
        <v>MAZDA_Mazda_3_2.0_</v>
      </c>
      <c r="G346" s="2" t="str">
        <f aca="false">VLOOKUP(F346,Sheet6!$G$3:$H$904,2,0)</f>
        <v>NS50</v>
      </c>
      <c r="H346" s="2" t="n">
        <f aca="false">VLOOKUP(G346,part!$Q$2:$R$51,2,0)</f>
        <v>2</v>
      </c>
      <c r="I346" s="2" t="str">
        <f aca="false">VLOOKUP(F346,Sheet6!$G$3:$I$904,3,0)</f>
        <v>D23L</v>
      </c>
      <c r="J346" s="2" t="n">
        <f aca="false">VLOOKUP(F346,Sheet6!$G$3:$J$904,4,0)</f>
        <v>0</v>
      </c>
      <c r="K346" s="8" t="n">
        <v>345</v>
      </c>
      <c r="L346" s="2" t="n">
        <f aca="false">VLOOKUP(F346,Sheet9!$H$1:$I$912,2,0)</f>
        <v>1983</v>
      </c>
      <c r="M346" s="2" t="n">
        <f aca="false">VLOOKUP(F346,Sheet9!$H$3:$I$912,2,0)</f>
        <v>1983</v>
      </c>
      <c r="V346" s="2" t="str">
        <f aca="false">"{"&amp;""""&amp;"id"&amp;""""&amp;":"&amp;""""&amp;A346&amp;""""&amp;","&amp;""""&amp;"make_id"&amp;""""&amp;":"&amp;""""&amp;B346&amp;""""&amp;","&amp;""""&amp;"model_name"&amp;""""&amp;":"&amp;""""&amp;D346&amp;""""&amp;","&amp;""""&amp;"year_model"&amp;""""&amp;":"&amp;""""&amp;E346&amp;""""&amp;","&amp;""""&amp;"description"&amp;""""&amp;":"&amp;""""&amp;AD346&amp;""""&amp;"},"</f>
        <v>{"id":"345","make_id":"27","model_name":"Mazda 3 2.0","year_model":"","description":""},</v>
      </c>
    </row>
    <row r="347" customFormat="false" ht="13.8" hidden="false" customHeight="false" outlineLevel="0" collapsed="false">
      <c r="A347" s="8" t="n">
        <v>346</v>
      </c>
      <c r="B347" s="12" t="n">
        <v>27</v>
      </c>
      <c r="C347" s="8" t="s">
        <v>29</v>
      </c>
      <c r="D347" s="8" t="s">
        <v>442</v>
      </c>
      <c r="E347" s="8" t="n">
        <v>2004</v>
      </c>
      <c r="F347" s="2" t="str">
        <f aca="false">SUBSTITUTE(C347," ","_")&amp;"_"&amp;SUBSTITUTE(D347," ","_")&amp;"_"&amp;SUBSTITUTE(E347," ","_")</f>
        <v>MAZDA_Mazda_6_2004</v>
      </c>
      <c r="G347" s="2" t="str">
        <f aca="false">VLOOKUP(F347,Sheet6!$G$3:$H$904,2,0)</f>
        <v>NS50</v>
      </c>
      <c r="H347" s="2" t="n">
        <f aca="false">VLOOKUP(G347,part!$Q$2:$R$51,2,0)</f>
        <v>2</v>
      </c>
      <c r="I347" s="2" t="str">
        <f aca="false">VLOOKUP(F347,Sheet6!$G$3:$I$904,3,0)</f>
        <v>D23L</v>
      </c>
      <c r="J347" s="2" t="n">
        <f aca="false">VLOOKUP(F347,Sheet6!$G$3:$J$904,4,0)</f>
        <v>0</v>
      </c>
      <c r="K347" s="8" t="n">
        <v>346</v>
      </c>
      <c r="L347" s="2" t="n">
        <f aca="false">VLOOKUP(F347,Sheet9!$H$1:$I$912,2,0)</f>
        <v>1983</v>
      </c>
      <c r="M347" s="2" t="n">
        <f aca="false">VLOOKUP(F347,Sheet9!$H$3:$I$912,2,0)</f>
        <v>1983</v>
      </c>
      <c r="V347" s="2" t="str">
        <f aca="false">"{"&amp;""""&amp;"id"&amp;""""&amp;":"&amp;""""&amp;A347&amp;""""&amp;","&amp;""""&amp;"make_id"&amp;""""&amp;":"&amp;""""&amp;B347&amp;""""&amp;","&amp;""""&amp;"model_name"&amp;""""&amp;":"&amp;""""&amp;D347&amp;""""&amp;","&amp;""""&amp;"year_model"&amp;""""&amp;":"&amp;""""&amp;E347&amp;""""&amp;","&amp;""""&amp;"description"&amp;""""&amp;":"&amp;""""&amp;AD347&amp;""""&amp;"},"</f>
        <v>{"id":"346","make_id":"27","model_name":"Mazda 6","year_model":"2004","description":""},</v>
      </c>
    </row>
    <row r="348" customFormat="false" ht="13.8" hidden="false" customHeight="false" outlineLevel="0" collapsed="false">
      <c r="A348" s="8" t="n">
        <v>347</v>
      </c>
      <c r="B348" s="12" t="n">
        <v>27</v>
      </c>
      <c r="C348" s="8" t="s">
        <v>29</v>
      </c>
      <c r="D348" s="8" t="s">
        <v>443</v>
      </c>
      <c r="E348" s="8"/>
      <c r="F348" s="2" t="str">
        <f aca="false">SUBSTITUTE(C348," ","_")&amp;"_"&amp;SUBSTITUTE(D348," ","_")&amp;"_"&amp;SUBSTITUTE(E348," ","_")</f>
        <v>MAZDA_Mazda_6_2.3_</v>
      </c>
      <c r="G348" s="2" t="str">
        <f aca="false">VLOOKUP(F348,Sheet6!$G$3:$H$904,2,0)</f>
        <v>NS50</v>
      </c>
      <c r="H348" s="2" t="n">
        <f aca="false">VLOOKUP(G348,part!$Q$2:$R$51,2,0)</f>
        <v>2</v>
      </c>
      <c r="I348" s="2" t="str">
        <f aca="false">VLOOKUP(F348,Sheet6!$G$3:$I$904,3,0)</f>
        <v>D23L</v>
      </c>
      <c r="J348" s="2" t="n">
        <f aca="false">VLOOKUP(F348,Sheet6!$G$3:$J$904,4,0)</f>
        <v>0</v>
      </c>
      <c r="K348" s="8" t="n">
        <v>347</v>
      </c>
      <c r="L348" s="2" t="n">
        <f aca="false">VLOOKUP(F348,Sheet9!$H$1:$I$912,2,0)</f>
        <v>1983</v>
      </c>
      <c r="M348" s="2" t="n">
        <f aca="false">VLOOKUP(F348,Sheet9!$H$3:$I$912,2,0)</f>
        <v>1983</v>
      </c>
      <c r="V348" s="2" t="str">
        <f aca="false">"{"&amp;""""&amp;"id"&amp;""""&amp;":"&amp;""""&amp;A348&amp;""""&amp;","&amp;""""&amp;"make_id"&amp;""""&amp;":"&amp;""""&amp;B348&amp;""""&amp;","&amp;""""&amp;"model_name"&amp;""""&amp;":"&amp;""""&amp;D348&amp;""""&amp;","&amp;""""&amp;"year_model"&amp;""""&amp;":"&amp;""""&amp;E348&amp;""""&amp;","&amp;""""&amp;"description"&amp;""""&amp;":"&amp;""""&amp;AD348&amp;""""&amp;"},"</f>
        <v>{"id":"347","make_id":"27","model_name":"Mazda 6 2.3","year_model":"","description":""},</v>
      </c>
    </row>
    <row r="349" customFormat="false" ht="13.8" hidden="false" customHeight="false" outlineLevel="0" collapsed="false">
      <c r="A349" s="8" t="n">
        <v>348</v>
      </c>
      <c r="B349" s="12" t="n">
        <v>27</v>
      </c>
      <c r="C349" s="8" t="s">
        <v>29</v>
      </c>
      <c r="D349" s="8" t="s">
        <v>442</v>
      </c>
      <c r="E349" s="8" t="s">
        <v>75</v>
      </c>
      <c r="F349" s="2" t="str">
        <f aca="false">SUBSTITUTE(C349," ","_")&amp;"_"&amp;SUBSTITUTE(D349," ","_")&amp;"_"&amp;SUBSTITUTE(E349," ","_")</f>
        <v>MAZDA_Mazda_6_2007_-_on</v>
      </c>
      <c r="G349" s="2" t="str">
        <f aca="false">VLOOKUP(F349,Sheet6!$G$3:$H$904,2,0)</f>
        <v>NS50</v>
      </c>
      <c r="H349" s="2" t="n">
        <f aca="false">VLOOKUP(G349,part!$Q$2:$R$51,2,0)</f>
        <v>2</v>
      </c>
      <c r="I349" s="2" t="str">
        <f aca="false">VLOOKUP(F349,Sheet6!$G$3:$I$904,3,0)</f>
        <v>D23L</v>
      </c>
      <c r="J349" s="2" t="n">
        <f aca="false">VLOOKUP(F349,Sheet6!$G$3:$J$904,4,0)</f>
        <v>0</v>
      </c>
      <c r="K349" s="8" t="n">
        <v>348</v>
      </c>
      <c r="L349" s="2" t="n">
        <f aca="false">VLOOKUP(F349,Sheet9!$H$1:$I$912,2,0)</f>
        <v>1983</v>
      </c>
      <c r="M349" s="2" t="n">
        <f aca="false">VLOOKUP(F349,Sheet9!$H$3:$I$912,2,0)</f>
        <v>1983</v>
      </c>
      <c r="V349" s="2" t="str">
        <f aca="false">"{"&amp;""""&amp;"id"&amp;""""&amp;":"&amp;""""&amp;A349&amp;""""&amp;","&amp;""""&amp;"make_id"&amp;""""&amp;":"&amp;""""&amp;B349&amp;""""&amp;","&amp;""""&amp;"model_name"&amp;""""&amp;":"&amp;""""&amp;D349&amp;""""&amp;","&amp;""""&amp;"year_model"&amp;""""&amp;":"&amp;""""&amp;E349&amp;""""&amp;","&amp;""""&amp;"description"&amp;""""&amp;":"&amp;""""&amp;AD349&amp;""""&amp;"},"</f>
        <v>{"id":"348","make_id":"27","model_name":"Mazda 6","year_model":"2007 - on","description":""},</v>
      </c>
    </row>
    <row r="350" customFormat="false" ht="13.8" hidden="false" customHeight="false" outlineLevel="0" collapsed="false">
      <c r="A350" s="8" t="n">
        <v>349</v>
      </c>
      <c r="B350" s="12" t="n">
        <v>27</v>
      </c>
      <c r="C350" s="8" t="s">
        <v>29</v>
      </c>
      <c r="D350" s="8" t="s">
        <v>444</v>
      </c>
      <c r="E350" s="8" t="s">
        <v>164</v>
      </c>
      <c r="F350" s="2" t="str">
        <f aca="false">SUBSTITUTE(C350," ","_")&amp;"_"&amp;SUBSTITUTE(D350," ","_")&amp;"_"&amp;SUBSTITUTE(E350," ","_")</f>
        <v>MAZDA_MPV_1996_-_1999</v>
      </c>
      <c r="G350" s="2" t="str">
        <f aca="false">VLOOKUP(F350,Sheet6!$G$3:$H$904,2,0)</f>
        <v>N70</v>
      </c>
      <c r="H350" s="2" t="n">
        <f aca="false">VLOOKUP(G350,part!$Q$2:$R$51,2,0)</f>
        <v>1</v>
      </c>
      <c r="I350" s="2" t="str">
        <f aca="false">VLOOKUP(F350,Sheet6!$G$3:$I$904,3,0)</f>
        <v>D31L</v>
      </c>
      <c r="J350" s="2" t="n">
        <f aca="false">VLOOKUP(F350,Sheet6!$G$3:$J$904,4,0)</f>
        <v>0</v>
      </c>
      <c r="K350" s="8" t="n">
        <v>349</v>
      </c>
      <c r="L350" s="2" t="n">
        <f aca="false">VLOOKUP(F350,Sheet9!$H$1:$I$912,2,0)</f>
        <v>1996</v>
      </c>
      <c r="M350" s="2" t="n">
        <f aca="false">VLOOKUP(F350,Sheet9!$H$3:$I$912,2,0)</f>
        <v>1996</v>
      </c>
      <c r="V350" s="2" t="str">
        <f aca="false">"{"&amp;""""&amp;"id"&amp;""""&amp;":"&amp;""""&amp;A350&amp;""""&amp;","&amp;""""&amp;"make_id"&amp;""""&amp;":"&amp;""""&amp;B350&amp;""""&amp;","&amp;""""&amp;"model_name"&amp;""""&amp;":"&amp;""""&amp;D350&amp;""""&amp;","&amp;""""&amp;"year_model"&amp;""""&amp;":"&amp;""""&amp;E350&amp;""""&amp;","&amp;""""&amp;"description"&amp;""""&amp;":"&amp;""""&amp;AD350&amp;""""&amp;"},"</f>
        <v>{"id":"349","make_id":"27","model_name":"MPV","year_model":"1996 - 1999","description":""},</v>
      </c>
    </row>
    <row r="351" customFormat="false" ht="13.8" hidden="false" customHeight="false" outlineLevel="0" collapsed="false">
      <c r="A351" s="8" t="n">
        <v>350</v>
      </c>
      <c r="B351" s="12" t="n">
        <v>27</v>
      </c>
      <c r="C351" s="8" t="s">
        <v>29</v>
      </c>
      <c r="D351" s="8" t="s">
        <v>445</v>
      </c>
      <c r="E351" s="8" t="s">
        <v>285</v>
      </c>
      <c r="F351" s="2" t="str">
        <f aca="false">SUBSTITUTE(C351," ","_")&amp;"_"&amp;SUBSTITUTE(D351," ","_")&amp;"_"&amp;SUBSTITUTE(E351," ","_")</f>
        <v>MAZDA_MX-5_Miata_2007_-_on_</v>
      </c>
      <c r="G351" s="2" t="str">
        <f aca="false">VLOOKUP(F351,Sheet6!$G$3:$H$904,2,0)</f>
        <v>NS60L</v>
      </c>
      <c r="H351" s="2" t="n">
        <f aca="false">VLOOKUP(G351,part!$Q$2:$R$51,2,0)</f>
        <v>16</v>
      </c>
      <c r="I351" s="2" t="str">
        <f aca="false">VLOOKUP(F351,Sheet6!$G$3:$I$904,3,0)</f>
        <v>B24L</v>
      </c>
      <c r="J351" s="2" t="n">
        <f aca="false">VLOOKUP(F351,Sheet6!$G$3:$J$904,4,0)</f>
        <v>0</v>
      </c>
      <c r="K351" s="8" t="n">
        <v>350</v>
      </c>
      <c r="L351" s="2" t="str">
        <f aca="false">VLOOKUP(F351,Sheet9!$H$1:$I$912,2,0)</f>
        <v>1986/1993</v>
      </c>
      <c r="M351" s="2" t="str">
        <f aca="false">VLOOKUP(F351,Sheet9!$H$3:$I$912,2,0)</f>
        <v>1986/1993</v>
      </c>
      <c r="V351" s="2" t="str">
        <f aca="false">"{"&amp;""""&amp;"id"&amp;""""&amp;":"&amp;""""&amp;A351&amp;""""&amp;","&amp;""""&amp;"make_id"&amp;""""&amp;":"&amp;""""&amp;B351&amp;""""&amp;","&amp;""""&amp;"model_name"&amp;""""&amp;":"&amp;""""&amp;D351&amp;""""&amp;","&amp;""""&amp;"year_model"&amp;""""&amp;":"&amp;""""&amp;E351&amp;""""&amp;","&amp;""""&amp;"description"&amp;""""&amp;":"&amp;""""&amp;AD351&amp;""""&amp;"},"</f>
        <v>{"id":"350","make_id":"27","model_name":"MX-5 Miata","year_model":"2007 - on ","description":""},</v>
      </c>
    </row>
    <row r="352" customFormat="false" ht="13.8" hidden="false" customHeight="false" outlineLevel="0" collapsed="false">
      <c r="A352" s="8" t="n">
        <v>351</v>
      </c>
      <c r="B352" s="12" t="n">
        <v>27</v>
      </c>
      <c r="C352" s="8" t="s">
        <v>29</v>
      </c>
      <c r="D352" s="8" t="s">
        <v>446</v>
      </c>
      <c r="E352" s="8" t="s">
        <v>447</v>
      </c>
      <c r="F352" s="2" t="str">
        <f aca="false">SUBSTITUTE(C352," ","_")&amp;"_"&amp;SUBSTITUTE(D352," ","_")&amp;"_"&amp;SUBSTITUTE(E352," ","_")</f>
        <v>MAZDA_Power_Van_E2000_GS_2L_1992_-_1999</v>
      </c>
      <c r="G352" s="2" t="str">
        <f aca="false">VLOOKUP(F352,Sheet6!$G$3:$H$904,2,0)</f>
        <v>NS50</v>
      </c>
      <c r="H352" s="2" t="n">
        <f aca="false">VLOOKUP(G352,part!$Q$2:$R$51,2,0)</f>
        <v>2</v>
      </c>
      <c r="I352" s="2" t="str">
        <f aca="false">VLOOKUP(F352,Sheet6!$G$3:$I$904,3,0)</f>
        <v>D23L</v>
      </c>
      <c r="J352" s="2" t="n">
        <f aca="false">VLOOKUP(F352,Sheet6!$G$3:$J$904,4,0)</f>
        <v>0</v>
      </c>
      <c r="K352" s="8" t="n">
        <v>351</v>
      </c>
      <c r="L352" s="2" t="n">
        <f aca="false">VLOOKUP(F352,Sheet9!$H$1:$I$912,2,0)</f>
        <v>1983</v>
      </c>
      <c r="M352" s="2" t="n">
        <f aca="false">VLOOKUP(F352,Sheet9!$H$3:$I$912,2,0)</f>
        <v>1983</v>
      </c>
      <c r="V352" s="2" t="str">
        <f aca="false">"{"&amp;""""&amp;"id"&amp;""""&amp;":"&amp;""""&amp;A352&amp;""""&amp;","&amp;""""&amp;"make_id"&amp;""""&amp;":"&amp;""""&amp;B352&amp;""""&amp;","&amp;""""&amp;"model_name"&amp;""""&amp;":"&amp;""""&amp;D352&amp;""""&amp;","&amp;""""&amp;"year_model"&amp;""""&amp;":"&amp;""""&amp;E352&amp;""""&amp;","&amp;""""&amp;"description"&amp;""""&amp;":"&amp;""""&amp;AD352&amp;""""&amp;"},"</f>
        <v>{"id":"351","make_id":"27","model_name":"Power Van E2000 GS 2L","year_model":"1992 - 1999","description":""},</v>
      </c>
    </row>
    <row r="353" customFormat="false" ht="13.8" hidden="false" customHeight="false" outlineLevel="0" collapsed="false">
      <c r="A353" s="8" t="n">
        <v>352</v>
      </c>
      <c r="B353" s="12" t="n">
        <v>27</v>
      </c>
      <c r="C353" s="8" t="s">
        <v>29</v>
      </c>
      <c r="D353" s="8" t="s">
        <v>448</v>
      </c>
      <c r="E353" s="8" t="n">
        <v>2004</v>
      </c>
      <c r="F353" s="2" t="str">
        <f aca="false">SUBSTITUTE(C353," ","_")&amp;"_"&amp;SUBSTITUTE(D353," ","_")&amp;"_"&amp;SUBSTITUTE(E353," ","_")</f>
        <v>MAZDA_Tribute_2004</v>
      </c>
      <c r="G353" s="2" t="str">
        <f aca="false">VLOOKUP(F353,Sheet6!$G$3:$H$904,2,0)</f>
        <v>N50</v>
      </c>
      <c r="H353" s="2" t="n">
        <f aca="false">VLOOKUP(G353,part!$Q$2:$R$51,2,0)</f>
        <v>11</v>
      </c>
      <c r="I353" s="2" t="str">
        <f aca="false">VLOOKUP(F353,Sheet6!$G$3:$I$904,3,0)</f>
        <v>D26L</v>
      </c>
      <c r="J353" s="2" t="n">
        <f aca="false">VLOOKUP(F353,Sheet6!$G$3:$J$904,4,0)</f>
        <v>0</v>
      </c>
      <c r="K353" s="8" t="n">
        <v>352</v>
      </c>
      <c r="L353" s="2" t="n">
        <f aca="false">VLOOKUP(F353,Sheet9!$H$1:$I$912,2,0)</f>
        <v>1995</v>
      </c>
      <c r="M353" s="2" t="n">
        <f aca="false">VLOOKUP(F353,Sheet9!$H$3:$I$912,2,0)</f>
        <v>1995</v>
      </c>
      <c r="V353" s="2" t="str">
        <f aca="false">"{"&amp;""""&amp;"id"&amp;""""&amp;":"&amp;""""&amp;A353&amp;""""&amp;","&amp;""""&amp;"make_id"&amp;""""&amp;":"&amp;""""&amp;B353&amp;""""&amp;","&amp;""""&amp;"model_name"&amp;""""&amp;":"&amp;""""&amp;D353&amp;""""&amp;","&amp;""""&amp;"year_model"&amp;""""&amp;":"&amp;""""&amp;E353&amp;""""&amp;","&amp;""""&amp;"description"&amp;""""&amp;":"&amp;""""&amp;AD353&amp;""""&amp;"},"</f>
        <v>{"id":"352","make_id":"27","model_name":"Tribute","year_model":"2004","description":""},</v>
      </c>
    </row>
    <row r="354" customFormat="false" ht="13.8" hidden="false" customHeight="false" outlineLevel="0" collapsed="false">
      <c r="A354" s="8" t="n">
        <v>353</v>
      </c>
      <c r="B354" s="12" t="n">
        <v>27</v>
      </c>
      <c r="C354" s="8" t="s">
        <v>29</v>
      </c>
      <c r="D354" s="8" t="s">
        <v>449</v>
      </c>
      <c r="E354" s="8" t="n">
        <v>2011</v>
      </c>
      <c r="F354" s="2" t="str">
        <f aca="false">SUBSTITUTE(C354," ","_")&amp;"_"&amp;SUBSTITUTE(D354," ","_")&amp;"_"&amp;SUBSTITUTE(E354," ","_")</f>
        <v>MAZDA_BT-50_2.2Li_4x2_2011</v>
      </c>
      <c r="G354" s="2" t="str">
        <f aca="false">VLOOKUP(F354,Sheet6!$G$3:$H$904,2,0)</f>
        <v>DIN66</v>
      </c>
      <c r="H354" s="2" t="n">
        <f aca="false">VLOOKUP(G354,part!$Q$2:$R$51,2,0)</f>
        <v>5</v>
      </c>
      <c r="I354" s="2" t="str">
        <f aca="false">VLOOKUP(F354,Sheet6!$G$3:$I$904,3,0)</f>
        <v>DIN66</v>
      </c>
      <c r="J354" s="2" t="n">
        <f aca="false">VLOOKUP(F354,Sheet6!$G$3:$J$904,4,0)</f>
        <v>2001</v>
      </c>
      <c r="K354" s="8" t="n">
        <v>353</v>
      </c>
      <c r="L354" s="2" t="str">
        <f aca="false">VLOOKUP(F354,Sheet9!$H$1:$I$912,2,0)</f>
        <v>2001/2004</v>
      </c>
      <c r="M354" s="2" t="str">
        <f aca="false">VLOOKUP(F354,Sheet9!$H$3:$I$912,2,0)</f>
        <v>2001/2004</v>
      </c>
      <c r="V354" s="2" t="str">
        <f aca="false">"{"&amp;""""&amp;"id"&amp;""""&amp;":"&amp;""""&amp;A354&amp;""""&amp;","&amp;""""&amp;"make_id"&amp;""""&amp;":"&amp;""""&amp;B354&amp;""""&amp;","&amp;""""&amp;"model_name"&amp;""""&amp;":"&amp;""""&amp;D354&amp;""""&amp;","&amp;""""&amp;"year_model"&amp;""""&amp;":"&amp;""""&amp;E354&amp;""""&amp;","&amp;""""&amp;"description"&amp;""""&amp;":"&amp;""""&amp;AD354&amp;""""&amp;"},"</f>
        <v>{"id":"353","make_id":"27","model_name":"BT-50 2.2Li 4x2","year_model":"2011","description":""},</v>
      </c>
    </row>
    <row r="355" customFormat="false" ht="13.8" hidden="false" customHeight="false" outlineLevel="0" collapsed="false">
      <c r="A355" s="8" t="n">
        <v>354</v>
      </c>
      <c r="B355" s="12" t="n">
        <v>27</v>
      </c>
      <c r="C355" s="8" t="s">
        <v>29</v>
      </c>
      <c r="D355" s="8" t="s">
        <v>450</v>
      </c>
      <c r="E355" s="8" t="n">
        <v>2011</v>
      </c>
      <c r="F355" s="2" t="str">
        <f aca="false">SUBSTITUTE(C355," ","_")&amp;"_"&amp;SUBSTITUTE(D355," ","_")&amp;"_"&amp;SUBSTITUTE(E355," ","_")</f>
        <v>MAZDA_BT-50_3.2Li_4x4_2011</v>
      </c>
      <c r="G355" s="2" t="str">
        <f aca="false">VLOOKUP(F355,Sheet6!$G$3:$H$904,2,0)</f>
        <v>DIN77</v>
      </c>
      <c r="H355" s="2" t="n">
        <f aca="false">VLOOKUP(G355,part!$Q$2:$R$51,2,0)</f>
        <v>13</v>
      </c>
      <c r="I355" s="2" t="str">
        <f aca="false">VLOOKUP(F355,Sheet6!$G$3:$I$904,3,0)</f>
        <v>DIN77</v>
      </c>
      <c r="J355" s="2" t="n">
        <f aca="false">VLOOKUP(F355,Sheet6!$G$3:$J$904,4,0)</f>
        <v>0</v>
      </c>
      <c r="K355" s="8" t="n">
        <v>354</v>
      </c>
      <c r="L355" s="2" t="n">
        <f aca="false">VLOOKUP(F355,Sheet9!$H$1:$I$912,2,0)</f>
        <v>0</v>
      </c>
      <c r="M355" s="2" t="n">
        <f aca="false">VLOOKUP(F355,Sheet9!$H$3:$I$912,2,0)</f>
        <v>0</v>
      </c>
      <c r="V355" s="2" t="str">
        <f aca="false">"{"&amp;""""&amp;"id"&amp;""""&amp;":"&amp;""""&amp;A355&amp;""""&amp;","&amp;""""&amp;"make_id"&amp;""""&amp;":"&amp;""""&amp;B355&amp;""""&amp;","&amp;""""&amp;"model_name"&amp;""""&amp;":"&amp;""""&amp;D355&amp;""""&amp;","&amp;""""&amp;"year_model"&amp;""""&amp;":"&amp;""""&amp;E355&amp;""""&amp;","&amp;""""&amp;"description"&amp;""""&amp;":"&amp;""""&amp;AD355&amp;""""&amp;"},"</f>
        <v>{"id":"354","make_id":"27","model_name":"BT-50 3.2Li 4x4","year_model":"2011","description":""},</v>
      </c>
    </row>
    <row r="356" customFormat="false" ht="13.8" hidden="false" customHeight="false" outlineLevel="0" collapsed="false">
      <c r="A356" s="8" t="n">
        <v>355</v>
      </c>
      <c r="B356" s="12" t="n">
        <v>27</v>
      </c>
      <c r="C356" s="8" t="s">
        <v>29</v>
      </c>
      <c r="D356" s="8" t="s">
        <v>451</v>
      </c>
      <c r="E356" s="8" t="n">
        <v>2012</v>
      </c>
      <c r="F356" s="2" t="str">
        <f aca="false">SUBSTITUTE(C356," ","_")&amp;"_"&amp;SUBSTITUTE(D356," ","_")&amp;"_"&amp;SUBSTITUTE(E356," ","_")</f>
        <v>MAZDA_Mazda_6_Skyactiv_2012</v>
      </c>
      <c r="G356" s="2" t="str">
        <f aca="false">VLOOKUP(F356,Sheet6!$G$3:$H$904,2,0)</f>
        <v>NS50 S/S</v>
      </c>
      <c r="H356" s="2" t="n">
        <f aca="false">VLOOKUP(G356,part!$Q$2:$R$51,2,0)</f>
        <v>17</v>
      </c>
      <c r="I356" s="2" t="n">
        <f aca="false">VLOOKUP(F356,Sheet6!$G$3:$I$904,3,0)</f>
        <v>0</v>
      </c>
      <c r="J356" s="2" t="n">
        <f aca="false">VLOOKUP(F356,Sheet6!$G$3:$J$904,4,0)</f>
        <v>0</v>
      </c>
      <c r="K356" s="8" t="n">
        <v>355</v>
      </c>
      <c r="L356" s="2" t="n">
        <f aca="false">VLOOKUP(F356,Sheet9!$H$1:$I$912,2,0)</f>
        <v>0</v>
      </c>
      <c r="M356" s="2" t="n">
        <f aca="false">VLOOKUP(F356,Sheet9!$H$3:$I$912,2,0)</f>
        <v>0</v>
      </c>
      <c r="V356" s="2" t="str">
        <f aca="false">"{"&amp;""""&amp;"id"&amp;""""&amp;":"&amp;""""&amp;A356&amp;""""&amp;","&amp;""""&amp;"make_id"&amp;""""&amp;":"&amp;""""&amp;B356&amp;""""&amp;","&amp;""""&amp;"model_name"&amp;""""&amp;":"&amp;""""&amp;D356&amp;""""&amp;","&amp;""""&amp;"year_model"&amp;""""&amp;":"&amp;""""&amp;E356&amp;""""&amp;","&amp;""""&amp;"description"&amp;""""&amp;":"&amp;""""&amp;AD356&amp;""""&amp;"},"</f>
        <v>{"id":"355","make_id":"27","model_name":"Mazda 6 Skyactiv","year_model":"2012","description":""},</v>
      </c>
    </row>
    <row r="357" customFormat="false" ht="13.8" hidden="false" customHeight="false" outlineLevel="0" collapsed="false">
      <c r="A357" s="8" t="n">
        <v>356</v>
      </c>
      <c r="B357" s="12" t="n">
        <v>27</v>
      </c>
      <c r="C357" s="8" t="s">
        <v>29</v>
      </c>
      <c r="D357" s="8" t="s">
        <v>452</v>
      </c>
      <c r="E357" s="8" t="n">
        <v>2013</v>
      </c>
      <c r="F357" s="2" t="str">
        <f aca="false">SUBSTITUTE(C357," ","_")&amp;"_"&amp;SUBSTITUTE(D357," ","_")&amp;"_"&amp;SUBSTITUTE(E357," ","_")</f>
        <v>MAZDA_CX-5_2013</v>
      </c>
      <c r="G357" s="2" t="str">
        <f aca="false">VLOOKUP(F357,Sheet6!$G$3:$H$904,2,0)</f>
        <v>NS50 S/S</v>
      </c>
      <c r="H357" s="2" t="n">
        <f aca="false">VLOOKUP(G357,part!$Q$2:$R$51,2,0)</f>
        <v>17</v>
      </c>
      <c r="I357" s="2" t="n">
        <f aca="false">VLOOKUP(F357,Sheet6!$G$3:$I$904,3,0)</f>
        <v>0</v>
      </c>
      <c r="J357" s="2" t="n">
        <f aca="false">VLOOKUP(F357,Sheet6!$G$3:$J$904,4,0)</f>
        <v>0</v>
      </c>
      <c r="K357" s="8" t="n">
        <v>356</v>
      </c>
      <c r="L357" s="2" t="n">
        <f aca="false">VLOOKUP(F357,Sheet9!$H$1:$I$912,2,0)</f>
        <v>0</v>
      </c>
      <c r="M357" s="2" t="n">
        <f aca="false">VLOOKUP(F357,Sheet9!$H$3:$I$912,2,0)</f>
        <v>0</v>
      </c>
      <c r="V357" s="2" t="str">
        <f aca="false">"{"&amp;""""&amp;"id"&amp;""""&amp;":"&amp;""""&amp;A357&amp;""""&amp;","&amp;""""&amp;"make_id"&amp;""""&amp;":"&amp;""""&amp;B357&amp;""""&amp;","&amp;""""&amp;"model_name"&amp;""""&amp;":"&amp;""""&amp;D357&amp;""""&amp;","&amp;""""&amp;"year_model"&amp;""""&amp;":"&amp;""""&amp;E357&amp;""""&amp;","&amp;""""&amp;"description"&amp;""""&amp;":"&amp;""""&amp;AD357&amp;""""&amp;"},"</f>
        <v>{"id":"356","make_id":"27","model_name":"CX-5","year_model":"2013","description":""},</v>
      </c>
    </row>
    <row r="358" customFormat="false" ht="13.8" hidden="false" customHeight="false" outlineLevel="0" collapsed="false">
      <c r="A358" s="8" t="n">
        <v>357</v>
      </c>
      <c r="B358" s="12" t="n">
        <v>27</v>
      </c>
      <c r="C358" s="8" t="s">
        <v>29</v>
      </c>
      <c r="D358" s="8" t="s">
        <v>453</v>
      </c>
      <c r="E358" s="8" t="n">
        <v>2014</v>
      </c>
      <c r="F358" s="2" t="str">
        <f aca="false">SUBSTITUTE(C358," ","_")&amp;"_"&amp;SUBSTITUTE(D358," ","_")&amp;"_"&amp;SUBSTITUTE(E358," ","_")</f>
        <v>MAZDA_Mazda3_Skyactiv_2014</v>
      </c>
      <c r="G358" s="2" t="str">
        <f aca="false">VLOOKUP(F358,Sheet6!$G$3:$H$904,2,0)</f>
        <v>NS50 S/S</v>
      </c>
      <c r="H358" s="2" t="n">
        <f aca="false">VLOOKUP(G358,part!$Q$2:$R$51,2,0)</f>
        <v>17</v>
      </c>
      <c r="I358" s="2" t="n">
        <f aca="false">VLOOKUP(F358,Sheet6!$G$3:$I$904,3,0)</f>
        <v>0</v>
      </c>
      <c r="J358" s="2" t="n">
        <f aca="false">VLOOKUP(F358,Sheet6!$G$3:$J$904,4,0)</f>
        <v>0</v>
      </c>
      <c r="K358" s="8" t="n">
        <v>357</v>
      </c>
      <c r="L358" s="2" t="n">
        <f aca="false">VLOOKUP(F358,Sheet9!$H$1:$I$912,2,0)</f>
        <v>0</v>
      </c>
      <c r="M358" s="2" t="n">
        <f aca="false">VLOOKUP(F358,Sheet9!$H$3:$I$912,2,0)</f>
        <v>0</v>
      </c>
      <c r="V358" s="2" t="str">
        <f aca="false">"{"&amp;""""&amp;"id"&amp;""""&amp;":"&amp;""""&amp;A358&amp;""""&amp;","&amp;""""&amp;"make_id"&amp;""""&amp;":"&amp;""""&amp;B358&amp;""""&amp;","&amp;""""&amp;"model_name"&amp;""""&amp;":"&amp;""""&amp;D358&amp;""""&amp;","&amp;""""&amp;"year_model"&amp;""""&amp;":"&amp;""""&amp;E358&amp;""""&amp;","&amp;""""&amp;"description"&amp;""""&amp;":"&amp;""""&amp;AD358&amp;""""&amp;"},"</f>
        <v>{"id":"357","make_id":"27","model_name":"Mazda3 Skyactiv","year_model":"2014","description":""},</v>
      </c>
    </row>
    <row r="359" customFormat="false" ht="13.8" hidden="false" customHeight="false" outlineLevel="0" collapsed="false">
      <c r="A359" s="8" t="n">
        <v>358</v>
      </c>
      <c r="B359" s="12" t="n">
        <v>27</v>
      </c>
      <c r="C359" s="8" t="s">
        <v>29</v>
      </c>
      <c r="D359" s="8" t="s">
        <v>454</v>
      </c>
      <c r="E359" s="8" t="n">
        <v>2014</v>
      </c>
      <c r="F359" s="2" t="str">
        <f aca="false">SUBSTITUTE(C359," ","_")&amp;"_"&amp;SUBSTITUTE(D359," ","_")&amp;"_"&amp;SUBSTITUTE(E359," ","_")</f>
        <v>MAZDA_Mazda2_Skyactiv_2014</v>
      </c>
      <c r="G359" s="2" t="str">
        <f aca="false">VLOOKUP(F359,Sheet6!$G$3:$H$904,2,0)</f>
        <v>NS60</v>
      </c>
      <c r="H359" s="2" t="n">
        <f aca="false">VLOOKUP(G359,part!$Q$2:$R$51,2,0)</f>
        <v>3</v>
      </c>
      <c r="I359" s="2" t="str">
        <f aca="false">VLOOKUP(F359,Sheet6!$G$3:$I$904,3,0)</f>
        <v>D23L</v>
      </c>
      <c r="J359" s="2" t="n">
        <f aca="false">VLOOKUP(F359,Sheet6!$G$3:$J$904,4,0)</f>
        <v>1985</v>
      </c>
      <c r="K359" s="8" t="n">
        <v>358</v>
      </c>
      <c r="L359" s="2" t="n">
        <f aca="false">VLOOKUP(F359,Sheet9!$H$1:$I$912,2,0)</f>
        <v>1983</v>
      </c>
      <c r="M359" s="2" t="n">
        <f aca="false">VLOOKUP(F359,Sheet9!$H$3:$I$912,2,0)</f>
        <v>1983</v>
      </c>
      <c r="V359" s="2" t="str">
        <f aca="false">"{"&amp;""""&amp;"id"&amp;""""&amp;":"&amp;""""&amp;A359&amp;""""&amp;","&amp;""""&amp;"make_id"&amp;""""&amp;":"&amp;""""&amp;B359&amp;""""&amp;","&amp;""""&amp;"model_name"&amp;""""&amp;":"&amp;""""&amp;D359&amp;""""&amp;","&amp;""""&amp;"year_model"&amp;""""&amp;":"&amp;""""&amp;E359&amp;""""&amp;","&amp;""""&amp;"description"&amp;""""&amp;":"&amp;""""&amp;AD359&amp;""""&amp;"},"</f>
        <v>{"id":"358","make_id":"27","model_name":"Mazda2 Skyactiv","year_model":"2014","description":""},</v>
      </c>
    </row>
    <row r="360" customFormat="false" ht="13.8" hidden="false" customHeight="false" outlineLevel="0" collapsed="false">
      <c r="A360" s="8" t="n">
        <v>359</v>
      </c>
      <c r="B360" s="12" t="n">
        <v>27</v>
      </c>
      <c r="C360" s="8" t="s">
        <v>29</v>
      </c>
      <c r="D360" s="8" t="s">
        <v>445</v>
      </c>
      <c r="E360" s="8" t="n">
        <v>2015</v>
      </c>
      <c r="F360" s="2" t="str">
        <f aca="false">SUBSTITUTE(C360," ","_")&amp;"_"&amp;SUBSTITUTE(D360," ","_")&amp;"_"&amp;SUBSTITUTE(E360," ","_")</f>
        <v>MAZDA_MX-5_Miata_2015</v>
      </c>
      <c r="G360" s="2" t="str">
        <f aca="false">VLOOKUP(F360,Sheet6!$G$3:$H$904,2,0)</f>
        <v>NS60 S/S</v>
      </c>
      <c r="H360" s="2" t="n">
        <f aca="false">VLOOKUP(G360,part!$Q$2:$R$51,2,0)</f>
        <v>18</v>
      </c>
      <c r="I360" s="2" t="str">
        <f aca="false">VLOOKUP(F360,Sheet6!$G$3:$I$904,3,0)</f>
        <v>For Development</v>
      </c>
      <c r="J360" s="2" t="n">
        <f aca="false">VLOOKUP(F360,Sheet6!$G$3:$J$904,4,0)</f>
        <v>0</v>
      </c>
      <c r="K360" s="8" t="n">
        <v>359</v>
      </c>
      <c r="L360" s="2" t="n">
        <f aca="false">VLOOKUP(F360,Sheet9!$H$1:$I$912,2,0)</f>
        <v>0</v>
      </c>
      <c r="M360" s="2" t="n">
        <f aca="false">VLOOKUP(F360,Sheet9!$H$3:$I$912,2,0)</f>
        <v>0</v>
      </c>
      <c r="V360" s="2" t="str">
        <f aca="false">"{"&amp;""""&amp;"id"&amp;""""&amp;":"&amp;""""&amp;A360&amp;""""&amp;","&amp;""""&amp;"make_id"&amp;""""&amp;":"&amp;""""&amp;B360&amp;""""&amp;","&amp;""""&amp;"model_name"&amp;""""&amp;":"&amp;""""&amp;D360&amp;""""&amp;","&amp;""""&amp;"year_model"&amp;""""&amp;":"&amp;""""&amp;E360&amp;""""&amp;","&amp;""""&amp;"description"&amp;""""&amp;":"&amp;""""&amp;AD360&amp;""""&amp;"},"</f>
        <v>{"id":"359","make_id":"27","model_name":"MX-5 Miata","year_model":"2015","description":""},</v>
      </c>
    </row>
    <row r="361" customFormat="false" ht="13.8" hidden="false" customHeight="false" outlineLevel="0" collapsed="false">
      <c r="A361" s="8" t="n">
        <v>360</v>
      </c>
      <c r="B361" s="12" t="n">
        <v>28</v>
      </c>
      <c r="C361" s="8" t="s">
        <v>30</v>
      </c>
      <c r="D361" s="8" t="s">
        <v>455</v>
      </c>
      <c r="E361" s="8"/>
      <c r="F361" s="2" t="str">
        <f aca="false">SUBSTITUTE(C361," ","_")&amp;"_"&amp;SUBSTITUTE(D361," ","_")&amp;"_"&amp;SUBSTITUTE(E361," ","_")</f>
        <v>MERCEDES_BENZ_A_Class__</v>
      </c>
      <c r="G361" s="2" t="str">
        <f aca="false">VLOOKUP(F361,Sheet6!$G$3:$H$904,2,0)</f>
        <v>DIN66</v>
      </c>
      <c r="H361" s="2" t="n">
        <f aca="false">VLOOKUP(G361,part!$Q$2:$R$51,2,0)</f>
        <v>5</v>
      </c>
      <c r="I361" s="2" t="n">
        <f aca="false">VLOOKUP(F361,Sheet6!$G$3:$I$904,3,0)</f>
        <v>0</v>
      </c>
      <c r="J361" s="2" t="n">
        <f aca="false">VLOOKUP(F361,Sheet6!$G$3:$J$904,4,0)</f>
        <v>0</v>
      </c>
      <c r="K361" s="8" t="n">
        <v>360</v>
      </c>
      <c r="L361" s="2" t="n">
        <f aca="false">VLOOKUP(F361,Sheet9!$H$1:$I$912,2,0)</f>
        <v>2004</v>
      </c>
      <c r="M361" s="2" t="n">
        <f aca="false">VLOOKUP(F361,Sheet9!$H$3:$I$912,2,0)</f>
        <v>2004</v>
      </c>
      <c r="V361" s="2" t="str">
        <f aca="false">"{"&amp;""""&amp;"id"&amp;""""&amp;":"&amp;""""&amp;A361&amp;""""&amp;","&amp;""""&amp;"make_id"&amp;""""&amp;":"&amp;""""&amp;B361&amp;""""&amp;","&amp;""""&amp;"model_name"&amp;""""&amp;":"&amp;""""&amp;D361&amp;""""&amp;","&amp;""""&amp;"year_model"&amp;""""&amp;":"&amp;""""&amp;E361&amp;""""&amp;","&amp;""""&amp;"description"&amp;""""&amp;":"&amp;""""&amp;AD361&amp;""""&amp;"},"</f>
        <v>{"id":"360","make_id":"28","model_name":"A Class ","year_model":"","description":""},</v>
      </c>
    </row>
    <row r="362" customFormat="false" ht="13.8" hidden="false" customHeight="false" outlineLevel="0" collapsed="false">
      <c r="A362" s="8" t="n">
        <v>361</v>
      </c>
      <c r="B362" s="12" t="n">
        <v>28</v>
      </c>
      <c r="C362" s="8" t="s">
        <v>30</v>
      </c>
      <c r="D362" s="8" t="s">
        <v>456</v>
      </c>
      <c r="E362" s="8"/>
      <c r="F362" s="2" t="str">
        <f aca="false">SUBSTITUTE(C362," ","_")&amp;"_"&amp;SUBSTITUTE(D362," ","_")&amp;"_"&amp;SUBSTITUTE(E362," ","_")</f>
        <v>MERCEDES_BENZ_B_Class_</v>
      </c>
      <c r="G362" s="2" t="str">
        <f aca="false">VLOOKUP(F362,Sheet6!$G$3:$H$904,2,0)</f>
        <v>DIN66</v>
      </c>
      <c r="H362" s="2" t="n">
        <f aca="false">VLOOKUP(G362,part!$Q$2:$R$51,2,0)</f>
        <v>5</v>
      </c>
      <c r="I362" s="2" t="n">
        <f aca="false">VLOOKUP(F362,Sheet6!$G$3:$I$904,3,0)</f>
        <v>0</v>
      </c>
      <c r="J362" s="2" t="n">
        <f aca="false">VLOOKUP(F362,Sheet6!$G$3:$J$904,4,0)</f>
        <v>0</v>
      </c>
      <c r="K362" s="8" t="n">
        <v>361</v>
      </c>
      <c r="L362" s="2" t="n">
        <f aca="false">VLOOKUP(F362,Sheet9!$H$1:$I$912,2,0)</f>
        <v>2004</v>
      </c>
      <c r="M362" s="2" t="n">
        <f aca="false">VLOOKUP(F362,Sheet9!$H$3:$I$912,2,0)</f>
        <v>2004</v>
      </c>
      <c r="V362" s="2" t="str">
        <f aca="false">"{"&amp;""""&amp;"id"&amp;""""&amp;":"&amp;""""&amp;A362&amp;""""&amp;","&amp;""""&amp;"make_id"&amp;""""&amp;":"&amp;""""&amp;B362&amp;""""&amp;","&amp;""""&amp;"model_name"&amp;""""&amp;":"&amp;""""&amp;D362&amp;""""&amp;","&amp;""""&amp;"year_model"&amp;""""&amp;":"&amp;""""&amp;E362&amp;""""&amp;","&amp;""""&amp;"description"&amp;""""&amp;":"&amp;""""&amp;AD362&amp;""""&amp;"},"</f>
        <v>{"id":"361","make_id":"28","model_name":"B Class","year_model":"","description":""},</v>
      </c>
    </row>
    <row r="363" customFormat="false" ht="13.8" hidden="false" customHeight="false" outlineLevel="0" collapsed="false">
      <c r="A363" s="8" t="n">
        <v>362</v>
      </c>
      <c r="B363" s="12" t="n">
        <v>28</v>
      </c>
      <c r="C363" s="8" t="s">
        <v>30</v>
      </c>
      <c r="D363" s="8" t="s">
        <v>457</v>
      </c>
      <c r="E363" s="8" t="s">
        <v>283</v>
      </c>
      <c r="F363" s="2" t="str">
        <f aca="false">SUBSTITUTE(C363," ","_")&amp;"_"&amp;SUBSTITUTE(D363," ","_")&amp;"_"&amp;SUBSTITUTE(E363," ","_")</f>
        <v>MERCEDES_BENZ_C_Class_1995_-_on</v>
      </c>
      <c r="G363" s="2" t="str">
        <f aca="false">VLOOKUP(F363,Sheet6!$G$3:$H$904,2,0)</f>
        <v>DIN66</v>
      </c>
      <c r="H363" s="2" t="n">
        <f aca="false">VLOOKUP(G363,part!$Q$2:$R$51,2,0)</f>
        <v>5</v>
      </c>
      <c r="I363" s="2" t="n">
        <f aca="false">VLOOKUP(F363,Sheet6!$G$3:$I$904,3,0)</f>
        <v>0</v>
      </c>
      <c r="J363" s="2" t="n">
        <f aca="false">VLOOKUP(F363,Sheet6!$G$3:$J$904,4,0)</f>
        <v>0</v>
      </c>
      <c r="K363" s="8" t="n">
        <v>362</v>
      </c>
      <c r="L363" s="2" t="n">
        <f aca="false">VLOOKUP(F363,Sheet9!$H$1:$I$912,2,0)</f>
        <v>2004</v>
      </c>
      <c r="M363" s="2" t="n">
        <f aca="false">VLOOKUP(F363,Sheet9!$H$3:$I$912,2,0)</f>
        <v>2004</v>
      </c>
      <c r="V363" s="2" t="str">
        <f aca="false">"{"&amp;""""&amp;"id"&amp;""""&amp;":"&amp;""""&amp;A363&amp;""""&amp;","&amp;""""&amp;"make_id"&amp;""""&amp;":"&amp;""""&amp;B363&amp;""""&amp;","&amp;""""&amp;"model_name"&amp;""""&amp;":"&amp;""""&amp;D363&amp;""""&amp;","&amp;""""&amp;"year_model"&amp;""""&amp;":"&amp;""""&amp;E363&amp;""""&amp;","&amp;""""&amp;"description"&amp;""""&amp;":"&amp;""""&amp;AD363&amp;""""&amp;"},"</f>
        <v>{"id":"362","make_id":"28","model_name":"C Class","year_model":"1995 - on","description":""},</v>
      </c>
    </row>
    <row r="364" customFormat="false" ht="13.8" hidden="false" customHeight="false" outlineLevel="0" collapsed="false">
      <c r="A364" s="8" t="n">
        <v>363</v>
      </c>
      <c r="B364" s="12" t="n">
        <v>28</v>
      </c>
      <c r="C364" s="8" t="s">
        <v>30</v>
      </c>
      <c r="D364" s="8" t="s">
        <v>458</v>
      </c>
      <c r="E364" s="8" t="n">
        <v>2006</v>
      </c>
      <c r="F364" s="2" t="str">
        <f aca="false">SUBSTITUTE(C364," ","_")&amp;"_"&amp;SUBSTITUTE(D364," ","_")&amp;"_"&amp;SUBSTITUTE(E364," ","_")</f>
        <v>MERCEDES_BENZ_C230_2006</v>
      </c>
      <c r="G364" s="2" t="str">
        <f aca="false">VLOOKUP(F364,Sheet6!$G$3:$H$904,2,0)</f>
        <v>DIN88</v>
      </c>
      <c r="H364" s="2" t="n">
        <f aca="false">VLOOKUP(G364,part!$Q$2:$R$51,2,0)</f>
        <v>6</v>
      </c>
      <c r="I364" s="2" t="n">
        <f aca="false">VLOOKUP(F364,Sheet6!$G$3:$I$904,3,0)</f>
        <v>0</v>
      </c>
      <c r="J364" s="2" t="n">
        <f aca="false">VLOOKUP(F364,Sheet6!$G$3:$J$904,4,0)</f>
        <v>0</v>
      </c>
      <c r="K364" s="8" t="n">
        <v>363</v>
      </c>
      <c r="L364" s="2" t="n">
        <f aca="false">VLOOKUP(F364,Sheet9!$H$1:$I$912,2,0)</f>
        <v>2003</v>
      </c>
      <c r="M364" s="2" t="n">
        <f aca="false">VLOOKUP(F364,Sheet9!$H$3:$I$912,2,0)</f>
        <v>2003</v>
      </c>
      <c r="V364" s="2" t="str">
        <f aca="false">"{"&amp;""""&amp;"id"&amp;""""&amp;":"&amp;""""&amp;A364&amp;""""&amp;","&amp;""""&amp;"make_id"&amp;""""&amp;":"&amp;""""&amp;B364&amp;""""&amp;","&amp;""""&amp;"model_name"&amp;""""&amp;":"&amp;""""&amp;D364&amp;""""&amp;","&amp;""""&amp;"year_model"&amp;""""&amp;":"&amp;""""&amp;E364&amp;""""&amp;","&amp;""""&amp;"description"&amp;""""&amp;":"&amp;""""&amp;AD364&amp;""""&amp;"},"</f>
        <v>{"id":"363","make_id":"28","model_name":"C230","year_model":"2006","description":""},</v>
      </c>
    </row>
    <row r="365" customFormat="false" ht="13.8" hidden="false" customHeight="false" outlineLevel="0" collapsed="false">
      <c r="A365" s="8" t="n">
        <v>364</v>
      </c>
      <c r="B365" s="12" t="n">
        <v>28</v>
      </c>
      <c r="C365" s="8" t="s">
        <v>30</v>
      </c>
      <c r="D365" s="8" t="s">
        <v>459</v>
      </c>
      <c r="E365" s="8" t="n">
        <v>2006</v>
      </c>
      <c r="F365" s="2" t="str">
        <f aca="false">SUBSTITUTE(C365," ","_")&amp;"_"&amp;SUBSTITUTE(D365," ","_")&amp;"_"&amp;SUBSTITUTE(E365," ","_")</f>
        <v>MERCEDES_BENZ_CL_Class_2006</v>
      </c>
      <c r="G365" s="2" t="str">
        <f aca="false">VLOOKUP(F365,Sheet6!$G$3:$H$904,2,0)</f>
        <v>DIN88</v>
      </c>
      <c r="H365" s="2" t="n">
        <f aca="false">VLOOKUP(G365,part!$Q$2:$R$51,2,0)</f>
        <v>6</v>
      </c>
      <c r="I365" s="2" t="n">
        <f aca="false">VLOOKUP(F365,Sheet6!$G$3:$I$904,3,0)</f>
        <v>0</v>
      </c>
      <c r="J365" s="2" t="n">
        <f aca="false">VLOOKUP(F365,Sheet6!$G$3:$J$904,4,0)</f>
        <v>0</v>
      </c>
      <c r="K365" s="8" t="n">
        <v>364</v>
      </c>
      <c r="L365" s="2" t="n">
        <f aca="false">VLOOKUP(F365,Sheet9!$H$1:$I$912,2,0)</f>
        <v>2003</v>
      </c>
      <c r="M365" s="2" t="n">
        <f aca="false">VLOOKUP(F365,Sheet9!$H$3:$I$912,2,0)</f>
        <v>2003</v>
      </c>
      <c r="V365" s="2" t="str">
        <f aca="false">"{"&amp;""""&amp;"id"&amp;""""&amp;":"&amp;""""&amp;A365&amp;""""&amp;","&amp;""""&amp;"make_id"&amp;""""&amp;":"&amp;""""&amp;B365&amp;""""&amp;","&amp;""""&amp;"model_name"&amp;""""&amp;":"&amp;""""&amp;D365&amp;""""&amp;","&amp;""""&amp;"year_model"&amp;""""&amp;":"&amp;""""&amp;E365&amp;""""&amp;","&amp;""""&amp;"description"&amp;""""&amp;":"&amp;""""&amp;AD365&amp;""""&amp;"},"</f>
        <v>{"id":"364","make_id":"28","model_name":"CL Class","year_model":"2006","description":""},</v>
      </c>
    </row>
    <row r="366" customFormat="false" ht="13.8" hidden="false" customHeight="false" outlineLevel="0" collapsed="false">
      <c r="A366" s="8" t="n">
        <v>365</v>
      </c>
      <c r="B366" s="12" t="n">
        <v>28</v>
      </c>
      <c r="C366" s="8" t="s">
        <v>30</v>
      </c>
      <c r="D366" s="8" t="s">
        <v>460</v>
      </c>
      <c r="E366" s="8"/>
      <c r="F366" s="2" t="str">
        <f aca="false">SUBSTITUTE(C366," ","_")&amp;"_"&amp;SUBSTITUTE(D366," ","_")&amp;"_"&amp;SUBSTITUTE(E366," ","_")</f>
        <v>MERCEDES_BENZ_CLK_Class_</v>
      </c>
      <c r="G366" s="2" t="str">
        <f aca="false">VLOOKUP(F366,Sheet6!$G$3:$H$904,2,0)</f>
        <v>DIN88</v>
      </c>
      <c r="H366" s="2" t="n">
        <f aca="false">VLOOKUP(G366,part!$Q$2:$R$51,2,0)</f>
        <v>6</v>
      </c>
      <c r="I366" s="2" t="n">
        <f aca="false">VLOOKUP(F366,Sheet6!$G$3:$I$904,3,0)</f>
        <v>0</v>
      </c>
      <c r="J366" s="2" t="n">
        <f aca="false">VLOOKUP(F366,Sheet6!$G$3:$J$904,4,0)</f>
        <v>0</v>
      </c>
      <c r="K366" s="8" t="n">
        <v>365</v>
      </c>
      <c r="L366" s="2" t="n">
        <f aca="false">VLOOKUP(F366,Sheet9!$H$1:$I$912,2,0)</f>
        <v>2003</v>
      </c>
      <c r="M366" s="2" t="n">
        <f aca="false">VLOOKUP(F366,Sheet9!$H$3:$I$912,2,0)</f>
        <v>2003</v>
      </c>
      <c r="V366" s="2" t="str">
        <f aca="false">"{"&amp;""""&amp;"id"&amp;""""&amp;":"&amp;""""&amp;A366&amp;""""&amp;","&amp;""""&amp;"make_id"&amp;""""&amp;":"&amp;""""&amp;B366&amp;""""&amp;","&amp;""""&amp;"model_name"&amp;""""&amp;":"&amp;""""&amp;D366&amp;""""&amp;","&amp;""""&amp;"year_model"&amp;""""&amp;":"&amp;""""&amp;E366&amp;""""&amp;","&amp;""""&amp;"description"&amp;""""&amp;":"&amp;""""&amp;AD366&amp;""""&amp;"},"</f>
        <v>{"id":"365","make_id":"28","model_name":"CLK Class","year_model":"","description":""},</v>
      </c>
    </row>
    <row r="367" customFormat="false" ht="13.8" hidden="false" customHeight="false" outlineLevel="0" collapsed="false">
      <c r="A367" s="8" t="n">
        <v>366</v>
      </c>
      <c r="B367" s="12" t="n">
        <v>28</v>
      </c>
      <c r="C367" s="8" t="s">
        <v>30</v>
      </c>
      <c r="D367" s="8" t="s">
        <v>461</v>
      </c>
      <c r="E367" s="8"/>
      <c r="F367" s="2" t="str">
        <f aca="false">SUBSTITUTE(C367," ","_")&amp;"_"&amp;SUBSTITUTE(D367," ","_")&amp;"_"&amp;SUBSTITUTE(E367," ","_")</f>
        <v>MERCEDES_BENZ_CLS_Class_</v>
      </c>
      <c r="G367" s="2" t="str">
        <f aca="false">VLOOKUP(F367,Sheet6!$G$3:$H$904,2,0)</f>
        <v>DIN88</v>
      </c>
      <c r="H367" s="2" t="n">
        <f aca="false">VLOOKUP(G367,part!$Q$2:$R$51,2,0)</f>
        <v>6</v>
      </c>
      <c r="I367" s="2" t="n">
        <f aca="false">VLOOKUP(F367,Sheet6!$G$3:$I$904,3,0)</f>
        <v>0</v>
      </c>
      <c r="J367" s="2" t="n">
        <f aca="false">VLOOKUP(F367,Sheet6!$G$3:$J$904,4,0)</f>
        <v>0</v>
      </c>
      <c r="K367" s="8" t="n">
        <v>366</v>
      </c>
      <c r="L367" s="2" t="n">
        <f aca="false">VLOOKUP(F367,Sheet9!$H$1:$I$912,2,0)</f>
        <v>2003</v>
      </c>
      <c r="M367" s="2" t="n">
        <f aca="false">VLOOKUP(F367,Sheet9!$H$3:$I$912,2,0)</f>
        <v>2003</v>
      </c>
      <c r="V367" s="2" t="str">
        <f aca="false">"{"&amp;""""&amp;"id"&amp;""""&amp;":"&amp;""""&amp;A367&amp;""""&amp;","&amp;""""&amp;"make_id"&amp;""""&amp;":"&amp;""""&amp;B367&amp;""""&amp;","&amp;""""&amp;"model_name"&amp;""""&amp;":"&amp;""""&amp;D367&amp;""""&amp;","&amp;""""&amp;"year_model"&amp;""""&amp;":"&amp;""""&amp;E367&amp;""""&amp;","&amp;""""&amp;"description"&amp;""""&amp;":"&amp;""""&amp;AD367&amp;""""&amp;"},"</f>
        <v>{"id":"366","make_id":"28","model_name":"CLS Class","year_model":"","description":""},</v>
      </c>
    </row>
    <row r="368" customFormat="false" ht="13.8" hidden="false" customHeight="false" outlineLevel="0" collapsed="false">
      <c r="A368" s="8" t="n">
        <v>367</v>
      </c>
      <c r="B368" s="12" t="n">
        <v>28</v>
      </c>
      <c r="C368" s="8" t="s">
        <v>30</v>
      </c>
      <c r="D368" s="8" t="s">
        <v>462</v>
      </c>
      <c r="E368" s="8" t="s">
        <v>283</v>
      </c>
      <c r="F368" s="2" t="str">
        <f aca="false">SUBSTITUTE(C368," ","_")&amp;"_"&amp;SUBSTITUTE(D368," ","_")&amp;"_"&amp;SUBSTITUTE(E368," ","_")</f>
        <v>MERCEDES_BENZ_E_Class_1995_-_on</v>
      </c>
      <c r="G368" s="2" t="str">
        <f aca="false">VLOOKUP(F368,Sheet6!$G$3:$H$904,2,0)</f>
        <v>DIN88</v>
      </c>
      <c r="H368" s="2" t="n">
        <f aca="false">VLOOKUP(G368,part!$Q$2:$R$51,2,0)</f>
        <v>6</v>
      </c>
      <c r="I368" s="2" t="str">
        <f aca="false">VLOOKUP(F368,Sheet6!$G$3:$I$904,3,0)</f>
        <v>If the vehicle is equipped with start/stop technology, the recommended battery is ENERGIZER AGM</v>
      </c>
      <c r="J368" s="2" t="n">
        <f aca="false">VLOOKUP(F368,Sheet6!$G$3:$J$904,4,0)</f>
        <v>2003</v>
      </c>
      <c r="K368" s="8" t="n">
        <v>367</v>
      </c>
      <c r="L368" s="2" t="n">
        <f aca="false">VLOOKUP(F368,Sheet9!$H$1:$I$912,2,0)</f>
        <v>2003</v>
      </c>
      <c r="M368" s="2" t="n">
        <f aca="false">VLOOKUP(F368,Sheet9!$H$3:$I$912,2,0)</f>
        <v>2003</v>
      </c>
      <c r="V368" s="2" t="str">
        <f aca="false">"{"&amp;""""&amp;"id"&amp;""""&amp;":"&amp;""""&amp;A368&amp;""""&amp;","&amp;""""&amp;"make_id"&amp;""""&amp;":"&amp;""""&amp;B368&amp;""""&amp;","&amp;""""&amp;"model_name"&amp;""""&amp;":"&amp;""""&amp;D368&amp;""""&amp;","&amp;""""&amp;"year_model"&amp;""""&amp;":"&amp;""""&amp;E368&amp;""""&amp;","&amp;""""&amp;"description"&amp;""""&amp;":"&amp;""""&amp;AD368&amp;""""&amp;"},"</f>
        <v>{"id":"367","make_id":"28","model_name":"E Class","year_model":"1995 - on","description":""},</v>
      </c>
    </row>
    <row r="369" customFormat="false" ht="13.8" hidden="false" customHeight="false" outlineLevel="0" collapsed="false">
      <c r="A369" s="8" t="n">
        <v>368</v>
      </c>
      <c r="B369" s="12" t="n">
        <v>28</v>
      </c>
      <c r="C369" s="8" t="s">
        <v>30</v>
      </c>
      <c r="D369" s="8" t="s">
        <v>463</v>
      </c>
      <c r="E369" s="8"/>
      <c r="F369" s="2" t="str">
        <f aca="false">SUBSTITUTE(C369," ","_")&amp;"_"&amp;SUBSTITUTE(D369," ","_")&amp;"_"&amp;SUBSTITUTE(E369," ","_")</f>
        <v>MERCEDES_BENZ_G_Class_</v>
      </c>
      <c r="G369" s="2" t="str">
        <f aca="false">VLOOKUP(F369,Sheet6!$G$3:$H$904,2,0)</f>
        <v>DIN110</v>
      </c>
      <c r="H369" s="2" t="n">
        <f aca="false">VLOOKUP(G369,part!$Q$2:$R$51,2,0)</f>
        <v>12</v>
      </c>
      <c r="I369" s="2" t="str">
        <f aca="false">VLOOKUP(F369,Sheet6!$G$3:$I$904,3,0)</f>
        <v>If the vehicle is equipped with start/stop technology, the recommended battery is ENERGIZER AGM</v>
      </c>
      <c r="J369" s="2" t="n">
        <f aca="false">VLOOKUP(F369,Sheet6!$G$3:$J$904,4,0)</f>
        <v>0</v>
      </c>
      <c r="K369" s="8" t="n">
        <v>368</v>
      </c>
      <c r="L369" s="2" t="n">
        <f aca="false">VLOOKUP(F369,Sheet9!$H$1:$I$912,2,0)</f>
        <v>0</v>
      </c>
      <c r="M369" s="2" t="n">
        <f aca="false">VLOOKUP(F369,Sheet9!$H$3:$I$912,2,0)</f>
        <v>0</v>
      </c>
      <c r="V369" s="2" t="str">
        <f aca="false">"{"&amp;""""&amp;"id"&amp;""""&amp;":"&amp;""""&amp;A369&amp;""""&amp;","&amp;""""&amp;"make_id"&amp;""""&amp;":"&amp;""""&amp;B369&amp;""""&amp;","&amp;""""&amp;"model_name"&amp;""""&amp;":"&amp;""""&amp;D369&amp;""""&amp;","&amp;""""&amp;"year_model"&amp;""""&amp;":"&amp;""""&amp;E369&amp;""""&amp;","&amp;""""&amp;"description"&amp;""""&amp;":"&amp;""""&amp;AD369&amp;""""&amp;"},"</f>
        <v>{"id":"368","make_id":"28","model_name":"G Class","year_model":"","description":""},</v>
      </c>
    </row>
    <row r="370" customFormat="false" ht="13.8" hidden="false" customHeight="false" outlineLevel="0" collapsed="false">
      <c r="A370" s="8" t="n">
        <v>369</v>
      </c>
      <c r="B370" s="12" t="n">
        <v>28</v>
      </c>
      <c r="C370" s="8" t="s">
        <v>30</v>
      </c>
      <c r="D370" s="8" t="s">
        <v>464</v>
      </c>
      <c r="E370" s="8"/>
      <c r="F370" s="2" t="str">
        <f aca="false">SUBSTITUTE(C370," ","_")&amp;"_"&amp;SUBSTITUTE(D370," ","_")&amp;"_"&amp;SUBSTITUTE(E370," ","_")</f>
        <v>MERCEDES_BENZ_GL_Class__</v>
      </c>
      <c r="G370" s="2" t="str">
        <f aca="false">VLOOKUP(F370,Sheet6!$G$3:$H$904,2,0)</f>
        <v>DIN88</v>
      </c>
      <c r="H370" s="2" t="n">
        <f aca="false">VLOOKUP(G370,part!$Q$2:$R$51,2,0)</f>
        <v>6</v>
      </c>
      <c r="I370" s="2" t="str">
        <f aca="false">VLOOKUP(F370,Sheet6!$G$3:$I$904,3,0)</f>
        <v>If the vehicle is equipped with start/stop technology, the recommended battery is ENERGIZER AGM</v>
      </c>
      <c r="J370" s="2" t="n">
        <f aca="false">VLOOKUP(F370,Sheet6!$G$3:$J$904,4,0)</f>
        <v>2003</v>
      </c>
      <c r="K370" s="8" t="n">
        <v>369</v>
      </c>
      <c r="L370" s="2" t="n">
        <f aca="false">VLOOKUP(F370,Sheet9!$H$1:$I$912,2,0)</f>
        <v>2003</v>
      </c>
      <c r="M370" s="2" t="n">
        <f aca="false">VLOOKUP(F370,Sheet9!$H$3:$I$912,2,0)</f>
        <v>2003</v>
      </c>
      <c r="V370" s="2" t="str">
        <f aca="false">"{"&amp;""""&amp;"id"&amp;""""&amp;":"&amp;""""&amp;A370&amp;""""&amp;","&amp;""""&amp;"make_id"&amp;""""&amp;":"&amp;""""&amp;B370&amp;""""&amp;","&amp;""""&amp;"model_name"&amp;""""&amp;":"&amp;""""&amp;D370&amp;""""&amp;","&amp;""""&amp;"year_model"&amp;""""&amp;":"&amp;""""&amp;E370&amp;""""&amp;","&amp;""""&amp;"description"&amp;""""&amp;":"&amp;""""&amp;AD370&amp;""""&amp;"},"</f>
        <v>{"id":"369","make_id":"28","model_name":"GL Class ","year_model":"","description":""},</v>
      </c>
    </row>
    <row r="371" customFormat="false" ht="13.8" hidden="false" customHeight="false" outlineLevel="0" collapsed="false">
      <c r="A371" s="8" t="n">
        <v>370</v>
      </c>
      <c r="B371" s="12" t="n">
        <v>28</v>
      </c>
      <c r="C371" s="8" t="s">
        <v>30</v>
      </c>
      <c r="D371" s="8" t="s">
        <v>465</v>
      </c>
      <c r="E371" s="8" t="s">
        <v>61</v>
      </c>
      <c r="F371" s="2" t="str">
        <f aca="false">SUBSTITUTE(C371," ","_")&amp;"_"&amp;SUBSTITUTE(D371," ","_")&amp;"_"&amp;SUBSTITUTE(E371," ","_")</f>
        <v>MERCEDES_BENZ_M_Class_(GLE)_1996_-_on</v>
      </c>
      <c r="G371" s="2" t="str">
        <f aca="false">VLOOKUP(F371,Sheet6!$G$3:$H$904,2,0)</f>
        <v>N70</v>
      </c>
      <c r="H371" s="2" t="n">
        <f aca="false">VLOOKUP(G371,part!$Q$2:$R$51,2,0)</f>
        <v>1</v>
      </c>
      <c r="I371" s="2" t="str">
        <f aca="false">VLOOKUP(F371,Sheet6!$G$3:$I$904,3,0)</f>
        <v>If the vehicle is equipped with start/stop technology, the recommended battery is ENERGIZER AGM</v>
      </c>
      <c r="J371" s="2" t="n">
        <f aca="false">VLOOKUP(F371,Sheet6!$G$3:$J$904,4,0)</f>
        <v>0</v>
      </c>
      <c r="K371" s="8" t="n">
        <v>370</v>
      </c>
      <c r="L371" s="2" t="n">
        <f aca="false">VLOOKUP(F371,Sheet9!$H$1:$I$912,2,0)</f>
        <v>0</v>
      </c>
      <c r="M371" s="2" t="n">
        <f aca="false">VLOOKUP(F371,Sheet9!$H$3:$I$912,2,0)</f>
        <v>0</v>
      </c>
      <c r="V371" s="2" t="str">
        <f aca="false">"{"&amp;""""&amp;"id"&amp;""""&amp;":"&amp;""""&amp;A371&amp;""""&amp;","&amp;""""&amp;"make_id"&amp;""""&amp;":"&amp;""""&amp;B371&amp;""""&amp;","&amp;""""&amp;"model_name"&amp;""""&amp;":"&amp;""""&amp;D371&amp;""""&amp;","&amp;""""&amp;"year_model"&amp;""""&amp;":"&amp;""""&amp;E371&amp;""""&amp;","&amp;""""&amp;"description"&amp;""""&amp;":"&amp;""""&amp;AD371&amp;""""&amp;"},"</f>
        <v>{"id":"370","make_id":"28","model_name":"M Class (GLE)","year_model":"1996 - on","description":""},</v>
      </c>
    </row>
    <row r="372" customFormat="false" ht="13.8" hidden="false" customHeight="false" outlineLevel="0" collapsed="false">
      <c r="A372" s="8" t="n">
        <v>371</v>
      </c>
      <c r="B372" s="12" t="n">
        <v>28</v>
      </c>
      <c r="C372" s="8" t="s">
        <v>30</v>
      </c>
      <c r="D372" s="8" t="s">
        <v>466</v>
      </c>
      <c r="E372" s="8" t="n">
        <v>2015</v>
      </c>
      <c r="F372" s="2" t="str">
        <f aca="false">SUBSTITUTE(C372," ","_")&amp;"_"&amp;SUBSTITUTE(D372," ","_")&amp;"_"&amp;SUBSTITUTE(E372," ","_")</f>
        <v>MERCEDES_BENZ_GLE_Coupe_2015</v>
      </c>
      <c r="G372" s="2" t="str">
        <f aca="false">VLOOKUP(F372,Sheet6!$G$3:$H$904,2,0)</f>
        <v>DIN77</v>
      </c>
      <c r="H372" s="2" t="n">
        <f aca="false">VLOOKUP(G372,part!$Q$2:$R$51,2,0)</f>
        <v>13</v>
      </c>
      <c r="I372" s="2" t="str">
        <f aca="false">VLOOKUP(F372,Sheet6!$G$3:$I$904,3,0)</f>
        <v>If the vehicle is equipped with start/stop technology, the recommended battery is ENERGIZER AGM</v>
      </c>
      <c r="J372" s="2" t="n">
        <f aca="false">VLOOKUP(F372,Sheet6!$G$3:$J$904,4,0)</f>
        <v>0</v>
      </c>
      <c r="K372" s="8" t="n">
        <v>371</v>
      </c>
      <c r="L372" s="2" t="n">
        <f aca="false">VLOOKUP(F372,Sheet9!$H$1:$I$912,2,0)</f>
        <v>0</v>
      </c>
      <c r="M372" s="2" t="n">
        <f aca="false">VLOOKUP(F372,Sheet9!$H$3:$I$912,2,0)</f>
        <v>0</v>
      </c>
      <c r="V372" s="2" t="str">
        <f aca="false">"{"&amp;""""&amp;"id"&amp;""""&amp;":"&amp;""""&amp;A372&amp;""""&amp;","&amp;""""&amp;"make_id"&amp;""""&amp;":"&amp;""""&amp;B372&amp;""""&amp;","&amp;""""&amp;"model_name"&amp;""""&amp;":"&amp;""""&amp;D372&amp;""""&amp;","&amp;""""&amp;"year_model"&amp;""""&amp;":"&amp;""""&amp;E372&amp;""""&amp;","&amp;""""&amp;"description"&amp;""""&amp;":"&amp;""""&amp;AD372&amp;""""&amp;"},"</f>
        <v>{"id":"371","make_id":"28","model_name":"GLE Coupe","year_model":"2015","description":""},</v>
      </c>
    </row>
    <row r="373" customFormat="false" ht="13.8" hidden="false" customHeight="false" outlineLevel="0" collapsed="false">
      <c r="A373" s="8" t="n">
        <v>372</v>
      </c>
      <c r="B373" s="12" t="n">
        <v>28</v>
      </c>
      <c r="C373" s="8" t="s">
        <v>30</v>
      </c>
      <c r="D373" s="8" t="s">
        <v>467</v>
      </c>
      <c r="E373" s="8"/>
      <c r="F373" s="2" t="str">
        <f aca="false">SUBSTITUTE(C373," ","_")&amp;"_"&amp;SUBSTITUTE(D373," ","_")&amp;"_"&amp;SUBSTITUTE(E373," ","_")</f>
        <v>MERCEDES_BENZ_ML_350/500_(GLE)_</v>
      </c>
      <c r="G373" s="2" t="str">
        <f aca="false">VLOOKUP(F373,Sheet6!$G$3:$H$904,2,0)</f>
        <v>DIN88</v>
      </c>
      <c r="H373" s="2" t="n">
        <f aca="false">VLOOKUP(G373,part!$Q$2:$R$51,2,0)</f>
        <v>6</v>
      </c>
      <c r="I373" s="2" t="str">
        <f aca="false">VLOOKUP(F373,Sheet6!$G$3:$I$904,3,0)</f>
        <v>If the vehicle is equipped with start/stop technology, the recommended battery is ENERGIZER AGM</v>
      </c>
      <c r="J373" s="2" t="n">
        <f aca="false">VLOOKUP(F373,Sheet6!$G$3:$J$904,4,0)</f>
        <v>2003</v>
      </c>
      <c r="K373" s="8" t="n">
        <v>372</v>
      </c>
      <c r="L373" s="2" t="n">
        <f aca="false">VLOOKUP(F373,Sheet9!$H$1:$I$912,2,0)</f>
        <v>2003</v>
      </c>
      <c r="M373" s="2" t="n">
        <f aca="false">VLOOKUP(F373,Sheet9!$H$3:$I$912,2,0)</f>
        <v>2003</v>
      </c>
      <c r="V373" s="2" t="str">
        <f aca="false">"{"&amp;""""&amp;"id"&amp;""""&amp;":"&amp;""""&amp;A373&amp;""""&amp;","&amp;""""&amp;"make_id"&amp;""""&amp;":"&amp;""""&amp;B373&amp;""""&amp;","&amp;""""&amp;"model_name"&amp;""""&amp;":"&amp;""""&amp;D373&amp;""""&amp;","&amp;""""&amp;"year_model"&amp;""""&amp;":"&amp;""""&amp;E373&amp;""""&amp;","&amp;""""&amp;"description"&amp;""""&amp;":"&amp;""""&amp;AD373&amp;""""&amp;"},"</f>
        <v>{"id":"372","make_id":"28","model_name":"ML 350/500 (GLE)","year_model":"","description":""},</v>
      </c>
    </row>
    <row r="374" customFormat="false" ht="13.8" hidden="false" customHeight="false" outlineLevel="0" collapsed="false">
      <c r="A374" s="8" t="n">
        <v>373</v>
      </c>
      <c r="B374" s="12" t="n">
        <v>28</v>
      </c>
      <c r="C374" s="8" t="s">
        <v>30</v>
      </c>
      <c r="D374" s="8" t="s">
        <v>468</v>
      </c>
      <c r="E374" s="8"/>
      <c r="F374" s="2" t="str">
        <f aca="false">SUBSTITUTE(C374," ","_")&amp;"_"&amp;SUBSTITUTE(D374," ","_")&amp;"_"&amp;SUBSTITUTE(E374," ","_")</f>
        <v>MERCEDES_BENZ_GLC_(Old_GLK220)_</v>
      </c>
      <c r="G374" s="2" t="str">
        <f aca="false">VLOOKUP(F374,Sheet6!$G$3:$H$904,2,0)</f>
        <v>DIN88</v>
      </c>
      <c r="H374" s="2" t="n">
        <f aca="false">VLOOKUP(G374,part!$Q$2:$R$51,2,0)</f>
        <v>6</v>
      </c>
      <c r="I374" s="2" t="str">
        <f aca="false">VLOOKUP(F374,Sheet6!$G$3:$I$904,3,0)</f>
        <v>If the vehicle is equipped with start/stop technology, the recommended battery is ENERGIZER AGM</v>
      </c>
      <c r="J374" s="2" t="n">
        <f aca="false">VLOOKUP(F374,Sheet6!$G$3:$J$904,4,0)</f>
        <v>2003</v>
      </c>
      <c r="K374" s="8" t="n">
        <v>373</v>
      </c>
      <c r="L374" s="2" t="n">
        <f aca="false">VLOOKUP(F374,Sheet9!$H$1:$I$912,2,0)</f>
        <v>2003</v>
      </c>
      <c r="M374" s="2" t="n">
        <f aca="false">VLOOKUP(F374,Sheet9!$H$3:$I$912,2,0)</f>
        <v>2003</v>
      </c>
      <c r="V374" s="2" t="str">
        <f aca="false">"{"&amp;""""&amp;"id"&amp;""""&amp;":"&amp;""""&amp;A374&amp;""""&amp;","&amp;""""&amp;"make_id"&amp;""""&amp;":"&amp;""""&amp;B374&amp;""""&amp;","&amp;""""&amp;"model_name"&amp;""""&amp;":"&amp;""""&amp;D374&amp;""""&amp;","&amp;""""&amp;"year_model"&amp;""""&amp;":"&amp;""""&amp;E374&amp;""""&amp;","&amp;""""&amp;"description"&amp;""""&amp;":"&amp;""""&amp;AD374&amp;""""&amp;"},"</f>
        <v>{"id":"373","make_id":"28","model_name":"GLC (Old GLK220)","year_model":"","description":""},</v>
      </c>
    </row>
    <row r="375" customFormat="false" ht="13.8" hidden="false" customHeight="false" outlineLevel="0" collapsed="false">
      <c r="A375" s="8" t="n">
        <v>374</v>
      </c>
      <c r="B375" s="12" t="n">
        <v>28</v>
      </c>
      <c r="C375" s="8" t="s">
        <v>30</v>
      </c>
      <c r="D375" s="8" t="s">
        <v>469</v>
      </c>
      <c r="E375" s="8"/>
      <c r="F375" s="2" t="str">
        <f aca="false">SUBSTITUTE(C375," ","_")&amp;"_"&amp;SUBSTITUTE(D375," ","_")&amp;"_"&amp;SUBSTITUTE(E375," ","_")</f>
        <v>MERCEDES_BENZ_R_Class_</v>
      </c>
      <c r="G375" s="2" t="str">
        <f aca="false">VLOOKUP(F375,Sheet6!$G$3:$H$904,2,0)</f>
        <v>DIN88</v>
      </c>
      <c r="H375" s="2" t="n">
        <f aca="false">VLOOKUP(G375,part!$Q$2:$R$51,2,0)</f>
        <v>6</v>
      </c>
      <c r="I375" s="2" t="str">
        <f aca="false">VLOOKUP(F375,Sheet6!$G$3:$I$904,3,0)</f>
        <v>If the vehicle is equipped with start/stop technology, the recommended battery is ENERGIZER AGM</v>
      </c>
      <c r="J375" s="2" t="n">
        <f aca="false">VLOOKUP(F375,Sheet6!$G$3:$J$904,4,0)</f>
        <v>2003</v>
      </c>
      <c r="K375" s="8" t="n">
        <v>374</v>
      </c>
      <c r="L375" s="2" t="n">
        <f aca="false">VLOOKUP(F375,Sheet9!$H$1:$I$912,2,0)</f>
        <v>2003</v>
      </c>
      <c r="M375" s="2" t="n">
        <f aca="false">VLOOKUP(F375,Sheet9!$H$3:$I$912,2,0)</f>
        <v>2003</v>
      </c>
      <c r="V375" s="2" t="str">
        <f aca="false">"{"&amp;""""&amp;"id"&amp;""""&amp;":"&amp;""""&amp;A375&amp;""""&amp;","&amp;""""&amp;"make_id"&amp;""""&amp;":"&amp;""""&amp;B375&amp;""""&amp;","&amp;""""&amp;"model_name"&amp;""""&amp;":"&amp;""""&amp;D375&amp;""""&amp;","&amp;""""&amp;"year_model"&amp;""""&amp;":"&amp;""""&amp;E375&amp;""""&amp;","&amp;""""&amp;"description"&amp;""""&amp;":"&amp;""""&amp;AD375&amp;""""&amp;"},"</f>
        <v>{"id":"374","make_id":"28","model_name":"R Class","year_model":"","description":""},</v>
      </c>
    </row>
    <row r="376" customFormat="false" ht="13.8" hidden="false" customHeight="false" outlineLevel="0" collapsed="false">
      <c r="A376" s="8" t="n">
        <v>375</v>
      </c>
      <c r="B376" s="12" t="n">
        <v>28</v>
      </c>
      <c r="C376" s="8" t="s">
        <v>30</v>
      </c>
      <c r="D376" s="8" t="s">
        <v>470</v>
      </c>
      <c r="E376" s="8" t="n">
        <v>2006</v>
      </c>
      <c r="F376" s="2" t="str">
        <f aca="false">SUBSTITUTE(C376," ","_")&amp;"_"&amp;SUBSTITUTE(D376," ","_")&amp;"_"&amp;SUBSTITUTE(E376," ","_")</f>
        <v>MERCEDES_BENZ_S_Series_2006</v>
      </c>
      <c r="G376" s="2" t="str">
        <f aca="false">VLOOKUP(F376,Sheet6!$G$3:$H$904,2,0)</f>
        <v>DIN88</v>
      </c>
      <c r="H376" s="2" t="n">
        <f aca="false">VLOOKUP(G376,part!$Q$2:$R$51,2,0)</f>
        <v>6</v>
      </c>
      <c r="I376" s="2" t="str">
        <f aca="false">VLOOKUP(F376,Sheet6!$G$3:$I$904,3,0)</f>
        <v>If the vehicle is equipped with start/stop technology, the recommended battery is ENERGIZER AGM</v>
      </c>
      <c r="J376" s="2" t="n">
        <f aca="false">VLOOKUP(F376,Sheet6!$G$3:$J$904,4,0)</f>
        <v>2003</v>
      </c>
      <c r="K376" s="8" t="n">
        <v>375</v>
      </c>
      <c r="L376" s="2" t="n">
        <f aca="false">VLOOKUP(F376,Sheet9!$H$1:$I$912,2,0)</f>
        <v>2003</v>
      </c>
      <c r="M376" s="2" t="n">
        <f aca="false">VLOOKUP(F376,Sheet9!$H$3:$I$912,2,0)</f>
        <v>2003</v>
      </c>
      <c r="V376" s="2" t="str">
        <f aca="false">"{"&amp;""""&amp;"id"&amp;""""&amp;":"&amp;""""&amp;A376&amp;""""&amp;","&amp;""""&amp;"make_id"&amp;""""&amp;":"&amp;""""&amp;B376&amp;""""&amp;","&amp;""""&amp;"model_name"&amp;""""&amp;":"&amp;""""&amp;D376&amp;""""&amp;","&amp;""""&amp;"year_model"&amp;""""&amp;":"&amp;""""&amp;E376&amp;""""&amp;","&amp;""""&amp;"description"&amp;""""&amp;":"&amp;""""&amp;AD376&amp;""""&amp;"},"</f>
        <v>{"id":"375","make_id":"28","model_name":"S Series","year_model":"2006","description":""},</v>
      </c>
    </row>
    <row r="377" customFormat="false" ht="13.8" hidden="false" customHeight="false" outlineLevel="0" collapsed="false">
      <c r="A377" s="8" t="n">
        <v>376</v>
      </c>
      <c r="B377" s="12" t="n">
        <v>28</v>
      </c>
      <c r="C377" s="8" t="s">
        <v>30</v>
      </c>
      <c r="D377" s="8" t="s">
        <v>471</v>
      </c>
      <c r="E377" s="8"/>
      <c r="F377" s="2" t="str">
        <f aca="false">SUBSTITUTE(C377," ","_")&amp;"_"&amp;SUBSTITUTE(D377," ","_")&amp;"_"&amp;SUBSTITUTE(E377," ","_")</f>
        <v>MERCEDES_BENZ_SL_Class_</v>
      </c>
      <c r="G377" s="2" t="str">
        <f aca="false">VLOOKUP(F377,Sheet6!$G$3:$H$904,2,0)</f>
        <v>DIN88</v>
      </c>
      <c r="H377" s="2" t="n">
        <f aca="false">VLOOKUP(G377,part!$Q$2:$R$51,2,0)</f>
        <v>6</v>
      </c>
      <c r="I377" s="2" t="str">
        <f aca="false">VLOOKUP(F377,Sheet6!$G$3:$I$904,3,0)</f>
        <v>If the vehicle is equipped with start/stop technology, the recommended battery is ENERGIZER AGM</v>
      </c>
      <c r="J377" s="2" t="n">
        <f aca="false">VLOOKUP(F377,Sheet6!$G$3:$J$904,4,0)</f>
        <v>2003</v>
      </c>
      <c r="K377" s="8" t="n">
        <v>376</v>
      </c>
      <c r="L377" s="2" t="n">
        <f aca="false">VLOOKUP(F377,Sheet9!$H$1:$I$912,2,0)</f>
        <v>2003</v>
      </c>
      <c r="M377" s="2" t="n">
        <f aca="false">VLOOKUP(F377,Sheet9!$H$3:$I$912,2,0)</f>
        <v>2003</v>
      </c>
      <c r="V377" s="2" t="str">
        <f aca="false">"{"&amp;""""&amp;"id"&amp;""""&amp;":"&amp;""""&amp;A377&amp;""""&amp;","&amp;""""&amp;"make_id"&amp;""""&amp;":"&amp;""""&amp;B377&amp;""""&amp;","&amp;""""&amp;"model_name"&amp;""""&amp;":"&amp;""""&amp;D377&amp;""""&amp;","&amp;""""&amp;"year_model"&amp;""""&amp;":"&amp;""""&amp;E377&amp;""""&amp;","&amp;""""&amp;"description"&amp;""""&amp;":"&amp;""""&amp;AD377&amp;""""&amp;"},"</f>
        <v>{"id":"376","make_id":"28","model_name":"SL Class","year_model":"","description":""},</v>
      </c>
    </row>
    <row r="378" customFormat="false" ht="13.8" hidden="false" customHeight="false" outlineLevel="0" collapsed="false">
      <c r="A378" s="8" t="n">
        <v>377</v>
      </c>
      <c r="B378" s="12" t="n">
        <v>28</v>
      </c>
      <c r="C378" s="8" t="s">
        <v>30</v>
      </c>
      <c r="D378" s="8" t="s">
        <v>472</v>
      </c>
      <c r="E378" s="8" t="s">
        <v>63</v>
      </c>
      <c r="F378" s="2" t="str">
        <f aca="false">SUBSTITUTE(C378," ","_")&amp;"_"&amp;SUBSTITUTE(D378," ","_")&amp;"_"&amp;SUBSTITUTE(E378," ","_")</f>
        <v>MERCEDES_BENZ_SLK_1997_-_on</v>
      </c>
      <c r="G378" s="2" t="str">
        <f aca="false">VLOOKUP(F378,Sheet6!$G$3:$H$904,2,0)</f>
        <v>DIN66</v>
      </c>
      <c r="H378" s="2" t="n">
        <f aca="false">VLOOKUP(G378,part!$Q$2:$R$51,2,0)</f>
        <v>5</v>
      </c>
      <c r="I378" s="2" t="str">
        <f aca="false">VLOOKUP(F378,Sheet6!$G$3:$I$904,3,0)</f>
        <v>If the vehicle is equipped with start/stop technology, the recommended battery is ENERGIZER AGM</v>
      </c>
      <c r="J378" s="2" t="str">
        <f aca="false">VLOOKUP(F378,Sheet6!$G$3:$J$904,4,0)</f>
        <v>2001,2004</v>
      </c>
      <c r="K378" s="8" t="n">
        <v>377</v>
      </c>
      <c r="L378" s="2" t="n">
        <f aca="false">VLOOKUP(F378,Sheet9!$H$1:$I$912,2,0)</f>
        <v>2001</v>
      </c>
      <c r="M378" s="2" t="n">
        <f aca="false">VLOOKUP(F378,Sheet9!$H$3:$I$912,2,0)</f>
        <v>2001</v>
      </c>
      <c r="V378" s="2" t="str">
        <f aca="false">"{"&amp;""""&amp;"id"&amp;""""&amp;":"&amp;""""&amp;A378&amp;""""&amp;","&amp;""""&amp;"make_id"&amp;""""&amp;":"&amp;""""&amp;B378&amp;""""&amp;","&amp;""""&amp;"model_name"&amp;""""&amp;":"&amp;""""&amp;D378&amp;""""&amp;","&amp;""""&amp;"year_model"&amp;""""&amp;":"&amp;""""&amp;E378&amp;""""&amp;","&amp;""""&amp;"description"&amp;""""&amp;":"&amp;""""&amp;AD378&amp;""""&amp;"},"</f>
        <v>{"id":"377","make_id":"28","model_name":"SLK","year_model":"1997 - on","description":""},</v>
      </c>
    </row>
    <row r="379" customFormat="false" ht="13.8" hidden="false" customHeight="false" outlineLevel="0" collapsed="false">
      <c r="A379" s="8" t="n">
        <v>378</v>
      </c>
      <c r="B379" s="12" t="n">
        <v>28</v>
      </c>
      <c r="C379" s="8" t="s">
        <v>30</v>
      </c>
      <c r="D379" s="8" t="s">
        <v>472</v>
      </c>
      <c r="E379" s="8" t="s">
        <v>473</v>
      </c>
      <c r="F379" s="2" t="str">
        <f aca="false">SUBSTITUTE(C379," ","_")&amp;"_"&amp;SUBSTITUTE(D379," ","_")&amp;"_"&amp;SUBSTITUTE(E379," ","_")</f>
        <v>MERCEDES_BENZ_SLK_2013_to_Present_</v>
      </c>
      <c r="G379" s="2" t="str">
        <f aca="false">VLOOKUP(F379,Sheet6!$G$3:$H$904,2,0)</f>
        <v>DIN110</v>
      </c>
      <c r="H379" s="2" t="n">
        <f aca="false">VLOOKUP(G379,part!$Q$2:$R$51,2,0)</f>
        <v>12</v>
      </c>
      <c r="I379" s="2" t="str">
        <f aca="false">VLOOKUP(F379,Sheet6!$G$3:$I$904,3,0)</f>
        <v>If the vehicle is equipped with start/stop technology, the recommended battery is ENERGIZER AGM</v>
      </c>
      <c r="J379" s="2" t="n">
        <f aca="false">VLOOKUP(F379,Sheet6!$G$3:$J$904,4,0)</f>
        <v>0</v>
      </c>
      <c r="K379" s="8" t="n">
        <v>378</v>
      </c>
      <c r="L379" s="2" t="n">
        <f aca="false">VLOOKUP(F379,Sheet9!$H$1:$I$912,2,0)</f>
        <v>0</v>
      </c>
      <c r="M379" s="2" t="n">
        <f aca="false">VLOOKUP(F379,Sheet9!$H$3:$I$912,2,0)</f>
        <v>0</v>
      </c>
      <c r="V379" s="2" t="str">
        <f aca="false">"{"&amp;""""&amp;"id"&amp;""""&amp;":"&amp;""""&amp;A379&amp;""""&amp;","&amp;""""&amp;"make_id"&amp;""""&amp;":"&amp;""""&amp;B379&amp;""""&amp;","&amp;""""&amp;"model_name"&amp;""""&amp;":"&amp;""""&amp;D379&amp;""""&amp;","&amp;""""&amp;"year_model"&amp;""""&amp;":"&amp;""""&amp;E379&amp;""""&amp;","&amp;""""&amp;"description"&amp;""""&amp;":"&amp;""""&amp;AD379&amp;""""&amp;"},"</f>
        <v>{"id":"378","make_id":"28","model_name":"SLK","year_model":"2013 to Present ","description":""},</v>
      </c>
    </row>
    <row r="380" customFormat="false" ht="13.8" hidden="false" customHeight="false" outlineLevel="0" collapsed="false">
      <c r="A380" s="8" t="n">
        <v>379</v>
      </c>
      <c r="B380" s="12" t="n">
        <v>28</v>
      </c>
      <c r="C380" s="8" t="s">
        <v>30</v>
      </c>
      <c r="D380" s="8" t="s">
        <v>474</v>
      </c>
      <c r="E380" s="8" t="s">
        <v>473</v>
      </c>
      <c r="F380" s="2" t="str">
        <f aca="false">SUBSTITUTE(C380," ","_")&amp;"_"&amp;SUBSTITUTE(D380," ","_")&amp;"_"&amp;SUBSTITUTE(E380," ","_")</f>
        <v>MERCEDES_BENZ_SLS_2013_to_Present_</v>
      </c>
      <c r="G380" s="2" t="str">
        <f aca="false">VLOOKUP(F380,Sheet6!$G$3:$H$904,2,0)</f>
        <v>DIN110</v>
      </c>
      <c r="H380" s="2" t="n">
        <f aca="false">VLOOKUP(G380,part!$Q$2:$R$51,2,0)</f>
        <v>12</v>
      </c>
      <c r="I380" s="2" t="str">
        <f aca="false">VLOOKUP(F380,Sheet6!$G$3:$I$904,3,0)</f>
        <v>If the vehicle is equipped with start/stop technology, the recommended battery is ENERGIZER AGM</v>
      </c>
      <c r="J380" s="2" t="n">
        <f aca="false">VLOOKUP(F380,Sheet6!$G$3:$J$904,4,0)</f>
        <v>0</v>
      </c>
      <c r="K380" s="8" t="n">
        <v>379</v>
      </c>
      <c r="L380" s="2" t="n">
        <f aca="false">VLOOKUP(F380,Sheet9!$H$1:$I$912,2,0)</f>
        <v>0</v>
      </c>
      <c r="M380" s="2" t="n">
        <f aca="false">VLOOKUP(F380,Sheet9!$H$3:$I$912,2,0)</f>
        <v>0</v>
      </c>
      <c r="V380" s="2" t="str">
        <f aca="false">"{"&amp;""""&amp;"id"&amp;""""&amp;":"&amp;""""&amp;A380&amp;""""&amp;","&amp;""""&amp;"make_id"&amp;""""&amp;":"&amp;""""&amp;B380&amp;""""&amp;","&amp;""""&amp;"model_name"&amp;""""&amp;":"&amp;""""&amp;D380&amp;""""&amp;","&amp;""""&amp;"year_model"&amp;""""&amp;":"&amp;""""&amp;E380&amp;""""&amp;","&amp;""""&amp;"description"&amp;""""&amp;":"&amp;""""&amp;AD380&amp;""""&amp;"},"</f>
        <v>{"id":"379","make_id":"28","model_name":"SLS","year_model":"2013 to Present ","description":""},</v>
      </c>
    </row>
    <row r="381" customFormat="false" ht="13.8" hidden="false" customHeight="false" outlineLevel="0" collapsed="false">
      <c r="A381" s="8" t="n">
        <v>380</v>
      </c>
      <c r="B381" s="12" t="n">
        <v>28</v>
      </c>
      <c r="C381" s="8" t="s">
        <v>30</v>
      </c>
      <c r="D381" s="8" t="s">
        <v>475</v>
      </c>
      <c r="E381" s="8" t="s">
        <v>473</v>
      </c>
      <c r="F381" s="2" t="str">
        <f aca="false">SUBSTITUTE(C381," ","_")&amp;"_"&amp;SUBSTITUTE(D381," ","_")&amp;"_"&amp;SUBSTITUTE(E381," ","_")</f>
        <v>MERCEDES_BENZ_AMG_-_GT_2013_to_Present_</v>
      </c>
      <c r="G381" s="2" t="str">
        <f aca="false">VLOOKUP(F381,Sheet6!$G$3:$H$904,2,0)</f>
        <v>DIN110</v>
      </c>
      <c r="H381" s="2" t="n">
        <f aca="false">VLOOKUP(G381,part!$Q$2:$R$51,2,0)</f>
        <v>12</v>
      </c>
      <c r="I381" s="2" t="str">
        <f aca="false">VLOOKUP(F381,Sheet6!$G$3:$I$904,3,0)</f>
        <v>If the vehicle is equipped with start/stop technology, the recommended battery is ENERGIZER AGM</v>
      </c>
      <c r="J381" s="2" t="n">
        <f aca="false">VLOOKUP(F381,Sheet6!$G$3:$J$904,4,0)</f>
        <v>0</v>
      </c>
      <c r="K381" s="8" t="n">
        <v>380</v>
      </c>
      <c r="L381" s="2" t="n">
        <f aca="false">VLOOKUP(F381,Sheet9!$H$1:$I$912,2,0)</f>
        <v>0</v>
      </c>
      <c r="M381" s="2" t="n">
        <f aca="false">VLOOKUP(F381,Sheet9!$H$3:$I$912,2,0)</f>
        <v>0</v>
      </c>
      <c r="V381" s="2" t="str">
        <f aca="false">"{"&amp;""""&amp;"id"&amp;""""&amp;":"&amp;""""&amp;A381&amp;""""&amp;","&amp;""""&amp;"make_id"&amp;""""&amp;":"&amp;""""&amp;B381&amp;""""&amp;","&amp;""""&amp;"model_name"&amp;""""&amp;":"&amp;""""&amp;D381&amp;""""&amp;","&amp;""""&amp;"year_model"&amp;""""&amp;":"&amp;""""&amp;E381&amp;""""&amp;","&amp;""""&amp;"description"&amp;""""&amp;":"&amp;""""&amp;AD381&amp;""""&amp;"},"</f>
        <v>{"id":"380","make_id":"28","model_name":"AMG - GT","year_model":"2013 to Present ","description":""},</v>
      </c>
    </row>
    <row r="382" customFormat="false" ht="13.8" hidden="false" customHeight="false" outlineLevel="0" collapsed="false">
      <c r="A382" s="8" t="n">
        <v>381</v>
      </c>
      <c r="B382" s="12" t="n">
        <v>28</v>
      </c>
      <c r="C382" s="8" t="s">
        <v>30</v>
      </c>
      <c r="D382" s="8" t="s">
        <v>476</v>
      </c>
      <c r="E382" s="8"/>
      <c r="F382" s="2" t="str">
        <f aca="false">SUBSTITUTE(C382," ","_")&amp;"_"&amp;SUBSTITUTE(D382," ","_")&amp;"_"&amp;SUBSTITUTE(E382," ","_")</f>
        <v>MERCEDES_BENZ_Viano_</v>
      </c>
      <c r="G382" s="2" t="n">
        <f aca="false">VLOOKUP(F382,Sheet6!$G$3:$H$904,2,0)</f>
        <v>0</v>
      </c>
      <c r="H382" s="2" t="e">
        <f aca="false">VLOOKUP(G382,part!$Q$2:$R$51,2,0)</f>
        <v>#N/A</v>
      </c>
      <c r="I382" s="2" t="str">
        <f aca="false">VLOOKUP(F382,Sheet6!$G$3:$I$904,3,0)</f>
        <v>If the vehicle is equipped with start/stop technology, the recommended battery is ENERGIZER AGM</v>
      </c>
      <c r="J382" s="2" t="n">
        <f aca="false">VLOOKUP(F382,Sheet6!$G$3:$J$904,4,0)</f>
        <v>0</v>
      </c>
      <c r="K382" s="8" t="n">
        <v>381</v>
      </c>
      <c r="L382" s="2" t="n">
        <f aca="false">VLOOKUP(F382,Sheet9!$H$1:$I$912,2,0)</f>
        <v>0</v>
      </c>
      <c r="M382" s="2" t="n">
        <f aca="false">VLOOKUP(F382,Sheet9!$H$3:$I$912,2,0)</f>
        <v>0</v>
      </c>
      <c r="V382" s="2" t="str">
        <f aca="false">"{"&amp;""""&amp;"id"&amp;""""&amp;":"&amp;""""&amp;A382&amp;""""&amp;","&amp;""""&amp;"make_id"&amp;""""&amp;":"&amp;""""&amp;B382&amp;""""&amp;","&amp;""""&amp;"model_name"&amp;""""&amp;":"&amp;""""&amp;D382&amp;""""&amp;","&amp;""""&amp;"year_model"&amp;""""&amp;":"&amp;""""&amp;E382&amp;""""&amp;","&amp;""""&amp;"description"&amp;""""&amp;":"&amp;""""&amp;AD382&amp;""""&amp;"},"</f>
        <v>{"id":"381","make_id":"28","model_name":"Viano","year_model":"","description":""},</v>
      </c>
    </row>
    <row r="383" customFormat="false" ht="13.8" hidden="false" customHeight="false" outlineLevel="0" collapsed="false">
      <c r="A383" s="8" t="n">
        <v>382</v>
      </c>
      <c r="B383" s="12" t="n">
        <v>29</v>
      </c>
      <c r="C383" s="8" t="s">
        <v>31</v>
      </c>
      <c r="D383" s="8" t="s">
        <v>477</v>
      </c>
      <c r="E383" s="8" t="s">
        <v>478</v>
      </c>
      <c r="F383" s="2" t="str">
        <f aca="false">SUBSTITUTE(C383," ","_")&amp;"_"&amp;SUBSTITUTE(D383," ","_")&amp;"_"&amp;SUBSTITUTE(E383," ","_")</f>
        <v>MITSUBISHI_Strada_GL_1988_-_on</v>
      </c>
      <c r="G383" s="2" t="str">
        <f aca="false">VLOOKUP(F383,Sheet6!$G$3:$H$904,2,0)</f>
        <v>N70</v>
      </c>
      <c r="H383" s="2" t="n">
        <f aca="false">VLOOKUP(G383,part!$Q$2:$R$51,2,0)</f>
        <v>1</v>
      </c>
      <c r="I383" s="2" t="str">
        <f aca="false">VLOOKUP(F383,Sheet6!$G$3:$I$904,3,0)</f>
        <v>D31L</v>
      </c>
      <c r="J383" s="2" t="n">
        <f aca="false">VLOOKUP(F383,Sheet6!$G$3:$J$904,4,0)</f>
        <v>0</v>
      </c>
      <c r="K383" s="8" t="n">
        <v>382</v>
      </c>
      <c r="L383" s="2" t="n">
        <f aca="false">VLOOKUP(F383,Sheet9!$H$1:$I$912,2,0)</f>
        <v>0</v>
      </c>
      <c r="M383" s="2" t="n">
        <f aca="false">VLOOKUP(F383,Sheet9!$H$3:$I$912,2,0)</f>
        <v>0</v>
      </c>
      <c r="V383" s="2" t="str">
        <f aca="false">"{"&amp;""""&amp;"id"&amp;""""&amp;":"&amp;""""&amp;A383&amp;""""&amp;","&amp;""""&amp;"make_id"&amp;""""&amp;":"&amp;""""&amp;B383&amp;""""&amp;","&amp;""""&amp;"model_name"&amp;""""&amp;":"&amp;""""&amp;D383&amp;""""&amp;","&amp;""""&amp;"year_model"&amp;""""&amp;":"&amp;""""&amp;E383&amp;""""&amp;","&amp;""""&amp;"description"&amp;""""&amp;":"&amp;""""&amp;AD383&amp;""""&amp;"},"</f>
        <v>{"id":"382","make_id":"29","model_name":"Strada GL","year_model":"1988 - on","description":""},</v>
      </c>
    </row>
    <row r="384" customFormat="false" ht="13.8" hidden="false" customHeight="false" outlineLevel="0" collapsed="false">
      <c r="A384" s="8" t="n">
        <v>383</v>
      </c>
      <c r="B384" s="12" t="n">
        <v>29</v>
      </c>
      <c r="C384" s="8" t="s">
        <v>31</v>
      </c>
      <c r="D384" s="8" t="s">
        <v>479</v>
      </c>
      <c r="E384" s="8" t="s">
        <v>478</v>
      </c>
      <c r="F384" s="2" t="str">
        <f aca="false">SUBSTITUTE(C384," ","_")&amp;"_"&amp;SUBSTITUTE(D384," ","_")&amp;"_"&amp;SUBSTITUTE(E384," ","_")</f>
        <v>MITSUBISHI_Strada_GLX_1988_-_on</v>
      </c>
      <c r="G384" s="2" t="str">
        <f aca="false">VLOOKUP(F384,Sheet6!$G$3:$H$904,2,0)</f>
        <v>N70</v>
      </c>
      <c r="H384" s="2" t="n">
        <f aca="false">VLOOKUP(G384,part!$Q$2:$R$51,2,0)</f>
        <v>1</v>
      </c>
      <c r="I384" s="2" t="str">
        <f aca="false">VLOOKUP(F384,Sheet6!$G$3:$I$904,3,0)</f>
        <v>D31L</v>
      </c>
      <c r="J384" s="2" t="n">
        <f aca="false">VLOOKUP(F384,Sheet6!$G$3:$J$904,4,0)</f>
        <v>0</v>
      </c>
      <c r="K384" s="8" t="n">
        <v>383</v>
      </c>
      <c r="L384" s="2" t="n">
        <f aca="false">VLOOKUP(F384,Sheet9!$H$1:$I$912,2,0)</f>
        <v>1996</v>
      </c>
      <c r="M384" s="2" t="n">
        <f aca="false">VLOOKUP(F384,Sheet9!$H$3:$I$912,2,0)</f>
        <v>1996</v>
      </c>
      <c r="V384" s="2" t="str">
        <f aca="false">"{"&amp;""""&amp;"id"&amp;""""&amp;":"&amp;""""&amp;A384&amp;""""&amp;","&amp;""""&amp;"make_id"&amp;""""&amp;":"&amp;""""&amp;B384&amp;""""&amp;","&amp;""""&amp;"model_name"&amp;""""&amp;":"&amp;""""&amp;D384&amp;""""&amp;","&amp;""""&amp;"year_model"&amp;""""&amp;":"&amp;""""&amp;E384&amp;""""&amp;","&amp;""""&amp;"description"&amp;""""&amp;":"&amp;""""&amp;AD384&amp;""""&amp;"},"</f>
        <v>{"id":"383","make_id":"29","model_name":"Strada GLX","year_model":"1988 - on","description":""},</v>
      </c>
    </row>
    <row r="385" customFormat="false" ht="13.8" hidden="false" customHeight="false" outlineLevel="0" collapsed="false">
      <c r="A385" s="8" t="n">
        <v>384</v>
      </c>
      <c r="B385" s="12" t="n">
        <v>29</v>
      </c>
      <c r="C385" s="8" t="s">
        <v>31</v>
      </c>
      <c r="D385" s="8" t="s">
        <v>480</v>
      </c>
      <c r="E385" s="8" t="s">
        <v>478</v>
      </c>
      <c r="F385" s="2" t="str">
        <f aca="false">SUBSTITUTE(C385," ","_")&amp;"_"&amp;SUBSTITUTE(D385," ","_")&amp;"_"&amp;SUBSTITUTE(E385," ","_")</f>
        <v>MITSUBISHI_Strada_GLS_Sports__1988_-_on</v>
      </c>
      <c r="G385" s="2" t="str">
        <f aca="false">VLOOKUP(F385,Sheet6!$G$3:$H$904,2,0)</f>
        <v>N70</v>
      </c>
      <c r="H385" s="2" t="n">
        <f aca="false">VLOOKUP(G385,part!$Q$2:$R$51,2,0)</f>
        <v>1</v>
      </c>
      <c r="I385" s="2" t="str">
        <f aca="false">VLOOKUP(F385,Sheet6!$G$3:$I$904,3,0)</f>
        <v>D31L</v>
      </c>
      <c r="J385" s="2" t="n">
        <f aca="false">VLOOKUP(F385,Sheet6!$G$3:$J$904,4,0)</f>
        <v>0</v>
      </c>
      <c r="K385" s="8" t="n">
        <v>384</v>
      </c>
      <c r="L385" s="2" t="n">
        <f aca="false">VLOOKUP(F385,Sheet9!$H$1:$I$912,2,0)</f>
        <v>0</v>
      </c>
      <c r="M385" s="2" t="n">
        <f aca="false">VLOOKUP(F385,Sheet9!$H$3:$I$912,2,0)</f>
        <v>0</v>
      </c>
      <c r="V385" s="2" t="str">
        <f aca="false">"{"&amp;""""&amp;"id"&amp;""""&amp;":"&amp;""""&amp;A385&amp;""""&amp;","&amp;""""&amp;"make_id"&amp;""""&amp;":"&amp;""""&amp;B385&amp;""""&amp;","&amp;""""&amp;"model_name"&amp;""""&amp;":"&amp;""""&amp;D385&amp;""""&amp;","&amp;""""&amp;"year_model"&amp;""""&amp;":"&amp;""""&amp;E385&amp;""""&amp;","&amp;""""&amp;"description"&amp;""""&amp;":"&amp;""""&amp;AD385&amp;""""&amp;"},"</f>
        <v>{"id":"384","make_id":"29","model_name":"Strada GLS Sports ","year_model":"1988 - on","description":""},</v>
      </c>
    </row>
    <row r="386" customFormat="false" ht="13.8" hidden="false" customHeight="false" outlineLevel="0" collapsed="false">
      <c r="A386" s="8" t="n">
        <v>385</v>
      </c>
      <c r="B386" s="12" t="n">
        <v>29</v>
      </c>
      <c r="C386" s="8" t="s">
        <v>31</v>
      </c>
      <c r="D386" s="8" t="s">
        <v>481</v>
      </c>
      <c r="E386" s="8" t="s">
        <v>478</v>
      </c>
      <c r="F386" s="2" t="str">
        <f aca="false">SUBSTITUTE(C386," ","_")&amp;"_"&amp;SUBSTITUTE(D386," ","_")&amp;"_"&amp;SUBSTITUTE(E386," ","_")</f>
        <v>MITSUBISHI_Strada_GLS_Sports_Custom_Edition_1988_-_on</v>
      </c>
      <c r="G386" s="2" t="str">
        <f aca="false">VLOOKUP(F386,Sheet6!$G$3:$H$904,2,0)</f>
        <v>N70</v>
      </c>
      <c r="H386" s="2" t="n">
        <f aca="false">VLOOKUP(G386,part!$Q$2:$R$51,2,0)</f>
        <v>1</v>
      </c>
      <c r="I386" s="2" t="str">
        <f aca="false">VLOOKUP(F386,Sheet6!$G$3:$I$904,3,0)</f>
        <v>D31L</v>
      </c>
      <c r="J386" s="2" t="n">
        <f aca="false">VLOOKUP(F386,Sheet6!$G$3:$J$904,4,0)</f>
        <v>0</v>
      </c>
      <c r="K386" s="8" t="n">
        <v>385</v>
      </c>
      <c r="L386" s="2" t="n">
        <f aca="false">VLOOKUP(F386,Sheet9!$H$1:$I$912,2,0)</f>
        <v>0</v>
      </c>
      <c r="M386" s="2" t="n">
        <f aca="false">VLOOKUP(F386,Sheet9!$H$3:$I$912,2,0)</f>
        <v>0</v>
      </c>
      <c r="V386" s="2" t="str">
        <f aca="false">"{"&amp;""""&amp;"id"&amp;""""&amp;":"&amp;""""&amp;A386&amp;""""&amp;","&amp;""""&amp;"make_id"&amp;""""&amp;":"&amp;""""&amp;B386&amp;""""&amp;","&amp;""""&amp;"model_name"&amp;""""&amp;":"&amp;""""&amp;D386&amp;""""&amp;","&amp;""""&amp;"year_model"&amp;""""&amp;":"&amp;""""&amp;E386&amp;""""&amp;","&amp;""""&amp;"description"&amp;""""&amp;":"&amp;""""&amp;AD386&amp;""""&amp;"},"</f>
        <v>{"id":"385","make_id":"29","model_name":"Strada GLS Sports Custom Edition","year_model":"1988 - on","description":""},</v>
      </c>
    </row>
    <row r="387" customFormat="false" ht="13.8" hidden="false" customHeight="false" outlineLevel="0" collapsed="false">
      <c r="A387" s="8" t="n">
        <v>386</v>
      </c>
      <c r="B387" s="12" t="n">
        <v>29</v>
      </c>
      <c r="C387" s="8" t="s">
        <v>31</v>
      </c>
      <c r="D387" s="8" t="s">
        <v>482</v>
      </c>
      <c r="E387" s="8" t="n">
        <v>2015</v>
      </c>
      <c r="F387" s="2" t="str">
        <f aca="false">SUBSTITUTE(C387," ","_")&amp;"_"&amp;SUBSTITUTE(D387," ","_")&amp;"_"&amp;SUBSTITUTE(E387," ","_")</f>
        <v>MITSUBISHI_Strada_GX_GLX_GLS_(New_Body)_2015</v>
      </c>
      <c r="G387" s="2" t="str">
        <f aca="false">VLOOKUP(F387,Sheet6!$G$3:$H$904,2,0)</f>
        <v>N70</v>
      </c>
      <c r="H387" s="2" t="n">
        <f aca="false">VLOOKUP(G387,part!$Q$2:$R$51,2,0)</f>
        <v>1</v>
      </c>
      <c r="I387" s="2" t="str">
        <f aca="false">VLOOKUP(F387,Sheet6!$G$3:$I$904,3,0)</f>
        <v>D31L</v>
      </c>
      <c r="J387" s="2" t="n">
        <f aca="false">VLOOKUP(F387,Sheet6!$G$3:$J$904,4,0)</f>
        <v>0</v>
      </c>
      <c r="K387" s="8" t="n">
        <v>386</v>
      </c>
      <c r="L387" s="2" t="n">
        <f aca="false">VLOOKUP(F387,Sheet9!$H$1:$I$912,2,0)</f>
        <v>1996</v>
      </c>
      <c r="M387" s="2" t="n">
        <f aca="false">VLOOKUP(F387,Sheet9!$H$3:$I$912,2,0)</f>
        <v>1996</v>
      </c>
      <c r="V387" s="2" t="str">
        <f aca="false">"{"&amp;""""&amp;"id"&amp;""""&amp;":"&amp;""""&amp;A387&amp;""""&amp;","&amp;""""&amp;"make_id"&amp;""""&amp;":"&amp;""""&amp;B387&amp;""""&amp;","&amp;""""&amp;"model_name"&amp;""""&amp;":"&amp;""""&amp;D387&amp;""""&amp;","&amp;""""&amp;"year_model"&amp;""""&amp;":"&amp;""""&amp;E387&amp;""""&amp;","&amp;""""&amp;"description"&amp;""""&amp;":"&amp;""""&amp;AD387&amp;""""&amp;"},"</f>
        <v>{"id":"386","make_id":"29","model_name":"Strada GX GLX GLS (New Body)","year_model":"2015","description":""},</v>
      </c>
    </row>
    <row r="388" customFormat="false" ht="13.8" hidden="false" customHeight="false" outlineLevel="0" collapsed="false">
      <c r="A388" s="8" t="n">
        <v>387</v>
      </c>
      <c r="B388" s="12" t="n">
        <v>29</v>
      </c>
      <c r="C388" s="8" t="s">
        <v>31</v>
      </c>
      <c r="D388" s="8" t="s">
        <v>483</v>
      </c>
      <c r="E388" s="8" t="s">
        <v>484</v>
      </c>
      <c r="F388" s="2" t="str">
        <f aca="false">SUBSTITUTE(C388," ","_")&amp;"_"&amp;SUBSTITUTE(D388," ","_")&amp;"_"&amp;SUBSTITUTE(E388," ","_")</f>
        <v>MITSUBISHI_L300_(Diesel)_1987-_on</v>
      </c>
      <c r="G388" s="2" t="str">
        <f aca="false">VLOOKUP(F388,Sheet6!$G$3:$H$904,2,0)</f>
        <v>N70</v>
      </c>
      <c r="H388" s="2" t="n">
        <f aca="false">VLOOKUP(G388,part!$Q$2:$R$51,2,0)</f>
        <v>1</v>
      </c>
      <c r="I388" s="2" t="str">
        <f aca="false">VLOOKUP(F388,Sheet6!$G$3:$I$904,3,0)</f>
        <v>D31L</v>
      </c>
      <c r="J388" s="2" t="n">
        <f aca="false">VLOOKUP(F388,Sheet6!$G$3:$J$904,4,0)</f>
        <v>0</v>
      </c>
      <c r="K388" s="8" t="n">
        <v>387</v>
      </c>
      <c r="L388" s="2" t="n">
        <f aca="false">VLOOKUP(F388,Sheet9!$H$1:$I$912,2,0)</f>
        <v>1996</v>
      </c>
      <c r="M388" s="2" t="n">
        <f aca="false">VLOOKUP(F388,Sheet9!$H$3:$I$912,2,0)</f>
        <v>1996</v>
      </c>
      <c r="V388" s="2" t="str">
        <f aca="false">"{"&amp;""""&amp;"id"&amp;""""&amp;":"&amp;""""&amp;A388&amp;""""&amp;","&amp;""""&amp;"make_id"&amp;""""&amp;":"&amp;""""&amp;B388&amp;""""&amp;","&amp;""""&amp;"model_name"&amp;""""&amp;":"&amp;""""&amp;D388&amp;""""&amp;","&amp;""""&amp;"year_model"&amp;""""&amp;":"&amp;""""&amp;E388&amp;""""&amp;","&amp;""""&amp;"description"&amp;""""&amp;":"&amp;""""&amp;AD388&amp;""""&amp;"},"</f>
        <v>{"id":"387","make_id":"29","model_name":"L300 (Diesel)","year_model":"1987- on","description":""},</v>
      </c>
    </row>
    <row r="389" customFormat="false" ht="13.8" hidden="false" customHeight="false" outlineLevel="0" collapsed="false">
      <c r="A389" s="8" t="n">
        <v>388</v>
      </c>
      <c r="B389" s="12" t="n">
        <v>29</v>
      </c>
      <c r="C389" s="8" t="s">
        <v>31</v>
      </c>
      <c r="D389" s="8" t="s">
        <v>485</v>
      </c>
      <c r="E389" s="8" t="s">
        <v>484</v>
      </c>
      <c r="F389" s="2" t="str">
        <f aca="false">SUBSTITUTE(C389," ","_")&amp;"_"&amp;SUBSTITUTE(D389," ","_")&amp;"_"&amp;SUBSTITUTE(E389," ","_")</f>
        <v>MITSUBISHI_L300_(Gasoline)_1987-_on</v>
      </c>
      <c r="G389" s="2" t="str">
        <f aca="false">VLOOKUP(F389,Sheet6!$G$3:$H$904,2,0)</f>
        <v>NS50</v>
      </c>
      <c r="H389" s="2" t="n">
        <f aca="false">VLOOKUP(G389,part!$Q$2:$R$51,2,0)</f>
        <v>2</v>
      </c>
      <c r="I389" s="2" t="str">
        <f aca="false">VLOOKUP(F389,Sheet6!$G$3:$I$904,3,0)</f>
        <v>D26L</v>
      </c>
      <c r="J389" s="2" t="n">
        <f aca="false">VLOOKUP(F389,Sheet6!$G$3:$J$904,4,0)</f>
        <v>0</v>
      </c>
      <c r="K389" s="8" t="n">
        <v>388</v>
      </c>
      <c r="L389" s="2" t="n">
        <f aca="false">VLOOKUP(F389,Sheet9!$H$1:$I$912,2,0)</f>
        <v>1995</v>
      </c>
      <c r="M389" s="2" t="n">
        <f aca="false">VLOOKUP(F389,Sheet9!$H$3:$I$912,2,0)</f>
        <v>1995</v>
      </c>
      <c r="V389" s="2" t="str">
        <f aca="false">"{"&amp;""""&amp;"id"&amp;""""&amp;":"&amp;""""&amp;A389&amp;""""&amp;","&amp;""""&amp;"make_id"&amp;""""&amp;":"&amp;""""&amp;B389&amp;""""&amp;","&amp;""""&amp;"model_name"&amp;""""&amp;":"&amp;""""&amp;D389&amp;""""&amp;","&amp;""""&amp;"year_model"&amp;""""&amp;":"&amp;""""&amp;E389&amp;""""&amp;","&amp;""""&amp;"description"&amp;""""&amp;":"&amp;""""&amp;AD389&amp;""""&amp;"},"</f>
        <v>{"id":"388","make_id":"29","model_name":"L300 (Gasoline)","year_model":"1987- on","description":""},</v>
      </c>
    </row>
    <row r="390" customFormat="false" ht="13.8" hidden="false" customHeight="false" outlineLevel="0" collapsed="false">
      <c r="A390" s="8" t="n">
        <v>389</v>
      </c>
      <c r="B390" s="12" t="n">
        <v>29</v>
      </c>
      <c r="C390" s="8" t="s">
        <v>31</v>
      </c>
      <c r="D390" s="8" t="s">
        <v>486</v>
      </c>
      <c r="E390" s="8"/>
      <c r="F390" s="2" t="str">
        <f aca="false">SUBSTITUTE(C390," ","_")&amp;"_"&amp;SUBSTITUTE(D390," ","_")&amp;"_"&amp;SUBSTITUTE(E390," ","_")</f>
        <v>MITSUBISHI_L300_Versa_Van_</v>
      </c>
      <c r="G390" s="2" t="str">
        <f aca="false">VLOOKUP(F390,Sheet6!$G$3:$H$904,2,0)</f>
        <v>N70</v>
      </c>
      <c r="H390" s="2" t="n">
        <f aca="false">VLOOKUP(G390,part!$Q$2:$R$51,2,0)</f>
        <v>1</v>
      </c>
      <c r="I390" s="2" t="str">
        <f aca="false">VLOOKUP(F390,Sheet6!$G$3:$I$904,3,0)</f>
        <v>D31L</v>
      </c>
      <c r="J390" s="2" t="n">
        <f aca="false">VLOOKUP(F390,Sheet6!$G$3:$J$904,4,0)</f>
        <v>0</v>
      </c>
      <c r="K390" s="8" t="n">
        <v>389</v>
      </c>
      <c r="L390" s="2" t="n">
        <f aca="false">VLOOKUP(F390,Sheet9!$H$1:$I$912,2,0)</f>
        <v>1996</v>
      </c>
      <c r="M390" s="2" t="n">
        <f aca="false">VLOOKUP(F390,Sheet9!$H$3:$I$912,2,0)</f>
        <v>1996</v>
      </c>
      <c r="V390" s="2" t="str">
        <f aca="false">"{"&amp;""""&amp;"id"&amp;""""&amp;":"&amp;""""&amp;A390&amp;""""&amp;","&amp;""""&amp;"make_id"&amp;""""&amp;":"&amp;""""&amp;B390&amp;""""&amp;","&amp;""""&amp;"model_name"&amp;""""&amp;":"&amp;""""&amp;D390&amp;""""&amp;","&amp;""""&amp;"year_model"&amp;""""&amp;":"&amp;""""&amp;E390&amp;""""&amp;","&amp;""""&amp;"description"&amp;""""&amp;":"&amp;""""&amp;AD390&amp;""""&amp;"},"</f>
        <v>{"id":"389","make_id":"29","model_name":"L300 Versa Van","year_model":"","description":""},</v>
      </c>
    </row>
    <row r="391" customFormat="false" ht="13.8" hidden="false" customHeight="false" outlineLevel="0" collapsed="false">
      <c r="A391" s="8" t="n">
        <v>390</v>
      </c>
      <c r="B391" s="12" t="n">
        <v>29</v>
      </c>
      <c r="C391" s="8" t="s">
        <v>31</v>
      </c>
      <c r="D391" s="8" t="s">
        <v>487</v>
      </c>
      <c r="E391" s="8" t="s">
        <v>488</v>
      </c>
      <c r="F391" s="2" t="str">
        <f aca="false">SUBSTITUTE(C391," ","_")&amp;"_"&amp;SUBSTITUTE(D391," ","_")&amp;"_"&amp;SUBSTITUTE(E391," ","_")</f>
        <v>MITSUBISHI_Lancer_(Box_Type)_1983_-_88</v>
      </c>
      <c r="G391" s="2" t="str">
        <f aca="false">VLOOKUP(F391,Sheet6!$G$3:$H$904,2,0)</f>
        <v>NS50</v>
      </c>
      <c r="H391" s="2" t="n">
        <f aca="false">VLOOKUP(G391,part!$Q$2:$R$51,2,0)</f>
        <v>2</v>
      </c>
      <c r="I391" s="2" t="str">
        <f aca="false">VLOOKUP(F391,Sheet6!$G$3:$I$904,3,0)</f>
        <v>D23L</v>
      </c>
      <c r="J391" s="2" t="n">
        <f aca="false">VLOOKUP(F391,Sheet6!$G$3:$J$904,4,0)</f>
        <v>0</v>
      </c>
      <c r="K391" s="8" t="n">
        <v>390</v>
      </c>
      <c r="L391" s="2" t="n">
        <f aca="false">VLOOKUP(F391,Sheet9!$H$1:$I$912,2,0)</f>
        <v>1983</v>
      </c>
      <c r="M391" s="2" t="n">
        <f aca="false">VLOOKUP(F391,Sheet9!$H$3:$I$912,2,0)</f>
        <v>1983</v>
      </c>
      <c r="V391" s="2" t="str">
        <f aca="false">"{"&amp;""""&amp;"id"&amp;""""&amp;":"&amp;""""&amp;A391&amp;""""&amp;","&amp;""""&amp;"make_id"&amp;""""&amp;":"&amp;""""&amp;B391&amp;""""&amp;","&amp;""""&amp;"model_name"&amp;""""&amp;":"&amp;""""&amp;D391&amp;""""&amp;","&amp;""""&amp;"year_model"&amp;""""&amp;":"&amp;""""&amp;E391&amp;""""&amp;","&amp;""""&amp;"description"&amp;""""&amp;":"&amp;""""&amp;AD391&amp;""""&amp;"},"</f>
        <v>{"id":"390","make_id":"29","model_name":"Lancer (Box Type)","year_model":"1983 - 88","description":""},</v>
      </c>
    </row>
    <row r="392" customFormat="false" ht="13.8" hidden="false" customHeight="false" outlineLevel="0" collapsed="false">
      <c r="A392" s="8" t="n">
        <v>391</v>
      </c>
      <c r="B392" s="12" t="n">
        <v>29</v>
      </c>
      <c r="C392" s="8" t="s">
        <v>31</v>
      </c>
      <c r="D392" s="8" t="s">
        <v>489</v>
      </c>
      <c r="E392" s="8" t="n">
        <v>2006</v>
      </c>
      <c r="F392" s="2" t="str">
        <f aca="false">SUBSTITUTE(C392," ","_")&amp;"_"&amp;SUBSTITUTE(D392," ","_")&amp;"_"&amp;SUBSTITUTE(E392," ","_")</f>
        <v>MITSUBISHI_Lancer_2.0_2006</v>
      </c>
      <c r="G392" s="2" t="str">
        <f aca="false">VLOOKUP(F392,Sheet6!$G$3:$H$904,2,0)</f>
        <v>NS50</v>
      </c>
      <c r="H392" s="2" t="n">
        <f aca="false">VLOOKUP(G392,part!$Q$2:$R$51,2,0)</f>
        <v>2</v>
      </c>
      <c r="I392" s="2" t="str">
        <f aca="false">VLOOKUP(F392,Sheet6!$G$3:$I$904,3,0)</f>
        <v>D23L</v>
      </c>
      <c r="J392" s="2" t="n">
        <f aca="false">VLOOKUP(F392,Sheet6!$G$3:$J$904,4,0)</f>
        <v>0</v>
      </c>
      <c r="K392" s="8" t="n">
        <v>391</v>
      </c>
      <c r="L392" s="2" t="n">
        <f aca="false">VLOOKUP(F392,Sheet9!$H$1:$I$912,2,0)</f>
        <v>1983</v>
      </c>
      <c r="M392" s="2" t="n">
        <f aca="false">VLOOKUP(F392,Sheet9!$H$3:$I$912,2,0)</f>
        <v>1983</v>
      </c>
      <c r="V392" s="2" t="str">
        <f aca="false">"{"&amp;""""&amp;"id"&amp;""""&amp;":"&amp;""""&amp;A392&amp;""""&amp;","&amp;""""&amp;"make_id"&amp;""""&amp;":"&amp;""""&amp;B392&amp;""""&amp;","&amp;""""&amp;"model_name"&amp;""""&amp;":"&amp;""""&amp;D392&amp;""""&amp;","&amp;""""&amp;"year_model"&amp;""""&amp;":"&amp;""""&amp;E392&amp;""""&amp;","&amp;""""&amp;"description"&amp;""""&amp;":"&amp;""""&amp;AD392&amp;""""&amp;"},"</f>
        <v>{"id":"391","make_id":"29","model_name":"Lancer 2.0","year_model":"2006","description":""},</v>
      </c>
    </row>
    <row r="393" customFormat="false" ht="13.8" hidden="false" customHeight="false" outlineLevel="0" collapsed="false">
      <c r="A393" s="8" t="n">
        <v>392</v>
      </c>
      <c r="B393" s="12" t="n">
        <v>29</v>
      </c>
      <c r="C393" s="8" t="s">
        <v>31</v>
      </c>
      <c r="D393" s="8" t="s">
        <v>490</v>
      </c>
      <c r="E393" s="8" t="s">
        <v>175</v>
      </c>
      <c r="F393" s="2" t="str">
        <f aca="false">SUBSTITUTE(C393," ","_")&amp;"_"&amp;SUBSTITUTE(D393," ","_")&amp;"_"&amp;SUBSTITUTE(E393," ","_")</f>
        <v>MITSUBISHI_Lancer_EL/GL/GLI_1989_-_on</v>
      </c>
      <c r="G393" s="2" t="str">
        <f aca="false">VLOOKUP(F393,Sheet6!$G$3:$H$904,2,0)</f>
        <v>NS60</v>
      </c>
      <c r="H393" s="2" t="n">
        <f aca="false">VLOOKUP(G393,part!$Q$2:$R$51,2,0)</f>
        <v>3</v>
      </c>
      <c r="I393" s="2" t="str">
        <f aca="false">VLOOKUP(F393,Sheet6!$G$3:$I$904,3,0)</f>
        <v>B24L</v>
      </c>
      <c r="J393" s="2" t="n">
        <f aca="false">VLOOKUP(F393,Sheet6!$G$3:$J$904,4,0)</f>
        <v>1985</v>
      </c>
      <c r="K393" s="8" t="n">
        <v>392</v>
      </c>
      <c r="L393" s="2" t="str">
        <f aca="false">VLOOKUP(F393,Sheet9!$H$1:$I$912,2,0)</f>
        <v>1986/1993</v>
      </c>
      <c r="M393" s="2" t="str">
        <f aca="false">VLOOKUP(F393,Sheet9!$H$3:$I$912,2,0)</f>
        <v>1986/1993</v>
      </c>
      <c r="V393" s="2" t="str">
        <f aca="false">"{"&amp;""""&amp;"id"&amp;""""&amp;":"&amp;""""&amp;A393&amp;""""&amp;","&amp;""""&amp;"make_id"&amp;""""&amp;":"&amp;""""&amp;B393&amp;""""&amp;","&amp;""""&amp;"model_name"&amp;""""&amp;":"&amp;""""&amp;D393&amp;""""&amp;","&amp;""""&amp;"year_model"&amp;""""&amp;":"&amp;""""&amp;E393&amp;""""&amp;","&amp;""""&amp;"description"&amp;""""&amp;":"&amp;""""&amp;AD393&amp;""""&amp;"},"</f>
        <v>{"id":"392","make_id":"29","model_name":"Lancer EL/GL/GLI","year_model":"1989 - on","description":""},</v>
      </c>
    </row>
    <row r="394" customFormat="false" ht="13.8" hidden="false" customHeight="false" outlineLevel="0" collapsed="false">
      <c r="A394" s="8" t="n">
        <v>393</v>
      </c>
      <c r="B394" s="12" t="n">
        <v>29</v>
      </c>
      <c r="C394" s="8" t="s">
        <v>31</v>
      </c>
      <c r="D394" s="8" t="s">
        <v>491</v>
      </c>
      <c r="E394" s="8" t="s">
        <v>492</v>
      </c>
      <c r="F394" s="2" t="str">
        <f aca="false">SUBSTITUTE(C394," ","_")&amp;"_"&amp;SUBSTITUTE(D394," ","_")&amp;"_"&amp;SUBSTITUTE(E394," ","_")</f>
        <v>MITSUBISHI_Lancer_Evolution_(IV,_V_VI,_VII,_VIII,_IX_&amp;_X)_1995_-_on_</v>
      </c>
      <c r="G394" s="2" t="str">
        <f aca="false">VLOOKUP(F394,Sheet6!$G$3:$H$904,2,0)</f>
        <v>NS40</v>
      </c>
      <c r="H394" s="2" t="n">
        <f aca="false">VLOOKUP(G394,part!$Q$2:$R$51,2,0)</f>
        <v>4</v>
      </c>
      <c r="I394" s="2" t="str">
        <f aca="false">VLOOKUP(F394,Sheet6!$G$3:$I$904,3,0)</f>
        <v>B20L</v>
      </c>
      <c r="J394" s="2" t="n">
        <f aca="false">VLOOKUP(F394,Sheet6!$G$3:$J$904,4,0)</f>
        <v>0</v>
      </c>
      <c r="K394" s="8" t="n">
        <v>393</v>
      </c>
      <c r="L394" s="2" t="n">
        <f aca="false">VLOOKUP(F394,Sheet9!$H$1:$I$912,2,0)</f>
        <v>1990</v>
      </c>
      <c r="M394" s="2" t="n">
        <f aca="false">VLOOKUP(F394,Sheet9!$H$3:$I$912,2,0)</f>
        <v>1990</v>
      </c>
      <c r="V394" s="2" t="str">
        <f aca="false">"{"&amp;""""&amp;"id"&amp;""""&amp;":"&amp;""""&amp;A394&amp;""""&amp;","&amp;""""&amp;"make_id"&amp;""""&amp;":"&amp;""""&amp;B394&amp;""""&amp;","&amp;""""&amp;"model_name"&amp;""""&amp;":"&amp;""""&amp;D394&amp;""""&amp;","&amp;""""&amp;"year_model"&amp;""""&amp;":"&amp;""""&amp;E394&amp;""""&amp;","&amp;""""&amp;"description"&amp;""""&amp;":"&amp;""""&amp;AD394&amp;""""&amp;"},"</f>
        <v>{"id":"393","make_id":"29","model_name":"Lancer Evolution (IV, V VI, VII, VIII, IX &amp; X)","year_model":"1995 - on ","description":""},</v>
      </c>
    </row>
    <row r="395" customFormat="false" ht="13.8" hidden="false" customHeight="false" outlineLevel="0" collapsed="false">
      <c r="A395" s="8" t="n">
        <v>394</v>
      </c>
      <c r="B395" s="12" t="n">
        <v>29</v>
      </c>
      <c r="C395" s="8" t="s">
        <v>31</v>
      </c>
      <c r="D395" s="8" t="s">
        <v>493</v>
      </c>
      <c r="E395" s="8" t="s">
        <v>494</v>
      </c>
      <c r="F395" s="2" t="str">
        <f aca="false">SUBSTITUTE(C395," ","_")&amp;"_"&amp;SUBSTITUTE(D395," ","_")&amp;"_"&amp;SUBSTITUTE(E395," ","_")</f>
        <v>MITSUBISHI_Lancer_GLXI/GLX/GSR/_SOHC*_1989_-_on_</v>
      </c>
      <c r="G395" s="2" t="str">
        <f aca="false">VLOOKUP(F395,Sheet6!$G$3:$H$904,2,0)</f>
        <v>NS50L</v>
      </c>
      <c r="H395" s="2" t="n">
        <f aca="false">VLOOKUP(G395,part!$Q$2:$R$51,2,0)</f>
        <v>10</v>
      </c>
      <c r="I395" s="2" t="str">
        <f aca="false">VLOOKUP(F395,Sheet6!$G$3:$I$904,3,0)</f>
        <v>D23L</v>
      </c>
      <c r="J395" s="2" t="n">
        <f aca="false">VLOOKUP(F395,Sheet6!$G$3:$J$904,4,0)</f>
        <v>0</v>
      </c>
      <c r="K395" s="8" t="n">
        <v>394</v>
      </c>
      <c r="L395" s="2" t="n">
        <f aca="false">VLOOKUP(F395,Sheet9!$H$1:$I$912,2,0)</f>
        <v>1983</v>
      </c>
      <c r="M395" s="2" t="n">
        <f aca="false">VLOOKUP(F395,Sheet9!$H$3:$I$912,2,0)</f>
        <v>1983</v>
      </c>
      <c r="V395" s="2" t="str">
        <f aca="false">"{"&amp;""""&amp;"id"&amp;""""&amp;":"&amp;""""&amp;A395&amp;""""&amp;","&amp;""""&amp;"make_id"&amp;""""&amp;":"&amp;""""&amp;B395&amp;""""&amp;","&amp;""""&amp;"model_name"&amp;""""&amp;":"&amp;""""&amp;D395&amp;""""&amp;","&amp;""""&amp;"year_model"&amp;""""&amp;":"&amp;""""&amp;E395&amp;""""&amp;","&amp;""""&amp;"description"&amp;""""&amp;":"&amp;""""&amp;AD395&amp;""""&amp;"},"</f>
        <v>{"id":"394","make_id":"29","model_name":"Lancer GLXI/GLX/GSR/ SOHC*","year_model":"1989 - on ","description":""},</v>
      </c>
    </row>
    <row r="396" customFormat="false" ht="13.8" hidden="false" customHeight="false" outlineLevel="0" collapsed="false">
      <c r="A396" s="8" t="n">
        <v>395</v>
      </c>
      <c r="B396" s="12" t="n">
        <v>29</v>
      </c>
      <c r="C396" s="8" t="s">
        <v>31</v>
      </c>
      <c r="D396" s="8" t="s">
        <v>495</v>
      </c>
      <c r="E396" s="8" t="s">
        <v>91</v>
      </c>
      <c r="F396" s="2" t="str">
        <f aca="false">SUBSTITUTE(C396," ","_")&amp;"_"&amp;SUBSTITUTE(D396," ","_")&amp;"_"&amp;SUBSTITUTE(E396," ","_")</f>
        <v>MITSUBISHI_Lancer_MX*_2000_-_on</v>
      </c>
      <c r="G396" s="2" t="str">
        <f aca="false">VLOOKUP(F396,Sheet6!$G$3:$H$904,2,0)</f>
        <v>NS50L</v>
      </c>
      <c r="H396" s="2" t="n">
        <f aca="false">VLOOKUP(G396,part!$Q$2:$R$51,2,0)</f>
        <v>10</v>
      </c>
      <c r="I396" s="2" t="str">
        <f aca="false">VLOOKUP(F396,Sheet6!$G$3:$I$904,3,0)</f>
        <v>D23L</v>
      </c>
      <c r="J396" s="2" t="n">
        <f aca="false">VLOOKUP(F396,Sheet6!$G$3:$J$904,4,0)</f>
        <v>0</v>
      </c>
      <c r="K396" s="8" t="n">
        <v>395</v>
      </c>
      <c r="L396" s="2" t="n">
        <f aca="false">VLOOKUP(F396,Sheet9!$H$1:$I$912,2,0)</f>
        <v>1983</v>
      </c>
      <c r="M396" s="2" t="n">
        <f aca="false">VLOOKUP(F396,Sheet9!$H$3:$I$912,2,0)</f>
        <v>1983</v>
      </c>
      <c r="V396" s="2" t="str">
        <f aca="false">"{"&amp;""""&amp;"id"&amp;""""&amp;":"&amp;""""&amp;A396&amp;""""&amp;","&amp;""""&amp;"make_id"&amp;""""&amp;":"&amp;""""&amp;B396&amp;""""&amp;","&amp;""""&amp;"model_name"&amp;""""&amp;":"&amp;""""&amp;D396&amp;""""&amp;","&amp;""""&amp;"year_model"&amp;""""&amp;":"&amp;""""&amp;E396&amp;""""&amp;","&amp;""""&amp;"description"&amp;""""&amp;":"&amp;""""&amp;AD396&amp;""""&amp;"},"</f>
        <v>{"id":"395","make_id":"29","model_name":"Lancer MX*","year_model":"2000 - on","description":""},</v>
      </c>
    </row>
    <row r="397" customFormat="false" ht="13.8" hidden="false" customHeight="false" outlineLevel="0" collapsed="false">
      <c r="A397" s="8" t="n">
        <v>396</v>
      </c>
      <c r="B397" s="12" t="n">
        <v>29</v>
      </c>
      <c r="C397" s="8" t="s">
        <v>31</v>
      </c>
      <c r="D397" s="8" t="s">
        <v>495</v>
      </c>
      <c r="E397" s="8" t="s">
        <v>496</v>
      </c>
      <c r="F397" s="2" t="str">
        <f aca="false">SUBSTITUTE(C397," ","_")&amp;"_"&amp;SUBSTITUTE(D397," ","_")&amp;"_"&amp;SUBSTITUTE(E397," ","_")</f>
        <v>MITSUBISHI_Lancer_MX*_2004_-_2007_</v>
      </c>
      <c r="G397" s="2" t="str">
        <f aca="false">VLOOKUP(F397,Sheet6!$G$3:$H$904,2,0)</f>
        <v>NS60</v>
      </c>
      <c r="H397" s="2" t="n">
        <f aca="false">VLOOKUP(G397,part!$Q$2:$R$51,2,0)</f>
        <v>3</v>
      </c>
      <c r="I397" s="2" t="str">
        <f aca="false">VLOOKUP(F397,Sheet6!$G$3:$I$904,3,0)</f>
        <v>B24LS</v>
      </c>
      <c r="J397" s="2" t="n">
        <f aca="false">VLOOKUP(F397,Sheet6!$G$3:$J$904,4,0)</f>
        <v>1985</v>
      </c>
      <c r="K397" s="8" t="n">
        <v>396</v>
      </c>
      <c r="L397" s="2" t="str">
        <f aca="false">VLOOKUP(F397,Sheet9!$H$1:$I$912,2,0)</f>
        <v>1988/1985</v>
      </c>
      <c r="M397" s="2" t="str">
        <f aca="false">VLOOKUP(F397,Sheet9!$H$3:$I$912,2,0)</f>
        <v>1988/1985</v>
      </c>
      <c r="V397" s="2" t="str">
        <f aca="false">"{"&amp;""""&amp;"id"&amp;""""&amp;":"&amp;""""&amp;A397&amp;""""&amp;","&amp;""""&amp;"make_id"&amp;""""&amp;":"&amp;""""&amp;B397&amp;""""&amp;","&amp;""""&amp;"model_name"&amp;""""&amp;":"&amp;""""&amp;D397&amp;""""&amp;","&amp;""""&amp;"year_model"&amp;""""&amp;":"&amp;""""&amp;E397&amp;""""&amp;","&amp;""""&amp;"description"&amp;""""&amp;":"&amp;""""&amp;AD397&amp;""""&amp;"},"</f>
        <v>{"id":"396","make_id":"29","model_name":"Lancer MX*","year_model":"2004 - 2007 ","description":""},</v>
      </c>
    </row>
    <row r="398" customFormat="false" ht="13.8" hidden="false" customHeight="false" outlineLevel="0" collapsed="false">
      <c r="A398" s="8" t="n">
        <v>397</v>
      </c>
      <c r="B398" s="12" t="n">
        <v>29</v>
      </c>
      <c r="C398" s="8" t="s">
        <v>31</v>
      </c>
      <c r="D398" s="8" t="s">
        <v>497</v>
      </c>
      <c r="E398" s="8" t="n">
        <v>2009</v>
      </c>
      <c r="F398" s="2" t="str">
        <f aca="false">SUBSTITUTE(C398," ","_")&amp;"_"&amp;SUBSTITUTE(D398," ","_")&amp;"_"&amp;SUBSTITUTE(E398," ","_")</f>
        <v>MITSUBISHI_Lancer_GLX_M/T_2009</v>
      </c>
      <c r="G398" s="2" t="str">
        <f aca="false">VLOOKUP(F398,Sheet6!$G$3:$H$904,2,0)</f>
        <v>NS50L</v>
      </c>
      <c r="H398" s="2" t="n">
        <f aca="false">VLOOKUP(G398,part!$Q$2:$R$51,2,0)</f>
        <v>10</v>
      </c>
      <c r="I398" s="2" t="str">
        <f aca="false">VLOOKUP(F398,Sheet6!$G$3:$I$904,3,0)</f>
        <v>D23L</v>
      </c>
      <c r="J398" s="2" t="n">
        <f aca="false">VLOOKUP(F398,Sheet6!$G$3:$J$904,4,0)</f>
        <v>0</v>
      </c>
      <c r="K398" s="8" t="n">
        <v>397</v>
      </c>
      <c r="L398" s="2" t="n">
        <f aca="false">VLOOKUP(F398,Sheet9!$H$1:$I$912,2,0)</f>
        <v>1983</v>
      </c>
      <c r="M398" s="2" t="n">
        <f aca="false">VLOOKUP(F398,Sheet9!$H$3:$I$912,2,0)</f>
        <v>1983</v>
      </c>
      <c r="V398" s="2" t="str">
        <f aca="false">"{"&amp;""""&amp;"id"&amp;""""&amp;":"&amp;""""&amp;A398&amp;""""&amp;","&amp;""""&amp;"make_id"&amp;""""&amp;":"&amp;""""&amp;B398&amp;""""&amp;","&amp;""""&amp;"model_name"&amp;""""&amp;":"&amp;""""&amp;D398&amp;""""&amp;","&amp;""""&amp;"year_model"&amp;""""&amp;":"&amp;""""&amp;E398&amp;""""&amp;","&amp;""""&amp;"description"&amp;""""&amp;":"&amp;""""&amp;AD398&amp;""""&amp;"},"</f>
        <v>{"id":"397","make_id":"29","model_name":"Lancer GLX M/T","year_model":"2009","description":""},</v>
      </c>
    </row>
    <row r="399" customFormat="false" ht="13.8" hidden="false" customHeight="false" outlineLevel="0" collapsed="false">
      <c r="A399" s="8" t="n">
        <v>398</v>
      </c>
      <c r="B399" s="12" t="n">
        <v>29</v>
      </c>
      <c r="C399" s="8" t="s">
        <v>31</v>
      </c>
      <c r="D399" s="8" t="s">
        <v>498</v>
      </c>
      <c r="E399" s="8" t="n">
        <v>2009</v>
      </c>
      <c r="F399" s="2" t="str">
        <f aca="false">SUBSTITUTE(C399," ","_")&amp;"_"&amp;SUBSTITUTE(D399," ","_")&amp;"_"&amp;SUBSTITUTE(E399," ","_")</f>
        <v>MITSUBISHI_Lancer_GLS_CVT_2009</v>
      </c>
      <c r="G399" s="2" t="str">
        <f aca="false">VLOOKUP(F399,Sheet6!$G$3:$H$904,2,0)</f>
        <v>NS50L</v>
      </c>
      <c r="H399" s="2" t="n">
        <f aca="false">VLOOKUP(G399,part!$Q$2:$R$51,2,0)</f>
        <v>10</v>
      </c>
      <c r="I399" s="2" t="str">
        <f aca="false">VLOOKUP(F399,Sheet6!$G$3:$I$904,3,0)</f>
        <v>D23L</v>
      </c>
      <c r="J399" s="2" t="n">
        <f aca="false">VLOOKUP(F399,Sheet6!$G$3:$J$904,4,0)</f>
        <v>0</v>
      </c>
      <c r="K399" s="8" t="n">
        <v>398</v>
      </c>
      <c r="L399" s="2" t="n">
        <f aca="false">VLOOKUP(F399,Sheet9!$H$1:$I$912,2,0)</f>
        <v>1983</v>
      </c>
      <c r="M399" s="2" t="n">
        <f aca="false">VLOOKUP(F399,Sheet9!$H$3:$I$912,2,0)</f>
        <v>1983</v>
      </c>
      <c r="V399" s="2" t="str">
        <f aca="false">"{"&amp;""""&amp;"id"&amp;""""&amp;":"&amp;""""&amp;A399&amp;""""&amp;","&amp;""""&amp;"make_id"&amp;""""&amp;":"&amp;""""&amp;B399&amp;""""&amp;","&amp;""""&amp;"model_name"&amp;""""&amp;":"&amp;""""&amp;D399&amp;""""&amp;","&amp;""""&amp;"year_model"&amp;""""&amp;":"&amp;""""&amp;E399&amp;""""&amp;","&amp;""""&amp;"description"&amp;""""&amp;":"&amp;""""&amp;AD399&amp;""""&amp;"},"</f>
        <v>{"id":"398","make_id":"29","model_name":"Lancer GLS CVT","year_model":"2009","description":""},</v>
      </c>
    </row>
    <row r="400" customFormat="false" ht="13.8" hidden="false" customHeight="false" outlineLevel="0" collapsed="false">
      <c r="A400" s="8" t="n">
        <v>399</v>
      </c>
      <c r="B400" s="12" t="n">
        <v>29</v>
      </c>
      <c r="C400" s="8" t="s">
        <v>31</v>
      </c>
      <c r="D400" s="8" t="s">
        <v>499</v>
      </c>
      <c r="E400" s="8"/>
      <c r="F400" s="2" t="str">
        <f aca="false">SUBSTITUTE(C400," ","_")&amp;"_"&amp;SUBSTITUTE(D400," ","_")&amp;"_"&amp;SUBSTITUTE(E400," ","_")</f>
        <v>MITSUBISHI_Lancer_Ex_(GS41;_GLX/MX/GT/GT-A/Ralli-Art)_</v>
      </c>
      <c r="G400" s="2" t="str">
        <f aca="false">VLOOKUP(F400,Sheet6!$G$3:$H$904,2,0)</f>
        <v>NS50L</v>
      </c>
      <c r="H400" s="2" t="n">
        <f aca="false">VLOOKUP(G400,part!$Q$2:$R$51,2,0)</f>
        <v>10</v>
      </c>
      <c r="I400" s="2" t="str">
        <f aca="false">VLOOKUP(F400,Sheet6!$G$3:$I$904,3,0)</f>
        <v>D23L</v>
      </c>
      <c r="J400" s="2" t="n">
        <f aca="false">VLOOKUP(F400,Sheet6!$G$3:$J$904,4,0)</f>
        <v>0</v>
      </c>
      <c r="K400" s="8" t="n">
        <v>399</v>
      </c>
      <c r="L400" s="2" t="n">
        <f aca="false">VLOOKUP(F400,Sheet9!$H$1:$I$912,2,0)</f>
        <v>1983</v>
      </c>
      <c r="M400" s="2" t="n">
        <f aca="false">VLOOKUP(F400,Sheet9!$H$3:$I$912,2,0)</f>
        <v>1983</v>
      </c>
      <c r="V400" s="2" t="str">
        <f aca="false">"{"&amp;""""&amp;"id"&amp;""""&amp;":"&amp;""""&amp;A400&amp;""""&amp;","&amp;""""&amp;"make_id"&amp;""""&amp;":"&amp;""""&amp;B400&amp;""""&amp;","&amp;""""&amp;"model_name"&amp;""""&amp;":"&amp;""""&amp;D400&amp;""""&amp;","&amp;""""&amp;"year_model"&amp;""""&amp;":"&amp;""""&amp;E400&amp;""""&amp;","&amp;""""&amp;"description"&amp;""""&amp;":"&amp;""""&amp;AD400&amp;""""&amp;"},"</f>
        <v>{"id":"399","make_id":"29","model_name":"Lancer Ex (GS41; GLX/MX/GT/GT-A/Ralli-Art)","year_model":"","description":""},</v>
      </c>
    </row>
    <row r="401" customFormat="false" ht="13.8" hidden="false" customHeight="false" outlineLevel="0" collapsed="false">
      <c r="A401" s="8" t="n">
        <v>400</v>
      </c>
      <c r="B401" s="12" t="n">
        <v>29</v>
      </c>
      <c r="C401" s="8" t="s">
        <v>31</v>
      </c>
      <c r="D401" s="8" t="s">
        <v>500</v>
      </c>
      <c r="E401" s="8" t="s">
        <v>266</v>
      </c>
      <c r="F401" s="2" t="str">
        <f aca="false">SUBSTITUTE(C401," ","_")&amp;"_"&amp;SUBSTITUTE(D401," ","_")&amp;"_"&amp;SUBSTITUTE(E401," ","_")</f>
        <v>MITSUBISHI_Outlander_GLX_2004_-_on</v>
      </c>
      <c r="G401" s="2" t="str">
        <f aca="false">VLOOKUP(F401,Sheet6!$G$3:$H$904,2,0)</f>
        <v>NS50</v>
      </c>
      <c r="H401" s="2" t="n">
        <f aca="false">VLOOKUP(G401,part!$Q$2:$R$51,2,0)</f>
        <v>2</v>
      </c>
      <c r="I401" s="2" t="str">
        <f aca="false">VLOOKUP(F401,Sheet6!$G$3:$I$904,3,0)</f>
        <v>D23L</v>
      </c>
      <c r="J401" s="2" t="n">
        <f aca="false">VLOOKUP(F401,Sheet6!$G$3:$J$904,4,0)</f>
        <v>0</v>
      </c>
      <c r="K401" s="8" t="n">
        <v>400</v>
      </c>
      <c r="L401" s="2" t="n">
        <f aca="false">VLOOKUP(F401,Sheet9!$H$1:$I$912,2,0)</f>
        <v>0</v>
      </c>
      <c r="M401" s="2" t="n">
        <f aca="false">VLOOKUP(F401,Sheet9!$H$3:$I$912,2,0)</f>
        <v>0</v>
      </c>
      <c r="V401" s="2" t="str">
        <f aca="false">"{"&amp;""""&amp;"id"&amp;""""&amp;":"&amp;""""&amp;A401&amp;""""&amp;","&amp;""""&amp;"make_id"&amp;""""&amp;":"&amp;""""&amp;B401&amp;""""&amp;","&amp;""""&amp;"model_name"&amp;""""&amp;":"&amp;""""&amp;D401&amp;""""&amp;","&amp;""""&amp;"year_model"&amp;""""&amp;":"&amp;""""&amp;E401&amp;""""&amp;","&amp;""""&amp;"description"&amp;""""&amp;":"&amp;""""&amp;AD401&amp;""""&amp;"},"</f>
        <v>{"id":"400","make_id":"29","model_name":"Outlander GLX","year_model":"2004 - on","description":""},</v>
      </c>
    </row>
    <row r="402" customFormat="false" ht="13.8" hidden="false" customHeight="false" outlineLevel="0" collapsed="false">
      <c r="A402" s="8" t="n">
        <v>401</v>
      </c>
      <c r="B402" s="12" t="n">
        <v>29</v>
      </c>
      <c r="C402" s="8" t="s">
        <v>31</v>
      </c>
      <c r="D402" s="8" t="s">
        <v>501</v>
      </c>
      <c r="E402" s="8" t="s">
        <v>266</v>
      </c>
      <c r="F402" s="2" t="str">
        <f aca="false">SUBSTITUTE(C402," ","_")&amp;"_"&amp;SUBSTITUTE(D402," ","_")&amp;"_"&amp;SUBSTITUTE(E402," ","_")</f>
        <v>MITSUBISHI_Outlander_GLS_2004_-_on</v>
      </c>
      <c r="G402" s="2" t="str">
        <f aca="false">VLOOKUP(F402,Sheet6!$G$3:$H$904,2,0)</f>
        <v>NS50</v>
      </c>
      <c r="H402" s="2" t="n">
        <f aca="false">VLOOKUP(G402,part!$Q$2:$R$51,2,0)</f>
        <v>2</v>
      </c>
      <c r="I402" s="2" t="str">
        <f aca="false">VLOOKUP(F402,Sheet6!$G$3:$I$904,3,0)</f>
        <v>D23L</v>
      </c>
      <c r="J402" s="2" t="n">
        <f aca="false">VLOOKUP(F402,Sheet6!$G$3:$J$904,4,0)</f>
        <v>0</v>
      </c>
      <c r="K402" s="8" t="n">
        <v>401</v>
      </c>
      <c r="L402" s="2" t="n">
        <f aca="false">VLOOKUP(F402,Sheet9!$H$1:$I$912,2,0)</f>
        <v>1983</v>
      </c>
      <c r="M402" s="2" t="n">
        <f aca="false">VLOOKUP(F402,Sheet9!$H$3:$I$912,2,0)</f>
        <v>1983</v>
      </c>
      <c r="V402" s="2" t="str">
        <f aca="false">"{"&amp;""""&amp;"id"&amp;""""&amp;":"&amp;""""&amp;A402&amp;""""&amp;","&amp;""""&amp;"make_id"&amp;""""&amp;":"&amp;""""&amp;B402&amp;""""&amp;","&amp;""""&amp;"model_name"&amp;""""&amp;":"&amp;""""&amp;D402&amp;""""&amp;","&amp;""""&amp;"year_model"&amp;""""&amp;":"&amp;""""&amp;E402&amp;""""&amp;","&amp;""""&amp;"description"&amp;""""&amp;":"&amp;""""&amp;AD402&amp;""""&amp;"},"</f>
        <v>{"id":"401","make_id":"29","model_name":"Outlander GLS","year_model":"2004 - on","description":""},</v>
      </c>
    </row>
    <row r="403" customFormat="false" ht="13.8" hidden="false" customHeight="false" outlineLevel="0" collapsed="false">
      <c r="A403" s="8" t="n">
        <v>402</v>
      </c>
      <c r="B403" s="12" t="n">
        <v>29</v>
      </c>
      <c r="C403" s="8" t="s">
        <v>31</v>
      </c>
      <c r="D403" s="8" t="s">
        <v>502</v>
      </c>
      <c r="E403" s="8" t="s">
        <v>266</v>
      </c>
      <c r="F403" s="2" t="str">
        <f aca="false">SUBSTITUTE(C403," ","_")&amp;"_"&amp;SUBSTITUTE(D403," ","_")&amp;"_"&amp;SUBSTITUTE(E403," ","_")</f>
        <v>MITSUBISHI_Outlander_GLS_Sports_2004_-_on</v>
      </c>
      <c r="G403" s="2" t="str">
        <f aca="false">VLOOKUP(F403,Sheet6!$G$3:$H$904,2,0)</f>
        <v>NS50</v>
      </c>
      <c r="H403" s="2" t="n">
        <f aca="false">VLOOKUP(G403,part!$Q$2:$R$51,2,0)</f>
        <v>2</v>
      </c>
      <c r="I403" s="2" t="str">
        <f aca="false">VLOOKUP(F403,Sheet6!$G$3:$I$904,3,0)</f>
        <v>D23L</v>
      </c>
      <c r="J403" s="2" t="n">
        <f aca="false">VLOOKUP(F403,Sheet6!$G$3:$J$904,4,0)</f>
        <v>0</v>
      </c>
      <c r="K403" s="8" t="n">
        <v>402</v>
      </c>
      <c r="L403" s="2" t="n">
        <f aca="false">VLOOKUP(F403,Sheet9!$H$1:$I$912,2,0)</f>
        <v>0</v>
      </c>
      <c r="M403" s="2" t="n">
        <f aca="false">VLOOKUP(F403,Sheet9!$H$3:$I$912,2,0)</f>
        <v>0</v>
      </c>
      <c r="V403" s="2" t="str">
        <f aca="false">"{"&amp;""""&amp;"id"&amp;""""&amp;":"&amp;""""&amp;A403&amp;""""&amp;","&amp;""""&amp;"make_id"&amp;""""&amp;":"&amp;""""&amp;B403&amp;""""&amp;","&amp;""""&amp;"model_name"&amp;""""&amp;":"&amp;""""&amp;D403&amp;""""&amp;","&amp;""""&amp;"year_model"&amp;""""&amp;":"&amp;""""&amp;E403&amp;""""&amp;","&amp;""""&amp;"description"&amp;""""&amp;":"&amp;""""&amp;AD403&amp;""""&amp;"},"</f>
        <v>{"id":"402","make_id":"29","model_name":"Outlander GLS Sports","year_model":"2004 - on","description":""},</v>
      </c>
    </row>
    <row r="404" customFormat="false" ht="13.8" hidden="false" customHeight="false" outlineLevel="0" collapsed="false">
      <c r="A404" s="8" t="n">
        <v>403</v>
      </c>
      <c r="B404" s="12" t="n">
        <v>29</v>
      </c>
      <c r="C404" s="8" t="s">
        <v>31</v>
      </c>
      <c r="D404" s="8" t="s">
        <v>503</v>
      </c>
      <c r="E404" s="8" t="s">
        <v>478</v>
      </c>
      <c r="F404" s="2" t="str">
        <f aca="false">SUBSTITUTE(C404," ","_")&amp;"_"&amp;SUBSTITUTE(D404," ","_")&amp;"_"&amp;SUBSTITUTE(E404," ","_")</f>
        <v>MITSUBISHI_Pajero_(Diesel)_1988_-_on</v>
      </c>
      <c r="G404" s="2" t="str">
        <f aca="false">VLOOKUP(F404,Sheet6!$G$3:$H$904,2,0)</f>
        <v>N70</v>
      </c>
      <c r="H404" s="2" t="n">
        <f aca="false">VLOOKUP(G404,part!$Q$2:$R$51,2,0)</f>
        <v>1</v>
      </c>
      <c r="I404" s="2" t="str">
        <f aca="false">VLOOKUP(F404,Sheet6!$G$3:$I$904,3,0)</f>
        <v>D31L</v>
      </c>
      <c r="J404" s="2" t="n">
        <f aca="false">VLOOKUP(F404,Sheet6!$G$3:$J$904,4,0)</f>
        <v>0</v>
      </c>
      <c r="K404" s="8" t="n">
        <v>403</v>
      </c>
      <c r="L404" s="2" t="n">
        <f aca="false">VLOOKUP(F404,Sheet9!$H$1:$I$912,2,0)</f>
        <v>1996</v>
      </c>
      <c r="M404" s="2" t="n">
        <f aca="false">VLOOKUP(F404,Sheet9!$H$3:$I$912,2,0)</f>
        <v>1996</v>
      </c>
      <c r="V404" s="2" t="str">
        <f aca="false">"{"&amp;""""&amp;"id"&amp;""""&amp;":"&amp;""""&amp;A404&amp;""""&amp;","&amp;""""&amp;"make_id"&amp;""""&amp;":"&amp;""""&amp;B404&amp;""""&amp;","&amp;""""&amp;"model_name"&amp;""""&amp;":"&amp;""""&amp;D404&amp;""""&amp;","&amp;""""&amp;"year_model"&amp;""""&amp;":"&amp;""""&amp;E404&amp;""""&amp;","&amp;""""&amp;"description"&amp;""""&amp;":"&amp;""""&amp;AD404&amp;""""&amp;"},"</f>
        <v>{"id":"403","make_id":"29","model_name":"Pajero (Diesel)","year_model":"1988 - on","description":""},</v>
      </c>
    </row>
    <row r="405" customFormat="false" ht="13.8" hidden="false" customHeight="false" outlineLevel="0" collapsed="false">
      <c r="A405" s="8" t="n">
        <v>404</v>
      </c>
      <c r="B405" s="12" t="n">
        <v>29</v>
      </c>
      <c r="C405" s="8" t="s">
        <v>31</v>
      </c>
      <c r="D405" s="8" t="s">
        <v>504</v>
      </c>
      <c r="E405" s="8" t="s">
        <v>478</v>
      </c>
      <c r="F405" s="2" t="str">
        <f aca="false">SUBSTITUTE(C405," ","_")&amp;"_"&amp;SUBSTITUTE(D405," ","_")&amp;"_"&amp;SUBSTITUTE(E405," ","_")</f>
        <v>MITSUBISHI_Pajero_(Gasoline)_1988_-_on</v>
      </c>
      <c r="G405" s="2" t="str">
        <f aca="false">VLOOKUP(F405,Sheet6!$G$3:$H$904,2,0)</f>
        <v>N50</v>
      </c>
      <c r="H405" s="2" t="n">
        <f aca="false">VLOOKUP(G405,part!$Q$2:$R$51,2,0)</f>
        <v>11</v>
      </c>
      <c r="I405" s="2" t="str">
        <f aca="false">VLOOKUP(F405,Sheet6!$G$3:$I$904,3,0)</f>
        <v>D26L</v>
      </c>
      <c r="J405" s="2" t="n">
        <f aca="false">VLOOKUP(F405,Sheet6!$G$3:$J$904,4,0)</f>
        <v>0</v>
      </c>
      <c r="K405" s="8" t="n">
        <v>404</v>
      </c>
      <c r="L405" s="2" t="n">
        <f aca="false">VLOOKUP(F405,Sheet9!$H$1:$I$912,2,0)</f>
        <v>1995</v>
      </c>
      <c r="M405" s="2" t="n">
        <f aca="false">VLOOKUP(F405,Sheet9!$H$3:$I$912,2,0)</f>
        <v>1995</v>
      </c>
      <c r="V405" s="2" t="str">
        <f aca="false">"{"&amp;""""&amp;"id"&amp;""""&amp;":"&amp;""""&amp;A405&amp;""""&amp;","&amp;""""&amp;"make_id"&amp;""""&amp;":"&amp;""""&amp;B405&amp;""""&amp;","&amp;""""&amp;"model_name"&amp;""""&amp;":"&amp;""""&amp;D405&amp;""""&amp;","&amp;""""&amp;"year_model"&amp;""""&amp;":"&amp;""""&amp;E405&amp;""""&amp;","&amp;""""&amp;"description"&amp;""""&amp;":"&amp;""""&amp;AD405&amp;""""&amp;"},"</f>
        <v>{"id":"404","make_id":"29","model_name":"Pajero (Gasoline)","year_model":"1988 - on","description":""},</v>
      </c>
    </row>
    <row r="406" customFormat="false" ht="13.8" hidden="false" customHeight="false" outlineLevel="0" collapsed="false">
      <c r="A406" s="8" t="n">
        <v>405</v>
      </c>
      <c r="B406" s="12" t="n">
        <v>29</v>
      </c>
      <c r="C406" s="8" t="s">
        <v>31</v>
      </c>
      <c r="D406" s="8" t="s">
        <v>505</v>
      </c>
      <c r="E406" s="8"/>
      <c r="F406" s="2" t="str">
        <f aca="false">SUBSTITUTE(C406," ","_")&amp;"_"&amp;SUBSTITUTE(D406," ","_")&amp;"_"&amp;SUBSTITUTE(E406," ","_")</f>
        <v>MITSUBISHI_Pajero_SE_</v>
      </c>
      <c r="G406" s="2" t="str">
        <f aca="false">VLOOKUP(F406,Sheet6!$G$3:$H$904,2,0)</f>
        <v>N70</v>
      </c>
      <c r="H406" s="2" t="n">
        <f aca="false">VLOOKUP(G406,part!$Q$2:$R$51,2,0)</f>
        <v>1</v>
      </c>
      <c r="I406" s="2" t="str">
        <f aca="false">VLOOKUP(F406,Sheet6!$G$3:$I$904,3,0)</f>
        <v>D31L</v>
      </c>
      <c r="J406" s="2" t="n">
        <f aca="false">VLOOKUP(F406,Sheet6!$G$3:$J$904,4,0)</f>
        <v>0</v>
      </c>
      <c r="K406" s="8" t="n">
        <v>405</v>
      </c>
      <c r="L406" s="2" t="n">
        <f aca="false">VLOOKUP(F406,Sheet9!$H$1:$I$912,2,0)</f>
        <v>1996</v>
      </c>
      <c r="M406" s="2" t="n">
        <f aca="false">VLOOKUP(F406,Sheet9!$H$3:$I$912,2,0)</f>
        <v>1996</v>
      </c>
      <c r="V406" s="2" t="str">
        <f aca="false">"{"&amp;""""&amp;"id"&amp;""""&amp;":"&amp;""""&amp;A406&amp;""""&amp;","&amp;""""&amp;"make_id"&amp;""""&amp;":"&amp;""""&amp;B406&amp;""""&amp;","&amp;""""&amp;"model_name"&amp;""""&amp;":"&amp;""""&amp;D406&amp;""""&amp;","&amp;""""&amp;"year_model"&amp;""""&amp;":"&amp;""""&amp;E406&amp;""""&amp;","&amp;""""&amp;"description"&amp;""""&amp;":"&amp;""""&amp;AD406&amp;""""&amp;"},"</f>
        <v>{"id":"405","make_id":"29","model_name":"Pajero SE","year_model":"","description":""},</v>
      </c>
    </row>
    <row r="407" customFormat="false" ht="13.8" hidden="false" customHeight="false" outlineLevel="0" collapsed="false">
      <c r="A407" s="8" t="n">
        <v>406</v>
      </c>
      <c r="B407" s="12" t="n">
        <v>29</v>
      </c>
      <c r="C407" s="8" t="s">
        <v>31</v>
      </c>
      <c r="D407" s="8" t="s">
        <v>506</v>
      </c>
      <c r="E407" s="8"/>
      <c r="F407" s="2" t="str">
        <f aca="false">SUBSTITUTE(C407," ","_")&amp;"_"&amp;SUBSTITUTE(D407," ","_")&amp;"_"&amp;SUBSTITUTE(E407," ","_")</f>
        <v>MITSUBISHI_Montero_Sports_4x2__</v>
      </c>
      <c r="G407" s="2" t="str">
        <f aca="false">VLOOKUP(F407,Sheet6!$G$3:$H$904,2,0)</f>
        <v>N70</v>
      </c>
      <c r="H407" s="2" t="n">
        <f aca="false">VLOOKUP(G407,part!$Q$2:$R$51,2,0)</f>
        <v>1</v>
      </c>
      <c r="I407" s="2" t="str">
        <f aca="false">VLOOKUP(F407,Sheet6!$G$3:$I$904,3,0)</f>
        <v>D31L</v>
      </c>
      <c r="J407" s="2" t="n">
        <f aca="false">VLOOKUP(F407,Sheet6!$G$3:$J$904,4,0)</f>
        <v>0</v>
      </c>
      <c r="K407" s="8" t="n">
        <v>406</v>
      </c>
      <c r="L407" s="2" t="n">
        <f aca="false">VLOOKUP(F407,Sheet9!$H$1:$I$912,2,0)</f>
        <v>1996</v>
      </c>
      <c r="M407" s="2" t="n">
        <f aca="false">VLOOKUP(F407,Sheet9!$H$3:$I$912,2,0)</f>
        <v>1996</v>
      </c>
      <c r="V407" s="2" t="str">
        <f aca="false">"{"&amp;""""&amp;"id"&amp;""""&amp;":"&amp;""""&amp;A407&amp;""""&amp;","&amp;""""&amp;"make_id"&amp;""""&amp;":"&amp;""""&amp;B407&amp;""""&amp;","&amp;""""&amp;"model_name"&amp;""""&amp;":"&amp;""""&amp;D407&amp;""""&amp;","&amp;""""&amp;"year_model"&amp;""""&amp;":"&amp;""""&amp;E407&amp;""""&amp;","&amp;""""&amp;"description"&amp;""""&amp;":"&amp;""""&amp;AD407&amp;""""&amp;"},"</f>
        <v>{"id":"406","make_id":"29","model_name":"Montero Sports 4x2 ","year_model":"","description":""},</v>
      </c>
    </row>
    <row r="408" customFormat="false" ht="13.8" hidden="false" customHeight="false" outlineLevel="0" collapsed="false">
      <c r="A408" s="8" t="n">
        <v>407</v>
      </c>
      <c r="B408" s="12" t="n">
        <v>29</v>
      </c>
      <c r="C408" s="8" t="s">
        <v>31</v>
      </c>
      <c r="D408" s="8" t="s">
        <v>507</v>
      </c>
      <c r="E408" s="8"/>
      <c r="F408" s="2" t="str">
        <f aca="false">SUBSTITUTE(C408," ","_")&amp;"_"&amp;SUBSTITUTE(D408," ","_")&amp;"_"&amp;SUBSTITUTE(E408," ","_")</f>
        <v>MITSUBISHI_Montero_Sports_GLS_</v>
      </c>
      <c r="G408" s="2" t="str">
        <f aca="false">VLOOKUP(F408,Sheet6!$G$3:$H$904,2,0)</f>
        <v>N50</v>
      </c>
      <c r="H408" s="2" t="n">
        <f aca="false">VLOOKUP(G408,part!$Q$2:$R$51,2,0)</f>
        <v>11</v>
      </c>
      <c r="I408" s="2" t="str">
        <f aca="false">VLOOKUP(F408,Sheet6!$G$3:$I$904,3,0)</f>
        <v>D31L</v>
      </c>
      <c r="J408" s="2" t="n">
        <f aca="false">VLOOKUP(F408,Sheet6!$G$3:$J$904,4,0)</f>
        <v>0</v>
      </c>
      <c r="K408" s="8" t="n">
        <v>407</v>
      </c>
      <c r="L408" s="2" t="n">
        <f aca="false">VLOOKUP(F408,Sheet9!$H$1:$I$912,2,0)</f>
        <v>1996</v>
      </c>
      <c r="M408" s="2" t="n">
        <f aca="false">VLOOKUP(F408,Sheet9!$H$3:$I$912,2,0)</f>
        <v>1996</v>
      </c>
      <c r="V408" s="2" t="str">
        <f aca="false">"{"&amp;""""&amp;"id"&amp;""""&amp;":"&amp;""""&amp;A408&amp;""""&amp;","&amp;""""&amp;"make_id"&amp;""""&amp;":"&amp;""""&amp;B408&amp;""""&amp;","&amp;""""&amp;"model_name"&amp;""""&amp;":"&amp;""""&amp;D408&amp;""""&amp;","&amp;""""&amp;"year_model"&amp;""""&amp;":"&amp;""""&amp;E408&amp;""""&amp;","&amp;""""&amp;"description"&amp;""""&amp;":"&amp;""""&amp;AD408&amp;""""&amp;"},"</f>
        <v>{"id":"407","make_id":"29","model_name":"Montero Sports GLS","year_model":"","description":""},</v>
      </c>
    </row>
    <row r="409" customFormat="false" ht="13.8" hidden="false" customHeight="false" outlineLevel="0" collapsed="false">
      <c r="A409" s="8" t="n">
        <v>408</v>
      </c>
      <c r="B409" s="12" t="n">
        <v>29</v>
      </c>
      <c r="C409" s="8" t="s">
        <v>31</v>
      </c>
      <c r="D409" s="8" t="s">
        <v>508</v>
      </c>
      <c r="E409" s="8" t="n">
        <v>2014</v>
      </c>
      <c r="F409" s="2" t="str">
        <f aca="false">SUBSTITUTE(C409," ","_")&amp;"_"&amp;SUBSTITUTE(D409," ","_")&amp;"_"&amp;SUBSTITUTE(E409," ","_")</f>
        <v>MITSUBISHI_Montero_Sports_GLS_(Depending_on_Tray_Size)_2014</v>
      </c>
      <c r="G409" s="2" t="str">
        <f aca="false">VLOOKUP(F409,Sheet6!$G$3:$H$904,2,0)</f>
        <v>N50</v>
      </c>
      <c r="H409" s="2" t="n">
        <f aca="false">VLOOKUP(G409,part!$Q$2:$R$51,2,0)</f>
        <v>11</v>
      </c>
      <c r="I409" s="2" t="str">
        <f aca="false">VLOOKUP(F409,Sheet6!$G$3:$I$904,3,0)</f>
        <v>D26L</v>
      </c>
      <c r="J409" s="2" t="n">
        <f aca="false">VLOOKUP(F409,Sheet6!$G$3:$J$904,4,0)</f>
        <v>0</v>
      </c>
      <c r="K409" s="8" t="n">
        <v>408</v>
      </c>
      <c r="L409" s="2" t="n">
        <f aca="false">VLOOKUP(F409,Sheet9!$H$1:$I$912,2,0)</f>
        <v>1995</v>
      </c>
      <c r="M409" s="2" t="n">
        <f aca="false">VLOOKUP(F409,Sheet9!$H$3:$I$912,2,0)</f>
        <v>1995</v>
      </c>
      <c r="V409" s="2" t="str">
        <f aca="false">"{"&amp;""""&amp;"id"&amp;""""&amp;":"&amp;""""&amp;A409&amp;""""&amp;","&amp;""""&amp;"make_id"&amp;""""&amp;":"&amp;""""&amp;B409&amp;""""&amp;","&amp;""""&amp;"model_name"&amp;""""&amp;":"&amp;""""&amp;D409&amp;""""&amp;","&amp;""""&amp;"year_model"&amp;""""&amp;":"&amp;""""&amp;E409&amp;""""&amp;","&amp;""""&amp;"description"&amp;""""&amp;":"&amp;""""&amp;AD409&amp;""""&amp;"},"</f>
        <v>{"id":"408","make_id":"29","model_name":"Montero Sports GLS (Depending on Tray Size)","year_model":"2014","description":""},</v>
      </c>
    </row>
    <row r="410" customFormat="false" ht="13.8" hidden="false" customHeight="false" outlineLevel="0" collapsed="false">
      <c r="A410" s="8" t="n">
        <v>409</v>
      </c>
      <c r="B410" s="12" t="n">
        <v>29</v>
      </c>
      <c r="C410" s="8" t="s">
        <v>31</v>
      </c>
      <c r="D410" s="8" t="s">
        <v>509</v>
      </c>
      <c r="E410" s="8" t="n">
        <v>2010</v>
      </c>
      <c r="F410" s="2" t="str">
        <f aca="false">SUBSTITUTE(C410," ","_")&amp;"_"&amp;SUBSTITUTE(D410," ","_")&amp;"_"&amp;SUBSTITUTE(E410," ","_")</f>
        <v>MITSUBISHI_Montero_Sport_2.4_Li_MIVEC_Euro4_2010</v>
      </c>
      <c r="G410" s="2" t="str">
        <f aca="false">VLOOKUP(F410,Sheet6!$G$3:$H$904,2,0)</f>
        <v>N50</v>
      </c>
      <c r="H410" s="2" t="n">
        <f aca="false">VLOOKUP(G410,part!$Q$2:$R$51,2,0)</f>
        <v>11</v>
      </c>
      <c r="I410" s="2" t="str">
        <f aca="false">VLOOKUP(F410,Sheet6!$G$3:$I$904,3,0)</f>
        <v>D26L</v>
      </c>
      <c r="J410" s="2" t="n">
        <f aca="false">VLOOKUP(F410,Sheet6!$G$3:$J$904,4,0)</f>
        <v>0</v>
      </c>
      <c r="K410" s="8" t="n">
        <v>409</v>
      </c>
      <c r="L410" s="2" t="n">
        <f aca="false">VLOOKUP(F410,Sheet9!$H$1:$I$912,2,0)</f>
        <v>1995</v>
      </c>
      <c r="M410" s="2" t="n">
        <f aca="false">VLOOKUP(F410,Sheet9!$H$3:$I$912,2,0)</f>
        <v>1995</v>
      </c>
      <c r="V410" s="2" t="str">
        <f aca="false">"{"&amp;""""&amp;"id"&amp;""""&amp;":"&amp;""""&amp;A410&amp;""""&amp;","&amp;""""&amp;"make_id"&amp;""""&amp;":"&amp;""""&amp;B410&amp;""""&amp;","&amp;""""&amp;"model_name"&amp;""""&amp;":"&amp;""""&amp;D410&amp;""""&amp;","&amp;""""&amp;"year_model"&amp;""""&amp;":"&amp;""""&amp;E410&amp;""""&amp;","&amp;""""&amp;"description"&amp;""""&amp;":"&amp;""""&amp;AD410&amp;""""&amp;"},"</f>
        <v>{"id":"409","make_id":"29","model_name":"Montero Sport 2.4 Li MIVEC Euro4","year_model":"2010","description":""},</v>
      </c>
    </row>
    <row r="411" customFormat="false" ht="13.8" hidden="false" customHeight="false" outlineLevel="0" collapsed="false">
      <c r="A411" s="8" t="n">
        <v>410</v>
      </c>
      <c r="B411" s="12" t="n">
        <v>29</v>
      </c>
      <c r="C411" s="8" t="s">
        <v>31</v>
      </c>
      <c r="D411" s="8" t="s">
        <v>509</v>
      </c>
      <c r="E411" s="8" t="n">
        <v>2016</v>
      </c>
      <c r="F411" s="2" t="str">
        <f aca="false">SUBSTITUTE(C411," ","_")&amp;"_"&amp;SUBSTITUTE(D411," ","_")&amp;"_"&amp;SUBSTITUTE(E411," ","_")</f>
        <v>MITSUBISHI_Montero_Sport_2.4_Li_MIVEC_Euro4_2016</v>
      </c>
      <c r="G411" s="2" t="str">
        <f aca="false">VLOOKUP(F411,Sheet6!$G$3:$H$904,2,0)</f>
        <v>N50</v>
      </c>
      <c r="H411" s="2" t="n">
        <f aca="false">VLOOKUP(G411,part!$Q$2:$R$51,2,0)</f>
        <v>11</v>
      </c>
      <c r="I411" s="2" t="str">
        <f aca="false">VLOOKUP(F411,Sheet6!$G$3:$I$904,3,0)</f>
        <v>D31L</v>
      </c>
      <c r="J411" s="2" t="n">
        <f aca="false">VLOOKUP(F411,Sheet6!$G$3:$J$904,4,0)</f>
        <v>0</v>
      </c>
      <c r="K411" s="8" t="n">
        <v>410</v>
      </c>
      <c r="L411" s="2" t="n">
        <f aca="false">VLOOKUP(F411,Sheet9!$H$1:$I$912,2,0)</f>
        <v>1996</v>
      </c>
      <c r="M411" s="2" t="n">
        <f aca="false">VLOOKUP(F411,Sheet9!$H$3:$I$912,2,0)</f>
        <v>1996</v>
      </c>
      <c r="V411" s="2" t="str">
        <f aca="false">"{"&amp;""""&amp;"id"&amp;""""&amp;":"&amp;""""&amp;A411&amp;""""&amp;","&amp;""""&amp;"make_id"&amp;""""&amp;":"&amp;""""&amp;B411&amp;""""&amp;","&amp;""""&amp;"model_name"&amp;""""&amp;":"&amp;""""&amp;D411&amp;""""&amp;","&amp;""""&amp;"year_model"&amp;""""&amp;":"&amp;""""&amp;E411&amp;""""&amp;","&amp;""""&amp;"description"&amp;""""&amp;":"&amp;""""&amp;AD411&amp;""""&amp;"},"</f>
        <v>{"id":"410","make_id":"29","model_name":"Montero Sport 2.4 Li MIVEC Euro4","year_model":"2016","description":""},</v>
      </c>
    </row>
    <row r="412" customFormat="false" ht="13.8" hidden="false" customHeight="false" outlineLevel="0" collapsed="false">
      <c r="A412" s="8" t="n">
        <v>411</v>
      </c>
      <c r="B412" s="12" t="n">
        <v>29</v>
      </c>
      <c r="C412" s="8" t="s">
        <v>31</v>
      </c>
      <c r="D412" s="8" t="s">
        <v>510</v>
      </c>
      <c r="E412" s="8" t="n">
        <v>2004</v>
      </c>
      <c r="F412" s="2" t="str">
        <f aca="false">SUBSTITUTE(C412," ","_")&amp;"_"&amp;SUBSTITUTE(D412," ","_")&amp;"_"&amp;SUBSTITUTE(E412," ","_")</f>
        <v>MITSUBISHI_Spacegear_2004</v>
      </c>
      <c r="G412" s="2" t="str">
        <f aca="false">VLOOKUP(F412,Sheet6!$G$3:$H$904,2,0)</f>
        <v>NS50</v>
      </c>
      <c r="H412" s="2" t="n">
        <f aca="false">VLOOKUP(G412,part!$Q$2:$R$51,2,0)</f>
        <v>2</v>
      </c>
      <c r="I412" s="2" t="str">
        <f aca="false">VLOOKUP(F412,Sheet6!$G$3:$I$904,3,0)</f>
        <v>D23L</v>
      </c>
      <c r="J412" s="2" t="n">
        <f aca="false">VLOOKUP(F412,Sheet6!$G$3:$J$904,4,0)</f>
        <v>0</v>
      </c>
      <c r="K412" s="8" t="n">
        <v>411</v>
      </c>
      <c r="L412" s="2" t="n">
        <f aca="false">VLOOKUP(F412,Sheet9!$H$1:$I$912,2,0)</f>
        <v>1983</v>
      </c>
      <c r="M412" s="2" t="n">
        <f aca="false">VLOOKUP(F412,Sheet9!$H$3:$I$912,2,0)</f>
        <v>1983</v>
      </c>
      <c r="V412" s="2" t="str">
        <f aca="false">"{"&amp;""""&amp;"id"&amp;""""&amp;":"&amp;""""&amp;A412&amp;""""&amp;","&amp;""""&amp;"make_id"&amp;""""&amp;":"&amp;""""&amp;B412&amp;""""&amp;","&amp;""""&amp;"model_name"&amp;""""&amp;":"&amp;""""&amp;D412&amp;""""&amp;","&amp;""""&amp;"year_model"&amp;""""&amp;":"&amp;""""&amp;E412&amp;""""&amp;","&amp;""""&amp;"description"&amp;""""&amp;":"&amp;""""&amp;AD412&amp;""""&amp;"},"</f>
        <v>{"id":"411","make_id":"29","model_name":"Spacegear","year_model":"2004","description":""},</v>
      </c>
    </row>
    <row r="413" customFormat="false" ht="13.8" hidden="false" customHeight="false" outlineLevel="0" collapsed="false">
      <c r="A413" s="8" t="n">
        <v>412</v>
      </c>
      <c r="B413" s="12" t="n">
        <v>29</v>
      </c>
      <c r="C413" s="8" t="s">
        <v>31</v>
      </c>
      <c r="D413" s="8" t="s">
        <v>511</v>
      </c>
      <c r="E413" s="8"/>
      <c r="F413" s="2" t="str">
        <f aca="false">SUBSTITUTE(C413," ","_")&amp;"_"&amp;SUBSTITUTE(D413," ","_")&amp;"_"&amp;SUBSTITUTE(E413," ","_")</f>
        <v>MITSUBISHI_Spacegear**_</v>
      </c>
      <c r="G413" s="2" t="str">
        <f aca="false">VLOOKUP(F413,Sheet6!$G$3:$H$904,2,0)</f>
        <v>N50</v>
      </c>
      <c r="H413" s="2" t="n">
        <f aca="false">VLOOKUP(G413,part!$Q$2:$R$51,2,0)</f>
        <v>11</v>
      </c>
      <c r="I413" s="2" t="str">
        <f aca="false">VLOOKUP(F413,Sheet6!$G$3:$I$904,3,0)</f>
        <v>D26L</v>
      </c>
      <c r="J413" s="2" t="n">
        <f aca="false">VLOOKUP(F413,Sheet6!$G$3:$J$904,4,0)</f>
        <v>0</v>
      </c>
      <c r="K413" s="8" t="n">
        <v>412</v>
      </c>
      <c r="L413" s="2" t="n">
        <f aca="false">VLOOKUP(F413,Sheet9!$H$1:$I$912,2,0)</f>
        <v>1995</v>
      </c>
      <c r="M413" s="2" t="n">
        <f aca="false">VLOOKUP(F413,Sheet9!$H$3:$I$912,2,0)</f>
        <v>1995</v>
      </c>
      <c r="V413" s="2" t="str">
        <f aca="false">"{"&amp;""""&amp;"id"&amp;""""&amp;":"&amp;""""&amp;A413&amp;""""&amp;","&amp;""""&amp;"make_id"&amp;""""&amp;":"&amp;""""&amp;B413&amp;""""&amp;","&amp;""""&amp;"model_name"&amp;""""&amp;":"&amp;""""&amp;D413&amp;""""&amp;","&amp;""""&amp;"year_model"&amp;""""&amp;":"&amp;""""&amp;E413&amp;""""&amp;","&amp;""""&amp;"description"&amp;""""&amp;":"&amp;""""&amp;AD413&amp;""""&amp;"},"</f>
        <v>{"id":"412","make_id":"29","model_name":"Spacegear**","year_model":"","description":""},</v>
      </c>
    </row>
    <row r="414" customFormat="false" ht="13.8" hidden="false" customHeight="false" outlineLevel="0" collapsed="false">
      <c r="A414" s="8" t="n">
        <v>413</v>
      </c>
      <c r="B414" s="12" t="n">
        <v>29</v>
      </c>
      <c r="C414" s="8" t="s">
        <v>31</v>
      </c>
      <c r="D414" s="8" t="s">
        <v>512</v>
      </c>
      <c r="E414" s="8" t="s">
        <v>513</v>
      </c>
      <c r="F414" s="2" t="str">
        <f aca="false">SUBSTITUTE(C414," ","_")&amp;"_"&amp;SUBSTITUTE(D414," ","_")&amp;"_"&amp;SUBSTITUTE(E414," ","_")</f>
        <v>MITSUBISHI_Space_Wagon_1993_-on</v>
      </c>
      <c r="G414" s="2" t="str">
        <f aca="false">VLOOKUP(F414,Sheet6!$G$3:$H$904,2,0)</f>
        <v>N50</v>
      </c>
      <c r="H414" s="2" t="n">
        <f aca="false">VLOOKUP(G414,part!$Q$2:$R$51,2,0)</f>
        <v>11</v>
      </c>
      <c r="I414" s="2" t="str">
        <f aca="false">VLOOKUP(F414,Sheet6!$G$3:$I$904,3,0)</f>
        <v>D26L</v>
      </c>
      <c r="J414" s="2" t="n">
        <f aca="false">VLOOKUP(F414,Sheet6!$G$3:$J$904,4,0)</f>
        <v>0</v>
      </c>
      <c r="K414" s="8" t="n">
        <v>413</v>
      </c>
      <c r="L414" s="2" t="n">
        <f aca="false">VLOOKUP(F414,Sheet9!$H$1:$I$912,2,0)</f>
        <v>1995</v>
      </c>
      <c r="M414" s="2" t="n">
        <f aca="false">VLOOKUP(F414,Sheet9!$H$3:$I$912,2,0)</f>
        <v>1995</v>
      </c>
      <c r="V414" s="2" t="str">
        <f aca="false">"{"&amp;""""&amp;"id"&amp;""""&amp;":"&amp;""""&amp;A414&amp;""""&amp;","&amp;""""&amp;"make_id"&amp;""""&amp;":"&amp;""""&amp;B414&amp;""""&amp;","&amp;""""&amp;"model_name"&amp;""""&amp;":"&amp;""""&amp;D414&amp;""""&amp;","&amp;""""&amp;"year_model"&amp;""""&amp;":"&amp;""""&amp;E414&amp;""""&amp;","&amp;""""&amp;"description"&amp;""""&amp;":"&amp;""""&amp;AD414&amp;""""&amp;"},"</f>
        <v>{"id":"413","make_id":"29","model_name":"Space Wagon","year_model":"1993 -on","description":""},</v>
      </c>
    </row>
    <row r="415" customFormat="false" ht="13.8" hidden="false" customHeight="false" outlineLevel="0" collapsed="false">
      <c r="A415" s="8" t="n">
        <v>414</v>
      </c>
      <c r="B415" s="12" t="n">
        <v>29</v>
      </c>
      <c r="C415" s="8" t="s">
        <v>31</v>
      </c>
      <c r="D415" s="8" t="s">
        <v>514</v>
      </c>
      <c r="E415" s="9" t="s">
        <v>185</v>
      </c>
      <c r="F415" s="2" t="str">
        <f aca="false">SUBSTITUTE(C415," ","_")&amp;"_"&amp;SUBSTITUTE(D415," ","_")&amp;"_"&amp;SUBSTITUTE(E415," ","_")</f>
        <v>MITSUBISHI_Adventure_GLX_1999_-_on</v>
      </c>
      <c r="G415" s="2" t="str">
        <f aca="false">VLOOKUP(F415,Sheet6!$G$3:$H$904,2,0)</f>
        <v>N70</v>
      </c>
      <c r="H415" s="2" t="n">
        <f aca="false">VLOOKUP(G415,part!$Q$2:$R$51,2,0)</f>
        <v>1</v>
      </c>
      <c r="I415" s="2" t="str">
        <f aca="false">VLOOKUP(F415,Sheet6!$G$3:$I$904,3,0)</f>
        <v>D31L</v>
      </c>
      <c r="J415" s="2" t="n">
        <f aca="false">VLOOKUP(F415,Sheet6!$G$3:$J$904,4,0)</f>
        <v>0</v>
      </c>
      <c r="K415" s="8" t="n">
        <v>414</v>
      </c>
      <c r="L415" s="2" t="n">
        <f aca="false">VLOOKUP(F415,Sheet9!$H$1:$I$912,2,0)</f>
        <v>1996</v>
      </c>
      <c r="M415" s="2" t="n">
        <f aca="false">VLOOKUP(F415,Sheet9!$H$3:$I$912,2,0)</f>
        <v>1996</v>
      </c>
      <c r="V415" s="2" t="str">
        <f aca="false">"{"&amp;""""&amp;"id"&amp;""""&amp;":"&amp;""""&amp;A415&amp;""""&amp;","&amp;""""&amp;"make_id"&amp;""""&amp;":"&amp;""""&amp;B415&amp;""""&amp;","&amp;""""&amp;"model_name"&amp;""""&amp;":"&amp;""""&amp;D415&amp;""""&amp;","&amp;""""&amp;"year_model"&amp;""""&amp;":"&amp;""""&amp;E415&amp;""""&amp;","&amp;""""&amp;"description"&amp;""""&amp;":"&amp;""""&amp;AD415&amp;""""&amp;"},"</f>
        <v>{"id":"414","make_id":"29","model_name":"Adventure GLX","year_model":"1999 - on","description":""},</v>
      </c>
    </row>
    <row r="416" customFormat="false" ht="13.8" hidden="false" customHeight="false" outlineLevel="0" collapsed="false">
      <c r="A416" s="8" t="n">
        <v>415</v>
      </c>
      <c r="B416" s="12" t="n">
        <v>29</v>
      </c>
      <c r="C416" s="8" t="s">
        <v>31</v>
      </c>
      <c r="D416" s="8" t="s">
        <v>515</v>
      </c>
      <c r="E416" s="9" t="s">
        <v>185</v>
      </c>
      <c r="F416" s="2" t="str">
        <f aca="false">SUBSTITUTE(C416," ","_")&amp;"_"&amp;SUBSTITUTE(D416," ","_")&amp;"_"&amp;SUBSTITUTE(E416," ","_")</f>
        <v>MITSUBISHI_Adventure_GX_1999_-_on</v>
      </c>
      <c r="G416" s="2" t="str">
        <f aca="false">VLOOKUP(F416,Sheet6!$G$3:$H$904,2,0)</f>
        <v>N70</v>
      </c>
      <c r="H416" s="2" t="n">
        <f aca="false">VLOOKUP(G416,part!$Q$2:$R$51,2,0)</f>
        <v>1</v>
      </c>
      <c r="I416" s="2" t="str">
        <f aca="false">VLOOKUP(F416,Sheet6!$G$3:$I$904,3,0)</f>
        <v>D31L</v>
      </c>
      <c r="J416" s="2" t="n">
        <f aca="false">VLOOKUP(F416,Sheet6!$G$3:$J$904,4,0)</f>
        <v>0</v>
      </c>
      <c r="K416" s="8" t="n">
        <v>415</v>
      </c>
      <c r="L416" s="2" t="n">
        <f aca="false">VLOOKUP(F416,Sheet9!$H$1:$I$912,2,0)</f>
        <v>0</v>
      </c>
      <c r="M416" s="2" t="n">
        <f aca="false">VLOOKUP(F416,Sheet9!$H$3:$I$912,2,0)</f>
        <v>0</v>
      </c>
      <c r="V416" s="2" t="str">
        <f aca="false">"{"&amp;""""&amp;"id"&amp;""""&amp;":"&amp;""""&amp;A416&amp;""""&amp;","&amp;""""&amp;"make_id"&amp;""""&amp;":"&amp;""""&amp;B416&amp;""""&amp;","&amp;""""&amp;"model_name"&amp;""""&amp;":"&amp;""""&amp;D416&amp;""""&amp;","&amp;""""&amp;"year_model"&amp;""""&amp;":"&amp;""""&amp;E416&amp;""""&amp;","&amp;""""&amp;"description"&amp;""""&amp;":"&amp;""""&amp;AD416&amp;""""&amp;"},"</f>
        <v>{"id":"415","make_id":"29","model_name":"Adventure GX","year_model":"1999 - on","description":""},</v>
      </c>
    </row>
    <row r="417" customFormat="false" ht="13.8" hidden="false" customHeight="false" outlineLevel="0" collapsed="false">
      <c r="A417" s="8" t="n">
        <v>416</v>
      </c>
      <c r="B417" s="12" t="n">
        <v>29</v>
      </c>
      <c r="C417" s="8" t="s">
        <v>31</v>
      </c>
      <c r="D417" s="8" t="s">
        <v>516</v>
      </c>
      <c r="E417" s="9" t="s">
        <v>185</v>
      </c>
      <c r="F417" s="2" t="str">
        <f aca="false">SUBSTITUTE(C417," ","_")&amp;"_"&amp;SUBSTITUTE(D417," ","_")&amp;"_"&amp;SUBSTITUTE(E417," ","_")</f>
        <v>MITSUBISHI_Adventure_GLS_Sports_1999_-_on</v>
      </c>
      <c r="G417" s="2" t="str">
        <f aca="false">VLOOKUP(F417,Sheet6!$G$3:$H$904,2,0)</f>
        <v>N70</v>
      </c>
      <c r="H417" s="2" t="n">
        <f aca="false">VLOOKUP(G417,part!$Q$2:$R$51,2,0)</f>
        <v>1</v>
      </c>
      <c r="I417" s="2" t="str">
        <f aca="false">VLOOKUP(F417,Sheet6!$G$3:$I$904,3,0)</f>
        <v>D31L</v>
      </c>
      <c r="J417" s="2" t="n">
        <f aca="false">VLOOKUP(F417,Sheet6!$G$3:$J$904,4,0)</f>
        <v>0</v>
      </c>
      <c r="K417" s="8" t="n">
        <v>416</v>
      </c>
      <c r="L417" s="2" t="n">
        <f aca="false">VLOOKUP(F417,Sheet9!$H$1:$I$912,2,0)</f>
        <v>0</v>
      </c>
      <c r="M417" s="2" t="n">
        <f aca="false">VLOOKUP(F417,Sheet9!$H$3:$I$912,2,0)</f>
        <v>0</v>
      </c>
      <c r="V417" s="2" t="str">
        <f aca="false">"{"&amp;""""&amp;"id"&amp;""""&amp;":"&amp;""""&amp;A417&amp;""""&amp;","&amp;""""&amp;"make_id"&amp;""""&amp;":"&amp;""""&amp;B417&amp;""""&amp;","&amp;""""&amp;"model_name"&amp;""""&amp;":"&amp;""""&amp;D417&amp;""""&amp;","&amp;""""&amp;"year_model"&amp;""""&amp;":"&amp;""""&amp;E417&amp;""""&amp;","&amp;""""&amp;"description"&amp;""""&amp;":"&amp;""""&amp;AD417&amp;""""&amp;"},"</f>
        <v>{"id":"416","make_id":"29","model_name":"Adventure GLS Sports","year_model":"1999 - on","description":""},</v>
      </c>
    </row>
    <row r="418" customFormat="false" ht="13.8" hidden="false" customHeight="false" outlineLevel="0" collapsed="false">
      <c r="A418" s="8" t="n">
        <v>417</v>
      </c>
      <c r="B418" s="12" t="n">
        <v>29</v>
      </c>
      <c r="C418" s="8" t="s">
        <v>31</v>
      </c>
      <c r="D418" s="8" t="s">
        <v>517</v>
      </c>
      <c r="E418" s="9" t="s">
        <v>185</v>
      </c>
      <c r="F418" s="2" t="str">
        <f aca="false">SUBSTITUTE(C418," ","_")&amp;"_"&amp;SUBSTITUTE(D418," ","_")&amp;"_"&amp;SUBSTITUTE(E418," ","_")</f>
        <v>MITSUBISHI_Adventure_Super_Sports__1999_-_on</v>
      </c>
      <c r="G418" s="2" t="str">
        <f aca="false">VLOOKUP(F418,Sheet6!$G$3:$H$904,2,0)</f>
        <v>N70</v>
      </c>
      <c r="H418" s="2" t="n">
        <f aca="false">VLOOKUP(G418,part!$Q$2:$R$51,2,0)</f>
        <v>1</v>
      </c>
      <c r="I418" s="2" t="str">
        <f aca="false">VLOOKUP(F418,Sheet6!$G$3:$I$904,3,0)</f>
        <v>D31L</v>
      </c>
      <c r="J418" s="2" t="n">
        <f aca="false">VLOOKUP(F418,Sheet6!$G$3:$J$904,4,0)</f>
        <v>0</v>
      </c>
      <c r="K418" s="8" t="n">
        <v>417</v>
      </c>
      <c r="L418" s="2" t="n">
        <f aca="false">VLOOKUP(F418,Sheet9!$H$1:$I$912,2,0)</f>
        <v>0</v>
      </c>
      <c r="M418" s="2" t="n">
        <f aca="false">VLOOKUP(F418,Sheet9!$H$3:$I$912,2,0)</f>
        <v>0</v>
      </c>
      <c r="V418" s="2" t="str">
        <f aca="false">"{"&amp;""""&amp;"id"&amp;""""&amp;":"&amp;""""&amp;A418&amp;""""&amp;","&amp;""""&amp;"make_id"&amp;""""&amp;":"&amp;""""&amp;B418&amp;""""&amp;","&amp;""""&amp;"model_name"&amp;""""&amp;":"&amp;""""&amp;D418&amp;""""&amp;","&amp;""""&amp;"year_model"&amp;""""&amp;":"&amp;""""&amp;E418&amp;""""&amp;","&amp;""""&amp;"description"&amp;""""&amp;":"&amp;""""&amp;AD418&amp;""""&amp;"},"</f>
        <v>{"id":"417","make_id":"29","model_name":"Adventure Super Sports ","year_model":"1999 - on","description":""},</v>
      </c>
    </row>
    <row r="419" customFormat="false" ht="13.8" hidden="false" customHeight="false" outlineLevel="0" collapsed="false">
      <c r="A419" s="8" t="n">
        <v>418</v>
      </c>
      <c r="B419" s="12" t="n">
        <v>29</v>
      </c>
      <c r="C419" s="8" t="s">
        <v>31</v>
      </c>
      <c r="D419" s="8" t="s">
        <v>518</v>
      </c>
      <c r="E419" s="8"/>
      <c r="F419" s="2" t="str">
        <f aca="false">SUBSTITUTE(C419," ","_")&amp;"_"&amp;SUBSTITUTE(D419," ","_")&amp;"_"&amp;SUBSTITUTE(E419," ","_")</f>
        <v>MITSUBISHI_ASX_2.0_GLX_MT_</v>
      </c>
      <c r="G419" s="2" t="n">
        <f aca="false">VLOOKUP(F419,Sheet6!$G$3:$H$904,2,0)</f>
        <v>0</v>
      </c>
      <c r="H419" s="2" t="e">
        <f aca="false">VLOOKUP(G419,part!$Q$2:$R$51,2,0)</f>
        <v>#N/A</v>
      </c>
      <c r="I419" s="2" t="n">
        <f aca="false">VLOOKUP(F419,Sheet6!$G$3:$I$904,3,0)</f>
        <v>0</v>
      </c>
      <c r="J419" s="2" t="n">
        <f aca="false">VLOOKUP(F419,Sheet6!$G$3:$J$904,4,0)</f>
        <v>0</v>
      </c>
      <c r="K419" s="8" t="n">
        <v>418</v>
      </c>
      <c r="L419" s="2" t="n">
        <f aca="false">VLOOKUP(F419,Sheet9!$H$1:$I$912,2,0)</f>
        <v>0</v>
      </c>
      <c r="M419" s="2" t="n">
        <f aca="false">VLOOKUP(F419,Sheet9!$H$3:$I$912,2,0)</f>
        <v>0</v>
      </c>
      <c r="V419" s="2" t="str">
        <f aca="false">"{"&amp;""""&amp;"id"&amp;""""&amp;":"&amp;""""&amp;A419&amp;""""&amp;","&amp;""""&amp;"make_id"&amp;""""&amp;":"&amp;""""&amp;B419&amp;""""&amp;","&amp;""""&amp;"model_name"&amp;""""&amp;":"&amp;""""&amp;D419&amp;""""&amp;","&amp;""""&amp;"year_model"&amp;""""&amp;":"&amp;""""&amp;E419&amp;""""&amp;","&amp;""""&amp;"description"&amp;""""&amp;":"&amp;""""&amp;AD419&amp;""""&amp;"},"</f>
        <v>{"id":"418","make_id":"29","model_name":"ASX 2.0 GLX MT","year_model":"","description":""},</v>
      </c>
    </row>
    <row r="420" customFormat="false" ht="13.8" hidden="false" customHeight="false" outlineLevel="0" collapsed="false">
      <c r="A420" s="8" t="n">
        <v>419</v>
      </c>
      <c r="B420" s="12" t="n">
        <v>29</v>
      </c>
      <c r="C420" s="8" t="s">
        <v>31</v>
      </c>
      <c r="D420" s="8" t="s">
        <v>519</v>
      </c>
      <c r="E420" s="8" t="n">
        <v>2011</v>
      </c>
      <c r="F420" s="2" t="str">
        <f aca="false">SUBSTITUTE(C420," ","_")&amp;"_"&amp;SUBSTITUTE(D420," ","_")&amp;"_"&amp;SUBSTITUTE(E420," ","_")</f>
        <v>MITSUBISHI_ASX_2.0_GLS_4X2_CVT_2011</v>
      </c>
      <c r="G420" s="2" t="str">
        <f aca="false">VLOOKUP(F420,Sheet6!$G$3:$H$904,2,0)</f>
        <v>NS50L</v>
      </c>
      <c r="H420" s="2" t="n">
        <f aca="false">VLOOKUP(G420,part!$Q$2:$R$51,2,0)</f>
        <v>10</v>
      </c>
      <c r="I420" s="2" t="str">
        <f aca="false">VLOOKUP(F420,Sheet6!$G$3:$I$904,3,0)</f>
        <v>D23L</v>
      </c>
      <c r="J420" s="2" t="n">
        <f aca="false">VLOOKUP(F420,Sheet6!$G$3:$J$904,4,0)</f>
        <v>0</v>
      </c>
      <c r="K420" s="8" t="n">
        <v>419</v>
      </c>
      <c r="L420" s="2" t="n">
        <f aca="false">VLOOKUP(F420,Sheet9!$H$1:$I$912,2,0)</f>
        <v>1983</v>
      </c>
      <c r="M420" s="2" t="n">
        <f aca="false">VLOOKUP(F420,Sheet9!$H$3:$I$912,2,0)</f>
        <v>1983</v>
      </c>
      <c r="V420" s="2" t="str">
        <f aca="false">"{"&amp;""""&amp;"id"&amp;""""&amp;":"&amp;""""&amp;A420&amp;""""&amp;","&amp;""""&amp;"make_id"&amp;""""&amp;":"&amp;""""&amp;B420&amp;""""&amp;","&amp;""""&amp;"model_name"&amp;""""&amp;":"&amp;""""&amp;D420&amp;""""&amp;","&amp;""""&amp;"year_model"&amp;""""&amp;":"&amp;""""&amp;E420&amp;""""&amp;","&amp;""""&amp;"description"&amp;""""&amp;":"&amp;""""&amp;AD420&amp;""""&amp;"},"</f>
        <v>{"id":"419","make_id":"29","model_name":"ASX 2.0 GLS 4X2 CVT","year_model":"2011","description":""},</v>
      </c>
    </row>
    <row r="421" customFormat="false" ht="13.8" hidden="false" customHeight="false" outlineLevel="0" collapsed="false">
      <c r="A421" s="8" t="n">
        <v>420</v>
      </c>
      <c r="B421" s="12" t="n">
        <v>29</v>
      </c>
      <c r="C421" s="8" t="s">
        <v>31</v>
      </c>
      <c r="D421" s="8" t="s">
        <v>520</v>
      </c>
      <c r="E421" s="8"/>
      <c r="F421" s="2" t="str">
        <f aca="false">SUBSTITUTE(C421," ","_")&amp;"_"&amp;SUBSTITUTE(D421," ","_")&amp;"_"&amp;SUBSTITUTE(E421," ","_")</f>
        <v>MITSUBISHI_ASX_2.0_GLS_4X4_CVT_</v>
      </c>
      <c r="G421" s="2" t="n">
        <f aca="false">VLOOKUP(F421,Sheet6!$G$3:$H$904,2,0)</f>
        <v>0</v>
      </c>
      <c r="H421" s="2" t="e">
        <f aca="false">VLOOKUP(G421,part!$Q$2:$R$51,2,0)</f>
        <v>#N/A</v>
      </c>
      <c r="I421" s="2" t="n">
        <f aca="false">VLOOKUP(F421,Sheet6!$G$3:$I$904,3,0)</f>
        <v>0</v>
      </c>
      <c r="J421" s="2" t="n">
        <f aca="false">VLOOKUP(F421,Sheet6!$G$3:$J$904,4,0)</f>
        <v>0</v>
      </c>
      <c r="K421" s="8" t="n">
        <v>420</v>
      </c>
      <c r="L421" s="2" t="n">
        <f aca="false">VLOOKUP(F421,Sheet9!$H$1:$I$912,2,0)</f>
        <v>0</v>
      </c>
      <c r="M421" s="2" t="n">
        <f aca="false">VLOOKUP(F421,Sheet9!$H$3:$I$912,2,0)</f>
        <v>0</v>
      </c>
      <c r="V421" s="2" t="str">
        <f aca="false">"{"&amp;""""&amp;"id"&amp;""""&amp;":"&amp;""""&amp;A421&amp;""""&amp;","&amp;""""&amp;"make_id"&amp;""""&amp;":"&amp;""""&amp;B421&amp;""""&amp;","&amp;""""&amp;"model_name"&amp;""""&amp;":"&amp;""""&amp;D421&amp;""""&amp;","&amp;""""&amp;"year_model"&amp;""""&amp;":"&amp;""""&amp;E421&amp;""""&amp;","&amp;""""&amp;"description"&amp;""""&amp;":"&amp;""""&amp;AD421&amp;""""&amp;"},"</f>
        <v>{"id":"420","make_id":"29","model_name":"ASX 2.0 GLS 4X4 CVT","year_model":"","description":""},</v>
      </c>
    </row>
    <row r="422" customFormat="false" ht="13.8" hidden="false" customHeight="false" outlineLevel="0" collapsed="false">
      <c r="A422" s="8" t="n">
        <v>421</v>
      </c>
      <c r="B422" s="12" t="n">
        <v>29</v>
      </c>
      <c r="C422" s="8" t="s">
        <v>31</v>
      </c>
      <c r="D422" s="8" t="s">
        <v>521</v>
      </c>
      <c r="E422" s="8" t="s">
        <v>75</v>
      </c>
      <c r="F422" s="2" t="str">
        <f aca="false">SUBSTITUTE(C422," ","_")&amp;"_"&amp;SUBSTITUTE(D422," ","_")&amp;"_"&amp;SUBSTITUTE(E422," ","_")</f>
        <v>MITSUBISHI_Endeavor__2007_-_on</v>
      </c>
      <c r="G422" s="2" t="str">
        <f aca="false">VLOOKUP(F422,Sheet6!$G$3:$H$904,2,0)</f>
        <v>G34</v>
      </c>
      <c r="H422" s="2" t="n">
        <f aca="false">VLOOKUP(G422,part!$Q$2:$R$51,2,0)</f>
        <v>14</v>
      </c>
      <c r="I422" s="2" t="str">
        <f aca="false">VLOOKUP(F422,Sheet6!$G$3:$I$904,3,0)</f>
        <v>G34/78</v>
      </c>
      <c r="J422" s="2" t="n">
        <f aca="false">VLOOKUP(F422,Sheet6!$G$3:$J$904,4,0)</f>
        <v>0</v>
      </c>
      <c r="K422" s="8" t="n">
        <v>421</v>
      </c>
      <c r="L422" s="2" t="n">
        <f aca="false">VLOOKUP(F422,Sheet9!$H$1:$I$912,2,0)</f>
        <v>0</v>
      </c>
      <c r="M422" s="2" t="n">
        <f aca="false">VLOOKUP(F422,Sheet9!$H$3:$I$912,2,0)</f>
        <v>0</v>
      </c>
      <c r="V422" s="2" t="str">
        <f aca="false">"{"&amp;""""&amp;"id"&amp;""""&amp;":"&amp;""""&amp;A422&amp;""""&amp;","&amp;""""&amp;"make_id"&amp;""""&amp;":"&amp;""""&amp;B422&amp;""""&amp;","&amp;""""&amp;"model_name"&amp;""""&amp;":"&amp;""""&amp;D422&amp;""""&amp;","&amp;""""&amp;"year_model"&amp;""""&amp;":"&amp;""""&amp;E422&amp;""""&amp;","&amp;""""&amp;"description"&amp;""""&amp;":"&amp;""""&amp;AD422&amp;""""&amp;"},"</f>
        <v>{"id":"421","make_id":"29","model_name":"Endeavor ","year_model":"2007 - on","description":""},</v>
      </c>
    </row>
    <row r="423" customFormat="false" ht="13.8" hidden="false" customHeight="false" outlineLevel="0" collapsed="false">
      <c r="A423" s="8" t="n">
        <v>422</v>
      </c>
      <c r="B423" s="12" t="n">
        <v>29</v>
      </c>
      <c r="C423" s="8" t="s">
        <v>31</v>
      </c>
      <c r="D423" s="8" t="s">
        <v>522</v>
      </c>
      <c r="E423" s="8"/>
      <c r="F423" s="2" t="str">
        <f aca="false">SUBSTITUTE(C423," ","_")&amp;"_"&amp;SUBSTITUTE(D423," ","_")&amp;"_"&amp;SUBSTITUTE(E423," ","_")</f>
        <v>MITSUBISHI_Eclipse_GT_</v>
      </c>
      <c r="G423" s="2" t="str">
        <f aca="false">VLOOKUP(F423,Sheet6!$G$3:$H$904,2,0)</f>
        <v>N50</v>
      </c>
      <c r="H423" s="2" t="n">
        <f aca="false">VLOOKUP(G423,part!$Q$2:$R$51,2,0)</f>
        <v>11</v>
      </c>
      <c r="I423" s="2" t="str">
        <f aca="false">VLOOKUP(F423,Sheet6!$G$3:$I$904,3,0)</f>
        <v>D26L</v>
      </c>
      <c r="J423" s="2" t="n">
        <f aca="false">VLOOKUP(F423,Sheet6!$G$3:$J$904,4,0)</f>
        <v>0</v>
      </c>
      <c r="K423" s="8" t="n">
        <v>422</v>
      </c>
      <c r="L423" s="2" t="n">
        <f aca="false">VLOOKUP(F423,Sheet9!$H$1:$I$912,2,0)</f>
        <v>1995</v>
      </c>
      <c r="M423" s="2" t="n">
        <f aca="false">VLOOKUP(F423,Sheet9!$H$3:$I$912,2,0)</f>
        <v>1995</v>
      </c>
      <c r="V423" s="2" t="str">
        <f aca="false">"{"&amp;""""&amp;"id"&amp;""""&amp;":"&amp;""""&amp;A423&amp;""""&amp;","&amp;""""&amp;"make_id"&amp;""""&amp;":"&amp;""""&amp;B423&amp;""""&amp;","&amp;""""&amp;"model_name"&amp;""""&amp;":"&amp;""""&amp;D423&amp;""""&amp;","&amp;""""&amp;"year_model"&amp;""""&amp;":"&amp;""""&amp;E423&amp;""""&amp;","&amp;""""&amp;"description"&amp;""""&amp;":"&amp;""""&amp;AD423&amp;""""&amp;"},"</f>
        <v>{"id":"422","make_id":"29","model_name":"Eclipse GT","year_model":"","description":""},</v>
      </c>
    </row>
    <row r="424" customFormat="false" ht="13.8" hidden="false" customHeight="false" outlineLevel="0" collapsed="false">
      <c r="A424" s="8" t="n">
        <v>423</v>
      </c>
      <c r="B424" s="12" t="n">
        <v>29</v>
      </c>
      <c r="C424" s="8" t="s">
        <v>31</v>
      </c>
      <c r="D424" s="8" t="s">
        <v>523</v>
      </c>
      <c r="E424" s="8"/>
      <c r="F424" s="2" t="str">
        <f aca="false">SUBSTITUTE(C424," ","_")&amp;"_"&amp;SUBSTITUTE(D424," ","_")&amp;"_"&amp;SUBSTITUTE(E424," ","_")</f>
        <v>MITSUBISHI_Exceed_(Diesel)_</v>
      </c>
      <c r="G424" s="2" t="str">
        <f aca="false">VLOOKUP(F424,Sheet6!$G$3:$H$904,2,0)</f>
        <v>N70</v>
      </c>
      <c r="H424" s="2" t="n">
        <f aca="false">VLOOKUP(G424,part!$Q$2:$R$51,2,0)</f>
        <v>1</v>
      </c>
      <c r="I424" s="2" t="str">
        <f aca="false">VLOOKUP(F424,Sheet6!$G$3:$I$904,3,0)</f>
        <v>D31L</v>
      </c>
      <c r="J424" s="2" t="n">
        <f aca="false">VLOOKUP(F424,Sheet6!$G$3:$J$904,4,0)</f>
        <v>0</v>
      </c>
      <c r="K424" s="8" t="n">
        <v>423</v>
      </c>
      <c r="L424" s="2" t="n">
        <f aca="false">VLOOKUP(F424,Sheet9!$H$1:$I$912,2,0)</f>
        <v>1996</v>
      </c>
      <c r="M424" s="2" t="n">
        <f aca="false">VLOOKUP(F424,Sheet9!$H$3:$I$912,2,0)</f>
        <v>1996</v>
      </c>
      <c r="V424" s="2" t="str">
        <f aca="false">"{"&amp;""""&amp;"id"&amp;""""&amp;":"&amp;""""&amp;A424&amp;""""&amp;","&amp;""""&amp;"make_id"&amp;""""&amp;":"&amp;""""&amp;B424&amp;""""&amp;","&amp;""""&amp;"model_name"&amp;""""&amp;":"&amp;""""&amp;D424&amp;""""&amp;","&amp;""""&amp;"year_model"&amp;""""&amp;":"&amp;""""&amp;E424&amp;""""&amp;","&amp;""""&amp;"description"&amp;""""&amp;":"&amp;""""&amp;AD424&amp;""""&amp;"},"</f>
        <v>{"id":"423","make_id":"29","model_name":"Exceed (Diesel)","year_model":"","description":""},</v>
      </c>
    </row>
    <row r="425" customFormat="false" ht="13.8" hidden="false" customHeight="false" outlineLevel="0" collapsed="false">
      <c r="A425" s="8" t="n">
        <v>424</v>
      </c>
      <c r="B425" s="12" t="n">
        <v>29</v>
      </c>
      <c r="C425" s="8" t="s">
        <v>31</v>
      </c>
      <c r="D425" s="8" t="s">
        <v>524</v>
      </c>
      <c r="E425" s="8"/>
      <c r="F425" s="2" t="str">
        <f aca="false">SUBSTITUTE(C425," ","_")&amp;"_"&amp;SUBSTITUTE(D425," ","_")&amp;"_"&amp;SUBSTITUTE(E425," ","_")</f>
        <v>MITSUBISHI_Exceed_(Gasoline)_</v>
      </c>
      <c r="G425" s="2" t="str">
        <f aca="false">VLOOKUP(F425,Sheet6!$G$3:$H$904,2,0)</f>
        <v>NS50</v>
      </c>
      <c r="H425" s="2" t="n">
        <f aca="false">VLOOKUP(G425,part!$Q$2:$R$51,2,0)</f>
        <v>15</v>
      </c>
      <c r="I425" s="2" t="str">
        <f aca="false">VLOOKUP(F425,Sheet6!$G$3:$I$904,3,0)</f>
        <v>D23L</v>
      </c>
      <c r="J425" s="2" t="n">
        <f aca="false">VLOOKUP(F425,Sheet6!$G$3:$J$904,4,0)</f>
        <v>0</v>
      </c>
      <c r="K425" s="8" t="n">
        <v>424</v>
      </c>
      <c r="L425" s="2" t="n">
        <f aca="false">VLOOKUP(F425,Sheet9!$H$1:$I$912,2,0)</f>
        <v>1983</v>
      </c>
      <c r="M425" s="2" t="n">
        <f aca="false">VLOOKUP(F425,Sheet9!$H$3:$I$912,2,0)</f>
        <v>1983</v>
      </c>
      <c r="V425" s="2" t="str">
        <f aca="false">"{"&amp;""""&amp;"id"&amp;""""&amp;":"&amp;""""&amp;A425&amp;""""&amp;","&amp;""""&amp;"make_id"&amp;""""&amp;":"&amp;""""&amp;B425&amp;""""&amp;","&amp;""""&amp;"model_name"&amp;""""&amp;":"&amp;""""&amp;D425&amp;""""&amp;","&amp;""""&amp;"year_model"&amp;""""&amp;":"&amp;""""&amp;E425&amp;""""&amp;","&amp;""""&amp;"description"&amp;""""&amp;":"&amp;""""&amp;AD425&amp;""""&amp;"},"</f>
        <v>{"id":"424","make_id":"29","model_name":"Exceed (Gasoline)","year_model":"","description":""},</v>
      </c>
    </row>
    <row r="426" customFormat="false" ht="13.8" hidden="false" customHeight="false" outlineLevel="0" collapsed="false">
      <c r="A426" s="8" t="n">
        <v>425</v>
      </c>
      <c r="B426" s="12" t="n">
        <v>29</v>
      </c>
      <c r="C426" s="8" t="s">
        <v>31</v>
      </c>
      <c r="D426" s="8" t="s">
        <v>525</v>
      </c>
      <c r="E426" s="9" t="s">
        <v>75</v>
      </c>
      <c r="F426" s="2" t="str">
        <f aca="false">SUBSTITUTE(C426," ","_")&amp;"_"&amp;SUBSTITUTE(D426," ","_")&amp;"_"&amp;SUBSTITUTE(E426," ","_")</f>
        <v>MITSUBISHI_Fuzion_GLS_Sports__2007_-_on</v>
      </c>
      <c r="G426" s="2" t="str">
        <f aca="false">VLOOKUP(F426,Sheet6!$G$3:$H$904,2,0)</f>
        <v>NS50</v>
      </c>
      <c r="H426" s="2" t="n">
        <f aca="false">VLOOKUP(G426,part!$Q$2:$R$51,2,0)</f>
        <v>2</v>
      </c>
      <c r="I426" s="2" t="str">
        <f aca="false">VLOOKUP(F426,Sheet6!$G$3:$I$904,3,0)</f>
        <v>D23L</v>
      </c>
      <c r="J426" s="2" t="n">
        <f aca="false">VLOOKUP(F426,Sheet6!$G$3:$J$904,4,0)</f>
        <v>0</v>
      </c>
      <c r="K426" s="8" t="n">
        <v>425</v>
      </c>
      <c r="L426" s="2" t="n">
        <f aca="false">VLOOKUP(F426,Sheet9!$H$1:$I$912,2,0)</f>
        <v>1983</v>
      </c>
      <c r="M426" s="2" t="n">
        <f aca="false">VLOOKUP(F426,Sheet9!$H$3:$I$912,2,0)</f>
        <v>1983</v>
      </c>
      <c r="V426" s="2" t="str">
        <f aca="false">"{"&amp;""""&amp;"id"&amp;""""&amp;":"&amp;""""&amp;A426&amp;""""&amp;","&amp;""""&amp;"make_id"&amp;""""&amp;":"&amp;""""&amp;B426&amp;""""&amp;","&amp;""""&amp;"model_name"&amp;""""&amp;":"&amp;""""&amp;D426&amp;""""&amp;","&amp;""""&amp;"year_model"&amp;""""&amp;":"&amp;""""&amp;E426&amp;""""&amp;","&amp;""""&amp;"description"&amp;""""&amp;":"&amp;""""&amp;AD426&amp;""""&amp;"},"</f>
        <v>{"id":"425","make_id":"29","model_name":"Fuzion GLS Sports ","year_model":"2007 - on","description":""},</v>
      </c>
    </row>
    <row r="427" customFormat="false" ht="13.8" hidden="false" customHeight="false" outlineLevel="0" collapsed="false">
      <c r="A427" s="8" t="n">
        <v>426</v>
      </c>
      <c r="B427" s="12" t="n">
        <v>29</v>
      </c>
      <c r="C427" s="8" t="s">
        <v>31</v>
      </c>
      <c r="D427" s="8" t="s">
        <v>526</v>
      </c>
      <c r="E427" s="9"/>
      <c r="F427" s="2" t="str">
        <f aca="false">SUBSTITUTE(C427," ","_")&amp;"_"&amp;SUBSTITUTE(D427," ","_")&amp;"_"&amp;SUBSTITUTE(E427," ","_")</f>
        <v>MITSUBISHI_Fuzion_GLX_</v>
      </c>
      <c r="G427" s="2" t="n">
        <f aca="false">VLOOKUP(F427,Sheet6!$G$3:$H$904,2,0)</f>
        <v>0</v>
      </c>
      <c r="H427" s="2" t="e">
        <f aca="false">VLOOKUP(G427,part!$Q$2:$R$51,2,0)</f>
        <v>#N/A</v>
      </c>
      <c r="I427" s="2" t="n">
        <f aca="false">VLOOKUP(F427,Sheet6!$G$3:$I$904,3,0)</f>
        <v>0</v>
      </c>
      <c r="J427" s="2" t="n">
        <f aca="false">VLOOKUP(F427,Sheet6!$G$3:$J$904,4,0)</f>
        <v>0</v>
      </c>
      <c r="K427" s="8" t="n">
        <v>426</v>
      </c>
      <c r="L427" s="2" t="n">
        <f aca="false">VLOOKUP(F427,Sheet9!$H$1:$I$912,2,0)</f>
        <v>0</v>
      </c>
      <c r="M427" s="2" t="n">
        <f aca="false">VLOOKUP(F427,Sheet9!$H$3:$I$912,2,0)</f>
        <v>0</v>
      </c>
      <c r="V427" s="2" t="str">
        <f aca="false">"{"&amp;""""&amp;"id"&amp;""""&amp;":"&amp;""""&amp;A427&amp;""""&amp;","&amp;""""&amp;"make_id"&amp;""""&amp;":"&amp;""""&amp;B427&amp;""""&amp;","&amp;""""&amp;"model_name"&amp;""""&amp;":"&amp;""""&amp;D427&amp;""""&amp;","&amp;""""&amp;"year_model"&amp;""""&amp;":"&amp;""""&amp;E427&amp;""""&amp;","&amp;""""&amp;"description"&amp;""""&amp;":"&amp;""""&amp;AD427&amp;""""&amp;"},"</f>
        <v>{"id":"426","make_id":"29","model_name":"Fuzion GLX","year_model":"","description":""},</v>
      </c>
    </row>
    <row r="428" customFormat="false" ht="13.8" hidden="false" customHeight="false" outlineLevel="0" collapsed="false">
      <c r="A428" s="8" t="n">
        <v>427</v>
      </c>
      <c r="B428" s="12" t="n">
        <v>29</v>
      </c>
      <c r="C428" s="8" t="s">
        <v>31</v>
      </c>
      <c r="D428" s="8" t="s">
        <v>527</v>
      </c>
      <c r="E428" s="8" t="s">
        <v>175</v>
      </c>
      <c r="F428" s="2" t="str">
        <f aca="false">SUBSTITUTE(C428," ","_")&amp;"_"&amp;SUBSTITUTE(D428," ","_")&amp;"_"&amp;SUBSTITUTE(E428," ","_")</f>
        <v>MITSUBISHI_Galant_1989_-_on</v>
      </c>
      <c r="G428" s="2" t="str">
        <f aca="false">VLOOKUP(F428,Sheet6!$G$3:$H$904,2,0)</f>
        <v>N50</v>
      </c>
      <c r="H428" s="2" t="n">
        <f aca="false">VLOOKUP(G428,part!$Q$2:$R$51,2,0)</f>
        <v>11</v>
      </c>
      <c r="I428" s="2" t="str">
        <f aca="false">VLOOKUP(F428,Sheet6!$G$3:$I$904,3,0)</f>
        <v>D26L</v>
      </c>
      <c r="J428" s="2" t="n">
        <f aca="false">VLOOKUP(F428,Sheet6!$G$3:$J$904,4,0)</f>
        <v>0</v>
      </c>
      <c r="K428" s="8" t="n">
        <v>427</v>
      </c>
      <c r="L428" s="2" t="n">
        <f aca="false">VLOOKUP(F428,Sheet9!$H$1:$I$912,2,0)</f>
        <v>1995</v>
      </c>
      <c r="M428" s="2" t="n">
        <f aca="false">VLOOKUP(F428,Sheet9!$H$3:$I$912,2,0)</f>
        <v>1995</v>
      </c>
      <c r="V428" s="2" t="str">
        <f aca="false">"{"&amp;""""&amp;"id"&amp;""""&amp;":"&amp;""""&amp;A428&amp;""""&amp;","&amp;""""&amp;"make_id"&amp;""""&amp;":"&amp;""""&amp;B428&amp;""""&amp;","&amp;""""&amp;"model_name"&amp;""""&amp;":"&amp;""""&amp;D428&amp;""""&amp;","&amp;""""&amp;"year_model"&amp;""""&amp;":"&amp;""""&amp;E428&amp;""""&amp;","&amp;""""&amp;"description"&amp;""""&amp;":"&amp;""""&amp;AD428&amp;""""&amp;"},"</f>
        <v>{"id":"427","make_id":"29","model_name":"Galant","year_model":"1989 - on","description":""},</v>
      </c>
    </row>
    <row r="429" customFormat="false" ht="13.8" hidden="false" customHeight="false" outlineLevel="0" collapsed="false">
      <c r="A429" s="8" t="n">
        <v>428</v>
      </c>
      <c r="B429" s="12" t="n">
        <v>29</v>
      </c>
      <c r="C429" s="8" t="s">
        <v>31</v>
      </c>
      <c r="D429" s="8" t="s">
        <v>528</v>
      </c>
      <c r="E429" s="8" t="n">
        <v>2006</v>
      </c>
      <c r="F429" s="2" t="str">
        <f aca="false">SUBSTITUTE(C429," ","_")&amp;"_"&amp;SUBSTITUTE(D429," ","_")&amp;"_"&amp;SUBSTITUTE(E429," ","_")</f>
        <v>MITSUBISHI_Galant_(2.4_Mivec)_2006</v>
      </c>
      <c r="G429" s="2" t="str">
        <f aca="false">VLOOKUP(F429,Sheet6!$G$3:$H$904,2,0)</f>
        <v>N50</v>
      </c>
      <c r="H429" s="2" t="n">
        <f aca="false">VLOOKUP(G429,part!$Q$2:$R$51,2,0)</f>
        <v>11</v>
      </c>
      <c r="I429" s="2" t="str">
        <f aca="false">VLOOKUP(F429,Sheet6!$G$3:$I$904,3,0)</f>
        <v>D26L</v>
      </c>
      <c r="J429" s="2" t="n">
        <f aca="false">VLOOKUP(F429,Sheet6!$G$3:$J$904,4,0)</f>
        <v>0</v>
      </c>
      <c r="K429" s="8" t="n">
        <v>428</v>
      </c>
      <c r="L429" s="2" t="n">
        <f aca="false">VLOOKUP(F429,Sheet9!$H$1:$I$912,2,0)</f>
        <v>1995</v>
      </c>
      <c r="M429" s="2" t="n">
        <f aca="false">VLOOKUP(F429,Sheet9!$H$3:$I$912,2,0)</f>
        <v>1995</v>
      </c>
      <c r="V429" s="2" t="str">
        <f aca="false">"{"&amp;""""&amp;"id"&amp;""""&amp;":"&amp;""""&amp;A429&amp;""""&amp;","&amp;""""&amp;"make_id"&amp;""""&amp;":"&amp;""""&amp;B429&amp;""""&amp;","&amp;""""&amp;"model_name"&amp;""""&amp;":"&amp;""""&amp;D429&amp;""""&amp;","&amp;""""&amp;"year_model"&amp;""""&amp;":"&amp;""""&amp;E429&amp;""""&amp;","&amp;""""&amp;"description"&amp;""""&amp;":"&amp;""""&amp;AD429&amp;""""&amp;"},"</f>
        <v>{"id":"428","make_id":"29","model_name":"Galant (2.4 Mivec)","year_model":"2006","description":""},</v>
      </c>
    </row>
    <row r="430" customFormat="false" ht="13.8" hidden="false" customHeight="false" outlineLevel="0" collapsed="false">
      <c r="A430" s="8" t="n">
        <v>429</v>
      </c>
      <c r="B430" s="12" t="n">
        <v>29</v>
      </c>
      <c r="C430" s="8" t="s">
        <v>31</v>
      </c>
      <c r="D430" s="8" t="s">
        <v>529</v>
      </c>
      <c r="E430" s="8" t="s">
        <v>223</v>
      </c>
      <c r="F430" s="2" t="str">
        <f aca="false">SUBSTITUTE(C430," ","_")&amp;"_"&amp;SUBSTITUTE(D430," ","_")&amp;"_"&amp;SUBSTITUTE(E430," ","_")</f>
        <v>MITSUBISHI_Grandis_2005_-_on</v>
      </c>
      <c r="G430" s="2" t="str">
        <f aca="false">VLOOKUP(F430,Sheet6!$G$3:$H$904,2,0)</f>
        <v>NS50</v>
      </c>
      <c r="H430" s="2" t="n">
        <f aca="false">VLOOKUP(G430,part!$Q$2:$R$51,2,0)</f>
        <v>2</v>
      </c>
      <c r="I430" s="2" t="str">
        <f aca="false">VLOOKUP(F430,Sheet6!$G$3:$I$904,3,0)</f>
        <v>D23L</v>
      </c>
      <c r="J430" s="2" t="n">
        <f aca="false">VLOOKUP(F430,Sheet6!$G$3:$J$904,4,0)</f>
        <v>0</v>
      </c>
      <c r="K430" s="8" t="n">
        <v>429</v>
      </c>
      <c r="L430" s="2" t="n">
        <f aca="false">VLOOKUP(F430,Sheet9!$H$1:$I$912,2,0)</f>
        <v>1983</v>
      </c>
      <c r="M430" s="2" t="n">
        <f aca="false">VLOOKUP(F430,Sheet9!$H$3:$I$912,2,0)</f>
        <v>1983</v>
      </c>
      <c r="V430" s="2" t="str">
        <f aca="false">"{"&amp;""""&amp;"id"&amp;""""&amp;":"&amp;""""&amp;A430&amp;""""&amp;","&amp;""""&amp;"make_id"&amp;""""&amp;":"&amp;""""&amp;B430&amp;""""&amp;","&amp;""""&amp;"model_name"&amp;""""&amp;":"&amp;""""&amp;D430&amp;""""&amp;","&amp;""""&amp;"year_model"&amp;""""&amp;":"&amp;""""&amp;E430&amp;""""&amp;","&amp;""""&amp;"description"&amp;""""&amp;":"&amp;""""&amp;AD430&amp;""""&amp;"},"</f>
        <v>{"id":"429","make_id":"29","model_name":"Grandis","year_model":"2005 - on","description":""},</v>
      </c>
    </row>
    <row r="431" customFormat="false" ht="13.8" hidden="false" customHeight="false" outlineLevel="0" collapsed="false">
      <c r="A431" s="8" t="n">
        <v>430</v>
      </c>
      <c r="B431" s="12" t="n">
        <v>30</v>
      </c>
      <c r="C431" s="8" t="s">
        <v>32</v>
      </c>
      <c r="D431" s="8" t="s">
        <v>530</v>
      </c>
      <c r="E431" s="8" t="n">
        <v>2004</v>
      </c>
      <c r="F431" s="2" t="str">
        <f aca="false">SUBSTITUTE(C431," ","_")&amp;"_"&amp;SUBSTITUTE(D431," ","_")&amp;"_"&amp;SUBSTITUTE(E431," ","_")</f>
        <v>NISSAN_Urvan_Escapade_2004</v>
      </c>
      <c r="G431" s="2" t="str">
        <f aca="false">VLOOKUP(F431,Sheet6!$G$3:$H$904,2,0)</f>
        <v>N70</v>
      </c>
      <c r="H431" s="2" t="n">
        <f aca="false">VLOOKUP(G431,part!$Q$2:$R$51,2,0)</f>
        <v>1</v>
      </c>
      <c r="I431" s="2" t="str">
        <f aca="false">VLOOKUP(F431,Sheet6!$G$3:$I$904,3,0)</f>
        <v>D31L</v>
      </c>
      <c r="J431" s="2" t="n">
        <f aca="false">VLOOKUP(F431,Sheet6!$G$3:$J$904,4,0)</f>
        <v>0</v>
      </c>
      <c r="K431" s="8" t="n">
        <v>430</v>
      </c>
      <c r="L431" s="2" t="n">
        <f aca="false">VLOOKUP(F431,Sheet9!$H$1:$I$912,2,0)</f>
        <v>1996</v>
      </c>
      <c r="M431" s="2" t="n">
        <f aca="false">VLOOKUP(F431,Sheet9!$H$3:$I$912,2,0)</f>
        <v>1996</v>
      </c>
      <c r="V431" s="2" t="str">
        <f aca="false">"{"&amp;""""&amp;"id"&amp;""""&amp;":"&amp;""""&amp;A431&amp;""""&amp;","&amp;""""&amp;"make_id"&amp;""""&amp;":"&amp;""""&amp;B431&amp;""""&amp;","&amp;""""&amp;"model_name"&amp;""""&amp;":"&amp;""""&amp;D431&amp;""""&amp;","&amp;""""&amp;"year_model"&amp;""""&amp;":"&amp;""""&amp;E431&amp;""""&amp;","&amp;""""&amp;"description"&amp;""""&amp;":"&amp;""""&amp;AD431&amp;""""&amp;"},"</f>
        <v>{"id":"430","make_id":"30","model_name":"Urvan Escapade","year_model":"2004","description":""},</v>
      </c>
    </row>
    <row r="432" customFormat="false" ht="13.8" hidden="false" customHeight="false" outlineLevel="0" collapsed="false">
      <c r="A432" s="8" t="n">
        <v>431</v>
      </c>
      <c r="B432" s="12" t="n">
        <v>30</v>
      </c>
      <c r="C432" s="8" t="s">
        <v>32</v>
      </c>
      <c r="D432" s="8" t="s">
        <v>531</v>
      </c>
      <c r="E432" s="8"/>
      <c r="F432" s="2" t="str">
        <f aca="false">SUBSTITUTE(C432," ","_")&amp;"_"&amp;SUBSTITUTE(D432," ","_")&amp;"_"&amp;SUBSTITUTE(E432," ","_")</f>
        <v>NISSAN_Urvan_Estate_</v>
      </c>
      <c r="G432" s="2" t="n">
        <f aca="false">VLOOKUP(F432,Sheet6!$G$3:$H$904,2,0)</f>
        <v>0</v>
      </c>
      <c r="H432" s="2" t="e">
        <f aca="false">VLOOKUP(G432,part!$Q$2:$R$51,2,0)</f>
        <v>#N/A</v>
      </c>
      <c r="I432" s="2" t="n">
        <f aca="false">VLOOKUP(F432,Sheet6!$G$3:$I$904,3,0)</f>
        <v>0</v>
      </c>
      <c r="J432" s="2" t="n">
        <f aca="false">VLOOKUP(F432,Sheet6!$G$3:$J$904,4,0)</f>
        <v>0</v>
      </c>
      <c r="K432" s="8" t="n">
        <v>431</v>
      </c>
      <c r="L432" s="2" t="n">
        <f aca="false">VLOOKUP(F432,Sheet9!$H$1:$I$912,2,0)</f>
        <v>0</v>
      </c>
      <c r="M432" s="2" t="n">
        <f aca="false">VLOOKUP(F432,Sheet9!$H$3:$I$912,2,0)</f>
        <v>0</v>
      </c>
      <c r="V432" s="2" t="str">
        <f aca="false">"{"&amp;""""&amp;"id"&amp;""""&amp;":"&amp;""""&amp;A432&amp;""""&amp;","&amp;""""&amp;"make_id"&amp;""""&amp;":"&amp;""""&amp;B432&amp;""""&amp;","&amp;""""&amp;"model_name"&amp;""""&amp;":"&amp;""""&amp;D432&amp;""""&amp;","&amp;""""&amp;"year_model"&amp;""""&amp;":"&amp;""""&amp;E432&amp;""""&amp;","&amp;""""&amp;"description"&amp;""""&amp;":"&amp;""""&amp;AD432&amp;""""&amp;"},"</f>
        <v>{"id":"431","make_id":"30","model_name":"Urvan Estate","year_model":"","description":""},</v>
      </c>
    </row>
    <row r="433" customFormat="false" ht="13.8" hidden="false" customHeight="false" outlineLevel="0" collapsed="false">
      <c r="A433" s="8" t="n">
        <v>432</v>
      </c>
      <c r="B433" s="12" t="n">
        <v>30</v>
      </c>
      <c r="C433" s="8" t="s">
        <v>32</v>
      </c>
      <c r="D433" s="8" t="s">
        <v>532</v>
      </c>
      <c r="E433" s="8" t="n">
        <v>2015</v>
      </c>
      <c r="F433" s="2" t="str">
        <f aca="false">SUBSTITUTE(C433," ","_")&amp;"_"&amp;SUBSTITUTE(D433," ","_")&amp;"_"&amp;SUBSTITUTE(E433," ","_")</f>
        <v>NISSAN_NV_350_Urvan_(Caravcan)_2015</v>
      </c>
      <c r="G433" s="2" t="str">
        <f aca="false">VLOOKUP(F433,Sheet6!$G$3:$H$904,2,0)</f>
        <v>N70</v>
      </c>
      <c r="H433" s="2" t="n">
        <f aca="false">VLOOKUP(G433,part!$Q$2:$R$51,2,0)</f>
        <v>1</v>
      </c>
      <c r="I433" s="2" t="str">
        <f aca="false">VLOOKUP(F433,Sheet6!$G$3:$I$904,3,0)</f>
        <v>D31L</v>
      </c>
      <c r="J433" s="2" t="n">
        <f aca="false">VLOOKUP(F433,Sheet6!$G$3:$J$904,4,0)</f>
        <v>0</v>
      </c>
      <c r="K433" s="8" t="n">
        <v>432</v>
      </c>
      <c r="L433" s="2" t="n">
        <f aca="false">VLOOKUP(F433,Sheet9!$H$1:$I$912,2,0)</f>
        <v>1996</v>
      </c>
      <c r="M433" s="2" t="n">
        <f aca="false">VLOOKUP(F433,Sheet9!$H$3:$I$912,2,0)</f>
        <v>1996</v>
      </c>
      <c r="V433" s="2" t="str">
        <f aca="false">"{"&amp;""""&amp;"id"&amp;""""&amp;":"&amp;""""&amp;A433&amp;""""&amp;","&amp;""""&amp;"make_id"&amp;""""&amp;":"&amp;""""&amp;B433&amp;""""&amp;","&amp;""""&amp;"model_name"&amp;""""&amp;":"&amp;""""&amp;D433&amp;""""&amp;","&amp;""""&amp;"year_model"&amp;""""&amp;":"&amp;""""&amp;E433&amp;""""&amp;","&amp;""""&amp;"description"&amp;""""&amp;":"&amp;""""&amp;AD433&amp;""""&amp;"},"</f>
        <v>{"id":"432","make_id":"30","model_name":"NV 350 Urvan (Caravcan)","year_model":"2015","description":""},</v>
      </c>
    </row>
    <row r="434" customFormat="false" ht="13.8" hidden="false" customHeight="false" outlineLevel="0" collapsed="false">
      <c r="A434" s="8" t="n">
        <v>433</v>
      </c>
      <c r="B434" s="12" t="n">
        <v>30</v>
      </c>
      <c r="C434" s="8" t="s">
        <v>32</v>
      </c>
      <c r="D434" s="8" t="s">
        <v>533</v>
      </c>
      <c r="E434" s="8" t="s">
        <v>430</v>
      </c>
      <c r="F434" s="2" t="str">
        <f aca="false">SUBSTITUTE(C434," ","_")&amp;"_"&amp;SUBSTITUTE(D434," ","_")&amp;"_"&amp;SUBSTITUTE(E434," ","_")</f>
        <v>NISSAN_Vanette_1993_-_on</v>
      </c>
      <c r="G434" s="2" t="str">
        <f aca="false">VLOOKUP(F434,Sheet6!$G$3:$H$904,2,0)</f>
        <v>NS50</v>
      </c>
      <c r="H434" s="2" t="n">
        <f aca="false">VLOOKUP(G434,part!$Q$2:$R$51,2,0)</f>
        <v>2</v>
      </c>
      <c r="I434" s="2" t="str">
        <f aca="false">VLOOKUP(F434,Sheet6!$G$3:$I$904,3,0)</f>
        <v>D23L</v>
      </c>
      <c r="J434" s="2" t="n">
        <f aca="false">VLOOKUP(F434,Sheet6!$G$3:$J$904,4,0)</f>
        <v>0</v>
      </c>
      <c r="K434" s="8" t="n">
        <v>433</v>
      </c>
      <c r="L434" s="2" t="n">
        <f aca="false">VLOOKUP(F434,Sheet9!$H$1:$I$912,2,0)</f>
        <v>1983</v>
      </c>
      <c r="M434" s="2" t="n">
        <f aca="false">VLOOKUP(F434,Sheet9!$H$3:$I$912,2,0)</f>
        <v>1983</v>
      </c>
      <c r="V434" s="2" t="str">
        <f aca="false">"{"&amp;""""&amp;"id"&amp;""""&amp;":"&amp;""""&amp;A434&amp;""""&amp;","&amp;""""&amp;"make_id"&amp;""""&amp;":"&amp;""""&amp;B434&amp;""""&amp;","&amp;""""&amp;"model_name"&amp;""""&amp;":"&amp;""""&amp;D434&amp;""""&amp;","&amp;""""&amp;"year_model"&amp;""""&amp;":"&amp;""""&amp;E434&amp;""""&amp;","&amp;""""&amp;"description"&amp;""""&amp;":"&amp;""""&amp;AD434&amp;""""&amp;"},"</f>
        <v>{"id":"433","make_id":"30","model_name":"Vanette","year_model":"1993 - on","description":""},</v>
      </c>
    </row>
    <row r="435" customFormat="false" ht="13.8" hidden="false" customHeight="false" outlineLevel="0" collapsed="false">
      <c r="A435" s="8" t="n">
        <v>434</v>
      </c>
      <c r="B435" s="12" t="n">
        <v>30</v>
      </c>
      <c r="C435" s="8" t="s">
        <v>32</v>
      </c>
      <c r="D435" s="8" t="s">
        <v>534</v>
      </c>
      <c r="E435" s="8" t="s">
        <v>91</v>
      </c>
      <c r="F435" s="2" t="str">
        <f aca="false">SUBSTITUTE(C435," ","_")&amp;"_"&amp;SUBSTITUTE(D435," ","_")&amp;"_"&amp;SUBSTITUTE(E435," ","_")</f>
        <v>NISSAN_Verita_2000_-_on</v>
      </c>
      <c r="G435" s="2" t="str">
        <f aca="false">VLOOKUP(F435,Sheet6!$G$3:$H$904,2,0)</f>
        <v>NS60</v>
      </c>
      <c r="H435" s="2" t="n">
        <f aca="false">VLOOKUP(G435,part!$Q$2:$R$51,2,0)</f>
        <v>3</v>
      </c>
      <c r="I435" s="2" t="str">
        <f aca="false">VLOOKUP(F435,Sheet6!$G$3:$I$904,3,0)</f>
        <v>B24LS</v>
      </c>
      <c r="J435" s="2" t="n">
        <f aca="false">VLOOKUP(F435,Sheet6!$G$3:$J$904,4,0)</f>
        <v>1985</v>
      </c>
      <c r="K435" s="8" t="n">
        <v>434</v>
      </c>
      <c r="L435" s="2" t="str">
        <f aca="false">VLOOKUP(F435,Sheet9!$H$1:$I$912,2,0)</f>
        <v>1988/1985</v>
      </c>
      <c r="M435" s="2" t="str">
        <f aca="false">VLOOKUP(F435,Sheet9!$H$3:$I$912,2,0)</f>
        <v>1988/1985</v>
      </c>
      <c r="V435" s="2" t="str">
        <f aca="false">"{"&amp;""""&amp;"id"&amp;""""&amp;":"&amp;""""&amp;A435&amp;""""&amp;","&amp;""""&amp;"make_id"&amp;""""&amp;":"&amp;""""&amp;B435&amp;""""&amp;","&amp;""""&amp;"model_name"&amp;""""&amp;":"&amp;""""&amp;D435&amp;""""&amp;","&amp;""""&amp;"year_model"&amp;""""&amp;":"&amp;""""&amp;E435&amp;""""&amp;","&amp;""""&amp;"description"&amp;""""&amp;":"&amp;""""&amp;AD435&amp;""""&amp;"},"</f>
        <v>{"id":"434","make_id":"30","model_name":"Verita","year_model":"2000 - on","description":""},</v>
      </c>
    </row>
    <row r="436" customFormat="false" ht="13.8" hidden="false" customHeight="false" outlineLevel="0" collapsed="false">
      <c r="A436" s="8" t="n">
        <v>435</v>
      </c>
      <c r="B436" s="12" t="n">
        <v>30</v>
      </c>
      <c r="C436" s="8" t="s">
        <v>32</v>
      </c>
      <c r="D436" s="8" t="s">
        <v>535</v>
      </c>
      <c r="E436" s="8" t="n">
        <v>2004</v>
      </c>
      <c r="F436" s="2" t="str">
        <f aca="false">SUBSTITUTE(C436," ","_")&amp;"_"&amp;SUBSTITUTE(D436," ","_")&amp;"_"&amp;SUBSTITUTE(E436," ","_")</f>
        <v>NISSAN_X-Trail_2.0_L_2WD__2004</v>
      </c>
      <c r="G436" s="2" t="str">
        <f aca="false">VLOOKUP(F436,Sheet6!$G$3:$H$904,2,0)</f>
        <v>NS50</v>
      </c>
      <c r="H436" s="2" t="n">
        <f aca="false">VLOOKUP(G436,part!$Q$2:$R$51,2,0)</f>
        <v>2</v>
      </c>
      <c r="I436" s="2" t="str">
        <f aca="false">VLOOKUP(F436,Sheet6!$G$3:$I$904,3,0)</f>
        <v>D23L</v>
      </c>
      <c r="J436" s="2" t="n">
        <f aca="false">VLOOKUP(F436,Sheet6!$G$3:$J$904,4,0)</f>
        <v>0</v>
      </c>
      <c r="K436" s="8" t="n">
        <v>435</v>
      </c>
      <c r="L436" s="2" t="n">
        <f aca="false">VLOOKUP(F436,Sheet9!$H$1:$I$912,2,0)</f>
        <v>1983</v>
      </c>
      <c r="M436" s="2" t="n">
        <f aca="false">VLOOKUP(F436,Sheet9!$H$3:$I$912,2,0)</f>
        <v>1983</v>
      </c>
      <c r="V436" s="2" t="str">
        <f aca="false">"{"&amp;""""&amp;"id"&amp;""""&amp;":"&amp;""""&amp;A436&amp;""""&amp;","&amp;""""&amp;"make_id"&amp;""""&amp;":"&amp;""""&amp;B436&amp;""""&amp;","&amp;""""&amp;"model_name"&amp;""""&amp;":"&amp;""""&amp;D436&amp;""""&amp;","&amp;""""&amp;"year_model"&amp;""""&amp;":"&amp;""""&amp;E436&amp;""""&amp;","&amp;""""&amp;"description"&amp;""""&amp;":"&amp;""""&amp;AD436&amp;""""&amp;"},"</f>
        <v>{"id":"435","make_id":"30","model_name":"X-Trail 2.0 L 2WD ","year_model":"2004","description":""},</v>
      </c>
    </row>
    <row r="437" customFormat="false" ht="13.8" hidden="false" customHeight="false" outlineLevel="0" collapsed="false">
      <c r="A437" s="8" t="n">
        <v>436</v>
      </c>
      <c r="B437" s="12" t="n">
        <v>30</v>
      </c>
      <c r="C437" s="8" t="s">
        <v>32</v>
      </c>
      <c r="D437" s="8" t="s">
        <v>536</v>
      </c>
      <c r="E437" s="8"/>
      <c r="F437" s="2" t="str">
        <f aca="false">SUBSTITUTE(C437," ","_")&amp;"_"&amp;SUBSTITUTE(D437," ","_")&amp;"_"&amp;SUBSTITUTE(E437," ","_")</f>
        <v>NISSAN_X-Trail_2.5_L_4WD_250_</v>
      </c>
      <c r="G437" s="2" t="n">
        <f aca="false">VLOOKUP(F437,Sheet6!$G$3:$H$904,2,0)</f>
        <v>0</v>
      </c>
      <c r="H437" s="2" t="e">
        <f aca="false">VLOOKUP(G437,part!$Q$2:$R$51,2,0)</f>
        <v>#N/A</v>
      </c>
      <c r="I437" s="2" t="n">
        <f aca="false">VLOOKUP(F437,Sheet6!$G$3:$I$904,3,0)</f>
        <v>0</v>
      </c>
      <c r="J437" s="2" t="n">
        <f aca="false">VLOOKUP(F437,Sheet6!$G$3:$J$904,4,0)</f>
        <v>0</v>
      </c>
      <c r="K437" s="8" t="n">
        <v>436</v>
      </c>
      <c r="L437" s="2" t="n">
        <f aca="false">VLOOKUP(F437,Sheet9!$H$1:$I$912,2,0)</f>
        <v>0</v>
      </c>
      <c r="M437" s="2" t="n">
        <f aca="false">VLOOKUP(F437,Sheet9!$H$3:$I$912,2,0)</f>
        <v>0</v>
      </c>
      <c r="V437" s="2" t="str">
        <f aca="false">"{"&amp;""""&amp;"id"&amp;""""&amp;":"&amp;""""&amp;A437&amp;""""&amp;","&amp;""""&amp;"make_id"&amp;""""&amp;":"&amp;""""&amp;B437&amp;""""&amp;","&amp;""""&amp;"model_name"&amp;""""&amp;":"&amp;""""&amp;D437&amp;""""&amp;","&amp;""""&amp;"year_model"&amp;""""&amp;":"&amp;""""&amp;E437&amp;""""&amp;","&amp;""""&amp;"description"&amp;""""&amp;":"&amp;""""&amp;AD437&amp;""""&amp;"},"</f>
        <v>{"id":"436","make_id":"30","model_name":"X-Trail 2.5 L 4WD 250","year_model":"","description":""},</v>
      </c>
    </row>
    <row r="438" customFormat="false" ht="13.8" hidden="false" customHeight="false" outlineLevel="0" collapsed="false">
      <c r="A438" s="8" t="n">
        <v>437</v>
      </c>
      <c r="B438" s="12" t="n">
        <v>30</v>
      </c>
      <c r="C438" s="8" t="s">
        <v>32</v>
      </c>
      <c r="D438" s="8" t="s">
        <v>537</v>
      </c>
      <c r="E438" s="8"/>
      <c r="F438" s="2" t="str">
        <f aca="false">SUBSTITUTE(C438," ","_")&amp;"_"&amp;SUBSTITUTE(D438," ","_")&amp;"_"&amp;SUBSTITUTE(E438," ","_")</f>
        <v>NISSAN_X-Trail_2.5_L_4WD_250X_</v>
      </c>
      <c r="G438" s="2" t="n">
        <f aca="false">VLOOKUP(F438,Sheet6!$G$3:$H$904,2,0)</f>
        <v>0</v>
      </c>
      <c r="H438" s="2" t="e">
        <f aca="false">VLOOKUP(G438,part!$Q$2:$R$51,2,0)</f>
        <v>#N/A</v>
      </c>
      <c r="I438" s="2" t="n">
        <f aca="false">VLOOKUP(F438,Sheet6!$G$3:$I$904,3,0)</f>
        <v>0</v>
      </c>
      <c r="J438" s="2" t="n">
        <f aca="false">VLOOKUP(F438,Sheet6!$G$3:$J$904,4,0)</f>
        <v>0</v>
      </c>
      <c r="K438" s="8" t="n">
        <v>437</v>
      </c>
      <c r="L438" s="2" t="n">
        <f aca="false">VLOOKUP(F438,Sheet9!$H$1:$I$912,2,0)</f>
        <v>0</v>
      </c>
      <c r="M438" s="2" t="n">
        <f aca="false">VLOOKUP(F438,Sheet9!$H$3:$I$912,2,0)</f>
        <v>0</v>
      </c>
      <c r="V438" s="2" t="str">
        <f aca="false">"{"&amp;""""&amp;"id"&amp;""""&amp;":"&amp;""""&amp;A438&amp;""""&amp;","&amp;""""&amp;"make_id"&amp;""""&amp;":"&amp;""""&amp;B438&amp;""""&amp;","&amp;""""&amp;"model_name"&amp;""""&amp;":"&amp;""""&amp;D438&amp;""""&amp;","&amp;""""&amp;"year_model"&amp;""""&amp;":"&amp;""""&amp;E438&amp;""""&amp;","&amp;""""&amp;"description"&amp;""""&amp;":"&amp;""""&amp;AD438&amp;""""&amp;"},"</f>
        <v>{"id":"437","make_id":"30","model_name":"X-Trail 2.5 L 4WD 250X","year_model":"","description":""},</v>
      </c>
    </row>
    <row r="439" customFormat="false" ht="13.8" hidden="false" customHeight="false" outlineLevel="0" collapsed="false">
      <c r="A439" s="8" t="n">
        <v>438</v>
      </c>
      <c r="B439" s="12" t="n">
        <v>30</v>
      </c>
      <c r="C439" s="8" t="s">
        <v>32</v>
      </c>
      <c r="D439" s="8" t="s">
        <v>538</v>
      </c>
      <c r="E439" s="8" t="n">
        <v>2015</v>
      </c>
      <c r="F439" s="2" t="str">
        <f aca="false">SUBSTITUTE(C439," ","_")&amp;"_"&amp;SUBSTITUTE(D439," ","_")&amp;"_"&amp;SUBSTITUTE(E439," ","_")</f>
        <v>NISSAN_X-Trail_(All_Variants)_2015</v>
      </c>
      <c r="G439" s="2" t="str">
        <f aca="false">VLOOKUP(F439,Sheet6!$G$3:$H$904,2,0)</f>
        <v>NS50</v>
      </c>
      <c r="H439" s="2" t="n">
        <f aca="false">VLOOKUP(G439,part!$Q$2:$R$51,2,0)</f>
        <v>2</v>
      </c>
      <c r="I439" s="2" t="str">
        <f aca="false">VLOOKUP(F439,Sheet6!$G$3:$I$904,3,0)</f>
        <v>D23L</v>
      </c>
      <c r="J439" s="2" t="n">
        <f aca="false">VLOOKUP(F439,Sheet6!$G$3:$J$904,4,0)</f>
        <v>0</v>
      </c>
      <c r="K439" s="8" t="n">
        <v>438</v>
      </c>
      <c r="L439" s="2" t="n">
        <f aca="false">VLOOKUP(F439,Sheet9!$H$1:$I$912,2,0)</f>
        <v>1983</v>
      </c>
      <c r="M439" s="2" t="n">
        <f aca="false">VLOOKUP(F439,Sheet9!$H$3:$I$912,2,0)</f>
        <v>1983</v>
      </c>
      <c r="V439" s="2" t="str">
        <f aca="false">"{"&amp;""""&amp;"id"&amp;""""&amp;":"&amp;""""&amp;A439&amp;""""&amp;","&amp;""""&amp;"make_id"&amp;""""&amp;":"&amp;""""&amp;B439&amp;""""&amp;","&amp;""""&amp;"model_name"&amp;""""&amp;":"&amp;""""&amp;D439&amp;""""&amp;","&amp;""""&amp;"year_model"&amp;""""&amp;":"&amp;""""&amp;E439&amp;""""&amp;","&amp;""""&amp;"description"&amp;""""&amp;":"&amp;""""&amp;AD439&amp;""""&amp;"},"</f>
        <v>{"id":"438","make_id":"30","model_name":"X-Trail (All Variants)","year_model":"2015","description":""},</v>
      </c>
    </row>
    <row r="440" customFormat="false" ht="13.8" hidden="false" customHeight="false" outlineLevel="0" collapsed="false">
      <c r="A440" s="8" t="n">
        <v>439</v>
      </c>
      <c r="B440" s="12" t="n">
        <v>30</v>
      </c>
      <c r="C440" s="8" t="s">
        <v>32</v>
      </c>
      <c r="D440" s="8" t="s">
        <v>539</v>
      </c>
      <c r="E440" s="8" t="n">
        <v>2016</v>
      </c>
      <c r="F440" s="2" t="str">
        <f aca="false">SUBSTITUTE(C440," ","_")&amp;"_"&amp;SUBSTITUTE(D440," ","_")&amp;"_"&amp;SUBSTITUTE(E440," ","_")</f>
        <v>NISSAN_Juke_1.6_2016</v>
      </c>
      <c r="G440" s="2" t="str">
        <f aca="false">VLOOKUP(F440,Sheet6!$G$3:$H$904,2,0)</f>
        <v>NS50</v>
      </c>
      <c r="H440" s="2" t="n">
        <f aca="false">VLOOKUP(G440,part!$Q$2:$R$51,2,0)</f>
        <v>2</v>
      </c>
      <c r="I440" s="2" t="str">
        <f aca="false">VLOOKUP(F440,Sheet6!$G$3:$I$904,3,0)</f>
        <v>D23L</v>
      </c>
      <c r="J440" s="2" t="n">
        <f aca="false">VLOOKUP(F440,Sheet6!$G$3:$J$904,4,0)</f>
        <v>0</v>
      </c>
      <c r="K440" s="8" t="n">
        <v>439</v>
      </c>
      <c r="L440" s="2" t="n">
        <f aca="false">VLOOKUP(F440,Sheet9!$H$1:$I$912,2,0)</f>
        <v>1983</v>
      </c>
      <c r="M440" s="2" t="n">
        <f aca="false">VLOOKUP(F440,Sheet9!$H$3:$I$912,2,0)</f>
        <v>1983</v>
      </c>
      <c r="V440" s="2" t="str">
        <f aca="false">"{"&amp;""""&amp;"id"&amp;""""&amp;":"&amp;""""&amp;A440&amp;""""&amp;","&amp;""""&amp;"make_id"&amp;""""&amp;":"&amp;""""&amp;B440&amp;""""&amp;","&amp;""""&amp;"model_name"&amp;""""&amp;":"&amp;""""&amp;D440&amp;""""&amp;","&amp;""""&amp;"year_model"&amp;""""&amp;":"&amp;""""&amp;E440&amp;""""&amp;","&amp;""""&amp;"description"&amp;""""&amp;":"&amp;""""&amp;AD440&amp;""""&amp;"},"</f>
        <v>{"id":"439","make_id":"30","model_name":"Juke 1.6","year_model":"2016","description":""},</v>
      </c>
    </row>
    <row r="441" customFormat="false" ht="13.8" hidden="false" customHeight="false" outlineLevel="0" collapsed="false">
      <c r="A441" s="8" t="n">
        <v>440</v>
      </c>
      <c r="B441" s="12" t="n">
        <v>30</v>
      </c>
      <c r="C441" s="8" t="s">
        <v>32</v>
      </c>
      <c r="D441" s="8" t="s">
        <v>540</v>
      </c>
      <c r="E441" s="8"/>
      <c r="F441" s="2" t="str">
        <f aca="false">SUBSTITUTE(C441," ","_")&amp;"_"&amp;SUBSTITUTE(D441," ","_")&amp;"_"&amp;SUBSTITUTE(E441," ","_")</f>
        <v>NISSAN_350Z_MT_</v>
      </c>
      <c r="G441" s="2" t="str">
        <f aca="false">VLOOKUP(F441,Sheet6!$G$3:$H$904,2,0)</f>
        <v>NS50</v>
      </c>
      <c r="H441" s="2" t="n">
        <f aca="false">VLOOKUP(G441,part!$Q$2:$R$51,2,0)</f>
        <v>2</v>
      </c>
      <c r="I441" s="2" t="str">
        <f aca="false">VLOOKUP(F441,Sheet6!$G$3:$I$904,3,0)</f>
        <v>D23L</v>
      </c>
      <c r="J441" s="2" t="n">
        <f aca="false">VLOOKUP(F441,Sheet6!$G$3:$J$904,4,0)</f>
        <v>0</v>
      </c>
      <c r="K441" s="8" t="n">
        <v>440</v>
      </c>
      <c r="L441" s="2" t="n">
        <f aca="false">VLOOKUP(F441,Sheet9!$H$1:$I$912,2,0)</f>
        <v>1983</v>
      </c>
      <c r="M441" s="2" t="n">
        <f aca="false">VLOOKUP(F441,Sheet9!$H$3:$I$912,2,0)</f>
        <v>1983</v>
      </c>
      <c r="V441" s="2" t="str">
        <f aca="false">"{"&amp;""""&amp;"id"&amp;""""&amp;":"&amp;""""&amp;A441&amp;""""&amp;","&amp;""""&amp;"make_id"&amp;""""&amp;":"&amp;""""&amp;B441&amp;""""&amp;","&amp;""""&amp;"model_name"&amp;""""&amp;":"&amp;""""&amp;D441&amp;""""&amp;","&amp;""""&amp;"year_model"&amp;""""&amp;":"&amp;""""&amp;E441&amp;""""&amp;","&amp;""""&amp;"description"&amp;""""&amp;":"&amp;""""&amp;AD441&amp;""""&amp;"},"</f>
        <v>{"id":"440","make_id":"30","model_name":"350Z MT","year_model":"","description":""},</v>
      </c>
    </row>
    <row r="442" customFormat="false" ht="13.8" hidden="false" customHeight="false" outlineLevel="0" collapsed="false">
      <c r="A442" s="8" t="n">
        <v>441</v>
      </c>
      <c r="B442" s="12" t="n">
        <v>30</v>
      </c>
      <c r="C442" s="8" t="s">
        <v>32</v>
      </c>
      <c r="D442" s="8" t="s">
        <v>541</v>
      </c>
      <c r="E442" s="8"/>
      <c r="F442" s="2" t="str">
        <f aca="false">SUBSTITUTE(C442," ","_")&amp;"_"&amp;SUBSTITUTE(D442," ","_")&amp;"_"&amp;SUBSTITUTE(E442," ","_")</f>
        <v>NISSAN_350Z_AT_</v>
      </c>
      <c r="G442" s="2" t="str">
        <f aca="false">VLOOKUP(F442,Sheet6!$G$3:$H$904,2,0)</f>
        <v>NS50</v>
      </c>
      <c r="H442" s="2" t="n">
        <f aca="false">VLOOKUP(G442,part!$Q$2:$R$51,2,0)</f>
        <v>2</v>
      </c>
      <c r="I442" s="2" t="str">
        <f aca="false">VLOOKUP(F442,Sheet6!$G$3:$I$904,3,0)</f>
        <v>D23L</v>
      </c>
      <c r="J442" s="2" t="n">
        <f aca="false">VLOOKUP(F442,Sheet6!$G$3:$J$904,4,0)</f>
        <v>0</v>
      </c>
      <c r="K442" s="8" t="n">
        <v>441</v>
      </c>
      <c r="L442" s="2" t="n">
        <f aca="false">VLOOKUP(F442,Sheet9!$H$1:$I$912,2,0)</f>
        <v>1983</v>
      </c>
      <c r="M442" s="2" t="n">
        <f aca="false">VLOOKUP(F442,Sheet9!$H$3:$I$912,2,0)</f>
        <v>1983</v>
      </c>
      <c r="V442" s="2" t="str">
        <f aca="false">"{"&amp;""""&amp;"id"&amp;""""&amp;":"&amp;""""&amp;A442&amp;""""&amp;","&amp;""""&amp;"make_id"&amp;""""&amp;":"&amp;""""&amp;B442&amp;""""&amp;","&amp;""""&amp;"model_name"&amp;""""&amp;":"&amp;""""&amp;D442&amp;""""&amp;","&amp;""""&amp;"year_model"&amp;""""&amp;":"&amp;""""&amp;E442&amp;""""&amp;","&amp;""""&amp;"description"&amp;""""&amp;":"&amp;""""&amp;AD442&amp;""""&amp;"},"</f>
        <v>{"id":"441","make_id":"30","model_name":"350Z AT","year_model":"","description":""},</v>
      </c>
    </row>
    <row r="443" customFormat="false" ht="13.8" hidden="false" customHeight="false" outlineLevel="0" collapsed="false">
      <c r="A443" s="8" t="n">
        <v>442</v>
      </c>
      <c r="B443" s="12" t="n">
        <v>30</v>
      </c>
      <c r="C443" s="8" t="s">
        <v>32</v>
      </c>
      <c r="D443" s="8" t="s">
        <v>542</v>
      </c>
      <c r="E443" s="8" t="s">
        <v>543</v>
      </c>
      <c r="F443" s="2" t="str">
        <f aca="false">SUBSTITUTE(C443," ","_")&amp;"_"&amp;SUBSTITUTE(D443," ","_")&amp;"_"&amp;SUBSTITUTE(E443," ","_")</f>
        <v>NISSAN_GTR_3.8_V6_2012_-_2015</v>
      </c>
      <c r="G443" s="2" t="str">
        <f aca="false">VLOOKUP(F443,Sheet6!$G$3:$H$904,2,0)</f>
        <v>NS40</v>
      </c>
      <c r="H443" s="2" t="n">
        <f aca="false">VLOOKUP(G443,part!$Q$2:$R$51,2,0)</f>
        <v>4</v>
      </c>
      <c r="I443" s="2" t="str">
        <f aca="false">VLOOKUP(F443,Sheet6!$G$3:$I$904,3,0)</f>
        <v>B20L</v>
      </c>
      <c r="J443" s="2" t="n">
        <f aca="false">VLOOKUP(F443,Sheet6!$G$3:$J$904,4,0)</f>
        <v>0</v>
      </c>
      <c r="K443" s="8" t="n">
        <v>442</v>
      </c>
      <c r="L443" s="2" t="n">
        <f aca="false">VLOOKUP(F443,Sheet9!$H$1:$I$912,2,0)</f>
        <v>1990</v>
      </c>
      <c r="M443" s="2" t="n">
        <f aca="false">VLOOKUP(F443,Sheet9!$H$3:$I$912,2,0)</f>
        <v>1990</v>
      </c>
      <c r="V443" s="2" t="str">
        <f aca="false">"{"&amp;""""&amp;"id"&amp;""""&amp;":"&amp;""""&amp;A443&amp;""""&amp;","&amp;""""&amp;"make_id"&amp;""""&amp;":"&amp;""""&amp;B443&amp;""""&amp;","&amp;""""&amp;"model_name"&amp;""""&amp;":"&amp;""""&amp;D443&amp;""""&amp;","&amp;""""&amp;"year_model"&amp;""""&amp;":"&amp;""""&amp;E443&amp;""""&amp;","&amp;""""&amp;"description"&amp;""""&amp;":"&amp;""""&amp;AD443&amp;""""&amp;"},"</f>
        <v>{"id":"442","make_id":"30","model_name":"GTR 3.8 V6","year_model":"2012 - 2015","description":""},</v>
      </c>
    </row>
    <row r="444" customFormat="false" ht="13.8" hidden="false" customHeight="false" outlineLevel="0" collapsed="false">
      <c r="A444" s="8" t="n">
        <v>443</v>
      </c>
      <c r="B444" s="12" t="n">
        <v>30</v>
      </c>
      <c r="C444" s="8" t="s">
        <v>32</v>
      </c>
      <c r="D444" s="8" t="s">
        <v>544</v>
      </c>
      <c r="E444" s="8" t="s">
        <v>175</v>
      </c>
      <c r="F444" s="2" t="str">
        <f aca="false">SUBSTITUTE(C444," ","_")&amp;"_"&amp;SUBSTITUTE(D444," ","_")&amp;"_"&amp;SUBSTITUTE(E444," ","_")</f>
        <v>NISSAN_Cefiro_1989_-_on</v>
      </c>
      <c r="G444" s="2" t="str">
        <f aca="false">VLOOKUP(F444,Sheet6!$G$3:$H$904,2,0)</f>
        <v>NS50</v>
      </c>
      <c r="H444" s="2" t="n">
        <f aca="false">VLOOKUP(G444,part!$Q$2:$R$51,2,0)</f>
        <v>2</v>
      </c>
      <c r="I444" s="2" t="str">
        <f aca="false">VLOOKUP(F444,Sheet6!$G$3:$I$904,3,0)</f>
        <v>D23L</v>
      </c>
      <c r="J444" s="2" t="n">
        <f aca="false">VLOOKUP(F444,Sheet6!$G$3:$J$904,4,0)</f>
        <v>0</v>
      </c>
      <c r="K444" s="8" t="n">
        <v>443</v>
      </c>
      <c r="L444" s="2" t="n">
        <f aca="false">VLOOKUP(F444,Sheet9!$H$1:$I$912,2,0)</f>
        <v>1983</v>
      </c>
      <c r="M444" s="2" t="n">
        <f aca="false">VLOOKUP(F444,Sheet9!$H$3:$I$912,2,0)</f>
        <v>1983</v>
      </c>
      <c r="V444" s="2" t="str">
        <f aca="false">"{"&amp;""""&amp;"id"&amp;""""&amp;":"&amp;""""&amp;A444&amp;""""&amp;","&amp;""""&amp;"make_id"&amp;""""&amp;":"&amp;""""&amp;B444&amp;""""&amp;","&amp;""""&amp;"model_name"&amp;""""&amp;":"&amp;""""&amp;D444&amp;""""&amp;","&amp;""""&amp;"year_model"&amp;""""&amp;":"&amp;""""&amp;E444&amp;""""&amp;","&amp;""""&amp;"description"&amp;""""&amp;":"&amp;""""&amp;AD444&amp;""""&amp;"},"</f>
        <v>{"id":"443","make_id":"30","model_name":"Cefiro","year_model":"1989 - on","description":""},</v>
      </c>
    </row>
    <row r="445" customFormat="false" ht="13.8" hidden="false" customHeight="false" outlineLevel="0" collapsed="false">
      <c r="A445" s="8" t="n">
        <v>444</v>
      </c>
      <c r="B445" s="12" t="n">
        <v>30</v>
      </c>
      <c r="C445" s="8" t="s">
        <v>32</v>
      </c>
      <c r="D445" s="8" t="s">
        <v>545</v>
      </c>
      <c r="E445" s="8" t="s">
        <v>546</v>
      </c>
      <c r="F445" s="2" t="str">
        <f aca="false">SUBSTITUTE(C445," ","_")&amp;"_"&amp;SUBSTITUTE(D445," ","_")&amp;"_"&amp;SUBSTITUTE(E445," ","_")</f>
        <v>NISSAN_Classic_1988_-_1993</v>
      </c>
      <c r="G445" s="2" t="str">
        <f aca="false">VLOOKUP(F445,Sheet6!$G$3:$H$904,2,0)</f>
        <v>N70</v>
      </c>
      <c r="H445" s="2" t="n">
        <f aca="false">VLOOKUP(G445,part!$Q$2:$R$51,2,0)</f>
        <v>1</v>
      </c>
      <c r="I445" s="2" t="str">
        <f aca="false">VLOOKUP(F445,Sheet6!$G$3:$I$904,3,0)</f>
        <v>D31L</v>
      </c>
      <c r="J445" s="2" t="n">
        <f aca="false">VLOOKUP(F445,Sheet6!$G$3:$J$904,4,0)</f>
        <v>0</v>
      </c>
      <c r="K445" s="8" t="n">
        <v>444</v>
      </c>
      <c r="L445" s="2" t="n">
        <f aca="false">VLOOKUP(F445,Sheet9!$H$1:$I$912,2,0)</f>
        <v>1996</v>
      </c>
      <c r="M445" s="2" t="n">
        <f aca="false">VLOOKUP(F445,Sheet9!$H$3:$I$912,2,0)</f>
        <v>1996</v>
      </c>
      <c r="V445" s="2" t="str">
        <f aca="false">"{"&amp;""""&amp;"id"&amp;""""&amp;":"&amp;""""&amp;A445&amp;""""&amp;","&amp;""""&amp;"make_id"&amp;""""&amp;":"&amp;""""&amp;B445&amp;""""&amp;","&amp;""""&amp;"model_name"&amp;""""&amp;":"&amp;""""&amp;D445&amp;""""&amp;","&amp;""""&amp;"year_model"&amp;""""&amp;":"&amp;""""&amp;E445&amp;""""&amp;","&amp;""""&amp;"description"&amp;""""&amp;":"&amp;""""&amp;AD445&amp;""""&amp;"},"</f>
        <v>{"id":"444","make_id":"30","model_name":"Classic","year_model":"1988 - 1993","description":""},</v>
      </c>
    </row>
    <row r="446" customFormat="false" ht="13.8" hidden="false" customHeight="false" outlineLevel="0" collapsed="false">
      <c r="A446" s="8" t="n">
        <v>445</v>
      </c>
      <c r="B446" s="12" t="n">
        <v>30</v>
      </c>
      <c r="C446" s="8" t="s">
        <v>32</v>
      </c>
      <c r="D446" s="8" t="s">
        <v>547</v>
      </c>
      <c r="E446" s="8" t="s">
        <v>173</v>
      </c>
      <c r="F446" s="2" t="str">
        <f aca="false">SUBSTITUTE(C446," ","_")&amp;"_"&amp;SUBSTITUTE(D446," ","_")&amp;"_"&amp;SUBSTITUTE(E446," ","_")</f>
        <v>NISSAN_Eagle_1991_-_1999</v>
      </c>
      <c r="G446" s="2" t="str">
        <f aca="false">VLOOKUP(F446,Sheet6!$G$3:$H$904,2,0)</f>
        <v>N70</v>
      </c>
      <c r="H446" s="2" t="n">
        <f aca="false">VLOOKUP(G446,part!$Q$2:$R$51,2,0)</f>
        <v>1</v>
      </c>
      <c r="I446" s="2" t="str">
        <f aca="false">VLOOKUP(F446,Sheet6!$G$3:$I$904,3,0)</f>
        <v>D31L</v>
      </c>
      <c r="J446" s="2" t="n">
        <f aca="false">VLOOKUP(F446,Sheet6!$G$3:$J$904,4,0)</f>
        <v>0</v>
      </c>
      <c r="K446" s="8" t="n">
        <v>445</v>
      </c>
      <c r="L446" s="2" t="n">
        <f aca="false">VLOOKUP(F446,Sheet9!$H$1:$I$912,2,0)</f>
        <v>1996</v>
      </c>
      <c r="M446" s="2" t="n">
        <f aca="false">VLOOKUP(F446,Sheet9!$H$3:$I$912,2,0)</f>
        <v>1996</v>
      </c>
      <c r="V446" s="2" t="str">
        <f aca="false">"{"&amp;""""&amp;"id"&amp;""""&amp;":"&amp;""""&amp;A446&amp;""""&amp;","&amp;""""&amp;"make_id"&amp;""""&amp;":"&amp;""""&amp;B446&amp;""""&amp;","&amp;""""&amp;"model_name"&amp;""""&amp;":"&amp;""""&amp;D446&amp;""""&amp;","&amp;""""&amp;"year_model"&amp;""""&amp;":"&amp;""""&amp;E446&amp;""""&amp;","&amp;""""&amp;"description"&amp;""""&amp;":"&amp;""""&amp;AD446&amp;""""&amp;"},"</f>
        <v>{"id":"445","make_id":"30","model_name":"Eagle","year_model":"1991 - 1999","description":""},</v>
      </c>
    </row>
    <row r="447" customFormat="false" ht="13.8" hidden="false" customHeight="false" outlineLevel="0" collapsed="false">
      <c r="A447" s="8" t="n">
        <v>446</v>
      </c>
      <c r="B447" s="12" t="n">
        <v>30</v>
      </c>
      <c r="C447" s="8" t="s">
        <v>32</v>
      </c>
      <c r="D447" s="8" t="s">
        <v>548</v>
      </c>
      <c r="E447" s="8"/>
      <c r="F447" s="2" t="str">
        <f aca="false">SUBSTITUTE(C447," ","_")&amp;"_"&amp;SUBSTITUTE(D447," ","_")&amp;"_"&amp;SUBSTITUTE(E447," ","_")</f>
        <v>NISSAN_Estate_2.7_(E25)_New_Estate_</v>
      </c>
      <c r="G447" s="2" t="str">
        <f aca="false">VLOOKUP(F447,Sheet6!$G$3:$H$904,2,0)</f>
        <v>N70</v>
      </c>
      <c r="H447" s="2" t="n">
        <f aca="false">VLOOKUP(G447,part!$Q$2:$R$51,2,0)</f>
        <v>1</v>
      </c>
      <c r="I447" s="2" t="str">
        <f aca="false">VLOOKUP(F447,Sheet6!$G$3:$I$904,3,0)</f>
        <v>D31L</v>
      </c>
      <c r="J447" s="2" t="n">
        <f aca="false">VLOOKUP(F447,Sheet6!$G$3:$J$904,4,0)</f>
        <v>0</v>
      </c>
      <c r="K447" s="8" t="n">
        <v>446</v>
      </c>
      <c r="L447" s="2" t="n">
        <f aca="false">VLOOKUP(F447,Sheet9!$H$1:$I$912,2,0)</f>
        <v>1996</v>
      </c>
      <c r="M447" s="2" t="n">
        <f aca="false">VLOOKUP(F447,Sheet9!$H$3:$I$912,2,0)</f>
        <v>1996</v>
      </c>
      <c r="V447" s="2" t="str">
        <f aca="false">"{"&amp;""""&amp;"id"&amp;""""&amp;":"&amp;""""&amp;A447&amp;""""&amp;","&amp;""""&amp;"make_id"&amp;""""&amp;":"&amp;""""&amp;B447&amp;""""&amp;","&amp;""""&amp;"model_name"&amp;""""&amp;":"&amp;""""&amp;D447&amp;""""&amp;","&amp;""""&amp;"year_model"&amp;""""&amp;":"&amp;""""&amp;E447&amp;""""&amp;","&amp;""""&amp;"description"&amp;""""&amp;":"&amp;""""&amp;AD447&amp;""""&amp;"},"</f>
        <v>{"id":"446","make_id":"30","model_name":"Estate 2.7 (E25) New Estate","year_model":"","description":""},</v>
      </c>
    </row>
    <row r="448" customFormat="false" ht="13.8" hidden="false" customHeight="false" outlineLevel="0" collapsed="false">
      <c r="A448" s="8" t="n">
        <v>447</v>
      </c>
      <c r="B448" s="12" t="n">
        <v>30</v>
      </c>
      <c r="C448" s="8" t="s">
        <v>32</v>
      </c>
      <c r="D448" s="8" t="s">
        <v>549</v>
      </c>
      <c r="E448" s="8"/>
      <c r="F448" s="2" t="str">
        <f aca="false">SUBSTITUTE(C448," ","_")&amp;"_"&amp;SUBSTITUTE(D448," ","_")&amp;"_"&amp;SUBSTITUTE(E448," ","_")</f>
        <v>NISSAN_Estate_2.7_(E25)_Closed_Van_</v>
      </c>
      <c r="G448" s="2" t="str">
        <f aca="false">VLOOKUP(F448,Sheet6!$G$3:$H$904,2,0)</f>
        <v>N70</v>
      </c>
      <c r="H448" s="2" t="n">
        <f aca="false">VLOOKUP(G448,part!$Q$2:$R$51,2,0)</f>
        <v>1</v>
      </c>
      <c r="I448" s="2" t="str">
        <f aca="false">VLOOKUP(F448,Sheet6!$G$3:$I$904,3,0)</f>
        <v>D31L</v>
      </c>
      <c r="J448" s="2" t="n">
        <f aca="false">VLOOKUP(F448,Sheet6!$G$3:$J$904,4,0)</f>
        <v>0</v>
      </c>
      <c r="K448" s="8" t="n">
        <v>447</v>
      </c>
      <c r="L448" s="2" t="n">
        <f aca="false">VLOOKUP(F448,Sheet9!$H$1:$I$912,2,0)</f>
        <v>1996</v>
      </c>
      <c r="M448" s="2" t="n">
        <f aca="false">VLOOKUP(F448,Sheet9!$H$3:$I$912,2,0)</f>
        <v>1996</v>
      </c>
      <c r="V448" s="2" t="str">
        <f aca="false">"{"&amp;""""&amp;"id"&amp;""""&amp;":"&amp;""""&amp;A448&amp;""""&amp;","&amp;""""&amp;"make_id"&amp;""""&amp;":"&amp;""""&amp;B448&amp;""""&amp;","&amp;""""&amp;"model_name"&amp;""""&amp;":"&amp;""""&amp;D448&amp;""""&amp;","&amp;""""&amp;"year_model"&amp;""""&amp;":"&amp;""""&amp;E448&amp;""""&amp;","&amp;""""&amp;"description"&amp;""""&amp;":"&amp;""""&amp;AD448&amp;""""&amp;"},"</f>
        <v>{"id":"447","make_id":"30","model_name":"Estate 2.7 (E25) Closed Van","year_model":"","description":""},</v>
      </c>
    </row>
    <row r="449" customFormat="false" ht="13.8" hidden="false" customHeight="false" outlineLevel="0" collapsed="false">
      <c r="A449" s="8" t="n">
        <v>448</v>
      </c>
      <c r="B449" s="12" t="n">
        <v>30</v>
      </c>
      <c r="C449" s="8" t="s">
        <v>32</v>
      </c>
      <c r="D449" s="8" t="s">
        <v>550</v>
      </c>
      <c r="E449" s="8" t="s">
        <v>91</v>
      </c>
      <c r="F449" s="2" t="str">
        <f aca="false">SUBSTITUTE(C449," ","_")&amp;"_"&amp;SUBSTITUTE(D449," ","_")&amp;"_"&amp;SUBSTITUTE(E449," ","_")</f>
        <v>NISSAN_Exalta_2000_-_on</v>
      </c>
      <c r="G449" s="2" t="str">
        <f aca="false">VLOOKUP(F449,Sheet6!$G$3:$H$904,2,0)</f>
        <v>NS50</v>
      </c>
      <c r="H449" s="2" t="n">
        <f aca="false">VLOOKUP(G449,part!$Q$2:$R$51,2,0)</f>
        <v>2</v>
      </c>
      <c r="I449" s="2" t="str">
        <f aca="false">VLOOKUP(F449,Sheet6!$G$3:$I$904,3,0)</f>
        <v>D23L</v>
      </c>
      <c r="J449" s="2" t="n">
        <f aca="false">VLOOKUP(F449,Sheet6!$G$3:$J$904,4,0)</f>
        <v>0</v>
      </c>
      <c r="K449" s="8" t="n">
        <v>448</v>
      </c>
      <c r="L449" s="2" t="n">
        <f aca="false">VLOOKUP(F449,Sheet9!$H$1:$I$912,2,0)</f>
        <v>1983</v>
      </c>
      <c r="M449" s="2" t="n">
        <f aca="false">VLOOKUP(F449,Sheet9!$H$3:$I$912,2,0)</f>
        <v>1983</v>
      </c>
      <c r="V449" s="2" t="str">
        <f aca="false">"{"&amp;""""&amp;"id"&amp;""""&amp;":"&amp;""""&amp;A449&amp;""""&amp;","&amp;""""&amp;"make_id"&amp;""""&amp;":"&amp;""""&amp;B449&amp;""""&amp;","&amp;""""&amp;"model_name"&amp;""""&amp;":"&amp;""""&amp;D449&amp;""""&amp;","&amp;""""&amp;"year_model"&amp;""""&amp;":"&amp;""""&amp;E449&amp;""""&amp;","&amp;""""&amp;"description"&amp;""""&amp;":"&amp;""""&amp;AD449&amp;""""&amp;"},"</f>
        <v>{"id":"448","make_id":"30","model_name":"Exalta","year_model":"2000 - on","description":""},</v>
      </c>
    </row>
    <row r="450" customFormat="false" ht="13.8" hidden="false" customHeight="false" outlineLevel="0" collapsed="false">
      <c r="A450" s="8" t="n">
        <v>449</v>
      </c>
      <c r="B450" s="12" t="n">
        <v>30</v>
      </c>
      <c r="C450" s="8" t="s">
        <v>32</v>
      </c>
      <c r="D450" s="8" t="s">
        <v>551</v>
      </c>
      <c r="E450" s="8" t="s">
        <v>185</v>
      </c>
      <c r="F450" s="2" t="str">
        <f aca="false">SUBSTITUTE(C450," ","_")&amp;"_"&amp;SUBSTITUTE(D450," ","_")&amp;"_"&amp;SUBSTITUTE(E450," ","_")</f>
        <v>NISSAN_Frontier_1999_-_on</v>
      </c>
      <c r="G450" s="2" t="str">
        <f aca="false">VLOOKUP(F450,Sheet6!$G$3:$H$904,2,0)</f>
        <v>N70</v>
      </c>
      <c r="H450" s="2" t="n">
        <f aca="false">VLOOKUP(G450,part!$Q$2:$R$51,2,0)</f>
        <v>1</v>
      </c>
      <c r="I450" s="2" t="str">
        <f aca="false">VLOOKUP(F450,Sheet6!$G$3:$I$904,3,0)</f>
        <v>D31R</v>
      </c>
      <c r="J450" s="2" t="n">
        <f aca="false">VLOOKUP(F450,Sheet6!$G$3:$J$904,4,0)</f>
        <v>0</v>
      </c>
      <c r="K450" s="8" t="n">
        <v>449</v>
      </c>
      <c r="L450" s="2" t="n">
        <f aca="false">VLOOKUP(F450,Sheet9!$H$1:$I$912,2,0)</f>
        <v>1998</v>
      </c>
      <c r="M450" s="2" t="n">
        <f aca="false">VLOOKUP(F450,Sheet9!$H$3:$I$912,2,0)</f>
        <v>1998</v>
      </c>
      <c r="V450" s="2" t="str">
        <f aca="false">"{"&amp;""""&amp;"id"&amp;""""&amp;":"&amp;""""&amp;A450&amp;""""&amp;","&amp;""""&amp;"make_id"&amp;""""&amp;":"&amp;""""&amp;B450&amp;""""&amp;","&amp;""""&amp;"model_name"&amp;""""&amp;":"&amp;""""&amp;D450&amp;""""&amp;","&amp;""""&amp;"year_model"&amp;""""&amp;":"&amp;""""&amp;E450&amp;""""&amp;","&amp;""""&amp;"description"&amp;""""&amp;":"&amp;""""&amp;AD450&amp;""""&amp;"},"</f>
        <v>{"id":"449","make_id":"30","model_name":"Frontier","year_model":"1999 - on","description":""},</v>
      </c>
    </row>
    <row r="451" customFormat="false" ht="13.8" hidden="false" customHeight="false" outlineLevel="0" collapsed="false">
      <c r="A451" s="8" t="n">
        <v>450</v>
      </c>
      <c r="B451" s="12" t="n">
        <v>30</v>
      </c>
      <c r="C451" s="8" t="s">
        <v>32</v>
      </c>
      <c r="D451" s="8" t="s">
        <v>552</v>
      </c>
      <c r="E451" s="8"/>
      <c r="F451" s="2" t="str">
        <f aca="false">SUBSTITUTE(C451," ","_")&amp;"_"&amp;SUBSTITUTE(D451," ","_")&amp;"_"&amp;SUBSTITUTE(E451," ","_")</f>
        <v>NISSAN_Frontier_Bravado_</v>
      </c>
      <c r="G451" s="2" t="str">
        <f aca="false">VLOOKUP(F451,Sheet6!$G$3:$H$904,2,0)</f>
        <v>N70</v>
      </c>
      <c r="H451" s="2" t="n">
        <f aca="false">VLOOKUP(G451,part!$Q$2:$R$51,2,0)</f>
        <v>1</v>
      </c>
      <c r="I451" s="2" t="str">
        <f aca="false">VLOOKUP(F451,Sheet6!$G$3:$I$904,3,0)</f>
        <v>D31R</v>
      </c>
      <c r="J451" s="2" t="n">
        <f aca="false">VLOOKUP(F451,Sheet6!$G$3:$J$904,4,0)</f>
        <v>0</v>
      </c>
      <c r="K451" s="8" t="n">
        <v>450</v>
      </c>
      <c r="L451" s="2" t="n">
        <f aca="false">VLOOKUP(F451,Sheet9!$H$1:$I$912,2,0)</f>
        <v>1998</v>
      </c>
      <c r="M451" s="2" t="n">
        <f aca="false">VLOOKUP(F451,Sheet9!$H$3:$I$912,2,0)</f>
        <v>1998</v>
      </c>
      <c r="V451" s="2" t="str">
        <f aca="false">"{"&amp;""""&amp;"id"&amp;""""&amp;":"&amp;""""&amp;A451&amp;""""&amp;","&amp;""""&amp;"make_id"&amp;""""&amp;":"&amp;""""&amp;B451&amp;""""&amp;","&amp;""""&amp;"model_name"&amp;""""&amp;":"&amp;""""&amp;D451&amp;""""&amp;","&amp;""""&amp;"year_model"&amp;""""&amp;":"&amp;""""&amp;E451&amp;""""&amp;","&amp;""""&amp;"description"&amp;""""&amp;":"&amp;""""&amp;AD451&amp;""""&amp;"},"</f>
        <v>{"id":"450","make_id":"30","model_name":"Frontier Bravado","year_model":"","description":""},</v>
      </c>
    </row>
    <row r="452" customFormat="false" ht="13.8" hidden="false" customHeight="false" outlineLevel="0" collapsed="false">
      <c r="A452" s="8" t="n">
        <v>451</v>
      </c>
      <c r="B452" s="12" t="n">
        <v>30</v>
      </c>
      <c r="C452" s="8" t="s">
        <v>32</v>
      </c>
      <c r="D452" s="8" t="s">
        <v>553</v>
      </c>
      <c r="E452" s="8" t="s">
        <v>75</v>
      </c>
      <c r="F452" s="2" t="str">
        <f aca="false">SUBSTITUTE(C452," ","_")&amp;"_"&amp;SUBSTITUTE(D452," ","_")&amp;"_"&amp;SUBSTITUTE(E452," ","_")</f>
        <v>NISSAN_Frontier_Navarra_2.5_CRDI_Turbo_2007_-_on</v>
      </c>
      <c r="G452" s="2" t="str">
        <f aca="false">VLOOKUP(F452,Sheet6!$G$3:$H$904,2,0)</f>
        <v>N70</v>
      </c>
      <c r="H452" s="2" t="n">
        <f aca="false">VLOOKUP(G452,part!$Q$2:$R$51,2,0)</f>
        <v>1</v>
      </c>
      <c r="I452" s="2" t="str">
        <f aca="false">VLOOKUP(F452,Sheet6!$G$3:$I$904,3,0)</f>
        <v>D31L</v>
      </c>
      <c r="J452" s="2" t="n">
        <f aca="false">VLOOKUP(F452,Sheet6!$G$3:$J$904,4,0)</f>
        <v>0</v>
      </c>
      <c r="K452" s="8" t="n">
        <v>451</v>
      </c>
      <c r="L452" s="2" t="n">
        <f aca="false">VLOOKUP(F452,Sheet9!$H$1:$I$912,2,0)</f>
        <v>1996</v>
      </c>
      <c r="M452" s="2" t="n">
        <f aca="false">VLOOKUP(F452,Sheet9!$H$3:$I$912,2,0)</f>
        <v>1996</v>
      </c>
      <c r="V452" s="2" t="str">
        <f aca="false">"{"&amp;""""&amp;"id"&amp;""""&amp;":"&amp;""""&amp;A452&amp;""""&amp;","&amp;""""&amp;"make_id"&amp;""""&amp;":"&amp;""""&amp;B452&amp;""""&amp;","&amp;""""&amp;"model_name"&amp;""""&amp;":"&amp;""""&amp;D452&amp;""""&amp;","&amp;""""&amp;"year_model"&amp;""""&amp;":"&amp;""""&amp;E452&amp;""""&amp;","&amp;""""&amp;"description"&amp;""""&amp;":"&amp;""""&amp;AD452&amp;""""&amp;"},"</f>
        <v>{"id":"451","make_id":"30","model_name":"Frontier Navarra 2.5 CRDI Turbo","year_model":"2007 - on","description":""},</v>
      </c>
    </row>
    <row r="453" customFormat="false" ht="13.8" hidden="false" customHeight="false" outlineLevel="0" collapsed="false">
      <c r="A453" s="8" t="n">
        <v>452</v>
      </c>
      <c r="B453" s="12" t="n">
        <v>30</v>
      </c>
      <c r="C453" s="8" t="s">
        <v>32</v>
      </c>
      <c r="D453" s="8" t="s">
        <v>554</v>
      </c>
      <c r="E453" s="8" t="n">
        <v>2011</v>
      </c>
      <c r="F453" s="2" t="str">
        <f aca="false">SUBSTITUTE(C453," ","_")&amp;"_"&amp;SUBSTITUTE(D453," ","_")&amp;"_"&amp;SUBSTITUTE(E453," ","_")</f>
        <v>NISSAN_Frontier_Navarra_Brute_2.5_4x4_MT_2011</v>
      </c>
      <c r="G453" s="2" t="str">
        <f aca="false">VLOOKUP(F453,Sheet6!$G$3:$H$904,2,0)</f>
        <v>N70</v>
      </c>
      <c r="H453" s="2" t="n">
        <f aca="false">VLOOKUP(G453,part!$Q$2:$R$51,2,0)</f>
        <v>1</v>
      </c>
      <c r="I453" s="2" t="str">
        <f aca="false">VLOOKUP(F453,Sheet6!$G$3:$I$904,3,0)</f>
        <v>D31L</v>
      </c>
      <c r="J453" s="2" t="n">
        <f aca="false">VLOOKUP(F453,Sheet6!$G$3:$J$904,4,0)</f>
        <v>0</v>
      </c>
      <c r="K453" s="8" t="n">
        <v>452</v>
      </c>
      <c r="L453" s="2" t="n">
        <f aca="false">VLOOKUP(F453,Sheet9!$H$1:$I$912,2,0)</f>
        <v>1996</v>
      </c>
      <c r="M453" s="2" t="n">
        <f aca="false">VLOOKUP(F453,Sheet9!$H$3:$I$912,2,0)</f>
        <v>1996</v>
      </c>
      <c r="V453" s="2" t="str">
        <f aca="false">"{"&amp;""""&amp;"id"&amp;""""&amp;":"&amp;""""&amp;A453&amp;""""&amp;","&amp;""""&amp;"make_id"&amp;""""&amp;":"&amp;""""&amp;B453&amp;""""&amp;","&amp;""""&amp;"model_name"&amp;""""&amp;":"&amp;""""&amp;D453&amp;""""&amp;","&amp;""""&amp;"year_model"&amp;""""&amp;":"&amp;""""&amp;E453&amp;""""&amp;","&amp;""""&amp;"description"&amp;""""&amp;":"&amp;""""&amp;AD453&amp;""""&amp;"},"</f>
        <v>{"id":"452","make_id":"30","model_name":"Frontier Navarra Brute 2.5 4x4 MT","year_model":"2011","description":""},</v>
      </c>
    </row>
    <row r="454" customFormat="false" ht="13.8" hidden="false" customHeight="false" outlineLevel="0" collapsed="false">
      <c r="A454" s="8" t="n">
        <v>453</v>
      </c>
      <c r="B454" s="12" t="n">
        <v>30</v>
      </c>
      <c r="C454" s="8" t="s">
        <v>32</v>
      </c>
      <c r="D454" s="8" t="s">
        <v>555</v>
      </c>
      <c r="E454" s="8" t="n">
        <v>2011</v>
      </c>
      <c r="F454" s="2" t="str">
        <f aca="false">SUBSTITUTE(C454," ","_")&amp;"_"&amp;SUBSTITUTE(D454," ","_")&amp;"_"&amp;SUBSTITUTE(E454," ","_")</f>
        <v>NISSAN_Frontier_Navarra_Brute_2.5XL_4x4_MT_2011</v>
      </c>
      <c r="G454" s="2" t="str">
        <f aca="false">VLOOKUP(F454,Sheet6!$G$3:$H$904,2,0)</f>
        <v>N70</v>
      </c>
      <c r="H454" s="2" t="n">
        <f aca="false">VLOOKUP(G454,part!$Q$2:$R$51,2,0)</f>
        <v>1</v>
      </c>
      <c r="I454" s="2" t="str">
        <f aca="false">VLOOKUP(F454,Sheet6!$G$3:$I$904,3,0)</f>
        <v>D31L</v>
      </c>
      <c r="J454" s="2" t="n">
        <f aca="false">VLOOKUP(F454,Sheet6!$G$3:$J$904,4,0)</f>
        <v>0</v>
      </c>
      <c r="K454" s="8" t="n">
        <v>453</v>
      </c>
      <c r="L454" s="2" t="n">
        <f aca="false">VLOOKUP(F454,Sheet9!$H$1:$I$912,2,0)</f>
        <v>1996</v>
      </c>
      <c r="M454" s="2" t="n">
        <f aca="false">VLOOKUP(F454,Sheet9!$H$3:$I$912,2,0)</f>
        <v>1996</v>
      </c>
      <c r="V454" s="2" t="str">
        <f aca="false">"{"&amp;""""&amp;"id"&amp;""""&amp;":"&amp;""""&amp;A454&amp;""""&amp;","&amp;""""&amp;"make_id"&amp;""""&amp;":"&amp;""""&amp;B454&amp;""""&amp;","&amp;""""&amp;"model_name"&amp;""""&amp;":"&amp;""""&amp;D454&amp;""""&amp;","&amp;""""&amp;"year_model"&amp;""""&amp;":"&amp;""""&amp;E454&amp;""""&amp;","&amp;""""&amp;"description"&amp;""""&amp;":"&amp;""""&amp;AD454&amp;""""&amp;"},"</f>
        <v>{"id":"453","make_id":"30","model_name":"Frontier Navarra Brute 2.5XL 4x4 MT","year_model":"2011","description":""},</v>
      </c>
    </row>
    <row r="455" customFormat="false" ht="13.8" hidden="false" customHeight="false" outlineLevel="0" collapsed="false">
      <c r="A455" s="8" t="n">
        <v>454</v>
      </c>
      <c r="B455" s="12" t="n">
        <v>30</v>
      </c>
      <c r="C455" s="8" t="s">
        <v>32</v>
      </c>
      <c r="D455" s="8" t="s">
        <v>556</v>
      </c>
      <c r="E455" s="8" t="n">
        <v>2011</v>
      </c>
      <c r="F455" s="2" t="str">
        <f aca="false">SUBSTITUTE(C455," ","_")&amp;"_"&amp;SUBSTITUTE(D455," ","_")&amp;"_"&amp;SUBSTITUTE(E455," ","_")</f>
        <v>NISSAN_Frontier_Navarra_Krome_Edition_2.5_CRDI_4x4_MT_2011</v>
      </c>
      <c r="G455" s="2" t="str">
        <f aca="false">VLOOKUP(F455,Sheet6!$G$3:$H$904,2,0)</f>
        <v>N70</v>
      </c>
      <c r="H455" s="2" t="n">
        <f aca="false">VLOOKUP(G455,part!$Q$2:$R$51,2,0)</f>
        <v>1</v>
      </c>
      <c r="I455" s="2" t="str">
        <f aca="false">VLOOKUP(F455,Sheet6!$G$3:$I$904,3,0)</f>
        <v>D31L</v>
      </c>
      <c r="J455" s="2" t="n">
        <f aca="false">VLOOKUP(F455,Sheet6!$G$3:$J$904,4,0)</f>
        <v>0</v>
      </c>
      <c r="K455" s="8" t="n">
        <v>454</v>
      </c>
      <c r="L455" s="2" t="n">
        <f aca="false">VLOOKUP(F455,Sheet9!$H$1:$I$912,2,0)</f>
        <v>1996</v>
      </c>
      <c r="M455" s="2" t="n">
        <f aca="false">VLOOKUP(F455,Sheet9!$H$3:$I$912,2,0)</f>
        <v>1996</v>
      </c>
      <c r="V455" s="2" t="str">
        <f aca="false">"{"&amp;""""&amp;"id"&amp;""""&amp;":"&amp;""""&amp;A455&amp;""""&amp;","&amp;""""&amp;"make_id"&amp;""""&amp;":"&amp;""""&amp;B455&amp;""""&amp;","&amp;""""&amp;"model_name"&amp;""""&amp;":"&amp;""""&amp;D455&amp;""""&amp;","&amp;""""&amp;"year_model"&amp;""""&amp;":"&amp;""""&amp;E455&amp;""""&amp;","&amp;""""&amp;"description"&amp;""""&amp;":"&amp;""""&amp;AD455&amp;""""&amp;"},"</f>
        <v>{"id":"454","make_id":"30","model_name":"Frontier Navarra Krome Edition 2.5 CRDI 4x4 MT","year_model":"2011","description":""},</v>
      </c>
    </row>
    <row r="456" customFormat="false" ht="13.8" hidden="false" customHeight="false" outlineLevel="0" collapsed="false">
      <c r="A456" s="8" t="n">
        <v>455</v>
      </c>
      <c r="B456" s="12" t="n">
        <v>30</v>
      </c>
      <c r="C456" s="8" t="s">
        <v>32</v>
      </c>
      <c r="D456" s="8" t="s">
        <v>557</v>
      </c>
      <c r="E456" s="8" t="n">
        <v>2011</v>
      </c>
      <c r="F456" s="2" t="str">
        <f aca="false">SUBSTITUTE(C456," ","_")&amp;"_"&amp;SUBSTITUTE(D456," ","_")&amp;"_"&amp;SUBSTITUTE(E456," ","_")</f>
        <v>NISSAN_Frontier_Navarra_Krome_Edition_2.5_CRDI_4x4_AT_2011</v>
      </c>
      <c r="G456" s="2" t="str">
        <f aca="false">VLOOKUP(F456,Sheet6!$G$3:$H$904,2,0)</f>
        <v>N70</v>
      </c>
      <c r="H456" s="2" t="n">
        <f aca="false">VLOOKUP(G456,part!$Q$2:$R$51,2,0)</f>
        <v>1</v>
      </c>
      <c r="I456" s="2" t="str">
        <f aca="false">VLOOKUP(F456,Sheet6!$G$3:$I$904,3,0)</f>
        <v>D31L</v>
      </c>
      <c r="J456" s="2" t="n">
        <f aca="false">VLOOKUP(F456,Sheet6!$G$3:$J$904,4,0)</f>
        <v>0</v>
      </c>
      <c r="K456" s="8" t="n">
        <v>455</v>
      </c>
      <c r="L456" s="2" t="n">
        <f aca="false">VLOOKUP(F456,Sheet9!$H$1:$I$912,2,0)</f>
        <v>1996</v>
      </c>
      <c r="M456" s="2" t="n">
        <f aca="false">VLOOKUP(F456,Sheet9!$H$3:$I$912,2,0)</f>
        <v>1996</v>
      </c>
      <c r="V456" s="2" t="str">
        <f aca="false">"{"&amp;""""&amp;"id"&amp;""""&amp;":"&amp;""""&amp;A456&amp;""""&amp;","&amp;""""&amp;"make_id"&amp;""""&amp;":"&amp;""""&amp;B456&amp;""""&amp;","&amp;""""&amp;"model_name"&amp;""""&amp;":"&amp;""""&amp;D456&amp;""""&amp;","&amp;""""&amp;"year_model"&amp;""""&amp;":"&amp;""""&amp;E456&amp;""""&amp;","&amp;""""&amp;"description"&amp;""""&amp;":"&amp;""""&amp;AD456&amp;""""&amp;"},"</f>
        <v>{"id":"455","make_id":"30","model_name":"Frontier Navarra Krome Edition 2.5 CRDI 4x4 AT","year_model":"2011","description":""},</v>
      </c>
    </row>
    <row r="457" customFormat="false" ht="13.8" hidden="false" customHeight="false" outlineLevel="0" collapsed="false">
      <c r="A457" s="8" t="n">
        <v>456</v>
      </c>
      <c r="B457" s="12" t="n">
        <v>30</v>
      </c>
      <c r="C457" s="8" t="s">
        <v>32</v>
      </c>
      <c r="D457" s="8" t="s">
        <v>558</v>
      </c>
      <c r="E457" s="8" t="n">
        <v>2012</v>
      </c>
      <c r="F457" s="2" t="str">
        <f aca="false">SUBSTITUTE(C457," ","_")&amp;"_"&amp;SUBSTITUTE(D457," ","_")&amp;"_"&amp;SUBSTITUTE(E457," ","_")</f>
        <v>NISSAN_Almera_(N17)_1.2/1.5_(Versa_in_the_US)_2012</v>
      </c>
      <c r="G457" s="2" t="str">
        <f aca="false">VLOOKUP(F457,Sheet6!$G$3:$H$904,2,0)</f>
        <v>NS60</v>
      </c>
      <c r="H457" s="2" t="n">
        <f aca="false">VLOOKUP(G457,part!$Q$2:$R$51,2,0)</f>
        <v>3</v>
      </c>
      <c r="I457" s="2" t="str">
        <f aca="false">VLOOKUP(F457,Sheet6!$G$3:$I$904,3,0)</f>
        <v>B24LS</v>
      </c>
      <c r="J457" s="2" t="n">
        <f aca="false">VLOOKUP(F457,Sheet6!$G$3:$J$904,4,0)</f>
        <v>1985</v>
      </c>
      <c r="K457" s="8" t="n">
        <v>456</v>
      </c>
      <c r="L457" s="2" t="str">
        <f aca="false">VLOOKUP(F457,Sheet9!$H$1:$I$912,2,0)</f>
        <v>1988/1985</v>
      </c>
      <c r="M457" s="2" t="str">
        <f aca="false">VLOOKUP(F457,Sheet9!$H$3:$I$912,2,0)</f>
        <v>1988/1985</v>
      </c>
      <c r="V457" s="2" t="str">
        <f aca="false">"{"&amp;""""&amp;"id"&amp;""""&amp;":"&amp;""""&amp;A457&amp;""""&amp;","&amp;""""&amp;"make_id"&amp;""""&amp;":"&amp;""""&amp;B457&amp;""""&amp;","&amp;""""&amp;"model_name"&amp;""""&amp;":"&amp;""""&amp;D457&amp;""""&amp;","&amp;""""&amp;"year_model"&amp;""""&amp;":"&amp;""""&amp;E457&amp;""""&amp;","&amp;""""&amp;"description"&amp;""""&amp;":"&amp;""""&amp;AD457&amp;""""&amp;"},"</f>
        <v>{"id":"456","make_id":"30","model_name":"Almera (N17) 1.2/1.5 (Versa in the US)","year_model":"2012","description":""},</v>
      </c>
    </row>
    <row r="458" customFormat="false" ht="13.8" hidden="false" customHeight="false" outlineLevel="0" collapsed="false">
      <c r="A458" s="8" t="n">
        <v>457</v>
      </c>
      <c r="B458" s="12" t="n">
        <v>30</v>
      </c>
      <c r="C458" s="8" t="s">
        <v>32</v>
      </c>
      <c r="D458" s="8" t="s">
        <v>559</v>
      </c>
      <c r="E458" s="8" t="n">
        <v>2015</v>
      </c>
      <c r="F458" s="2" t="str">
        <f aca="false">SUBSTITUTE(C458," ","_")&amp;"_"&amp;SUBSTITUTE(D458," ","_")&amp;"_"&amp;SUBSTITUTE(E458," ","_")</f>
        <v>NISSAN_NP300_Navarra_2.5LI_(All_Variants)_2015</v>
      </c>
      <c r="G458" s="2" t="str">
        <f aca="false">VLOOKUP(F458,Sheet6!$G$3:$H$904,2,0)</f>
        <v>N70</v>
      </c>
      <c r="H458" s="2" t="n">
        <f aca="false">VLOOKUP(G458,part!$Q$2:$R$51,2,0)</f>
        <v>1</v>
      </c>
      <c r="I458" s="2" t="str">
        <f aca="false">VLOOKUP(F458,Sheet6!$G$3:$I$904,3,0)</f>
        <v>110D31L</v>
      </c>
      <c r="J458" s="2" t="n">
        <f aca="false">VLOOKUP(F458,Sheet6!$G$3:$J$904,4,0)</f>
        <v>0</v>
      </c>
      <c r="K458" s="8" t="n">
        <v>457</v>
      </c>
      <c r="L458" s="2" t="n">
        <f aca="false">VLOOKUP(F458,Sheet9!$H$1:$I$912,2,0)</f>
        <v>0</v>
      </c>
      <c r="M458" s="2" t="n">
        <f aca="false">VLOOKUP(F458,Sheet9!$H$3:$I$912,2,0)</f>
        <v>0</v>
      </c>
      <c r="V458" s="2" t="str">
        <f aca="false">"{"&amp;""""&amp;"id"&amp;""""&amp;":"&amp;""""&amp;A458&amp;""""&amp;","&amp;""""&amp;"make_id"&amp;""""&amp;":"&amp;""""&amp;B458&amp;""""&amp;","&amp;""""&amp;"model_name"&amp;""""&amp;":"&amp;""""&amp;D458&amp;""""&amp;","&amp;""""&amp;"year_model"&amp;""""&amp;":"&amp;""""&amp;E458&amp;""""&amp;","&amp;""""&amp;"description"&amp;""""&amp;":"&amp;""""&amp;AD458&amp;""""&amp;"},"</f>
        <v>{"id":"457","make_id":"30","model_name":"NP300 Navarra 2.5LI (All Variants)","year_model":"2015","description":""},</v>
      </c>
    </row>
    <row r="459" customFormat="false" ht="13.8" hidden="false" customHeight="false" outlineLevel="0" collapsed="false">
      <c r="A459" s="8" t="n">
        <v>458</v>
      </c>
      <c r="B459" s="12" t="n">
        <v>30</v>
      </c>
      <c r="C459" s="8" t="s">
        <v>32</v>
      </c>
      <c r="D459" s="8" t="s">
        <v>560</v>
      </c>
      <c r="E459" s="8"/>
      <c r="F459" s="2" t="str">
        <f aca="false">SUBSTITUTE(C459," ","_")&amp;"_"&amp;SUBSTITUTE(D459," ","_")&amp;"_"&amp;SUBSTITUTE(E459," ","_")</f>
        <v>NISSAN_Grand_Livina_1.8_XL_Elite_</v>
      </c>
      <c r="G459" s="2" t="n">
        <f aca="false">VLOOKUP(F459,Sheet6!$G$3:$H$904,2,0)</f>
        <v>0</v>
      </c>
      <c r="H459" s="2" t="e">
        <f aca="false">VLOOKUP(G459,part!$Q$2:$R$51,2,0)</f>
        <v>#N/A</v>
      </c>
      <c r="I459" s="2" t="n">
        <f aca="false">VLOOKUP(F459,Sheet6!$G$3:$I$904,3,0)</f>
        <v>0</v>
      </c>
      <c r="J459" s="2" t="n">
        <f aca="false">VLOOKUP(F459,Sheet6!$G$3:$J$904,4,0)</f>
        <v>0</v>
      </c>
      <c r="K459" s="8" t="n">
        <v>458</v>
      </c>
      <c r="L459" s="2" t="n">
        <f aca="false">VLOOKUP(F459,Sheet9!$H$1:$I$912,2,0)</f>
        <v>0</v>
      </c>
      <c r="M459" s="2" t="n">
        <f aca="false">VLOOKUP(F459,Sheet9!$H$3:$I$912,2,0)</f>
        <v>0</v>
      </c>
      <c r="V459" s="2" t="str">
        <f aca="false">"{"&amp;""""&amp;"id"&amp;""""&amp;":"&amp;""""&amp;A459&amp;""""&amp;","&amp;""""&amp;"make_id"&amp;""""&amp;":"&amp;""""&amp;B459&amp;""""&amp;","&amp;""""&amp;"model_name"&amp;""""&amp;":"&amp;""""&amp;D459&amp;""""&amp;","&amp;""""&amp;"year_model"&amp;""""&amp;":"&amp;""""&amp;E459&amp;""""&amp;","&amp;""""&amp;"description"&amp;""""&amp;":"&amp;""""&amp;AD459&amp;""""&amp;"},"</f>
        <v>{"id":"458","make_id":"30","model_name":"Grand Livina 1.8 XL Elite","year_model":"","description":""},</v>
      </c>
    </row>
    <row r="460" customFormat="false" ht="13.8" hidden="false" customHeight="false" outlineLevel="0" collapsed="false">
      <c r="A460" s="8" t="n">
        <v>459</v>
      </c>
      <c r="B460" s="12" t="n">
        <v>30</v>
      </c>
      <c r="C460" s="8" t="s">
        <v>32</v>
      </c>
      <c r="D460" s="8" t="s">
        <v>561</v>
      </c>
      <c r="E460" s="8"/>
      <c r="F460" s="2" t="str">
        <f aca="false">SUBSTITUTE(C460," ","_")&amp;"_"&amp;SUBSTITUTE(D460," ","_")&amp;"_"&amp;SUBSTITUTE(E460," ","_")</f>
        <v>NISSAN_Grand_Livina_1.8_XR_Luxury__</v>
      </c>
      <c r="G460" s="2" t="str">
        <f aca="false">VLOOKUP(F460,Sheet6!$G$3:$H$904,2,0)</f>
        <v>NS60</v>
      </c>
      <c r="H460" s="2" t="n">
        <f aca="false">VLOOKUP(G460,part!$Q$2:$R$51,2,0)</f>
        <v>3</v>
      </c>
      <c r="I460" s="2" t="str">
        <f aca="false">VLOOKUP(F460,Sheet6!$G$3:$I$904,3,0)</f>
        <v>B24LS</v>
      </c>
      <c r="J460" s="2" t="n">
        <f aca="false">VLOOKUP(F460,Sheet6!$G$3:$J$904,4,0)</f>
        <v>1985</v>
      </c>
      <c r="K460" s="8" t="n">
        <v>459</v>
      </c>
      <c r="L460" s="2" t="str">
        <f aca="false">VLOOKUP(F460,Sheet9!$H$1:$I$912,2,0)</f>
        <v>1988/1985</v>
      </c>
      <c r="M460" s="2" t="str">
        <f aca="false">VLOOKUP(F460,Sheet9!$H$3:$I$912,2,0)</f>
        <v>1988/1985</v>
      </c>
      <c r="V460" s="2" t="str">
        <f aca="false">"{"&amp;""""&amp;"id"&amp;""""&amp;":"&amp;""""&amp;A460&amp;""""&amp;","&amp;""""&amp;"make_id"&amp;""""&amp;":"&amp;""""&amp;B460&amp;""""&amp;","&amp;""""&amp;"model_name"&amp;""""&amp;":"&amp;""""&amp;D460&amp;""""&amp;","&amp;""""&amp;"year_model"&amp;""""&amp;":"&amp;""""&amp;E460&amp;""""&amp;","&amp;""""&amp;"description"&amp;""""&amp;":"&amp;""""&amp;AD460&amp;""""&amp;"},"</f>
        <v>{"id":"459","make_id":"30","model_name":"Grand Livina 1.8 XR Luxury ","year_model":"","description":""},</v>
      </c>
    </row>
    <row r="461" customFormat="false" ht="13.8" hidden="false" customHeight="false" outlineLevel="0" collapsed="false">
      <c r="A461" s="8" t="n">
        <v>460</v>
      </c>
      <c r="B461" s="12" t="n">
        <v>30</v>
      </c>
      <c r="C461" s="8" t="s">
        <v>32</v>
      </c>
      <c r="D461" s="8" t="s">
        <v>562</v>
      </c>
      <c r="E461" s="8"/>
      <c r="F461" s="2" t="str">
        <f aca="false">SUBSTITUTE(C461," ","_")&amp;"_"&amp;SUBSTITUTE(D461," ","_")&amp;"_"&amp;SUBSTITUTE(E461," ","_")</f>
        <v>NISSAN_Grand_Livina_2.8_XV_Elegance_</v>
      </c>
      <c r="G461" s="2" t="n">
        <f aca="false">VLOOKUP(F461,Sheet6!$G$3:$H$904,2,0)</f>
        <v>0</v>
      </c>
      <c r="H461" s="2" t="e">
        <f aca="false">VLOOKUP(G461,part!$Q$2:$R$51,2,0)</f>
        <v>#N/A</v>
      </c>
      <c r="I461" s="2" t="n">
        <f aca="false">VLOOKUP(F461,Sheet6!$G$3:$I$904,3,0)</f>
        <v>0</v>
      </c>
      <c r="J461" s="2" t="n">
        <f aca="false">VLOOKUP(F461,Sheet6!$G$3:$J$904,4,0)</f>
        <v>0</v>
      </c>
      <c r="K461" s="8" t="n">
        <v>460</v>
      </c>
      <c r="L461" s="2" t="n">
        <f aca="false">VLOOKUP(F461,Sheet9!$H$1:$I$912,2,0)</f>
        <v>0</v>
      </c>
      <c r="M461" s="2" t="n">
        <f aca="false">VLOOKUP(F461,Sheet9!$H$3:$I$912,2,0)</f>
        <v>0</v>
      </c>
      <c r="V461" s="2" t="str">
        <f aca="false">"{"&amp;""""&amp;"id"&amp;""""&amp;":"&amp;""""&amp;A461&amp;""""&amp;","&amp;""""&amp;"make_id"&amp;""""&amp;":"&amp;""""&amp;B461&amp;""""&amp;","&amp;""""&amp;"model_name"&amp;""""&amp;":"&amp;""""&amp;D461&amp;""""&amp;","&amp;""""&amp;"year_model"&amp;""""&amp;":"&amp;""""&amp;E461&amp;""""&amp;","&amp;""""&amp;"description"&amp;""""&amp;":"&amp;""""&amp;AD461&amp;""""&amp;"},"</f>
        <v>{"id":"460","make_id":"30","model_name":"Grand Livina 2.8 XV Elegance","year_model":"","description":""},</v>
      </c>
    </row>
    <row r="462" customFormat="false" ht="13.8" hidden="false" customHeight="false" outlineLevel="0" collapsed="false">
      <c r="A462" s="8" t="n">
        <v>461</v>
      </c>
      <c r="B462" s="12" t="n">
        <v>30</v>
      </c>
      <c r="C462" s="8" t="s">
        <v>32</v>
      </c>
      <c r="D462" s="8" t="s">
        <v>563</v>
      </c>
      <c r="E462" s="8" t="s">
        <v>564</v>
      </c>
      <c r="F462" s="2" t="str">
        <f aca="false">SUBSTITUTE(C462," ","_")&amp;"_"&amp;SUBSTITUTE(D462," ","_")&amp;"_"&amp;SUBSTITUTE(E462," ","_")</f>
        <v>NISSAN_Maxima_1987_-_1991</v>
      </c>
      <c r="G462" s="2" t="str">
        <f aca="false">VLOOKUP(F462,Sheet6!$G$3:$H$904,2,0)</f>
        <v>NS50</v>
      </c>
      <c r="H462" s="2" t="n">
        <f aca="false">VLOOKUP(G462,part!$Q$2:$R$51,2,0)</f>
        <v>2</v>
      </c>
      <c r="I462" s="2" t="str">
        <f aca="false">VLOOKUP(F462,Sheet6!$G$3:$I$904,3,0)</f>
        <v>D23L</v>
      </c>
      <c r="J462" s="2" t="n">
        <f aca="false">VLOOKUP(F462,Sheet6!$G$3:$J$904,4,0)</f>
        <v>0</v>
      </c>
      <c r="K462" s="8" t="n">
        <v>461</v>
      </c>
      <c r="L462" s="2" t="n">
        <f aca="false">VLOOKUP(F462,Sheet9!$H$1:$I$912,2,0)</f>
        <v>1983</v>
      </c>
      <c r="M462" s="2" t="n">
        <f aca="false">VLOOKUP(F462,Sheet9!$H$3:$I$912,2,0)</f>
        <v>1983</v>
      </c>
      <c r="V462" s="2" t="str">
        <f aca="false">"{"&amp;""""&amp;"id"&amp;""""&amp;":"&amp;""""&amp;A462&amp;""""&amp;","&amp;""""&amp;"make_id"&amp;""""&amp;":"&amp;""""&amp;B462&amp;""""&amp;","&amp;""""&amp;"model_name"&amp;""""&amp;":"&amp;""""&amp;D462&amp;""""&amp;","&amp;""""&amp;"year_model"&amp;""""&amp;":"&amp;""""&amp;E462&amp;""""&amp;","&amp;""""&amp;"description"&amp;""""&amp;":"&amp;""""&amp;AD462&amp;""""&amp;"},"</f>
        <v>{"id":"461","make_id":"30","model_name":"Maxima","year_model":"1987 - 1991","description":""},</v>
      </c>
    </row>
    <row r="463" customFormat="false" ht="13.8" hidden="false" customHeight="false" outlineLevel="0" collapsed="false">
      <c r="A463" s="8" t="n">
        <v>462</v>
      </c>
      <c r="B463" s="12" t="n">
        <v>30</v>
      </c>
      <c r="C463" s="8" t="s">
        <v>32</v>
      </c>
      <c r="D463" s="8" t="s">
        <v>565</v>
      </c>
      <c r="E463" s="8" t="n">
        <v>2015</v>
      </c>
      <c r="F463" s="2" t="str">
        <f aca="false">SUBSTITUTE(C463," ","_")&amp;"_"&amp;SUBSTITUTE(D463," ","_")&amp;"_"&amp;SUBSTITUTE(E463," ","_")</f>
        <v>NISSAN_Altima_2015</v>
      </c>
      <c r="G463" s="2" t="str">
        <f aca="false">VLOOKUP(F463,Sheet6!$G$3:$H$904,2,0)</f>
        <v>NS50</v>
      </c>
      <c r="H463" s="2" t="n">
        <f aca="false">VLOOKUP(G463,part!$Q$2:$R$51,2,0)</f>
        <v>2</v>
      </c>
      <c r="I463" s="2" t="str">
        <f aca="false">VLOOKUP(F463,Sheet6!$G$3:$I$904,3,0)</f>
        <v>D23L</v>
      </c>
      <c r="J463" s="2" t="n">
        <f aca="false">VLOOKUP(F463,Sheet6!$G$3:$J$904,4,0)</f>
        <v>0</v>
      </c>
      <c r="K463" s="8" t="n">
        <v>462</v>
      </c>
      <c r="L463" s="2" t="n">
        <f aca="false">VLOOKUP(F463,Sheet9!$H$1:$I$912,2,0)</f>
        <v>1983</v>
      </c>
      <c r="M463" s="2" t="n">
        <f aca="false">VLOOKUP(F463,Sheet9!$H$3:$I$912,2,0)</f>
        <v>1983</v>
      </c>
      <c r="V463" s="2" t="str">
        <f aca="false">"{"&amp;""""&amp;"id"&amp;""""&amp;":"&amp;""""&amp;A463&amp;""""&amp;","&amp;""""&amp;"make_id"&amp;""""&amp;":"&amp;""""&amp;B463&amp;""""&amp;","&amp;""""&amp;"model_name"&amp;""""&amp;":"&amp;""""&amp;D463&amp;""""&amp;","&amp;""""&amp;"year_model"&amp;""""&amp;":"&amp;""""&amp;E463&amp;""""&amp;","&amp;""""&amp;"description"&amp;""""&amp;":"&amp;""""&amp;AD463&amp;""""&amp;"},"</f>
        <v>{"id":"462","make_id":"30","model_name":"Altima","year_model":"2015","description":""},</v>
      </c>
    </row>
    <row r="464" customFormat="false" ht="13.8" hidden="false" customHeight="false" outlineLevel="0" collapsed="false">
      <c r="A464" s="8" t="n">
        <v>463</v>
      </c>
      <c r="B464" s="12" t="n">
        <v>30</v>
      </c>
      <c r="C464" s="8" t="s">
        <v>32</v>
      </c>
      <c r="D464" s="8" t="s">
        <v>566</v>
      </c>
      <c r="E464" s="8"/>
      <c r="F464" s="2" t="str">
        <f aca="false">SUBSTITUTE(C464," ","_")&amp;"_"&amp;SUBSTITUTE(D464," ","_")&amp;"_"&amp;SUBSTITUTE(E464," ","_")</f>
        <v>NISSAN_Murano__</v>
      </c>
      <c r="G464" s="2" t="str">
        <f aca="false">VLOOKUP(F464,Sheet6!$G$3:$H$904,2,0)</f>
        <v>NS50</v>
      </c>
      <c r="H464" s="2" t="n">
        <f aca="false">VLOOKUP(G464,part!$Q$2:$R$51,2,0)</f>
        <v>2</v>
      </c>
      <c r="I464" s="2" t="str">
        <f aca="false">VLOOKUP(F464,Sheet6!$G$3:$I$904,3,0)</f>
        <v>D23L</v>
      </c>
      <c r="J464" s="2" t="n">
        <f aca="false">VLOOKUP(F464,Sheet6!$G$3:$J$904,4,0)</f>
        <v>0</v>
      </c>
      <c r="K464" s="8" t="n">
        <v>463</v>
      </c>
      <c r="L464" s="2" t="n">
        <f aca="false">VLOOKUP(F464,Sheet9!$H$1:$I$912,2,0)</f>
        <v>1983</v>
      </c>
      <c r="M464" s="2" t="n">
        <f aca="false">VLOOKUP(F464,Sheet9!$H$3:$I$912,2,0)</f>
        <v>1983</v>
      </c>
      <c r="V464" s="2" t="str">
        <f aca="false">"{"&amp;""""&amp;"id"&amp;""""&amp;":"&amp;""""&amp;A464&amp;""""&amp;","&amp;""""&amp;"make_id"&amp;""""&amp;":"&amp;""""&amp;B464&amp;""""&amp;","&amp;""""&amp;"model_name"&amp;""""&amp;":"&amp;""""&amp;D464&amp;""""&amp;","&amp;""""&amp;"year_model"&amp;""""&amp;":"&amp;""""&amp;E464&amp;""""&amp;","&amp;""""&amp;"description"&amp;""""&amp;":"&amp;""""&amp;AD464&amp;""""&amp;"},"</f>
        <v>{"id":"463","make_id":"30","model_name":"Murano ","year_model":"","description":""},</v>
      </c>
    </row>
    <row r="465" customFormat="false" ht="13.8" hidden="false" customHeight="false" outlineLevel="0" collapsed="false">
      <c r="A465" s="8" t="n">
        <v>464</v>
      </c>
      <c r="B465" s="12" t="n">
        <v>30</v>
      </c>
      <c r="C465" s="8" t="s">
        <v>32</v>
      </c>
      <c r="D465" s="8" t="s">
        <v>567</v>
      </c>
      <c r="E465" s="8" t="s">
        <v>171</v>
      </c>
      <c r="F465" s="2" t="str">
        <f aca="false">SUBSTITUTE(C465," ","_")&amp;"_"&amp;SUBSTITUTE(D465," ","_")&amp;"_"&amp;SUBSTITUTE(E465," ","_")</f>
        <v>NISSAN_Pathfinder_1989_-_1999</v>
      </c>
      <c r="G465" s="2" t="str">
        <f aca="false">VLOOKUP(F465,Sheet6!$G$3:$H$904,2,0)</f>
        <v>N70</v>
      </c>
      <c r="H465" s="2" t="n">
        <f aca="false">VLOOKUP(G465,part!$Q$2:$R$51,2,0)</f>
        <v>1</v>
      </c>
      <c r="I465" s="2" t="str">
        <f aca="false">VLOOKUP(F465,Sheet6!$G$3:$I$904,3,0)</f>
        <v>D31L</v>
      </c>
      <c r="J465" s="2" t="n">
        <f aca="false">VLOOKUP(F465,Sheet6!$G$3:$J$904,4,0)</f>
        <v>0</v>
      </c>
      <c r="K465" s="8" t="n">
        <v>464</v>
      </c>
      <c r="L465" s="2" t="n">
        <f aca="false">VLOOKUP(F465,Sheet9!$H$1:$I$912,2,0)</f>
        <v>1996</v>
      </c>
      <c r="M465" s="2" t="n">
        <f aca="false">VLOOKUP(F465,Sheet9!$H$3:$I$912,2,0)</f>
        <v>1996</v>
      </c>
      <c r="V465" s="2" t="str">
        <f aca="false">"{"&amp;""""&amp;"id"&amp;""""&amp;":"&amp;""""&amp;A465&amp;""""&amp;","&amp;""""&amp;"make_id"&amp;""""&amp;":"&amp;""""&amp;B465&amp;""""&amp;","&amp;""""&amp;"model_name"&amp;""""&amp;":"&amp;""""&amp;D465&amp;""""&amp;","&amp;""""&amp;"year_model"&amp;""""&amp;":"&amp;""""&amp;E465&amp;""""&amp;","&amp;""""&amp;"description"&amp;""""&amp;":"&amp;""""&amp;AD465&amp;""""&amp;"},"</f>
        <v>{"id":"464","make_id":"30","model_name":"Pathfinder","year_model":"1989 - 1999","description":""},</v>
      </c>
    </row>
    <row r="466" customFormat="false" ht="13.8" hidden="false" customHeight="false" outlineLevel="0" collapsed="false">
      <c r="A466" s="8" t="n">
        <v>465</v>
      </c>
      <c r="B466" s="12" t="n">
        <v>30</v>
      </c>
      <c r="C466" s="8" t="s">
        <v>32</v>
      </c>
      <c r="D466" s="8" t="s">
        <v>568</v>
      </c>
      <c r="E466" s="8" t="s">
        <v>175</v>
      </c>
      <c r="F466" s="2" t="str">
        <f aca="false">SUBSTITUTE(C466," ","_")&amp;"_"&amp;SUBSTITUTE(D466," ","_")&amp;"_"&amp;SUBSTITUTE(E466," ","_")</f>
        <v>NISSAN_Patrol_1989_-_on</v>
      </c>
      <c r="G466" s="2" t="str">
        <f aca="false">VLOOKUP(F466,Sheet6!$G$3:$H$904,2,0)</f>
        <v>N70</v>
      </c>
      <c r="H466" s="2" t="n">
        <f aca="false">VLOOKUP(G466,part!$Q$2:$R$51,2,0)</f>
        <v>1</v>
      </c>
      <c r="I466" s="2" t="str">
        <f aca="false">VLOOKUP(F466,Sheet6!$G$3:$I$904,3,0)</f>
        <v>D31L</v>
      </c>
      <c r="J466" s="2" t="n">
        <f aca="false">VLOOKUP(F466,Sheet6!$G$3:$J$904,4,0)</f>
        <v>0</v>
      </c>
      <c r="K466" s="8" t="n">
        <v>465</v>
      </c>
      <c r="L466" s="2" t="n">
        <f aca="false">VLOOKUP(F466,Sheet9!$H$1:$I$912,2,0)</f>
        <v>1996</v>
      </c>
      <c r="M466" s="2" t="n">
        <f aca="false">VLOOKUP(F466,Sheet9!$H$3:$I$912,2,0)</f>
        <v>1996</v>
      </c>
      <c r="V466" s="2" t="str">
        <f aca="false">"{"&amp;""""&amp;"id"&amp;""""&amp;":"&amp;""""&amp;A466&amp;""""&amp;","&amp;""""&amp;"make_id"&amp;""""&amp;":"&amp;""""&amp;B466&amp;""""&amp;","&amp;""""&amp;"model_name"&amp;""""&amp;":"&amp;""""&amp;D466&amp;""""&amp;","&amp;""""&amp;"year_model"&amp;""""&amp;":"&amp;""""&amp;E466&amp;""""&amp;","&amp;""""&amp;"description"&amp;""""&amp;":"&amp;""""&amp;AD466&amp;""""&amp;"},"</f>
        <v>{"id":"465","make_id":"30","model_name":"Patrol","year_model":"1989 - on","description":""},</v>
      </c>
    </row>
    <row r="467" customFormat="false" ht="13.8" hidden="false" customHeight="false" outlineLevel="0" collapsed="false">
      <c r="A467" s="8" t="n">
        <v>466</v>
      </c>
      <c r="B467" s="12" t="n">
        <v>30</v>
      </c>
      <c r="C467" s="8" t="s">
        <v>32</v>
      </c>
      <c r="D467" s="8" t="s">
        <v>569</v>
      </c>
      <c r="E467" s="8" t="s">
        <v>75</v>
      </c>
      <c r="F467" s="2" t="str">
        <f aca="false">SUBSTITUTE(C467," ","_")&amp;"_"&amp;SUBSTITUTE(D467," ","_")&amp;"_"&amp;SUBSTITUTE(E467," ","_")</f>
        <v>NISSAN_Patrol_Safari_3.0_DSL_2007_-_on</v>
      </c>
      <c r="G467" s="2" t="str">
        <f aca="false">VLOOKUP(F467,Sheet6!$G$3:$H$904,2,0)</f>
        <v>N70</v>
      </c>
      <c r="H467" s="2" t="n">
        <f aca="false">VLOOKUP(G467,part!$Q$2:$R$51,2,0)</f>
        <v>1</v>
      </c>
      <c r="I467" s="2" t="str">
        <f aca="false">VLOOKUP(F467,Sheet6!$G$3:$I$904,3,0)</f>
        <v>D31L</v>
      </c>
      <c r="J467" s="2" t="n">
        <f aca="false">VLOOKUP(F467,Sheet6!$G$3:$J$904,4,0)</f>
        <v>0</v>
      </c>
      <c r="K467" s="8" t="n">
        <v>466</v>
      </c>
      <c r="L467" s="2" t="n">
        <f aca="false">VLOOKUP(F467,Sheet9!$H$1:$I$912,2,0)</f>
        <v>1996</v>
      </c>
      <c r="M467" s="2" t="n">
        <f aca="false">VLOOKUP(F467,Sheet9!$H$3:$I$912,2,0)</f>
        <v>1996</v>
      </c>
      <c r="V467" s="2" t="str">
        <f aca="false">"{"&amp;""""&amp;"id"&amp;""""&amp;":"&amp;""""&amp;A467&amp;""""&amp;","&amp;""""&amp;"make_id"&amp;""""&amp;":"&amp;""""&amp;B467&amp;""""&amp;","&amp;""""&amp;"model_name"&amp;""""&amp;":"&amp;""""&amp;D467&amp;""""&amp;","&amp;""""&amp;"year_model"&amp;""""&amp;":"&amp;""""&amp;E467&amp;""""&amp;","&amp;""""&amp;"description"&amp;""""&amp;":"&amp;""""&amp;AD467&amp;""""&amp;"},"</f>
        <v>{"id":"466","make_id":"30","model_name":"Patrol Safari 3.0 DSL","year_model":"2007 - on","description":""},</v>
      </c>
    </row>
    <row r="468" customFormat="false" ht="13.8" hidden="false" customHeight="false" outlineLevel="0" collapsed="false">
      <c r="A468" s="8" t="n">
        <v>467</v>
      </c>
      <c r="B468" s="12" t="n">
        <v>30</v>
      </c>
      <c r="C468" s="8" t="s">
        <v>32</v>
      </c>
      <c r="D468" s="8" t="s">
        <v>570</v>
      </c>
      <c r="E468" s="8" t="s">
        <v>75</v>
      </c>
      <c r="F468" s="2" t="str">
        <f aca="false">SUBSTITUTE(C468," ","_")&amp;"_"&amp;SUBSTITUTE(D468," ","_")&amp;"_"&amp;SUBSTITUTE(E468," ","_")</f>
        <v>NISSAN_Patrol_Safari_4.5_Gas_2007_-_on</v>
      </c>
      <c r="G468" s="2" t="str">
        <f aca="false">VLOOKUP(F468,Sheet6!$G$3:$H$904,2,0)</f>
        <v>N70</v>
      </c>
      <c r="H468" s="2" t="n">
        <f aca="false">VLOOKUP(G468,part!$Q$2:$R$51,2,0)</f>
        <v>1</v>
      </c>
      <c r="I468" s="2" t="str">
        <f aca="false">VLOOKUP(F468,Sheet6!$G$3:$I$904,3,0)</f>
        <v>D26L</v>
      </c>
      <c r="J468" s="2" t="n">
        <f aca="false">VLOOKUP(F468,Sheet6!$G$3:$J$904,4,0)</f>
        <v>0</v>
      </c>
      <c r="K468" s="8" t="n">
        <v>467</v>
      </c>
      <c r="L468" s="2" t="n">
        <f aca="false">VLOOKUP(F468,Sheet9!$H$1:$I$912,2,0)</f>
        <v>1995</v>
      </c>
      <c r="M468" s="2" t="n">
        <f aca="false">VLOOKUP(F468,Sheet9!$H$3:$I$912,2,0)</f>
        <v>1995</v>
      </c>
      <c r="V468" s="2" t="str">
        <f aca="false">"{"&amp;""""&amp;"id"&amp;""""&amp;":"&amp;""""&amp;A468&amp;""""&amp;","&amp;""""&amp;"make_id"&amp;""""&amp;":"&amp;""""&amp;B468&amp;""""&amp;","&amp;""""&amp;"model_name"&amp;""""&amp;":"&amp;""""&amp;D468&amp;""""&amp;","&amp;""""&amp;"year_model"&amp;""""&amp;":"&amp;""""&amp;E468&amp;""""&amp;","&amp;""""&amp;"description"&amp;""""&amp;":"&amp;""""&amp;AD468&amp;""""&amp;"},"</f>
        <v>{"id":"467","make_id":"30","model_name":"Patrol Safari 4.5 Gas","year_model":"2007 - on","description":""},</v>
      </c>
    </row>
    <row r="469" customFormat="false" ht="13.8" hidden="false" customHeight="false" outlineLevel="0" collapsed="false">
      <c r="A469" s="8" t="n">
        <v>468</v>
      </c>
      <c r="B469" s="12" t="n">
        <v>30</v>
      </c>
      <c r="C469" s="8" t="s">
        <v>32</v>
      </c>
      <c r="D469" s="8" t="s">
        <v>571</v>
      </c>
      <c r="E469" s="8"/>
      <c r="F469" s="2" t="str">
        <f aca="false">SUBSTITUTE(C469," ","_")&amp;"_"&amp;SUBSTITUTE(D469," ","_")&amp;"_"&amp;SUBSTITUTE(E469," ","_")</f>
        <v>NISSAN_Patrol_Super_Safari_</v>
      </c>
      <c r="G469" s="2" t="str">
        <f aca="false">VLOOKUP(F469,Sheet6!$G$3:$H$904,2,0)</f>
        <v>N70</v>
      </c>
      <c r="H469" s="2" t="n">
        <f aca="false">VLOOKUP(G469,part!$Q$2:$R$51,2,0)</f>
        <v>1</v>
      </c>
      <c r="I469" s="2" t="str">
        <f aca="false">VLOOKUP(F469,Sheet6!$G$3:$I$904,3,0)</f>
        <v>D31L</v>
      </c>
      <c r="J469" s="2" t="n">
        <f aca="false">VLOOKUP(F469,Sheet6!$G$3:$J$904,4,0)</f>
        <v>0</v>
      </c>
      <c r="K469" s="8" t="n">
        <v>468</v>
      </c>
      <c r="L469" s="2" t="n">
        <f aca="false">VLOOKUP(F469,Sheet9!$H$1:$I$912,2,0)</f>
        <v>1996</v>
      </c>
      <c r="M469" s="2" t="n">
        <f aca="false">VLOOKUP(F469,Sheet9!$H$3:$I$912,2,0)</f>
        <v>1996</v>
      </c>
      <c r="V469" s="2" t="str">
        <f aca="false">"{"&amp;""""&amp;"id"&amp;""""&amp;":"&amp;""""&amp;A469&amp;""""&amp;","&amp;""""&amp;"make_id"&amp;""""&amp;":"&amp;""""&amp;B469&amp;""""&amp;","&amp;""""&amp;"model_name"&amp;""""&amp;":"&amp;""""&amp;D469&amp;""""&amp;","&amp;""""&amp;"year_model"&amp;""""&amp;":"&amp;""""&amp;E469&amp;""""&amp;","&amp;""""&amp;"description"&amp;""""&amp;":"&amp;""""&amp;AD469&amp;""""&amp;"},"</f>
        <v>{"id":"468","make_id":"30","model_name":"Patrol Super Safari","year_model":"","description":""},</v>
      </c>
    </row>
    <row r="470" customFormat="false" ht="13.8" hidden="false" customHeight="false" outlineLevel="0" collapsed="false">
      <c r="A470" s="8" t="n">
        <v>469</v>
      </c>
      <c r="B470" s="12" t="n">
        <v>30</v>
      </c>
      <c r="C470" s="8" t="s">
        <v>32</v>
      </c>
      <c r="D470" s="8" t="s">
        <v>572</v>
      </c>
      <c r="E470" s="8" t="n">
        <v>2012</v>
      </c>
      <c r="F470" s="2" t="str">
        <f aca="false">SUBSTITUTE(C470," ","_")&amp;"_"&amp;SUBSTITUTE(D470," ","_")&amp;"_"&amp;SUBSTITUTE(E470," ","_")</f>
        <v>NISSAN_Patrol_Royale_2012</v>
      </c>
      <c r="G470" s="2" t="str">
        <f aca="false">VLOOKUP(F470,Sheet6!$G$3:$H$904,2,0)</f>
        <v>NS50</v>
      </c>
      <c r="H470" s="2" t="n">
        <f aca="false">VLOOKUP(G470,part!$Q$2:$R$51,2,0)</f>
        <v>2</v>
      </c>
      <c r="I470" s="2" t="str">
        <f aca="false">VLOOKUP(F470,Sheet6!$G$3:$I$904,3,0)</f>
        <v>D23L</v>
      </c>
      <c r="J470" s="2" t="n">
        <f aca="false">VLOOKUP(F470,Sheet6!$G$3:$J$904,4,0)</f>
        <v>0</v>
      </c>
      <c r="K470" s="8" t="n">
        <v>469</v>
      </c>
      <c r="L470" s="2" t="n">
        <f aca="false">VLOOKUP(F470,Sheet9!$H$1:$I$912,2,0)</f>
        <v>1983</v>
      </c>
      <c r="M470" s="2" t="n">
        <f aca="false">VLOOKUP(F470,Sheet9!$H$3:$I$912,2,0)</f>
        <v>1983</v>
      </c>
      <c r="V470" s="2" t="str">
        <f aca="false">"{"&amp;""""&amp;"id"&amp;""""&amp;":"&amp;""""&amp;A470&amp;""""&amp;","&amp;""""&amp;"make_id"&amp;""""&amp;":"&amp;""""&amp;B470&amp;""""&amp;","&amp;""""&amp;"model_name"&amp;""""&amp;":"&amp;""""&amp;D470&amp;""""&amp;","&amp;""""&amp;"year_model"&amp;""""&amp;":"&amp;""""&amp;E470&amp;""""&amp;","&amp;""""&amp;"description"&amp;""""&amp;":"&amp;""""&amp;AD470&amp;""""&amp;"},"</f>
        <v>{"id":"469","make_id":"30","model_name":"Patrol Royale","year_model":"2012","description":""},</v>
      </c>
    </row>
    <row r="471" customFormat="false" ht="13.8" hidden="false" customHeight="false" outlineLevel="0" collapsed="false">
      <c r="A471" s="8" t="n">
        <v>470</v>
      </c>
      <c r="B471" s="12" t="n">
        <v>30</v>
      </c>
      <c r="C471" s="8" t="s">
        <v>32</v>
      </c>
      <c r="D471" s="8" t="s">
        <v>573</v>
      </c>
      <c r="E471" s="8" t="s">
        <v>87</v>
      </c>
      <c r="F471" s="2" t="str">
        <f aca="false">SUBSTITUTE(C471," ","_")&amp;"_"&amp;SUBSTITUTE(D471," ","_")&amp;"_"&amp;SUBSTITUTE(E471," ","_")</f>
        <v>NISSAN_Sentra_GX_MT_1991_-_on</v>
      </c>
      <c r="G471" s="2" t="str">
        <f aca="false">VLOOKUP(F471,Sheet6!$G$3:$H$904,2,0)</f>
        <v>NS50</v>
      </c>
      <c r="H471" s="2" t="n">
        <f aca="false">VLOOKUP(G471,part!$Q$2:$R$51,2,0)</f>
        <v>2</v>
      </c>
      <c r="I471" s="2" t="str">
        <f aca="false">VLOOKUP(F471,Sheet6!$G$3:$I$904,3,0)</f>
        <v>D23L</v>
      </c>
      <c r="J471" s="2" t="n">
        <f aca="false">VLOOKUP(F471,Sheet6!$G$3:$J$904,4,0)</f>
        <v>0</v>
      </c>
      <c r="K471" s="8" t="n">
        <v>470</v>
      </c>
      <c r="L471" s="2" t="n">
        <f aca="false">VLOOKUP(F471,Sheet9!$H$1:$I$912,2,0)</f>
        <v>0</v>
      </c>
      <c r="M471" s="2" t="n">
        <f aca="false">VLOOKUP(F471,Sheet9!$H$3:$I$912,2,0)</f>
        <v>0</v>
      </c>
      <c r="V471" s="2" t="str">
        <f aca="false">"{"&amp;""""&amp;"id"&amp;""""&amp;":"&amp;""""&amp;A471&amp;""""&amp;","&amp;""""&amp;"make_id"&amp;""""&amp;":"&amp;""""&amp;B471&amp;""""&amp;","&amp;""""&amp;"model_name"&amp;""""&amp;":"&amp;""""&amp;D471&amp;""""&amp;","&amp;""""&amp;"year_model"&amp;""""&amp;":"&amp;""""&amp;E471&amp;""""&amp;","&amp;""""&amp;"description"&amp;""""&amp;":"&amp;""""&amp;AD471&amp;""""&amp;"},"</f>
        <v>{"id":"470","make_id":"30","model_name":"Sentra GX MT","year_model":"1991 - on","description":""},</v>
      </c>
    </row>
    <row r="472" customFormat="false" ht="13.8" hidden="false" customHeight="false" outlineLevel="0" collapsed="false">
      <c r="A472" s="8" t="n">
        <v>471</v>
      </c>
      <c r="B472" s="12" t="n">
        <v>30</v>
      </c>
      <c r="C472" s="8" t="s">
        <v>32</v>
      </c>
      <c r="D472" s="8" t="s">
        <v>574</v>
      </c>
      <c r="E472" s="8" t="s">
        <v>87</v>
      </c>
      <c r="F472" s="2" t="str">
        <f aca="false">SUBSTITUTE(C472," ","_")&amp;"_"&amp;SUBSTITUTE(D472," ","_")&amp;"_"&amp;SUBSTITUTE(E472," ","_")</f>
        <v>NISSAN_Sentra_GX_MT_(PWR)_1991_-_on</v>
      </c>
      <c r="G472" s="2" t="str">
        <f aca="false">VLOOKUP(F472,Sheet6!$G$3:$H$904,2,0)</f>
        <v>NS50</v>
      </c>
      <c r="H472" s="2" t="n">
        <f aca="false">VLOOKUP(G472,part!$Q$2:$R$51,2,0)</f>
        <v>2</v>
      </c>
      <c r="I472" s="2" t="str">
        <f aca="false">VLOOKUP(F472,Sheet6!$G$3:$I$904,3,0)</f>
        <v>D23L</v>
      </c>
      <c r="J472" s="2" t="n">
        <f aca="false">VLOOKUP(F472,Sheet6!$G$3:$J$904,4,0)</f>
        <v>0</v>
      </c>
      <c r="K472" s="8" t="n">
        <v>471</v>
      </c>
      <c r="L472" s="2" t="n">
        <f aca="false">VLOOKUP(F472,Sheet9!$H$1:$I$912,2,0)</f>
        <v>0</v>
      </c>
      <c r="M472" s="2" t="n">
        <f aca="false">VLOOKUP(F472,Sheet9!$H$3:$I$912,2,0)</f>
        <v>0</v>
      </c>
      <c r="V472" s="2" t="str">
        <f aca="false">"{"&amp;""""&amp;"id"&amp;""""&amp;":"&amp;""""&amp;A472&amp;""""&amp;","&amp;""""&amp;"make_id"&amp;""""&amp;":"&amp;""""&amp;B472&amp;""""&amp;","&amp;""""&amp;"model_name"&amp;""""&amp;":"&amp;""""&amp;D472&amp;""""&amp;","&amp;""""&amp;"year_model"&amp;""""&amp;":"&amp;""""&amp;E472&amp;""""&amp;","&amp;""""&amp;"description"&amp;""""&amp;":"&amp;""""&amp;AD472&amp;""""&amp;"},"</f>
        <v>{"id":"471","make_id":"30","model_name":"Sentra GX MT (PWR)","year_model":"1991 - on","description":""},</v>
      </c>
    </row>
    <row r="473" customFormat="false" ht="13.8" hidden="false" customHeight="false" outlineLevel="0" collapsed="false">
      <c r="A473" s="8" t="n">
        <v>472</v>
      </c>
      <c r="B473" s="12" t="n">
        <v>30</v>
      </c>
      <c r="C473" s="8" t="s">
        <v>32</v>
      </c>
      <c r="D473" s="8" t="s">
        <v>575</v>
      </c>
      <c r="E473" s="8" t="s">
        <v>87</v>
      </c>
      <c r="F473" s="2" t="str">
        <f aca="false">SUBSTITUTE(C473," ","_")&amp;"_"&amp;SUBSTITUTE(D473," ","_")&amp;"_"&amp;SUBSTITUTE(E473," ","_")</f>
        <v>NISSAN_Sentra_GX_AT_1991_-_on</v>
      </c>
      <c r="G473" s="2" t="str">
        <f aca="false">VLOOKUP(F473,Sheet6!$G$3:$H$904,2,0)</f>
        <v>NS50</v>
      </c>
      <c r="H473" s="2" t="n">
        <f aca="false">VLOOKUP(G473,part!$Q$2:$R$51,2,0)</f>
        <v>2</v>
      </c>
      <c r="I473" s="2" t="str">
        <f aca="false">VLOOKUP(F473,Sheet6!$G$3:$I$904,3,0)</f>
        <v>D23L</v>
      </c>
      <c r="J473" s="2" t="n">
        <f aca="false">VLOOKUP(F473,Sheet6!$G$3:$J$904,4,0)</f>
        <v>0</v>
      </c>
      <c r="K473" s="8" t="n">
        <v>472</v>
      </c>
      <c r="L473" s="2" t="n">
        <f aca="false">VLOOKUP(F473,Sheet9!$H$1:$I$912,2,0)</f>
        <v>1983</v>
      </c>
      <c r="M473" s="2" t="n">
        <f aca="false">VLOOKUP(F473,Sheet9!$H$3:$I$912,2,0)</f>
        <v>1983</v>
      </c>
      <c r="V473" s="2" t="str">
        <f aca="false">"{"&amp;""""&amp;"id"&amp;""""&amp;":"&amp;""""&amp;A473&amp;""""&amp;","&amp;""""&amp;"make_id"&amp;""""&amp;":"&amp;""""&amp;B473&amp;""""&amp;","&amp;""""&amp;"model_name"&amp;""""&amp;":"&amp;""""&amp;D473&amp;""""&amp;","&amp;""""&amp;"year_model"&amp;""""&amp;":"&amp;""""&amp;E473&amp;""""&amp;","&amp;""""&amp;"description"&amp;""""&amp;":"&amp;""""&amp;AD473&amp;""""&amp;"},"</f>
        <v>{"id":"472","make_id":"30","model_name":"Sentra GX AT","year_model":"1991 - on","description":""},</v>
      </c>
    </row>
    <row r="474" customFormat="false" ht="13.8" hidden="false" customHeight="false" outlineLevel="0" collapsed="false">
      <c r="A474" s="8" t="n">
        <v>473</v>
      </c>
      <c r="B474" s="12" t="n">
        <v>30</v>
      </c>
      <c r="C474" s="8" t="s">
        <v>32</v>
      </c>
      <c r="D474" s="8" t="s">
        <v>576</v>
      </c>
      <c r="E474" s="8" t="s">
        <v>87</v>
      </c>
      <c r="F474" s="2" t="str">
        <f aca="false">SUBSTITUTE(C474," ","_")&amp;"_"&amp;SUBSTITUTE(D474," ","_")&amp;"_"&amp;SUBSTITUTE(E474," ","_")</f>
        <v>NISSAN_Sentra_GSX_MT_1991_-_on</v>
      </c>
      <c r="G474" s="2" t="str">
        <f aca="false">VLOOKUP(F474,Sheet6!$G$3:$H$904,2,0)</f>
        <v>NS50</v>
      </c>
      <c r="H474" s="2" t="n">
        <f aca="false">VLOOKUP(G474,part!$Q$2:$R$51,2,0)</f>
        <v>2</v>
      </c>
      <c r="I474" s="2" t="str">
        <f aca="false">VLOOKUP(F474,Sheet6!$G$3:$I$904,3,0)</f>
        <v>D23L</v>
      </c>
      <c r="J474" s="2" t="n">
        <f aca="false">VLOOKUP(F474,Sheet6!$G$3:$J$904,4,0)</f>
        <v>0</v>
      </c>
      <c r="K474" s="8" t="n">
        <v>473</v>
      </c>
      <c r="L474" s="2" t="n">
        <f aca="false">VLOOKUP(F474,Sheet9!$H$1:$I$912,2,0)</f>
        <v>0</v>
      </c>
      <c r="M474" s="2" t="n">
        <f aca="false">VLOOKUP(F474,Sheet9!$H$3:$I$912,2,0)</f>
        <v>0</v>
      </c>
      <c r="V474" s="2" t="str">
        <f aca="false">"{"&amp;""""&amp;"id"&amp;""""&amp;":"&amp;""""&amp;A474&amp;""""&amp;","&amp;""""&amp;"make_id"&amp;""""&amp;":"&amp;""""&amp;B474&amp;""""&amp;","&amp;""""&amp;"model_name"&amp;""""&amp;":"&amp;""""&amp;D474&amp;""""&amp;","&amp;""""&amp;"year_model"&amp;""""&amp;":"&amp;""""&amp;E474&amp;""""&amp;","&amp;""""&amp;"description"&amp;""""&amp;":"&amp;""""&amp;AD474&amp;""""&amp;"},"</f>
        <v>{"id":"473","make_id":"30","model_name":"Sentra GSX MT","year_model":"1991 - on","description":""},</v>
      </c>
    </row>
    <row r="475" customFormat="false" ht="13.8" hidden="false" customHeight="false" outlineLevel="0" collapsed="false">
      <c r="A475" s="8" t="n">
        <v>474</v>
      </c>
      <c r="B475" s="12" t="n">
        <v>30</v>
      </c>
      <c r="C475" s="8" t="s">
        <v>32</v>
      </c>
      <c r="D475" s="8" t="s">
        <v>577</v>
      </c>
      <c r="E475" s="8" t="s">
        <v>87</v>
      </c>
      <c r="F475" s="2" t="str">
        <f aca="false">SUBSTITUTE(C475," ","_")&amp;"_"&amp;SUBSTITUTE(D475," ","_")&amp;"_"&amp;SUBSTITUTE(E475," ","_")</f>
        <v>NISSAN_Sentra_GS_1991_-_on</v>
      </c>
      <c r="G475" s="2" t="str">
        <f aca="false">VLOOKUP(F475,Sheet6!$G$3:$H$904,2,0)</f>
        <v>NS50</v>
      </c>
      <c r="H475" s="2" t="n">
        <f aca="false">VLOOKUP(G475,part!$Q$2:$R$51,2,0)</f>
        <v>2</v>
      </c>
      <c r="I475" s="2" t="str">
        <f aca="false">VLOOKUP(F475,Sheet6!$G$3:$I$904,3,0)</f>
        <v>D23L</v>
      </c>
      <c r="J475" s="2" t="n">
        <f aca="false">VLOOKUP(F475,Sheet6!$G$3:$J$904,4,0)</f>
        <v>0</v>
      </c>
      <c r="K475" s="8" t="n">
        <v>474</v>
      </c>
      <c r="L475" s="2" t="n">
        <f aca="false">VLOOKUP(F475,Sheet9!$H$1:$I$912,2,0)</f>
        <v>0</v>
      </c>
      <c r="M475" s="2" t="n">
        <f aca="false">VLOOKUP(F475,Sheet9!$H$3:$I$912,2,0)</f>
        <v>0</v>
      </c>
      <c r="V475" s="2" t="str">
        <f aca="false">"{"&amp;""""&amp;"id"&amp;""""&amp;":"&amp;""""&amp;A475&amp;""""&amp;","&amp;""""&amp;"make_id"&amp;""""&amp;":"&amp;""""&amp;B475&amp;""""&amp;","&amp;""""&amp;"model_name"&amp;""""&amp;":"&amp;""""&amp;D475&amp;""""&amp;","&amp;""""&amp;"year_model"&amp;""""&amp;":"&amp;""""&amp;E475&amp;""""&amp;","&amp;""""&amp;"description"&amp;""""&amp;":"&amp;""""&amp;AD475&amp;""""&amp;"},"</f>
        <v>{"id":"474","make_id":"30","model_name":"Sentra GS","year_model":"1991 - on","description":""},</v>
      </c>
    </row>
    <row r="476" customFormat="false" ht="13.8" hidden="false" customHeight="false" outlineLevel="0" collapsed="false">
      <c r="A476" s="8" t="n">
        <v>475</v>
      </c>
      <c r="B476" s="12" t="n">
        <v>30</v>
      </c>
      <c r="C476" s="8" t="s">
        <v>32</v>
      </c>
      <c r="D476" s="8" t="s">
        <v>578</v>
      </c>
      <c r="E476" s="8" t="n">
        <v>2015</v>
      </c>
      <c r="F476" s="2" t="str">
        <f aca="false">SUBSTITUTE(C476," ","_")&amp;"_"&amp;SUBSTITUTE(D476," ","_")&amp;"_"&amp;SUBSTITUTE(E476," ","_")</f>
        <v>NISSAN_Sentra_2015</v>
      </c>
      <c r="G476" s="2" t="str">
        <f aca="false">VLOOKUP(F476,Sheet6!$G$3:$H$904,2,0)</f>
        <v>NS60</v>
      </c>
      <c r="H476" s="2" t="n">
        <f aca="false">VLOOKUP(G476,part!$Q$2:$R$51,2,0)</f>
        <v>3</v>
      </c>
      <c r="I476" s="2" t="str">
        <f aca="false">VLOOKUP(F476,Sheet6!$G$3:$I$904,3,0)</f>
        <v>B24LS</v>
      </c>
      <c r="J476" s="2" t="n">
        <f aca="false">VLOOKUP(F476,Sheet6!$G$3:$J$904,4,0)</f>
        <v>1985</v>
      </c>
      <c r="K476" s="8" t="n">
        <v>475</v>
      </c>
      <c r="L476" s="2" t="str">
        <f aca="false">VLOOKUP(F476,Sheet9!$H$1:$I$912,2,0)</f>
        <v>1988/1985</v>
      </c>
      <c r="M476" s="2" t="str">
        <f aca="false">VLOOKUP(F476,Sheet9!$H$3:$I$912,2,0)</f>
        <v>1988/1985</v>
      </c>
      <c r="V476" s="2" t="str">
        <f aca="false">"{"&amp;""""&amp;"id"&amp;""""&amp;":"&amp;""""&amp;A476&amp;""""&amp;","&amp;""""&amp;"make_id"&amp;""""&amp;":"&amp;""""&amp;B476&amp;""""&amp;","&amp;""""&amp;"model_name"&amp;""""&amp;":"&amp;""""&amp;D476&amp;""""&amp;","&amp;""""&amp;"year_model"&amp;""""&amp;":"&amp;""""&amp;E476&amp;""""&amp;","&amp;""""&amp;"description"&amp;""""&amp;":"&amp;""""&amp;AD476&amp;""""&amp;"},"</f>
        <v>{"id":"475","make_id":"30","model_name":"Sentra","year_model":"2015","description":""},</v>
      </c>
    </row>
    <row r="477" customFormat="false" ht="13.8" hidden="false" customHeight="false" outlineLevel="0" collapsed="false">
      <c r="A477" s="8" t="n">
        <v>476</v>
      </c>
      <c r="B477" s="12" t="n">
        <v>30</v>
      </c>
      <c r="C477" s="8" t="s">
        <v>32</v>
      </c>
      <c r="D477" s="8" t="s">
        <v>579</v>
      </c>
      <c r="E477" s="8" t="n">
        <v>2015</v>
      </c>
      <c r="F477" s="2" t="str">
        <f aca="false">SUBSTITUTE(C477," ","_")&amp;"_"&amp;SUBSTITUTE(D477," ","_")&amp;"_"&amp;SUBSTITUTE(E477," ","_")</f>
        <v>NISSAN_Sulphy_2015</v>
      </c>
      <c r="G477" s="2" t="str">
        <f aca="false">VLOOKUP(F477,Sheet6!$G$3:$H$904,2,0)</f>
        <v>NS50</v>
      </c>
      <c r="H477" s="2" t="n">
        <f aca="false">VLOOKUP(G477,part!$Q$2:$R$51,2,0)</f>
        <v>2</v>
      </c>
      <c r="I477" s="2" t="str">
        <f aca="false">VLOOKUP(F477,Sheet6!$G$3:$I$904,3,0)</f>
        <v>D23L</v>
      </c>
      <c r="J477" s="2" t="n">
        <f aca="false">VLOOKUP(F477,Sheet6!$G$3:$J$904,4,0)</f>
        <v>0</v>
      </c>
      <c r="K477" s="8" t="n">
        <v>476</v>
      </c>
      <c r="L477" s="2" t="n">
        <f aca="false">VLOOKUP(F477,Sheet9!$H$1:$I$912,2,0)</f>
        <v>1983</v>
      </c>
      <c r="M477" s="2" t="n">
        <f aca="false">VLOOKUP(F477,Sheet9!$H$3:$I$912,2,0)</f>
        <v>1983</v>
      </c>
      <c r="V477" s="2" t="str">
        <f aca="false">"{"&amp;""""&amp;"id"&amp;""""&amp;":"&amp;""""&amp;A477&amp;""""&amp;","&amp;""""&amp;"make_id"&amp;""""&amp;":"&amp;""""&amp;B477&amp;""""&amp;","&amp;""""&amp;"model_name"&amp;""""&amp;":"&amp;""""&amp;D477&amp;""""&amp;","&amp;""""&amp;"year_model"&amp;""""&amp;":"&amp;""""&amp;E477&amp;""""&amp;","&amp;""""&amp;"description"&amp;""""&amp;":"&amp;""""&amp;AD477&amp;""""&amp;"},"</f>
        <v>{"id":"476","make_id":"30","model_name":"Sulphy","year_model":"2015","description":""},</v>
      </c>
    </row>
    <row r="478" customFormat="false" ht="13.8" hidden="false" customHeight="false" outlineLevel="0" collapsed="false">
      <c r="A478" s="8" t="n">
        <v>477</v>
      </c>
      <c r="B478" s="12" t="n">
        <v>30</v>
      </c>
      <c r="C478" s="8" t="s">
        <v>32</v>
      </c>
      <c r="D478" s="8" t="s">
        <v>580</v>
      </c>
      <c r="E478" s="9" t="s">
        <v>266</v>
      </c>
      <c r="F478" s="2" t="str">
        <f aca="false">SUBSTITUTE(C478," ","_")&amp;"_"&amp;SUBSTITUTE(D478," ","_")&amp;"_"&amp;SUBSTITUTE(E478," ","_")</f>
        <v>NISSAN_Serena_250_L_2004_-_on</v>
      </c>
      <c r="G478" s="2" t="str">
        <f aca="false">VLOOKUP(F478,Sheet6!$G$3:$H$904,2,0)</f>
        <v>NS50</v>
      </c>
      <c r="H478" s="2" t="n">
        <f aca="false">VLOOKUP(G478,part!$Q$2:$R$51,2,0)</f>
        <v>2</v>
      </c>
      <c r="I478" s="2" t="str">
        <f aca="false">VLOOKUP(F478,Sheet6!$G$3:$I$904,3,0)</f>
        <v>D26L</v>
      </c>
      <c r="J478" s="2" t="n">
        <f aca="false">VLOOKUP(F478,Sheet6!$G$3:$J$904,4,0)</f>
        <v>0</v>
      </c>
      <c r="K478" s="8" t="n">
        <v>477</v>
      </c>
      <c r="L478" s="2" t="n">
        <f aca="false">VLOOKUP(F478,Sheet9!$H$1:$I$912,2,0)</f>
        <v>1995</v>
      </c>
      <c r="M478" s="2" t="n">
        <f aca="false">VLOOKUP(F478,Sheet9!$H$3:$I$912,2,0)</f>
        <v>1995</v>
      </c>
      <c r="V478" s="2" t="str">
        <f aca="false">"{"&amp;""""&amp;"id"&amp;""""&amp;":"&amp;""""&amp;A478&amp;""""&amp;","&amp;""""&amp;"make_id"&amp;""""&amp;":"&amp;""""&amp;B478&amp;""""&amp;","&amp;""""&amp;"model_name"&amp;""""&amp;":"&amp;""""&amp;D478&amp;""""&amp;","&amp;""""&amp;"year_model"&amp;""""&amp;":"&amp;""""&amp;E478&amp;""""&amp;","&amp;""""&amp;"description"&amp;""""&amp;":"&amp;""""&amp;AD478&amp;""""&amp;"},"</f>
        <v>{"id":"477","make_id":"30","model_name":"Serena 250 L","year_model":"2004 - on","description":""},</v>
      </c>
    </row>
    <row r="479" customFormat="false" ht="13.8" hidden="false" customHeight="false" outlineLevel="0" collapsed="false">
      <c r="A479" s="8" t="n">
        <v>478</v>
      </c>
      <c r="B479" s="12" t="n">
        <v>30</v>
      </c>
      <c r="C479" s="8" t="s">
        <v>32</v>
      </c>
      <c r="D479" s="8" t="s">
        <v>581</v>
      </c>
      <c r="E479" s="9" t="s">
        <v>266</v>
      </c>
      <c r="F479" s="2" t="str">
        <f aca="false">SUBSTITUTE(C479," ","_")&amp;"_"&amp;SUBSTITUTE(D479," ","_")&amp;"_"&amp;SUBSTITUTE(E479," ","_")</f>
        <v>NISSAN_Serena_250_E_2004_-_on</v>
      </c>
      <c r="G479" s="2" t="str">
        <f aca="false">VLOOKUP(F479,Sheet6!$G$3:$H$904,2,0)</f>
        <v>NS50</v>
      </c>
      <c r="H479" s="2" t="n">
        <f aca="false">VLOOKUP(G479,part!$Q$2:$R$51,2,0)</f>
        <v>2</v>
      </c>
      <c r="I479" s="2" t="str">
        <f aca="false">VLOOKUP(F479,Sheet6!$G$3:$I$904,3,0)</f>
        <v>D26L</v>
      </c>
      <c r="J479" s="2" t="n">
        <f aca="false">VLOOKUP(F479,Sheet6!$G$3:$J$904,4,0)</f>
        <v>0</v>
      </c>
      <c r="K479" s="8" t="n">
        <v>478</v>
      </c>
      <c r="L479" s="2" t="n">
        <f aca="false">VLOOKUP(F479,Sheet9!$H$1:$I$912,2,0)</f>
        <v>0</v>
      </c>
      <c r="M479" s="2" t="n">
        <f aca="false">VLOOKUP(F479,Sheet9!$H$3:$I$912,2,0)</f>
        <v>0</v>
      </c>
      <c r="V479" s="2" t="str">
        <f aca="false">"{"&amp;""""&amp;"id"&amp;""""&amp;":"&amp;""""&amp;A479&amp;""""&amp;","&amp;""""&amp;"make_id"&amp;""""&amp;":"&amp;""""&amp;B479&amp;""""&amp;","&amp;""""&amp;"model_name"&amp;""""&amp;":"&amp;""""&amp;D479&amp;""""&amp;","&amp;""""&amp;"year_model"&amp;""""&amp;":"&amp;""""&amp;E479&amp;""""&amp;","&amp;""""&amp;"description"&amp;""""&amp;":"&amp;""""&amp;AD479&amp;""""&amp;"},"</f>
        <v>{"id":"478","make_id":"30","model_name":"Serena 250 E","year_model":"2004 - on","description":""},</v>
      </c>
    </row>
    <row r="480" customFormat="false" ht="13.8" hidden="false" customHeight="false" outlineLevel="0" collapsed="false">
      <c r="A480" s="8" t="n">
        <v>479</v>
      </c>
      <c r="B480" s="12" t="n">
        <v>30</v>
      </c>
      <c r="C480" s="8" t="s">
        <v>32</v>
      </c>
      <c r="D480" s="8" t="s">
        <v>582</v>
      </c>
      <c r="E480" s="8"/>
      <c r="F480" s="2" t="str">
        <f aca="false">SUBSTITUTE(C480," ","_")&amp;"_"&amp;SUBSTITUTE(D480," ","_")&amp;"_"&amp;SUBSTITUTE(E480," ","_")</f>
        <v>NISSAN_2005X_</v>
      </c>
      <c r="G480" s="2" t="str">
        <f aca="false">VLOOKUP(F480,Sheet6!$G$3:$H$904,2,0)</f>
        <v>NS50</v>
      </c>
      <c r="H480" s="2" t="n">
        <f aca="false">VLOOKUP(G480,part!$Q$2:$R$51,2,0)</f>
        <v>2</v>
      </c>
      <c r="I480" s="2" t="str">
        <f aca="false">VLOOKUP(F480,Sheet6!$G$3:$I$904,3,0)</f>
        <v>D26L</v>
      </c>
      <c r="J480" s="2" t="n">
        <f aca="false">VLOOKUP(F480,Sheet6!$G$3:$J$904,4,0)</f>
        <v>0</v>
      </c>
      <c r="K480" s="8" t="n">
        <v>479</v>
      </c>
      <c r="L480" s="2" t="n">
        <f aca="false">VLOOKUP(F480,Sheet9!$H$1:$I$912,2,0)</f>
        <v>1995</v>
      </c>
      <c r="M480" s="2" t="n">
        <f aca="false">VLOOKUP(F480,Sheet9!$H$3:$I$912,2,0)</f>
        <v>1995</v>
      </c>
      <c r="V480" s="2" t="str">
        <f aca="false">"{"&amp;""""&amp;"id"&amp;""""&amp;":"&amp;""""&amp;A480&amp;""""&amp;","&amp;""""&amp;"make_id"&amp;""""&amp;":"&amp;""""&amp;B480&amp;""""&amp;","&amp;""""&amp;"model_name"&amp;""""&amp;":"&amp;""""&amp;D480&amp;""""&amp;","&amp;""""&amp;"year_model"&amp;""""&amp;":"&amp;""""&amp;E480&amp;""""&amp;","&amp;""""&amp;"description"&amp;""""&amp;":"&amp;""""&amp;AD480&amp;""""&amp;"},"</f>
        <v>{"id":"479","make_id":"30","model_name":"2005X","year_model":"","description":""},</v>
      </c>
    </row>
    <row r="481" customFormat="false" ht="13.8" hidden="false" customHeight="false" outlineLevel="0" collapsed="false">
      <c r="A481" s="8" t="n">
        <v>480</v>
      </c>
      <c r="B481" s="12" t="n">
        <v>30</v>
      </c>
      <c r="C481" s="8" t="s">
        <v>32</v>
      </c>
      <c r="D481" s="8" t="s">
        <v>583</v>
      </c>
      <c r="E481" s="8"/>
      <c r="F481" s="2" t="str">
        <f aca="false">SUBSTITUTE(C481," ","_")&amp;"_"&amp;SUBSTITUTE(D481," ","_")&amp;"_"&amp;SUBSTITUTE(E481," ","_")</f>
        <v>NISSAN_350Z_</v>
      </c>
      <c r="G481" s="2" t="str">
        <f aca="false">VLOOKUP(F481,Sheet6!$G$3:$H$904,2,0)</f>
        <v>NS50</v>
      </c>
      <c r="H481" s="2" t="n">
        <f aca="false">VLOOKUP(G481,part!$Q$2:$R$51,2,0)</f>
        <v>2</v>
      </c>
      <c r="I481" s="2" t="str">
        <f aca="false">VLOOKUP(F481,Sheet6!$G$3:$I$904,3,0)</f>
        <v>D23L</v>
      </c>
      <c r="J481" s="2" t="n">
        <f aca="false">VLOOKUP(F481,Sheet6!$G$3:$J$904,4,0)</f>
        <v>0</v>
      </c>
      <c r="K481" s="8" t="n">
        <v>480</v>
      </c>
      <c r="L481" s="2" t="n">
        <f aca="false">VLOOKUP(F481,Sheet9!$H$1:$I$912,2,0)</f>
        <v>1983</v>
      </c>
      <c r="M481" s="2" t="n">
        <f aca="false">VLOOKUP(F481,Sheet9!$H$3:$I$912,2,0)</f>
        <v>1983</v>
      </c>
      <c r="V481" s="2" t="str">
        <f aca="false">"{"&amp;""""&amp;"id"&amp;""""&amp;":"&amp;""""&amp;A481&amp;""""&amp;","&amp;""""&amp;"make_id"&amp;""""&amp;":"&amp;""""&amp;B481&amp;""""&amp;","&amp;""""&amp;"model_name"&amp;""""&amp;":"&amp;""""&amp;D481&amp;""""&amp;","&amp;""""&amp;"year_model"&amp;""""&amp;":"&amp;""""&amp;E481&amp;""""&amp;","&amp;""""&amp;"description"&amp;""""&amp;":"&amp;""""&amp;AD481&amp;""""&amp;"},"</f>
        <v>{"id":"480","make_id":"30","model_name":"350Z","year_model":"","description":""},</v>
      </c>
    </row>
    <row r="482" customFormat="false" ht="13.8" hidden="false" customHeight="false" outlineLevel="0" collapsed="false">
      <c r="A482" s="8" t="n">
        <v>481</v>
      </c>
      <c r="B482" s="12" t="n">
        <v>30</v>
      </c>
      <c r="C482" s="8" t="s">
        <v>32</v>
      </c>
      <c r="D482" s="8" t="s">
        <v>584</v>
      </c>
      <c r="E482" s="8"/>
      <c r="F482" s="2" t="str">
        <f aca="false">SUBSTITUTE(C482," ","_")&amp;"_"&amp;SUBSTITUTE(D482," ","_")&amp;"_"&amp;SUBSTITUTE(E482," ","_")</f>
        <v>NISSAN_370Z_</v>
      </c>
      <c r="G482" s="2" t="str">
        <f aca="false">VLOOKUP(F482,Sheet6!$G$3:$H$904,2,0)</f>
        <v>NS50</v>
      </c>
      <c r="H482" s="2" t="n">
        <f aca="false">VLOOKUP(G482,part!$Q$2:$R$51,2,0)</f>
        <v>2</v>
      </c>
      <c r="I482" s="2" t="str">
        <f aca="false">VLOOKUP(F482,Sheet6!$G$3:$I$904,3,0)</f>
        <v>D23L</v>
      </c>
      <c r="J482" s="2" t="n">
        <f aca="false">VLOOKUP(F482,Sheet6!$G$3:$J$904,4,0)</f>
        <v>0</v>
      </c>
      <c r="K482" s="8" t="n">
        <v>481</v>
      </c>
      <c r="L482" s="2" t="n">
        <f aca="false">VLOOKUP(F482,Sheet9!$H$1:$I$912,2,0)</f>
        <v>1983</v>
      </c>
      <c r="M482" s="2" t="n">
        <f aca="false">VLOOKUP(F482,Sheet9!$H$3:$I$912,2,0)</f>
        <v>1983</v>
      </c>
      <c r="V482" s="2" t="str">
        <f aca="false">"{"&amp;""""&amp;"id"&amp;""""&amp;":"&amp;""""&amp;A482&amp;""""&amp;","&amp;""""&amp;"make_id"&amp;""""&amp;":"&amp;""""&amp;B482&amp;""""&amp;","&amp;""""&amp;"model_name"&amp;""""&amp;":"&amp;""""&amp;D482&amp;""""&amp;","&amp;""""&amp;"year_model"&amp;""""&amp;":"&amp;""""&amp;E482&amp;""""&amp;","&amp;""""&amp;"description"&amp;""""&amp;":"&amp;""""&amp;AD482&amp;""""&amp;"},"</f>
        <v>{"id":"481","make_id":"30","model_name":"370Z","year_model":"","description":""},</v>
      </c>
    </row>
    <row r="483" customFormat="false" ht="13.8" hidden="false" customHeight="false" outlineLevel="0" collapsed="false">
      <c r="A483" s="8" t="n">
        <v>482</v>
      </c>
      <c r="B483" s="12" t="n">
        <v>30</v>
      </c>
      <c r="C483" s="8" t="s">
        <v>32</v>
      </c>
      <c r="D483" s="8" t="s">
        <v>585</v>
      </c>
      <c r="E483" s="8" t="s">
        <v>586</v>
      </c>
      <c r="F483" s="2" t="str">
        <f aca="false">SUBSTITUTE(C483," ","_")&amp;"_"&amp;SUBSTITUTE(D483," ","_")&amp;"_"&amp;SUBSTITUTE(E483," ","_")</f>
        <v>NISSAN_Sunny_Pick_Up_1991_-_1997_</v>
      </c>
      <c r="G483" s="2" t="str">
        <f aca="false">VLOOKUP(F483,Sheet6!$G$3:$H$904,2,0)</f>
        <v>NS50</v>
      </c>
      <c r="H483" s="2" t="n">
        <f aca="false">VLOOKUP(G483,part!$Q$2:$R$51,2,0)</f>
        <v>2</v>
      </c>
      <c r="I483" s="2" t="str">
        <f aca="false">VLOOKUP(F483,Sheet6!$G$3:$I$904,3,0)</f>
        <v>D23L</v>
      </c>
      <c r="J483" s="2" t="n">
        <f aca="false">VLOOKUP(F483,Sheet6!$G$3:$J$904,4,0)</f>
        <v>0</v>
      </c>
      <c r="K483" s="8" t="n">
        <v>482</v>
      </c>
      <c r="L483" s="2" t="n">
        <f aca="false">VLOOKUP(F483,Sheet9!$H$1:$I$912,2,0)</f>
        <v>1983</v>
      </c>
      <c r="M483" s="2" t="n">
        <f aca="false">VLOOKUP(F483,Sheet9!$H$3:$I$912,2,0)</f>
        <v>1983</v>
      </c>
      <c r="V483" s="2" t="str">
        <f aca="false">"{"&amp;""""&amp;"id"&amp;""""&amp;":"&amp;""""&amp;A483&amp;""""&amp;","&amp;""""&amp;"make_id"&amp;""""&amp;":"&amp;""""&amp;B483&amp;""""&amp;","&amp;""""&amp;"model_name"&amp;""""&amp;":"&amp;""""&amp;D483&amp;""""&amp;","&amp;""""&amp;"year_model"&amp;""""&amp;":"&amp;""""&amp;E483&amp;""""&amp;","&amp;""""&amp;"description"&amp;""""&amp;":"&amp;""""&amp;AD483&amp;""""&amp;"},"</f>
        <v>{"id":"482","make_id":"30","model_name":"Sunny Pick Up","year_model":"1991 - 1997 ","description":""},</v>
      </c>
    </row>
    <row r="484" customFormat="false" ht="13.8" hidden="false" customHeight="false" outlineLevel="0" collapsed="false">
      <c r="A484" s="8" t="n">
        <v>483</v>
      </c>
      <c r="B484" s="12" t="n">
        <v>30</v>
      </c>
      <c r="C484" s="8" t="s">
        <v>32</v>
      </c>
      <c r="D484" s="8" t="s">
        <v>587</v>
      </c>
      <c r="E484" s="8"/>
      <c r="F484" s="2" t="str">
        <f aca="false">SUBSTITUTE(C484," ","_")&amp;"_"&amp;SUBSTITUTE(D484," ","_")&amp;"_"&amp;SUBSTITUTE(E484," ","_")</f>
        <v>NISSAN_Teana_2.3_L_230_JK_</v>
      </c>
      <c r="G484" s="2" t="str">
        <f aca="false">VLOOKUP(F484,Sheet6!$G$3:$H$904,2,0)</f>
        <v>NS50</v>
      </c>
      <c r="H484" s="2" t="n">
        <f aca="false">VLOOKUP(G484,part!$Q$2:$R$51,2,0)</f>
        <v>2</v>
      </c>
      <c r="I484" s="2" t="str">
        <f aca="false">VLOOKUP(F484,Sheet6!$G$3:$I$904,3,0)</f>
        <v>D23L</v>
      </c>
      <c r="J484" s="2" t="n">
        <f aca="false">VLOOKUP(F484,Sheet6!$G$3:$J$904,4,0)</f>
        <v>0</v>
      </c>
      <c r="K484" s="8" t="n">
        <v>483</v>
      </c>
      <c r="L484" s="2" t="n">
        <f aca="false">VLOOKUP(F484,Sheet9!$H$1:$I$912,2,0)</f>
        <v>1983</v>
      </c>
      <c r="M484" s="2" t="n">
        <f aca="false">VLOOKUP(F484,Sheet9!$H$3:$I$912,2,0)</f>
        <v>1983</v>
      </c>
      <c r="V484" s="2" t="str">
        <f aca="false">"{"&amp;""""&amp;"id"&amp;""""&amp;":"&amp;""""&amp;A484&amp;""""&amp;","&amp;""""&amp;"make_id"&amp;""""&amp;":"&amp;""""&amp;B484&amp;""""&amp;","&amp;""""&amp;"model_name"&amp;""""&amp;":"&amp;""""&amp;D484&amp;""""&amp;","&amp;""""&amp;"year_model"&amp;""""&amp;":"&amp;""""&amp;E484&amp;""""&amp;","&amp;""""&amp;"description"&amp;""""&amp;":"&amp;""""&amp;AD484&amp;""""&amp;"},"</f>
        <v>{"id":"483","make_id":"30","model_name":"Teana 2.3 L 230 JK","year_model":"","description":""},</v>
      </c>
    </row>
    <row r="485" customFormat="false" ht="13.8" hidden="false" customHeight="false" outlineLevel="0" collapsed="false">
      <c r="A485" s="8" t="n">
        <v>484</v>
      </c>
      <c r="B485" s="12" t="n">
        <v>30</v>
      </c>
      <c r="C485" s="8" t="s">
        <v>32</v>
      </c>
      <c r="D485" s="8" t="s">
        <v>588</v>
      </c>
      <c r="E485" s="8"/>
      <c r="F485" s="2" t="str">
        <f aca="false">SUBSTITUTE(C485," ","_")&amp;"_"&amp;SUBSTITUTE(D485," ","_")&amp;"_"&amp;SUBSTITUTE(E485," ","_")</f>
        <v>NISSAN_TEana_2.3_L_230_JMY_</v>
      </c>
      <c r="G485" s="2" t="str">
        <f aca="false">VLOOKUP(F485,Sheet6!$G$3:$H$904,2,0)</f>
        <v>NS50</v>
      </c>
      <c r="H485" s="2" t="n">
        <f aca="false">VLOOKUP(G485,part!$Q$2:$R$51,2,0)</f>
        <v>2</v>
      </c>
      <c r="I485" s="2" t="str">
        <f aca="false">VLOOKUP(F485,Sheet6!$G$3:$I$904,3,0)</f>
        <v>D23L</v>
      </c>
      <c r="J485" s="2" t="n">
        <f aca="false">VLOOKUP(F485,Sheet6!$G$3:$J$904,4,0)</f>
        <v>0</v>
      </c>
      <c r="K485" s="8" t="n">
        <v>484</v>
      </c>
      <c r="L485" s="2" t="n">
        <f aca="false">VLOOKUP(F485,Sheet9!$H$1:$I$912,2,0)</f>
        <v>1983</v>
      </c>
      <c r="M485" s="2" t="n">
        <f aca="false">VLOOKUP(F485,Sheet9!$H$3:$I$912,2,0)</f>
        <v>1983</v>
      </c>
      <c r="V485" s="2" t="str">
        <f aca="false">"{"&amp;""""&amp;"id"&amp;""""&amp;":"&amp;""""&amp;A485&amp;""""&amp;","&amp;""""&amp;"make_id"&amp;""""&amp;":"&amp;""""&amp;B485&amp;""""&amp;","&amp;""""&amp;"model_name"&amp;""""&amp;":"&amp;""""&amp;D485&amp;""""&amp;","&amp;""""&amp;"year_model"&amp;""""&amp;":"&amp;""""&amp;E485&amp;""""&amp;","&amp;""""&amp;"description"&amp;""""&amp;":"&amp;""""&amp;AD485&amp;""""&amp;"},"</f>
        <v>{"id":"484","make_id":"30","model_name":"TEana 2.3 L 230 JMY","year_model":"","description":""},</v>
      </c>
    </row>
    <row r="486" customFormat="false" ht="13.8" hidden="false" customHeight="false" outlineLevel="0" collapsed="false">
      <c r="A486" s="8" t="n">
        <v>485</v>
      </c>
      <c r="B486" s="12" t="n">
        <v>30</v>
      </c>
      <c r="C486" s="8" t="s">
        <v>32</v>
      </c>
      <c r="D486" s="8" t="s">
        <v>589</v>
      </c>
      <c r="E486" s="8" t="s">
        <v>283</v>
      </c>
      <c r="F486" s="2" t="str">
        <f aca="false">SUBSTITUTE(C486," ","_")&amp;"_"&amp;SUBSTITUTE(D486," ","_")&amp;"_"&amp;SUBSTITUTE(E486," ","_")</f>
        <v>NISSAN_Terrano_1995_-_on</v>
      </c>
      <c r="G486" s="2" t="str">
        <f aca="false">VLOOKUP(F486,Sheet6!$G$3:$H$904,2,0)</f>
        <v>N70</v>
      </c>
      <c r="H486" s="2" t="n">
        <f aca="false">VLOOKUP(G486,part!$Q$2:$R$51,2,0)</f>
        <v>1</v>
      </c>
      <c r="I486" s="2" t="str">
        <f aca="false">VLOOKUP(F486,Sheet6!$G$3:$I$904,3,0)</f>
        <v>D31R</v>
      </c>
      <c r="J486" s="2" t="n">
        <f aca="false">VLOOKUP(F486,Sheet6!$G$3:$J$904,4,0)</f>
        <v>0</v>
      </c>
      <c r="K486" s="8" t="n">
        <v>485</v>
      </c>
      <c r="L486" s="2" t="n">
        <f aca="false">VLOOKUP(F486,Sheet9!$H$1:$I$912,2,0)</f>
        <v>1998</v>
      </c>
      <c r="M486" s="2" t="n">
        <f aca="false">VLOOKUP(F486,Sheet9!$H$3:$I$912,2,0)</f>
        <v>1998</v>
      </c>
      <c r="V486" s="2" t="str">
        <f aca="false">"{"&amp;""""&amp;"id"&amp;""""&amp;":"&amp;""""&amp;A486&amp;""""&amp;","&amp;""""&amp;"make_id"&amp;""""&amp;":"&amp;""""&amp;B486&amp;""""&amp;","&amp;""""&amp;"model_name"&amp;""""&amp;":"&amp;""""&amp;D486&amp;""""&amp;","&amp;""""&amp;"year_model"&amp;""""&amp;":"&amp;""""&amp;E486&amp;""""&amp;","&amp;""""&amp;"description"&amp;""""&amp;":"&amp;""""&amp;AD486&amp;""""&amp;"},"</f>
        <v>{"id":"485","make_id":"30","model_name":"Terrano","year_model":"1995 - on","description":""},</v>
      </c>
    </row>
    <row r="487" customFormat="false" ht="13.8" hidden="false" customHeight="false" outlineLevel="0" collapsed="false">
      <c r="A487" s="8" t="n">
        <v>486</v>
      </c>
      <c r="B487" s="12" t="n">
        <v>31</v>
      </c>
      <c r="C487" s="8" t="s">
        <v>33</v>
      </c>
      <c r="D487" s="8" t="s">
        <v>590</v>
      </c>
      <c r="E487" s="8" t="s">
        <v>185</v>
      </c>
      <c r="F487" s="2" t="str">
        <f aca="false">SUBSTITUTE(C487," ","_")&amp;"_"&amp;SUBSTITUTE(D487," ","_")&amp;"_"&amp;SUBSTITUTE(E487," ","_")</f>
        <v>OPEL_Astra__1999_-_on</v>
      </c>
      <c r="G487" s="2" t="str">
        <f aca="false">VLOOKUP(F487,Sheet6!$G$3:$H$904,2,0)</f>
        <v>DIN66</v>
      </c>
      <c r="H487" s="2" t="n">
        <f aca="false">VLOOKUP(G487,part!$Q$2:$R$51,2,0)</f>
        <v>5</v>
      </c>
      <c r="I487" s="2" t="str">
        <f aca="false">VLOOKUP(F487,Sheet6!$G$3:$I$904,3,0)</f>
        <v>DIN66</v>
      </c>
      <c r="J487" s="2" t="n">
        <f aca="false">VLOOKUP(F487,Sheet6!$G$3:$J$904,4,0)</f>
        <v>2001</v>
      </c>
      <c r="K487" s="8" t="n">
        <v>486</v>
      </c>
      <c r="L487" s="2" t="str">
        <f aca="false">VLOOKUP(F487,Sheet9!$H$1:$I$912,2,0)</f>
        <v>2001/2004</v>
      </c>
      <c r="M487" s="2" t="str">
        <f aca="false">VLOOKUP(F487,Sheet9!$H$3:$I$912,2,0)</f>
        <v>2001/2004</v>
      </c>
      <c r="V487" s="2" t="str">
        <f aca="false">"{"&amp;""""&amp;"id"&amp;""""&amp;":"&amp;""""&amp;A487&amp;""""&amp;","&amp;""""&amp;"make_id"&amp;""""&amp;":"&amp;""""&amp;B487&amp;""""&amp;","&amp;""""&amp;"model_name"&amp;""""&amp;":"&amp;""""&amp;D487&amp;""""&amp;","&amp;""""&amp;"year_model"&amp;""""&amp;":"&amp;""""&amp;E487&amp;""""&amp;","&amp;""""&amp;"description"&amp;""""&amp;":"&amp;""""&amp;AD487&amp;""""&amp;"},"</f>
        <v>{"id":"486","make_id":"31","model_name":"Astra ","year_model":"1999 - on","description":""},</v>
      </c>
    </row>
    <row r="488" customFormat="false" ht="13.8" hidden="false" customHeight="false" outlineLevel="0" collapsed="false">
      <c r="A488" s="8" t="n">
        <v>487</v>
      </c>
      <c r="B488" s="12" t="n">
        <v>31</v>
      </c>
      <c r="C488" s="8" t="s">
        <v>33</v>
      </c>
      <c r="D488" s="8" t="s">
        <v>591</v>
      </c>
      <c r="E488" s="8" t="s">
        <v>262</v>
      </c>
      <c r="F488" s="2" t="str">
        <f aca="false">SUBSTITUTE(C488," ","_")&amp;"_"&amp;SUBSTITUTE(D488," ","_")&amp;"_"&amp;SUBSTITUTE(E488," ","_")</f>
        <v>OPEL_Omega_1998_-_on</v>
      </c>
      <c r="G488" s="2" t="str">
        <f aca="false">VLOOKUP(F488,Sheet6!$G$3:$H$904,2,0)</f>
        <v>DIN88</v>
      </c>
      <c r="H488" s="2" t="n">
        <f aca="false">VLOOKUP(G488,part!$Q$2:$R$51,2,0)</f>
        <v>6</v>
      </c>
      <c r="I488" s="2" t="str">
        <f aca="false">VLOOKUP(F488,Sheet6!$G$3:$I$904,3,0)</f>
        <v>DIN88</v>
      </c>
      <c r="J488" s="2" t="n">
        <f aca="false">VLOOKUP(F488,Sheet6!$G$3:$J$904,4,0)</f>
        <v>0</v>
      </c>
      <c r="K488" s="8" t="n">
        <v>487</v>
      </c>
      <c r="L488" s="2" t="n">
        <f aca="false">VLOOKUP(F488,Sheet9!$H$1:$I$912,2,0)</f>
        <v>2003</v>
      </c>
      <c r="M488" s="2" t="n">
        <f aca="false">VLOOKUP(F488,Sheet9!$H$3:$I$912,2,0)</f>
        <v>2003</v>
      </c>
      <c r="V488" s="2" t="str">
        <f aca="false">"{"&amp;""""&amp;"id"&amp;""""&amp;":"&amp;""""&amp;A488&amp;""""&amp;","&amp;""""&amp;"make_id"&amp;""""&amp;":"&amp;""""&amp;B488&amp;""""&amp;","&amp;""""&amp;"model_name"&amp;""""&amp;":"&amp;""""&amp;D488&amp;""""&amp;","&amp;""""&amp;"year_model"&amp;""""&amp;":"&amp;""""&amp;E488&amp;""""&amp;","&amp;""""&amp;"description"&amp;""""&amp;":"&amp;""""&amp;AD488&amp;""""&amp;"},"</f>
        <v>{"id":"487","make_id":"31","model_name":"Omega","year_model":"1998 - on","description":""},</v>
      </c>
    </row>
    <row r="489" customFormat="false" ht="13.8" hidden="false" customHeight="false" outlineLevel="0" collapsed="false">
      <c r="A489" s="8" t="n">
        <v>488</v>
      </c>
      <c r="B489" s="12" t="n">
        <v>31</v>
      </c>
      <c r="C489" s="8" t="s">
        <v>33</v>
      </c>
      <c r="D489" s="8" t="s">
        <v>592</v>
      </c>
      <c r="E489" s="8" t="s">
        <v>185</v>
      </c>
      <c r="F489" s="2" t="str">
        <f aca="false">SUBSTITUTE(C489," ","_")&amp;"_"&amp;SUBSTITUTE(D489," ","_")&amp;"_"&amp;SUBSTITUTE(E489," ","_")</f>
        <v>OPEL_Tigra__1999_-_on</v>
      </c>
      <c r="G489" s="2" t="str">
        <f aca="false">VLOOKUP(F489,Sheet6!$G$3:$H$904,2,0)</f>
        <v>DIN66</v>
      </c>
      <c r="H489" s="2" t="n">
        <f aca="false">VLOOKUP(G489,part!$Q$2:$R$51,2,0)</f>
        <v>5</v>
      </c>
      <c r="I489" s="2" t="str">
        <f aca="false">VLOOKUP(F489,Sheet6!$G$3:$I$904,3,0)</f>
        <v>DIN66</v>
      </c>
      <c r="J489" s="2" t="n">
        <f aca="false">VLOOKUP(F489,Sheet6!$G$3:$J$904,4,0)</f>
        <v>2001</v>
      </c>
      <c r="K489" s="8" t="n">
        <v>488</v>
      </c>
      <c r="L489" s="2" t="str">
        <f aca="false">VLOOKUP(F489,Sheet9!$H$1:$I$912,2,0)</f>
        <v>2001/2004</v>
      </c>
      <c r="M489" s="2" t="str">
        <f aca="false">VLOOKUP(F489,Sheet9!$H$3:$I$912,2,0)</f>
        <v>2001/2004</v>
      </c>
      <c r="V489" s="2" t="str">
        <f aca="false">"{"&amp;""""&amp;"id"&amp;""""&amp;":"&amp;""""&amp;A489&amp;""""&amp;","&amp;""""&amp;"make_id"&amp;""""&amp;":"&amp;""""&amp;B489&amp;""""&amp;","&amp;""""&amp;"model_name"&amp;""""&amp;":"&amp;""""&amp;D489&amp;""""&amp;","&amp;""""&amp;"year_model"&amp;""""&amp;":"&amp;""""&amp;E489&amp;""""&amp;","&amp;""""&amp;"description"&amp;""""&amp;":"&amp;""""&amp;AD489&amp;""""&amp;"},"</f>
        <v>{"id":"488","make_id":"31","model_name":"Tigra ","year_model":"1999 - on","description":""},</v>
      </c>
    </row>
    <row r="490" customFormat="false" ht="13.8" hidden="false" customHeight="false" outlineLevel="0" collapsed="false">
      <c r="A490" s="8" t="n">
        <v>489</v>
      </c>
      <c r="B490" s="12" t="n">
        <v>31</v>
      </c>
      <c r="C490" s="8" t="s">
        <v>33</v>
      </c>
      <c r="D490" s="8" t="s">
        <v>593</v>
      </c>
      <c r="E490" s="8" t="s">
        <v>262</v>
      </c>
      <c r="F490" s="2" t="str">
        <f aca="false">SUBSTITUTE(C490," ","_")&amp;"_"&amp;SUBSTITUTE(D490," ","_")&amp;"_"&amp;SUBSTITUTE(E490," ","_")</f>
        <v>OPEL_Vectra_1998_-_on</v>
      </c>
      <c r="G490" s="2" t="str">
        <f aca="false">VLOOKUP(F490,Sheet6!$G$3:$H$904,2,0)</f>
        <v>DIN66</v>
      </c>
      <c r="H490" s="2" t="n">
        <f aca="false">VLOOKUP(G490,part!$Q$2:$R$51,2,0)</f>
        <v>5</v>
      </c>
      <c r="I490" s="2" t="str">
        <f aca="false">VLOOKUP(F490,Sheet6!$G$3:$I$904,3,0)</f>
        <v>DIN66</v>
      </c>
      <c r="J490" s="2" t="n">
        <f aca="false">VLOOKUP(F490,Sheet6!$G$3:$J$904,4,0)</f>
        <v>2001</v>
      </c>
      <c r="K490" s="8" t="n">
        <v>489</v>
      </c>
      <c r="L490" s="2" t="str">
        <f aca="false">VLOOKUP(F490,Sheet9!$H$1:$I$912,2,0)</f>
        <v>2001/2004</v>
      </c>
      <c r="M490" s="2" t="str">
        <f aca="false">VLOOKUP(F490,Sheet9!$H$3:$I$912,2,0)</f>
        <v>2001/2004</v>
      </c>
      <c r="V490" s="2" t="str">
        <f aca="false">"{"&amp;""""&amp;"id"&amp;""""&amp;":"&amp;""""&amp;A490&amp;""""&amp;","&amp;""""&amp;"make_id"&amp;""""&amp;":"&amp;""""&amp;B490&amp;""""&amp;","&amp;""""&amp;"model_name"&amp;""""&amp;":"&amp;""""&amp;D490&amp;""""&amp;","&amp;""""&amp;"year_model"&amp;""""&amp;":"&amp;""""&amp;E490&amp;""""&amp;","&amp;""""&amp;"description"&amp;""""&amp;":"&amp;""""&amp;AD490&amp;""""&amp;"},"</f>
        <v>{"id":"489","make_id":"31","model_name":"Vectra","year_model":"1998 - on","description":""},</v>
      </c>
    </row>
    <row r="491" customFormat="false" ht="13.8" hidden="false" customHeight="false" outlineLevel="0" collapsed="false">
      <c r="A491" s="8" t="n">
        <v>490</v>
      </c>
      <c r="B491" s="12" t="n">
        <v>32</v>
      </c>
      <c r="C491" s="8" t="s">
        <v>34</v>
      </c>
      <c r="D491" s="8" t="n">
        <v>1007</v>
      </c>
      <c r="E491" s="8"/>
      <c r="F491" s="2" t="str">
        <f aca="false">SUBSTITUTE(C491," ","_")&amp;"_"&amp;SUBSTITUTE(D491," ","_")&amp;"_"&amp;SUBSTITUTE(E491," ","_")</f>
        <v>PEUGEOT_1007_</v>
      </c>
      <c r="G491" s="2" t="str">
        <f aca="false">VLOOKUP(F491,Sheet6!$G$3:$H$904,2,0)</f>
        <v>DIN44</v>
      </c>
      <c r="H491" s="2" t="n">
        <f aca="false">VLOOKUP(G491,part!$Q$2:$R$51,2,0)</f>
        <v>7</v>
      </c>
      <c r="I491" s="2" t="str">
        <f aca="false">VLOOKUP(F491,Sheet6!$G$3:$I$904,3,0)</f>
        <v>DIN44</v>
      </c>
      <c r="J491" s="2" t="n">
        <f aca="false">VLOOKUP(F491,Sheet6!$G$3:$J$904,4,0)</f>
        <v>0</v>
      </c>
      <c r="K491" s="8" t="n">
        <v>490</v>
      </c>
      <c r="L491" s="2" t="n">
        <f aca="false">VLOOKUP(F491,Sheet9!$H$1:$I$912,2,0)</f>
        <v>0</v>
      </c>
      <c r="M491" s="2" t="n">
        <f aca="false">VLOOKUP(F491,Sheet9!$H$3:$I$912,2,0)</f>
        <v>0</v>
      </c>
      <c r="V491" s="2" t="str">
        <f aca="false">"{"&amp;""""&amp;"id"&amp;""""&amp;":"&amp;""""&amp;A491&amp;""""&amp;","&amp;""""&amp;"make_id"&amp;""""&amp;":"&amp;""""&amp;B491&amp;""""&amp;","&amp;""""&amp;"model_name"&amp;""""&amp;":"&amp;""""&amp;D491&amp;""""&amp;","&amp;""""&amp;"year_model"&amp;""""&amp;":"&amp;""""&amp;E491&amp;""""&amp;","&amp;""""&amp;"description"&amp;""""&amp;":"&amp;""""&amp;AD491&amp;""""&amp;"},"</f>
        <v>{"id":"490","make_id":"32","model_name":"1007","year_model":"","description":""},</v>
      </c>
    </row>
    <row r="492" customFormat="false" ht="13.8" hidden="false" customHeight="false" outlineLevel="0" collapsed="false">
      <c r="A492" s="8" t="n">
        <v>491</v>
      </c>
      <c r="B492" s="12" t="n">
        <v>32</v>
      </c>
      <c r="C492" s="8" t="s">
        <v>34</v>
      </c>
      <c r="D492" s="8" t="n">
        <v>206</v>
      </c>
      <c r="E492" s="8"/>
      <c r="F492" s="2" t="str">
        <f aca="false">SUBSTITUTE(C492," ","_")&amp;"_"&amp;SUBSTITUTE(D492," ","_")&amp;"_"&amp;SUBSTITUTE(E492," ","_")</f>
        <v>PEUGEOT_206_</v>
      </c>
      <c r="G492" s="2" t="str">
        <f aca="false">VLOOKUP(F492,Sheet6!$G$3:$H$904,2,0)</f>
        <v>DIN44</v>
      </c>
      <c r="H492" s="2" t="n">
        <f aca="false">VLOOKUP(G492,part!$Q$2:$R$51,2,0)</f>
        <v>7</v>
      </c>
      <c r="I492" s="2" t="str">
        <f aca="false">VLOOKUP(F492,Sheet6!$G$3:$I$904,3,0)</f>
        <v>DIN44</v>
      </c>
      <c r="J492" s="2" t="n">
        <f aca="false">VLOOKUP(F492,Sheet6!$G$3:$J$904,4,0)</f>
        <v>0</v>
      </c>
      <c r="K492" s="8" t="n">
        <v>491</v>
      </c>
      <c r="L492" s="2" t="n">
        <f aca="false">VLOOKUP(F492,Sheet9!$H$1:$I$912,2,0)</f>
        <v>0</v>
      </c>
      <c r="M492" s="2" t="n">
        <f aca="false">VLOOKUP(F492,Sheet9!$H$3:$I$912,2,0)</f>
        <v>0</v>
      </c>
      <c r="V492" s="2" t="str">
        <f aca="false">"{"&amp;""""&amp;"id"&amp;""""&amp;":"&amp;""""&amp;A492&amp;""""&amp;","&amp;""""&amp;"make_id"&amp;""""&amp;":"&amp;""""&amp;B492&amp;""""&amp;","&amp;""""&amp;"model_name"&amp;""""&amp;":"&amp;""""&amp;D492&amp;""""&amp;","&amp;""""&amp;"year_model"&amp;""""&amp;":"&amp;""""&amp;E492&amp;""""&amp;","&amp;""""&amp;"description"&amp;""""&amp;":"&amp;""""&amp;AD492&amp;""""&amp;"},"</f>
        <v>{"id":"491","make_id":"32","model_name":"206","year_model":"","description":""},</v>
      </c>
    </row>
    <row r="493" customFormat="false" ht="13.8" hidden="false" customHeight="false" outlineLevel="0" collapsed="false">
      <c r="A493" s="8" t="n">
        <v>492</v>
      </c>
      <c r="B493" s="12" t="n">
        <v>32</v>
      </c>
      <c r="C493" s="8" t="s">
        <v>34</v>
      </c>
      <c r="D493" s="8" t="n">
        <v>307</v>
      </c>
      <c r="E493" s="8"/>
      <c r="F493" s="2" t="str">
        <f aca="false">SUBSTITUTE(C493," ","_")&amp;"_"&amp;SUBSTITUTE(D493," ","_")&amp;"_"&amp;SUBSTITUTE(E493," ","_")</f>
        <v>PEUGEOT_307_</v>
      </c>
      <c r="G493" s="2" t="str">
        <f aca="false">VLOOKUP(F493,Sheet6!$G$3:$H$904,2,0)</f>
        <v>DIN44</v>
      </c>
      <c r="H493" s="2" t="n">
        <f aca="false">VLOOKUP(G493,part!$Q$2:$R$51,2,0)</f>
        <v>7</v>
      </c>
      <c r="I493" s="2" t="str">
        <f aca="false">VLOOKUP(F493,Sheet6!$G$3:$I$904,3,0)</f>
        <v>DIN44</v>
      </c>
      <c r="J493" s="2" t="n">
        <f aca="false">VLOOKUP(F493,Sheet6!$G$3:$J$904,4,0)</f>
        <v>0</v>
      </c>
      <c r="K493" s="8" t="n">
        <v>492</v>
      </c>
      <c r="L493" s="2" t="n">
        <f aca="false">VLOOKUP(F493,Sheet9!$H$1:$I$912,2,0)</f>
        <v>0</v>
      </c>
      <c r="M493" s="2" t="n">
        <f aca="false">VLOOKUP(F493,Sheet9!$H$3:$I$912,2,0)</f>
        <v>0</v>
      </c>
      <c r="V493" s="2" t="str">
        <f aca="false">"{"&amp;""""&amp;"id"&amp;""""&amp;":"&amp;""""&amp;A493&amp;""""&amp;","&amp;""""&amp;"make_id"&amp;""""&amp;":"&amp;""""&amp;B493&amp;""""&amp;","&amp;""""&amp;"model_name"&amp;""""&amp;":"&amp;""""&amp;D493&amp;""""&amp;","&amp;""""&amp;"year_model"&amp;""""&amp;":"&amp;""""&amp;E493&amp;""""&amp;","&amp;""""&amp;"description"&amp;""""&amp;":"&amp;""""&amp;AD493&amp;""""&amp;"},"</f>
        <v>{"id":"492","make_id":"32","model_name":"307","year_model":"","description":""},</v>
      </c>
    </row>
    <row r="494" customFormat="false" ht="13.8" hidden="false" customHeight="false" outlineLevel="0" collapsed="false">
      <c r="A494" s="8" t="n">
        <v>493</v>
      </c>
      <c r="B494" s="12" t="n">
        <v>32</v>
      </c>
      <c r="C494" s="8" t="s">
        <v>34</v>
      </c>
      <c r="D494" s="8" t="n">
        <v>407</v>
      </c>
      <c r="E494" s="8"/>
      <c r="F494" s="2" t="str">
        <f aca="false">SUBSTITUTE(C494," ","_")&amp;"_"&amp;SUBSTITUTE(D494," ","_")&amp;"_"&amp;SUBSTITUTE(E494," ","_")</f>
        <v>PEUGEOT_407_</v>
      </c>
      <c r="G494" s="2" t="str">
        <f aca="false">VLOOKUP(F494,Sheet6!$G$3:$H$904,2,0)</f>
        <v>DIN66</v>
      </c>
      <c r="H494" s="2" t="n">
        <f aca="false">VLOOKUP(G494,part!$Q$2:$R$51,2,0)</f>
        <v>5</v>
      </c>
      <c r="I494" s="2" t="str">
        <f aca="false">VLOOKUP(F494,Sheet6!$G$3:$I$904,3,0)</f>
        <v>DIN66</v>
      </c>
      <c r="J494" s="2" t="n">
        <f aca="false">VLOOKUP(F494,Sheet6!$G$3:$J$904,4,0)</f>
        <v>2001</v>
      </c>
      <c r="K494" s="8" t="n">
        <v>493</v>
      </c>
      <c r="L494" s="2" t="str">
        <f aca="false">VLOOKUP(F494,Sheet9!$H$1:$I$912,2,0)</f>
        <v>2001/2004</v>
      </c>
      <c r="M494" s="2" t="str">
        <f aca="false">VLOOKUP(F494,Sheet9!$H$3:$I$912,2,0)</f>
        <v>2001/2004</v>
      </c>
      <c r="V494" s="2" t="str">
        <f aca="false">"{"&amp;""""&amp;"id"&amp;""""&amp;":"&amp;""""&amp;A494&amp;""""&amp;","&amp;""""&amp;"make_id"&amp;""""&amp;":"&amp;""""&amp;B494&amp;""""&amp;","&amp;""""&amp;"model_name"&amp;""""&amp;":"&amp;""""&amp;D494&amp;""""&amp;","&amp;""""&amp;"year_model"&amp;""""&amp;":"&amp;""""&amp;E494&amp;""""&amp;","&amp;""""&amp;"description"&amp;""""&amp;":"&amp;""""&amp;AD494&amp;""""&amp;"},"</f>
        <v>{"id":"493","make_id":"32","model_name":"407","year_model":"","description":""},</v>
      </c>
    </row>
    <row r="495" customFormat="false" ht="13.8" hidden="false" customHeight="false" outlineLevel="0" collapsed="false">
      <c r="A495" s="8" t="n">
        <v>494</v>
      </c>
      <c r="B495" s="12" t="n">
        <v>32</v>
      </c>
      <c r="C495" s="8" t="s">
        <v>34</v>
      </c>
      <c r="D495" s="8" t="n">
        <v>301</v>
      </c>
      <c r="E495" s="8" t="s">
        <v>141</v>
      </c>
      <c r="F495" s="2" t="str">
        <f aca="false">SUBSTITUTE(C495," ","_")&amp;"_"&amp;SUBSTITUTE(D495," ","_")&amp;"_"&amp;SUBSTITUTE(E495," ","_")</f>
        <v>PEUGEOT_301_2012_-_on</v>
      </c>
      <c r="G495" s="2" t="str">
        <f aca="false">VLOOKUP(F495,Sheet6!$G$3:$H$904,2,0)</f>
        <v>DIN70</v>
      </c>
      <c r="H495" s="2" t="n">
        <f aca="false">VLOOKUP(G495,part!$Q$2:$R$51,2,0)</f>
        <v>8</v>
      </c>
      <c r="I495" s="2" t="n">
        <f aca="false">VLOOKUP(F495,Sheet6!$G$3:$I$904,3,0)</f>
        <v>0</v>
      </c>
      <c r="J495" s="2" t="n">
        <f aca="false">VLOOKUP(F495,Sheet6!$G$3:$J$904,4,0)</f>
        <v>0</v>
      </c>
      <c r="K495" s="8" t="n">
        <v>494</v>
      </c>
      <c r="L495" s="2" t="n">
        <f aca="false">VLOOKUP(F495,Sheet9!$H$1:$I$912,2,0)</f>
        <v>0</v>
      </c>
      <c r="M495" s="2" t="n">
        <f aca="false">VLOOKUP(F495,Sheet9!$H$3:$I$912,2,0)</f>
        <v>0</v>
      </c>
      <c r="V495" s="2" t="str">
        <f aca="false">"{"&amp;""""&amp;"id"&amp;""""&amp;":"&amp;""""&amp;A495&amp;""""&amp;","&amp;""""&amp;"make_id"&amp;""""&amp;":"&amp;""""&amp;B495&amp;""""&amp;","&amp;""""&amp;"model_name"&amp;""""&amp;":"&amp;""""&amp;D495&amp;""""&amp;","&amp;""""&amp;"year_model"&amp;""""&amp;":"&amp;""""&amp;E495&amp;""""&amp;","&amp;""""&amp;"description"&amp;""""&amp;":"&amp;""""&amp;AD495&amp;""""&amp;"},"</f>
        <v>{"id":"494","make_id":"32","model_name":"301","year_model":"2012 - on","description":""},</v>
      </c>
    </row>
    <row r="496" customFormat="false" ht="13.8" hidden="false" customHeight="false" outlineLevel="0" collapsed="false">
      <c r="A496" s="8" t="n">
        <v>495</v>
      </c>
      <c r="B496" s="12" t="n">
        <v>32</v>
      </c>
      <c r="C496" s="8" t="s">
        <v>34</v>
      </c>
      <c r="D496" s="8" t="n">
        <v>308</v>
      </c>
      <c r="E496" s="8" t="s">
        <v>141</v>
      </c>
      <c r="F496" s="2" t="str">
        <f aca="false">SUBSTITUTE(C496," ","_")&amp;"_"&amp;SUBSTITUTE(D496," ","_")&amp;"_"&amp;SUBSTITUTE(E496," ","_")</f>
        <v>PEUGEOT_308_2012_-_on</v>
      </c>
      <c r="G496" s="2" t="str">
        <f aca="false">VLOOKUP(F496,Sheet6!$G$3:$H$904,2,0)</f>
        <v>DIN70</v>
      </c>
      <c r="H496" s="2" t="n">
        <f aca="false">VLOOKUP(G496,part!$Q$2:$R$51,2,0)</f>
        <v>8</v>
      </c>
      <c r="I496" s="2" t="n">
        <f aca="false">VLOOKUP(F496,Sheet6!$G$3:$I$904,3,0)</f>
        <v>0</v>
      </c>
      <c r="J496" s="2" t="n">
        <f aca="false">VLOOKUP(F496,Sheet6!$G$3:$J$904,4,0)</f>
        <v>0</v>
      </c>
      <c r="K496" s="8" t="n">
        <v>495</v>
      </c>
      <c r="L496" s="2" t="n">
        <f aca="false">VLOOKUP(F496,Sheet9!$H$1:$I$912,2,0)</f>
        <v>0</v>
      </c>
      <c r="M496" s="2" t="n">
        <f aca="false">VLOOKUP(F496,Sheet9!$H$3:$I$912,2,0)</f>
        <v>0</v>
      </c>
      <c r="V496" s="2" t="str">
        <f aca="false">"{"&amp;""""&amp;"id"&amp;""""&amp;":"&amp;""""&amp;A496&amp;""""&amp;","&amp;""""&amp;"make_id"&amp;""""&amp;":"&amp;""""&amp;B496&amp;""""&amp;","&amp;""""&amp;"model_name"&amp;""""&amp;":"&amp;""""&amp;D496&amp;""""&amp;","&amp;""""&amp;"year_model"&amp;""""&amp;":"&amp;""""&amp;E496&amp;""""&amp;","&amp;""""&amp;"description"&amp;""""&amp;":"&amp;""""&amp;AD496&amp;""""&amp;"},"</f>
        <v>{"id":"495","make_id":"32","model_name":"308","year_model":"2012 - on","description":""},</v>
      </c>
    </row>
    <row r="497" customFormat="false" ht="13.8" hidden="false" customHeight="false" outlineLevel="0" collapsed="false">
      <c r="A497" s="8" t="n">
        <v>496</v>
      </c>
      <c r="B497" s="12" t="n">
        <v>32</v>
      </c>
      <c r="C497" s="8" t="s">
        <v>34</v>
      </c>
      <c r="D497" s="8" t="n">
        <v>2008</v>
      </c>
      <c r="E497" s="8" t="s">
        <v>141</v>
      </c>
      <c r="F497" s="2" t="str">
        <f aca="false">SUBSTITUTE(C497," ","_")&amp;"_"&amp;SUBSTITUTE(D497," ","_")&amp;"_"&amp;SUBSTITUTE(E497," ","_")</f>
        <v>PEUGEOT_2008_2012_-_on</v>
      </c>
      <c r="G497" s="2" t="str">
        <f aca="false">VLOOKUP(F497,Sheet6!$G$3:$H$904,2,0)</f>
        <v>DIN70</v>
      </c>
      <c r="H497" s="2" t="n">
        <f aca="false">VLOOKUP(G497,part!$Q$2:$R$51,2,0)</f>
        <v>8</v>
      </c>
      <c r="I497" s="2" t="str">
        <f aca="false">VLOOKUP(F497,Sheet6!$G$3:$I$904,3,0)</f>
        <v>If the vehicle is equipped with start/stop technology, the recommended battery is ENERGIZER AGM</v>
      </c>
      <c r="J497" s="2" t="n">
        <f aca="false">VLOOKUP(F497,Sheet6!$G$3:$J$904,4,0)</f>
        <v>0</v>
      </c>
      <c r="K497" s="8" t="n">
        <v>496</v>
      </c>
      <c r="L497" s="2" t="n">
        <f aca="false">VLOOKUP(F497,Sheet9!$H$1:$I$912,2,0)</f>
        <v>0</v>
      </c>
      <c r="M497" s="2" t="n">
        <f aca="false">VLOOKUP(F497,Sheet9!$H$3:$I$912,2,0)</f>
        <v>0</v>
      </c>
      <c r="V497" s="2" t="str">
        <f aca="false">"{"&amp;""""&amp;"id"&amp;""""&amp;":"&amp;""""&amp;A497&amp;""""&amp;","&amp;""""&amp;"make_id"&amp;""""&amp;":"&amp;""""&amp;B497&amp;""""&amp;","&amp;""""&amp;"model_name"&amp;""""&amp;":"&amp;""""&amp;D497&amp;""""&amp;","&amp;""""&amp;"year_model"&amp;""""&amp;":"&amp;""""&amp;E497&amp;""""&amp;","&amp;""""&amp;"description"&amp;""""&amp;":"&amp;""""&amp;AD497&amp;""""&amp;"},"</f>
        <v>{"id":"496","make_id":"32","model_name":"2008","year_model":"2012 - on","description":""},</v>
      </c>
    </row>
    <row r="498" customFormat="false" ht="13.8" hidden="false" customHeight="false" outlineLevel="0" collapsed="false">
      <c r="A498" s="8" t="n">
        <v>497</v>
      </c>
      <c r="B498" s="12" t="n">
        <v>32</v>
      </c>
      <c r="C498" s="8" t="s">
        <v>34</v>
      </c>
      <c r="D498" s="8" t="n">
        <v>5008</v>
      </c>
      <c r="E498" s="8" t="s">
        <v>141</v>
      </c>
      <c r="F498" s="2" t="str">
        <f aca="false">SUBSTITUTE(C498," ","_")&amp;"_"&amp;SUBSTITUTE(D498," ","_")&amp;"_"&amp;SUBSTITUTE(E498," ","_")</f>
        <v>PEUGEOT_5008_2012_-_on</v>
      </c>
      <c r="G498" s="2" t="str">
        <f aca="false">VLOOKUP(F498,Sheet6!$G$3:$H$904,2,0)</f>
        <v>DIN70</v>
      </c>
      <c r="H498" s="2" t="n">
        <f aca="false">VLOOKUP(G498,part!$Q$2:$R$51,2,0)</f>
        <v>8</v>
      </c>
      <c r="I498" s="2" t="str">
        <f aca="false">VLOOKUP(F498,Sheet6!$G$3:$I$904,3,0)</f>
        <v>If the vehicle is equipped with start/stop technology, the recommended battery is ENERGIZER AGM</v>
      </c>
      <c r="J498" s="2" t="n">
        <f aca="false">VLOOKUP(F498,Sheet6!$G$3:$J$904,4,0)</f>
        <v>0</v>
      </c>
      <c r="K498" s="8" t="n">
        <v>497</v>
      </c>
      <c r="L498" s="2" t="n">
        <f aca="false">VLOOKUP(F498,Sheet9!$H$1:$I$912,2,0)</f>
        <v>0</v>
      </c>
      <c r="M498" s="2" t="n">
        <f aca="false">VLOOKUP(F498,Sheet9!$H$3:$I$912,2,0)</f>
        <v>0</v>
      </c>
      <c r="V498" s="2" t="str">
        <f aca="false">"{"&amp;""""&amp;"id"&amp;""""&amp;":"&amp;""""&amp;A498&amp;""""&amp;","&amp;""""&amp;"make_id"&amp;""""&amp;":"&amp;""""&amp;B498&amp;""""&amp;","&amp;""""&amp;"model_name"&amp;""""&amp;":"&amp;""""&amp;D498&amp;""""&amp;","&amp;""""&amp;"year_model"&amp;""""&amp;":"&amp;""""&amp;E498&amp;""""&amp;","&amp;""""&amp;"description"&amp;""""&amp;":"&amp;""""&amp;AD498&amp;""""&amp;"},"</f>
        <v>{"id":"497","make_id":"32","model_name":"5008","year_model":"2012 - on","description":""},</v>
      </c>
    </row>
    <row r="499" customFormat="false" ht="13.8" hidden="false" customHeight="false" outlineLevel="0" collapsed="false">
      <c r="A499" s="8" t="n">
        <v>498</v>
      </c>
      <c r="B499" s="12" t="n">
        <v>32</v>
      </c>
      <c r="C499" s="8" t="s">
        <v>34</v>
      </c>
      <c r="D499" s="8" t="n">
        <v>508</v>
      </c>
      <c r="E499" s="8" t="s">
        <v>141</v>
      </c>
      <c r="F499" s="2" t="str">
        <f aca="false">SUBSTITUTE(C499," ","_")&amp;"_"&amp;SUBSTITUTE(D499," ","_")&amp;"_"&amp;SUBSTITUTE(E499," ","_")</f>
        <v>PEUGEOT_508_2012_-_on</v>
      </c>
      <c r="G499" s="2" t="str">
        <f aca="false">VLOOKUP(F499,Sheet6!$G$3:$H$904,2,0)</f>
        <v>DIN70</v>
      </c>
      <c r="H499" s="2" t="n">
        <f aca="false">VLOOKUP(G499,part!$Q$2:$R$51,2,0)</f>
        <v>8</v>
      </c>
      <c r="I499" s="2" t="str">
        <f aca="false">VLOOKUP(F499,Sheet6!$G$3:$I$904,3,0)</f>
        <v>If the vehicle is equipped with start/stop technology, the recommended battery is ENERGIZER AGM</v>
      </c>
      <c r="J499" s="2" t="n">
        <f aca="false">VLOOKUP(F499,Sheet6!$G$3:$J$904,4,0)</f>
        <v>0</v>
      </c>
      <c r="K499" s="8" t="n">
        <v>498</v>
      </c>
      <c r="L499" s="2" t="n">
        <f aca="false">VLOOKUP(F499,Sheet9!$H$1:$I$912,2,0)</f>
        <v>0</v>
      </c>
      <c r="M499" s="2" t="n">
        <f aca="false">VLOOKUP(F499,Sheet9!$H$3:$I$912,2,0)</f>
        <v>0</v>
      </c>
      <c r="V499" s="2" t="str">
        <f aca="false">"{"&amp;""""&amp;"id"&amp;""""&amp;":"&amp;""""&amp;A499&amp;""""&amp;","&amp;""""&amp;"make_id"&amp;""""&amp;":"&amp;""""&amp;B499&amp;""""&amp;","&amp;""""&amp;"model_name"&amp;""""&amp;":"&amp;""""&amp;D499&amp;""""&amp;","&amp;""""&amp;"year_model"&amp;""""&amp;":"&amp;""""&amp;E499&amp;""""&amp;","&amp;""""&amp;"description"&amp;""""&amp;":"&amp;""""&amp;AD499&amp;""""&amp;"},"</f>
        <v>{"id":"498","make_id":"32","model_name":"508","year_model":"2012 - on","description":""},</v>
      </c>
    </row>
    <row r="500" customFormat="false" ht="13.8" hidden="false" customHeight="false" outlineLevel="0" collapsed="false">
      <c r="A500" s="8" t="n">
        <v>499</v>
      </c>
      <c r="B500" s="12" t="n">
        <v>32</v>
      </c>
      <c r="C500" s="8" t="s">
        <v>34</v>
      </c>
      <c r="D500" s="8" t="n">
        <v>208</v>
      </c>
      <c r="E500" s="8" t="s">
        <v>141</v>
      </c>
      <c r="F500" s="2" t="str">
        <f aca="false">SUBSTITUTE(C500," ","_")&amp;"_"&amp;SUBSTITUTE(D500," ","_")&amp;"_"&amp;SUBSTITUTE(E500," ","_")</f>
        <v>PEUGEOT_208_2012_-_on</v>
      </c>
      <c r="G500" s="2" t="str">
        <f aca="false">VLOOKUP(F500,Sheet6!$G$3:$H$904,2,0)</f>
        <v>DIN70</v>
      </c>
      <c r="H500" s="2" t="n">
        <f aca="false">VLOOKUP(G500,part!$Q$2:$R$51,2,0)</f>
        <v>8</v>
      </c>
      <c r="I500" s="2" t="str">
        <f aca="false">VLOOKUP(F500,Sheet6!$G$3:$I$904,3,0)</f>
        <v>If the vehicle is equipped with start/stop technology, the recommended battery is ENERGIZER AGM</v>
      </c>
      <c r="J500" s="2" t="n">
        <f aca="false">VLOOKUP(F500,Sheet6!$G$3:$J$904,4,0)</f>
        <v>0</v>
      </c>
      <c r="K500" s="8" t="n">
        <v>499</v>
      </c>
      <c r="L500" s="2" t="n">
        <f aca="false">VLOOKUP(F500,Sheet9!$H$1:$I$912,2,0)</f>
        <v>0</v>
      </c>
      <c r="M500" s="2" t="n">
        <f aca="false">VLOOKUP(F500,Sheet9!$H$3:$I$912,2,0)</f>
        <v>0</v>
      </c>
      <c r="V500" s="2" t="str">
        <f aca="false">"{"&amp;""""&amp;"id"&amp;""""&amp;":"&amp;""""&amp;A500&amp;""""&amp;","&amp;""""&amp;"make_id"&amp;""""&amp;":"&amp;""""&amp;B500&amp;""""&amp;","&amp;""""&amp;"model_name"&amp;""""&amp;":"&amp;""""&amp;D500&amp;""""&amp;","&amp;""""&amp;"year_model"&amp;""""&amp;":"&amp;""""&amp;E500&amp;""""&amp;","&amp;""""&amp;"description"&amp;""""&amp;":"&amp;""""&amp;AD500&amp;""""&amp;"},"</f>
        <v>{"id":"499","make_id":"32","model_name":"208","year_model":"2012 - on","description":""},</v>
      </c>
    </row>
    <row r="501" customFormat="false" ht="13.8" hidden="false" customHeight="false" outlineLevel="0" collapsed="false">
      <c r="A501" s="8" t="n">
        <v>500</v>
      </c>
      <c r="B501" s="12" t="n">
        <v>32</v>
      </c>
      <c r="C501" s="8" t="s">
        <v>34</v>
      </c>
      <c r="D501" s="8" t="s">
        <v>594</v>
      </c>
      <c r="E501" s="8" t="s">
        <v>141</v>
      </c>
      <c r="F501" s="2" t="str">
        <f aca="false">SUBSTITUTE(C501," ","_")&amp;"_"&amp;SUBSTITUTE(D501," ","_")&amp;"_"&amp;SUBSTITUTE(E501," ","_")</f>
        <v>PEUGEOT_Expert_2012_-_on</v>
      </c>
      <c r="G501" s="2" t="str">
        <f aca="false">VLOOKUP(F501,Sheet6!$G$3:$H$904,2,0)</f>
        <v>DIN70</v>
      </c>
      <c r="H501" s="2" t="n">
        <f aca="false">VLOOKUP(G501,part!$Q$2:$R$51,2,0)</f>
        <v>8</v>
      </c>
      <c r="I501" s="2" t="n">
        <f aca="false">VLOOKUP(F501,Sheet6!$G$3:$I$904,3,0)</f>
        <v>0</v>
      </c>
      <c r="J501" s="2" t="n">
        <f aca="false">VLOOKUP(F501,Sheet6!$G$3:$J$904,4,0)</f>
        <v>0</v>
      </c>
      <c r="K501" s="8" t="n">
        <v>500</v>
      </c>
      <c r="L501" s="2" t="n">
        <f aca="false">VLOOKUP(F501,Sheet9!$H$1:$I$912,2,0)</f>
        <v>0</v>
      </c>
      <c r="M501" s="2" t="n">
        <f aca="false">VLOOKUP(F501,Sheet9!$H$3:$I$912,2,0)</f>
        <v>0</v>
      </c>
      <c r="V501" s="2" t="str">
        <f aca="false">"{"&amp;""""&amp;"id"&amp;""""&amp;":"&amp;""""&amp;A501&amp;""""&amp;","&amp;""""&amp;"make_id"&amp;""""&amp;":"&amp;""""&amp;B501&amp;""""&amp;","&amp;""""&amp;"model_name"&amp;""""&amp;":"&amp;""""&amp;D501&amp;""""&amp;","&amp;""""&amp;"year_model"&amp;""""&amp;":"&amp;""""&amp;E501&amp;""""&amp;","&amp;""""&amp;"description"&amp;""""&amp;":"&amp;""""&amp;AD501&amp;""""&amp;"},"</f>
        <v>{"id":"500","make_id":"32","model_name":"Expert","year_model":"2012 - on","description":""},</v>
      </c>
    </row>
    <row r="502" customFormat="false" ht="13.8" hidden="false" customHeight="false" outlineLevel="0" collapsed="false">
      <c r="A502" s="8" t="n">
        <v>501</v>
      </c>
      <c r="B502" s="12" t="n">
        <v>32</v>
      </c>
      <c r="C502" s="8" t="s">
        <v>34</v>
      </c>
      <c r="D502" s="8" t="s">
        <v>595</v>
      </c>
      <c r="E502" s="8" t="s">
        <v>141</v>
      </c>
      <c r="F502" s="2" t="str">
        <f aca="false">SUBSTITUTE(C502," ","_")&amp;"_"&amp;SUBSTITUTE(D502," ","_")&amp;"_"&amp;SUBSTITUTE(E502," ","_")</f>
        <v>PEUGEOT_RCZ_2012_-_on</v>
      </c>
      <c r="G502" s="2" t="str">
        <f aca="false">VLOOKUP(F502,Sheet6!$G$3:$H$904,2,0)</f>
        <v>DIN55</v>
      </c>
      <c r="H502" s="2" t="n">
        <f aca="false">VLOOKUP(G502,part!$Q$2:$R$51,2,0)</f>
        <v>9</v>
      </c>
      <c r="I502" s="2" t="n">
        <f aca="false">VLOOKUP(F502,Sheet6!$G$3:$I$904,3,0)</f>
        <v>0</v>
      </c>
      <c r="J502" s="2" t="n">
        <f aca="false">VLOOKUP(F502,Sheet6!$G$3:$J$904,4,0)</f>
        <v>0</v>
      </c>
      <c r="K502" s="8" t="n">
        <v>501</v>
      </c>
      <c r="L502" s="2" t="n">
        <f aca="false">VLOOKUP(F502,Sheet9!$H$1:$I$912,2,0)</f>
        <v>2002</v>
      </c>
      <c r="M502" s="2" t="n">
        <f aca="false">VLOOKUP(F502,Sheet9!$H$3:$I$912,2,0)</f>
        <v>2002</v>
      </c>
      <c r="V502" s="2" t="str">
        <f aca="false">"{"&amp;""""&amp;"id"&amp;""""&amp;":"&amp;""""&amp;A502&amp;""""&amp;","&amp;""""&amp;"make_id"&amp;""""&amp;":"&amp;""""&amp;B502&amp;""""&amp;","&amp;""""&amp;"model_name"&amp;""""&amp;":"&amp;""""&amp;D502&amp;""""&amp;","&amp;""""&amp;"year_model"&amp;""""&amp;":"&amp;""""&amp;E502&amp;""""&amp;","&amp;""""&amp;"description"&amp;""""&amp;":"&amp;""""&amp;AD502&amp;""""&amp;"},"</f>
        <v>{"id":"501","make_id":"32","model_name":"RCZ","year_model":"2012 - on","description":""},</v>
      </c>
    </row>
    <row r="503" customFormat="false" ht="13.8" hidden="false" customHeight="false" outlineLevel="0" collapsed="false">
      <c r="A503" s="8" t="n">
        <v>502</v>
      </c>
      <c r="B503" s="12" t="n">
        <v>32</v>
      </c>
      <c r="C503" s="8" t="s">
        <v>34</v>
      </c>
      <c r="D503" s="8" t="s">
        <v>596</v>
      </c>
      <c r="E503" s="8"/>
      <c r="F503" s="2" t="str">
        <f aca="false">SUBSTITUTE(C503," ","_")&amp;"_"&amp;SUBSTITUTE(D503," ","_")&amp;"_"&amp;SUBSTITUTE(E503," ","_")</f>
        <v>PEUGEOT_Partner_Van_</v>
      </c>
      <c r="G503" s="2" t="str">
        <f aca="false">VLOOKUP(F503,Sheet6!$G$3:$H$904,2,0)</f>
        <v>DIN88</v>
      </c>
      <c r="H503" s="2" t="n">
        <f aca="false">VLOOKUP(G503,part!$Q$2:$R$51,2,0)</f>
        <v>6</v>
      </c>
      <c r="I503" s="2" t="str">
        <f aca="false">VLOOKUP(F503,Sheet6!$G$3:$I$904,3,0)</f>
        <v>DIN88</v>
      </c>
      <c r="J503" s="2" t="n">
        <f aca="false">VLOOKUP(F503,Sheet6!$G$3:$J$904,4,0)</f>
        <v>0</v>
      </c>
      <c r="K503" s="8" t="n">
        <v>502</v>
      </c>
      <c r="L503" s="2" t="n">
        <f aca="false">VLOOKUP(F503,Sheet9!$H$1:$I$912,2,0)</f>
        <v>0</v>
      </c>
      <c r="M503" s="2" t="n">
        <f aca="false">VLOOKUP(F503,Sheet9!$H$3:$I$912,2,0)</f>
        <v>0</v>
      </c>
      <c r="V503" s="2" t="str">
        <f aca="false">"{"&amp;""""&amp;"id"&amp;""""&amp;":"&amp;""""&amp;A503&amp;""""&amp;","&amp;""""&amp;"make_id"&amp;""""&amp;":"&amp;""""&amp;B503&amp;""""&amp;","&amp;""""&amp;"model_name"&amp;""""&amp;":"&amp;""""&amp;D503&amp;""""&amp;","&amp;""""&amp;"year_model"&amp;""""&amp;":"&amp;""""&amp;E503&amp;""""&amp;","&amp;""""&amp;"description"&amp;""""&amp;":"&amp;""""&amp;AD503&amp;""""&amp;"},"</f>
        <v>{"id":"502","make_id":"32","model_name":"Partner Van","year_model":"","description":""},</v>
      </c>
    </row>
    <row r="504" customFormat="false" ht="13.8" hidden="false" customHeight="false" outlineLevel="0" collapsed="false">
      <c r="A504" s="8" t="n">
        <v>503</v>
      </c>
      <c r="B504" s="12" t="n">
        <v>33</v>
      </c>
      <c r="C504" s="8" t="s">
        <v>35</v>
      </c>
      <c r="D504" s="8" t="s">
        <v>597</v>
      </c>
      <c r="E504" s="9" t="s">
        <v>430</v>
      </c>
      <c r="F504" s="2" t="str">
        <f aca="false">SUBSTITUTE(C504," ","_")&amp;"_"&amp;SUBSTITUTE(D504," ","_")&amp;"_"&amp;SUBSTITUTE(E504," ","_")</f>
        <v>PORSCHE_911_GT2_1993_-_on</v>
      </c>
      <c r="G504" s="2" t="str">
        <f aca="false">VLOOKUP(F504,Sheet6!$G$3:$H$904,2,0)</f>
        <v>DIN88</v>
      </c>
      <c r="H504" s="2" t="n">
        <f aca="false">VLOOKUP(G504,part!$Q$2:$R$51,2,0)</f>
        <v>6</v>
      </c>
      <c r="I504" s="2" t="str">
        <f aca="false">VLOOKUP(F504,Sheet6!$G$3:$I$904,3,0)</f>
        <v>DIN88</v>
      </c>
      <c r="J504" s="2" t="n">
        <f aca="false">VLOOKUP(F504,Sheet6!$G$3:$J$904,4,0)</f>
        <v>0</v>
      </c>
      <c r="K504" s="8" t="n">
        <v>503</v>
      </c>
      <c r="L504" s="2" t="n">
        <f aca="false">VLOOKUP(F504,Sheet9!$H$1:$I$912,2,0)</f>
        <v>2003</v>
      </c>
      <c r="M504" s="2" t="n">
        <f aca="false">VLOOKUP(F504,Sheet9!$H$3:$I$912,2,0)</f>
        <v>2003</v>
      </c>
      <c r="V504" s="2" t="str">
        <f aca="false">"{"&amp;""""&amp;"id"&amp;""""&amp;":"&amp;""""&amp;A504&amp;""""&amp;","&amp;""""&amp;"make_id"&amp;""""&amp;":"&amp;""""&amp;B504&amp;""""&amp;","&amp;""""&amp;"model_name"&amp;""""&amp;":"&amp;""""&amp;D504&amp;""""&amp;","&amp;""""&amp;"year_model"&amp;""""&amp;":"&amp;""""&amp;E504&amp;""""&amp;","&amp;""""&amp;"description"&amp;""""&amp;":"&amp;""""&amp;AD504&amp;""""&amp;"},"</f>
        <v>{"id":"503","make_id":"33","model_name":"911 GT2","year_model":"1993 - on","description":""},</v>
      </c>
    </row>
    <row r="505" customFormat="false" ht="13.8" hidden="false" customHeight="false" outlineLevel="0" collapsed="false">
      <c r="A505" s="8" t="n">
        <v>504</v>
      </c>
      <c r="B505" s="12" t="n">
        <v>33</v>
      </c>
      <c r="C505" s="8" t="s">
        <v>35</v>
      </c>
      <c r="D505" s="8" t="s">
        <v>598</v>
      </c>
      <c r="E505" s="14" t="s">
        <v>430</v>
      </c>
      <c r="F505" s="2" t="str">
        <f aca="false">SUBSTITUTE(C505," ","_")&amp;"_"&amp;SUBSTITUTE(D505," ","_")&amp;"_"&amp;SUBSTITUTE(E505," ","_")</f>
        <v>PORSCHE_911_(Turbo)_1993_-_on</v>
      </c>
      <c r="G505" s="2" t="str">
        <f aca="false">VLOOKUP(F505,Sheet6!$G$3:$H$904,2,0)</f>
        <v>DIN88</v>
      </c>
      <c r="H505" s="2" t="n">
        <f aca="false">VLOOKUP(G505,part!$Q$2:$R$51,2,0)</f>
        <v>6</v>
      </c>
      <c r="I505" s="2" t="str">
        <f aca="false">VLOOKUP(F505,Sheet6!$G$3:$I$904,3,0)</f>
        <v>DIN88</v>
      </c>
      <c r="J505" s="2" t="n">
        <f aca="false">VLOOKUP(F505,Sheet6!$G$3:$J$904,4,0)</f>
        <v>0</v>
      </c>
      <c r="K505" s="8" t="n">
        <v>504</v>
      </c>
      <c r="L505" s="2" t="n">
        <f aca="false">VLOOKUP(F505,Sheet9!$H$1:$I$912,2,0)</f>
        <v>0</v>
      </c>
      <c r="M505" s="2" t="n">
        <f aca="false">VLOOKUP(F505,Sheet9!$H$3:$I$912,2,0)</f>
        <v>0</v>
      </c>
      <c r="V505" s="2" t="str">
        <f aca="false">"{"&amp;""""&amp;"id"&amp;""""&amp;":"&amp;""""&amp;A505&amp;""""&amp;","&amp;""""&amp;"make_id"&amp;""""&amp;":"&amp;""""&amp;B505&amp;""""&amp;","&amp;""""&amp;"model_name"&amp;""""&amp;":"&amp;""""&amp;D505&amp;""""&amp;","&amp;""""&amp;"year_model"&amp;""""&amp;":"&amp;""""&amp;E505&amp;""""&amp;","&amp;""""&amp;"description"&amp;""""&amp;":"&amp;""""&amp;AD505&amp;""""&amp;"},"</f>
        <v>{"id":"504","make_id":"33","model_name":"911 (Turbo)","year_model":"1993 - on","description":""},</v>
      </c>
    </row>
    <row r="506" customFormat="false" ht="13.8" hidden="false" customHeight="false" outlineLevel="0" collapsed="false">
      <c r="A506" s="8" t="n">
        <v>505</v>
      </c>
      <c r="B506" s="12" t="n">
        <v>33</v>
      </c>
      <c r="C506" s="8" t="s">
        <v>35</v>
      </c>
      <c r="D506" s="8" t="s">
        <v>599</v>
      </c>
      <c r="E506" s="8" t="s">
        <v>600</v>
      </c>
      <c r="F506" s="2" t="str">
        <f aca="false">SUBSTITUTE(C506," ","_")&amp;"_"&amp;SUBSTITUTE(D506," ","_")&amp;"_"&amp;SUBSTITUTE(E506," ","_")</f>
        <v>PORSCHE_Boxster_1996_-_2003_</v>
      </c>
      <c r="G506" s="2" t="str">
        <f aca="false">VLOOKUP(F506,Sheet6!$G$3:$H$904,2,0)</f>
        <v>DIN88</v>
      </c>
      <c r="H506" s="2" t="n">
        <f aca="false">VLOOKUP(G506,part!$Q$2:$R$51,2,0)</f>
        <v>6</v>
      </c>
      <c r="I506" s="2" t="str">
        <f aca="false">VLOOKUP(F506,Sheet6!$G$3:$I$904,3,0)</f>
        <v>DIN88</v>
      </c>
      <c r="J506" s="2" t="n">
        <f aca="false">VLOOKUP(F506,Sheet6!$G$3:$J$904,4,0)</f>
        <v>0</v>
      </c>
      <c r="K506" s="8" t="n">
        <v>505</v>
      </c>
      <c r="L506" s="2" t="n">
        <f aca="false">VLOOKUP(F506,Sheet9!$H$1:$I$912,2,0)</f>
        <v>2003</v>
      </c>
      <c r="M506" s="2" t="n">
        <f aca="false">VLOOKUP(F506,Sheet9!$H$3:$I$912,2,0)</f>
        <v>2003</v>
      </c>
      <c r="V506" s="2" t="str">
        <f aca="false">"{"&amp;""""&amp;"id"&amp;""""&amp;":"&amp;""""&amp;A506&amp;""""&amp;","&amp;""""&amp;"make_id"&amp;""""&amp;":"&amp;""""&amp;B506&amp;""""&amp;","&amp;""""&amp;"model_name"&amp;""""&amp;":"&amp;""""&amp;D506&amp;""""&amp;","&amp;""""&amp;"year_model"&amp;""""&amp;":"&amp;""""&amp;E506&amp;""""&amp;","&amp;""""&amp;"description"&amp;""""&amp;":"&amp;""""&amp;AD506&amp;""""&amp;"},"</f>
        <v>{"id":"505","make_id":"33","model_name":"Boxster","year_model":"1996 - 2003 ","description":""},</v>
      </c>
    </row>
    <row r="507" customFormat="false" ht="13.8" hidden="false" customHeight="false" outlineLevel="0" collapsed="false">
      <c r="A507" s="8" t="n">
        <v>506</v>
      </c>
      <c r="B507" s="12" t="n">
        <v>33</v>
      </c>
      <c r="C507" s="8" t="s">
        <v>35</v>
      </c>
      <c r="D507" s="8" t="s">
        <v>599</v>
      </c>
      <c r="E507" s="8" t="s">
        <v>601</v>
      </c>
      <c r="F507" s="2" t="str">
        <f aca="false">SUBSTITUTE(C507," ","_")&amp;"_"&amp;SUBSTITUTE(D507," ","_")&amp;"_"&amp;SUBSTITUTE(E507," ","_")</f>
        <v>PORSCHE_Boxster_2004_-_Present</v>
      </c>
      <c r="G507" s="2" t="str">
        <f aca="false">VLOOKUP(F507,Sheet6!$G$3:$H$904,2,0)</f>
        <v>DIN77</v>
      </c>
      <c r="H507" s="2" t="n">
        <f aca="false">VLOOKUP(G507,part!$Q$2:$R$51,2,0)</f>
        <v>13</v>
      </c>
      <c r="I507" s="2" t="n">
        <f aca="false">VLOOKUP(F507,Sheet6!$G$3:$I$904,3,0)</f>
        <v>0</v>
      </c>
      <c r="J507" s="2" t="n">
        <f aca="false">VLOOKUP(F507,Sheet6!$G$3:$J$904,4,0)</f>
        <v>0</v>
      </c>
      <c r="K507" s="8" t="n">
        <v>506</v>
      </c>
      <c r="L507" s="2" t="n">
        <f aca="false">VLOOKUP(F507,Sheet9!$H$1:$I$912,2,0)</f>
        <v>0</v>
      </c>
      <c r="M507" s="2" t="n">
        <f aca="false">VLOOKUP(F507,Sheet9!$H$3:$I$912,2,0)</f>
        <v>0</v>
      </c>
      <c r="V507" s="2" t="str">
        <f aca="false">"{"&amp;""""&amp;"id"&amp;""""&amp;":"&amp;""""&amp;A507&amp;""""&amp;","&amp;""""&amp;"make_id"&amp;""""&amp;":"&amp;""""&amp;B507&amp;""""&amp;","&amp;""""&amp;"model_name"&amp;""""&amp;":"&amp;""""&amp;D507&amp;""""&amp;","&amp;""""&amp;"year_model"&amp;""""&amp;":"&amp;""""&amp;E507&amp;""""&amp;","&amp;""""&amp;"description"&amp;""""&amp;":"&amp;""""&amp;AD507&amp;""""&amp;"},"</f>
        <v>{"id":"506","make_id":"33","model_name":"Boxster","year_model":"2004 - Present","description":""},</v>
      </c>
    </row>
    <row r="508" customFormat="false" ht="13.8" hidden="false" customHeight="false" outlineLevel="0" collapsed="false">
      <c r="A508" s="8" t="n">
        <v>507</v>
      </c>
      <c r="B508" s="12" t="n">
        <v>33</v>
      </c>
      <c r="C508" s="8" t="s">
        <v>35</v>
      </c>
      <c r="D508" s="8" t="s">
        <v>602</v>
      </c>
      <c r="E508" s="8"/>
      <c r="F508" s="2" t="str">
        <f aca="false">SUBSTITUTE(C508," ","_")&amp;"_"&amp;SUBSTITUTE(D508," ","_")&amp;"_"&amp;SUBSTITUTE(E508," ","_")</f>
        <v>PORSCHE_Cayenne_(All_Trims)_</v>
      </c>
      <c r="G508" s="2" t="str">
        <f aca="false">VLOOKUP(F508,Sheet6!$G$3:$H$904,2,0)</f>
        <v>DIN88</v>
      </c>
      <c r="H508" s="2" t="n">
        <f aca="false">VLOOKUP(G508,part!$Q$2:$R$51,2,0)</f>
        <v>6</v>
      </c>
      <c r="I508" s="2" t="str">
        <f aca="false">VLOOKUP(F508,Sheet6!$G$3:$I$904,3,0)</f>
        <v>If the vehicle is equipped with start/stop technology, the recommended battery is ENERGIZER AGM</v>
      </c>
      <c r="J508" s="2" t="n">
        <f aca="false">VLOOKUP(F508,Sheet6!$G$3:$J$904,4,0)</f>
        <v>2003</v>
      </c>
      <c r="K508" s="8" t="n">
        <v>507</v>
      </c>
      <c r="L508" s="2" t="n">
        <f aca="false">VLOOKUP(F508,Sheet9!$H$1:$I$912,2,0)</f>
        <v>2003</v>
      </c>
      <c r="M508" s="2" t="n">
        <f aca="false">VLOOKUP(F508,Sheet9!$H$3:$I$912,2,0)</f>
        <v>2003</v>
      </c>
      <c r="V508" s="2" t="str">
        <f aca="false">"{"&amp;""""&amp;"id"&amp;""""&amp;":"&amp;""""&amp;A508&amp;""""&amp;","&amp;""""&amp;"make_id"&amp;""""&amp;":"&amp;""""&amp;B508&amp;""""&amp;","&amp;""""&amp;"model_name"&amp;""""&amp;":"&amp;""""&amp;D508&amp;""""&amp;","&amp;""""&amp;"year_model"&amp;""""&amp;":"&amp;""""&amp;E508&amp;""""&amp;","&amp;""""&amp;"description"&amp;""""&amp;":"&amp;""""&amp;AD508&amp;""""&amp;"},"</f>
        <v>{"id":"507","make_id":"33","model_name":"Cayenne (All Trims)","year_model":"","description":""},</v>
      </c>
    </row>
    <row r="509" customFormat="false" ht="13.8" hidden="false" customHeight="false" outlineLevel="0" collapsed="false">
      <c r="A509" s="8" t="n">
        <v>508</v>
      </c>
      <c r="B509" s="12" t="n">
        <v>33</v>
      </c>
      <c r="C509" s="8" t="s">
        <v>35</v>
      </c>
      <c r="D509" s="8" t="s">
        <v>603</v>
      </c>
      <c r="E509" s="8"/>
      <c r="F509" s="2" t="str">
        <f aca="false">SUBSTITUTE(C509," ","_")&amp;"_"&amp;SUBSTITUTE(D509," ","_")&amp;"_"&amp;SUBSTITUTE(E509," ","_")</f>
        <v>PORSCHE_Cayman_(All_Trims)_</v>
      </c>
      <c r="G509" s="2" t="str">
        <f aca="false">VLOOKUP(F509,Sheet6!$G$3:$H$904,2,0)</f>
        <v>DIN66</v>
      </c>
      <c r="H509" s="2" t="n">
        <f aca="false">VLOOKUP(G509,part!$Q$2:$R$51,2,0)</f>
        <v>5</v>
      </c>
      <c r="I509" s="2" t="str">
        <f aca="false">VLOOKUP(F509,Sheet6!$G$3:$I$904,3,0)</f>
        <v>If the vehicle is equipped with start/stop technology, the recommended battery is ENERGIZER AGM</v>
      </c>
      <c r="J509" s="2" t="str">
        <f aca="false">VLOOKUP(F509,Sheet6!$G$3:$J$904,4,0)</f>
        <v>2001,2004</v>
      </c>
      <c r="K509" s="8" t="n">
        <v>508</v>
      </c>
      <c r="L509" s="2" t="n">
        <f aca="false">VLOOKUP(F509,Sheet9!$H$1:$I$912,2,0)</f>
        <v>2004</v>
      </c>
      <c r="M509" s="2" t="n">
        <f aca="false">VLOOKUP(F509,Sheet9!$H$3:$I$912,2,0)</f>
        <v>2004</v>
      </c>
      <c r="V509" s="2" t="str">
        <f aca="false">"{"&amp;""""&amp;"id"&amp;""""&amp;":"&amp;""""&amp;A509&amp;""""&amp;","&amp;""""&amp;"make_id"&amp;""""&amp;":"&amp;""""&amp;B509&amp;""""&amp;","&amp;""""&amp;"model_name"&amp;""""&amp;":"&amp;""""&amp;D509&amp;""""&amp;","&amp;""""&amp;"year_model"&amp;""""&amp;":"&amp;""""&amp;E509&amp;""""&amp;","&amp;""""&amp;"description"&amp;""""&amp;":"&amp;""""&amp;AD509&amp;""""&amp;"},"</f>
        <v>{"id":"508","make_id":"33","model_name":"Cayman (All Trims)","year_model":"","description":""},</v>
      </c>
    </row>
    <row r="510" customFormat="false" ht="13.8" hidden="false" customHeight="false" outlineLevel="0" collapsed="false">
      <c r="A510" s="8" t="n">
        <v>509</v>
      </c>
      <c r="B510" s="12" t="n">
        <v>33</v>
      </c>
      <c r="C510" s="8" t="s">
        <v>35</v>
      </c>
      <c r="D510" s="8" t="s">
        <v>604</v>
      </c>
      <c r="E510" s="8"/>
      <c r="F510" s="2" t="str">
        <f aca="false">SUBSTITUTE(C510," ","_")&amp;"_"&amp;SUBSTITUTE(D510," ","_")&amp;"_"&amp;SUBSTITUTE(E510," ","_")</f>
        <v>PORSCHE_Panamera_</v>
      </c>
      <c r="G510" s="2" t="str">
        <f aca="false">VLOOKUP(F510,Sheet6!$G$3:$H$904,2,0)</f>
        <v>DIN66</v>
      </c>
      <c r="H510" s="2" t="n">
        <f aca="false">VLOOKUP(G510,part!$Q$2:$R$51,2,0)</f>
        <v>5</v>
      </c>
      <c r="I510" s="2" t="str">
        <f aca="false">VLOOKUP(F510,Sheet6!$G$3:$I$904,3,0)</f>
        <v>If the vehicle is equipped with start/stop technology, the recommended battery is ENERGIZER AGM</v>
      </c>
      <c r="J510" s="2" t="str">
        <f aca="false">VLOOKUP(F510,Sheet6!$G$3:$J$904,4,0)</f>
        <v>2001,2004</v>
      </c>
      <c r="K510" s="8" t="n">
        <v>509</v>
      </c>
      <c r="L510" s="2" t="n">
        <f aca="false">VLOOKUP(F510,Sheet9!$H$1:$I$912,2,0)</f>
        <v>2004</v>
      </c>
      <c r="M510" s="2" t="n">
        <f aca="false">VLOOKUP(F510,Sheet9!$H$3:$I$912,2,0)</f>
        <v>2004</v>
      </c>
      <c r="V510" s="2" t="str">
        <f aca="false">"{"&amp;""""&amp;"id"&amp;""""&amp;":"&amp;""""&amp;A510&amp;""""&amp;","&amp;""""&amp;"make_id"&amp;""""&amp;":"&amp;""""&amp;B510&amp;""""&amp;","&amp;""""&amp;"model_name"&amp;""""&amp;":"&amp;""""&amp;D510&amp;""""&amp;","&amp;""""&amp;"year_model"&amp;""""&amp;":"&amp;""""&amp;E510&amp;""""&amp;","&amp;""""&amp;"description"&amp;""""&amp;":"&amp;""""&amp;AD510&amp;""""&amp;"},"</f>
        <v>{"id":"509","make_id":"33","model_name":"Panamera","year_model":"","description":""},</v>
      </c>
    </row>
    <row r="511" customFormat="false" ht="13.8" hidden="false" customHeight="false" outlineLevel="0" collapsed="false">
      <c r="A511" s="8" t="n">
        <v>510</v>
      </c>
      <c r="B511" s="12" t="n">
        <v>33</v>
      </c>
      <c r="C511" s="8" t="s">
        <v>35</v>
      </c>
      <c r="D511" s="8" t="s">
        <v>605</v>
      </c>
      <c r="E511" s="8" t="n">
        <v>2013</v>
      </c>
      <c r="F511" s="2" t="str">
        <f aca="false">SUBSTITUTE(C511," ","_")&amp;"_"&amp;SUBSTITUTE(D511," ","_")&amp;"_"&amp;SUBSTITUTE(E511," ","_")</f>
        <v>PORSCHE_Macan_(All_Variants)_2013</v>
      </c>
      <c r="G511" s="2" t="str">
        <f aca="false">VLOOKUP(F511,Sheet6!$G$3:$H$904,2,0)</f>
        <v>DIN66</v>
      </c>
      <c r="H511" s="2" t="n">
        <f aca="false">VLOOKUP(G511,part!$Q$2:$R$51,2,0)</f>
        <v>5</v>
      </c>
      <c r="I511" s="2" t="n">
        <f aca="false">VLOOKUP(F511,Sheet6!$G$3:$I$904,3,0)</f>
        <v>0</v>
      </c>
      <c r="J511" s="2" t="n">
        <f aca="false">VLOOKUP(F511,Sheet6!$G$3:$J$904,4,0)</f>
        <v>0</v>
      </c>
      <c r="K511" s="8" t="n">
        <v>510</v>
      </c>
      <c r="L511" s="2" t="n">
        <f aca="false">VLOOKUP(F511,Sheet9!$H$1:$I$912,2,0)</f>
        <v>2004</v>
      </c>
      <c r="M511" s="2" t="n">
        <f aca="false">VLOOKUP(F511,Sheet9!$H$3:$I$912,2,0)</f>
        <v>2004</v>
      </c>
      <c r="V511" s="2" t="str">
        <f aca="false">"{"&amp;""""&amp;"id"&amp;""""&amp;":"&amp;""""&amp;A511&amp;""""&amp;","&amp;""""&amp;"make_id"&amp;""""&amp;":"&amp;""""&amp;B511&amp;""""&amp;","&amp;""""&amp;"model_name"&amp;""""&amp;":"&amp;""""&amp;D511&amp;""""&amp;","&amp;""""&amp;"year_model"&amp;""""&amp;":"&amp;""""&amp;E511&amp;""""&amp;","&amp;""""&amp;"description"&amp;""""&amp;":"&amp;""""&amp;AD511&amp;""""&amp;"},"</f>
        <v>{"id":"510","make_id":"33","model_name":"Macan (All Variants)","year_model":"2013","description":""},</v>
      </c>
    </row>
    <row r="512" customFormat="false" ht="13.8" hidden="false" customHeight="false" outlineLevel="0" collapsed="false">
      <c r="A512" s="8" t="n">
        <v>511</v>
      </c>
      <c r="B512" s="12" t="n">
        <v>34</v>
      </c>
      <c r="C512" s="8" t="s">
        <v>36</v>
      </c>
      <c r="D512" s="8" t="n">
        <v>1.6</v>
      </c>
      <c r="E512" s="8" t="s">
        <v>606</v>
      </c>
      <c r="F512" s="2" t="str">
        <f aca="false">SUBSTITUTE(C512," ","_")&amp;"_"&amp;SUBSTITUTE(D512," ","_")&amp;"_"&amp;SUBSTITUTE(E512," ","_")</f>
        <v>PROTON_WIRA_1.6_1994_-_1998_</v>
      </c>
      <c r="G512" s="2" t="str">
        <f aca="false">VLOOKUP(F512,Sheet6!$G$3:$H$904,2,0)</f>
        <v>NS50</v>
      </c>
      <c r="H512" s="2" t="n">
        <f aca="false">VLOOKUP(G512,part!$Q$2:$R$51,2,0)</f>
        <v>2</v>
      </c>
      <c r="I512" s="2" t="str">
        <f aca="false">VLOOKUP(F512,Sheet6!$G$3:$I$904,3,0)</f>
        <v>D23L</v>
      </c>
      <c r="J512" s="2" t="n">
        <f aca="false">VLOOKUP(F512,Sheet6!$G$3:$J$904,4,0)</f>
        <v>0</v>
      </c>
      <c r="K512" s="8" t="n">
        <v>511</v>
      </c>
      <c r="L512" s="2" t="n">
        <f aca="false">VLOOKUP(F512,Sheet9!$H$1:$I$912,2,0)</f>
        <v>1983</v>
      </c>
      <c r="M512" s="2" t="n">
        <f aca="false">VLOOKUP(F512,Sheet9!$H$3:$I$912,2,0)</f>
        <v>1983</v>
      </c>
      <c r="V512" s="2" t="str">
        <f aca="false">"{"&amp;""""&amp;"id"&amp;""""&amp;":"&amp;""""&amp;A512&amp;""""&amp;","&amp;""""&amp;"make_id"&amp;""""&amp;":"&amp;""""&amp;B512&amp;""""&amp;","&amp;""""&amp;"model_name"&amp;""""&amp;":"&amp;""""&amp;D512&amp;""""&amp;","&amp;""""&amp;"year_model"&amp;""""&amp;":"&amp;""""&amp;E512&amp;""""&amp;","&amp;""""&amp;"description"&amp;""""&amp;":"&amp;""""&amp;AD512&amp;""""&amp;"},"</f>
        <v>{"id":"511","make_id":"34","model_name":"1.6","year_model":"1994 - 1998 ","description":""},</v>
      </c>
    </row>
    <row r="513" customFormat="false" ht="13.8" hidden="false" customHeight="false" outlineLevel="0" collapsed="false">
      <c r="A513" s="8" t="n">
        <v>512</v>
      </c>
      <c r="B513" s="12" t="n">
        <v>34</v>
      </c>
      <c r="C513" s="8" t="s">
        <v>36</v>
      </c>
      <c r="D513" s="8" t="s">
        <v>607</v>
      </c>
      <c r="E513" s="8" t="s">
        <v>606</v>
      </c>
      <c r="F513" s="2" t="str">
        <f aca="false">SUBSTITUTE(C513," ","_")&amp;"_"&amp;SUBSTITUTE(D513," ","_")&amp;"_"&amp;SUBSTITUTE(E513," ","_")</f>
        <v>PROTON_WIRA_1.3GLi,_1.5GLi_1994_-_1998_</v>
      </c>
      <c r="G513" s="2" t="str">
        <f aca="false">VLOOKUP(F513,Sheet6!$G$3:$H$904,2,0)</f>
        <v>NS50</v>
      </c>
      <c r="H513" s="2" t="n">
        <f aca="false">VLOOKUP(G513,part!$Q$2:$R$51,2,0)</f>
        <v>2</v>
      </c>
      <c r="I513" s="2" t="str">
        <f aca="false">VLOOKUP(F513,Sheet6!$G$3:$I$904,3,0)</f>
        <v>D23L</v>
      </c>
      <c r="J513" s="2" t="n">
        <f aca="false">VLOOKUP(F513,Sheet6!$G$3:$J$904,4,0)</f>
        <v>0</v>
      </c>
      <c r="K513" s="8" t="n">
        <v>512</v>
      </c>
      <c r="L513" s="2" t="n">
        <f aca="false">VLOOKUP(F513,Sheet9!$H$1:$I$912,2,0)</f>
        <v>1983</v>
      </c>
      <c r="M513" s="2" t="n">
        <f aca="false">VLOOKUP(F513,Sheet9!$H$3:$I$912,2,0)</f>
        <v>1983</v>
      </c>
      <c r="V513" s="2" t="str">
        <f aca="false">"{"&amp;""""&amp;"id"&amp;""""&amp;":"&amp;""""&amp;A513&amp;""""&amp;","&amp;""""&amp;"make_id"&amp;""""&amp;":"&amp;""""&amp;B513&amp;""""&amp;","&amp;""""&amp;"model_name"&amp;""""&amp;":"&amp;""""&amp;D513&amp;""""&amp;","&amp;""""&amp;"year_model"&amp;""""&amp;":"&amp;""""&amp;E513&amp;""""&amp;","&amp;""""&amp;"description"&amp;""""&amp;":"&amp;""""&amp;AD513&amp;""""&amp;"},"</f>
        <v>{"id":"512","make_id":"34","model_name":"1.3GLi, 1.5GLi","year_model":"1994 - 1998 ","description":""},</v>
      </c>
    </row>
    <row r="514" customFormat="false" ht="13.8" hidden="false" customHeight="false" outlineLevel="0" collapsed="false">
      <c r="A514" s="8" t="n">
        <v>513</v>
      </c>
      <c r="B514" s="12" t="n">
        <v>35</v>
      </c>
      <c r="C514" s="8" t="s">
        <v>37</v>
      </c>
      <c r="D514" s="8" t="s">
        <v>608</v>
      </c>
      <c r="E514" s="9" t="s">
        <v>63</v>
      </c>
      <c r="F514" s="2" t="str">
        <f aca="false">SUBSTITUTE(C514," ","_")&amp;"_"&amp;SUBSTITUTE(D514," ","_")&amp;"_"&amp;SUBSTITUTE(E514," ","_")</f>
        <v>SSANYONG_Actyon_1997_-_on</v>
      </c>
      <c r="G514" s="2" t="str">
        <f aca="false">VLOOKUP(F514,Sheet6!$G$3:$H$904,2,0)</f>
        <v>N70</v>
      </c>
      <c r="H514" s="2" t="n">
        <f aca="false">VLOOKUP(G514,part!$Q$2:$R$51,2,0)</f>
        <v>1</v>
      </c>
      <c r="I514" s="2" t="str">
        <f aca="false">VLOOKUP(F514,Sheet6!$G$3:$I$904,3,0)</f>
        <v>D31R</v>
      </c>
      <c r="J514" s="2" t="n">
        <f aca="false">VLOOKUP(F514,Sheet6!$G$3:$J$904,4,0)</f>
        <v>0</v>
      </c>
      <c r="K514" s="8" t="n">
        <v>513</v>
      </c>
      <c r="L514" s="2" t="n">
        <f aca="false">VLOOKUP(F514,Sheet9!$H$1:$I$912,2,0)</f>
        <v>1998</v>
      </c>
      <c r="M514" s="2" t="n">
        <f aca="false">VLOOKUP(F514,Sheet9!$H$3:$I$912,2,0)</f>
        <v>1998</v>
      </c>
      <c r="V514" s="2" t="str">
        <f aca="false">"{"&amp;""""&amp;"id"&amp;""""&amp;":"&amp;""""&amp;A514&amp;""""&amp;","&amp;""""&amp;"make_id"&amp;""""&amp;":"&amp;""""&amp;B514&amp;""""&amp;","&amp;""""&amp;"model_name"&amp;""""&amp;":"&amp;""""&amp;D514&amp;""""&amp;","&amp;""""&amp;"year_model"&amp;""""&amp;":"&amp;""""&amp;E514&amp;""""&amp;","&amp;""""&amp;"description"&amp;""""&amp;":"&amp;""""&amp;AD514&amp;""""&amp;"},"</f>
        <v>{"id":"513","make_id":"35","model_name":"Actyon","year_model":"1997 - on","description":""},</v>
      </c>
    </row>
    <row r="515" customFormat="false" ht="13.8" hidden="false" customHeight="false" outlineLevel="0" collapsed="false">
      <c r="A515" s="8" t="n">
        <v>514</v>
      </c>
      <c r="B515" s="12" t="n">
        <v>35</v>
      </c>
      <c r="C515" s="8" t="s">
        <v>37</v>
      </c>
      <c r="D515" s="8" t="s">
        <v>609</v>
      </c>
      <c r="E515" s="9" t="s">
        <v>63</v>
      </c>
      <c r="F515" s="2" t="str">
        <f aca="false">SUBSTITUTE(C515," ","_")&amp;"_"&amp;SUBSTITUTE(D515," ","_")&amp;"_"&amp;SUBSTITUTE(E515," ","_")</f>
        <v>SSANYONG_Kyron_1997_-_on</v>
      </c>
      <c r="G515" s="2" t="str">
        <f aca="false">VLOOKUP(F515,Sheet6!$G$3:$H$904,2,0)</f>
        <v>N70</v>
      </c>
      <c r="H515" s="2" t="n">
        <f aca="false">VLOOKUP(G515,part!$Q$2:$R$51,2,0)</f>
        <v>1</v>
      </c>
      <c r="I515" s="2" t="str">
        <f aca="false">VLOOKUP(F515,Sheet6!$G$3:$I$904,3,0)</f>
        <v>D31R</v>
      </c>
      <c r="J515" s="2" t="n">
        <f aca="false">VLOOKUP(F515,Sheet6!$G$3:$J$904,4,0)</f>
        <v>0</v>
      </c>
      <c r="K515" s="8" t="n">
        <v>514</v>
      </c>
      <c r="L515" s="2" t="n">
        <f aca="false">VLOOKUP(F515,Sheet9!$H$1:$I$912,2,0)</f>
        <v>0</v>
      </c>
      <c r="M515" s="2" t="n">
        <f aca="false">VLOOKUP(F515,Sheet9!$H$3:$I$912,2,0)</f>
        <v>0</v>
      </c>
      <c r="V515" s="2" t="str">
        <f aca="false">"{"&amp;""""&amp;"id"&amp;""""&amp;":"&amp;""""&amp;A515&amp;""""&amp;","&amp;""""&amp;"make_id"&amp;""""&amp;":"&amp;""""&amp;B515&amp;""""&amp;","&amp;""""&amp;"model_name"&amp;""""&amp;":"&amp;""""&amp;D515&amp;""""&amp;","&amp;""""&amp;"year_model"&amp;""""&amp;":"&amp;""""&amp;E515&amp;""""&amp;","&amp;""""&amp;"description"&amp;""""&amp;":"&amp;""""&amp;AD515&amp;""""&amp;"},"</f>
        <v>{"id":"514","make_id":"35","model_name":"Kyron","year_model":"1997 - on","description":""},</v>
      </c>
    </row>
    <row r="516" customFormat="false" ht="13.8" hidden="false" customHeight="false" outlineLevel="0" collapsed="false">
      <c r="A516" s="8" t="n">
        <v>515</v>
      </c>
      <c r="B516" s="12" t="n">
        <v>35</v>
      </c>
      <c r="C516" s="8" t="s">
        <v>37</v>
      </c>
      <c r="D516" s="8" t="s">
        <v>610</v>
      </c>
      <c r="E516" s="9" t="s">
        <v>63</v>
      </c>
      <c r="F516" s="2" t="str">
        <f aca="false">SUBSTITUTE(C516," ","_")&amp;"_"&amp;SUBSTITUTE(D516," ","_")&amp;"_"&amp;SUBSTITUTE(E516," ","_")</f>
        <v>SSANYONG_Musso_1997_-_on</v>
      </c>
      <c r="G516" s="2" t="str">
        <f aca="false">VLOOKUP(F516,Sheet6!$G$3:$H$904,2,0)</f>
        <v>N70</v>
      </c>
      <c r="H516" s="2" t="n">
        <f aca="false">VLOOKUP(G516,part!$Q$2:$R$51,2,0)</f>
        <v>1</v>
      </c>
      <c r="I516" s="2" t="str">
        <f aca="false">VLOOKUP(F516,Sheet6!$G$3:$I$904,3,0)</f>
        <v>D31R</v>
      </c>
      <c r="J516" s="2" t="n">
        <f aca="false">VLOOKUP(F516,Sheet6!$G$3:$J$904,4,0)</f>
        <v>0</v>
      </c>
      <c r="K516" s="8" t="n">
        <v>515</v>
      </c>
      <c r="L516" s="2" t="n">
        <f aca="false">VLOOKUP(F516,Sheet9!$H$1:$I$912,2,0)</f>
        <v>0</v>
      </c>
      <c r="M516" s="2" t="n">
        <f aca="false">VLOOKUP(F516,Sheet9!$H$3:$I$912,2,0)</f>
        <v>0</v>
      </c>
      <c r="V516" s="2" t="str">
        <f aca="false">"{"&amp;""""&amp;"id"&amp;""""&amp;":"&amp;""""&amp;A516&amp;""""&amp;","&amp;""""&amp;"make_id"&amp;""""&amp;":"&amp;""""&amp;B516&amp;""""&amp;","&amp;""""&amp;"model_name"&amp;""""&amp;":"&amp;""""&amp;D516&amp;""""&amp;","&amp;""""&amp;"year_model"&amp;""""&amp;":"&amp;""""&amp;E516&amp;""""&amp;","&amp;""""&amp;"description"&amp;""""&amp;":"&amp;""""&amp;AD516&amp;""""&amp;"},"</f>
        <v>{"id":"515","make_id":"35","model_name":"Musso","year_model":"1997 - on","description":""},</v>
      </c>
    </row>
    <row r="517" customFormat="false" ht="13.8" hidden="false" customHeight="false" outlineLevel="0" collapsed="false">
      <c r="A517" s="8" t="n">
        <v>516</v>
      </c>
      <c r="B517" s="12" t="n">
        <v>35</v>
      </c>
      <c r="C517" s="8" t="s">
        <v>37</v>
      </c>
      <c r="D517" s="8" t="s">
        <v>611</v>
      </c>
      <c r="E517" s="9" t="s">
        <v>63</v>
      </c>
      <c r="F517" s="2" t="str">
        <f aca="false">SUBSTITUTE(C517," ","_")&amp;"_"&amp;SUBSTITUTE(D517," ","_")&amp;"_"&amp;SUBSTITUTE(E517," ","_")</f>
        <v>SSANYONG_Rexton_1997_-_on</v>
      </c>
      <c r="G517" s="2" t="str">
        <f aca="false">VLOOKUP(F517,Sheet6!$G$3:$H$904,2,0)</f>
        <v>N70</v>
      </c>
      <c r="H517" s="2" t="n">
        <f aca="false">VLOOKUP(G517,part!$Q$2:$R$51,2,0)</f>
        <v>1</v>
      </c>
      <c r="I517" s="2" t="str">
        <f aca="false">VLOOKUP(F517,Sheet6!$G$3:$I$904,3,0)</f>
        <v>D31R</v>
      </c>
      <c r="J517" s="2" t="n">
        <f aca="false">VLOOKUP(F517,Sheet6!$G$3:$J$904,4,0)</f>
        <v>0</v>
      </c>
      <c r="K517" s="8" t="n">
        <v>516</v>
      </c>
      <c r="L517" s="2" t="n">
        <f aca="false">VLOOKUP(F517,Sheet9!$H$1:$I$912,2,0)</f>
        <v>0</v>
      </c>
      <c r="M517" s="2" t="n">
        <f aca="false">VLOOKUP(F517,Sheet9!$H$3:$I$912,2,0)</f>
        <v>0</v>
      </c>
      <c r="V517" s="2" t="str">
        <f aca="false">"{"&amp;""""&amp;"id"&amp;""""&amp;":"&amp;""""&amp;A517&amp;""""&amp;","&amp;""""&amp;"make_id"&amp;""""&amp;":"&amp;""""&amp;B517&amp;""""&amp;","&amp;""""&amp;"model_name"&amp;""""&amp;":"&amp;""""&amp;D517&amp;""""&amp;","&amp;""""&amp;"year_model"&amp;""""&amp;":"&amp;""""&amp;E517&amp;""""&amp;","&amp;""""&amp;"description"&amp;""""&amp;":"&amp;""""&amp;AD517&amp;""""&amp;"},"</f>
        <v>{"id":"516","make_id":"35","model_name":"Rexton","year_model":"1997 - on","description":""},</v>
      </c>
    </row>
    <row r="518" customFormat="false" ht="13.8" hidden="false" customHeight="false" outlineLevel="0" collapsed="false">
      <c r="A518" s="8" t="n">
        <v>517</v>
      </c>
      <c r="B518" s="12" t="n">
        <v>35</v>
      </c>
      <c r="C518" s="8" t="s">
        <v>37</v>
      </c>
      <c r="D518" s="8" t="s">
        <v>612</v>
      </c>
      <c r="E518" s="9" t="s">
        <v>63</v>
      </c>
      <c r="F518" s="2" t="str">
        <f aca="false">SUBSTITUTE(C518," ","_")&amp;"_"&amp;SUBSTITUTE(D518," ","_")&amp;"_"&amp;SUBSTITUTE(E518," ","_")</f>
        <v>SSANYONG_Rhino_1997_-_on</v>
      </c>
      <c r="G518" s="2" t="str">
        <f aca="false">VLOOKUP(F518,Sheet6!$G$3:$H$904,2,0)</f>
        <v>N70</v>
      </c>
      <c r="H518" s="2" t="n">
        <f aca="false">VLOOKUP(G518,part!$Q$2:$R$51,2,0)</f>
        <v>1</v>
      </c>
      <c r="I518" s="2" t="str">
        <f aca="false">VLOOKUP(F518,Sheet6!$G$3:$I$904,3,0)</f>
        <v>D31R</v>
      </c>
      <c r="J518" s="2" t="n">
        <f aca="false">VLOOKUP(F518,Sheet6!$G$3:$J$904,4,0)</f>
        <v>0</v>
      </c>
      <c r="K518" s="8" t="n">
        <v>517</v>
      </c>
      <c r="L518" s="2" t="n">
        <f aca="false">VLOOKUP(F518,Sheet9!$H$1:$I$912,2,0)</f>
        <v>0</v>
      </c>
      <c r="M518" s="2" t="n">
        <f aca="false">VLOOKUP(F518,Sheet9!$H$3:$I$912,2,0)</f>
        <v>0</v>
      </c>
      <c r="V518" s="2" t="str">
        <f aca="false">"{"&amp;""""&amp;"id"&amp;""""&amp;":"&amp;""""&amp;A518&amp;""""&amp;","&amp;""""&amp;"make_id"&amp;""""&amp;":"&amp;""""&amp;B518&amp;""""&amp;","&amp;""""&amp;"model_name"&amp;""""&amp;":"&amp;""""&amp;D518&amp;""""&amp;","&amp;""""&amp;"year_model"&amp;""""&amp;":"&amp;""""&amp;E518&amp;""""&amp;","&amp;""""&amp;"description"&amp;""""&amp;":"&amp;""""&amp;AD518&amp;""""&amp;"},"</f>
        <v>{"id":"517","make_id":"35","model_name":"Rhino","year_model":"1997 - on","description":""},</v>
      </c>
    </row>
    <row r="519" customFormat="false" ht="13.8" hidden="false" customHeight="false" outlineLevel="0" collapsed="false">
      <c r="A519" s="8" t="n">
        <v>518</v>
      </c>
      <c r="B519" s="12" t="n">
        <v>35</v>
      </c>
      <c r="C519" s="8" t="s">
        <v>37</v>
      </c>
      <c r="D519" s="8" t="s">
        <v>613</v>
      </c>
      <c r="E519" s="9" t="s">
        <v>63</v>
      </c>
      <c r="F519" s="2" t="str">
        <f aca="false">SUBSTITUTE(C519," ","_")&amp;"_"&amp;SUBSTITUTE(D519," ","_")&amp;"_"&amp;SUBSTITUTE(E519," ","_")</f>
        <v>SSANYONG_Rodius_1997_-_on</v>
      </c>
      <c r="G519" s="2" t="str">
        <f aca="false">VLOOKUP(F519,Sheet6!$G$3:$H$904,2,0)</f>
        <v>N70</v>
      </c>
      <c r="H519" s="2" t="n">
        <f aca="false">VLOOKUP(G519,part!$Q$2:$R$51,2,0)</f>
        <v>1</v>
      </c>
      <c r="I519" s="2" t="str">
        <f aca="false">VLOOKUP(F519,Sheet6!$G$3:$I$904,3,0)</f>
        <v>D31R</v>
      </c>
      <c r="J519" s="2" t="n">
        <f aca="false">VLOOKUP(F519,Sheet6!$G$3:$J$904,4,0)</f>
        <v>0</v>
      </c>
      <c r="K519" s="8" t="n">
        <v>518</v>
      </c>
      <c r="L519" s="2" t="n">
        <f aca="false">VLOOKUP(F519,Sheet9!$H$1:$I$912,2,0)</f>
        <v>0</v>
      </c>
      <c r="M519" s="2" t="n">
        <f aca="false">VLOOKUP(F519,Sheet9!$H$3:$I$912,2,0)</f>
        <v>0</v>
      </c>
      <c r="V519" s="2" t="str">
        <f aca="false">"{"&amp;""""&amp;"id"&amp;""""&amp;":"&amp;""""&amp;A519&amp;""""&amp;","&amp;""""&amp;"make_id"&amp;""""&amp;":"&amp;""""&amp;B519&amp;""""&amp;","&amp;""""&amp;"model_name"&amp;""""&amp;":"&amp;""""&amp;D519&amp;""""&amp;","&amp;""""&amp;"year_model"&amp;""""&amp;":"&amp;""""&amp;E519&amp;""""&amp;","&amp;""""&amp;"description"&amp;""""&amp;":"&amp;""""&amp;AD519&amp;""""&amp;"},"</f>
        <v>{"id":"518","make_id":"35","model_name":"Rodius","year_model":"1997 - on","description":""},</v>
      </c>
    </row>
    <row r="520" customFormat="false" ht="13.8" hidden="false" customHeight="false" outlineLevel="0" collapsed="false">
      <c r="A520" s="8" t="n">
        <v>519</v>
      </c>
      <c r="B520" s="12" t="n">
        <v>35</v>
      </c>
      <c r="C520" s="8" t="s">
        <v>37</v>
      </c>
      <c r="D520" s="8" t="s">
        <v>614</v>
      </c>
      <c r="E520" s="8" t="n">
        <v>2016</v>
      </c>
      <c r="F520" s="2" t="str">
        <f aca="false">SUBSTITUTE(C520," ","_")&amp;"_"&amp;SUBSTITUTE(D520," ","_")&amp;"_"&amp;SUBSTITUTE(E520," ","_")</f>
        <v>SSANYONG_Tivoli_2016</v>
      </c>
      <c r="G520" s="2" t="str">
        <f aca="false">VLOOKUP(F520,Sheet6!$G$3:$H$904,2,0)</f>
        <v>DIN44</v>
      </c>
      <c r="H520" s="2" t="n">
        <f aca="false">VLOOKUP(G520,part!$Q$2:$R$51,2,0)</f>
        <v>7</v>
      </c>
      <c r="I520" s="2" t="str">
        <f aca="false">VLOOKUP(F520,Sheet6!$G$3:$I$904,3,0)</f>
        <v>DIN44</v>
      </c>
      <c r="J520" s="2" t="n">
        <f aca="false">VLOOKUP(F520,Sheet6!$G$3:$J$904,4,0)</f>
        <v>0</v>
      </c>
      <c r="K520" s="8" t="n">
        <v>519</v>
      </c>
      <c r="L520" s="2" t="n">
        <f aca="false">VLOOKUP(F520,Sheet9!$H$1:$I$912,2,0)</f>
        <v>0</v>
      </c>
      <c r="M520" s="2" t="n">
        <f aca="false">VLOOKUP(F520,Sheet9!$H$3:$I$912,2,0)</f>
        <v>0</v>
      </c>
      <c r="V520" s="2" t="str">
        <f aca="false">"{"&amp;""""&amp;"id"&amp;""""&amp;":"&amp;""""&amp;A520&amp;""""&amp;","&amp;""""&amp;"make_id"&amp;""""&amp;":"&amp;""""&amp;B520&amp;""""&amp;","&amp;""""&amp;"model_name"&amp;""""&amp;":"&amp;""""&amp;D520&amp;""""&amp;","&amp;""""&amp;"year_model"&amp;""""&amp;":"&amp;""""&amp;E520&amp;""""&amp;","&amp;""""&amp;"description"&amp;""""&amp;":"&amp;""""&amp;AD520&amp;""""&amp;"},"</f>
        <v>{"id":"519","make_id":"35","model_name":"Tivoli","year_model":"2016","description":""},</v>
      </c>
    </row>
    <row r="521" customFormat="false" ht="13.8" hidden="false" customHeight="false" outlineLevel="0" collapsed="false">
      <c r="A521" s="8" t="n">
        <v>520</v>
      </c>
      <c r="B521" s="12" t="n">
        <v>35</v>
      </c>
      <c r="C521" s="8" t="s">
        <v>37</v>
      </c>
      <c r="D521" s="8" t="s">
        <v>615</v>
      </c>
      <c r="E521" s="8" t="n">
        <v>2016</v>
      </c>
      <c r="F521" s="2" t="str">
        <f aca="false">SUBSTITUTE(C521," ","_")&amp;"_"&amp;SUBSTITUTE(D521," ","_")&amp;"_"&amp;SUBSTITUTE(E521," ","_")</f>
        <v>SSANYONG_Tivoli_XLS_(Long_Wheelbase)_2016</v>
      </c>
      <c r="G521" s="2" t="str">
        <f aca="false">VLOOKUP(F521,Sheet6!$G$3:$H$904,2,0)</f>
        <v>N50</v>
      </c>
      <c r="H521" s="2" t="n">
        <f aca="false">VLOOKUP(G521,part!$Q$2:$R$51,2,0)</f>
        <v>11</v>
      </c>
      <c r="I521" s="2" t="str">
        <f aca="false">VLOOKUP(F521,Sheet6!$G$3:$I$904,3,0)</f>
        <v>D26L</v>
      </c>
      <c r="J521" s="2" t="n">
        <f aca="false">VLOOKUP(F521,Sheet6!$G$3:$J$904,4,0)</f>
        <v>0</v>
      </c>
      <c r="K521" s="8" t="n">
        <v>520</v>
      </c>
      <c r="L521" s="2" t="n">
        <f aca="false">VLOOKUP(F521,Sheet9!$H$1:$I$912,2,0)</f>
        <v>1995</v>
      </c>
      <c r="M521" s="2" t="n">
        <f aca="false">VLOOKUP(F521,Sheet9!$H$3:$I$912,2,0)</f>
        <v>1995</v>
      </c>
      <c r="V521" s="2" t="str">
        <f aca="false">"{"&amp;""""&amp;"id"&amp;""""&amp;":"&amp;""""&amp;A521&amp;""""&amp;","&amp;""""&amp;"make_id"&amp;""""&amp;":"&amp;""""&amp;B521&amp;""""&amp;","&amp;""""&amp;"model_name"&amp;""""&amp;":"&amp;""""&amp;D521&amp;""""&amp;","&amp;""""&amp;"year_model"&amp;""""&amp;":"&amp;""""&amp;E521&amp;""""&amp;","&amp;""""&amp;"description"&amp;""""&amp;":"&amp;""""&amp;AD521&amp;""""&amp;"},"</f>
        <v>{"id":"520","make_id":"35","model_name":"Tivoli XLS (Long Wheelbase)","year_model":"2016","description":""},</v>
      </c>
    </row>
    <row r="522" customFormat="false" ht="13.8" hidden="false" customHeight="false" outlineLevel="0" collapsed="false">
      <c r="A522" s="8" t="n">
        <v>521</v>
      </c>
      <c r="B522" s="12" t="n">
        <v>36</v>
      </c>
      <c r="C522" s="9" t="s">
        <v>616</v>
      </c>
      <c r="D522" s="8" t="s">
        <v>617</v>
      </c>
      <c r="E522" s="8" t="s">
        <v>75</v>
      </c>
      <c r="F522" s="2" t="str">
        <f aca="false">SUBSTITUTE(C522," ","_")&amp;"_"&amp;SUBSTITUTE(D522," ","_")&amp;"_"&amp;SUBSTITUTE(E522," ","_")</f>
        <v>SUBARO_Forester_2.0_2007_-_on</v>
      </c>
      <c r="G522" s="2" t="str">
        <f aca="false">VLOOKUP(F522,Sheet6!$G$3:$H$904,2,0)</f>
        <v>NS50</v>
      </c>
      <c r="H522" s="2" t="n">
        <f aca="false">VLOOKUP(G522,part!$Q$2:$R$51,2,0)</f>
        <v>2</v>
      </c>
      <c r="I522" s="2" t="str">
        <f aca="false">VLOOKUP(F522,Sheet6!$G$3:$I$904,3,0)</f>
        <v>D23L</v>
      </c>
      <c r="J522" s="2" t="n">
        <f aca="false">VLOOKUP(F522,Sheet6!$G$3:$J$904,4,0)</f>
        <v>0</v>
      </c>
      <c r="K522" s="8" t="n">
        <v>521</v>
      </c>
      <c r="L522" s="2" t="n">
        <f aca="false">VLOOKUP(F522,Sheet9!$H$1:$I$912,2,0)</f>
        <v>1983</v>
      </c>
      <c r="M522" s="2" t="n">
        <f aca="false">VLOOKUP(F522,Sheet9!$H$3:$I$912,2,0)</f>
        <v>1983</v>
      </c>
      <c r="V522" s="2" t="str">
        <f aca="false">"{"&amp;""""&amp;"id"&amp;""""&amp;":"&amp;""""&amp;A522&amp;""""&amp;","&amp;""""&amp;"make_id"&amp;""""&amp;":"&amp;""""&amp;B522&amp;""""&amp;","&amp;""""&amp;"model_name"&amp;""""&amp;":"&amp;""""&amp;D522&amp;""""&amp;","&amp;""""&amp;"year_model"&amp;""""&amp;":"&amp;""""&amp;E522&amp;""""&amp;","&amp;""""&amp;"description"&amp;""""&amp;":"&amp;""""&amp;AD522&amp;""""&amp;"},"</f>
        <v>{"id":"521","make_id":"36","model_name":"Forester 2.0","year_model":"2007 - on","description":""},</v>
      </c>
    </row>
    <row r="523" customFormat="false" ht="13.8" hidden="false" customHeight="false" outlineLevel="0" collapsed="false">
      <c r="A523" s="8" t="n">
        <v>522</v>
      </c>
      <c r="B523" s="12" t="n">
        <v>36</v>
      </c>
      <c r="C523" s="9" t="s">
        <v>616</v>
      </c>
      <c r="D523" s="8" t="s">
        <v>618</v>
      </c>
      <c r="E523" s="8" t="s">
        <v>75</v>
      </c>
      <c r="F523" s="2" t="str">
        <f aca="false">SUBSTITUTE(C523," ","_")&amp;"_"&amp;SUBSTITUTE(D523," ","_")&amp;"_"&amp;SUBSTITUTE(E523," ","_")</f>
        <v>SUBARO_Forester_2.5LEgacy_2007_-_on</v>
      </c>
      <c r="G523" s="2" t="str">
        <f aca="false">VLOOKUP(F523,Sheet6!$G$3:$H$904,2,0)</f>
        <v>NS50</v>
      </c>
      <c r="H523" s="2" t="n">
        <f aca="false">VLOOKUP(G523,part!$Q$2:$R$51,2,0)</f>
        <v>2</v>
      </c>
      <c r="I523" s="2" t="str">
        <f aca="false">VLOOKUP(F523,Sheet6!$G$3:$I$904,3,0)</f>
        <v>D23L</v>
      </c>
      <c r="J523" s="2" t="n">
        <f aca="false">VLOOKUP(F523,Sheet6!$G$3:$J$904,4,0)</f>
        <v>0</v>
      </c>
      <c r="K523" s="8" t="n">
        <v>522</v>
      </c>
      <c r="L523" s="2" t="n">
        <f aca="false">VLOOKUP(F523,Sheet9!$H$1:$I$912,2,0)</f>
        <v>1983</v>
      </c>
      <c r="M523" s="2" t="n">
        <f aca="false">VLOOKUP(F523,Sheet9!$H$3:$I$912,2,0)</f>
        <v>1983</v>
      </c>
      <c r="V523" s="2" t="str">
        <f aca="false">"{"&amp;""""&amp;"id"&amp;""""&amp;":"&amp;""""&amp;A523&amp;""""&amp;","&amp;""""&amp;"make_id"&amp;""""&amp;":"&amp;""""&amp;B523&amp;""""&amp;","&amp;""""&amp;"model_name"&amp;""""&amp;":"&amp;""""&amp;D523&amp;""""&amp;","&amp;""""&amp;"year_model"&amp;""""&amp;":"&amp;""""&amp;E523&amp;""""&amp;","&amp;""""&amp;"description"&amp;""""&amp;":"&amp;""""&amp;AD523&amp;""""&amp;"},"</f>
        <v>{"id":"522","make_id":"36","model_name":"Forester 2.5LEgacy","year_model":"2007 - on","description":""},</v>
      </c>
    </row>
    <row r="524" customFormat="false" ht="13.8" hidden="false" customHeight="false" outlineLevel="0" collapsed="false">
      <c r="A524" s="8" t="n">
        <v>523</v>
      </c>
      <c r="B524" s="12" t="n">
        <v>36</v>
      </c>
      <c r="C524" s="9" t="s">
        <v>616</v>
      </c>
      <c r="D524" s="8" t="s">
        <v>619</v>
      </c>
      <c r="E524" s="8"/>
      <c r="F524" s="2" t="str">
        <f aca="false">SUBSTITUTE(C524," ","_")&amp;"_"&amp;SUBSTITUTE(D524," ","_")&amp;"_"&amp;SUBSTITUTE(E524," ","_")</f>
        <v>SUBARO_Legacy_</v>
      </c>
      <c r="G524" s="2" t="str">
        <f aca="false">VLOOKUP(F524,Sheet6!$G$3:$H$904,2,0)</f>
        <v>NS50</v>
      </c>
      <c r="H524" s="2" t="n">
        <f aca="false">VLOOKUP(G524,part!$Q$2:$R$51,2,0)</f>
        <v>2</v>
      </c>
      <c r="I524" s="2" t="str">
        <f aca="false">VLOOKUP(F524,Sheet6!$G$3:$I$904,3,0)</f>
        <v>D23L</v>
      </c>
      <c r="J524" s="2" t="n">
        <f aca="false">VLOOKUP(F524,Sheet6!$G$3:$J$904,4,0)</f>
        <v>0</v>
      </c>
      <c r="K524" s="8" t="n">
        <v>523</v>
      </c>
      <c r="L524" s="2" t="n">
        <f aca="false">VLOOKUP(F524,Sheet9!$H$1:$I$912,2,0)</f>
        <v>1983</v>
      </c>
      <c r="M524" s="2" t="n">
        <f aca="false">VLOOKUP(F524,Sheet9!$H$3:$I$912,2,0)</f>
        <v>1983</v>
      </c>
      <c r="V524" s="2" t="str">
        <f aca="false">"{"&amp;""""&amp;"id"&amp;""""&amp;":"&amp;""""&amp;A524&amp;""""&amp;","&amp;""""&amp;"make_id"&amp;""""&amp;":"&amp;""""&amp;B524&amp;""""&amp;","&amp;""""&amp;"model_name"&amp;""""&amp;":"&amp;""""&amp;D524&amp;""""&amp;","&amp;""""&amp;"year_model"&amp;""""&amp;":"&amp;""""&amp;E524&amp;""""&amp;","&amp;""""&amp;"description"&amp;""""&amp;":"&amp;""""&amp;AD524&amp;""""&amp;"},"</f>
        <v>{"id":"523","make_id":"36","model_name":"Legacy","year_model":"","description":""},</v>
      </c>
    </row>
    <row r="525" customFormat="false" ht="13.8" hidden="false" customHeight="false" outlineLevel="0" collapsed="false">
      <c r="A525" s="8" t="n">
        <v>524</v>
      </c>
      <c r="B525" s="12" t="n">
        <v>36</v>
      </c>
      <c r="C525" s="9" t="s">
        <v>616</v>
      </c>
      <c r="D525" s="8" t="s">
        <v>620</v>
      </c>
      <c r="E525" s="8"/>
      <c r="F525" s="2" t="str">
        <f aca="false">SUBSTITUTE(C525," ","_")&amp;"_"&amp;SUBSTITUTE(D525," ","_")&amp;"_"&amp;SUBSTITUTE(E525," ","_")</f>
        <v>SUBARO_Impreza_</v>
      </c>
      <c r="G525" s="2" t="str">
        <f aca="false">VLOOKUP(F525,Sheet6!$G$3:$H$904,2,0)</f>
        <v>NS50</v>
      </c>
      <c r="H525" s="2" t="n">
        <f aca="false">VLOOKUP(G525,part!$Q$2:$R$51,2,0)</f>
        <v>2</v>
      </c>
      <c r="I525" s="2" t="str">
        <f aca="false">VLOOKUP(F525,Sheet6!$G$3:$I$904,3,0)</f>
        <v>D23L</v>
      </c>
      <c r="J525" s="2" t="n">
        <f aca="false">VLOOKUP(F525,Sheet6!$G$3:$J$904,4,0)</f>
        <v>0</v>
      </c>
      <c r="K525" s="8" t="n">
        <v>524</v>
      </c>
      <c r="L525" s="2" t="n">
        <f aca="false">VLOOKUP(F525,Sheet9!$H$1:$I$912,2,0)</f>
        <v>1983</v>
      </c>
      <c r="M525" s="2" t="n">
        <f aca="false">VLOOKUP(F525,Sheet9!$H$3:$I$912,2,0)</f>
        <v>1983</v>
      </c>
      <c r="V525" s="2" t="str">
        <f aca="false">"{"&amp;""""&amp;"id"&amp;""""&amp;":"&amp;""""&amp;A525&amp;""""&amp;","&amp;""""&amp;"make_id"&amp;""""&amp;":"&amp;""""&amp;B525&amp;""""&amp;","&amp;""""&amp;"model_name"&amp;""""&amp;":"&amp;""""&amp;D525&amp;""""&amp;","&amp;""""&amp;"year_model"&amp;""""&amp;":"&amp;""""&amp;E525&amp;""""&amp;","&amp;""""&amp;"description"&amp;""""&amp;":"&amp;""""&amp;AD525&amp;""""&amp;"},"</f>
        <v>{"id":"524","make_id":"36","model_name":"Impreza","year_model":"","description":""},</v>
      </c>
    </row>
    <row r="526" customFormat="false" ht="13.8" hidden="false" customHeight="false" outlineLevel="0" collapsed="false">
      <c r="A526" s="8" t="n">
        <v>525</v>
      </c>
      <c r="B526" s="12" t="n">
        <v>36</v>
      </c>
      <c r="C526" s="9" t="s">
        <v>616</v>
      </c>
      <c r="D526" s="8" t="s">
        <v>621</v>
      </c>
      <c r="E526" s="8" t="s">
        <v>75</v>
      </c>
      <c r="F526" s="2" t="str">
        <f aca="false">SUBSTITUTE(C526," ","_")&amp;"_"&amp;SUBSTITUTE(D526," ","_")&amp;"_"&amp;SUBSTITUTE(E526," ","_")</f>
        <v>SUBARO_Impreza_2.5_WRX_2007_-_on</v>
      </c>
      <c r="G526" s="2" t="str">
        <f aca="false">VLOOKUP(F526,Sheet6!$G$3:$H$904,2,0)</f>
        <v>NS50</v>
      </c>
      <c r="H526" s="2" t="n">
        <f aca="false">VLOOKUP(G526,part!$Q$2:$R$51,2,0)</f>
        <v>2</v>
      </c>
      <c r="I526" s="2" t="str">
        <f aca="false">VLOOKUP(F526,Sheet6!$G$3:$I$904,3,0)</f>
        <v>D23L</v>
      </c>
      <c r="J526" s="2" t="n">
        <f aca="false">VLOOKUP(F526,Sheet6!$G$3:$J$904,4,0)</f>
        <v>0</v>
      </c>
      <c r="K526" s="8" t="n">
        <v>525</v>
      </c>
      <c r="L526" s="2" t="n">
        <f aca="false">VLOOKUP(F526,Sheet9!$H$1:$I$912,2,0)</f>
        <v>1983</v>
      </c>
      <c r="M526" s="2" t="n">
        <f aca="false">VLOOKUP(F526,Sheet9!$H$3:$I$912,2,0)</f>
        <v>1983</v>
      </c>
      <c r="V526" s="2" t="str">
        <f aca="false">"{"&amp;""""&amp;"id"&amp;""""&amp;":"&amp;""""&amp;A526&amp;""""&amp;","&amp;""""&amp;"make_id"&amp;""""&amp;":"&amp;""""&amp;B526&amp;""""&amp;","&amp;""""&amp;"model_name"&amp;""""&amp;":"&amp;""""&amp;D526&amp;""""&amp;","&amp;""""&amp;"year_model"&amp;""""&amp;":"&amp;""""&amp;E526&amp;""""&amp;","&amp;""""&amp;"description"&amp;""""&amp;":"&amp;""""&amp;AD526&amp;""""&amp;"},"</f>
        <v>{"id":"525","make_id":"36","model_name":"Impreza 2.5 WRX","year_model":"2007 - on","description":""},</v>
      </c>
    </row>
    <row r="527" customFormat="false" ht="13.8" hidden="false" customHeight="false" outlineLevel="0" collapsed="false">
      <c r="A527" s="8" t="n">
        <v>526</v>
      </c>
      <c r="B527" s="12" t="n">
        <v>36</v>
      </c>
      <c r="C527" s="9" t="s">
        <v>616</v>
      </c>
      <c r="D527" s="8" t="s">
        <v>622</v>
      </c>
      <c r="E527" s="8" t="s">
        <v>75</v>
      </c>
      <c r="F527" s="2" t="str">
        <f aca="false">SUBSTITUTE(C527," ","_")&amp;"_"&amp;SUBSTITUTE(D527," ","_")&amp;"_"&amp;SUBSTITUTE(E527," ","_")</f>
        <v>SUBARO_Impreza_2.5_WRX_STI_2007_-_on</v>
      </c>
      <c r="G527" s="2" t="str">
        <f aca="false">VLOOKUP(F527,Sheet6!$G$3:$H$904,2,0)</f>
        <v>NS50</v>
      </c>
      <c r="H527" s="2" t="n">
        <f aca="false">VLOOKUP(G527,part!$Q$2:$R$51,2,0)</f>
        <v>2</v>
      </c>
      <c r="I527" s="2" t="str">
        <f aca="false">VLOOKUP(F527,Sheet6!$G$3:$I$904,3,0)</f>
        <v>D23L</v>
      </c>
      <c r="J527" s="2" t="n">
        <f aca="false">VLOOKUP(F527,Sheet6!$G$3:$J$904,4,0)</f>
        <v>0</v>
      </c>
      <c r="K527" s="8" t="n">
        <v>526</v>
      </c>
      <c r="L527" s="2" t="n">
        <f aca="false">VLOOKUP(F527,Sheet9!$H$1:$I$912,2,0)</f>
        <v>1983</v>
      </c>
      <c r="M527" s="2" t="n">
        <f aca="false">VLOOKUP(F527,Sheet9!$H$3:$I$912,2,0)</f>
        <v>1983</v>
      </c>
      <c r="V527" s="2" t="str">
        <f aca="false">"{"&amp;""""&amp;"id"&amp;""""&amp;":"&amp;""""&amp;A527&amp;""""&amp;","&amp;""""&amp;"make_id"&amp;""""&amp;":"&amp;""""&amp;B527&amp;""""&amp;","&amp;""""&amp;"model_name"&amp;""""&amp;":"&amp;""""&amp;D527&amp;""""&amp;","&amp;""""&amp;"year_model"&amp;""""&amp;":"&amp;""""&amp;E527&amp;""""&amp;","&amp;""""&amp;"description"&amp;""""&amp;":"&amp;""""&amp;AD527&amp;""""&amp;"},"</f>
        <v>{"id":"526","make_id":"36","model_name":"Impreza 2.5 WRX STI","year_model":"2007 - on","description":""},</v>
      </c>
    </row>
    <row r="528" customFormat="false" ht="13.8" hidden="false" customHeight="false" outlineLevel="0" collapsed="false">
      <c r="A528" s="8" t="n">
        <v>527</v>
      </c>
      <c r="B528" s="12" t="n">
        <v>36</v>
      </c>
      <c r="C528" s="9" t="s">
        <v>616</v>
      </c>
      <c r="D528" s="8" t="s">
        <v>623</v>
      </c>
      <c r="E528" s="8" t="s">
        <v>75</v>
      </c>
      <c r="F528" s="2" t="str">
        <f aca="false">SUBSTITUTE(C528," ","_")&amp;"_"&amp;SUBSTITUTE(D528," ","_")&amp;"_"&amp;SUBSTITUTE(E528," ","_")</f>
        <v>SUBARO_Outback_3.0_2007_-_on</v>
      </c>
      <c r="G528" s="2" t="str">
        <f aca="false">VLOOKUP(F528,Sheet6!$G$3:$H$904,2,0)</f>
        <v>N50</v>
      </c>
      <c r="H528" s="2" t="n">
        <f aca="false">VLOOKUP(G528,part!$Q$2:$R$51,2,0)</f>
        <v>11</v>
      </c>
      <c r="I528" s="2" t="str">
        <f aca="false">VLOOKUP(F528,Sheet6!$G$3:$I$904,3,0)</f>
        <v>D26R</v>
      </c>
      <c r="J528" s="2" t="n">
        <f aca="false">VLOOKUP(F528,Sheet6!$G$3:$J$904,4,0)</f>
        <v>0</v>
      </c>
      <c r="K528" s="8" t="n">
        <v>527</v>
      </c>
      <c r="L528" s="2" t="n">
        <f aca="false">VLOOKUP(F528,Sheet9!$H$1:$I$912,2,0)</f>
        <v>1982</v>
      </c>
      <c r="M528" s="2" t="n">
        <f aca="false">VLOOKUP(F528,Sheet9!$H$3:$I$912,2,0)</f>
        <v>1982</v>
      </c>
      <c r="V528" s="2" t="str">
        <f aca="false">"{"&amp;""""&amp;"id"&amp;""""&amp;":"&amp;""""&amp;A528&amp;""""&amp;","&amp;""""&amp;"make_id"&amp;""""&amp;":"&amp;""""&amp;B528&amp;""""&amp;","&amp;""""&amp;"model_name"&amp;""""&amp;":"&amp;""""&amp;D528&amp;""""&amp;","&amp;""""&amp;"year_model"&amp;""""&amp;":"&amp;""""&amp;E528&amp;""""&amp;","&amp;""""&amp;"description"&amp;""""&amp;":"&amp;""""&amp;AD528&amp;""""&amp;"},"</f>
        <v>{"id":"527","make_id":"36","model_name":"Outback 3.0","year_model":"2007 - on","description":""},</v>
      </c>
    </row>
    <row r="529" customFormat="false" ht="13.8" hidden="false" customHeight="false" outlineLevel="0" collapsed="false">
      <c r="A529" s="8" t="n">
        <v>528</v>
      </c>
      <c r="B529" s="12" t="n">
        <v>36</v>
      </c>
      <c r="C529" s="9" t="s">
        <v>616</v>
      </c>
      <c r="D529" s="8" t="s">
        <v>624</v>
      </c>
      <c r="E529" s="8" t="s">
        <v>625</v>
      </c>
      <c r="F529" s="2" t="str">
        <f aca="false">SUBSTITUTE(C529," ","_")&amp;"_"&amp;SUBSTITUTE(D529," ","_")&amp;"_"&amp;SUBSTITUTE(E529," ","_")</f>
        <v>SUBARO_Tribeca_2006_-_2014</v>
      </c>
      <c r="G529" s="2" t="str">
        <f aca="false">VLOOKUP(F529,Sheet6!$G$3:$H$904,2,0)</f>
        <v>NS50</v>
      </c>
      <c r="H529" s="2" t="n">
        <f aca="false">VLOOKUP(G529,part!$Q$2:$R$51,2,0)</f>
        <v>2</v>
      </c>
      <c r="I529" s="2" t="str">
        <f aca="false">VLOOKUP(F529,Sheet6!$G$3:$I$904,3,0)</f>
        <v>D23L</v>
      </c>
      <c r="J529" s="2" t="n">
        <f aca="false">VLOOKUP(F529,Sheet6!$G$3:$J$904,4,0)</f>
        <v>0</v>
      </c>
      <c r="K529" s="8" t="n">
        <v>528</v>
      </c>
      <c r="L529" s="2" t="n">
        <f aca="false">VLOOKUP(F529,Sheet9!$H$1:$I$912,2,0)</f>
        <v>1983</v>
      </c>
      <c r="M529" s="2" t="n">
        <f aca="false">VLOOKUP(F529,Sheet9!$H$3:$I$912,2,0)</f>
        <v>1983</v>
      </c>
      <c r="V529" s="2" t="str">
        <f aca="false">"{"&amp;""""&amp;"id"&amp;""""&amp;":"&amp;""""&amp;A529&amp;""""&amp;","&amp;""""&amp;"make_id"&amp;""""&amp;":"&amp;""""&amp;B529&amp;""""&amp;","&amp;""""&amp;"model_name"&amp;""""&amp;":"&amp;""""&amp;D529&amp;""""&amp;","&amp;""""&amp;"year_model"&amp;""""&amp;":"&amp;""""&amp;E529&amp;""""&amp;","&amp;""""&amp;"description"&amp;""""&amp;":"&amp;""""&amp;AD529&amp;""""&amp;"},"</f>
        <v>{"id":"528","make_id":"36","model_name":"Tribeca","year_model":"2006 - 2014","description":""},</v>
      </c>
    </row>
    <row r="530" customFormat="false" ht="13.8" hidden="false" customHeight="false" outlineLevel="0" collapsed="false">
      <c r="A530" s="8" t="n">
        <v>529</v>
      </c>
      <c r="B530" s="12" t="n">
        <v>37</v>
      </c>
      <c r="C530" s="8" t="s">
        <v>39</v>
      </c>
      <c r="D530" s="8" t="s">
        <v>626</v>
      </c>
      <c r="E530" s="8"/>
      <c r="F530" s="2" t="str">
        <f aca="false">SUBSTITUTE(C530," ","_")&amp;"_"&amp;SUBSTITUTE(D530," ","_")&amp;"_"&amp;SUBSTITUTE(E530," ","_")</f>
        <v>SUZUKI_Alto_</v>
      </c>
      <c r="G530" s="2" t="str">
        <f aca="false">VLOOKUP(F530,Sheet6!$G$3:$H$904,2,0)</f>
        <v>NS40</v>
      </c>
      <c r="H530" s="2" t="n">
        <f aca="false">VLOOKUP(G530,part!$Q$2:$R$51,2,0)</f>
        <v>4</v>
      </c>
      <c r="I530" s="2" t="str">
        <f aca="false">VLOOKUP(F530,Sheet6!$G$3:$I$904,3,0)</f>
        <v>B20L</v>
      </c>
      <c r="J530" s="2" t="n">
        <f aca="false">VLOOKUP(F530,Sheet6!$G$3:$J$904,4,0)</f>
        <v>0</v>
      </c>
      <c r="K530" s="8" t="n">
        <v>529</v>
      </c>
      <c r="L530" s="2" t="n">
        <f aca="false">VLOOKUP(F530,Sheet9!$H$1:$I$912,2,0)</f>
        <v>1990</v>
      </c>
      <c r="M530" s="2" t="n">
        <f aca="false">VLOOKUP(F530,Sheet9!$H$3:$I$912,2,0)</f>
        <v>1990</v>
      </c>
      <c r="V530" s="2" t="str">
        <f aca="false">"{"&amp;""""&amp;"id"&amp;""""&amp;":"&amp;""""&amp;A530&amp;""""&amp;","&amp;""""&amp;"make_id"&amp;""""&amp;":"&amp;""""&amp;B530&amp;""""&amp;","&amp;""""&amp;"model_name"&amp;""""&amp;":"&amp;""""&amp;D530&amp;""""&amp;","&amp;""""&amp;"year_model"&amp;""""&amp;":"&amp;""""&amp;E530&amp;""""&amp;","&amp;""""&amp;"description"&amp;""""&amp;":"&amp;""""&amp;AD530&amp;""""&amp;"},"</f>
        <v>{"id":"529","make_id":"37","model_name":"Alto","year_model":"","description":""},</v>
      </c>
    </row>
    <row r="531" customFormat="false" ht="13.8" hidden="false" customHeight="false" outlineLevel="0" collapsed="false">
      <c r="A531" s="8" t="n">
        <v>530</v>
      </c>
      <c r="B531" s="12" t="n">
        <v>37</v>
      </c>
      <c r="C531" s="8" t="s">
        <v>39</v>
      </c>
      <c r="D531" s="8" t="s">
        <v>627</v>
      </c>
      <c r="E531" s="8"/>
      <c r="F531" s="2" t="str">
        <f aca="false">SUBSTITUTE(C531," ","_")&amp;"_"&amp;SUBSTITUTE(D531," ","_")&amp;"_"&amp;SUBSTITUTE(E531," ","_")</f>
        <v>SUZUKI_APV_</v>
      </c>
      <c r="G531" s="2" t="str">
        <f aca="false">VLOOKUP(F531,Sheet6!$G$3:$H$904,2,0)</f>
        <v>NS60</v>
      </c>
      <c r="H531" s="2" t="n">
        <f aca="false">VLOOKUP(G531,part!$Q$2:$R$51,2,0)</f>
        <v>3</v>
      </c>
      <c r="I531" s="2" t="str">
        <f aca="false">VLOOKUP(F531,Sheet6!$G$3:$I$904,3,0)</f>
        <v>B24RS</v>
      </c>
      <c r="J531" s="2" t="n">
        <f aca="false">VLOOKUP(F531,Sheet6!$G$3:$J$904,4,0)</f>
        <v>1985</v>
      </c>
      <c r="K531" s="8" t="n">
        <v>530</v>
      </c>
      <c r="L531" s="2" t="n">
        <f aca="false">VLOOKUP(F531,Sheet9!$H$1:$I$912,2,0)</f>
        <v>0</v>
      </c>
      <c r="M531" s="2" t="n">
        <f aca="false">VLOOKUP(F531,Sheet9!$H$3:$I$912,2,0)</f>
        <v>0</v>
      </c>
      <c r="V531" s="2" t="str">
        <f aca="false">"{"&amp;""""&amp;"id"&amp;""""&amp;":"&amp;""""&amp;A531&amp;""""&amp;","&amp;""""&amp;"make_id"&amp;""""&amp;":"&amp;""""&amp;B531&amp;""""&amp;","&amp;""""&amp;"model_name"&amp;""""&amp;":"&amp;""""&amp;D531&amp;""""&amp;","&amp;""""&amp;"year_model"&amp;""""&amp;":"&amp;""""&amp;E531&amp;""""&amp;","&amp;""""&amp;"description"&amp;""""&amp;":"&amp;""""&amp;AD531&amp;""""&amp;"},"</f>
        <v>{"id":"530","make_id":"37","model_name":"APV","year_model":"","description":""},</v>
      </c>
    </row>
    <row r="532" customFormat="false" ht="13.8" hidden="false" customHeight="false" outlineLevel="0" collapsed="false">
      <c r="A532" s="8" t="n">
        <v>531</v>
      </c>
      <c r="B532" s="12" t="n">
        <v>37</v>
      </c>
      <c r="C532" s="8" t="s">
        <v>39</v>
      </c>
      <c r="D532" s="8" t="s">
        <v>628</v>
      </c>
      <c r="E532" s="8" t="s">
        <v>629</v>
      </c>
      <c r="F532" s="2" t="str">
        <f aca="false">SUBSTITUTE(C532," ","_")&amp;"_"&amp;SUBSTITUTE(D532," ","_")&amp;"_"&amp;SUBSTITUTE(E532," ","_")</f>
        <v>SUZUKI_Bayan_Cab_1996_-_1999_</v>
      </c>
      <c r="G532" s="2" t="str">
        <f aca="false">VLOOKUP(F532,Sheet6!$G$3:$H$904,2,0)</f>
        <v>NS40</v>
      </c>
      <c r="H532" s="2" t="n">
        <f aca="false">VLOOKUP(G532,part!$Q$2:$R$51,2,0)</f>
        <v>4</v>
      </c>
      <c r="I532" s="2" t="str">
        <f aca="false">VLOOKUP(F532,Sheet6!$G$3:$I$904,3,0)</f>
        <v>B20LS</v>
      </c>
      <c r="J532" s="2" t="n">
        <f aca="false">VLOOKUP(F532,Sheet6!$G$3:$J$904,4,0)</f>
        <v>0</v>
      </c>
      <c r="K532" s="8" t="n">
        <v>531</v>
      </c>
      <c r="L532" s="2" t="n">
        <f aca="false">VLOOKUP(F532,Sheet9!$H$1:$I$912,2,0)</f>
        <v>0</v>
      </c>
      <c r="M532" s="2" t="n">
        <f aca="false">VLOOKUP(F532,Sheet9!$H$3:$I$912,2,0)</f>
        <v>0</v>
      </c>
      <c r="V532" s="2" t="str">
        <f aca="false">"{"&amp;""""&amp;"id"&amp;""""&amp;":"&amp;""""&amp;A532&amp;""""&amp;","&amp;""""&amp;"make_id"&amp;""""&amp;":"&amp;""""&amp;B532&amp;""""&amp;","&amp;""""&amp;"model_name"&amp;""""&amp;":"&amp;""""&amp;D532&amp;""""&amp;","&amp;""""&amp;"year_model"&amp;""""&amp;":"&amp;""""&amp;E532&amp;""""&amp;","&amp;""""&amp;"description"&amp;""""&amp;":"&amp;""""&amp;AD532&amp;""""&amp;"},"</f>
        <v>{"id":"531","make_id":"37","model_name":"Bayan Cab","year_model":"1996 - 1999 ","description":""},</v>
      </c>
    </row>
    <row r="533" customFormat="false" ht="13.8" hidden="false" customHeight="false" outlineLevel="0" collapsed="false">
      <c r="A533" s="8" t="n">
        <v>532</v>
      </c>
      <c r="B533" s="12" t="n">
        <v>37</v>
      </c>
      <c r="C533" s="8" t="s">
        <v>39</v>
      </c>
      <c r="D533" s="8" t="s">
        <v>630</v>
      </c>
      <c r="E533" s="8"/>
      <c r="F533" s="2" t="str">
        <f aca="false">SUBSTITUTE(C533," ","_")&amp;"_"&amp;SUBSTITUTE(D533," ","_")&amp;"_"&amp;SUBSTITUTE(E533," ","_")</f>
        <v>SUZUKI_Bravo_</v>
      </c>
      <c r="G533" s="2" t="str">
        <f aca="false">VLOOKUP(F533,Sheet6!$G$3:$H$904,2,0)</f>
        <v>NS60</v>
      </c>
      <c r="H533" s="2" t="n">
        <f aca="false">VLOOKUP(G533,part!$Q$2:$R$51,2,0)</f>
        <v>3</v>
      </c>
      <c r="I533" s="2" t="str">
        <f aca="false">VLOOKUP(F533,Sheet6!$G$3:$I$904,3,0)</f>
        <v>B24LS</v>
      </c>
      <c r="J533" s="2" t="n">
        <f aca="false">VLOOKUP(F533,Sheet6!$G$3:$J$904,4,0)</f>
        <v>1985</v>
      </c>
      <c r="K533" s="8" t="n">
        <v>532</v>
      </c>
      <c r="L533" s="2" t="str">
        <f aca="false">VLOOKUP(F533,Sheet9!$H$1:$I$912,2,0)</f>
        <v>1988/1985</v>
      </c>
      <c r="M533" s="2" t="str">
        <f aca="false">VLOOKUP(F533,Sheet9!$H$3:$I$912,2,0)</f>
        <v>1988/1985</v>
      </c>
      <c r="V533" s="2" t="str">
        <f aca="false">"{"&amp;""""&amp;"id"&amp;""""&amp;":"&amp;""""&amp;A533&amp;""""&amp;","&amp;""""&amp;"make_id"&amp;""""&amp;":"&amp;""""&amp;B533&amp;""""&amp;","&amp;""""&amp;"model_name"&amp;""""&amp;":"&amp;""""&amp;D533&amp;""""&amp;","&amp;""""&amp;"year_model"&amp;""""&amp;":"&amp;""""&amp;E533&amp;""""&amp;","&amp;""""&amp;"description"&amp;""""&amp;":"&amp;""""&amp;AD533&amp;""""&amp;"},"</f>
        <v>{"id":"532","make_id":"37","model_name":"Bravo","year_model":"","description":""},</v>
      </c>
    </row>
    <row r="534" customFormat="false" ht="13.8" hidden="false" customHeight="false" outlineLevel="0" collapsed="false">
      <c r="A534" s="8" t="n">
        <v>533</v>
      </c>
      <c r="B534" s="12" t="n">
        <v>37</v>
      </c>
      <c r="C534" s="8" t="s">
        <v>39</v>
      </c>
      <c r="D534" s="8" t="s">
        <v>631</v>
      </c>
      <c r="E534" s="8"/>
      <c r="F534" s="2" t="str">
        <f aca="false">SUBSTITUTE(C534," ","_")&amp;"_"&amp;SUBSTITUTE(D534," ","_")&amp;"_"&amp;SUBSTITUTE(E534," ","_")</f>
        <v>SUZUKI_Celerio_</v>
      </c>
      <c r="G534" s="2" t="str">
        <f aca="false">VLOOKUP(F534,Sheet6!$G$3:$H$904,2,0)</f>
        <v>NS40R</v>
      </c>
      <c r="H534" s="2" t="n">
        <f aca="false">VLOOKUP(G534,part!$Q$2:$R$51,2,0)</f>
        <v>45</v>
      </c>
      <c r="I534" s="2" t="str">
        <f aca="false">VLOOKUP(F534,Sheet6!$G$3:$I$904,3,0)</f>
        <v>B20R</v>
      </c>
      <c r="J534" s="2" t="n">
        <f aca="false">VLOOKUP(F534,Sheet6!$G$3:$J$904,4,0)</f>
        <v>0</v>
      </c>
      <c r="K534" s="8" t="n">
        <v>533</v>
      </c>
      <c r="L534" s="2" t="n">
        <f aca="false">VLOOKUP(F534,Sheet9!$H$1:$I$912,2,0)</f>
        <v>0</v>
      </c>
      <c r="M534" s="2" t="n">
        <f aca="false">VLOOKUP(F534,Sheet9!$H$3:$I$912,2,0)</f>
        <v>0</v>
      </c>
      <c r="V534" s="2" t="str">
        <f aca="false">"{"&amp;""""&amp;"id"&amp;""""&amp;":"&amp;""""&amp;A534&amp;""""&amp;","&amp;""""&amp;"make_id"&amp;""""&amp;":"&amp;""""&amp;B534&amp;""""&amp;","&amp;""""&amp;"model_name"&amp;""""&amp;":"&amp;""""&amp;D534&amp;""""&amp;","&amp;""""&amp;"year_model"&amp;""""&amp;":"&amp;""""&amp;E534&amp;""""&amp;","&amp;""""&amp;"description"&amp;""""&amp;":"&amp;""""&amp;AD534&amp;""""&amp;"},"</f>
        <v>{"id":"533","make_id":"37","model_name":"Celerio","year_model":"","description":""},</v>
      </c>
    </row>
    <row r="535" customFormat="false" ht="13.8" hidden="false" customHeight="false" outlineLevel="0" collapsed="false">
      <c r="A535" s="8" t="n">
        <v>534</v>
      </c>
      <c r="B535" s="12" t="n">
        <v>37</v>
      </c>
      <c r="C535" s="8" t="s">
        <v>39</v>
      </c>
      <c r="D535" s="8" t="s">
        <v>632</v>
      </c>
      <c r="E535" s="8" t="n">
        <v>2016</v>
      </c>
      <c r="F535" s="2" t="str">
        <f aca="false">SUBSTITUTE(C535," ","_")&amp;"_"&amp;SUBSTITUTE(D535," ","_")&amp;"_"&amp;SUBSTITUTE(E535," ","_")</f>
        <v>SUZUKI_CIAZ/Swift_(US_Version)_2016</v>
      </c>
      <c r="G535" s="2" t="str">
        <f aca="false">VLOOKUP(F535,Sheet6!$G$3:$H$904,2,0)</f>
        <v>DIN55</v>
      </c>
      <c r="H535" s="2" t="n">
        <f aca="false">VLOOKUP(G535,part!$Q$2:$R$51,2,0)</f>
        <v>9</v>
      </c>
      <c r="I535" s="2" t="str">
        <f aca="false">VLOOKUP(F535,Sheet6!$G$3:$I$904,3,0)</f>
        <v>DIN55</v>
      </c>
      <c r="J535" s="2" t="n">
        <f aca="false">VLOOKUP(F535,Sheet6!$G$3:$J$904,4,0)</f>
        <v>0</v>
      </c>
      <c r="K535" s="8" t="n">
        <v>534</v>
      </c>
      <c r="L535" s="2" t="n">
        <f aca="false">VLOOKUP(F535,Sheet9!$H$1:$I$912,2,0)</f>
        <v>0</v>
      </c>
      <c r="M535" s="2" t="n">
        <f aca="false">VLOOKUP(F535,Sheet9!$H$3:$I$912,2,0)</f>
        <v>0</v>
      </c>
      <c r="V535" s="2" t="str">
        <f aca="false">"{"&amp;""""&amp;"id"&amp;""""&amp;":"&amp;""""&amp;A535&amp;""""&amp;","&amp;""""&amp;"make_id"&amp;""""&amp;":"&amp;""""&amp;B535&amp;""""&amp;","&amp;""""&amp;"model_name"&amp;""""&amp;":"&amp;""""&amp;D535&amp;""""&amp;","&amp;""""&amp;"year_model"&amp;""""&amp;":"&amp;""""&amp;E535&amp;""""&amp;","&amp;""""&amp;"description"&amp;""""&amp;":"&amp;""""&amp;AD535&amp;""""&amp;"},"</f>
        <v>{"id":"534","make_id":"37","model_name":"CIAZ/Swift (US Version)","year_model":"2016","description":""},</v>
      </c>
    </row>
    <row r="536" customFormat="false" ht="13.8" hidden="false" customHeight="false" outlineLevel="0" collapsed="false">
      <c r="A536" s="8" t="n">
        <v>535</v>
      </c>
      <c r="B536" s="12" t="n">
        <v>37</v>
      </c>
      <c r="C536" s="8" t="s">
        <v>39</v>
      </c>
      <c r="D536" s="8" t="s">
        <v>633</v>
      </c>
      <c r="E536" s="8" t="s">
        <v>629</v>
      </c>
      <c r="F536" s="2" t="str">
        <f aca="false">SUBSTITUTE(C536," ","_")&amp;"_"&amp;SUBSTITUTE(D536," ","_")&amp;"_"&amp;SUBSTITUTE(E536," ","_")</f>
        <v>SUZUKI_Esteem_Wagon_1996_-_1999_</v>
      </c>
      <c r="G536" s="2" t="str">
        <f aca="false">VLOOKUP(F536,Sheet6!$G$3:$H$904,2,0)</f>
        <v>NS60</v>
      </c>
      <c r="H536" s="2" t="n">
        <f aca="false">VLOOKUP(G536,part!$Q$2:$R$51,2,0)</f>
        <v>3</v>
      </c>
      <c r="I536" s="2" t="str">
        <f aca="false">VLOOKUP(F536,Sheet6!$G$3:$I$904,3,0)</f>
        <v>B24L</v>
      </c>
      <c r="J536" s="2" t="n">
        <f aca="false">VLOOKUP(F536,Sheet6!$G$3:$J$904,4,0)</f>
        <v>1985</v>
      </c>
      <c r="K536" s="8" t="n">
        <v>535</v>
      </c>
      <c r="L536" s="2" t="n">
        <f aca="false">VLOOKUP(F536,Sheet9!$H$1:$I$912,2,0)</f>
        <v>0</v>
      </c>
      <c r="M536" s="2" t="n">
        <f aca="false">VLOOKUP(F536,Sheet9!$H$3:$I$912,2,0)</f>
        <v>0</v>
      </c>
      <c r="V536" s="2" t="str">
        <f aca="false">"{"&amp;""""&amp;"id"&amp;""""&amp;":"&amp;""""&amp;A536&amp;""""&amp;","&amp;""""&amp;"make_id"&amp;""""&amp;":"&amp;""""&amp;B536&amp;""""&amp;","&amp;""""&amp;"model_name"&amp;""""&amp;":"&amp;""""&amp;D536&amp;""""&amp;","&amp;""""&amp;"year_model"&amp;""""&amp;":"&amp;""""&amp;E536&amp;""""&amp;","&amp;""""&amp;"description"&amp;""""&amp;":"&amp;""""&amp;AD536&amp;""""&amp;"},"</f>
        <v>{"id":"535","make_id":"37","model_name":"Esteem Wagon","year_model":"1996 - 1999 ","description":""},</v>
      </c>
    </row>
    <row r="537" customFormat="false" ht="13.8" hidden="false" customHeight="false" outlineLevel="0" collapsed="false">
      <c r="A537" s="8" t="n">
        <v>536</v>
      </c>
      <c r="B537" s="12" t="n">
        <v>37</v>
      </c>
      <c r="C537" s="8" t="s">
        <v>39</v>
      </c>
      <c r="D537" s="8" t="s">
        <v>634</v>
      </c>
      <c r="E537" s="8" t="s">
        <v>635</v>
      </c>
      <c r="F537" s="2" t="str">
        <f aca="false">SUBSTITUTE(C537," ","_")&amp;"_"&amp;SUBSTITUTE(D537," ","_")&amp;"_"&amp;SUBSTITUTE(E537," ","_")</f>
        <v>SUZUKI_Grand_Vitara_2001_-_on</v>
      </c>
      <c r="G537" s="2" t="str">
        <f aca="false">VLOOKUP(F537,Sheet6!$G$3:$H$904,2,0)</f>
        <v>NS50</v>
      </c>
      <c r="H537" s="2" t="n">
        <f aca="false">VLOOKUP(G537,part!$Q$2:$R$51,2,0)</f>
        <v>2</v>
      </c>
      <c r="I537" s="2" t="str">
        <f aca="false">VLOOKUP(F537,Sheet6!$G$3:$I$904,3,0)</f>
        <v>D23L</v>
      </c>
      <c r="J537" s="2" t="n">
        <f aca="false">VLOOKUP(F537,Sheet6!$G$3:$J$904,4,0)</f>
        <v>0</v>
      </c>
      <c r="K537" s="8" t="n">
        <v>536</v>
      </c>
      <c r="L537" s="2" t="n">
        <f aca="false">VLOOKUP(F537,Sheet9!$H$1:$I$912,2,0)</f>
        <v>1983</v>
      </c>
      <c r="M537" s="2" t="n">
        <f aca="false">VLOOKUP(F537,Sheet9!$H$3:$I$912,2,0)</f>
        <v>1983</v>
      </c>
      <c r="V537" s="2" t="str">
        <f aca="false">"{"&amp;""""&amp;"id"&amp;""""&amp;":"&amp;""""&amp;A537&amp;""""&amp;","&amp;""""&amp;"make_id"&amp;""""&amp;":"&amp;""""&amp;B537&amp;""""&amp;","&amp;""""&amp;"model_name"&amp;""""&amp;":"&amp;""""&amp;D537&amp;""""&amp;","&amp;""""&amp;"year_model"&amp;""""&amp;":"&amp;""""&amp;E537&amp;""""&amp;","&amp;""""&amp;"description"&amp;""""&amp;":"&amp;""""&amp;AD537&amp;""""&amp;"},"</f>
        <v>{"id":"536","make_id":"37","model_name":"Grand Vitara","year_model":"2001 - on","description":""},</v>
      </c>
    </row>
    <row r="538" customFormat="false" ht="13.8" hidden="false" customHeight="false" outlineLevel="0" collapsed="false">
      <c r="A538" s="8" t="n">
        <v>537</v>
      </c>
      <c r="B538" s="12" t="n">
        <v>37</v>
      </c>
      <c r="C538" s="8" t="s">
        <v>39</v>
      </c>
      <c r="D538" s="8" t="s">
        <v>634</v>
      </c>
      <c r="E538" s="8" t="s">
        <v>75</v>
      </c>
      <c r="F538" s="2" t="str">
        <f aca="false">SUBSTITUTE(C538," ","_")&amp;"_"&amp;SUBSTITUTE(D538," ","_")&amp;"_"&amp;SUBSTITUTE(E538," ","_")</f>
        <v>SUZUKI_Grand_Vitara_2007_-_on</v>
      </c>
      <c r="G538" s="2" t="str">
        <f aca="false">VLOOKUP(F538,Sheet6!$G$3:$H$904,2,0)</f>
        <v>N50</v>
      </c>
      <c r="H538" s="2" t="n">
        <f aca="false">VLOOKUP(G538,part!$Q$2:$R$51,2,0)</f>
        <v>11</v>
      </c>
      <c r="I538" s="2" t="str">
        <f aca="false">VLOOKUP(F538,Sheet6!$G$3:$I$904,3,0)</f>
        <v>D26L</v>
      </c>
      <c r="J538" s="2" t="n">
        <f aca="false">VLOOKUP(F538,Sheet6!$G$3:$J$904,4,0)</f>
        <v>0</v>
      </c>
      <c r="K538" s="8" t="n">
        <v>537</v>
      </c>
      <c r="L538" s="2" t="n">
        <f aca="false">VLOOKUP(F538,Sheet9!$H$1:$I$912,2,0)</f>
        <v>1995</v>
      </c>
      <c r="M538" s="2" t="n">
        <f aca="false">VLOOKUP(F538,Sheet9!$H$3:$I$912,2,0)</f>
        <v>1995</v>
      </c>
      <c r="V538" s="2" t="str">
        <f aca="false">"{"&amp;""""&amp;"id"&amp;""""&amp;":"&amp;""""&amp;A538&amp;""""&amp;","&amp;""""&amp;"make_id"&amp;""""&amp;":"&amp;""""&amp;B538&amp;""""&amp;","&amp;""""&amp;"model_name"&amp;""""&amp;":"&amp;""""&amp;D538&amp;""""&amp;","&amp;""""&amp;"year_model"&amp;""""&amp;":"&amp;""""&amp;E538&amp;""""&amp;","&amp;""""&amp;"description"&amp;""""&amp;":"&amp;""""&amp;AD538&amp;""""&amp;"},"</f>
        <v>{"id":"537","make_id":"37","model_name":"Grand Vitara","year_model":"2007 - on","description":""},</v>
      </c>
    </row>
    <row r="539" customFormat="false" ht="13.8" hidden="false" customHeight="false" outlineLevel="0" collapsed="false">
      <c r="A539" s="8" t="n">
        <v>538</v>
      </c>
      <c r="B539" s="12" t="n">
        <v>37</v>
      </c>
      <c r="C539" s="8" t="s">
        <v>39</v>
      </c>
      <c r="D539" s="8" t="s">
        <v>636</v>
      </c>
      <c r="E539" s="8" t="n">
        <v>2004</v>
      </c>
      <c r="F539" s="2" t="str">
        <f aca="false">SUBSTITUTE(C539," ","_")&amp;"_"&amp;SUBSTITUTE(D539," ","_")&amp;"_"&amp;SUBSTITUTE(E539," ","_")</f>
        <v>SUZUKI_Jimmy_2004</v>
      </c>
      <c r="G539" s="2" t="str">
        <f aca="false">VLOOKUP(F539,Sheet6!$G$3:$H$904,2,0)</f>
        <v>NS40</v>
      </c>
      <c r="H539" s="2" t="n">
        <f aca="false">VLOOKUP(G539,part!$Q$2:$R$51,2,0)</f>
        <v>4</v>
      </c>
      <c r="I539" s="2" t="str">
        <f aca="false">VLOOKUP(F539,Sheet6!$G$3:$I$904,3,0)</f>
        <v>B20LS</v>
      </c>
      <c r="J539" s="2" t="n">
        <f aca="false">VLOOKUP(F539,Sheet6!$G$3:$J$904,4,0)</f>
        <v>0</v>
      </c>
      <c r="K539" s="8" t="n">
        <v>538</v>
      </c>
      <c r="L539" s="2" t="n">
        <f aca="false">VLOOKUP(F539,Sheet9!$H$1:$I$912,2,0)</f>
        <v>0</v>
      </c>
      <c r="M539" s="2" t="n">
        <f aca="false">VLOOKUP(F539,Sheet9!$H$3:$I$912,2,0)</f>
        <v>0</v>
      </c>
      <c r="V539" s="2" t="str">
        <f aca="false">"{"&amp;""""&amp;"id"&amp;""""&amp;":"&amp;""""&amp;A539&amp;""""&amp;","&amp;""""&amp;"make_id"&amp;""""&amp;":"&amp;""""&amp;B539&amp;""""&amp;","&amp;""""&amp;"model_name"&amp;""""&amp;":"&amp;""""&amp;D539&amp;""""&amp;","&amp;""""&amp;"year_model"&amp;""""&amp;":"&amp;""""&amp;E539&amp;""""&amp;","&amp;""""&amp;"description"&amp;""""&amp;":"&amp;""""&amp;AD539&amp;""""&amp;"},"</f>
        <v>{"id":"538","make_id":"37","model_name":"Jimmy","year_model":"2004","description":""},</v>
      </c>
    </row>
    <row r="540" customFormat="false" ht="13.8" hidden="false" customHeight="false" outlineLevel="0" collapsed="false">
      <c r="A540" s="8" t="n">
        <v>539</v>
      </c>
      <c r="B540" s="12" t="n">
        <v>37</v>
      </c>
      <c r="C540" s="8" t="s">
        <v>39</v>
      </c>
      <c r="D540" s="8" t="s">
        <v>637</v>
      </c>
      <c r="E540" s="8" t="s">
        <v>262</v>
      </c>
      <c r="F540" s="2" t="str">
        <f aca="false">SUBSTITUTE(C540," ","_")&amp;"_"&amp;SUBSTITUTE(D540," ","_")&amp;"_"&amp;SUBSTITUTE(E540," ","_")</f>
        <v>SUZUKI_Samurai_1998_-_on</v>
      </c>
      <c r="G540" s="2" t="str">
        <f aca="false">VLOOKUP(F540,Sheet6!$G$3:$H$904,2,0)</f>
        <v>NS60</v>
      </c>
      <c r="H540" s="2" t="n">
        <f aca="false">VLOOKUP(G540,part!$Q$2:$R$51,2,0)</f>
        <v>3</v>
      </c>
      <c r="I540" s="2" t="str">
        <f aca="false">VLOOKUP(F540,Sheet6!$G$3:$I$904,3,0)</f>
        <v>B24L</v>
      </c>
      <c r="J540" s="2" t="n">
        <f aca="false">VLOOKUP(F540,Sheet6!$G$3:$J$904,4,0)</f>
        <v>1985</v>
      </c>
      <c r="K540" s="8" t="n">
        <v>539</v>
      </c>
      <c r="L540" s="2" t="str">
        <f aca="false">VLOOKUP(F540,Sheet9!$H$1:$I$912,2,0)</f>
        <v>1986/1993</v>
      </c>
      <c r="M540" s="2" t="str">
        <f aca="false">VLOOKUP(F540,Sheet9!$H$3:$I$912,2,0)</f>
        <v>1986/1993</v>
      </c>
      <c r="V540" s="2" t="str">
        <f aca="false">"{"&amp;""""&amp;"id"&amp;""""&amp;":"&amp;""""&amp;A540&amp;""""&amp;","&amp;""""&amp;"make_id"&amp;""""&amp;":"&amp;""""&amp;B540&amp;""""&amp;","&amp;""""&amp;"model_name"&amp;""""&amp;":"&amp;""""&amp;D540&amp;""""&amp;","&amp;""""&amp;"year_model"&amp;""""&amp;":"&amp;""""&amp;E540&amp;""""&amp;","&amp;""""&amp;"description"&amp;""""&amp;":"&amp;""""&amp;AD540&amp;""""&amp;"},"</f>
        <v>{"id":"539","make_id":"37","model_name":"Samurai","year_model":"1998 - on","description":""},</v>
      </c>
    </row>
    <row r="541" customFormat="false" ht="13.8" hidden="false" customHeight="false" outlineLevel="0" collapsed="false">
      <c r="A541" s="8" t="n">
        <v>540</v>
      </c>
      <c r="B541" s="12" t="n">
        <v>37</v>
      </c>
      <c r="C541" s="8" t="s">
        <v>39</v>
      </c>
      <c r="D541" s="8" t="s">
        <v>638</v>
      </c>
      <c r="E541" s="8" t="s">
        <v>262</v>
      </c>
      <c r="F541" s="2" t="str">
        <f aca="false">SUBSTITUTE(C541," ","_")&amp;"_"&amp;SUBSTITUTE(D541," ","_")&amp;"_"&amp;SUBSTITUTE(E541," ","_")</f>
        <v>SUZUKI_Super_Carry_1998_-_on</v>
      </c>
      <c r="G541" s="2" t="str">
        <f aca="false">VLOOKUP(F541,Sheet6!$G$3:$H$904,2,0)</f>
        <v>NS40</v>
      </c>
      <c r="H541" s="2" t="n">
        <f aca="false">VLOOKUP(G541,part!$Q$2:$R$51,2,0)</f>
        <v>4</v>
      </c>
      <c r="I541" s="2" t="str">
        <f aca="false">VLOOKUP(F541,Sheet6!$G$3:$I$904,3,0)</f>
        <v>B20LS</v>
      </c>
      <c r="J541" s="2" t="n">
        <f aca="false">VLOOKUP(F541,Sheet6!$G$3:$J$904,4,0)</f>
        <v>0</v>
      </c>
      <c r="K541" s="8" t="n">
        <v>540</v>
      </c>
      <c r="L541" s="2" t="n">
        <f aca="false">VLOOKUP(F541,Sheet9!$H$1:$I$912,2,0)</f>
        <v>0</v>
      </c>
      <c r="M541" s="2" t="n">
        <f aca="false">VLOOKUP(F541,Sheet9!$H$3:$I$912,2,0)</f>
        <v>0</v>
      </c>
      <c r="V541" s="2" t="str">
        <f aca="false">"{"&amp;""""&amp;"id"&amp;""""&amp;":"&amp;""""&amp;A541&amp;""""&amp;","&amp;""""&amp;"make_id"&amp;""""&amp;":"&amp;""""&amp;B541&amp;""""&amp;","&amp;""""&amp;"model_name"&amp;""""&amp;":"&amp;""""&amp;D541&amp;""""&amp;","&amp;""""&amp;"year_model"&amp;""""&amp;":"&amp;""""&amp;E541&amp;""""&amp;","&amp;""""&amp;"description"&amp;""""&amp;":"&amp;""""&amp;AD541&amp;""""&amp;"},"</f>
        <v>{"id":"540","make_id":"37","model_name":"Super Carry","year_model":"1998 - on","description":""},</v>
      </c>
    </row>
    <row r="542" customFormat="false" ht="13.8" hidden="false" customHeight="false" outlineLevel="0" collapsed="false">
      <c r="A542" s="8" t="n">
        <v>541</v>
      </c>
      <c r="B542" s="12" t="n">
        <v>37</v>
      </c>
      <c r="C542" s="8" t="s">
        <v>39</v>
      </c>
      <c r="D542" s="8" t="s">
        <v>639</v>
      </c>
      <c r="E542" s="8" t="n">
        <v>2005</v>
      </c>
      <c r="F542" s="2" t="str">
        <f aca="false">SUBSTITUTE(C542," ","_")&amp;"_"&amp;SUBSTITUTE(D542," ","_")&amp;"_"&amp;SUBSTITUTE(E542," ","_")</f>
        <v>SUZUKI_Swift_2005</v>
      </c>
      <c r="G542" s="2" t="str">
        <f aca="false">VLOOKUP(F542,Sheet6!$G$3:$H$904,2,0)</f>
        <v>NS40R</v>
      </c>
      <c r="H542" s="2" t="n">
        <f aca="false">VLOOKUP(G542,part!$Q$2:$R$51,2,0)</f>
        <v>45</v>
      </c>
      <c r="I542" s="2" t="str">
        <f aca="false">VLOOKUP(F542,Sheet6!$G$3:$I$904,3,0)</f>
        <v>B20RS</v>
      </c>
      <c r="J542" s="2" t="n">
        <f aca="false">VLOOKUP(F542,Sheet6!$G$3:$J$904,4,0)</f>
        <v>0</v>
      </c>
      <c r="K542" s="8" t="n">
        <v>541</v>
      </c>
      <c r="L542" s="2" t="n">
        <f aca="false">VLOOKUP(F542,Sheet9!$H$1:$I$912,2,0)</f>
        <v>0</v>
      </c>
      <c r="M542" s="2" t="n">
        <f aca="false">VLOOKUP(F542,Sheet9!$H$3:$I$912,2,0)</f>
        <v>0</v>
      </c>
      <c r="V542" s="2" t="str">
        <f aca="false">"{"&amp;""""&amp;"id"&amp;""""&amp;":"&amp;""""&amp;A542&amp;""""&amp;","&amp;""""&amp;"make_id"&amp;""""&amp;":"&amp;""""&amp;B542&amp;""""&amp;","&amp;""""&amp;"model_name"&amp;""""&amp;":"&amp;""""&amp;D542&amp;""""&amp;","&amp;""""&amp;"year_model"&amp;""""&amp;":"&amp;""""&amp;E542&amp;""""&amp;","&amp;""""&amp;"description"&amp;""""&amp;":"&amp;""""&amp;AD542&amp;""""&amp;"},"</f>
        <v>{"id":"541","make_id":"37","model_name":"Swift","year_model":"2005","description":""},</v>
      </c>
    </row>
    <row r="543" customFormat="false" ht="13.8" hidden="false" customHeight="false" outlineLevel="0" collapsed="false">
      <c r="A543" s="8" t="n">
        <v>542</v>
      </c>
      <c r="B543" s="12" t="n">
        <v>37</v>
      </c>
      <c r="C543" s="8" t="s">
        <v>39</v>
      </c>
      <c r="D543" s="8" t="s">
        <v>640</v>
      </c>
      <c r="E543" s="8"/>
      <c r="F543" s="2" t="str">
        <f aca="false">SUBSTITUTE(C543," ","_")&amp;"_"&amp;SUBSTITUTE(D543," ","_")&amp;"_"&amp;SUBSTITUTE(E543," ","_")</f>
        <v>SUZUKI_Sx4_AT_1.6_Dr_Aero_</v>
      </c>
      <c r="G543" s="2" t="str">
        <f aca="false">VLOOKUP(F543,Sheet6!$G$3:$H$904,2,0)</f>
        <v>NS60R</v>
      </c>
      <c r="H543" s="2" t="n">
        <f aca="false">VLOOKUP(G543,part!$Q$2:$R$51,2,0)</f>
        <v>46</v>
      </c>
      <c r="I543" s="2" t="str">
        <f aca="false">VLOOKUP(F543,Sheet6!$G$3:$I$904,3,0)</f>
        <v>B20RS</v>
      </c>
      <c r="J543" s="2" t="n">
        <f aca="false">VLOOKUP(F543,Sheet6!$G$3:$J$904,4,0)</f>
        <v>1989</v>
      </c>
      <c r="K543" s="8" t="n">
        <v>542</v>
      </c>
      <c r="L543" s="2" t="n">
        <f aca="false">VLOOKUP(F543,Sheet9!$H$1:$I$912,2,0)</f>
        <v>0</v>
      </c>
      <c r="M543" s="2" t="n">
        <f aca="false">VLOOKUP(F543,Sheet9!$H$3:$I$912,2,0)</f>
        <v>0</v>
      </c>
      <c r="V543" s="2" t="str">
        <f aca="false">"{"&amp;""""&amp;"id"&amp;""""&amp;":"&amp;""""&amp;A543&amp;""""&amp;","&amp;""""&amp;"make_id"&amp;""""&amp;":"&amp;""""&amp;B543&amp;""""&amp;","&amp;""""&amp;"model_name"&amp;""""&amp;":"&amp;""""&amp;D543&amp;""""&amp;","&amp;""""&amp;"year_model"&amp;""""&amp;":"&amp;""""&amp;E543&amp;""""&amp;","&amp;""""&amp;"description"&amp;""""&amp;":"&amp;""""&amp;AD543&amp;""""&amp;"},"</f>
        <v>{"id":"542","make_id":"37","model_name":"Sx4 AT 1.6 Dr Aero","year_model":"","description":""},</v>
      </c>
    </row>
    <row r="544" customFormat="false" ht="13.8" hidden="false" customHeight="false" outlineLevel="0" collapsed="false">
      <c r="A544" s="8" t="n">
        <v>543</v>
      </c>
      <c r="B544" s="12" t="n">
        <v>37</v>
      </c>
      <c r="C544" s="8" t="s">
        <v>39</v>
      </c>
      <c r="D544" s="8" t="s">
        <v>641</v>
      </c>
      <c r="E544" s="8"/>
      <c r="F544" s="2" t="str">
        <f aca="false">SUBSTITUTE(C544," ","_")&amp;"_"&amp;SUBSTITUTE(D544," ","_")&amp;"_"&amp;SUBSTITUTE(E544," ","_")</f>
        <v>SUZUKI_Sx4_AT_1.6_Dr_Cross_Over_</v>
      </c>
      <c r="G544" s="2" t="str">
        <f aca="false">VLOOKUP(F544,Sheet6!$G$3:$H$904,2,0)</f>
        <v>NS41</v>
      </c>
      <c r="H544" s="2" t="n">
        <f aca="false">VLOOKUP(G544,part!$Q$2:$R$51,2,0)</f>
        <v>47</v>
      </c>
      <c r="I544" s="2" t="str">
        <f aca="false">VLOOKUP(F544,Sheet6!$G$3:$I$904,3,0)</f>
        <v>B20LS</v>
      </c>
      <c r="J544" s="2" t="n">
        <f aca="false">VLOOKUP(F544,Sheet6!$G$3:$J$904,4,0)</f>
        <v>0</v>
      </c>
      <c r="K544" s="8" t="n">
        <v>543</v>
      </c>
      <c r="L544" s="2" t="n">
        <f aca="false">VLOOKUP(F544,Sheet9!$H$1:$I$912,2,0)</f>
        <v>0</v>
      </c>
      <c r="M544" s="2" t="n">
        <f aca="false">VLOOKUP(F544,Sheet9!$H$3:$I$912,2,0)</f>
        <v>0</v>
      </c>
      <c r="V544" s="2" t="str">
        <f aca="false">"{"&amp;""""&amp;"id"&amp;""""&amp;":"&amp;""""&amp;A544&amp;""""&amp;","&amp;""""&amp;"make_id"&amp;""""&amp;":"&amp;""""&amp;B544&amp;""""&amp;","&amp;""""&amp;"model_name"&amp;""""&amp;":"&amp;""""&amp;D544&amp;""""&amp;","&amp;""""&amp;"year_model"&amp;""""&amp;":"&amp;""""&amp;E544&amp;""""&amp;","&amp;""""&amp;"description"&amp;""""&amp;":"&amp;""""&amp;AD544&amp;""""&amp;"},"</f>
        <v>{"id":"543","make_id":"37","model_name":"Sx4 AT 1.6 Dr Cross Over","year_model":"","description":""},</v>
      </c>
    </row>
    <row r="545" customFormat="false" ht="13.8" hidden="false" customHeight="false" outlineLevel="0" collapsed="false">
      <c r="A545" s="8" t="n">
        <v>544</v>
      </c>
      <c r="B545" s="12" t="n">
        <v>37</v>
      </c>
      <c r="C545" s="8" t="s">
        <v>39</v>
      </c>
      <c r="D545" s="8" t="s">
        <v>642</v>
      </c>
      <c r="E545" s="8" t="s">
        <v>283</v>
      </c>
      <c r="F545" s="2" t="str">
        <f aca="false">SUBSTITUTE(C545," ","_")&amp;"_"&amp;SUBSTITUTE(D545," ","_")&amp;"_"&amp;SUBSTITUTE(E545," ","_")</f>
        <v>SUZUKI_Vitara_1995_-_on</v>
      </c>
      <c r="G545" s="2" t="str">
        <f aca="false">VLOOKUP(F545,Sheet6!$G$3:$H$904,2,0)</f>
        <v>NS60</v>
      </c>
      <c r="H545" s="2" t="n">
        <f aca="false">VLOOKUP(G545,part!$Q$2:$R$51,2,0)</f>
        <v>3</v>
      </c>
      <c r="I545" s="2" t="str">
        <f aca="false">VLOOKUP(F545,Sheet6!$G$3:$I$904,3,0)</f>
        <v>B24LS</v>
      </c>
      <c r="J545" s="2" t="n">
        <f aca="false">VLOOKUP(F545,Sheet6!$G$3:$J$904,4,0)</f>
        <v>1985</v>
      </c>
      <c r="K545" s="8" t="n">
        <v>544</v>
      </c>
      <c r="L545" s="2" t="str">
        <f aca="false">VLOOKUP(F545,Sheet9!$H$1:$I$912,2,0)</f>
        <v>1988/1985</v>
      </c>
      <c r="M545" s="2" t="str">
        <f aca="false">VLOOKUP(F545,Sheet9!$H$3:$I$912,2,0)</f>
        <v>1988/1985</v>
      </c>
      <c r="V545" s="2" t="str">
        <f aca="false">"{"&amp;""""&amp;"id"&amp;""""&amp;":"&amp;""""&amp;A545&amp;""""&amp;","&amp;""""&amp;"make_id"&amp;""""&amp;":"&amp;""""&amp;B545&amp;""""&amp;","&amp;""""&amp;"model_name"&amp;""""&amp;":"&amp;""""&amp;D545&amp;""""&amp;","&amp;""""&amp;"year_model"&amp;""""&amp;":"&amp;""""&amp;E545&amp;""""&amp;","&amp;""""&amp;"description"&amp;""""&amp;":"&amp;""""&amp;AD545&amp;""""&amp;"},"</f>
        <v>{"id":"544","make_id":"37","model_name":"Vitara","year_model":"1995 - on","description":""},</v>
      </c>
    </row>
    <row r="546" customFormat="false" ht="13.8" hidden="false" customHeight="false" outlineLevel="0" collapsed="false">
      <c r="A546" s="8" t="n">
        <v>545</v>
      </c>
      <c r="B546" s="12" t="n">
        <v>37</v>
      </c>
      <c r="C546" s="8" t="s">
        <v>39</v>
      </c>
      <c r="D546" s="8" t="s">
        <v>643</v>
      </c>
      <c r="E546" s="8"/>
      <c r="F546" s="2" t="str">
        <f aca="false">SUBSTITUTE(C546," ","_")&amp;"_"&amp;SUBSTITUTE(D546," ","_")&amp;"_"&amp;SUBSTITUTE(E546," ","_")</f>
        <v>SUZUKI_Wagon_R_</v>
      </c>
      <c r="G546" s="2" t="str">
        <f aca="false">VLOOKUP(F546,Sheet6!$G$3:$H$904,2,0)</f>
        <v>NS60</v>
      </c>
      <c r="H546" s="2" t="n">
        <f aca="false">VLOOKUP(G546,part!$Q$2:$R$51,2,0)</f>
        <v>3</v>
      </c>
      <c r="I546" s="2" t="str">
        <f aca="false">VLOOKUP(F546,Sheet6!$G$3:$I$904,3,0)</f>
        <v>B24LS</v>
      </c>
      <c r="J546" s="2" t="n">
        <f aca="false">VLOOKUP(F546,Sheet6!$G$3:$J$904,4,0)</f>
        <v>1985</v>
      </c>
      <c r="K546" s="8" t="n">
        <v>545</v>
      </c>
      <c r="L546" s="2" t="str">
        <f aca="false">VLOOKUP(F546,Sheet9!$H$1:$I$912,2,0)</f>
        <v>1988/1985</v>
      </c>
      <c r="M546" s="2" t="str">
        <f aca="false">VLOOKUP(F546,Sheet9!$H$3:$I$912,2,0)</f>
        <v>1988/1985</v>
      </c>
      <c r="V546" s="2" t="str">
        <f aca="false">"{"&amp;""""&amp;"id"&amp;""""&amp;":"&amp;""""&amp;A546&amp;""""&amp;","&amp;""""&amp;"make_id"&amp;""""&amp;":"&amp;""""&amp;B546&amp;""""&amp;","&amp;""""&amp;"model_name"&amp;""""&amp;":"&amp;""""&amp;D546&amp;""""&amp;","&amp;""""&amp;"year_model"&amp;""""&amp;":"&amp;""""&amp;E546&amp;""""&amp;","&amp;""""&amp;"description"&amp;""""&amp;":"&amp;""""&amp;AD546&amp;""""&amp;"},"</f>
        <v>{"id":"545","make_id":"37","model_name":"Wagon R","year_model":"","description":""},</v>
      </c>
    </row>
    <row r="547" customFormat="false" ht="13.8" hidden="false" customHeight="false" outlineLevel="0" collapsed="false">
      <c r="A547" s="8" t="n">
        <v>546</v>
      </c>
      <c r="B547" s="12" t="n">
        <v>37</v>
      </c>
      <c r="C547" s="8" t="s">
        <v>39</v>
      </c>
      <c r="D547" s="8" t="s">
        <v>644</v>
      </c>
      <c r="E547" s="8"/>
      <c r="F547" s="2" t="str">
        <f aca="false">SUBSTITUTE(C547," ","_")&amp;"_"&amp;SUBSTITUTE(D547," ","_")&amp;"_"&amp;SUBSTITUTE(E547," ","_")</f>
        <v>SUZUKI_XL_7_</v>
      </c>
      <c r="G547" s="2" t="str">
        <f aca="false">VLOOKUP(F547,Sheet6!$G$3:$H$904,2,0)</f>
        <v>NS60</v>
      </c>
      <c r="H547" s="2" t="n">
        <f aca="false">VLOOKUP(G547,part!$Q$2:$R$51,2,0)</f>
        <v>3</v>
      </c>
      <c r="I547" s="2" t="str">
        <f aca="false">VLOOKUP(F547,Sheet6!$G$3:$I$904,3,0)</f>
        <v>B24LS</v>
      </c>
      <c r="J547" s="2" t="n">
        <f aca="false">VLOOKUP(F547,Sheet6!$G$3:$J$904,4,0)</f>
        <v>1985</v>
      </c>
      <c r="K547" s="8" t="n">
        <v>546</v>
      </c>
      <c r="L547" s="2" t="str">
        <f aca="false">VLOOKUP(F547,Sheet9!$H$1:$I$912,2,0)</f>
        <v>1988/1985</v>
      </c>
      <c r="M547" s="2" t="str">
        <f aca="false">VLOOKUP(F547,Sheet9!$H$3:$I$912,2,0)</f>
        <v>1988/1985</v>
      </c>
      <c r="V547" s="2" t="str">
        <f aca="false">"{"&amp;""""&amp;"id"&amp;""""&amp;":"&amp;""""&amp;A547&amp;""""&amp;","&amp;""""&amp;"make_id"&amp;""""&amp;":"&amp;""""&amp;B547&amp;""""&amp;","&amp;""""&amp;"model_name"&amp;""""&amp;":"&amp;""""&amp;D547&amp;""""&amp;","&amp;""""&amp;"year_model"&amp;""""&amp;":"&amp;""""&amp;E547&amp;""""&amp;","&amp;""""&amp;"description"&amp;""""&amp;":"&amp;""""&amp;AD547&amp;""""&amp;"},"</f>
        <v>{"id":"546","make_id":"37","model_name":"XL 7","year_model":"","description":""},</v>
      </c>
    </row>
    <row r="548" customFormat="false" ht="13.8" hidden="false" customHeight="false" outlineLevel="0" collapsed="false">
      <c r="A548" s="8" t="n">
        <v>547</v>
      </c>
      <c r="B548" s="12" t="n">
        <v>38</v>
      </c>
      <c r="C548" s="8" t="s">
        <v>40</v>
      </c>
      <c r="D548" s="8" t="s">
        <v>645</v>
      </c>
      <c r="E548" s="8" t="s">
        <v>190</v>
      </c>
      <c r="F548" s="2" t="str">
        <f aca="false">SUBSTITUTE(C548," ","_")&amp;"_"&amp;SUBSTITUTE(D548," ","_")&amp;"_"&amp;SUBSTITUTE(E548," ","_")</f>
        <v>TATA_Vista_(Petrol)_2014_-_on</v>
      </c>
      <c r="G548" s="2" t="str">
        <f aca="false">VLOOKUP(F548,Sheet6!$G$3:$H$904,2,0)</f>
        <v>DIN44</v>
      </c>
      <c r="H548" s="2" t="n">
        <f aca="false">VLOOKUP(G548,part!$Q$2:$R$51,2,0)</f>
        <v>7</v>
      </c>
      <c r="I548" s="2" t="str">
        <f aca="false">VLOOKUP(F548,Sheet6!$G$3:$I$904,3,0)</f>
        <v>DIN44</v>
      </c>
      <c r="J548" s="2" t="n">
        <f aca="false">VLOOKUP(F548,Sheet6!$G$3:$J$904,4,0)</f>
        <v>0</v>
      </c>
      <c r="K548" s="8" t="n">
        <v>547</v>
      </c>
      <c r="L548" s="2" t="n">
        <f aca="false">VLOOKUP(F548,Sheet9!$H$1:$I$912,2,0)</f>
        <v>0</v>
      </c>
      <c r="M548" s="2" t="n">
        <f aca="false">VLOOKUP(F548,Sheet9!$H$3:$I$912,2,0)</f>
        <v>0</v>
      </c>
      <c r="V548" s="2" t="str">
        <f aca="false">"{"&amp;""""&amp;"id"&amp;""""&amp;":"&amp;""""&amp;A548&amp;""""&amp;","&amp;""""&amp;"make_id"&amp;""""&amp;":"&amp;""""&amp;B548&amp;""""&amp;","&amp;""""&amp;"model_name"&amp;""""&amp;":"&amp;""""&amp;D548&amp;""""&amp;","&amp;""""&amp;"year_model"&amp;""""&amp;":"&amp;""""&amp;E548&amp;""""&amp;","&amp;""""&amp;"description"&amp;""""&amp;":"&amp;""""&amp;AD548&amp;""""&amp;"},"</f>
        <v>{"id":"547","make_id":"38","model_name":"Vista (Petrol)","year_model":"2014 - on","description":""},</v>
      </c>
    </row>
    <row r="549" customFormat="false" ht="13.8" hidden="false" customHeight="false" outlineLevel="0" collapsed="false">
      <c r="A549" s="8" t="n">
        <v>548</v>
      </c>
      <c r="B549" s="12" t="n">
        <v>38</v>
      </c>
      <c r="C549" s="8" t="s">
        <v>40</v>
      </c>
      <c r="D549" s="8" t="s">
        <v>646</v>
      </c>
      <c r="E549" s="8" t="s">
        <v>190</v>
      </c>
      <c r="F549" s="2" t="str">
        <f aca="false">SUBSTITUTE(C549," ","_")&amp;"_"&amp;SUBSTITUTE(D549," ","_")&amp;"_"&amp;SUBSTITUTE(E549," ","_")</f>
        <v>TATA_Vista_(Diesel)_2014_-_on</v>
      </c>
      <c r="G549" s="2" t="str">
        <f aca="false">VLOOKUP(F549,Sheet6!$G$3:$H$904,2,0)</f>
        <v>DIN55H</v>
      </c>
      <c r="H549" s="2" t="n">
        <f aca="false">VLOOKUP(G549,part!$Q$2:$R$51,2,0)</f>
        <v>42</v>
      </c>
      <c r="I549" s="2" t="str">
        <f aca="false">VLOOKUP(F549,Sheet6!$G$3:$I$904,3,0)</f>
        <v>DIN55H</v>
      </c>
      <c r="J549" s="2" t="n">
        <f aca="false">VLOOKUP(F549,Sheet6!$G$3:$J$904,4,0)</f>
        <v>0</v>
      </c>
      <c r="K549" s="8" t="n">
        <v>548</v>
      </c>
      <c r="L549" s="2" t="n">
        <f aca="false">VLOOKUP(F549,Sheet9!$H$1:$I$912,2,0)</f>
        <v>0</v>
      </c>
      <c r="M549" s="2" t="n">
        <f aca="false">VLOOKUP(F549,Sheet9!$H$3:$I$912,2,0)</f>
        <v>0</v>
      </c>
      <c r="V549" s="2" t="str">
        <f aca="false">"{"&amp;""""&amp;"id"&amp;""""&amp;":"&amp;""""&amp;A549&amp;""""&amp;","&amp;""""&amp;"make_id"&amp;""""&amp;":"&amp;""""&amp;B549&amp;""""&amp;","&amp;""""&amp;"model_name"&amp;""""&amp;":"&amp;""""&amp;D549&amp;""""&amp;","&amp;""""&amp;"year_model"&amp;""""&amp;":"&amp;""""&amp;E549&amp;""""&amp;","&amp;""""&amp;"description"&amp;""""&amp;":"&amp;""""&amp;AD549&amp;""""&amp;"},"</f>
        <v>{"id":"548","make_id":"38","model_name":"Vista (Diesel)","year_model":"2014 - on","description":""},</v>
      </c>
    </row>
    <row r="550" customFormat="false" ht="13.8" hidden="false" customHeight="false" outlineLevel="0" collapsed="false">
      <c r="A550" s="8" t="n">
        <v>549</v>
      </c>
      <c r="B550" s="12" t="n">
        <v>38</v>
      </c>
      <c r="C550" s="8" t="s">
        <v>40</v>
      </c>
      <c r="D550" s="8" t="s">
        <v>647</v>
      </c>
      <c r="E550" s="8" t="s">
        <v>190</v>
      </c>
      <c r="F550" s="2" t="str">
        <f aca="false">SUBSTITUTE(C550," ","_")&amp;"_"&amp;SUBSTITUTE(D550," ","_")&amp;"_"&amp;SUBSTITUTE(E550," ","_")</f>
        <v>TATA_Manza_(Petrol)_2014_-_on</v>
      </c>
      <c r="G550" s="2" t="str">
        <f aca="false">VLOOKUP(F550,Sheet6!$G$3:$H$904,2,0)</f>
        <v>DIN44</v>
      </c>
      <c r="H550" s="2" t="n">
        <f aca="false">VLOOKUP(G550,part!$Q$2:$R$51,2,0)</f>
        <v>7</v>
      </c>
      <c r="I550" s="2" t="str">
        <f aca="false">VLOOKUP(F550,Sheet6!$G$3:$I$904,3,0)</f>
        <v>DIN44</v>
      </c>
      <c r="J550" s="2" t="n">
        <f aca="false">VLOOKUP(F550,Sheet6!$G$3:$J$904,4,0)</f>
        <v>0</v>
      </c>
      <c r="K550" s="8" t="n">
        <v>549</v>
      </c>
      <c r="L550" s="2" t="n">
        <f aca="false">VLOOKUP(F550,Sheet9!$H$1:$I$912,2,0)</f>
        <v>0</v>
      </c>
      <c r="M550" s="2" t="n">
        <f aca="false">VLOOKUP(F550,Sheet9!$H$3:$I$912,2,0)</f>
        <v>0</v>
      </c>
      <c r="V550" s="2" t="str">
        <f aca="false">"{"&amp;""""&amp;"id"&amp;""""&amp;":"&amp;""""&amp;A550&amp;""""&amp;","&amp;""""&amp;"make_id"&amp;""""&amp;":"&amp;""""&amp;B550&amp;""""&amp;","&amp;""""&amp;"model_name"&amp;""""&amp;":"&amp;""""&amp;D550&amp;""""&amp;","&amp;""""&amp;"year_model"&amp;""""&amp;":"&amp;""""&amp;E550&amp;""""&amp;","&amp;""""&amp;"description"&amp;""""&amp;":"&amp;""""&amp;AD550&amp;""""&amp;"},"</f>
        <v>{"id":"549","make_id":"38","model_name":"Manza (Petrol)","year_model":"2014 - on","description":""},</v>
      </c>
    </row>
    <row r="551" customFormat="false" ht="13.8" hidden="false" customHeight="false" outlineLevel="0" collapsed="false">
      <c r="A551" s="8" t="n">
        <v>550</v>
      </c>
      <c r="B551" s="12" t="n">
        <v>38</v>
      </c>
      <c r="C551" s="8" t="s">
        <v>40</v>
      </c>
      <c r="D551" s="8" t="s">
        <v>648</v>
      </c>
      <c r="E551" s="8" t="s">
        <v>190</v>
      </c>
      <c r="F551" s="2" t="str">
        <f aca="false">SUBSTITUTE(C551," ","_")&amp;"_"&amp;SUBSTITUTE(D551," ","_")&amp;"_"&amp;SUBSTITUTE(E551," ","_")</f>
        <v>TATA_Manza_(Diesel)_2014_-_on</v>
      </c>
      <c r="G551" s="2" t="str">
        <f aca="false">VLOOKUP(F551,Sheet6!$G$3:$H$904,2,0)</f>
        <v>DIN55H</v>
      </c>
      <c r="H551" s="2" t="n">
        <f aca="false">VLOOKUP(G551,part!$Q$2:$R$51,2,0)</f>
        <v>42</v>
      </c>
      <c r="I551" s="2" t="str">
        <f aca="false">VLOOKUP(F551,Sheet6!$G$3:$I$904,3,0)</f>
        <v>DIN55H</v>
      </c>
      <c r="J551" s="2" t="n">
        <f aca="false">VLOOKUP(F551,Sheet6!$G$3:$J$904,4,0)</f>
        <v>0</v>
      </c>
      <c r="K551" s="8" t="n">
        <v>550</v>
      </c>
      <c r="L551" s="2" t="n">
        <f aca="false">VLOOKUP(F551,Sheet9!$H$1:$I$912,2,0)</f>
        <v>0</v>
      </c>
      <c r="M551" s="2" t="n">
        <f aca="false">VLOOKUP(F551,Sheet9!$H$3:$I$912,2,0)</f>
        <v>0</v>
      </c>
      <c r="V551" s="2" t="str">
        <f aca="false">"{"&amp;""""&amp;"id"&amp;""""&amp;":"&amp;""""&amp;A551&amp;""""&amp;","&amp;""""&amp;"make_id"&amp;""""&amp;":"&amp;""""&amp;B551&amp;""""&amp;","&amp;""""&amp;"model_name"&amp;""""&amp;":"&amp;""""&amp;D551&amp;""""&amp;","&amp;""""&amp;"year_model"&amp;""""&amp;":"&amp;""""&amp;E551&amp;""""&amp;","&amp;""""&amp;"description"&amp;""""&amp;":"&amp;""""&amp;AD551&amp;""""&amp;"},"</f>
        <v>{"id":"550","make_id":"38","model_name":"Manza (Diesel)","year_model":"2014 - on","description":""},</v>
      </c>
    </row>
    <row r="552" customFormat="false" ht="13.8" hidden="false" customHeight="false" outlineLevel="0" collapsed="false">
      <c r="A552" s="8" t="n">
        <v>551</v>
      </c>
      <c r="B552" s="12" t="n">
        <v>38</v>
      </c>
      <c r="C552" s="8" t="s">
        <v>40</v>
      </c>
      <c r="D552" s="8" t="s">
        <v>649</v>
      </c>
      <c r="E552" s="8" t="s">
        <v>190</v>
      </c>
      <c r="F552" s="2" t="str">
        <f aca="false">SUBSTITUTE(C552," ","_")&amp;"_"&amp;SUBSTITUTE(D552," ","_")&amp;"_"&amp;SUBSTITUTE(E552," ","_")</f>
        <v>TATA_Indigo/Indica_(Diesel)_2014_-_on</v>
      </c>
      <c r="G552" s="2" t="str">
        <f aca="false">VLOOKUP(F552,Sheet6!$G$3:$H$904,2,0)</f>
        <v>DIN55R</v>
      </c>
      <c r="H552" s="2" t="n">
        <f aca="false">VLOOKUP(G552,part!$Q$2:$R$51,2,0)</f>
        <v>48</v>
      </c>
      <c r="I552" s="2" t="str">
        <f aca="false">VLOOKUP(F552,Sheet6!$G$3:$I$904,3,0)</f>
        <v>DIN55R</v>
      </c>
      <c r="J552" s="2" t="n">
        <f aca="false">VLOOKUP(F552,Sheet6!$G$3:$J$904,4,0)</f>
        <v>0</v>
      </c>
      <c r="K552" s="8" t="n">
        <v>551</v>
      </c>
      <c r="L552" s="2" t="n">
        <f aca="false">VLOOKUP(F552,Sheet9!$H$1:$I$912,2,0)</f>
        <v>0</v>
      </c>
      <c r="M552" s="2" t="n">
        <f aca="false">VLOOKUP(F552,Sheet9!$H$3:$I$912,2,0)</f>
        <v>0</v>
      </c>
      <c r="V552" s="2" t="str">
        <f aca="false">"{"&amp;""""&amp;"id"&amp;""""&amp;":"&amp;""""&amp;A552&amp;""""&amp;","&amp;""""&amp;"make_id"&amp;""""&amp;":"&amp;""""&amp;B552&amp;""""&amp;","&amp;""""&amp;"model_name"&amp;""""&amp;":"&amp;""""&amp;D552&amp;""""&amp;","&amp;""""&amp;"year_model"&amp;""""&amp;":"&amp;""""&amp;E552&amp;""""&amp;","&amp;""""&amp;"description"&amp;""""&amp;":"&amp;""""&amp;AD552&amp;""""&amp;"},"</f>
        <v>{"id":"551","make_id":"38","model_name":"Indigo/Indica (Diesel)","year_model":"2014 - on","description":""},</v>
      </c>
    </row>
    <row r="553" customFormat="false" ht="13.8" hidden="false" customHeight="false" outlineLevel="0" collapsed="false">
      <c r="A553" s="8" t="n">
        <v>552</v>
      </c>
      <c r="B553" s="12" t="n">
        <v>38</v>
      </c>
      <c r="C553" s="8" t="s">
        <v>40</v>
      </c>
      <c r="D553" s="8" t="s">
        <v>650</v>
      </c>
      <c r="E553" s="8" t="s">
        <v>190</v>
      </c>
      <c r="F553" s="2" t="str">
        <f aca="false">SUBSTITUTE(C553," ","_")&amp;"_"&amp;SUBSTITUTE(D553," ","_")&amp;"_"&amp;SUBSTITUTE(E553," ","_")</f>
        <v>TATA_ACE_2014_-_on</v>
      </c>
      <c r="G553" s="2" t="str">
        <f aca="false">VLOOKUP(F553,Sheet6!$G$3:$H$904,2,0)</f>
        <v>NS40</v>
      </c>
      <c r="H553" s="2" t="n">
        <f aca="false">VLOOKUP(G553,part!$Q$2:$R$51,2,0)</f>
        <v>4</v>
      </c>
      <c r="I553" s="2" t="str">
        <f aca="false">VLOOKUP(F553,Sheet6!$G$3:$I$904,3,0)</f>
        <v>B20L</v>
      </c>
      <c r="J553" s="2" t="n">
        <f aca="false">VLOOKUP(F553,Sheet6!$G$3:$J$904,4,0)</f>
        <v>0</v>
      </c>
      <c r="K553" s="8" t="n">
        <v>552</v>
      </c>
      <c r="L553" s="2" t="n">
        <f aca="false">VLOOKUP(F553,Sheet9!$H$1:$I$912,2,0)</f>
        <v>1990</v>
      </c>
      <c r="M553" s="2" t="n">
        <f aca="false">VLOOKUP(F553,Sheet9!$H$3:$I$912,2,0)</f>
        <v>1990</v>
      </c>
      <c r="V553" s="2" t="str">
        <f aca="false">"{"&amp;""""&amp;"id"&amp;""""&amp;":"&amp;""""&amp;A553&amp;""""&amp;","&amp;""""&amp;"make_id"&amp;""""&amp;":"&amp;""""&amp;B553&amp;""""&amp;","&amp;""""&amp;"model_name"&amp;""""&amp;":"&amp;""""&amp;D553&amp;""""&amp;","&amp;""""&amp;"year_model"&amp;""""&amp;":"&amp;""""&amp;E553&amp;""""&amp;","&amp;""""&amp;"description"&amp;""""&amp;":"&amp;""""&amp;AD553&amp;""""&amp;"},"</f>
        <v>{"id":"552","make_id":"38","model_name":"ACE","year_model":"2014 - on","description":""},</v>
      </c>
    </row>
    <row r="554" customFormat="false" ht="13.8" hidden="false" customHeight="false" outlineLevel="0" collapsed="false">
      <c r="A554" s="8" t="n">
        <v>553</v>
      </c>
      <c r="B554" s="12" t="n">
        <v>38</v>
      </c>
      <c r="C554" s="8" t="s">
        <v>40</v>
      </c>
      <c r="D554" s="8" t="s">
        <v>651</v>
      </c>
      <c r="E554" s="8" t="s">
        <v>190</v>
      </c>
      <c r="F554" s="2" t="str">
        <f aca="false">SUBSTITUTE(C554," ","_")&amp;"_"&amp;SUBSTITUTE(D554," ","_")&amp;"_"&amp;SUBSTITUTE(E554," ","_")</f>
        <v>TATA_Super_Ace_(Diesel)_3-Cylinder_2014_-_on</v>
      </c>
      <c r="G554" s="2" t="str">
        <f aca="false">VLOOKUP(F554,Sheet6!$G$3:$H$904,2,0)</f>
        <v>N50</v>
      </c>
      <c r="H554" s="2" t="n">
        <f aca="false">VLOOKUP(G554,part!$Q$2:$R$51,2,0)</f>
        <v>11</v>
      </c>
      <c r="I554" s="2" t="str">
        <f aca="false">VLOOKUP(F554,Sheet6!$G$3:$I$904,3,0)</f>
        <v>D26R</v>
      </c>
      <c r="J554" s="2" t="n">
        <f aca="false">VLOOKUP(F554,Sheet6!$G$3:$J$904,4,0)</f>
        <v>0</v>
      </c>
      <c r="K554" s="8" t="n">
        <v>553</v>
      </c>
      <c r="L554" s="2" t="n">
        <f aca="false">VLOOKUP(F554,Sheet9!$H$1:$I$912,2,0)</f>
        <v>1982</v>
      </c>
      <c r="M554" s="2" t="n">
        <f aca="false">VLOOKUP(F554,Sheet9!$H$3:$I$912,2,0)</f>
        <v>1982</v>
      </c>
      <c r="V554" s="2" t="str">
        <f aca="false">"{"&amp;""""&amp;"id"&amp;""""&amp;":"&amp;""""&amp;A554&amp;""""&amp;","&amp;""""&amp;"make_id"&amp;""""&amp;":"&amp;""""&amp;B554&amp;""""&amp;","&amp;""""&amp;"model_name"&amp;""""&amp;":"&amp;""""&amp;D554&amp;""""&amp;","&amp;""""&amp;"year_model"&amp;""""&amp;":"&amp;""""&amp;E554&amp;""""&amp;","&amp;""""&amp;"description"&amp;""""&amp;":"&amp;""""&amp;AD554&amp;""""&amp;"},"</f>
        <v>{"id":"553","make_id":"38","model_name":"Super Ace (Diesel) 3-Cylinder","year_model":"2014 - on","description":""},</v>
      </c>
    </row>
    <row r="555" customFormat="false" ht="13.8" hidden="false" customHeight="false" outlineLevel="0" collapsed="false">
      <c r="A555" s="8" t="n">
        <v>554</v>
      </c>
      <c r="B555" s="12" t="n">
        <v>38</v>
      </c>
      <c r="C555" s="8" t="s">
        <v>40</v>
      </c>
      <c r="D555" s="8" t="s">
        <v>652</v>
      </c>
      <c r="E555" s="8" t="s">
        <v>190</v>
      </c>
      <c r="F555" s="2" t="str">
        <f aca="false">SUBSTITUTE(C555," ","_")&amp;"_"&amp;SUBSTITUTE(D555," ","_")&amp;"_"&amp;SUBSTITUTE(E555," ","_")</f>
        <v>TATA_Xenon_Pick-up_2014_-_on</v>
      </c>
      <c r="G555" s="2" t="str">
        <f aca="false">VLOOKUP(F555,Sheet6!$G$3:$H$904,2,0)</f>
        <v>N70</v>
      </c>
      <c r="H555" s="2" t="n">
        <f aca="false">VLOOKUP(G555,part!$Q$2:$R$51,2,0)</f>
        <v>1</v>
      </c>
      <c r="I555" s="2" t="str">
        <f aca="false">VLOOKUP(F555,Sheet6!$G$3:$I$904,3,0)</f>
        <v>D31R</v>
      </c>
      <c r="J555" s="2" t="n">
        <f aca="false">VLOOKUP(F555,Sheet6!$G$3:$J$904,4,0)</f>
        <v>0</v>
      </c>
      <c r="K555" s="8" t="n">
        <v>554</v>
      </c>
      <c r="L555" s="2" t="n">
        <f aca="false">VLOOKUP(F555,Sheet9!$H$1:$I$912,2,0)</f>
        <v>1998</v>
      </c>
      <c r="M555" s="2" t="n">
        <f aca="false">VLOOKUP(F555,Sheet9!$H$3:$I$912,2,0)</f>
        <v>1998</v>
      </c>
      <c r="V555" s="2" t="str">
        <f aca="false">"{"&amp;""""&amp;"id"&amp;""""&amp;":"&amp;""""&amp;A555&amp;""""&amp;","&amp;""""&amp;"make_id"&amp;""""&amp;":"&amp;""""&amp;B555&amp;""""&amp;","&amp;""""&amp;"model_name"&amp;""""&amp;":"&amp;""""&amp;D555&amp;""""&amp;","&amp;""""&amp;"year_model"&amp;""""&amp;":"&amp;""""&amp;E555&amp;""""&amp;","&amp;""""&amp;"description"&amp;""""&amp;":"&amp;""""&amp;AD555&amp;""""&amp;"},"</f>
        <v>{"id":"554","make_id":"38","model_name":"Xenon Pick-up","year_model":"2014 - on","description":""},</v>
      </c>
    </row>
    <row r="556" customFormat="false" ht="13.8" hidden="false" customHeight="false" outlineLevel="0" collapsed="false">
      <c r="A556" s="8" t="n">
        <v>555</v>
      </c>
      <c r="B556" s="12" t="n">
        <v>39</v>
      </c>
      <c r="C556" s="8" t="s">
        <v>41</v>
      </c>
      <c r="D556" s="8" t="s">
        <v>653</v>
      </c>
      <c r="E556" s="8" t="s">
        <v>91</v>
      </c>
      <c r="F556" s="2" t="str">
        <f aca="false">SUBSTITUTE(C556," ","_")&amp;"_"&amp;SUBSTITUTE(D556," ","_")&amp;"_"&amp;SUBSTITUTE(E556," ","_")</f>
        <v>TOYOTA_Echo_2000_-_on</v>
      </c>
      <c r="G556" s="2" t="str">
        <f aca="false">VLOOKUP(F556,Sheet6!$G$3:$H$904,2,0)</f>
        <v>NS60</v>
      </c>
      <c r="H556" s="2" t="n">
        <f aca="false">VLOOKUP(G556,part!$Q$2:$R$51,2,0)</f>
        <v>3</v>
      </c>
      <c r="I556" s="2" t="str">
        <f aca="false">VLOOKUP(F556,Sheet6!$G$3:$I$904,3,0)</f>
        <v>B24LS</v>
      </c>
      <c r="J556" s="2" t="n">
        <f aca="false">VLOOKUP(F556,Sheet6!$G$3:$J$904,4,0)</f>
        <v>1985</v>
      </c>
      <c r="K556" s="8" t="n">
        <v>555</v>
      </c>
      <c r="L556" s="2" t="str">
        <f aca="false">VLOOKUP(F556,Sheet9!$H$1:$I$912,2,0)</f>
        <v>1988/1985</v>
      </c>
      <c r="M556" s="2" t="str">
        <f aca="false">VLOOKUP(F556,Sheet9!$H$3:$I$912,2,0)</f>
        <v>1988/1985</v>
      </c>
      <c r="V556" s="2" t="str">
        <f aca="false">"{"&amp;""""&amp;"id"&amp;""""&amp;":"&amp;""""&amp;A556&amp;""""&amp;","&amp;""""&amp;"make_id"&amp;""""&amp;":"&amp;""""&amp;B556&amp;""""&amp;","&amp;""""&amp;"model_name"&amp;""""&amp;":"&amp;""""&amp;D556&amp;""""&amp;","&amp;""""&amp;"year_model"&amp;""""&amp;":"&amp;""""&amp;E556&amp;""""&amp;","&amp;""""&amp;"description"&amp;""""&amp;":"&amp;""""&amp;AD556&amp;""""&amp;"},"</f>
        <v>{"id":"555","make_id":"39","model_name":"Echo","year_model":"2000 - on","description":""},</v>
      </c>
    </row>
    <row r="557" customFormat="false" ht="13.8" hidden="false" customHeight="false" outlineLevel="0" collapsed="false">
      <c r="A557" s="8" t="n">
        <v>556</v>
      </c>
      <c r="B557" s="12" t="n">
        <v>39</v>
      </c>
      <c r="C557" s="8" t="s">
        <v>41</v>
      </c>
      <c r="D557" s="8" t="s">
        <v>654</v>
      </c>
      <c r="E557" s="8" t="s">
        <v>223</v>
      </c>
      <c r="F557" s="2" t="str">
        <f aca="false">SUBSTITUTE(C557," ","_")&amp;"_"&amp;SUBSTITUTE(D557," ","_")&amp;"_"&amp;SUBSTITUTE(E557," ","_")</f>
        <v>TOYOTA_Fortuner_(Diesel)_2005_-_on</v>
      </c>
      <c r="G557" s="2" t="str">
        <f aca="false">VLOOKUP(F557,Sheet6!$G$3:$H$904,2,0)</f>
        <v>N70</v>
      </c>
      <c r="H557" s="2" t="n">
        <f aca="false">VLOOKUP(G557,part!$Q$2:$R$51,2,0)</f>
        <v>1</v>
      </c>
      <c r="I557" s="2" t="str">
        <f aca="false">VLOOKUP(F557,Sheet6!$G$3:$I$904,3,0)</f>
        <v>D31L</v>
      </c>
      <c r="J557" s="2" t="n">
        <f aca="false">VLOOKUP(F557,Sheet6!$G$3:$J$904,4,0)</f>
        <v>0</v>
      </c>
      <c r="K557" s="8" t="n">
        <v>556</v>
      </c>
      <c r="L557" s="2" t="n">
        <f aca="false">VLOOKUP(F557,Sheet9!$H$1:$I$912,2,0)</f>
        <v>1996</v>
      </c>
      <c r="M557" s="2" t="n">
        <f aca="false">VLOOKUP(F557,Sheet9!$H$3:$I$912,2,0)</f>
        <v>1996</v>
      </c>
      <c r="V557" s="2" t="str">
        <f aca="false">"{"&amp;""""&amp;"id"&amp;""""&amp;":"&amp;""""&amp;A557&amp;""""&amp;","&amp;""""&amp;"make_id"&amp;""""&amp;":"&amp;""""&amp;B557&amp;""""&amp;","&amp;""""&amp;"model_name"&amp;""""&amp;":"&amp;""""&amp;D557&amp;""""&amp;","&amp;""""&amp;"year_model"&amp;""""&amp;":"&amp;""""&amp;E557&amp;""""&amp;","&amp;""""&amp;"description"&amp;""""&amp;":"&amp;""""&amp;AD557&amp;""""&amp;"},"</f>
        <v>{"id":"556","make_id":"39","model_name":"Fortuner (Diesel)","year_model":"2005 - on","description":""},</v>
      </c>
    </row>
    <row r="558" customFormat="false" ht="13.8" hidden="false" customHeight="false" outlineLevel="0" collapsed="false">
      <c r="A558" s="8" t="n">
        <v>557</v>
      </c>
      <c r="B558" s="12" t="n">
        <v>39</v>
      </c>
      <c r="C558" s="8" t="s">
        <v>41</v>
      </c>
      <c r="D558" s="8" t="s">
        <v>655</v>
      </c>
      <c r="E558" s="8" t="s">
        <v>318</v>
      </c>
      <c r="F558" s="2" t="str">
        <f aca="false">SUBSTITUTE(C558," ","_")&amp;"_"&amp;SUBSTITUTE(D558," ","_")&amp;"_"&amp;SUBSTITUTE(E558," ","_")</f>
        <v>TOYOTA_Fortuner_(Gas)_2006_-_on</v>
      </c>
      <c r="G558" s="2" t="str">
        <f aca="false">VLOOKUP(F558,Sheet6!$G$3:$H$904,2,0)</f>
        <v>N50L</v>
      </c>
      <c r="H558" s="2" t="n">
        <f aca="false">VLOOKUP(G558,part!$Q$2:$R$51,2,0)</f>
        <v>22</v>
      </c>
      <c r="I558" s="2" t="str">
        <f aca="false">VLOOKUP(F558,Sheet6!$G$3:$I$904,3,0)</f>
        <v>D26L</v>
      </c>
      <c r="J558" s="2" t="n">
        <f aca="false">VLOOKUP(F558,Sheet6!$G$3:$J$904,4,0)</f>
        <v>0</v>
      </c>
      <c r="K558" s="8" t="n">
        <v>557</v>
      </c>
      <c r="L558" s="2" t="n">
        <f aca="false">VLOOKUP(F558,Sheet9!$H$1:$I$912,2,0)</f>
        <v>1995</v>
      </c>
      <c r="M558" s="2" t="n">
        <f aca="false">VLOOKUP(F558,Sheet9!$H$3:$I$912,2,0)</f>
        <v>1995</v>
      </c>
      <c r="V558" s="2" t="str">
        <f aca="false">"{"&amp;""""&amp;"id"&amp;""""&amp;":"&amp;""""&amp;A558&amp;""""&amp;","&amp;""""&amp;"make_id"&amp;""""&amp;":"&amp;""""&amp;B558&amp;""""&amp;","&amp;""""&amp;"model_name"&amp;""""&amp;":"&amp;""""&amp;D558&amp;""""&amp;","&amp;""""&amp;"year_model"&amp;""""&amp;":"&amp;""""&amp;E558&amp;""""&amp;","&amp;""""&amp;"description"&amp;""""&amp;":"&amp;""""&amp;AD558&amp;""""&amp;"},"</f>
        <v>{"id":"557","make_id":"39","model_name":"Fortuner (Gas)","year_model":"2006 - on","description":""},</v>
      </c>
    </row>
    <row r="559" customFormat="false" ht="13.8" hidden="false" customHeight="false" outlineLevel="0" collapsed="false">
      <c r="A559" s="8" t="n">
        <v>558</v>
      </c>
      <c r="B559" s="12" t="n">
        <v>39</v>
      </c>
      <c r="C559" s="8" t="s">
        <v>41</v>
      </c>
      <c r="D559" s="8" t="s">
        <v>654</v>
      </c>
      <c r="E559" s="8" t="n">
        <v>2016</v>
      </c>
      <c r="F559" s="2" t="str">
        <f aca="false">SUBSTITUTE(C559," ","_")&amp;"_"&amp;SUBSTITUTE(D559," ","_")&amp;"_"&amp;SUBSTITUTE(E559," ","_")</f>
        <v>TOYOTA_Fortuner_(Diesel)_2016</v>
      </c>
      <c r="G559" s="2" t="str">
        <f aca="false">VLOOKUP(F559,Sheet6!$G$3:$H$904,2,0)</f>
        <v>DIN66H</v>
      </c>
      <c r="H559" s="2" t="n">
        <f aca="false">VLOOKUP(G559,part!$Q$2:$R$51,2,0)</f>
        <v>41</v>
      </c>
      <c r="I559" s="2" t="str">
        <f aca="false">VLOOKUP(F559,Sheet6!$G$3:$I$904,3,0)</f>
        <v>DIN66H</v>
      </c>
      <c r="J559" s="2" t="n">
        <f aca="false">VLOOKUP(F559,Sheet6!$G$3:$J$904,4,0)</f>
        <v>0</v>
      </c>
      <c r="K559" s="8" t="n">
        <v>558</v>
      </c>
      <c r="L559" s="2" t="n">
        <f aca="false">VLOOKUP(F559,Sheet9!$H$1:$I$912,2,0)</f>
        <v>0</v>
      </c>
      <c r="M559" s="2" t="n">
        <f aca="false">VLOOKUP(F559,Sheet9!$H$3:$I$912,2,0)</f>
        <v>0</v>
      </c>
      <c r="V559" s="2" t="str">
        <f aca="false">"{"&amp;""""&amp;"id"&amp;""""&amp;":"&amp;""""&amp;A559&amp;""""&amp;","&amp;""""&amp;"make_id"&amp;""""&amp;":"&amp;""""&amp;B559&amp;""""&amp;","&amp;""""&amp;"model_name"&amp;""""&amp;":"&amp;""""&amp;D559&amp;""""&amp;","&amp;""""&amp;"year_model"&amp;""""&amp;":"&amp;""""&amp;E559&amp;""""&amp;","&amp;""""&amp;"description"&amp;""""&amp;":"&amp;""""&amp;AD559&amp;""""&amp;"},"</f>
        <v>{"id":"558","make_id":"39","model_name":"Fortuner (Diesel)","year_model":"2016","description":""},</v>
      </c>
    </row>
    <row r="560" customFormat="false" ht="13.8" hidden="false" customHeight="false" outlineLevel="0" collapsed="false">
      <c r="A560" s="8" t="n">
        <v>559</v>
      </c>
      <c r="B560" s="12" t="n">
        <v>39</v>
      </c>
      <c r="C560" s="8" t="s">
        <v>41</v>
      </c>
      <c r="D560" s="8" t="s">
        <v>656</v>
      </c>
      <c r="E560" s="8" t="s">
        <v>185</v>
      </c>
      <c r="F560" s="2" t="str">
        <f aca="false">SUBSTITUTE(C560," ","_")&amp;"_"&amp;SUBSTITUTE(D560," ","_")&amp;"_"&amp;SUBSTITUTE(E560," ","_")</f>
        <v>TOYOTA_HI_Ace_(Diesel)_1999_-_on</v>
      </c>
      <c r="G560" s="2" t="str">
        <f aca="false">VLOOKUP(F560,Sheet6!$G$3:$H$904,2,0)</f>
        <v>N70</v>
      </c>
      <c r="H560" s="2" t="n">
        <f aca="false">VLOOKUP(G560,part!$Q$2:$R$51,2,0)</f>
        <v>1</v>
      </c>
      <c r="I560" s="2" t="str">
        <f aca="false">VLOOKUP(F560,Sheet6!$G$3:$I$904,3,0)</f>
        <v>D31L</v>
      </c>
      <c r="J560" s="2" t="n">
        <f aca="false">VLOOKUP(F560,Sheet6!$G$3:$J$904,4,0)</f>
        <v>0</v>
      </c>
      <c r="K560" s="8" t="n">
        <v>559</v>
      </c>
      <c r="L560" s="2" t="n">
        <f aca="false">VLOOKUP(F560,Sheet9!$H$1:$I$912,2,0)</f>
        <v>1996</v>
      </c>
      <c r="M560" s="2" t="n">
        <f aca="false">VLOOKUP(F560,Sheet9!$H$3:$I$912,2,0)</f>
        <v>1996</v>
      </c>
      <c r="V560" s="2" t="str">
        <f aca="false">"{"&amp;""""&amp;"id"&amp;""""&amp;":"&amp;""""&amp;A560&amp;""""&amp;","&amp;""""&amp;"make_id"&amp;""""&amp;":"&amp;""""&amp;B560&amp;""""&amp;","&amp;""""&amp;"model_name"&amp;""""&amp;":"&amp;""""&amp;D560&amp;""""&amp;","&amp;""""&amp;"year_model"&amp;""""&amp;":"&amp;""""&amp;E560&amp;""""&amp;","&amp;""""&amp;"description"&amp;""""&amp;":"&amp;""""&amp;AD560&amp;""""&amp;"},"</f>
        <v>{"id":"559","make_id":"39","model_name":"HI Ace (Diesel)","year_model":"1999 - on","description":""},</v>
      </c>
    </row>
    <row r="561" customFormat="false" ht="13.8" hidden="false" customHeight="false" outlineLevel="0" collapsed="false">
      <c r="A561" s="8" t="n">
        <v>560</v>
      </c>
      <c r="B561" s="12" t="n">
        <v>39</v>
      </c>
      <c r="C561" s="8" t="s">
        <v>41</v>
      </c>
      <c r="D561" s="8" t="s">
        <v>657</v>
      </c>
      <c r="E561" s="8" t="s">
        <v>658</v>
      </c>
      <c r="F561" s="2" t="str">
        <f aca="false">SUBSTITUTE(C561," ","_")&amp;"_"&amp;SUBSTITUTE(D561," ","_")&amp;"_"&amp;SUBSTITUTE(E561," ","_")</f>
        <v>TOYOTA_HI_Ace_(Gasoline)_1994_-_on</v>
      </c>
      <c r="G561" s="2" t="str">
        <f aca="false">VLOOKUP(F561,Sheet6!$G$3:$H$904,2,0)</f>
        <v>N50</v>
      </c>
      <c r="H561" s="2" t="n">
        <f aca="false">VLOOKUP(G561,part!$Q$2:$R$51,2,0)</f>
        <v>11</v>
      </c>
      <c r="I561" s="2" t="str">
        <f aca="false">VLOOKUP(F561,Sheet6!$G$3:$I$904,3,0)</f>
        <v>D26L</v>
      </c>
      <c r="J561" s="2" t="n">
        <f aca="false">VLOOKUP(F561,Sheet6!$G$3:$J$904,4,0)</f>
        <v>0</v>
      </c>
      <c r="K561" s="8" t="n">
        <v>560</v>
      </c>
      <c r="L561" s="2" t="n">
        <f aca="false">VLOOKUP(F561,Sheet9!$H$1:$I$912,2,0)</f>
        <v>1995</v>
      </c>
      <c r="M561" s="2" t="n">
        <f aca="false">VLOOKUP(F561,Sheet9!$H$3:$I$912,2,0)</f>
        <v>1995</v>
      </c>
      <c r="V561" s="2" t="str">
        <f aca="false">"{"&amp;""""&amp;"id"&amp;""""&amp;":"&amp;""""&amp;A561&amp;""""&amp;","&amp;""""&amp;"make_id"&amp;""""&amp;":"&amp;""""&amp;B561&amp;""""&amp;","&amp;""""&amp;"model_name"&amp;""""&amp;":"&amp;""""&amp;D561&amp;""""&amp;","&amp;""""&amp;"year_model"&amp;""""&amp;":"&amp;""""&amp;E561&amp;""""&amp;","&amp;""""&amp;"description"&amp;""""&amp;":"&amp;""""&amp;AD561&amp;""""&amp;"},"</f>
        <v>{"id":"560","make_id":"39","model_name":"HI Ace (Gasoline)","year_model":"1994 - on","description":""},</v>
      </c>
    </row>
    <row r="562" customFormat="false" ht="13.8" hidden="false" customHeight="false" outlineLevel="0" collapsed="false">
      <c r="A562" s="8" t="n">
        <v>561</v>
      </c>
      <c r="B562" s="12" t="n">
        <v>39</v>
      </c>
      <c r="C562" s="8" t="s">
        <v>41</v>
      </c>
      <c r="D562" s="8" t="s">
        <v>659</v>
      </c>
      <c r="E562" s="8" t="s">
        <v>185</v>
      </c>
      <c r="F562" s="2" t="str">
        <f aca="false">SUBSTITUTE(C562," ","_")&amp;"_"&amp;SUBSTITUTE(D562," ","_")&amp;"_"&amp;SUBSTITUTE(E562," ","_")</f>
        <v>TOYOTA_HI_Ace_Grandia_1999_-_on</v>
      </c>
      <c r="G562" s="2" t="str">
        <f aca="false">VLOOKUP(F562,Sheet6!$G$3:$H$904,2,0)</f>
        <v>N50</v>
      </c>
      <c r="H562" s="2" t="n">
        <f aca="false">VLOOKUP(G562,part!$Q$2:$R$51,2,0)</f>
        <v>11</v>
      </c>
      <c r="I562" s="2" t="str">
        <f aca="false">VLOOKUP(F562,Sheet6!$G$3:$I$904,3,0)</f>
        <v>D26R</v>
      </c>
      <c r="J562" s="2" t="n">
        <f aca="false">VLOOKUP(F562,Sheet6!$G$3:$J$904,4,0)</f>
        <v>0</v>
      </c>
      <c r="K562" s="8" t="n">
        <v>561</v>
      </c>
      <c r="L562" s="2" t="n">
        <f aca="false">VLOOKUP(F562,Sheet9!$H$1:$I$912,2,0)</f>
        <v>1982</v>
      </c>
      <c r="M562" s="2" t="n">
        <f aca="false">VLOOKUP(F562,Sheet9!$H$3:$I$912,2,0)</f>
        <v>1982</v>
      </c>
      <c r="V562" s="2" t="str">
        <f aca="false">"{"&amp;""""&amp;"id"&amp;""""&amp;":"&amp;""""&amp;A562&amp;""""&amp;","&amp;""""&amp;"make_id"&amp;""""&amp;":"&amp;""""&amp;B562&amp;""""&amp;","&amp;""""&amp;"model_name"&amp;""""&amp;":"&amp;""""&amp;D562&amp;""""&amp;","&amp;""""&amp;"year_model"&amp;""""&amp;":"&amp;""""&amp;E562&amp;""""&amp;","&amp;""""&amp;"description"&amp;""""&amp;":"&amp;""""&amp;AD562&amp;""""&amp;"},"</f>
        <v>{"id":"561","make_id":"39","model_name":"HI Ace Grandia","year_model":"1999 - on","description":""},</v>
      </c>
    </row>
    <row r="563" customFormat="false" ht="13.8" hidden="false" customHeight="false" outlineLevel="0" collapsed="false">
      <c r="A563" s="8" t="n">
        <v>562</v>
      </c>
      <c r="B563" s="12" t="n">
        <v>39</v>
      </c>
      <c r="C563" s="8" t="s">
        <v>41</v>
      </c>
      <c r="D563" s="8" t="s">
        <v>660</v>
      </c>
      <c r="E563" s="8" t="s">
        <v>318</v>
      </c>
      <c r="F563" s="2" t="str">
        <f aca="false">SUBSTITUTE(C563," ","_")&amp;"_"&amp;SUBSTITUTE(D563," ","_")&amp;"_"&amp;SUBSTITUTE(E563," ","_")</f>
        <v>TOYOTA_HI_Ace_(All_Trims)_2006_-_on</v>
      </c>
      <c r="G563" s="2" t="str">
        <f aca="false">VLOOKUP(F563,Sheet6!$G$3:$H$904,2,0)</f>
        <v>N50</v>
      </c>
      <c r="H563" s="2" t="n">
        <f aca="false">VLOOKUP(G563,part!$Q$2:$R$51,2,0)</f>
        <v>11</v>
      </c>
      <c r="I563" s="2" t="str">
        <f aca="false">VLOOKUP(F563,Sheet6!$G$3:$I$904,3,0)</f>
        <v>D26L</v>
      </c>
      <c r="J563" s="2" t="n">
        <f aca="false">VLOOKUP(F563,Sheet6!$G$3:$J$904,4,0)</f>
        <v>0</v>
      </c>
      <c r="K563" s="8" t="n">
        <v>562</v>
      </c>
      <c r="L563" s="2" t="n">
        <f aca="false">VLOOKUP(F563,Sheet9!$H$1:$I$912,2,0)</f>
        <v>1995</v>
      </c>
      <c r="M563" s="2" t="n">
        <f aca="false">VLOOKUP(F563,Sheet9!$H$3:$I$912,2,0)</f>
        <v>1995</v>
      </c>
      <c r="V563" s="2" t="str">
        <f aca="false">"{"&amp;""""&amp;"id"&amp;""""&amp;":"&amp;""""&amp;A563&amp;""""&amp;","&amp;""""&amp;"make_id"&amp;""""&amp;":"&amp;""""&amp;B563&amp;""""&amp;","&amp;""""&amp;"model_name"&amp;""""&amp;":"&amp;""""&amp;D563&amp;""""&amp;","&amp;""""&amp;"year_model"&amp;""""&amp;":"&amp;""""&amp;E563&amp;""""&amp;","&amp;""""&amp;"description"&amp;""""&amp;":"&amp;""""&amp;AD563&amp;""""&amp;"},"</f>
        <v>{"id":"562","make_id":"39","model_name":"HI Ace (All Trims)","year_model":"2006 - on","description":""},</v>
      </c>
    </row>
    <row r="564" customFormat="false" ht="13.8" hidden="false" customHeight="false" outlineLevel="0" collapsed="false">
      <c r="A564" s="8" t="n">
        <v>563</v>
      </c>
      <c r="B564" s="12" t="n">
        <v>39</v>
      </c>
      <c r="C564" s="8" t="s">
        <v>41</v>
      </c>
      <c r="D564" s="8" t="s">
        <v>661</v>
      </c>
      <c r="E564" s="8" t="s">
        <v>430</v>
      </c>
      <c r="F564" s="2" t="str">
        <f aca="false">SUBSTITUTE(C564," ","_")&amp;"_"&amp;SUBSTITUTE(D564," ","_")&amp;"_"&amp;SUBSTITUTE(E564," ","_")</f>
        <v>TOYOTA_HI_Lux_(Gasoline)_1993_-_on</v>
      </c>
      <c r="G564" s="2" t="str">
        <f aca="false">VLOOKUP(F564,Sheet6!$G$3:$H$904,2,0)</f>
        <v>N50</v>
      </c>
      <c r="H564" s="2" t="n">
        <f aca="false">VLOOKUP(G564,part!$Q$2:$R$51,2,0)</f>
        <v>11</v>
      </c>
      <c r="I564" s="2" t="str">
        <f aca="false">VLOOKUP(F564,Sheet6!$G$3:$I$904,3,0)</f>
        <v>D26L</v>
      </c>
      <c r="J564" s="2" t="n">
        <f aca="false">VLOOKUP(F564,Sheet6!$G$3:$J$904,4,0)</f>
        <v>0</v>
      </c>
      <c r="K564" s="8" t="n">
        <v>563</v>
      </c>
      <c r="L564" s="2" t="n">
        <f aca="false">VLOOKUP(F564,Sheet9!$H$1:$I$912,2,0)</f>
        <v>1995</v>
      </c>
      <c r="M564" s="2" t="n">
        <f aca="false">VLOOKUP(F564,Sheet9!$H$3:$I$912,2,0)</f>
        <v>1995</v>
      </c>
      <c r="V564" s="2" t="str">
        <f aca="false">"{"&amp;""""&amp;"id"&amp;""""&amp;":"&amp;""""&amp;A564&amp;""""&amp;","&amp;""""&amp;"make_id"&amp;""""&amp;":"&amp;""""&amp;B564&amp;""""&amp;","&amp;""""&amp;"model_name"&amp;""""&amp;":"&amp;""""&amp;D564&amp;""""&amp;","&amp;""""&amp;"year_model"&amp;""""&amp;":"&amp;""""&amp;E564&amp;""""&amp;","&amp;""""&amp;"description"&amp;""""&amp;":"&amp;""""&amp;AD564&amp;""""&amp;"},"</f>
        <v>{"id":"563","make_id":"39","model_name":"HI Lux (Gasoline)","year_model":"1993 - on","description":""},</v>
      </c>
    </row>
    <row r="565" customFormat="false" ht="13.8" hidden="false" customHeight="false" outlineLevel="0" collapsed="false">
      <c r="A565" s="8" t="n">
        <v>564</v>
      </c>
      <c r="B565" s="12" t="n">
        <v>39</v>
      </c>
      <c r="C565" s="8" t="s">
        <v>41</v>
      </c>
      <c r="D565" s="8" t="s">
        <v>662</v>
      </c>
      <c r="E565" s="8" t="s">
        <v>430</v>
      </c>
      <c r="F565" s="2" t="str">
        <f aca="false">SUBSTITUTE(C565," ","_")&amp;"_"&amp;SUBSTITUTE(D565," ","_")&amp;"_"&amp;SUBSTITUTE(E565," ","_")</f>
        <v>TOYOTA_HI_Lux_4x4/_2x4_(Diesel)_1993_-_on</v>
      </c>
      <c r="G565" s="2" t="str">
        <f aca="false">VLOOKUP(F565,Sheet6!$G$3:$H$904,2,0)</f>
        <v>N50</v>
      </c>
      <c r="H565" s="2" t="n">
        <f aca="false">VLOOKUP(G565,part!$Q$2:$R$51,2,0)</f>
        <v>11</v>
      </c>
      <c r="I565" s="2" t="str">
        <f aca="false">VLOOKUP(F565,Sheet6!$G$3:$I$904,3,0)</f>
        <v>D26L</v>
      </c>
      <c r="J565" s="2" t="n">
        <f aca="false">VLOOKUP(F565,Sheet6!$G$3:$J$904,4,0)</f>
        <v>0</v>
      </c>
      <c r="K565" s="8" t="n">
        <v>564</v>
      </c>
      <c r="L565" s="2" t="n">
        <f aca="false">VLOOKUP(F565,Sheet9!$H$1:$I$912,2,0)</f>
        <v>1995</v>
      </c>
      <c r="M565" s="2" t="n">
        <f aca="false">VLOOKUP(F565,Sheet9!$H$3:$I$912,2,0)</f>
        <v>1995</v>
      </c>
      <c r="V565" s="2" t="str">
        <f aca="false">"{"&amp;""""&amp;"id"&amp;""""&amp;":"&amp;""""&amp;A565&amp;""""&amp;","&amp;""""&amp;"make_id"&amp;""""&amp;":"&amp;""""&amp;B565&amp;""""&amp;","&amp;""""&amp;"model_name"&amp;""""&amp;":"&amp;""""&amp;D565&amp;""""&amp;","&amp;""""&amp;"year_model"&amp;""""&amp;":"&amp;""""&amp;E565&amp;""""&amp;","&amp;""""&amp;"description"&amp;""""&amp;":"&amp;""""&amp;AD565&amp;""""&amp;"},"</f>
        <v>{"id":"564","make_id":"39","model_name":"HI Lux 4x4/ 2x4 (Diesel)","year_model":"1993 - on","description":""},</v>
      </c>
    </row>
    <row r="566" customFormat="false" ht="13.8" hidden="false" customHeight="false" outlineLevel="0" collapsed="false">
      <c r="A566" s="8" t="n">
        <v>565</v>
      </c>
      <c r="B566" s="12" t="n">
        <v>39</v>
      </c>
      <c r="C566" s="8" t="s">
        <v>41</v>
      </c>
      <c r="D566" s="8" t="s">
        <v>663</v>
      </c>
      <c r="E566" s="8"/>
      <c r="F566" s="2" t="str">
        <f aca="false">SUBSTITUTE(C566," ","_")&amp;"_"&amp;SUBSTITUTE(D566," ","_")&amp;"_"&amp;SUBSTITUTE(E566," ","_")</f>
        <v>TOYOTA_HI-Lux_</v>
      </c>
      <c r="G566" s="2" t="str">
        <f aca="false">VLOOKUP(F566,Sheet6!$G$3:$H$904,2,0)</f>
        <v>N70</v>
      </c>
      <c r="H566" s="2" t="n">
        <f aca="false">VLOOKUP(G566,part!$Q$2:$R$51,2,0)</f>
        <v>1</v>
      </c>
      <c r="I566" s="2" t="str">
        <f aca="false">VLOOKUP(F566,Sheet6!$G$3:$I$904,3,0)</f>
        <v>D31L</v>
      </c>
      <c r="J566" s="2" t="n">
        <f aca="false">VLOOKUP(F566,Sheet6!$G$3:$J$904,4,0)</f>
        <v>0</v>
      </c>
      <c r="K566" s="8" t="n">
        <v>565</v>
      </c>
      <c r="L566" s="2" t="n">
        <f aca="false">VLOOKUP(F566,Sheet9!$H$1:$I$912,2,0)</f>
        <v>1996</v>
      </c>
      <c r="M566" s="2" t="n">
        <f aca="false">VLOOKUP(F566,Sheet9!$H$3:$I$912,2,0)</f>
        <v>1996</v>
      </c>
      <c r="V566" s="2" t="str">
        <f aca="false">"{"&amp;""""&amp;"id"&amp;""""&amp;":"&amp;""""&amp;A566&amp;""""&amp;","&amp;""""&amp;"make_id"&amp;""""&amp;":"&amp;""""&amp;B566&amp;""""&amp;","&amp;""""&amp;"model_name"&amp;""""&amp;":"&amp;""""&amp;D566&amp;""""&amp;","&amp;""""&amp;"year_model"&amp;""""&amp;":"&amp;""""&amp;E566&amp;""""&amp;","&amp;""""&amp;"description"&amp;""""&amp;":"&amp;""""&amp;AD566&amp;""""&amp;"},"</f>
        <v>{"id":"565","make_id":"39","model_name":"HI-Lux","year_model":"","description":""},</v>
      </c>
    </row>
    <row r="567" customFormat="false" ht="13.8" hidden="false" customHeight="false" outlineLevel="0" collapsed="false">
      <c r="A567" s="8" t="n">
        <v>566</v>
      </c>
      <c r="B567" s="12" t="n">
        <v>39</v>
      </c>
      <c r="C567" s="8" t="s">
        <v>41</v>
      </c>
      <c r="D567" s="8" t="s">
        <v>664</v>
      </c>
      <c r="E567" s="8" t="n">
        <v>2015</v>
      </c>
      <c r="F567" s="2" t="str">
        <f aca="false">SUBSTITUTE(C567," ","_")&amp;"_"&amp;SUBSTITUTE(D567," ","_")&amp;"_"&amp;SUBSTITUTE(E567," ","_")</f>
        <v>TOYOTA_Hilux_2.4/2.8Li_2015</v>
      </c>
      <c r="G567" s="2" t="str">
        <f aca="false">VLOOKUP(F567,Sheet6!$G$3:$H$904,2,0)</f>
        <v>DIN66H</v>
      </c>
      <c r="H567" s="2" t="n">
        <f aca="false">VLOOKUP(G567,part!$Q$2:$R$51,2,0)</f>
        <v>41</v>
      </c>
      <c r="I567" s="2" t="str">
        <f aca="false">VLOOKUP(F567,Sheet6!$G$3:$I$904,3,0)</f>
        <v>DIN66H</v>
      </c>
      <c r="J567" s="2" t="n">
        <f aca="false">VLOOKUP(F567,Sheet6!$G$3:$J$904,4,0)</f>
        <v>0</v>
      </c>
      <c r="K567" s="8" t="n">
        <v>566</v>
      </c>
      <c r="L567" s="2" t="n">
        <f aca="false">VLOOKUP(F567,Sheet9!$H$1:$I$912,2,0)</f>
        <v>0</v>
      </c>
      <c r="M567" s="2" t="n">
        <f aca="false">VLOOKUP(F567,Sheet9!$H$3:$I$912,2,0)</f>
        <v>0</v>
      </c>
      <c r="V567" s="2" t="str">
        <f aca="false">"{"&amp;""""&amp;"id"&amp;""""&amp;":"&amp;""""&amp;A567&amp;""""&amp;","&amp;""""&amp;"make_id"&amp;""""&amp;":"&amp;""""&amp;B567&amp;""""&amp;","&amp;""""&amp;"model_name"&amp;""""&amp;":"&amp;""""&amp;D567&amp;""""&amp;","&amp;""""&amp;"year_model"&amp;""""&amp;":"&amp;""""&amp;E567&amp;""""&amp;","&amp;""""&amp;"description"&amp;""""&amp;":"&amp;""""&amp;AD567&amp;""""&amp;"},"</f>
        <v>{"id":"566","make_id":"39","model_name":"Hilux 2.4/2.8Li","year_model":"2015","description":""},</v>
      </c>
    </row>
    <row r="568" customFormat="false" ht="13.8" hidden="false" customHeight="false" outlineLevel="0" collapsed="false">
      <c r="A568" s="8" t="n">
        <v>567</v>
      </c>
      <c r="B568" s="12" t="n">
        <v>39</v>
      </c>
      <c r="C568" s="8" t="s">
        <v>41</v>
      </c>
      <c r="D568" s="8" t="s">
        <v>665</v>
      </c>
      <c r="E568" s="8" t="s">
        <v>223</v>
      </c>
      <c r="F568" s="2" t="str">
        <f aca="false">SUBSTITUTE(C568," ","_")&amp;"_"&amp;SUBSTITUTE(D568," ","_")&amp;"_"&amp;SUBSTITUTE(E568," ","_")</f>
        <v>TOYOTA_Innova_(V-Type)_2005_-_on</v>
      </c>
      <c r="G568" s="2" t="str">
        <f aca="false">VLOOKUP(F568,Sheet6!$G$3:$H$904,2,0)</f>
        <v>N50</v>
      </c>
      <c r="H568" s="2" t="n">
        <f aca="false">VLOOKUP(G568,part!$Q$2:$R$51,2,0)</f>
        <v>11</v>
      </c>
      <c r="I568" s="2" t="str">
        <f aca="false">VLOOKUP(F568,Sheet6!$G$3:$I$904,3,0)</f>
        <v>D23L</v>
      </c>
      <c r="J568" s="2" t="n">
        <f aca="false">VLOOKUP(F568,Sheet6!$G$3:$J$904,4,0)</f>
        <v>0</v>
      </c>
      <c r="K568" s="8" t="n">
        <v>567</v>
      </c>
      <c r="L568" s="2" t="n">
        <f aca="false">VLOOKUP(F568,Sheet9!$H$1:$I$912,2,0)</f>
        <v>1983</v>
      </c>
      <c r="M568" s="2" t="n">
        <f aca="false">VLOOKUP(F568,Sheet9!$H$3:$I$912,2,0)</f>
        <v>1983</v>
      </c>
      <c r="V568" s="2" t="str">
        <f aca="false">"{"&amp;""""&amp;"id"&amp;""""&amp;":"&amp;""""&amp;A568&amp;""""&amp;","&amp;""""&amp;"make_id"&amp;""""&amp;":"&amp;""""&amp;B568&amp;""""&amp;","&amp;""""&amp;"model_name"&amp;""""&amp;":"&amp;""""&amp;D568&amp;""""&amp;","&amp;""""&amp;"year_model"&amp;""""&amp;":"&amp;""""&amp;E568&amp;""""&amp;","&amp;""""&amp;"description"&amp;""""&amp;":"&amp;""""&amp;AD568&amp;""""&amp;"},"</f>
        <v>{"id":"567","make_id":"39","model_name":"Innova (V-Type)","year_model":"2005 - on","description":""},</v>
      </c>
    </row>
    <row r="569" customFormat="false" ht="13.8" hidden="false" customHeight="false" outlineLevel="0" collapsed="false">
      <c r="A569" s="8" t="n">
        <v>568</v>
      </c>
      <c r="B569" s="12" t="n">
        <v>39</v>
      </c>
      <c r="C569" s="8" t="s">
        <v>41</v>
      </c>
      <c r="D569" s="8" t="s">
        <v>666</v>
      </c>
      <c r="E569" s="8" t="s">
        <v>223</v>
      </c>
      <c r="F569" s="2" t="str">
        <f aca="false">SUBSTITUTE(C569," ","_")&amp;"_"&amp;SUBSTITUTE(D569," ","_")&amp;"_"&amp;SUBSTITUTE(E569," ","_")</f>
        <v>TOYOTA_Innova_(G-Type)_2005_-_on</v>
      </c>
      <c r="G569" s="2" t="str">
        <f aca="false">VLOOKUP(F569,Sheet6!$G$3:$H$904,2,0)</f>
        <v>N50</v>
      </c>
      <c r="H569" s="2" t="n">
        <f aca="false">VLOOKUP(G569,part!$Q$2:$R$51,2,0)</f>
        <v>11</v>
      </c>
      <c r="I569" s="2" t="str">
        <f aca="false">VLOOKUP(F569,Sheet6!$G$3:$I$904,3,0)</f>
        <v>D23L</v>
      </c>
      <c r="J569" s="2" t="n">
        <f aca="false">VLOOKUP(F569,Sheet6!$G$3:$J$904,4,0)</f>
        <v>0</v>
      </c>
      <c r="K569" s="8" t="n">
        <v>568</v>
      </c>
      <c r="L569" s="2" t="n">
        <f aca="false">VLOOKUP(F569,Sheet9!$H$1:$I$912,2,0)</f>
        <v>1983</v>
      </c>
      <c r="M569" s="2" t="n">
        <f aca="false">VLOOKUP(F569,Sheet9!$H$3:$I$912,2,0)</f>
        <v>1983</v>
      </c>
      <c r="V569" s="2" t="str">
        <f aca="false">"{"&amp;""""&amp;"id"&amp;""""&amp;":"&amp;""""&amp;A569&amp;""""&amp;","&amp;""""&amp;"make_id"&amp;""""&amp;":"&amp;""""&amp;B569&amp;""""&amp;","&amp;""""&amp;"model_name"&amp;""""&amp;":"&amp;""""&amp;D569&amp;""""&amp;","&amp;""""&amp;"year_model"&amp;""""&amp;":"&amp;""""&amp;E569&amp;""""&amp;","&amp;""""&amp;"description"&amp;""""&amp;":"&amp;""""&amp;AD569&amp;""""&amp;"},"</f>
        <v>{"id":"568","make_id":"39","model_name":"Innova (G-Type)","year_model":"2005 - on","description":""},</v>
      </c>
    </row>
    <row r="570" customFormat="false" ht="13.8" hidden="false" customHeight="false" outlineLevel="0" collapsed="false">
      <c r="A570" s="8" t="n">
        <v>569</v>
      </c>
      <c r="B570" s="12" t="n">
        <v>39</v>
      </c>
      <c r="C570" s="8" t="s">
        <v>41</v>
      </c>
      <c r="D570" s="8" t="s">
        <v>667</v>
      </c>
      <c r="E570" s="8" t="s">
        <v>223</v>
      </c>
      <c r="F570" s="2" t="str">
        <f aca="false">SUBSTITUTE(C570," ","_")&amp;"_"&amp;SUBSTITUTE(D570," ","_")&amp;"_"&amp;SUBSTITUTE(E570," ","_")</f>
        <v>TOYOTA_Innova_(E-Type)_2005_-_on</v>
      </c>
      <c r="G570" s="2" t="str">
        <f aca="false">VLOOKUP(F570,Sheet6!$G$3:$H$904,2,0)</f>
        <v>N50</v>
      </c>
      <c r="H570" s="2" t="n">
        <f aca="false">VLOOKUP(G570,part!$Q$2:$R$51,2,0)</f>
        <v>11</v>
      </c>
      <c r="I570" s="2" t="str">
        <f aca="false">VLOOKUP(F570,Sheet6!$G$3:$I$904,3,0)</f>
        <v>D23L</v>
      </c>
      <c r="J570" s="2" t="n">
        <f aca="false">VLOOKUP(F570,Sheet6!$G$3:$J$904,4,0)</f>
        <v>0</v>
      </c>
      <c r="K570" s="8" t="n">
        <v>569</v>
      </c>
      <c r="L570" s="2" t="n">
        <f aca="false">VLOOKUP(F570,Sheet9!$H$1:$I$912,2,0)</f>
        <v>1983</v>
      </c>
      <c r="M570" s="2" t="n">
        <f aca="false">VLOOKUP(F570,Sheet9!$H$3:$I$912,2,0)</f>
        <v>1983</v>
      </c>
      <c r="V570" s="2" t="str">
        <f aca="false">"{"&amp;""""&amp;"id"&amp;""""&amp;":"&amp;""""&amp;A570&amp;""""&amp;","&amp;""""&amp;"make_id"&amp;""""&amp;":"&amp;""""&amp;B570&amp;""""&amp;","&amp;""""&amp;"model_name"&amp;""""&amp;":"&amp;""""&amp;D570&amp;""""&amp;","&amp;""""&amp;"year_model"&amp;""""&amp;":"&amp;""""&amp;E570&amp;""""&amp;","&amp;""""&amp;"description"&amp;""""&amp;":"&amp;""""&amp;AD570&amp;""""&amp;"},"</f>
        <v>{"id":"569","make_id":"39","model_name":"Innova (E-Type)","year_model":"2005 - on","description":""},</v>
      </c>
    </row>
    <row r="571" customFormat="false" ht="13.8" hidden="false" customHeight="false" outlineLevel="0" collapsed="false">
      <c r="A571" s="8" t="n">
        <v>570</v>
      </c>
      <c r="B571" s="12" t="n">
        <v>39</v>
      </c>
      <c r="C571" s="8" t="s">
        <v>41</v>
      </c>
      <c r="D571" s="8" t="s">
        <v>668</v>
      </c>
      <c r="E571" s="8" t="s">
        <v>223</v>
      </c>
      <c r="F571" s="2" t="str">
        <f aca="false">SUBSTITUTE(C571," ","_")&amp;"_"&amp;SUBSTITUTE(D571," ","_")&amp;"_"&amp;SUBSTITUTE(E571," ","_")</f>
        <v>TOYOTA_Innova_(J-Type)_2005_-_on</v>
      </c>
      <c r="G571" s="2" t="str">
        <f aca="false">VLOOKUP(F571,Sheet6!$G$3:$H$904,2,0)</f>
        <v>NS60</v>
      </c>
      <c r="H571" s="2" t="n">
        <f aca="false">VLOOKUP(G571,part!$Q$2:$R$51,2,0)</f>
        <v>3</v>
      </c>
      <c r="I571" s="2" t="str">
        <f aca="false">VLOOKUP(F571,Sheet6!$G$3:$I$904,3,0)</f>
        <v>D23L</v>
      </c>
      <c r="J571" s="2" t="n">
        <f aca="false">VLOOKUP(F571,Sheet6!$G$3:$J$904,4,0)</f>
        <v>1985</v>
      </c>
      <c r="K571" s="8" t="n">
        <v>570</v>
      </c>
      <c r="L571" s="2" t="n">
        <f aca="false">VLOOKUP(F571,Sheet9!$H$1:$I$912,2,0)</f>
        <v>1983</v>
      </c>
      <c r="M571" s="2" t="n">
        <f aca="false">VLOOKUP(F571,Sheet9!$H$3:$I$912,2,0)</f>
        <v>1983</v>
      </c>
      <c r="V571" s="2" t="str">
        <f aca="false">"{"&amp;""""&amp;"id"&amp;""""&amp;":"&amp;""""&amp;A571&amp;""""&amp;","&amp;""""&amp;"make_id"&amp;""""&amp;":"&amp;""""&amp;B571&amp;""""&amp;","&amp;""""&amp;"model_name"&amp;""""&amp;":"&amp;""""&amp;D571&amp;""""&amp;","&amp;""""&amp;"year_model"&amp;""""&amp;":"&amp;""""&amp;E571&amp;""""&amp;","&amp;""""&amp;"description"&amp;""""&amp;":"&amp;""""&amp;AD571&amp;""""&amp;"},"</f>
        <v>{"id":"570","make_id":"39","model_name":"Innova (J-Type)","year_model":"2005 - on","description":""},</v>
      </c>
    </row>
    <row r="572" customFormat="false" ht="13.8" hidden="false" customHeight="false" outlineLevel="0" collapsed="false">
      <c r="A572" s="8" t="n">
        <v>571</v>
      </c>
      <c r="B572" s="12" t="n">
        <v>39</v>
      </c>
      <c r="C572" s="8" t="s">
        <v>41</v>
      </c>
      <c r="D572" s="8" t="s">
        <v>669</v>
      </c>
      <c r="E572" s="8" t="n">
        <v>2016</v>
      </c>
      <c r="F572" s="2" t="str">
        <f aca="false">SUBSTITUTE(C572," ","_")&amp;"_"&amp;SUBSTITUTE(D572," ","_")&amp;"_"&amp;SUBSTITUTE(E572," ","_")</f>
        <v>TOYOTA_Innova_AN140_TR_(Gasoline)_2016</v>
      </c>
      <c r="G572" s="2" t="str">
        <f aca="false">VLOOKUP(F572,Sheet6!$G$3:$H$904,2,0)</f>
        <v>DIN55H</v>
      </c>
      <c r="H572" s="2" t="n">
        <f aca="false">VLOOKUP(G572,part!$Q$2:$R$51,2,0)</f>
        <v>42</v>
      </c>
      <c r="I572" s="2" t="str">
        <f aca="false">VLOOKUP(F572,Sheet6!$G$3:$I$904,3,0)</f>
        <v>DIN55H</v>
      </c>
      <c r="J572" s="2" t="n">
        <f aca="false">VLOOKUP(F572,Sheet6!$G$3:$J$904,4,0)</f>
        <v>0</v>
      </c>
      <c r="K572" s="8" t="n">
        <v>571</v>
      </c>
      <c r="L572" s="2" t="n">
        <f aca="false">VLOOKUP(F572,Sheet9!$H$1:$I$912,2,0)</f>
        <v>0</v>
      </c>
      <c r="M572" s="2" t="n">
        <f aca="false">VLOOKUP(F572,Sheet9!$H$3:$I$912,2,0)</f>
        <v>0</v>
      </c>
      <c r="V572" s="2" t="str">
        <f aca="false">"{"&amp;""""&amp;"id"&amp;""""&amp;":"&amp;""""&amp;A572&amp;""""&amp;","&amp;""""&amp;"make_id"&amp;""""&amp;":"&amp;""""&amp;B572&amp;""""&amp;","&amp;""""&amp;"model_name"&amp;""""&amp;":"&amp;""""&amp;D572&amp;""""&amp;","&amp;""""&amp;"year_model"&amp;""""&amp;":"&amp;""""&amp;E572&amp;""""&amp;","&amp;""""&amp;"description"&amp;""""&amp;":"&amp;""""&amp;AD572&amp;""""&amp;"},"</f>
        <v>{"id":"571","make_id":"39","model_name":"Innova AN140 TR (Gasoline)","year_model":"2016","description":""},</v>
      </c>
    </row>
    <row r="573" customFormat="false" ht="13.8" hidden="false" customHeight="false" outlineLevel="0" collapsed="false">
      <c r="A573" s="8" t="n">
        <v>572</v>
      </c>
      <c r="B573" s="12" t="n">
        <v>39</v>
      </c>
      <c r="C573" s="8" t="s">
        <v>41</v>
      </c>
      <c r="D573" s="8" t="s">
        <v>670</v>
      </c>
      <c r="E573" s="8" t="n">
        <v>2016</v>
      </c>
      <c r="F573" s="2" t="str">
        <f aca="false">SUBSTITUTE(C573," ","_")&amp;"_"&amp;SUBSTITUTE(D573," ","_")&amp;"_"&amp;SUBSTITUTE(E573," ","_")</f>
        <v>TOYOTA_Innova_AN140_GD_(Diesel)_2016</v>
      </c>
      <c r="G573" s="2" t="str">
        <f aca="false">VLOOKUP(F573,Sheet6!$G$3:$H$904,2,0)</f>
        <v>DIN66H</v>
      </c>
      <c r="H573" s="2" t="n">
        <f aca="false">VLOOKUP(G573,part!$Q$2:$R$51,2,0)</f>
        <v>41</v>
      </c>
      <c r="I573" s="2" t="str">
        <f aca="false">VLOOKUP(F573,Sheet6!$G$3:$I$904,3,0)</f>
        <v>DIN66H</v>
      </c>
      <c r="J573" s="2" t="n">
        <f aca="false">VLOOKUP(F573,Sheet6!$G$3:$J$904,4,0)</f>
        <v>0</v>
      </c>
      <c r="K573" s="8" t="n">
        <v>572</v>
      </c>
      <c r="L573" s="2" t="n">
        <f aca="false">VLOOKUP(F573,Sheet9!$H$1:$I$912,2,0)</f>
        <v>0</v>
      </c>
      <c r="M573" s="2" t="n">
        <f aca="false">VLOOKUP(F573,Sheet9!$H$3:$I$912,2,0)</f>
        <v>0</v>
      </c>
      <c r="V573" s="2" t="str">
        <f aca="false">"{"&amp;""""&amp;"id"&amp;""""&amp;":"&amp;""""&amp;A573&amp;""""&amp;","&amp;""""&amp;"make_id"&amp;""""&amp;":"&amp;""""&amp;B573&amp;""""&amp;","&amp;""""&amp;"model_name"&amp;""""&amp;":"&amp;""""&amp;D573&amp;""""&amp;","&amp;""""&amp;"year_model"&amp;""""&amp;":"&amp;""""&amp;E573&amp;""""&amp;","&amp;""""&amp;"description"&amp;""""&amp;":"&amp;""""&amp;AD573&amp;""""&amp;"},"</f>
        <v>{"id":"572","make_id":"39","model_name":"Innova AN140 GD (Diesel)","year_model":"2016","description":""},</v>
      </c>
    </row>
    <row r="574" customFormat="false" ht="13.8" hidden="false" customHeight="false" outlineLevel="0" collapsed="false">
      <c r="A574" s="8" t="n">
        <v>573</v>
      </c>
      <c r="B574" s="12" t="n">
        <v>39</v>
      </c>
      <c r="C574" s="8" t="s">
        <v>41</v>
      </c>
      <c r="D574" s="8" t="s">
        <v>671</v>
      </c>
      <c r="E574" s="8" t="s">
        <v>87</v>
      </c>
      <c r="F574" s="2" t="str">
        <f aca="false">SUBSTITUTE(C574," ","_")&amp;"_"&amp;SUBSTITUTE(D574," ","_")&amp;"_"&amp;SUBSTITUTE(E574," ","_")</f>
        <v>TOYOTA_Land_Cruiser_/_Prado_(Diesel)_1991_-_on</v>
      </c>
      <c r="G574" s="2" t="str">
        <f aca="false">VLOOKUP(F574,Sheet6!$G$3:$H$904,2,0)</f>
        <v>N70x2</v>
      </c>
      <c r="H574" s="2" t="n">
        <f aca="false">VLOOKUP(G574,part!$Q$2:$R$51,2,0)</f>
        <v>43</v>
      </c>
      <c r="I574" s="2" t="str">
        <f aca="false">VLOOKUP(F574,Sheet6!$G$3:$I$904,3,0)</f>
        <v>D31L/R</v>
      </c>
      <c r="J574" s="2" t="n">
        <f aca="false">VLOOKUP(F574,Sheet6!$G$3:$J$904,4,0)</f>
        <v>0</v>
      </c>
      <c r="K574" s="8" t="n">
        <v>573</v>
      </c>
      <c r="L574" s="2" t="n">
        <f aca="false">VLOOKUP(F574,Sheet9!$H$1:$I$912,2,0)</f>
        <v>0</v>
      </c>
      <c r="M574" s="2" t="n">
        <f aca="false">VLOOKUP(F574,Sheet9!$H$3:$I$912,2,0)</f>
        <v>0</v>
      </c>
      <c r="V574" s="2" t="str">
        <f aca="false">"{"&amp;""""&amp;"id"&amp;""""&amp;":"&amp;""""&amp;A574&amp;""""&amp;","&amp;""""&amp;"make_id"&amp;""""&amp;":"&amp;""""&amp;B574&amp;""""&amp;","&amp;""""&amp;"model_name"&amp;""""&amp;":"&amp;""""&amp;D574&amp;""""&amp;","&amp;""""&amp;"year_model"&amp;""""&amp;":"&amp;""""&amp;E574&amp;""""&amp;","&amp;""""&amp;"description"&amp;""""&amp;":"&amp;""""&amp;AD574&amp;""""&amp;"},"</f>
        <v>{"id":"573","make_id":"39","model_name":"Land Cruiser / Prado (Diesel)","year_model":"1991 - on","description":""},</v>
      </c>
    </row>
    <row r="575" customFormat="false" ht="13.8" hidden="false" customHeight="false" outlineLevel="0" collapsed="false">
      <c r="A575" s="8" t="n">
        <v>574</v>
      </c>
      <c r="B575" s="12" t="n">
        <v>39</v>
      </c>
      <c r="C575" s="8" t="s">
        <v>41</v>
      </c>
      <c r="D575" s="8" t="s">
        <v>672</v>
      </c>
      <c r="E575" s="8" t="s">
        <v>87</v>
      </c>
      <c r="F575" s="2" t="str">
        <f aca="false">SUBSTITUTE(C575," ","_")&amp;"_"&amp;SUBSTITUTE(D575," ","_")&amp;"_"&amp;SUBSTITUTE(E575," ","_")</f>
        <v>TOYOTA_Land_Cruiser_/_Prado_(Gasoline)_1991_-_on</v>
      </c>
      <c r="G575" s="2" t="str">
        <f aca="false">VLOOKUP(F575,Sheet6!$G$3:$H$904,2,0)</f>
        <v>N50</v>
      </c>
      <c r="H575" s="2" t="n">
        <f aca="false">VLOOKUP(G575,part!$Q$2:$R$51,2,0)</f>
        <v>11</v>
      </c>
      <c r="I575" s="2" t="str">
        <f aca="false">VLOOKUP(F575,Sheet6!$G$3:$I$904,3,0)</f>
        <v>D26L</v>
      </c>
      <c r="J575" s="2" t="n">
        <f aca="false">VLOOKUP(F575,Sheet6!$G$3:$J$904,4,0)</f>
        <v>0</v>
      </c>
      <c r="K575" s="8" t="n">
        <v>574</v>
      </c>
      <c r="L575" s="2" t="n">
        <f aca="false">VLOOKUP(F575,Sheet9!$H$1:$I$912,2,0)</f>
        <v>1995</v>
      </c>
      <c r="M575" s="2" t="n">
        <f aca="false">VLOOKUP(F575,Sheet9!$H$3:$I$912,2,0)</f>
        <v>1995</v>
      </c>
      <c r="V575" s="2" t="str">
        <f aca="false">"{"&amp;""""&amp;"id"&amp;""""&amp;":"&amp;""""&amp;A575&amp;""""&amp;","&amp;""""&amp;"make_id"&amp;""""&amp;":"&amp;""""&amp;B575&amp;""""&amp;","&amp;""""&amp;"model_name"&amp;""""&amp;":"&amp;""""&amp;D575&amp;""""&amp;","&amp;""""&amp;"year_model"&amp;""""&amp;":"&amp;""""&amp;E575&amp;""""&amp;","&amp;""""&amp;"description"&amp;""""&amp;":"&amp;""""&amp;AD575&amp;""""&amp;"},"</f>
        <v>{"id":"574","make_id":"39","model_name":"Land Cruiser / Prado (Gasoline)","year_model":"1991 - on","description":""},</v>
      </c>
    </row>
    <row r="576" customFormat="false" ht="13.8" hidden="false" customHeight="false" outlineLevel="0" collapsed="false">
      <c r="A576" s="8" t="n">
        <v>575</v>
      </c>
      <c r="B576" s="12" t="n">
        <v>39</v>
      </c>
      <c r="C576" s="8" t="s">
        <v>41</v>
      </c>
      <c r="D576" s="8" t="s">
        <v>673</v>
      </c>
      <c r="E576" s="8" t="s">
        <v>674</v>
      </c>
      <c r="F576" s="2" t="str">
        <f aca="false">SUBSTITUTE(C576," ","_")&amp;"_"&amp;SUBSTITUTE(D576," ","_")&amp;"_"&amp;SUBSTITUTE(E576," ","_")</f>
        <v>TOYOTA_Land_Cruiser_200_5.7_V8_2008_-_on_</v>
      </c>
      <c r="G576" s="2" t="str">
        <f aca="false">VLOOKUP(F576,Sheet6!$G$3:$H$904,2,0)</f>
        <v>N50x2</v>
      </c>
      <c r="H576" s="2" t="n">
        <f aca="false">VLOOKUP(G576,part!$Q$2:$R$51,2,0)</f>
        <v>24</v>
      </c>
      <c r="I576" s="2" t="str">
        <f aca="false">VLOOKUP(F576,Sheet6!$G$3:$I$904,3,0)</f>
        <v>D26L/R</v>
      </c>
      <c r="J576" s="2" t="n">
        <f aca="false">VLOOKUP(F576,Sheet6!$G$3:$J$904,4,0)</f>
        <v>0</v>
      </c>
      <c r="K576" s="8" t="n">
        <v>575</v>
      </c>
      <c r="L576" s="2" t="n">
        <f aca="false">VLOOKUP(F576,Sheet9!$H$1:$I$912,2,0)</f>
        <v>0</v>
      </c>
      <c r="M576" s="2" t="n">
        <f aca="false">VLOOKUP(F576,Sheet9!$H$3:$I$912,2,0)</f>
        <v>0</v>
      </c>
      <c r="V576" s="2" t="str">
        <f aca="false">"{"&amp;""""&amp;"id"&amp;""""&amp;":"&amp;""""&amp;A576&amp;""""&amp;","&amp;""""&amp;"make_id"&amp;""""&amp;":"&amp;""""&amp;B576&amp;""""&amp;","&amp;""""&amp;"model_name"&amp;""""&amp;":"&amp;""""&amp;D576&amp;""""&amp;","&amp;""""&amp;"year_model"&amp;""""&amp;":"&amp;""""&amp;E576&amp;""""&amp;","&amp;""""&amp;"description"&amp;""""&amp;":"&amp;""""&amp;AD576&amp;""""&amp;"},"</f>
        <v>{"id":"575","make_id":"39","model_name":"Land Cruiser 200 5.7 V8","year_model":"2008 - on ","description":""},</v>
      </c>
    </row>
    <row r="577" customFormat="false" ht="13.8" hidden="false" customHeight="false" outlineLevel="0" collapsed="false">
      <c r="A577" s="8" t="n">
        <v>576</v>
      </c>
      <c r="B577" s="12" t="n">
        <v>39</v>
      </c>
      <c r="C577" s="8" t="s">
        <v>41</v>
      </c>
      <c r="D577" s="8" t="s">
        <v>675</v>
      </c>
      <c r="E577" s="8" t="s">
        <v>350</v>
      </c>
      <c r="F577" s="2" t="str">
        <f aca="false">SUBSTITUTE(C577," ","_")&amp;"_"&amp;SUBSTITUTE(D577," ","_")&amp;"_"&amp;SUBSTITUTE(E577," ","_")</f>
        <v>TOYOTA_Lite_Ace_1990_-_on</v>
      </c>
      <c r="G577" s="2" t="str">
        <f aca="false">VLOOKUP(F577,Sheet6!$G$3:$H$904,2,0)</f>
        <v>NS60</v>
      </c>
      <c r="H577" s="2" t="n">
        <f aca="false">VLOOKUP(G577,part!$Q$2:$R$51,2,0)</f>
        <v>3</v>
      </c>
      <c r="I577" s="2" t="str">
        <f aca="false">VLOOKUP(F577,Sheet6!$G$3:$I$904,3,0)</f>
        <v>B24L</v>
      </c>
      <c r="J577" s="2" t="n">
        <f aca="false">VLOOKUP(F577,Sheet6!$G$3:$J$904,4,0)</f>
        <v>1985</v>
      </c>
      <c r="K577" s="8" t="n">
        <v>576</v>
      </c>
      <c r="L577" s="2" t="n">
        <f aca="false">VLOOKUP(F577,Sheet9!$H$1:$I$912,2,0)</f>
        <v>0</v>
      </c>
      <c r="M577" s="2" t="n">
        <f aca="false">VLOOKUP(F577,Sheet9!$H$3:$I$912,2,0)</f>
        <v>0</v>
      </c>
      <c r="V577" s="2" t="str">
        <f aca="false">"{"&amp;""""&amp;"id"&amp;""""&amp;":"&amp;""""&amp;A577&amp;""""&amp;","&amp;""""&amp;"make_id"&amp;""""&amp;":"&amp;""""&amp;B577&amp;""""&amp;","&amp;""""&amp;"model_name"&amp;""""&amp;":"&amp;""""&amp;D577&amp;""""&amp;","&amp;""""&amp;"year_model"&amp;""""&amp;":"&amp;""""&amp;E577&amp;""""&amp;","&amp;""""&amp;"description"&amp;""""&amp;":"&amp;""""&amp;AD577&amp;""""&amp;"},"</f>
        <v>{"id":"576","make_id":"39","model_name":"Lite Ace","year_model":"1990 - on","description":""},</v>
      </c>
    </row>
    <row r="578" customFormat="false" ht="13.8" hidden="false" customHeight="false" outlineLevel="0" collapsed="false">
      <c r="A578" s="8" t="n">
        <v>577</v>
      </c>
      <c r="B578" s="12" t="n">
        <v>39</v>
      </c>
      <c r="C578" s="8" t="s">
        <v>41</v>
      </c>
      <c r="D578" s="8" t="s">
        <v>676</v>
      </c>
      <c r="E578" s="8"/>
      <c r="F578" s="2" t="str">
        <f aca="false">SUBSTITUTE(C578," ","_")&amp;"_"&amp;SUBSTITUTE(D578," ","_")&amp;"_"&amp;SUBSTITUTE(E578," ","_")</f>
        <v>TOYOTA_Previa_(Diesel)_</v>
      </c>
      <c r="G578" s="2" t="str">
        <f aca="false">VLOOKUP(F578,Sheet6!$G$3:$H$904,2,0)</f>
        <v>N70</v>
      </c>
      <c r="H578" s="2" t="n">
        <f aca="false">VLOOKUP(G578,part!$Q$2:$R$51,2,0)</f>
        <v>1</v>
      </c>
      <c r="I578" s="2" t="str">
        <f aca="false">VLOOKUP(F578,Sheet6!$G$3:$I$904,3,0)</f>
        <v>D31L</v>
      </c>
      <c r="J578" s="2" t="n">
        <f aca="false">VLOOKUP(F578,Sheet6!$G$3:$J$904,4,0)</f>
        <v>0</v>
      </c>
      <c r="K578" s="8" t="n">
        <v>577</v>
      </c>
      <c r="L578" s="2" t="n">
        <f aca="false">VLOOKUP(F578,Sheet9!$H$1:$I$912,2,0)</f>
        <v>1996</v>
      </c>
      <c r="M578" s="2" t="n">
        <f aca="false">VLOOKUP(F578,Sheet9!$H$3:$I$912,2,0)</f>
        <v>1996</v>
      </c>
      <c r="V578" s="2" t="str">
        <f aca="false">"{"&amp;""""&amp;"id"&amp;""""&amp;":"&amp;""""&amp;A578&amp;""""&amp;","&amp;""""&amp;"make_id"&amp;""""&amp;":"&amp;""""&amp;B578&amp;""""&amp;","&amp;""""&amp;"model_name"&amp;""""&amp;":"&amp;""""&amp;D578&amp;""""&amp;","&amp;""""&amp;"year_model"&amp;""""&amp;":"&amp;""""&amp;E578&amp;""""&amp;","&amp;""""&amp;"description"&amp;""""&amp;":"&amp;""""&amp;AD578&amp;""""&amp;"},"</f>
        <v>{"id":"577","make_id":"39","model_name":"Previa (Diesel)","year_model":"","description":""},</v>
      </c>
    </row>
    <row r="579" customFormat="false" ht="13.8" hidden="false" customHeight="false" outlineLevel="0" collapsed="false">
      <c r="A579" s="8" t="n">
        <v>578</v>
      </c>
      <c r="B579" s="12" t="n">
        <v>39</v>
      </c>
      <c r="C579" s="8" t="s">
        <v>41</v>
      </c>
      <c r="D579" s="8" t="s">
        <v>677</v>
      </c>
      <c r="E579" s="8"/>
      <c r="F579" s="2" t="str">
        <f aca="false">SUBSTITUTE(C579," ","_")&amp;"_"&amp;SUBSTITUTE(D579," ","_")&amp;"_"&amp;SUBSTITUTE(E579," ","_")</f>
        <v>TOYOTA_Previa_(Gasoline)_</v>
      </c>
      <c r="G579" s="2" t="str">
        <f aca="false">VLOOKUP(F579,Sheet6!$G$3:$H$904,2,0)</f>
        <v>N50</v>
      </c>
      <c r="H579" s="2" t="n">
        <f aca="false">VLOOKUP(G579,part!$Q$2:$R$51,2,0)</f>
        <v>11</v>
      </c>
      <c r="I579" s="2" t="str">
        <f aca="false">VLOOKUP(F579,Sheet6!$G$3:$I$904,3,0)</f>
        <v>D26L</v>
      </c>
      <c r="J579" s="2" t="n">
        <f aca="false">VLOOKUP(F579,Sheet6!$G$3:$J$904,4,0)</f>
        <v>0</v>
      </c>
      <c r="K579" s="8" t="n">
        <v>578</v>
      </c>
      <c r="L579" s="2" t="n">
        <f aca="false">VLOOKUP(F579,Sheet9!$H$1:$I$912,2,0)</f>
        <v>1995</v>
      </c>
      <c r="M579" s="2" t="n">
        <f aca="false">VLOOKUP(F579,Sheet9!$H$3:$I$912,2,0)</f>
        <v>1995</v>
      </c>
      <c r="V579" s="2" t="str">
        <f aca="false">"{"&amp;""""&amp;"id"&amp;""""&amp;":"&amp;""""&amp;A579&amp;""""&amp;","&amp;""""&amp;"make_id"&amp;""""&amp;":"&amp;""""&amp;B579&amp;""""&amp;","&amp;""""&amp;"model_name"&amp;""""&amp;":"&amp;""""&amp;D579&amp;""""&amp;","&amp;""""&amp;"year_model"&amp;""""&amp;":"&amp;""""&amp;E579&amp;""""&amp;","&amp;""""&amp;"description"&amp;""""&amp;":"&amp;""""&amp;AD579&amp;""""&amp;"},"</f>
        <v>{"id":"578","make_id":"39","model_name":"Previa (Gasoline)","year_model":"","description":""},</v>
      </c>
    </row>
    <row r="580" customFormat="false" ht="13.8" hidden="false" customHeight="false" outlineLevel="0" collapsed="false">
      <c r="A580" s="8" t="n">
        <v>579</v>
      </c>
      <c r="B580" s="12" t="n">
        <v>39</v>
      </c>
      <c r="C580" s="8" t="s">
        <v>41</v>
      </c>
      <c r="D580" s="8" t="s">
        <v>678</v>
      </c>
      <c r="E580" s="8"/>
      <c r="F580" s="2" t="str">
        <f aca="false">SUBSTITUTE(C580," ","_")&amp;"_"&amp;SUBSTITUTE(D580," ","_")&amp;"_"&amp;SUBSTITUTE(E580," ","_")</f>
        <v>TOYOTA_Prius_1.8_</v>
      </c>
      <c r="G580" s="2" t="str">
        <f aca="false">VLOOKUP(F580,Sheet6!$G$3:$H$904,2,0)</f>
        <v>NS40L</v>
      </c>
      <c r="H580" s="2" t="n">
        <f aca="false">VLOOKUP(G580,part!$Q$2:$R$51,2,0)</f>
        <v>25</v>
      </c>
      <c r="I580" s="2" t="str">
        <f aca="false">VLOOKUP(F580,Sheet6!$G$3:$I$904,3,0)</f>
        <v>B20L</v>
      </c>
      <c r="J580" s="2" t="n">
        <f aca="false">VLOOKUP(F580,Sheet6!$G$3:$J$904,4,0)</f>
        <v>0</v>
      </c>
      <c r="K580" s="8" t="n">
        <v>579</v>
      </c>
      <c r="L580" s="2" t="n">
        <f aca="false">VLOOKUP(F580,Sheet9!$H$1:$I$912,2,0)</f>
        <v>1990</v>
      </c>
      <c r="M580" s="2" t="n">
        <f aca="false">VLOOKUP(F580,Sheet9!$H$3:$I$912,2,0)</f>
        <v>1990</v>
      </c>
      <c r="V580" s="2" t="str">
        <f aca="false">"{"&amp;""""&amp;"id"&amp;""""&amp;":"&amp;""""&amp;A580&amp;""""&amp;","&amp;""""&amp;"make_id"&amp;""""&amp;":"&amp;""""&amp;B580&amp;""""&amp;","&amp;""""&amp;"model_name"&amp;""""&amp;":"&amp;""""&amp;D580&amp;""""&amp;","&amp;""""&amp;"year_model"&amp;""""&amp;":"&amp;""""&amp;E580&amp;""""&amp;","&amp;""""&amp;"description"&amp;""""&amp;":"&amp;""""&amp;AD580&amp;""""&amp;"},"</f>
        <v>{"id":"579","make_id":"39","model_name":"Prius 1.8","year_model":"","description":""},</v>
      </c>
    </row>
    <row r="581" customFormat="false" ht="13.8" hidden="false" customHeight="false" outlineLevel="0" collapsed="false">
      <c r="A581" s="8" t="n">
        <v>580</v>
      </c>
      <c r="B581" s="12" t="n">
        <v>39</v>
      </c>
      <c r="C581" s="8" t="s">
        <v>41</v>
      </c>
      <c r="D581" s="8" t="s">
        <v>679</v>
      </c>
      <c r="E581" s="8" t="s">
        <v>61</v>
      </c>
      <c r="F581" s="2" t="str">
        <f aca="false">SUBSTITUTE(C581," ","_")&amp;"_"&amp;SUBSTITUTE(D581," ","_")&amp;"_"&amp;SUBSTITUTE(E581," ","_")</f>
        <v>TOYOTA_RAV_4_1996_-_on</v>
      </c>
      <c r="G581" s="2" t="str">
        <f aca="false">VLOOKUP(F581,Sheet6!$G$3:$H$904,2,0)</f>
        <v>NS60</v>
      </c>
      <c r="H581" s="2" t="n">
        <f aca="false">VLOOKUP(G581,part!$Q$2:$R$51,2,0)</f>
        <v>3</v>
      </c>
      <c r="I581" s="2" t="str">
        <f aca="false">VLOOKUP(F581,Sheet6!$G$3:$I$904,3,0)</f>
        <v>B24L</v>
      </c>
      <c r="J581" s="2" t="n">
        <f aca="false">VLOOKUP(F581,Sheet6!$G$3:$J$904,4,0)</f>
        <v>1985</v>
      </c>
      <c r="K581" s="8" t="n">
        <v>580</v>
      </c>
      <c r="L581" s="2" t="str">
        <f aca="false">VLOOKUP(F581,Sheet9!$H$1:$I$912,2,0)</f>
        <v>1986/1993</v>
      </c>
      <c r="M581" s="2" t="str">
        <f aca="false">VLOOKUP(F581,Sheet9!$H$3:$I$912,2,0)</f>
        <v>1986/1993</v>
      </c>
      <c r="V581" s="2" t="str">
        <f aca="false">"{"&amp;""""&amp;"id"&amp;""""&amp;":"&amp;""""&amp;A581&amp;""""&amp;","&amp;""""&amp;"make_id"&amp;""""&amp;":"&amp;""""&amp;B581&amp;""""&amp;","&amp;""""&amp;"model_name"&amp;""""&amp;":"&amp;""""&amp;D581&amp;""""&amp;","&amp;""""&amp;"year_model"&amp;""""&amp;":"&amp;""""&amp;E581&amp;""""&amp;","&amp;""""&amp;"description"&amp;""""&amp;":"&amp;""""&amp;AD581&amp;""""&amp;"},"</f>
        <v>{"id":"580","make_id":"39","model_name":"RAV 4","year_model":"1996 - on","description":""},</v>
      </c>
    </row>
    <row r="582" customFormat="false" ht="13.8" hidden="false" customHeight="false" outlineLevel="0" collapsed="false">
      <c r="A582" s="8" t="n">
        <v>581</v>
      </c>
      <c r="B582" s="12" t="n">
        <v>39</v>
      </c>
      <c r="C582" s="8" t="s">
        <v>41</v>
      </c>
      <c r="D582" s="8" t="s">
        <v>679</v>
      </c>
      <c r="E582" s="8" t="n">
        <v>2007</v>
      </c>
      <c r="F582" s="2" t="str">
        <f aca="false">SUBSTITUTE(C582," ","_")&amp;"_"&amp;SUBSTITUTE(D582," ","_")&amp;"_"&amp;SUBSTITUTE(E582," ","_")</f>
        <v>TOYOTA_RAV_4_2007</v>
      </c>
      <c r="G582" s="2" t="str">
        <f aca="false">VLOOKUP(F582,Sheet6!$G$3:$H$904,2,0)</f>
        <v>NS50</v>
      </c>
      <c r="H582" s="2" t="n">
        <f aca="false">VLOOKUP(G582,part!$Q$2:$R$51,2,0)</f>
        <v>2</v>
      </c>
      <c r="I582" s="2" t="str">
        <f aca="false">VLOOKUP(F582,Sheet6!$G$3:$I$904,3,0)</f>
        <v>D23L</v>
      </c>
      <c r="J582" s="2" t="n">
        <f aca="false">VLOOKUP(F582,Sheet6!$G$3:$J$904,4,0)</f>
        <v>0</v>
      </c>
      <c r="K582" s="8" t="n">
        <v>581</v>
      </c>
      <c r="L582" s="2" t="n">
        <f aca="false">VLOOKUP(F582,Sheet9!$H$1:$I$912,2,0)</f>
        <v>1983</v>
      </c>
      <c r="M582" s="2" t="n">
        <f aca="false">VLOOKUP(F582,Sheet9!$H$3:$I$912,2,0)</f>
        <v>1983</v>
      </c>
      <c r="V582" s="2" t="str">
        <f aca="false">"{"&amp;""""&amp;"id"&amp;""""&amp;":"&amp;""""&amp;A582&amp;""""&amp;","&amp;""""&amp;"make_id"&amp;""""&amp;":"&amp;""""&amp;B582&amp;""""&amp;","&amp;""""&amp;"model_name"&amp;""""&amp;":"&amp;""""&amp;D582&amp;""""&amp;","&amp;""""&amp;"year_model"&amp;""""&amp;":"&amp;""""&amp;E582&amp;""""&amp;","&amp;""""&amp;"description"&amp;""""&amp;":"&amp;""""&amp;AD582&amp;""""&amp;"},"</f>
        <v>{"id":"581","make_id":"39","model_name":"RAV 4","year_model":"2007","description":""},</v>
      </c>
    </row>
    <row r="583" customFormat="false" ht="13.8" hidden="false" customHeight="false" outlineLevel="0" collapsed="false">
      <c r="A583" s="8" t="n">
        <v>582</v>
      </c>
      <c r="B583" s="12" t="n">
        <v>39</v>
      </c>
      <c r="C583" s="8" t="s">
        <v>41</v>
      </c>
      <c r="D583" s="8" t="s">
        <v>680</v>
      </c>
      <c r="E583" s="8" t="s">
        <v>635</v>
      </c>
      <c r="F583" s="2" t="str">
        <f aca="false">SUBSTITUTE(C583," ","_")&amp;"_"&amp;SUBSTITUTE(D583," ","_")&amp;"_"&amp;SUBSTITUTE(E583," ","_")</f>
        <v>TOYOTA_Soluna__2001_-_on</v>
      </c>
      <c r="G583" s="2" t="str">
        <f aca="false">VLOOKUP(F583,Sheet6!$G$3:$H$904,2,0)</f>
        <v>NS40</v>
      </c>
      <c r="H583" s="2" t="n">
        <f aca="false">VLOOKUP(G583,part!$Q$2:$R$51,2,0)</f>
        <v>44</v>
      </c>
      <c r="I583" s="2" t="str">
        <f aca="false">VLOOKUP(F583,Sheet6!$G$3:$I$904,3,0)</f>
        <v>B20LS</v>
      </c>
      <c r="J583" s="2" t="n">
        <f aca="false">VLOOKUP(F583,Sheet6!$G$3:$J$904,4,0)</f>
        <v>0</v>
      </c>
      <c r="K583" s="8" t="n">
        <v>582</v>
      </c>
      <c r="L583" s="2" t="n">
        <f aca="false">VLOOKUP(F583,Sheet9!$H$1:$I$912,2,0)</f>
        <v>0</v>
      </c>
      <c r="M583" s="2" t="n">
        <f aca="false">VLOOKUP(F583,Sheet9!$H$3:$I$912,2,0)</f>
        <v>0</v>
      </c>
      <c r="V583" s="2" t="str">
        <f aca="false">"{"&amp;""""&amp;"id"&amp;""""&amp;":"&amp;""""&amp;A583&amp;""""&amp;","&amp;""""&amp;"make_id"&amp;""""&amp;":"&amp;""""&amp;B583&amp;""""&amp;","&amp;""""&amp;"model_name"&amp;""""&amp;":"&amp;""""&amp;D583&amp;""""&amp;","&amp;""""&amp;"year_model"&amp;""""&amp;":"&amp;""""&amp;E583&amp;""""&amp;","&amp;""""&amp;"description"&amp;""""&amp;":"&amp;""""&amp;AD583&amp;""""&amp;"},"</f>
        <v>{"id":"582","make_id":"39","model_name":"Soluna ","year_model":"2001 - on","description":""},</v>
      </c>
    </row>
    <row r="584" customFormat="false" ht="13.8" hidden="false" customHeight="false" outlineLevel="0" collapsed="false">
      <c r="A584" s="8" t="n">
        <v>583</v>
      </c>
      <c r="B584" s="12" t="n">
        <v>39</v>
      </c>
      <c r="C584" s="8" t="s">
        <v>41</v>
      </c>
      <c r="D584" s="8" t="s">
        <v>681</v>
      </c>
      <c r="E584" s="8" t="s">
        <v>262</v>
      </c>
      <c r="F584" s="2" t="str">
        <f aca="false">SUBSTITUTE(C584," ","_")&amp;"_"&amp;SUBSTITUTE(D584," ","_")&amp;"_"&amp;SUBSTITUTE(E584," ","_")</f>
        <v>TOYOTA_Tamaraw_/_Revo_(Diesel)_1998_-_on</v>
      </c>
      <c r="G584" s="2" t="str">
        <f aca="false">VLOOKUP(F584,Sheet6!$G$3:$H$904,2,0)</f>
        <v>N50</v>
      </c>
      <c r="H584" s="2" t="n">
        <f aca="false">VLOOKUP(G584,part!$Q$2:$R$51,2,0)</f>
        <v>11</v>
      </c>
      <c r="I584" s="2" t="str">
        <f aca="false">VLOOKUP(F584,Sheet6!$G$3:$I$904,3,0)</f>
        <v>D26L</v>
      </c>
      <c r="J584" s="2" t="n">
        <f aca="false">VLOOKUP(F584,Sheet6!$G$3:$J$904,4,0)</f>
        <v>0</v>
      </c>
      <c r="K584" s="8" t="n">
        <v>583</v>
      </c>
      <c r="L584" s="2" t="n">
        <f aca="false">VLOOKUP(F584,Sheet9!$H$1:$I$912,2,0)</f>
        <v>1995</v>
      </c>
      <c r="M584" s="2" t="n">
        <f aca="false">VLOOKUP(F584,Sheet9!$H$3:$I$912,2,0)</f>
        <v>1995</v>
      </c>
      <c r="V584" s="2" t="str">
        <f aca="false">"{"&amp;""""&amp;"id"&amp;""""&amp;":"&amp;""""&amp;A584&amp;""""&amp;","&amp;""""&amp;"make_id"&amp;""""&amp;":"&amp;""""&amp;B584&amp;""""&amp;","&amp;""""&amp;"model_name"&amp;""""&amp;":"&amp;""""&amp;D584&amp;""""&amp;","&amp;""""&amp;"year_model"&amp;""""&amp;":"&amp;""""&amp;E584&amp;""""&amp;","&amp;""""&amp;"description"&amp;""""&amp;":"&amp;""""&amp;AD584&amp;""""&amp;"},"</f>
        <v>{"id":"583","make_id":"39","model_name":"Tamaraw / Revo (Diesel)","year_model":"1998 - on","description":""},</v>
      </c>
    </row>
    <row r="585" customFormat="false" ht="13.8" hidden="false" customHeight="false" outlineLevel="0" collapsed="false">
      <c r="A585" s="8" t="n">
        <v>584</v>
      </c>
      <c r="B585" s="12" t="n">
        <v>39</v>
      </c>
      <c r="C585" s="8" t="s">
        <v>41</v>
      </c>
      <c r="D585" s="8" t="s">
        <v>682</v>
      </c>
      <c r="E585" s="8" t="s">
        <v>262</v>
      </c>
      <c r="F585" s="2" t="str">
        <f aca="false">SUBSTITUTE(C585," ","_")&amp;"_"&amp;SUBSTITUTE(D585," ","_")&amp;"_"&amp;SUBSTITUTE(E585," ","_")</f>
        <v>TOYOTA_Tamaraw_/_Revo_(Gasoline)_1998_-_on</v>
      </c>
      <c r="G585" s="2" t="str">
        <f aca="false">VLOOKUP(F585,Sheet6!$G$3:$H$904,2,0)</f>
        <v>NS50</v>
      </c>
      <c r="H585" s="2" t="n">
        <f aca="false">VLOOKUP(G585,part!$Q$2:$R$51,2,0)</f>
        <v>2</v>
      </c>
      <c r="I585" s="2" t="str">
        <f aca="false">VLOOKUP(F585,Sheet6!$G$3:$I$904,3,0)</f>
        <v>D23L</v>
      </c>
      <c r="J585" s="2" t="n">
        <f aca="false">VLOOKUP(F585,Sheet6!$G$3:$J$904,4,0)</f>
        <v>0</v>
      </c>
      <c r="K585" s="8" t="n">
        <v>584</v>
      </c>
      <c r="L585" s="2" t="n">
        <f aca="false">VLOOKUP(F585,Sheet9!$H$1:$I$912,2,0)</f>
        <v>1983</v>
      </c>
      <c r="M585" s="2" t="n">
        <f aca="false">VLOOKUP(F585,Sheet9!$H$3:$I$912,2,0)</f>
        <v>1983</v>
      </c>
      <c r="V585" s="2" t="str">
        <f aca="false">"{"&amp;""""&amp;"id"&amp;""""&amp;":"&amp;""""&amp;A585&amp;""""&amp;","&amp;""""&amp;"make_id"&amp;""""&amp;":"&amp;""""&amp;B585&amp;""""&amp;","&amp;""""&amp;"model_name"&amp;""""&amp;":"&amp;""""&amp;D585&amp;""""&amp;","&amp;""""&amp;"year_model"&amp;""""&amp;":"&amp;""""&amp;E585&amp;""""&amp;","&amp;""""&amp;"description"&amp;""""&amp;":"&amp;""""&amp;AD585&amp;""""&amp;"},"</f>
        <v>{"id":"584","make_id":"39","model_name":"Tamaraw / Revo (Gasoline)","year_model":"1998 - on","description":""},</v>
      </c>
    </row>
    <row r="586" customFormat="false" ht="13.8" hidden="false" customHeight="false" outlineLevel="0" collapsed="false">
      <c r="A586" s="8" t="n">
        <v>585</v>
      </c>
      <c r="B586" s="12" t="n">
        <v>39</v>
      </c>
      <c r="C586" s="8" t="s">
        <v>41</v>
      </c>
      <c r="D586" s="8" t="s">
        <v>683</v>
      </c>
      <c r="E586" s="8" t="s">
        <v>262</v>
      </c>
      <c r="F586" s="2" t="str">
        <f aca="false">SUBSTITUTE(C586," ","_")&amp;"_"&amp;SUBSTITUTE(D586," ","_")&amp;"_"&amp;SUBSTITUTE(E586," ","_")</f>
        <v>TOYOTA_Tamaraw_/_Revo_Sport_(Diesel)_1998_-_on</v>
      </c>
      <c r="G586" s="2" t="str">
        <f aca="false">VLOOKUP(F586,Sheet6!$G$3:$H$904,2,0)</f>
        <v>N50</v>
      </c>
      <c r="H586" s="2" t="n">
        <f aca="false">VLOOKUP(G586,part!$Q$2:$R$51,2,0)</f>
        <v>11</v>
      </c>
      <c r="I586" s="2" t="str">
        <f aca="false">VLOOKUP(F586,Sheet6!$G$3:$I$904,3,0)</f>
        <v>D26L</v>
      </c>
      <c r="J586" s="2" t="n">
        <f aca="false">VLOOKUP(F586,Sheet6!$G$3:$J$904,4,0)</f>
        <v>0</v>
      </c>
      <c r="K586" s="8" t="n">
        <v>585</v>
      </c>
      <c r="L586" s="2" t="n">
        <f aca="false">VLOOKUP(F586,Sheet9!$H$1:$I$912,2,0)</f>
        <v>1995</v>
      </c>
      <c r="M586" s="2" t="n">
        <f aca="false">VLOOKUP(F586,Sheet9!$H$3:$I$912,2,0)</f>
        <v>1995</v>
      </c>
      <c r="V586" s="2" t="str">
        <f aca="false">"{"&amp;""""&amp;"id"&amp;""""&amp;":"&amp;""""&amp;A586&amp;""""&amp;","&amp;""""&amp;"make_id"&amp;""""&amp;":"&amp;""""&amp;B586&amp;""""&amp;","&amp;""""&amp;"model_name"&amp;""""&amp;":"&amp;""""&amp;D586&amp;""""&amp;","&amp;""""&amp;"year_model"&amp;""""&amp;":"&amp;""""&amp;E586&amp;""""&amp;","&amp;""""&amp;"description"&amp;""""&amp;":"&amp;""""&amp;AD586&amp;""""&amp;"},"</f>
        <v>{"id":"585","make_id":"39","model_name":"Tamaraw / Revo Sport (Diesel)","year_model":"1998 - on","description":""},</v>
      </c>
    </row>
    <row r="587" customFormat="false" ht="13.8" hidden="false" customHeight="false" outlineLevel="0" collapsed="false">
      <c r="A587" s="8" t="n">
        <v>586</v>
      </c>
      <c r="B587" s="12" t="n">
        <v>39</v>
      </c>
      <c r="C587" s="8" t="s">
        <v>41</v>
      </c>
      <c r="D587" s="8" t="s">
        <v>684</v>
      </c>
      <c r="E587" s="8" t="s">
        <v>262</v>
      </c>
      <c r="F587" s="2" t="str">
        <f aca="false">SUBSTITUTE(C587," ","_")&amp;"_"&amp;SUBSTITUTE(D587," ","_")&amp;"_"&amp;SUBSTITUTE(E587," ","_")</f>
        <v>TOYOTA_Tamaraw_/_Revo_Sport_(Gasoline)_1998_-_on</v>
      </c>
      <c r="G587" s="2" t="str">
        <f aca="false">VLOOKUP(F587,Sheet6!$G$3:$H$904,2,0)</f>
        <v>NS50</v>
      </c>
      <c r="H587" s="2" t="n">
        <f aca="false">VLOOKUP(G587,part!$Q$2:$R$51,2,0)</f>
        <v>2</v>
      </c>
      <c r="I587" s="2" t="str">
        <f aca="false">VLOOKUP(F587,Sheet6!$G$3:$I$904,3,0)</f>
        <v>D23L</v>
      </c>
      <c r="J587" s="2" t="n">
        <f aca="false">VLOOKUP(F587,Sheet6!$G$3:$J$904,4,0)</f>
        <v>0</v>
      </c>
      <c r="K587" s="8" t="n">
        <v>586</v>
      </c>
      <c r="L587" s="2" t="n">
        <f aca="false">VLOOKUP(F587,Sheet9!$H$1:$I$912,2,0)</f>
        <v>1983</v>
      </c>
      <c r="M587" s="2" t="n">
        <f aca="false">VLOOKUP(F587,Sheet9!$H$3:$I$912,2,0)</f>
        <v>1983</v>
      </c>
      <c r="V587" s="2" t="str">
        <f aca="false">"{"&amp;""""&amp;"id"&amp;""""&amp;":"&amp;""""&amp;A587&amp;""""&amp;","&amp;""""&amp;"make_id"&amp;""""&amp;":"&amp;""""&amp;B587&amp;""""&amp;","&amp;""""&amp;"model_name"&amp;""""&amp;":"&amp;""""&amp;D587&amp;""""&amp;","&amp;""""&amp;"year_model"&amp;""""&amp;":"&amp;""""&amp;E587&amp;""""&amp;","&amp;""""&amp;"description"&amp;""""&amp;":"&amp;""""&amp;AD587&amp;""""&amp;"},"</f>
        <v>{"id":"586","make_id":"39","model_name":"Tamaraw / Revo Sport (Gasoline)","year_model":"1998 - on","description":""},</v>
      </c>
    </row>
    <row r="588" customFormat="false" ht="13.8" hidden="false" customHeight="false" outlineLevel="0" collapsed="false">
      <c r="A588" s="8" t="n">
        <v>587</v>
      </c>
      <c r="B588" s="12" t="n">
        <v>39</v>
      </c>
      <c r="C588" s="8" t="s">
        <v>41</v>
      </c>
      <c r="D588" s="8" t="s">
        <v>685</v>
      </c>
      <c r="E588" s="8" t="s">
        <v>135</v>
      </c>
      <c r="F588" s="2" t="str">
        <f aca="false">SUBSTITUTE(C588," ","_")&amp;"_"&amp;SUBSTITUTE(D588," ","_")&amp;"_"&amp;SUBSTITUTE(E588," ","_")</f>
        <v>TOYOTA_VIOS_2003_-_on</v>
      </c>
      <c r="G588" s="2" t="str">
        <f aca="false">VLOOKUP(F588,Sheet6!$G$3:$H$904,2,0)</f>
        <v>NS60</v>
      </c>
      <c r="H588" s="2" t="n">
        <f aca="false">VLOOKUP(G588,part!$Q$2:$R$51,2,0)</f>
        <v>3</v>
      </c>
      <c r="I588" s="2" t="str">
        <f aca="false">VLOOKUP(F588,Sheet6!$G$3:$I$904,3,0)</f>
        <v>B24LS</v>
      </c>
      <c r="J588" s="2" t="n">
        <f aca="false">VLOOKUP(F588,Sheet6!$G$3:$J$904,4,0)</f>
        <v>1985</v>
      </c>
      <c r="K588" s="8" t="n">
        <v>587</v>
      </c>
      <c r="L588" s="2" t="str">
        <f aca="false">VLOOKUP(F588,Sheet9!$H$1:$I$912,2,0)</f>
        <v>1988/1985</v>
      </c>
      <c r="M588" s="2" t="str">
        <f aca="false">VLOOKUP(F588,Sheet9!$H$3:$I$912,2,0)</f>
        <v>1988/1985</v>
      </c>
      <c r="V588" s="2" t="str">
        <f aca="false">"{"&amp;""""&amp;"id"&amp;""""&amp;":"&amp;""""&amp;A588&amp;""""&amp;","&amp;""""&amp;"make_id"&amp;""""&amp;":"&amp;""""&amp;B588&amp;""""&amp;","&amp;""""&amp;"model_name"&amp;""""&amp;":"&amp;""""&amp;D588&amp;""""&amp;","&amp;""""&amp;"year_model"&amp;""""&amp;":"&amp;""""&amp;E588&amp;""""&amp;","&amp;""""&amp;"description"&amp;""""&amp;":"&amp;""""&amp;AD588&amp;""""&amp;"},"</f>
        <v>{"id":"587","make_id":"39","model_name":"VIOS","year_model":"2003 - on","description":""},</v>
      </c>
    </row>
    <row r="589" customFormat="false" ht="13.8" hidden="false" customHeight="false" outlineLevel="0" collapsed="false">
      <c r="A589" s="8" t="n">
        <v>588</v>
      </c>
      <c r="B589" s="12" t="n">
        <v>39</v>
      </c>
      <c r="C589" s="8" t="s">
        <v>41</v>
      </c>
      <c r="D589" s="8" t="s">
        <v>685</v>
      </c>
      <c r="E589" s="8" t="s">
        <v>686</v>
      </c>
      <c r="F589" s="2" t="str">
        <f aca="false">SUBSTITUTE(C589," ","_")&amp;"_"&amp;SUBSTITUTE(D589," ","_")&amp;"_"&amp;SUBSTITUTE(E589," ","_")</f>
        <v>TOYOTA_VIOS_2015_-_2016</v>
      </c>
      <c r="G589" s="2" t="str">
        <f aca="false">VLOOKUP(F589,Sheet6!$G$3:$H$904,2,0)</f>
        <v>NS40</v>
      </c>
      <c r="H589" s="2" t="n">
        <f aca="false">VLOOKUP(G589,part!$Q$2:$R$51,2,0)</f>
        <v>4</v>
      </c>
      <c r="I589" s="2" t="str">
        <f aca="false">VLOOKUP(F589,Sheet6!$G$3:$I$904,3,0)</f>
        <v>B20L</v>
      </c>
      <c r="J589" s="2" t="n">
        <f aca="false">VLOOKUP(F589,Sheet6!$G$3:$J$904,4,0)</f>
        <v>0</v>
      </c>
      <c r="K589" s="8" t="n">
        <v>588</v>
      </c>
      <c r="L589" s="2" t="n">
        <f aca="false">VLOOKUP(F589,Sheet9!$H$1:$I$912,2,0)</f>
        <v>1990</v>
      </c>
      <c r="M589" s="2" t="n">
        <f aca="false">VLOOKUP(F589,Sheet9!$H$3:$I$912,2,0)</f>
        <v>1990</v>
      </c>
      <c r="V589" s="2" t="str">
        <f aca="false">"{"&amp;""""&amp;"id"&amp;""""&amp;":"&amp;""""&amp;A589&amp;""""&amp;","&amp;""""&amp;"make_id"&amp;""""&amp;":"&amp;""""&amp;B589&amp;""""&amp;","&amp;""""&amp;"model_name"&amp;""""&amp;":"&amp;""""&amp;D589&amp;""""&amp;","&amp;""""&amp;"year_model"&amp;""""&amp;":"&amp;""""&amp;E589&amp;""""&amp;","&amp;""""&amp;"description"&amp;""""&amp;":"&amp;""""&amp;AD589&amp;""""&amp;"},"</f>
        <v>{"id":"588","make_id":"39","model_name":"VIOS","year_model":"2015 - 2016","description":""},</v>
      </c>
    </row>
    <row r="590" customFormat="false" ht="13.8" hidden="false" customHeight="false" outlineLevel="0" collapsed="false">
      <c r="A590" s="8" t="n">
        <v>589</v>
      </c>
      <c r="B590" s="12" t="n">
        <v>39</v>
      </c>
      <c r="C590" s="8" t="s">
        <v>41</v>
      </c>
      <c r="D590" s="8" t="s">
        <v>687</v>
      </c>
      <c r="E590" s="8"/>
      <c r="F590" s="2" t="str">
        <f aca="false">SUBSTITUTE(C590," ","_")&amp;"_"&amp;SUBSTITUTE(D590," ","_")&amp;"_"&amp;SUBSTITUTE(E590," ","_")</f>
        <v>TOYOTA_YARIS_</v>
      </c>
      <c r="G590" s="2" t="str">
        <f aca="false">VLOOKUP(F590,Sheet6!$G$3:$H$904,2,0)</f>
        <v>NS60</v>
      </c>
      <c r="H590" s="2" t="n">
        <f aca="false">VLOOKUP(G590,part!$Q$2:$R$51,2,0)</f>
        <v>3</v>
      </c>
      <c r="I590" s="2" t="str">
        <f aca="false">VLOOKUP(F590,Sheet6!$G$3:$I$904,3,0)</f>
        <v>B24LS</v>
      </c>
      <c r="J590" s="2" t="n">
        <f aca="false">VLOOKUP(F590,Sheet6!$G$3:$J$904,4,0)</f>
        <v>1985</v>
      </c>
      <c r="K590" s="8" t="n">
        <v>589</v>
      </c>
      <c r="L590" s="2" t="str">
        <f aca="false">VLOOKUP(F590,Sheet9!$H$1:$I$912,2,0)</f>
        <v>1988/1985</v>
      </c>
      <c r="M590" s="2" t="str">
        <f aca="false">VLOOKUP(F590,Sheet9!$H$3:$I$912,2,0)</f>
        <v>1988/1985</v>
      </c>
      <c r="V590" s="2" t="str">
        <f aca="false">"{"&amp;""""&amp;"id"&amp;""""&amp;":"&amp;""""&amp;A590&amp;""""&amp;","&amp;""""&amp;"make_id"&amp;""""&amp;":"&amp;""""&amp;B590&amp;""""&amp;","&amp;""""&amp;"model_name"&amp;""""&amp;":"&amp;""""&amp;D590&amp;""""&amp;","&amp;""""&amp;"year_model"&amp;""""&amp;":"&amp;""""&amp;E590&amp;""""&amp;","&amp;""""&amp;"description"&amp;""""&amp;":"&amp;""""&amp;AD590&amp;""""&amp;"},"</f>
        <v>{"id":"589","make_id":"39","model_name":"YARIS","year_model":"","description":""},</v>
      </c>
    </row>
    <row r="591" customFormat="false" ht="13.8" hidden="false" customHeight="false" outlineLevel="0" collapsed="false">
      <c r="A591" s="8" t="n">
        <v>590</v>
      </c>
      <c r="B591" s="12" t="n">
        <v>39</v>
      </c>
      <c r="C591" s="8" t="s">
        <v>41</v>
      </c>
      <c r="D591" s="8" t="s">
        <v>688</v>
      </c>
      <c r="E591" s="8" t="n">
        <v>2010</v>
      </c>
      <c r="F591" s="2" t="str">
        <f aca="false">SUBSTITUTE(C591," ","_")&amp;"_"&amp;SUBSTITUTE(D591," ","_")&amp;"_"&amp;SUBSTITUTE(E591," ","_")</f>
        <v>TOYOTA_Alphard_2.4_(Gasoline)_2010</v>
      </c>
      <c r="G591" s="2" t="str">
        <f aca="false">VLOOKUP(F591,Sheet6!$G$3:$H$904,2,0)</f>
        <v>NS50</v>
      </c>
      <c r="H591" s="2" t="n">
        <f aca="false">VLOOKUP(G591,part!$Q$2:$R$51,2,0)</f>
        <v>2</v>
      </c>
      <c r="I591" s="2" t="str">
        <f aca="false">VLOOKUP(F591,Sheet6!$G$3:$I$904,3,0)</f>
        <v>D23L</v>
      </c>
      <c r="J591" s="2" t="n">
        <f aca="false">VLOOKUP(F591,Sheet6!$G$3:$J$904,4,0)</f>
        <v>0</v>
      </c>
      <c r="K591" s="8" t="n">
        <v>590</v>
      </c>
      <c r="L591" s="2" t="n">
        <f aca="false">VLOOKUP(F591,Sheet9!$H$1:$I$912,2,0)</f>
        <v>1983</v>
      </c>
      <c r="M591" s="2" t="n">
        <f aca="false">VLOOKUP(F591,Sheet9!$H$3:$I$912,2,0)</f>
        <v>1983</v>
      </c>
      <c r="V591" s="2" t="str">
        <f aca="false">"{"&amp;""""&amp;"id"&amp;""""&amp;":"&amp;""""&amp;A591&amp;""""&amp;","&amp;""""&amp;"make_id"&amp;""""&amp;":"&amp;""""&amp;B591&amp;""""&amp;","&amp;""""&amp;"model_name"&amp;""""&amp;":"&amp;""""&amp;D591&amp;""""&amp;","&amp;""""&amp;"year_model"&amp;""""&amp;":"&amp;""""&amp;E591&amp;""""&amp;","&amp;""""&amp;"description"&amp;""""&amp;":"&amp;""""&amp;AD591&amp;""""&amp;"},"</f>
        <v>{"id":"590","make_id":"39","model_name":"Alphard 2.4 (Gasoline)","year_model":"2010","description":""},</v>
      </c>
    </row>
    <row r="592" customFormat="false" ht="13.8" hidden="false" customHeight="false" outlineLevel="0" collapsed="false">
      <c r="A592" s="8" t="n">
        <v>591</v>
      </c>
      <c r="B592" s="12" t="n">
        <v>39</v>
      </c>
      <c r="C592" s="8" t="s">
        <v>41</v>
      </c>
      <c r="D592" s="8" t="s">
        <v>689</v>
      </c>
      <c r="E592" s="8"/>
      <c r="F592" s="2" t="str">
        <f aca="false">SUBSTITUTE(C592," ","_")&amp;"_"&amp;SUBSTITUTE(D592," ","_")&amp;"_"&amp;SUBSTITUTE(E592," ","_")</f>
        <v>TOYOTA_Avansa_1.3_</v>
      </c>
      <c r="G592" s="2" t="str">
        <f aca="false">VLOOKUP(F592,Sheet6!$G$3:$H$904,2,0)</f>
        <v>NS40</v>
      </c>
      <c r="H592" s="2" t="n">
        <f aca="false">VLOOKUP(G592,part!$Q$2:$R$51,2,0)</f>
        <v>4</v>
      </c>
      <c r="I592" s="2" t="str">
        <f aca="false">VLOOKUP(F592,Sheet6!$G$3:$I$904,3,0)</f>
        <v>B20L</v>
      </c>
      <c r="J592" s="2" t="n">
        <f aca="false">VLOOKUP(F592,Sheet6!$G$3:$J$904,4,0)</f>
        <v>0</v>
      </c>
      <c r="K592" s="8" t="n">
        <v>591</v>
      </c>
      <c r="L592" s="2" t="n">
        <f aca="false">VLOOKUP(F592,Sheet9!$H$1:$I$912,2,0)</f>
        <v>1990</v>
      </c>
      <c r="M592" s="2" t="n">
        <f aca="false">VLOOKUP(F592,Sheet9!$H$3:$I$912,2,0)</f>
        <v>1990</v>
      </c>
      <c r="V592" s="2" t="str">
        <f aca="false">"{"&amp;""""&amp;"id"&amp;""""&amp;":"&amp;""""&amp;A592&amp;""""&amp;","&amp;""""&amp;"make_id"&amp;""""&amp;":"&amp;""""&amp;B592&amp;""""&amp;","&amp;""""&amp;"model_name"&amp;""""&amp;":"&amp;""""&amp;D592&amp;""""&amp;","&amp;""""&amp;"year_model"&amp;""""&amp;":"&amp;""""&amp;E592&amp;""""&amp;","&amp;""""&amp;"description"&amp;""""&amp;":"&amp;""""&amp;AD592&amp;""""&amp;"},"</f>
        <v>{"id":"591","make_id":"39","model_name":"Avansa 1.3","year_model":"","description":""},</v>
      </c>
    </row>
    <row r="593" customFormat="false" ht="13.8" hidden="false" customHeight="false" outlineLevel="0" collapsed="false">
      <c r="A593" s="8" t="n">
        <v>592</v>
      </c>
      <c r="B593" s="12" t="n">
        <v>39</v>
      </c>
      <c r="C593" s="8" t="s">
        <v>41</v>
      </c>
      <c r="D593" s="8" t="s">
        <v>690</v>
      </c>
      <c r="E593" s="8"/>
      <c r="F593" s="2" t="str">
        <f aca="false">SUBSTITUTE(C593," ","_")&amp;"_"&amp;SUBSTITUTE(D593," ","_")&amp;"_"&amp;SUBSTITUTE(E593," ","_")</f>
        <v>TOYOTA_Avansa_1.5_</v>
      </c>
      <c r="G593" s="2" t="str">
        <f aca="false">VLOOKUP(F593,Sheet6!$G$3:$H$904,2,0)</f>
        <v>NS60R</v>
      </c>
      <c r="H593" s="2" t="n">
        <f aca="false">VLOOKUP(G593,part!$Q$2:$R$51,2,0)</f>
        <v>46</v>
      </c>
      <c r="I593" s="2" t="str">
        <f aca="false">VLOOKUP(F593,Sheet6!$G$3:$I$904,3,0)</f>
        <v>B24RS</v>
      </c>
      <c r="J593" s="2" t="n">
        <f aca="false">VLOOKUP(F593,Sheet6!$G$3:$J$904,4,0)</f>
        <v>1989</v>
      </c>
      <c r="K593" s="8" t="n">
        <v>592</v>
      </c>
      <c r="L593" s="2" t="n">
        <f aca="false">VLOOKUP(F593,Sheet9!$H$1:$I$912,2,0)</f>
        <v>0</v>
      </c>
      <c r="M593" s="2" t="n">
        <f aca="false">VLOOKUP(F593,Sheet9!$H$3:$I$912,2,0)</f>
        <v>0</v>
      </c>
      <c r="V593" s="2" t="str">
        <f aca="false">"{"&amp;""""&amp;"id"&amp;""""&amp;":"&amp;""""&amp;A593&amp;""""&amp;","&amp;""""&amp;"make_id"&amp;""""&amp;":"&amp;""""&amp;B593&amp;""""&amp;","&amp;""""&amp;"model_name"&amp;""""&amp;":"&amp;""""&amp;D593&amp;""""&amp;","&amp;""""&amp;"year_model"&amp;""""&amp;":"&amp;""""&amp;E593&amp;""""&amp;","&amp;""""&amp;"description"&amp;""""&amp;":"&amp;""""&amp;AD593&amp;""""&amp;"},"</f>
        <v>{"id":"592","make_id":"39","model_name":"Avansa 1.5","year_model":"","description":""},</v>
      </c>
    </row>
    <row r="594" customFormat="false" ht="13.8" hidden="false" customHeight="false" outlineLevel="0" collapsed="false">
      <c r="A594" s="8" t="n">
        <v>593</v>
      </c>
      <c r="B594" s="12" t="n">
        <v>39</v>
      </c>
      <c r="C594" s="8" t="s">
        <v>41</v>
      </c>
      <c r="D594" s="8" t="s">
        <v>691</v>
      </c>
      <c r="E594" s="8" t="s">
        <v>61</v>
      </c>
      <c r="F594" s="2" t="str">
        <f aca="false">SUBSTITUTE(C594," ","_")&amp;"_"&amp;SUBSTITUTE(D594," ","_")&amp;"_"&amp;SUBSTITUTE(E594," ","_")</f>
        <v>TOYOTA_Camry_1996_-_on</v>
      </c>
      <c r="G594" s="2" t="str">
        <f aca="false">VLOOKUP(F594,Sheet6!$G$3:$H$904,2,0)</f>
        <v>NS50</v>
      </c>
      <c r="H594" s="2" t="n">
        <f aca="false">VLOOKUP(G594,part!$Q$2:$R$51,2,0)</f>
        <v>2</v>
      </c>
      <c r="I594" s="2" t="str">
        <f aca="false">VLOOKUP(F594,Sheet6!$G$3:$I$904,3,0)</f>
        <v>D23L</v>
      </c>
      <c r="J594" s="2" t="n">
        <f aca="false">VLOOKUP(F594,Sheet6!$G$3:$J$904,4,0)</f>
        <v>0</v>
      </c>
      <c r="K594" s="8" t="n">
        <v>593</v>
      </c>
      <c r="L594" s="2" t="n">
        <f aca="false">VLOOKUP(F594,Sheet9!$H$1:$I$912,2,0)</f>
        <v>1983</v>
      </c>
      <c r="M594" s="2" t="n">
        <f aca="false">VLOOKUP(F594,Sheet9!$H$3:$I$912,2,0)</f>
        <v>1983</v>
      </c>
      <c r="V594" s="2" t="str">
        <f aca="false">"{"&amp;""""&amp;"id"&amp;""""&amp;":"&amp;""""&amp;A594&amp;""""&amp;","&amp;""""&amp;"make_id"&amp;""""&amp;":"&amp;""""&amp;B594&amp;""""&amp;","&amp;""""&amp;"model_name"&amp;""""&amp;":"&amp;""""&amp;D594&amp;""""&amp;","&amp;""""&amp;"year_model"&amp;""""&amp;":"&amp;""""&amp;E594&amp;""""&amp;","&amp;""""&amp;"description"&amp;""""&amp;":"&amp;""""&amp;AD594&amp;""""&amp;"},"</f>
        <v>{"id":"593","make_id":"39","model_name":"Camry","year_model":"1996 - on","description":""},</v>
      </c>
    </row>
    <row r="595" customFormat="false" ht="13.8" hidden="false" customHeight="false" outlineLevel="0" collapsed="false">
      <c r="A595" s="8" t="n">
        <v>594</v>
      </c>
      <c r="B595" s="12" t="n">
        <v>39</v>
      </c>
      <c r="C595" s="8" t="s">
        <v>41</v>
      </c>
      <c r="D595" s="8" t="s">
        <v>691</v>
      </c>
      <c r="E595" s="8" t="s">
        <v>75</v>
      </c>
      <c r="F595" s="2" t="str">
        <f aca="false">SUBSTITUTE(C595," ","_")&amp;"_"&amp;SUBSTITUTE(D595," ","_")&amp;"_"&amp;SUBSTITUTE(E595," ","_")</f>
        <v>TOYOTA_Camry_2007_-_on</v>
      </c>
      <c r="G595" s="2" t="str">
        <f aca="false">VLOOKUP(F595,Sheet6!$G$3:$H$904,2,0)</f>
        <v>N50</v>
      </c>
      <c r="H595" s="2" t="n">
        <f aca="false">VLOOKUP(G595,part!$Q$2:$R$51,2,0)</f>
        <v>11</v>
      </c>
      <c r="I595" s="2" t="str">
        <f aca="false">VLOOKUP(F595,Sheet6!$G$3:$I$904,3,0)</f>
        <v>D26L</v>
      </c>
      <c r="J595" s="2" t="n">
        <f aca="false">VLOOKUP(F595,Sheet6!$G$3:$J$904,4,0)</f>
        <v>0</v>
      </c>
      <c r="K595" s="8" t="n">
        <v>594</v>
      </c>
      <c r="L595" s="2" t="n">
        <f aca="false">VLOOKUP(F595,Sheet9!$H$1:$I$912,2,0)</f>
        <v>1995</v>
      </c>
      <c r="M595" s="2" t="n">
        <f aca="false">VLOOKUP(F595,Sheet9!$H$3:$I$912,2,0)</f>
        <v>1995</v>
      </c>
      <c r="V595" s="2" t="str">
        <f aca="false">"{"&amp;""""&amp;"id"&amp;""""&amp;":"&amp;""""&amp;A595&amp;""""&amp;","&amp;""""&amp;"make_id"&amp;""""&amp;":"&amp;""""&amp;B595&amp;""""&amp;","&amp;""""&amp;"model_name"&amp;""""&amp;":"&amp;""""&amp;D595&amp;""""&amp;","&amp;""""&amp;"year_model"&amp;""""&amp;":"&amp;""""&amp;E595&amp;""""&amp;","&amp;""""&amp;"description"&amp;""""&amp;":"&amp;""""&amp;AD595&amp;""""&amp;"},"</f>
        <v>{"id":"594","make_id":"39","model_name":"Camry","year_model":"2007 - on","description":""},</v>
      </c>
    </row>
    <row r="596" customFormat="false" ht="13.8" hidden="false" customHeight="false" outlineLevel="0" collapsed="false">
      <c r="A596" s="8" t="n">
        <v>595</v>
      </c>
      <c r="B596" s="12" t="n">
        <v>39</v>
      </c>
      <c r="C596" s="8" t="s">
        <v>41</v>
      </c>
      <c r="D596" s="8" t="s">
        <v>692</v>
      </c>
      <c r="E596" s="8"/>
      <c r="F596" s="2" t="str">
        <f aca="false">SUBSTITUTE(C596," ","_")&amp;"_"&amp;SUBSTITUTE(D596," ","_")&amp;"_"&amp;SUBSTITUTE(E596," ","_")</f>
        <v>TOYOTA_Coaster_</v>
      </c>
      <c r="G596" s="2" t="str">
        <f aca="false">VLOOKUP(F596,Sheet6!$G$3:$H$904,2,0)</f>
        <v>N70x2</v>
      </c>
      <c r="H596" s="2" t="n">
        <f aca="false">VLOOKUP(G596,part!$Q$2:$R$51,2,0)</f>
        <v>43</v>
      </c>
      <c r="I596" s="2" t="str">
        <f aca="false">VLOOKUP(F596,Sheet6!$G$3:$I$904,3,0)</f>
        <v>D31L/R</v>
      </c>
      <c r="J596" s="2" t="n">
        <f aca="false">VLOOKUP(F596,Sheet6!$G$3:$J$904,4,0)</f>
        <v>0</v>
      </c>
      <c r="K596" s="8" t="n">
        <v>595</v>
      </c>
      <c r="L596" s="2" t="n">
        <f aca="false">VLOOKUP(F596,Sheet9!$H$1:$I$912,2,0)</f>
        <v>0</v>
      </c>
      <c r="M596" s="2" t="n">
        <f aca="false">VLOOKUP(F596,Sheet9!$H$3:$I$912,2,0)</f>
        <v>0</v>
      </c>
      <c r="V596" s="2" t="str">
        <f aca="false">"{"&amp;""""&amp;"id"&amp;""""&amp;":"&amp;""""&amp;A596&amp;""""&amp;","&amp;""""&amp;"make_id"&amp;""""&amp;":"&amp;""""&amp;B596&amp;""""&amp;","&amp;""""&amp;"model_name"&amp;""""&amp;":"&amp;""""&amp;D596&amp;""""&amp;","&amp;""""&amp;"year_model"&amp;""""&amp;":"&amp;""""&amp;E596&amp;""""&amp;","&amp;""""&amp;"description"&amp;""""&amp;":"&amp;""""&amp;AD596&amp;""""&amp;"},"</f>
        <v>{"id":"595","make_id":"39","model_name":"Coaster","year_model":"","description":""},</v>
      </c>
    </row>
    <row r="597" customFormat="false" ht="13.8" hidden="false" customHeight="false" outlineLevel="0" collapsed="false">
      <c r="A597" s="8" t="n">
        <v>596</v>
      </c>
      <c r="B597" s="12" t="n">
        <v>39</v>
      </c>
      <c r="C597" s="8" t="s">
        <v>41</v>
      </c>
      <c r="D597" s="8" t="s">
        <v>693</v>
      </c>
      <c r="E597" s="8" t="s">
        <v>175</v>
      </c>
      <c r="F597" s="2" t="str">
        <f aca="false">SUBSTITUTE(C597," ","_")&amp;"_"&amp;SUBSTITUTE(D597," ","_")&amp;"_"&amp;SUBSTITUTE(E597," ","_")</f>
        <v>TOYOTA_Corolla_All_Models_/_ALTIS_1989_-_on</v>
      </c>
      <c r="G597" s="2" t="str">
        <f aca="false">VLOOKUP(F597,Sheet6!$G$3:$H$904,2,0)</f>
        <v>NS60</v>
      </c>
      <c r="H597" s="2" t="n">
        <f aca="false">VLOOKUP(G597,part!$Q$2:$R$51,2,0)</f>
        <v>49</v>
      </c>
      <c r="I597" s="2" t="str">
        <f aca="false">VLOOKUP(F597,Sheet6!$G$3:$I$904,3,0)</f>
        <v>B24L</v>
      </c>
      <c r="J597" s="2" t="n">
        <f aca="false">VLOOKUP(F597,Sheet6!$G$3:$J$904,4,0)</f>
        <v>0</v>
      </c>
      <c r="K597" s="8" t="n">
        <v>596</v>
      </c>
      <c r="L597" s="2" t="str">
        <f aca="false">VLOOKUP(F597,Sheet9!$H$1:$I$912,2,0)</f>
        <v>1986/1993</v>
      </c>
      <c r="M597" s="2" t="str">
        <f aca="false">VLOOKUP(F597,Sheet9!$H$3:$I$912,2,0)</f>
        <v>1986/1993</v>
      </c>
      <c r="V597" s="2" t="str">
        <f aca="false">"{"&amp;""""&amp;"id"&amp;""""&amp;":"&amp;""""&amp;A597&amp;""""&amp;","&amp;""""&amp;"make_id"&amp;""""&amp;":"&amp;""""&amp;B597&amp;""""&amp;","&amp;""""&amp;"model_name"&amp;""""&amp;":"&amp;""""&amp;D597&amp;""""&amp;","&amp;""""&amp;"year_model"&amp;""""&amp;":"&amp;""""&amp;E597&amp;""""&amp;","&amp;""""&amp;"description"&amp;""""&amp;":"&amp;""""&amp;AD597&amp;""""&amp;"},"</f>
        <v>{"id":"596","make_id":"39","model_name":"Corolla All Models / ALTIS","year_model":"1989 - on","description":""},</v>
      </c>
    </row>
    <row r="598" customFormat="false" ht="13.8" hidden="false" customHeight="false" outlineLevel="0" collapsed="false">
      <c r="A598" s="8" t="n">
        <v>597</v>
      </c>
      <c r="B598" s="12" t="n">
        <v>39</v>
      </c>
      <c r="C598" s="8" t="s">
        <v>41</v>
      </c>
      <c r="D598" s="8" t="s">
        <v>694</v>
      </c>
      <c r="E598" s="8" t="s">
        <v>175</v>
      </c>
      <c r="F598" s="2" t="str">
        <f aca="false">SUBSTITUTE(C598," ","_")&amp;"_"&amp;SUBSTITUTE(D598," ","_")&amp;"_"&amp;SUBSTITUTE(E598," ","_")</f>
        <v>TOYOTA_Corona_1989_-_on</v>
      </c>
      <c r="G598" s="2" t="str">
        <f aca="false">VLOOKUP(F598,Sheet6!$G$3:$H$904,2,0)</f>
        <v>NS60</v>
      </c>
      <c r="H598" s="2" t="n">
        <f aca="false">VLOOKUP(G598,part!$Q$2:$R$51,2,0)</f>
        <v>49</v>
      </c>
      <c r="I598" s="2" t="str">
        <f aca="false">VLOOKUP(F598,Sheet6!$G$3:$I$904,3,0)</f>
        <v>B24L</v>
      </c>
      <c r="J598" s="2" t="n">
        <f aca="false">VLOOKUP(F598,Sheet6!$G$3:$J$904,4,0)</f>
        <v>0</v>
      </c>
      <c r="K598" s="8" t="n">
        <v>597</v>
      </c>
      <c r="L598" s="2" t="str">
        <f aca="false">VLOOKUP(F598,Sheet9!$H$1:$I$912,2,0)</f>
        <v>1986/1993</v>
      </c>
      <c r="M598" s="2" t="str">
        <f aca="false">VLOOKUP(F598,Sheet9!$H$3:$I$912,2,0)</f>
        <v>1986/1993</v>
      </c>
      <c r="V598" s="2" t="str">
        <f aca="false">"{"&amp;""""&amp;"id"&amp;""""&amp;":"&amp;""""&amp;A598&amp;""""&amp;","&amp;""""&amp;"make_id"&amp;""""&amp;":"&amp;""""&amp;B598&amp;""""&amp;","&amp;""""&amp;"model_name"&amp;""""&amp;":"&amp;""""&amp;D598&amp;""""&amp;","&amp;""""&amp;"year_model"&amp;""""&amp;":"&amp;""""&amp;E598&amp;""""&amp;","&amp;""""&amp;"description"&amp;""""&amp;":"&amp;""""&amp;AD598&amp;""""&amp;"},"</f>
        <v>{"id":"597","make_id":"39","model_name":"Corona","year_model":"1989 - on","description":""},</v>
      </c>
    </row>
    <row r="599" customFormat="false" ht="13.8" hidden="false" customHeight="false" outlineLevel="0" collapsed="false">
      <c r="A599" s="8" t="n">
        <v>598</v>
      </c>
      <c r="B599" s="12" t="n">
        <v>39</v>
      </c>
      <c r="C599" s="8" t="s">
        <v>41</v>
      </c>
      <c r="D599" s="8" t="s">
        <v>695</v>
      </c>
      <c r="E599" s="8" t="s">
        <v>175</v>
      </c>
      <c r="F599" s="2" t="str">
        <f aca="false">SUBSTITUTE(C599," ","_")&amp;"_"&amp;SUBSTITUTE(D599," ","_")&amp;"_"&amp;SUBSTITUTE(E599," ","_")</f>
        <v>TOYOTA_Crown_All_Models_(Diesel)_1989_-_on</v>
      </c>
      <c r="G599" s="2" t="str">
        <f aca="false">VLOOKUP(F599,Sheet6!$G$3:$H$904,2,0)</f>
        <v>N70</v>
      </c>
      <c r="H599" s="2" t="n">
        <f aca="false">VLOOKUP(G599,part!$Q$2:$R$51,2,0)</f>
        <v>50</v>
      </c>
      <c r="I599" s="2" t="str">
        <f aca="false">VLOOKUP(F599,Sheet6!$G$3:$I$904,3,0)</f>
        <v>D31L</v>
      </c>
      <c r="J599" s="2" t="n">
        <f aca="false">VLOOKUP(F599,Sheet6!$G$3:$J$904,4,0)</f>
        <v>0</v>
      </c>
      <c r="K599" s="8" t="n">
        <v>598</v>
      </c>
      <c r="L599" s="2" t="n">
        <f aca="false">VLOOKUP(F599,Sheet9!$H$1:$I$912,2,0)</f>
        <v>0</v>
      </c>
      <c r="M599" s="2" t="n">
        <f aca="false">VLOOKUP(F599,Sheet9!$H$3:$I$912,2,0)</f>
        <v>0</v>
      </c>
      <c r="V599" s="2" t="str">
        <f aca="false">"{"&amp;""""&amp;"id"&amp;""""&amp;":"&amp;""""&amp;A599&amp;""""&amp;","&amp;""""&amp;"make_id"&amp;""""&amp;":"&amp;""""&amp;B599&amp;""""&amp;","&amp;""""&amp;"model_name"&amp;""""&amp;":"&amp;""""&amp;D599&amp;""""&amp;","&amp;""""&amp;"year_model"&amp;""""&amp;":"&amp;""""&amp;E599&amp;""""&amp;","&amp;""""&amp;"description"&amp;""""&amp;":"&amp;""""&amp;AD599&amp;""""&amp;"},"</f>
        <v>{"id":"598","make_id":"39","model_name":"Crown All Models (Diesel)","year_model":"1989 - on","description":""},</v>
      </c>
    </row>
    <row r="600" customFormat="false" ht="13.8" hidden="false" customHeight="false" outlineLevel="0" collapsed="false">
      <c r="A600" s="8" t="n">
        <v>599</v>
      </c>
      <c r="B600" s="12" t="n">
        <v>40</v>
      </c>
      <c r="C600" s="8" t="s">
        <v>42</v>
      </c>
      <c r="D600" s="8" t="s">
        <v>696</v>
      </c>
      <c r="E600" s="8"/>
      <c r="F600" s="2" t="str">
        <f aca="false">SUBSTITUTE(C600," ","_")&amp;"_"&amp;SUBSTITUTE(D600," ","_")&amp;"_"&amp;SUBSTITUTE(E600," ","_")</f>
        <v>VOLKSWAGEN_Beetle_</v>
      </c>
      <c r="G600" s="2" t="str">
        <f aca="false">VLOOKUP(F600,Sheet6!$G$3:$H$904,2,0)</f>
        <v>DIN55</v>
      </c>
      <c r="H600" s="2" t="n">
        <f aca="false">VLOOKUP(G600,part!$Q$2:$R$51,2,0)</f>
        <v>9</v>
      </c>
      <c r="I600" s="2" t="str">
        <f aca="false">VLOOKUP(F600,Sheet6!$G$3:$I$904,3,0)</f>
        <v>EFB D23L</v>
      </c>
      <c r="J600" s="2" t="n">
        <f aca="false">VLOOKUP(F600,Sheet6!$G$3:$J$904,4,0)</f>
        <v>0</v>
      </c>
      <c r="K600" s="8" t="n">
        <v>599</v>
      </c>
      <c r="L600" s="2" t="n">
        <f aca="false">VLOOKUP(F600,Sheet9!$H$1:$I$912,2,0)</f>
        <v>0</v>
      </c>
      <c r="M600" s="2" t="n">
        <f aca="false">VLOOKUP(F600,Sheet9!$H$3:$I$912,2,0)</f>
        <v>0</v>
      </c>
      <c r="V600" s="2" t="str">
        <f aca="false">"{"&amp;""""&amp;"id"&amp;""""&amp;":"&amp;""""&amp;A600&amp;""""&amp;","&amp;""""&amp;"make_id"&amp;""""&amp;":"&amp;""""&amp;B600&amp;""""&amp;","&amp;""""&amp;"model_name"&amp;""""&amp;":"&amp;""""&amp;D600&amp;""""&amp;","&amp;""""&amp;"year_model"&amp;""""&amp;":"&amp;""""&amp;E600&amp;""""&amp;","&amp;""""&amp;"description"&amp;""""&amp;":"&amp;""""&amp;AD600&amp;""""&amp;"},"</f>
        <v>{"id":"599","make_id":"40","model_name":"Beetle","year_model":"","description":""},</v>
      </c>
    </row>
    <row r="601" customFormat="false" ht="13.8" hidden="false" customHeight="false" outlineLevel="0" collapsed="false">
      <c r="A601" s="8" t="n">
        <v>600</v>
      </c>
      <c r="B601" s="12" t="n">
        <v>40</v>
      </c>
      <c r="C601" s="8" t="s">
        <v>42</v>
      </c>
      <c r="D601" s="8" t="s">
        <v>697</v>
      </c>
      <c r="E601" s="8"/>
      <c r="F601" s="2" t="str">
        <f aca="false">SUBSTITUTE(C601," ","_")&amp;"_"&amp;SUBSTITUTE(D601," ","_")&amp;"_"&amp;SUBSTITUTE(E601," ","_")</f>
        <v>VOLKSWAGEN_Bora_</v>
      </c>
      <c r="G601" s="2" t="str">
        <f aca="false">VLOOKUP(F601,Sheet6!$G$3:$H$904,2,0)</f>
        <v>DIN55</v>
      </c>
      <c r="H601" s="2" t="n">
        <f aca="false">VLOOKUP(G601,part!$Q$2:$R$51,2,0)</f>
        <v>9</v>
      </c>
      <c r="I601" s="2" t="str">
        <f aca="false">VLOOKUP(F601,Sheet6!$G$3:$I$904,3,0)</f>
        <v>EFB D23L</v>
      </c>
      <c r="J601" s="2" t="n">
        <f aca="false">VLOOKUP(F601,Sheet6!$G$3:$J$904,4,0)</f>
        <v>0</v>
      </c>
      <c r="K601" s="8" t="n">
        <v>600</v>
      </c>
      <c r="L601" s="2" t="n">
        <f aca="false">VLOOKUP(F601,Sheet9!$H$1:$I$912,2,0)</f>
        <v>0</v>
      </c>
      <c r="M601" s="2" t="n">
        <f aca="false">VLOOKUP(F601,Sheet9!$H$3:$I$912,2,0)</f>
        <v>0</v>
      </c>
      <c r="V601" s="2" t="str">
        <f aca="false">"{"&amp;""""&amp;"id"&amp;""""&amp;":"&amp;""""&amp;A601&amp;""""&amp;","&amp;""""&amp;"make_id"&amp;""""&amp;":"&amp;""""&amp;B601&amp;""""&amp;","&amp;""""&amp;"model_name"&amp;""""&amp;":"&amp;""""&amp;D601&amp;""""&amp;","&amp;""""&amp;"year_model"&amp;""""&amp;":"&amp;""""&amp;E601&amp;""""&amp;","&amp;""""&amp;"description"&amp;""""&amp;":"&amp;""""&amp;AD601&amp;""""&amp;"},"</f>
        <v>{"id":"600","make_id":"40","model_name":"Bora","year_model":"","description":""},</v>
      </c>
    </row>
    <row r="602" customFormat="false" ht="13.8" hidden="false" customHeight="false" outlineLevel="0" collapsed="false">
      <c r="A602" s="8" t="n">
        <v>601</v>
      </c>
      <c r="B602" s="12" t="n">
        <v>40</v>
      </c>
      <c r="C602" s="8" t="s">
        <v>42</v>
      </c>
      <c r="D602" s="8" t="s">
        <v>698</v>
      </c>
      <c r="E602" s="8" t="s">
        <v>61</v>
      </c>
      <c r="F602" s="2" t="str">
        <f aca="false">SUBSTITUTE(C602," ","_")&amp;"_"&amp;SUBSTITUTE(D602," ","_")&amp;"_"&amp;SUBSTITUTE(E602," ","_")</f>
        <v>VOLKSWAGEN_Caravelle_1996_-_on</v>
      </c>
      <c r="G602" s="2" t="str">
        <f aca="false">VLOOKUP(F602,Sheet6!$G$3:$H$904,2,0)</f>
        <v>DIN88</v>
      </c>
      <c r="H602" s="2" t="n">
        <f aca="false">VLOOKUP(G602,part!$Q$2:$R$51,2,0)</f>
        <v>6</v>
      </c>
      <c r="I602" s="2" t="str">
        <f aca="false">VLOOKUP(F602,Sheet6!$G$3:$I$904,3,0)</f>
        <v>EFB D23L</v>
      </c>
      <c r="J602" s="2" t="n">
        <f aca="false">VLOOKUP(F602,Sheet6!$G$3:$J$904,4,0)</f>
        <v>0</v>
      </c>
      <c r="K602" s="8" t="n">
        <v>601</v>
      </c>
      <c r="L602" s="2" t="n">
        <f aca="false">VLOOKUP(F602,Sheet9!$H$1:$I$912,2,0)</f>
        <v>2003</v>
      </c>
      <c r="M602" s="2" t="n">
        <f aca="false">VLOOKUP(F602,Sheet9!$H$3:$I$912,2,0)</f>
        <v>2003</v>
      </c>
      <c r="V602" s="2" t="str">
        <f aca="false">"{"&amp;""""&amp;"id"&amp;""""&amp;":"&amp;""""&amp;A602&amp;""""&amp;","&amp;""""&amp;"make_id"&amp;""""&amp;":"&amp;""""&amp;B602&amp;""""&amp;","&amp;""""&amp;"model_name"&amp;""""&amp;":"&amp;""""&amp;D602&amp;""""&amp;","&amp;""""&amp;"year_model"&amp;""""&amp;":"&amp;""""&amp;E602&amp;""""&amp;","&amp;""""&amp;"description"&amp;""""&amp;":"&amp;""""&amp;AD602&amp;""""&amp;"},"</f>
        <v>{"id":"601","make_id":"40","model_name":"Caravelle","year_model":"1996 - on","description":""},</v>
      </c>
    </row>
    <row r="603" customFormat="false" ht="13.8" hidden="false" customHeight="false" outlineLevel="0" collapsed="false">
      <c r="A603" s="8" t="n">
        <v>602</v>
      </c>
      <c r="B603" s="12" t="n">
        <v>40</v>
      </c>
      <c r="C603" s="8" t="s">
        <v>42</v>
      </c>
      <c r="D603" s="8" t="s">
        <v>699</v>
      </c>
      <c r="E603" s="8"/>
      <c r="F603" s="2" t="str">
        <f aca="false">SUBSTITUTE(C603," ","_")&amp;"_"&amp;SUBSTITUTE(D603," ","_")&amp;"_"&amp;SUBSTITUTE(E603," ","_")</f>
        <v>VOLKSWAGEN_Golf_</v>
      </c>
      <c r="G603" s="2" t="str">
        <f aca="false">VLOOKUP(F603,Sheet6!$G$3:$H$904,2,0)</f>
        <v>DIN55</v>
      </c>
      <c r="H603" s="2" t="n">
        <f aca="false">VLOOKUP(G603,part!$Q$2:$R$51,2,0)</f>
        <v>9</v>
      </c>
      <c r="I603" s="2" t="str">
        <f aca="false">VLOOKUP(F603,Sheet6!$G$3:$I$904,3,0)</f>
        <v>EFB D23L</v>
      </c>
      <c r="J603" s="2" t="n">
        <f aca="false">VLOOKUP(F603,Sheet6!$G$3:$J$904,4,0)</f>
        <v>0</v>
      </c>
      <c r="K603" s="8" t="n">
        <v>602</v>
      </c>
      <c r="L603" s="2" t="n">
        <f aca="false">VLOOKUP(F603,Sheet9!$H$1:$I$912,2,0)</f>
        <v>1999</v>
      </c>
      <c r="M603" s="2" t="n">
        <f aca="false">VLOOKUP(F603,Sheet9!$H$3:$I$912,2,0)</f>
        <v>1999</v>
      </c>
      <c r="V603" s="2" t="str">
        <f aca="false">"{"&amp;""""&amp;"id"&amp;""""&amp;":"&amp;""""&amp;A603&amp;""""&amp;","&amp;""""&amp;"make_id"&amp;""""&amp;":"&amp;""""&amp;B603&amp;""""&amp;","&amp;""""&amp;"model_name"&amp;""""&amp;":"&amp;""""&amp;D603&amp;""""&amp;","&amp;""""&amp;"year_model"&amp;""""&amp;":"&amp;""""&amp;E603&amp;""""&amp;","&amp;""""&amp;"description"&amp;""""&amp;":"&amp;""""&amp;AD603&amp;""""&amp;"},"</f>
        <v>{"id":"602","make_id":"40","model_name":"Golf","year_model":"","description":""},</v>
      </c>
    </row>
    <row r="604" customFormat="false" ht="13.8" hidden="false" customHeight="false" outlineLevel="0" collapsed="false">
      <c r="A604" s="8" t="n">
        <v>603</v>
      </c>
      <c r="B604" s="12" t="n">
        <v>40</v>
      </c>
      <c r="C604" s="8" t="s">
        <v>42</v>
      </c>
      <c r="D604" s="8" t="s">
        <v>700</v>
      </c>
      <c r="E604" s="8"/>
      <c r="F604" s="2" t="str">
        <f aca="false">SUBSTITUTE(C604," ","_")&amp;"_"&amp;SUBSTITUTE(D604," ","_")&amp;"_"&amp;SUBSTITUTE(E604," ","_")</f>
        <v>VOLKSWAGEN_Passat_</v>
      </c>
      <c r="G604" s="2" t="str">
        <f aca="false">VLOOKUP(F604,Sheet6!$G$3:$H$904,2,0)</f>
        <v>DIN55</v>
      </c>
      <c r="H604" s="2" t="n">
        <f aca="false">VLOOKUP(G604,part!$Q$2:$R$51,2,0)</f>
        <v>9</v>
      </c>
      <c r="I604" s="2" t="str">
        <f aca="false">VLOOKUP(F604,Sheet6!$G$3:$I$904,3,0)</f>
        <v>EFB D23L</v>
      </c>
      <c r="J604" s="2" t="n">
        <f aca="false">VLOOKUP(F604,Sheet6!$G$3:$J$904,4,0)</f>
        <v>0</v>
      </c>
      <c r="K604" s="8" t="n">
        <v>603</v>
      </c>
      <c r="L604" s="2" t="n">
        <f aca="false">VLOOKUP(F604,Sheet9!$H$1:$I$912,2,0)</f>
        <v>0</v>
      </c>
      <c r="M604" s="2" t="n">
        <f aca="false">VLOOKUP(F604,Sheet9!$H$3:$I$912,2,0)</f>
        <v>0</v>
      </c>
      <c r="V604" s="2" t="str">
        <f aca="false">"{"&amp;""""&amp;"id"&amp;""""&amp;":"&amp;""""&amp;A604&amp;""""&amp;","&amp;""""&amp;"make_id"&amp;""""&amp;":"&amp;""""&amp;B604&amp;""""&amp;","&amp;""""&amp;"model_name"&amp;""""&amp;":"&amp;""""&amp;D604&amp;""""&amp;","&amp;""""&amp;"year_model"&amp;""""&amp;":"&amp;""""&amp;E604&amp;""""&amp;","&amp;""""&amp;"description"&amp;""""&amp;":"&amp;""""&amp;AD604&amp;""""&amp;"},"</f>
        <v>{"id":"603","make_id":"40","model_name":"Passat","year_model":"","description":""},</v>
      </c>
    </row>
    <row r="605" customFormat="false" ht="13.8" hidden="false" customHeight="false" outlineLevel="0" collapsed="false">
      <c r="A605" s="8" t="n">
        <v>604</v>
      </c>
      <c r="B605" s="12" t="n">
        <v>40</v>
      </c>
      <c r="C605" s="8" t="s">
        <v>42</v>
      </c>
      <c r="D605" s="8" t="s">
        <v>701</v>
      </c>
      <c r="E605" s="8" t="s">
        <v>61</v>
      </c>
      <c r="F605" s="2" t="str">
        <f aca="false">SUBSTITUTE(C605," ","_")&amp;"_"&amp;SUBSTITUTE(D605," ","_")&amp;"_"&amp;SUBSTITUTE(E605," ","_")</f>
        <v>VOLKSWAGEN_Polo_1996_-_on</v>
      </c>
      <c r="G605" s="2" t="str">
        <f aca="false">VLOOKUP(F605,Sheet6!$G$3:$H$904,2,0)</f>
        <v>DIN66</v>
      </c>
      <c r="H605" s="2" t="n">
        <f aca="false">VLOOKUP(G605,part!$Q$2:$R$51,2,0)</f>
        <v>5</v>
      </c>
      <c r="I605" s="2" t="str">
        <f aca="false">VLOOKUP(F605,Sheet6!$G$3:$I$904,3,0)</f>
        <v>EFB D23L</v>
      </c>
      <c r="J605" s="2" t="n">
        <f aca="false">VLOOKUP(F605,Sheet6!$G$3:$J$904,4,0)</f>
        <v>2001</v>
      </c>
      <c r="K605" s="8" t="n">
        <v>604</v>
      </c>
      <c r="L605" s="2" t="n">
        <f aca="false">VLOOKUP(F605,Sheet9!$H$1:$I$912,2,0)</f>
        <v>0</v>
      </c>
      <c r="M605" s="2" t="n">
        <f aca="false">VLOOKUP(F605,Sheet9!$H$3:$I$912,2,0)</f>
        <v>0</v>
      </c>
      <c r="V605" s="2" t="str">
        <f aca="false">"{"&amp;""""&amp;"id"&amp;""""&amp;":"&amp;""""&amp;A605&amp;""""&amp;","&amp;""""&amp;"make_id"&amp;""""&amp;":"&amp;""""&amp;B605&amp;""""&amp;","&amp;""""&amp;"model_name"&amp;""""&amp;":"&amp;""""&amp;D605&amp;""""&amp;","&amp;""""&amp;"year_model"&amp;""""&amp;":"&amp;""""&amp;E605&amp;""""&amp;","&amp;""""&amp;"description"&amp;""""&amp;":"&amp;""""&amp;AD605&amp;""""&amp;"},"</f>
        <v>{"id":"604","make_id":"40","model_name":"Polo","year_model":"1996 - on","description":""},</v>
      </c>
    </row>
    <row r="606" customFormat="false" ht="13.8" hidden="false" customHeight="false" outlineLevel="0" collapsed="false">
      <c r="A606" s="8" t="n">
        <v>605</v>
      </c>
      <c r="B606" s="12" t="n">
        <v>40</v>
      </c>
      <c r="C606" s="8" t="s">
        <v>42</v>
      </c>
      <c r="D606" s="8" t="s">
        <v>702</v>
      </c>
      <c r="E606" s="8" t="s">
        <v>703</v>
      </c>
      <c r="F606" s="2" t="str">
        <f aca="false">SUBSTITUTE(C606," ","_")&amp;"_"&amp;SUBSTITUTE(D606," ","_")&amp;"_"&amp;SUBSTITUTE(E606," ","_")</f>
        <v>VOLKSWAGEN_Tiguan_2007_-_Present</v>
      </c>
      <c r="G606" s="2" t="str">
        <f aca="false">VLOOKUP(F606,Sheet6!$G$3:$H$904,2,0)</f>
        <v>DIN66H</v>
      </c>
      <c r="H606" s="2" t="n">
        <f aca="false">VLOOKUP(G606,part!$Q$2:$R$51,2,0)</f>
        <v>41</v>
      </c>
      <c r="I606" s="2" t="str">
        <f aca="false">VLOOKUP(F606,Sheet6!$G$3:$I$904,3,0)</f>
        <v>EFB D23L</v>
      </c>
      <c r="J606" s="2" t="n">
        <f aca="false">VLOOKUP(F606,Sheet6!$G$3:$J$904,4,0)</f>
        <v>0</v>
      </c>
      <c r="K606" s="8" t="n">
        <v>605</v>
      </c>
      <c r="L606" s="2" t="n">
        <f aca="false">VLOOKUP(F606,Sheet9!$H$1:$I$912,2,0)</f>
        <v>0</v>
      </c>
      <c r="M606" s="2" t="n">
        <f aca="false">VLOOKUP(F606,Sheet9!$H$3:$I$912,2,0)</f>
        <v>0</v>
      </c>
      <c r="V606" s="2" t="str">
        <f aca="false">"{"&amp;""""&amp;"id"&amp;""""&amp;":"&amp;""""&amp;A606&amp;""""&amp;","&amp;""""&amp;"make_id"&amp;""""&amp;":"&amp;""""&amp;B606&amp;""""&amp;","&amp;""""&amp;"model_name"&amp;""""&amp;":"&amp;""""&amp;D606&amp;""""&amp;","&amp;""""&amp;"year_model"&amp;""""&amp;":"&amp;""""&amp;E606&amp;""""&amp;","&amp;""""&amp;"description"&amp;""""&amp;":"&amp;""""&amp;AD606&amp;""""&amp;"},"</f>
        <v>{"id":"605","make_id":"40","model_name":"Tiguan","year_model":"2007 - Present","description":""},</v>
      </c>
    </row>
    <row r="607" customFormat="false" ht="13.8" hidden="false" customHeight="false" outlineLevel="0" collapsed="false">
      <c r="A607" s="8" t="n">
        <v>606</v>
      </c>
      <c r="B607" s="12" t="n">
        <v>40</v>
      </c>
      <c r="C607" s="8" t="s">
        <v>42</v>
      </c>
      <c r="D607" s="8" t="s">
        <v>704</v>
      </c>
      <c r="E607" s="8"/>
      <c r="F607" s="2" t="str">
        <f aca="false">SUBSTITUTE(C607," ","_")&amp;"_"&amp;SUBSTITUTE(D607," ","_")&amp;"_"&amp;SUBSTITUTE(E607," ","_")</f>
        <v>VOLKSWAGEN_Touareg_</v>
      </c>
      <c r="G607" s="2" t="str">
        <f aca="false">VLOOKUP(F607,Sheet6!$G$3:$H$904,2,0)</f>
        <v>DIN110</v>
      </c>
      <c r="H607" s="2" t="n">
        <f aca="false">VLOOKUP(G607,part!$Q$2:$R$51,2,0)</f>
        <v>12</v>
      </c>
      <c r="I607" s="2" t="str">
        <f aca="false">VLOOKUP(F607,Sheet6!$G$3:$I$904,3,0)</f>
        <v>EFB D23L</v>
      </c>
      <c r="J607" s="2" t="n">
        <f aca="false">VLOOKUP(F607,Sheet6!$G$3:$J$904,4,0)</f>
        <v>0</v>
      </c>
      <c r="K607" s="8" t="n">
        <v>606</v>
      </c>
      <c r="L607" s="2" t="n">
        <f aca="false">VLOOKUP(F607,Sheet9!$H$1:$I$912,2,0)</f>
        <v>0</v>
      </c>
      <c r="M607" s="2" t="n">
        <f aca="false">VLOOKUP(F607,Sheet9!$H$3:$I$912,2,0)</f>
        <v>0</v>
      </c>
      <c r="V607" s="2" t="str">
        <f aca="false">"{"&amp;""""&amp;"id"&amp;""""&amp;":"&amp;""""&amp;A607&amp;""""&amp;","&amp;""""&amp;"make_id"&amp;""""&amp;":"&amp;""""&amp;B607&amp;""""&amp;","&amp;""""&amp;"model_name"&amp;""""&amp;":"&amp;""""&amp;D607&amp;""""&amp;","&amp;""""&amp;"year_model"&amp;""""&amp;":"&amp;""""&amp;E607&amp;""""&amp;","&amp;""""&amp;"description"&amp;""""&amp;":"&amp;""""&amp;AD607&amp;""""&amp;"},"</f>
        <v>{"id":"606","make_id":"40","model_name":"Touareg","year_model":"","description":""},</v>
      </c>
    </row>
    <row r="608" customFormat="false" ht="13.8" hidden="false" customHeight="false" outlineLevel="0" collapsed="false">
      <c r="A608" s="8" t="n">
        <v>607</v>
      </c>
      <c r="B608" s="12" t="n">
        <v>41</v>
      </c>
      <c r="C608" s="8" t="s">
        <v>43</v>
      </c>
      <c r="D608" s="8" t="s">
        <v>705</v>
      </c>
      <c r="E608" s="8"/>
      <c r="F608" s="2" t="str">
        <f aca="false">SUBSTITUTE(C608," ","_")&amp;"_"&amp;SUBSTITUTE(D608," ","_")&amp;"_"&amp;SUBSTITUTE(E608," ","_")</f>
        <v>VOLVO_C30_</v>
      </c>
      <c r="G608" s="2" t="str">
        <f aca="false">VLOOKUP(F608,Sheet6!$G$3:$H$904,2,0)</f>
        <v>DIN66</v>
      </c>
      <c r="H608" s="2" t="n">
        <f aca="false">VLOOKUP(G608,part!$Q$2:$R$51,2,0)</f>
        <v>5</v>
      </c>
      <c r="I608" s="2" t="n">
        <f aca="false">VLOOKUP(F608,Sheet6!$G$3:$I$904,3,0)</f>
        <v>0</v>
      </c>
      <c r="J608" s="2" t="n">
        <f aca="false">VLOOKUP(F608,Sheet6!$G$3:$J$904,4,0)</f>
        <v>0</v>
      </c>
      <c r="K608" s="8" t="n">
        <v>607</v>
      </c>
      <c r="L608" s="2" t="n">
        <f aca="false">VLOOKUP(F608,Sheet9!$H$1:$I$912,2,0)</f>
        <v>2004</v>
      </c>
      <c r="M608" s="2" t="n">
        <f aca="false">VLOOKUP(F608,Sheet9!$H$3:$I$912,2,0)</f>
        <v>2004</v>
      </c>
      <c r="V608" s="2" t="str">
        <f aca="false">"{"&amp;""""&amp;"id"&amp;""""&amp;":"&amp;""""&amp;A608&amp;""""&amp;","&amp;""""&amp;"make_id"&amp;""""&amp;":"&amp;""""&amp;B608&amp;""""&amp;","&amp;""""&amp;"model_name"&amp;""""&amp;":"&amp;""""&amp;D608&amp;""""&amp;","&amp;""""&amp;"year_model"&amp;""""&amp;":"&amp;""""&amp;E608&amp;""""&amp;","&amp;""""&amp;"description"&amp;""""&amp;":"&amp;""""&amp;AD608&amp;""""&amp;"},"</f>
        <v>{"id":"607","make_id":"41","model_name":"C30","year_model":"","description":""},</v>
      </c>
    </row>
    <row r="609" customFormat="false" ht="13.8" hidden="false" customHeight="false" outlineLevel="0" collapsed="false">
      <c r="A609" s="8" t="n">
        <v>608</v>
      </c>
      <c r="B609" s="12" t="n">
        <v>41</v>
      </c>
      <c r="C609" s="8" t="s">
        <v>43</v>
      </c>
      <c r="D609" s="8" t="s">
        <v>706</v>
      </c>
      <c r="E609" s="8"/>
      <c r="F609" s="2" t="str">
        <f aca="false">SUBSTITUTE(C609," ","_")&amp;"_"&amp;SUBSTITUTE(D609," ","_")&amp;"_"&amp;SUBSTITUTE(E609," ","_")</f>
        <v>VOLVO_C70_</v>
      </c>
      <c r="G609" s="2" t="str">
        <f aca="false">VLOOKUP(F609,Sheet6!$G$3:$H$904,2,0)</f>
        <v>DIN55</v>
      </c>
      <c r="H609" s="2" t="n">
        <f aca="false">VLOOKUP(G609,part!$Q$2:$R$51,2,0)</f>
        <v>9</v>
      </c>
      <c r="I609" s="2" t="n">
        <f aca="false">VLOOKUP(F609,Sheet6!$G$3:$I$904,3,0)</f>
        <v>0</v>
      </c>
      <c r="J609" s="2" t="n">
        <f aca="false">VLOOKUP(F609,Sheet6!$G$3:$J$904,4,0)</f>
        <v>0</v>
      </c>
      <c r="K609" s="8" t="n">
        <v>608</v>
      </c>
      <c r="L609" s="2" t="n">
        <f aca="false">VLOOKUP(F609,Sheet9!$H$1:$I$912,2,0)</f>
        <v>0</v>
      </c>
      <c r="M609" s="2" t="n">
        <f aca="false">VLOOKUP(F609,Sheet9!$H$3:$I$912,2,0)</f>
        <v>0</v>
      </c>
      <c r="V609" s="2" t="str">
        <f aca="false">"{"&amp;""""&amp;"id"&amp;""""&amp;":"&amp;""""&amp;A609&amp;""""&amp;","&amp;""""&amp;"make_id"&amp;""""&amp;":"&amp;""""&amp;B609&amp;""""&amp;","&amp;""""&amp;"model_name"&amp;""""&amp;":"&amp;""""&amp;D609&amp;""""&amp;","&amp;""""&amp;"year_model"&amp;""""&amp;":"&amp;""""&amp;E609&amp;""""&amp;","&amp;""""&amp;"description"&amp;""""&amp;":"&amp;""""&amp;AD609&amp;""""&amp;"},"</f>
        <v>{"id":"608","make_id":"41","model_name":"C70","year_model":"","description":""},</v>
      </c>
    </row>
    <row r="610" customFormat="false" ht="13.8" hidden="false" customHeight="false" outlineLevel="0" collapsed="false">
      <c r="A610" s="8" t="n">
        <v>609</v>
      </c>
      <c r="B610" s="12" t="n">
        <v>41</v>
      </c>
      <c r="C610" s="8" t="s">
        <v>43</v>
      </c>
      <c r="D610" s="8" t="s">
        <v>707</v>
      </c>
      <c r="E610" s="8" t="s">
        <v>185</v>
      </c>
      <c r="F610" s="2" t="str">
        <f aca="false">SUBSTITUTE(C610," ","_")&amp;"_"&amp;SUBSTITUTE(D610," ","_")&amp;"_"&amp;SUBSTITUTE(E610," ","_")</f>
        <v>VOLVO_850/850R_1999_-_on</v>
      </c>
      <c r="G610" s="2" t="str">
        <f aca="false">VLOOKUP(F610,Sheet6!$G$3:$H$904,2,0)</f>
        <v>DIN88</v>
      </c>
      <c r="H610" s="2" t="n">
        <f aca="false">VLOOKUP(G610,part!$Q$2:$R$51,2,0)</f>
        <v>6</v>
      </c>
      <c r="I610" s="2" t="n">
        <f aca="false">VLOOKUP(F610,Sheet6!$G$3:$I$904,3,0)</f>
        <v>0</v>
      </c>
      <c r="J610" s="2" t="n">
        <f aca="false">VLOOKUP(F610,Sheet6!$G$3:$J$904,4,0)</f>
        <v>0</v>
      </c>
      <c r="K610" s="8" t="n">
        <v>609</v>
      </c>
      <c r="L610" s="2" t="n">
        <f aca="false">VLOOKUP(F610,Sheet9!$H$1:$I$912,2,0)</f>
        <v>2003</v>
      </c>
      <c r="M610" s="2" t="n">
        <f aca="false">VLOOKUP(F610,Sheet9!$H$3:$I$912,2,0)</f>
        <v>2003</v>
      </c>
      <c r="V610" s="2" t="str">
        <f aca="false">"{"&amp;""""&amp;"id"&amp;""""&amp;":"&amp;""""&amp;A610&amp;""""&amp;","&amp;""""&amp;"make_id"&amp;""""&amp;":"&amp;""""&amp;B610&amp;""""&amp;","&amp;""""&amp;"model_name"&amp;""""&amp;":"&amp;""""&amp;D610&amp;""""&amp;","&amp;""""&amp;"year_model"&amp;""""&amp;":"&amp;""""&amp;E610&amp;""""&amp;","&amp;""""&amp;"description"&amp;""""&amp;":"&amp;""""&amp;AD610&amp;""""&amp;"},"</f>
        <v>{"id":"609","make_id":"41","model_name":"850/850R","year_model":"1999 - on","description":""},</v>
      </c>
    </row>
    <row r="611" customFormat="false" ht="13.8" hidden="false" customHeight="false" outlineLevel="0" collapsed="false">
      <c r="A611" s="8" t="n">
        <v>610</v>
      </c>
      <c r="B611" s="12" t="n">
        <v>41</v>
      </c>
      <c r="C611" s="8" t="s">
        <v>43</v>
      </c>
      <c r="D611" s="8" t="s">
        <v>708</v>
      </c>
      <c r="E611" s="8" t="s">
        <v>63</v>
      </c>
      <c r="F611" s="2" t="str">
        <f aca="false">SUBSTITUTE(C611," ","_")&amp;"_"&amp;SUBSTITUTE(D611," ","_")&amp;"_"&amp;SUBSTITUTE(E611," ","_")</f>
        <v>VOLVO_540/V40_1997_-_on</v>
      </c>
      <c r="G611" s="2" t="str">
        <f aca="false">VLOOKUP(F611,Sheet6!$G$3:$H$904,2,0)</f>
        <v>DIN66</v>
      </c>
      <c r="H611" s="2" t="n">
        <f aca="false">VLOOKUP(G611,part!$Q$2:$R$51,2,0)</f>
        <v>5</v>
      </c>
      <c r="I611" s="2" t="str">
        <f aca="false">VLOOKUP(F611,Sheet6!$G$3:$I$904,3,0)</f>
        <v>If the vehicle is equipped with start/stop technology, the recommended battery is ENERGIZER AGM</v>
      </c>
      <c r="J611" s="2" t="str">
        <f aca="false">VLOOKUP(F611,Sheet6!$G$3:$J$904,4,0)</f>
        <v>2001,2004</v>
      </c>
      <c r="K611" s="8" t="n">
        <v>610</v>
      </c>
      <c r="L611" s="2" t="n">
        <f aca="false">VLOOKUP(F611,Sheet9!$H$1:$I$912,2,0)</f>
        <v>2004</v>
      </c>
      <c r="M611" s="2" t="n">
        <f aca="false">VLOOKUP(F611,Sheet9!$H$3:$I$912,2,0)</f>
        <v>2004</v>
      </c>
      <c r="V611" s="2" t="str">
        <f aca="false">"{"&amp;""""&amp;"id"&amp;""""&amp;":"&amp;""""&amp;A611&amp;""""&amp;","&amp;""""&amp;"make_id"&amp;""""&amp;":"&amp;""""&amp;B611&amp;""""&amp;","&amp;""""&amp;"model_name"&amp;""""&amp;":"&amp;""""&amp;D611&amp;""""&amp;","&amp;""""&amp;"year_model"&amp;""""&amp;":"&amp;""""&amp;E611&amp;""""&amp;","&amp;""""&amp;"description"&amp;""""&amp;":"&amp;""""&amp;AD611&amp;""""&amp;"},"</f>
        <v>{"id":"610","make_id":"41","model_name":"540/V40","year_model":"1997 - on","description":""},</v>
      </c>
    </row>
    <row r="612" customFormat="false" ht="13.8" hidden="false" customHeight="false" outlineLevel="0" collapsed="false">
      <c r="A612" s="8" t="n">
        <v>611</v>
      </c>
      <c r="B612" s="12" t="n">
        <v>41</v>
      </c>
      <c r="C612" s="8" t="s">
        <v>43</v>
      </c>
      <c r="D612" s="8" t="n">
        <v>560</v>
      </c>
      <c r="E612" s="8" t="s">
        <v>61</v>
      </c>
      <c r="F612" s="2" t="str">
        <f aca="false">SUBSTITUTE(C612," ","_")&amp;"_"&amp;SUBSTITUTE(D612," ","_")&amp;"_"&amp;SUBSTITUTE(E612," ","_")</f>
        <v>VOLVO_560_1996_-_on</v>
      </c>
      <c r="G612" s="2" t="str">
        <f aca="false">VLOOKUP(F612,Sheet6!$G$3:$H$904,2,0)</f>
        <v>DIN88</v>
      </c>
      <c r="H612" s="2" t="n">
        <f aca="false">VLOOKUP(G612,part!$Q$2:$R$51,2,0)</f>
        <v>6</v>
      </c>
      <c r="I612" s="2" t="str">
        <f aca="false">VLOOKUP(F612,Sheet6!$G$3:$I$904,3,0)</f>
        <v>If the vehicle is equipped with start/stop technology, the recommended battery is ENERGIZER AGM</v>
      </c>
      <c r="J612" s="2" t="n">
        <f aca="false">VLOOKUP(F612,Sheet6!$G$3:$J$904,4,0)</f>
        <v>2003</v>
      </c>
      <c r="K612" s="8" t="n">
        <v>611</v>
      </c>
      <c r="L612" s="2" t="n">
        <f aca="false">VLOOKUP(F612,Sheet9!$H$1:$I$912,2,0)</f>
        <v>2003</v>
      </c>
      <c r="M612" s="2" t="n">
        <f aca="false">VLOOKUP(F612,Sheet9!$H$3:$I$912,2,0)</f>
        <v>2003</v>
      </c>
      <c r="V612" s="2" t="str">
        <f aca="false">"{"&amp;""""&amp;"id"&amp;""""&amp;":"&amp;""""&amp;A612&amp;""""&amp;","&amp;""""&amp;"make_id"&amp;""""&amp;":"&amp;""""&amp;B612&amp;""""&amp;","&amp;""""&amp;"model_name"&amp;""""&amp;":"&amp;""""&amp;D612&amp;""""&amp;","&amp;""""&amp;"year_model"&amp;""""&amp;":"&amp;""""&amp;E612&amp;""""&amp;","&amp;""""&amp;"description"&amp;""""&amp;":"&amp;""""&amp;AD612&amp;""""&amp;"},"</f>
        <v>{"id":"611","make_id":"41","model_name":"560","year_model":"1996 - on","description":""},</v>
      </c>
    </row>
    <row r="613" customFormat="false" ht="13.8" hidden="false" customHeight="false" outlineLevel="0" collapsed="false">
      <c r="A613" s="8" t="n">
        <v>612</v>
      </c>
      <c r="B613" s="12" t="n">
        <v>41</v>
      </c>
      <c r="C613" s="8" t="s">
        <v>43</v>
      </c>
      <c r="D613" s="8" t="n">
        <v>560</v>
      </c>
      <c r="E613" s="8" t="s">
        <v>223</v>
      </c>
      <c r="F613" s="2" t="str">
        <f aca="false">SUBSTITUTE(C613," ","_")&amp;"_"&amp;SUBSTITUTE(D613," ","_")&amp;"_"&amp;SUBSTITUTE(E613," ","_")</f>
        <v>VOLVO_560_2005_-_on</v>
      </c>
      <c r="G613" s="2" t="str">
        <f aca="false">VLOOKUP(F613,Sheet6!$G$3:$H$904,2,0)</f>
        <v>DIN66</v>
      </c>
      <c r="H613" s="2" t="n">
        <f aca="false">VLOOKUP(G613,part!$Q$2:$R$51,2,0)</f>
        <v>5</v>
      </c>
      <c r="I613" s="2" t="str">
        <f aca="false">VLOOKUP(F613,Sheet6!$G$3:$I$904,3,0)</f>
        <v>If the vehicle is equipped with start/stop technology, the recommended battery is ENERGIZER AGM</v>
      </c>
      <c r="J613" s="2" t="str">
        <f aca="false">VLOOKUP(F613,Sheet6!$G$3:$J$904,4,0)</f>
        <v>2001,2004</v>
      </c>
      <c r="K613" s="8" t="n">
        <v>612</v>
      </c>
      <c r="L613" s="2" t="n">
        <f aca="false">VLOOKUP(F613,Sheet9!$H$1:$I$912,2,0)</f>
        <v>2004</v>
      </c>
      <c r="M613" s="2" t="n">
        <f aca="false">VLOOKUP(F613,Sheet9!$H$3:$I$912,2,0)</f>
        <v>2004</v>
      </c>
      <c r="V613" s="2" t="str">
        <f aca="false">"{"&amp;""""&amp;"id"&amp;""""&amp;":"&amp;""""&amp;A613&amp;""""&amp;","&amp;""""&amp;"make_id"&amp;""""&amp;":"&amp;""""&amp;B613&amp;""""&amp;","&amp;""""&amp;"model_name"&amp;""""&amp;":"&amp;""""&amp;D613&amp;""""&amp;","&amp;""""&amp;"year_model"&amp;""""&amp;":"&amp;""""&amp;E613&amp;""""&amp;","&amp;""""&amp;"description"&amp;""""&amp;":"&amp;""""&amp;AD613&amp;""""&amp;"},"</f>
        <v>{"id":"612","make_id":"41","model_name":"560","year_model":"2005 - on","description":""},</v>
      </c>
    </row>
    <row r="614" customFormat="false" ht="13.8" hidden="false" customHeight="false" outlineLevel="0" collapsed="false">
      <c r="A614" s="8" t="n">
        <v>613</v>
      </c>
      <c r="B614" s="12" t="n">
        <v>41</v>
      </c>
      <c r="C614" s="8" t="s">
        <v>43</v>
      </c>
      <c r="D614" s="8" t="n">
        <v>570</v>
      </c>
      <c r="E614" s="8" t="s">
        <v>185</v>
      </c>
      <c r="F614" s="2" t="str">
        <f aca="false">SUBSTITUTE(C614," ","_")&amp;"_"&amp;SUBSTITUTE(D614," ","_")&amp;"_"&amp;SUBSTITUTE(E614," ","_")</f>
        <v>VOLVO_570_1999_-_on</v>
      </c>
      <c r="G614" s="2" t="str">
        <f aca="false">VLOOKUP(F614,Sheet6!$G$3:$H$904,2,0)</f>
        <v>DIN66</v>
      </c>
      <c r="H614" s="2" t="n">
        <f aca="false">VLOOKUP(G614,part!$Q$2:$R$51,2,0)</f>
        <v>5</v>
      </c>
      <c r="I614" s="2" t="str">
        <f aca="false">VLOOKUP(F614,Sheet6!$G$3:$I$904,3,0)</f>
        <v>If the vehicle is equipped with start/stop technology, the recommended battery is ENERGIZER AGM</v>
      </c>
      <c r="J614" s="2" t="str">
        <f aca="false">VLOOKUP(F614,Sheet6!$G$3:$J$904,4,0)</f>
        <v>2001,2004</v>
      </c>
      <c r="K614" s="8" t="n">
        <v>613</v>
      </c>
      <c r="L614" s="2" t="n">
        <f aca="false">VLOOKUP(F614,Sheet9!$H$1:$I$912,2,0)</f>
        <v>2004</v>
      </c>
      <c r="M614" s="2" t="n">
        <f aca="false">VLOOKUP(F614,Sheet9!$H$3:$I$912,2,0)</f>
        <v>2004</v>
      </c>
      <c r="V614" s="2" t="str">
        <f aca="false">"{"&amp;""""&amp;"id"&amp;""""&amp;":"&amp;""""&amp;A614&amp;""""&amp;","&amp;""""&amp;"make_id"&amp;""""&amp;":"&amp;""""&amp;B614&amp;""""&amp;","&amp;""""&amp;"model_name"&amp;""""&amp;":"&amp;""""&amp;D614&amp;""""&amp;","&amp;""""&amp;"year_model"&amp;""""&amp;":"&amp;""""&amp;E614&amp;""""&amp;","&amp;""""&amp;"description"&amp;""""&amp;":"&amp;""""&amp;AD614&amp;""""&amp;"},"</f>
        <v>{"id":"613","make_id":"41","model_name":"570","year_model":"1999 - on","description":""},</v>
      </c>
    </row>
    <row r="615" customFormat="false" ht="13.8" hidden="false" customHeight="false" outlineLevel="0" collapsed="false">
      <c r="A615" s="8" t="n">
        <v>614</v>
      </c>
      <c r="B615" s="12" t="n">
        <v>41</v>
      </c>
      <c r="C615" s="8" t="s">
        <v>43</v>
      </c>
      <c r="D615" s="8" t="n">
        <v>580</v>
      </c>
      <c r="E615" s="8"/>
      <c r="F615" s="2" t="str">
        <f aca="false">SUBSTITUTE(C615," ","_")&amp;"_"&amp;SUBSTITUTE(D615," ","_")&amp;"_"&amp;SUBSTITUTE(E615," ","_")</f>
        <v>VOLVO_580_</v>
      </c>
      <c r="G615" s="2" t="str">
        <f aca="false">VLOOKUP(F615,Sheet6!$G$3:$H$904,2,0)</f>
        <v>DIN110</v>
      </c>
      <c r="H615" s="2" t="n">
        <f aca="false">VLOOKUP(G615,part!$Q$2:$R$51,2,0)</f>
        <v>12</v>
      </c>
      <c r="I615" s="2" t="str">
        <f aca="false">VLOOKUP(F615,Sheet6!$G$3:$I$904,3,0)</f>
        <v>If the vehicle is equipped with start/stop technology, the recommended battery is ENERGIZER AGM</v>
      </c>
      <c r="J615" s="2" t="n">
        <f aca="false">VLOOKUP(F615,Sheet6!$G$3:$J$904,4,0)</f>
        <v>0</v>
      </c>
      <c r="K615" s="8" t="n">
        <v>614</v>
      </c>
      <c r="L615" s="2" t="n">
        <f aca="false">VLOOKUP(F615,Sheet9!$H$1:$I$912,2,0)</f>
        <v>0</v>
      </c>
      <c r="M615" s="2" t="n">
        <f aca="false">VLOOKUP(F615,Sheet9!$H$3:$I$912,2,0)</f>
        <v>0</v>
      </c>
      <c r="V615" s="2" t="str">
        <f aca="false">"{"&amp;""""&amp;"id"&amp;""""&amp;":"&amp;""""&amp;A615&amp;""""&amp;","&amp;""""&amp;"make_id"&amp;""""&amp;":"&amp;""""&amp;B615&amp;""""&amp;","&amp;""""&amp;"model_name"&amp;""""&amp;":"&amp;""""&amp;D615&amp;""""&amp;","&amp;""""&amp;"year_model"&amp;""""&amp;":"&amp;""""&amp;E615&amp;""""&amp;","&amp;""""&amp;"description"&amp;""""&amp;":"&amp;""""&amp;AD615&amp;""""&amp;"},"</f>
        <v>{"id":"614","make_id":"41","model_name":"580","year_model":"","description":""},</v>
      </c>
    </row>
    <row r="616" customFormat="false" ht="13.8" hidden="false" customHeight="false" outlineLevel="0" collapsed="false">
      <c r="A616" s="8" t="n">
        <v>615</v>
      </c>
      <c r="B616" s="12" t="n">
        <v>41</v>
      </c>
      <c r="C616" s="8" t="s">
        <v>43</v>
      </c>
      <c r="D616" s="8" t="s">
        <v>709</v>
      </c>
      <c r="E616" s="8"/>
      <c r="F616" s="2" t="str">
        <f aca="false">SUBSTITUTE(C616," ","_")&amp;"_"&amp;SUBSTITUTE(D616," ","_")&amp;"_"&amp;SUBSTITUTE(E616," ","_")</f>
        <v>VOLVO_V50_</v>
      </c>
      <c r="G616" s="2" t="str">
        <f aca="false">VLOOKUP(F616,Sheet6!$G$3:$H$904,2,0)</f>
        <v>DIN55</v>
      </c>
      <c r="H616" s="2" t="n">
        <f aca="false">VLOOKUP(G616,part!$Q$2:$R$51,2,0)</f>
        <v>9</v>
      </c>
      <c r="I616" s="2" t="str">
        <f aca="false">VLOOKUP(F616,Sheet6!$G$3:$I$904,3,0)</f>
        <v>If the vehicle is equipped with start/stop technology, the recommended battery is ENERGIZER AGM</v>
      </c>
      <c r="J616" s="2" t="n">
        <f aca="false">VLOOKUP(F616,Sheet6!$G$3:$J$904,4,0)</f>
        <v>2002</v>
      </c>
      <c r="K616" s="8" t="n">
        <v>615</v>
      </c>
      <c r="L616" s="2" t="n">
        <f aca="false">VLOOKUP(F616,Sheet9!$H$1:$I$912,2,0)</f>
        <v>0</v>
      </c>
      <c r="M616" s="2" t="n">
        <f aca="false">VLOOKUP(F616,Sheet9!$H$3:$I$912,2,0)</f>
        <v>0</v>
      </c>
      <c r="V616" s="2" t="str">
        <f aca="false">"{"&amp;""""&amp;"id"&amp;""""&amp;":"&amp;""""&amp;A616&amp;""""&amp;","&amp;""""&amp;"make_id"&amp;""""&amp;":"&amp;""""&amp;B616&amp;""""&amp;","&amp;""""&amp;"model_name"&amp;""""&amp;":"&amp;""""&amp;D616&amp;""""&amp;","&amp;""""&amp;"year_model"&amp;""""&amp;":"&amp;""""&amp;E616&amp;""""&amp;","&amp;""""&amp;"description"&amp;""""&amp;":"&amp;""""&amp;AD616&amp;""""&amp;"},"</f>
        <v>{"id":"615","make_id":"41","model_name":"V50","year_model":"","description":""},</v>
      </c>
    </row>
    <row r="617" customFormat="false" ht="13.8" hidden="false" customHeight="false" outlineLevel="0" collapsed="false">
      <c r="A617" s="8" t="n">
        <v>616</v>
      </c>
      <c r="B617" s="12" t="n">
        <v>41</v>
      </c>
      <c r="C617" s="8" t="s">
        <v>43</v>
      </c>
      <c r="D617" s="8" t="s">
        <v>710</v>
      </c>
      <c r="E617" s="8"/>
      <c r="F617" s="2" t="str">
        <f aca="false">SUBSTITUTE(C617," ","_")&amp;"_"&amp;SUBSTITUTE(D617," ","_")&amp;"_"&amp;SUBSTITUTE(E617," ","_")</f>
        <v>VOLVO_V70_</v>
      </c>
      <c r="G617" s="2" t="str">
        <f aca="false">VLOOKUP(F617,Sheet6!$G$3:$H$904,2,0)</f>
        <v>DIN55</v>
      </c>
      <c r="H617" s="2" t="n">
        <f aca="false">VLOOKUP(G617,part!$Q$2:$R$51,2,0)</f>
        <v>9</v>
      </c>
      <c r="I617" s="2" t="str">
        <f aca="false">VLOOKUP(F617,Sheet6!$G$3:$I$904,3,0)</f>
        <v>If the vehicle is equipped with start/stop technology, the recommended battery is ENERGIZER AGM</v>
      </c>
      <c r="J617" s="2" t="n">
        <f aca="false">VLOOKUP(F617,Sheet6!$G$3:$J$904,4,0)</f>
        <v>2002</v>
      </c>
      <c r="K617" s="8" t="n">
        <v>616</v>
      </c>
      <c r="L617" s="2" t="n">
        <f aca="false">VLOOKUP(F617,Sheet9!$H$1:$I$912,2,0)</f>
        <v>0</v>
      </c>
      <c r="M617" s="2" t="n">
        <f aca="false">VLOOKUP(F617,Sheet9!$H$3:$I$912,2,0)</f>
        <v>0</v>
      </c>
      <c r="V617" s="2" t="str">
        <f aca="false">"{"&amp;""""&amp;"id"&amp;""""&amp;":"&amp;""""&amp;A617&amp;""""&amp;","&amp;""""&amp;"make_id"&amp;""""&amp;":"&amp;""""&amp;B617&amp;""""&amp;","&amp;""""&amp;"model_name"&amp;""""&amp;":"&amp;""""&amp;D617&amp;""""&amp;","&amp;""""&amp;"year_model"&amp;""""&amp;":"&amp;""""&amp;E617&amp;""""&amp;","&amp;""""&amp;"description"&amp;""""&amp;":"&amp;""""&amp;AD617&amp;""""&amp;"},"</f>
        <v>{"id":"616","make_id":"41","model_name":"V70","year_model":"","description":""},</v>
      </c>
    </row>
    <row r="618" customFormat="false" ht="13.8" hidden="false" customHeight="false" outlineLevel="0" collapsed="false">
      <c r="A618" s="8" t="n">
        <v>617</v>
      </c>
      <c r="B618" s="12" t="n">
        <v>41</v>
      </c>
      <c r="C618" s="8" t="s">
        <v>43</v>
      </c>
      <c r="D618" s="8" t="s">
        <v>711</v>
      </c>
      <c r="E618" s="8"/>
      <c r="F618" s="2" t="str">
        <f aca="false">SUBSTITUTE(C618," ","_")&amp;"_"&amp;SUBSTITUTE(D618," ","_")&amp;"_"&amp;SUBSTITUTE(E618," ","_")</f>
        <v>VOLVO_XC60_</v>
      </c>
      <c r="G618" s="2" t="str">
        <f aca="false">VLOOKUP(F618,Sheet6!$G$3:$H$904,2,0)</f>
        <v>DIN55</v>
      </c>
      <c r="H618" s="2" t="n">
        <f aca="false">VLOOKUP(G618,part!$Q$2:$R$51,2,0)</f>
        <v>9</v>
      </c>
      <c r="I618" s="2" t="str">
        <f aca="false">VLOOKUP(F618,Sheet6!$G$3:$I$904,3,0)</f>
        <v>If the vehicle is equipped with start/stop technology, the recommended battery is ENERGIZER AGM</v>
      </c>
      <c r="J618" s="2" t="n">
        <f aca="false">VLOOKUP(F618,Sheet6!$G$3:$J$904,4,0)</f>
        <v>2002</v>
      </c>
      <c r="K618" s="8" t="n">
        <v>617</v>
      </c>
      <c r="L618" s="2" t="n">
        <f aca="false">VLOOKUP(F618,Sheet9!$H$1:$I$912,2,0)</f>
        <v>0</v>
      </c>
      <c r="M618" s="2" t="n">
        <f aca="false">VLOOKUP(F618,Sheet9!$H$3:$I$912,2,0)</f>
        <v>0</v>
      </c>
      <c r="V618" s="2" t="str">
        <f aca="false">"{"&amp;""""&amp;"id"&amp;""""&amp;":"&amp;""""&amp;A618&amp;""""&amp;","&amp;""""&amp;"make_id"&amp;""""&amp;":"&amp;""""&amp;B618&amp;""""&amp;","&amp;""""&amp;"model_name"&amp;""""&amp;":"&amp;""""&amp;D618&amp;""""&amp;","&amp;""""&amp;"year_model"&amp;""""&amp;":"&amp;""""&amp;E618&amp;""""&amp;","&amp;""""&amp;"description"&amp;""""&amp;":"&amp;""""&amp;AD618&amp;""""&amp;"},"</f>
        <v>{"id":"617","make_id":"41","model_name":"XC60","year_model":"","description":""},</v>
      </c>
    </row>
    <row r="619" customFormat="false" ht="13.8" hidden="false" customHeight="false" outlineLevel="0" collapsed="false">
      <c r="A619" s="8" t="n">
        <v>618</v>
      </c>
      <c r="B619" s="12" t="n">
        <v>41</v>
      </c>
      <c r="C619" s="8" t="s">
        <v>43</v>
      </c>
      <c r="D619" s="8" t="s">
        <v>712</v>
      </c>
      <c r="E619" s="8" t="s">
        <v>223</v>
      </c>
      <c r="F619" s="2" t="str">
        <f aca="false">SUBSTITUTE(C619," ","_")&amp;"_"&amp;SUBSTITUTE(D619," ","_")&amp;"_"&amp;SUBSTITUTE(E619," ","_")</f>
        <v>VOLVO_XC70_2005_-_on</v>
      </c>
      <c r="G619" s="2" t="str">
        <f aca="false">VLOOKUP(F619,Sheet6!$G$3:$H$904,2,0)</f>
        <v>DIN88</v>
      </c>
      <c r="H619" s="2" t="n">
        <f aca="false">VLOOKUP(G619,part!$Q$2:$R$51,2,0)</f>
        <v>6</v>
      </c>
      <c r="I619" s="2" t="str">
        <f aca="false">VLOOKUP(F619,Sheet6!$G$3:$I$904,3,0)</f>
        <v>If the vehicle is equipped with start/stop technology, the recommended battery is ENERGIZER AGM</v>
      </c>
      <c r="J619" s="2" t="n">
        <f aca="false">VLOOKUP(F619,Sheet6!$G$3:$J$904,4,0)</f>
        <v>2003</v>
      </c>
      <c r="K619" s="8" t="n">
        <v>618</v>
      </c>
      <c r="L619" s="2" t="n">
        <f aca="false">VLOOKUP(F619,Sheet9!$H$1:$I$912,2,0)</f>
        <v>2003</v>
      </c>
      <c r="M619" s="2" t="n">
        <f aca="false">VLOOKUP(F619,Sheet9!$H$3:$I$912,2,0)</f>
        <v>2003</v>
      </c>
      <c r="V619" s="2" t="str">
        <f aca="false">"{"&amp;""""&amp;"id"&amp;""""&amp;":"&amp;""""&amp;A619&amp;""""&amp;","&amp;""""&amp;"make_id"&amp;""""&amp;":"&amp;""""&amp;B619&amp;""""&amp;","&amp;""""&amp;"model_name"&amp;""""&amp;":"&amp;""""&amp;D619&amp;""""&amp;","&amp;""""&amp;"year_model"&amp;""""&amp;":"&amp;""""&amp;E619&amp;""""&amp;","&amp;""""&amp;"description"&amp;""""&amp;":"&amp;""""&amp;AD619&amp;""""&amp;"},"</f>
        <v>{"id":"618","make_id":"41","model_name":"XC70","year_model":"2005 - on","description":""},</v>
      </c>
    </row>
    <row r="620" customFormat="false" ht="13.8" hidden="false" customHeight="false" outlineLevel="0" collapsed="false">
      <c r="A620" s="8" t="n">
        <v>619</v>
      </c>
      <c r="B620" s="12" t="n">
        <v>41</v>
      </c>
      <c r="C620" s="8" t="s">
        <v>43</v>
      </c>
      <c r="D620" s="8" t="s">
        <v>713</v>
      </c>
      <c r="E620" s="8" t="s">
        <v>223</v>
      </c>
      <c r="F620" s="2" t="str">
        <f aca="false">SUBSTITUTE(C620," ","_")&amp;"_"&amp;SUBSTITUTE(D620," ","_")&amp;"_"&amp;SUBSTITUTE(E620," ","_")</f>
        <v>VOLVO_XC90_2005_-_on</v>
      </c>
      <c r="G620" s="2" t="str">
        <f aca="false">VLOOKUP(F620,Sheet6!$G$3:$H$904,2,0)</f>
        <v>DIN88</v>
      </c>
      <c r="H620" s="2" t="n">
        <f aca="false">VLOOKUP(G620,part!$Q$2:$R$51,2,0)</f>
        <v>6</v>
      </c>
      <c r="I620" s="2" t="str">
        <f aca="false">VLOOKUP(F620,Sheet6!$G$3:$I$904,3,0)</f>
        <v>If the vehicle is equipped with start/stop technology, the recommended battery is ENERGIZER AGM</v>
      </c>
      <c r="J620" s="2" t="n">
        <f aca="false">VLOOKUP(F620,Sheet6!$G$3:$J$904,4,0)</f>
        <v>2003</v>
      </c>
      <c r="K620" s="8" t="n">
        <v>619</v>
      </c>
      <c r="L620" s="2" t="n">
        <f aca="false">VLOOKUP(F620,Sheet9!$H$1:$I$912,2,0)</f>
        <v>2003</v>
      </c>
      <c r="M620" s="2" t="n">
        <f aca="false">VLOOKUP(F620,Sheet9!$H$3:$I$912,2,0)</f>
        <v>2003</v>
      </c>
      <c r="V620" s="2" t="str">
        <f aca="false">"{"&amp;""""&amp;"id"&amp;""""&amp;":"&amp;""""&amp;A620&amp;""""&amp;","&amp;""""&amp;"make_id"&amp;""""&amp;":"&amp;""""&amp;B620&amp;""""&amp;","&amp;""""&amp;"model_name"&amp;""""&amp;":"&amp;""""&amp;D620&amp;""""&amp;","&amp;""""&amp;"year_model"&amp;""""&amp;":"&amp;""""&amp;E620&amp;""""&amp;","&amp;""""&amp;"description"&amp;""""&amp;":"&amp;""""&amp;AD620&amp;""""&amp;"},"</f>
        <v>{"id":"619","make_id":"41","model_name":"XC90","year_model":"2005 - on","description":""},</v>
      </c>
    </row>
    <row r="621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31" activeCellId="1" sqref="A2:H2 D31"/>
    </sheetView>
  </sheetViews>
  <sheetFormatPr defaultRowHeight="13.8" zeroHeight="false" outlineLevelRow="0" outlineLevelCol="0"/>
  <cols>
    <col collapsed="false" customWidth="true" hidden="false" outlineLevel="0" max="1" min="1" style="5" width="8.67"/>
    <col collapsed="false" customWidth="true" hidden="false" outlineLevel="0" max="2" min="2" style="5" width="9.91"/>
    <col collapsed="false" customWidth="true" hidden="false" outlineLevel="0" max="3" min="3" style="5" width="14.08"/>
    <col collapsed="false" customWidth="true" hidden="false" outlineLevel="0" max="4" min="4" style="5" width="12.27"/>
    <col collapsed="false" customWidth="true" hidden="false" outlineLevel="0" max="5" min="5" style="5" width="9.63"/>
    <col collapsed="false" customWidth="true" hidden="false" outlineLevel="0" max="8" min="6" style="5" width="8.67"/>
    <col collapsed="false" customWidth="false" hidden="false" outlineLevel="0" max="10" min="9" style="5" width="11.52"/>
    <col collapsed="false" customWidth="true" hidden="false" outlineLevel="0" max="1025" min="11" style="5" width="8.67"/>
  </cols>
  <sheetData>
    <row r="1" customFormat="false" ht="13.8" hidden="false" customHeight="false" outlineLevel="0" collapsed="false">
      <c r="A1" s="15" t="s">
        <v>0</v>
      </c>
      <c r="B1" s="15" t="s">
        <v>714</v>
      </c>
      <c r="C1" s="15" t="s">
        <v>2</v>
      </c>
      <c r="D1" s="15" t="s">
        <v>1</v>
      </c>
      <c r="E1" s="15" t="s">
        <v>715</v>
      </c>
    </row>
    <row r="2" customFormat="false" ht="13.8" hidden="false" customHeight="false" outlineLevel="0" collapsed="false">
      <c r="A2" s="16" t="n">
        <v>1</v>
      </c>
      <c r="B2" s="16" t="s">
        <v>716</v>
      </c>
      <c r="C2" s="17" t="s">
        <v>717</v>
      </c>
      <c r="D2" s="17" t="s">
        <v>718</v>
      </c>
      <c r="E2" s="18"/>
      <c r="G2" s="5" t="str">
        <f aca="false">"{"&amp;""""&amp;"id"&amp;""""&amp;":"&amp;""""&amp;A2&amp;""""&amp;","&amp;""""&amp;"category"&amp;""""&amp;":"&amp;""""&amp;B2&amp;""""&amp;","&amp;""""&amp;"name"&amp;""""&amp;":"&amp;""""&amp;C2&amp;""""&amp;","&amp;""""&amp;"code"&amp;""""&amp;":"&amp;""""&amp;D2&amp;""""&amp;","&amp;""""&amp;"description"&amp;""""&amp;":"&amp;""""&amp;E2&amp;""""&amp;"},"</f>
        <v>{"id":"1","category":"BATTERY","name":"OE BATTERY","code":"N70","description":""},</v>
      </c>
      <c r="Q2" s="17" t="s">
        <v>718</v>
      </c>
      <c r="R2" s="16" t="n">
        <v>1</v>
      </c>
    </row>
    <row r="3" customFormat="false" ht="13.8" hidden="false" customHeight="false" outlineLevel="0" collapsed="false">
      <c r="A3" s="16" t="n">
        <v>2</v>
      </c>
      <c r="B3" s="16" t="s">
        <v>716</v>
      </c>
      <c r="C3" s="17" t="s">
        <v>717</v>
      </c>
      <c r="D3" s="17" t="s">
        <v>719</v>
      </c>
      <c r="E3" s="18"/>
      <c r="G3" s="5" t="str">
        <f aca="false">"{"&amp;""""&amp;"id"&amp;""""&amp;":"&amp;""""&amp;A3&amp;""""&amp;","&amp;""""&amp;"category"&amp;""""&amp;":"&amp;""""&amp;B3&amp;""""&amp;","&amp;""""&amp;"name"&amp;""""&amp;":"&amp;""""&amp;C3&amp;""""&amp;","&amp;""""&amp;"code"&amp;""""&amp;":"&amp;""""&amp;D3&amp;""""&amp;","&amp;""""&amp;"description"&amp;""""&amp;":"&amp;""""&amp;E3&amp;""""&amp;"},"</f>
        <v>{"id":"2","category":"BATTERY","name":"OE BATTERY","code":"NS50","description":""},</v>
      </c>
      <c r="Q3" s="17" t="s">
        <v>719</v>
      </c>
      <c r="R3" s="16" t="n">
        <v>2</v>
      </c>
    </row>
    <row r="4" customFormat="false" ht="13.8" hidden="false" customHeight="false" outlineLevel="0" collapsed="false">
      <c r="A4" s="16" t="n">
        <v>3</v>
      </c>
      <c r="B4" s="16" t="s">
        <v>716</v>
      </c>
      <c r="C4" s="17" t="s">
        <v>717</v>
      </c>
      <c r="D4" s="17" t="s">
        <v>720</v>
      </c>
      <c r="E4" s="18"/>
      <c r="G4" s="5" t="str">
        <f aca="false">"{"&amp;""""&amp;"id"&amp;""""&amp;":"&amp;""""&amp;A4&amp;""""&amp;","&amp;""""&amp;"category"&amp;""""&amp;":"&amp;""""&amp;B4&amp;""""&amp;","&amp;""""&amp;"name"&amp;""""&amp;":"&amp;""""&amp;C4&amp;""""&amp;","&amp;""""&amp;"code"&amp;""""&amp;":"&amp;""""&amp;D4&amp;""""&amp;","&amp;""""&amp;"description"&amp;""""&amp;":"&amp;""""&amp;E4&amp;""""&amp;"},"</f>
        <v>{"id":"3","category":"BATTERY","name":"OE BATTERY","code":"NS60","description":""},</v>
      </c>
      <c r="Q4" s="17" t="s">
        <v>720</v>
      </c>
      <c r="R4" s="16" t="n">
        <v>3</v>
      </c>
    </row>
    <row r="5" customFormat="false" ht="13.8" hidden="false" customHeight="false" outlineLevel="0" collapsed="false">
      <c r="A5" s="16" t="n">
        <v>4</v>
      </c>
      <c r="B5" s="16" t="s">
        <v>716</v>
      </c>
      <c r="C5" s="17" t="s">
        <v>717</v>
      </c>
      <c r="D5" s="17" t="s">
        <v>721</v>
      </c>
      <c r="E5" s="18"/>
      <c r="G5" s="5" t="str">
        <f aca="false">"{"&amp;""""&amp;"id"&amp;""""&amp;":"&amp;""""&amp;A5&amp;""""&amp;","&amp;""""&amp;"category"&amp;""""&amp;":"&amp;""""&amp;B5&amp;""""&amp;","&amp;""""&amp;"name"&amp;""""&amp;":"&amp;""""&amp;C5&amp;""""&amp;","&amp;""""&amp;"code"&amp;""""&amp;":"&amp;""""&amp;D5&amp;""""&amp;","&amp;""""&amp;"description"&amp;""""&amp;":"&amp;""""&amp;E5&amp;""""&amp;"},"</f>
        <v>{"id":"4","category":"BATTERY","name":"OE BATTERY","code":"NS40","description":""},</v>
      </c>
      <c r="Q5" s="17" t="s">
        <v>721</v>
      </c>
      <c r="R5" s="16" t="n">
        <v>4</v>
      </c>
    </row>
    <row r="6" customFormat="false" ht="13.8" hidden="false" customHeight="false" outlineLevel="0" collapsed="false">
      <c r="A6" s="16" t="n">
        <v>5</v>
      </c>
      <c r="B6" s="16" t="s">
        <v>716</v>
      </c>
      <c r="C6" s="17" t="s">
        <v>717</v>
      </c>
      <c r="D6" s="17" t="s">
        <v>722</v>
      </c>
      <c r="E6" s="18"/>
      <c r="G6" s="5" t="str">
        <f aca="false">"{"&amp;""""&amp;"id"&amp;""""&amp;":"&amp;""""&amp;A6&amp;""""&amp;","&amp;""""&amp;"category"&amp;""""&amp;":"&amp;""""&amp;B6&amp;""""&amp;","&amp;""""&amp;"name"&amp;""""&amp;":"&amp;""""&amp;C6&amp;""""&amp;","&amp;""""&amp;"code"&amp;""""&amp;":"&amp;""""&amp;D6&amp;""""&amp;","&amp;""""&amp;"description"&amp;""""&amp;":"&amp;""""&amp;E6&amp;""""&amp;"},"</f>
        <v>{"id":"5","category":"BATTERY","name":"OE BATTERY","code":"DIN66","description":""},</v>
      </c>
      <c r="Q6" s="17" t="s">
        <v>722</v>
      </c>
      <c r="R6" s="16" t="n">
        <v>5</v>
      </c>
    </row>
    <row r="7" customFormat="false" ht="13.8" hidden="false" customHeight="false" outlineLevel="0" collapsed="false">
      <c r="A7" s="16" t="n">
        <v>6</v>
      </c>
      <c r="B7" s="16" t="s">
        <v>716</v>
      </c>
      <c r="C7" s="17" t="s">
        <v>717</v>
      </c>
      <c r="D7" s="17" t="s">
        <v>723</v>
      </c>
      <c r="E7" s="18"/>
      <c r="G7" s="5" t="str">
        <f aca="false">"{"&amp;""""&amp;"id"&amp;""""&amp;":"&amp;""""&amp;A7&amp;""""&amp;","&amp;""""&amp;"category"&amp;""""&amp;":"&amp;""""&amp;B7&amp;""""&amp;","&amp;""""&amp;"name"&amp;""""&amp;":"&amp;""""&amp;C7&amp;""""&amp;","&amp;""""&amp;"code"&amp;""""&amp;":"&amp;""""&amp;D7&amp;""""&amp;","&amp;""""&amp;"description"&amp;""""&amp;":"&amp;""""&amp;E7&amp;""""&amp;"},"</f>
        <v>{"id":"6","category":"BATTERY","name":"OE BATTERY","code":"DIN88","description":""},</v>
      </c>
      <c r="Q7" s="17" t="s">
        <v>723</v>
      </c>
      <c r="R7" s="16" t="n">
        <v>6</v>
      </c>
    </row>
    <row r="8" customFormat="false" ht="13.8" hidden="false" customHeight="false" outlineLevel="0" collapsed="false">
      <c r="A8" s="16" t="n">
        <v>7</v>
      </c>
      <c r="B8" s="16" t="s">
        <v>716</v>
      </c>
      <c r="C8" s="17" t="s">
        <v>717</v>
      </c>
      <c r="D8" s="17" t="s">
        <v>724</v>
      </c>
      <c r="E8" s="18"/>
      <c r="G8" s="5" t="str">
        <f aca="false">"{"&amp;""""&amp;"id"&amp;""""&amp;":"&amp;""""&amp;A8&amp;""""&amp;","&amp;""""&amp;"category"&amp;""""&amp;":"&amp;""""&amp;B8&amp;""""&amp;","&amp;""""&amp;"name"&amp;""""&amp;":"&amp;""""&amp;C8&amp;""""&amp;","&amp;""""&amp;"code"&amp;""""&amp;":"&amp;""""&amp;D8&amp;""""&amp;","&amp;""""&amp;"description"&amp;""""&amp;":"&amp;""""&amp;E8&amp;""""&amp;"},"</f>
        <v>{"id":"7","category":"BATTERY","name":"OE BATTERY","code":"DIN44","description":""},</v>
      </c>
      <c r="Q8" s="17" t="s">
        <v>724</v>
      </c>
      <c r="R8" s="16" t="n">
        <v>7</v>
      </c>
    </row>
    <row r="9" customFormat="false" ht="13.8" hidden="false" customHeight="false" outlineLevel="0" collapsed="false">
      <c r="A9" s="16" t="n">
        <v>8</v>
      </c>
      <c r="B9" s="16" t="s">
        <v>716</v>
      </c>
      <c r="C9" s="17" t="s">
        <v>717</v>
      </c>
      <c r="D9" s="17" t="s">
        <v>725</v>
      </c>
      <c r="E9" s="18"/>
      <c r="G9" s="5" t="str">
        <f aca="false">"{"&amp;""""&amp;"id"&amp;""""&amp;":"&amp;""""&amp;A9&amp;""""&amp;","&amp;""""&amp;"category"&amp;""""&amp;":"&amp;""""&amp;B9&amp;""""&amp;","&amp;""""&amp;"name"&amp;""""&amp;":"&amp;""""&amp;C9&amp;""""&amp;","&amp;""""&amp;"code"&amp;""""&amp;":"&amp;""""&amp;D9&amp;""""&amp;","&amp;""""&amp;"description"&amp;""""&amp;":"&amp;""""&amp;E9&amp;""""&amp;"},"</f>
        <v>{"id":"8","category":"BATTERY","name":"OE BATTERY","code":"DIN70","description":""},</v>
      </c>
      <c r="Q9" s="17" t="s">
        <v>725</v>
      </c>
      <c r="R9" s="16" t="n">
        <v>8</v>
      </c>
    </row>
    <row r="10" customFormat="false" ht="13.8" hidden="false" customHeight="false" outlineLevel="0" collapsed="false">
      <c r="A10" s="16" t="n">
        <v>9</v>
      </c>
      <c r="B10" s="16" t="s">
        <v>716</v>
      </c>
      <c r="C10" s="17" t="s">
        <v>717</v>
      </c>
      <c r="D10" s="17" t="s">
        <v>726</v>
      </c>
      <c r="E10" s="18"/>
      <c r="G10" s="5" t="str">
        <f aca="false">"{"&amp;""""&amp;"id"&amp;""""&amp;":"&amp;""""&amp;A10&amp;""""&amp;","&amp;""""&amp;"category"&amp;""""&amp;":"&amp;""""&amp;B10&amp;""""&amp;","&amp;""""&amp;"name"&amp;""""&amp;":"&amp;""""&amp;C10&amp;""""&amp;","&amp;""""&amp;"code"&amp;""""&amp;":"&amp;""""&amp;D10&amp;""""&amp;","&amp;""""&amp;"description"&amp;""""&amp;":"&amp;""""&amp;E10&amp;""""&amp;"},"</f>
        <v>{"id":"9","category":"BATTERY","name":"OE BATTERY","code":"DIN55","description":""},</v>
      </c>
      <c r="Q10" s="17" t="s">
        <v>726</v>
      </c>
      <c r="R10" s="16" t="n">
        <v>9</v>
      </c>
    </row>
    <row r="11" customFormat="false" ht="13.8" hidden="false" customHeight="false" outlineLevel="0" collapsed="false">
      <c r="A11" s="16" t="n">
        <v>10</v>
      </c>
      <c r="B11" s="16" t="s">
        <v>716</v>
      </c>
      <c r="C11" s="17" t="s">
        <v>717</v>
      </c>
      <c r="D11" s="17" t="s">
        <v>727</v>
      </c>
      <c r="E11" s="18"/>
      <c r="G11" s="5" t="str">
        <f aca="false">"{"&amp;""""&amp;"id"&amp;""""&amp;":"&amp;""""&amp;A11&amp;""""&amp;","&amp;""""&amp;"category"&amp;""""&amp;":"&amp;""""&amp;B11&amp;""""&amp;","&amp;""""&amp;"name"&amp;""""&amp;":"&amp;""""&amp;C11&amp;""""&amp;","&amp;""""&amp;"code"&amp;""""&amp;":"&amp;""""&amp;D11&amp;""""&amp;","&amp;""""&amp;"description"&amp;""""&amp;":"&amp;""""&amp;E11&amp;""""&amp;"},"</f>
        <v>{"id":"10","category":"BATTERY","name":"OE BATTERY","code":"NS50L","description":""},</v>
      </c>
      <c r="Q11" s="17" t="s">
        <v>727</v>
      </c>
      <c r="R11" s="16" t="n">
        <v>10</v>
      </c>
    </row>
    <row r="12" customFormat="false" ht="13.8" hidden="false" customHeight="false" outlineLevel="0" collapsed="false">
      <c r="A12" s="16" t="n">
        <v>11</v>
      </c>
      <c r="B12" s="16" t="s">
        <v>716</v>
      </c>
      <c r="C12" s="17" t="s">
        <v>717</v>
      </c>
      <c r="D12" s="17" t="s">
        <v>728</v>
      </c>
      <c r="E12" s="18"/>
      <c r="G12" s="5" t="str">
        <f aca="false">"{"&amp;""""&amp;"id"&amp;""""&amp;":"&amp;""""&amp;A12&amp;""""&amp;","&amp;""""&amp;"category"&amp;""""&amp;":"&amp;""""&amp;B12&amp;""""&amp;","&amp;""""&amp;"name"&amp;""""&amp;":"&amp;""""&amp;C12&amp;""""&amp;","&amp;""""&amp;"code"&amp;""""&amp;":"&amp;""""&amp;D12&amp;""""&amp;","&amp;""""&amp;"description"&amp;""""&amp;":"&amp;""""&amp;E12&amp;""""&amp;"},"</f>
        <v>{"id":"11","category":"BATTERY","name":"OE BATTERY","code":"N50","description":""},</v>
      </c>
      <c r="Q12" s="17" t="s">
        <v>728</v>
      </c>
      <c r="R12" s="16" t="n">
        <v>11</v>
      </c>
    </row>
    <row r="13" customFormat="false" ht="13.8" hidden="false" customHeight="false" outlineLevel="0" collapsed="false">
      <c r="A13" s="16" t="n">
        <v>12</v>
      </c>
      <c r="B13" s="16" t="s">
        <v>716</v>
      </c>
      <c r="C13" s="17" t="s">
        <v>717</v>
      </c>
      <c r="D13" s="17" t="s">
        <v>729</v>
      </c>
      <c r="E13" s="18"/>
      <c r="G13" s="5" t="str">
        <f aca="false">"{"&amp;""""&amp;"id"&amp;""""&amp;":"&amp;""""&amp;A13&amp;""""&amp;","&amp;""""&amp;"category"&amp;""""&amp;":"&amp;""""&amp;B13&amp;""""&amp;","&amp;""""&amp;"name"&amp;""""&amp;":"&amp;""""&amp;C13&amp;""""&amp;","&amp;""""&amp;"code"&amp;""""&amp;":"&amp;""""&amp;D13&amp;""""&amp;","&amp;""""&amp;"description"&amp;""""&amp;":"&amp;""""&amp;E13&amp;""""&amp;"},"</f>
        <v>{"id":"12","category":"BATTERY","name":"OE BATTERY","code":"DIN110","description":""},</v>
      </c>
      <c r="Q13" s="17" t="s">
        <v>729</v>
      </c>
      <c r="R13" s="16" t="n">
        <v>12</v>
      </c>
    </row>
    <row r="14" customFormat="false" ht="13.8" hidden="false" customHeight="false" outlineLevel="0" collapsed="false">
      <c r="A14" s="16" t="n">
        <v>13</v>
      </c>
      <c r="B14" s="16" t="s">
        <v>716</v>
      </c>
      <c r="C14" s="17" t="s">
        <v>717</v>
      </c>
      <c r="D14" s="17" t="s">
        <v>730</v>
      </c>
      <c r="E14" s="18"/>
      <c r="G14" s="5" t="str">
        <f aca="false">"{"&amp;""""&amp;"id"&amp;""""&amp;":"&amp;""""&amp;A14&amp;""""&amp;","&amp;""""&amp;"category"&amp;""""&amp;":"&amp;""""&amp;B14&amp;""""&amp;","&amp;""""&amp;"name"&amp;""""&amp;":"&amp;""""&amp;C14&amp;""""&amp;","&amp;""""&amp;"code"&amp;""""&amp;":"&amp;""""&amp;D14&amp;""""&amp;","&amp;""""&amp;"description"&amp;""""&amp;":"&amp;""""&amp;E14&amp;""""&amp;"},"</f>
        <v>{"id":"13","category":"BATTERY","name":"OE BATTERY","code":"DIN77","description":""},</v>
      </c>
      <c r="Q14" s="17" t="s">
        <v>730</v>
      </c>
      <c r="R14" s="16" t="n">
        <v>13</v>
      </c>
    </row>
    <row r="15" customFormat="false" ht="13.8" hidden="false" customHeight="false" outlineLevel="0" collapsed="false">
      <c r="A15" s="16" t="n">
        <v>14</v>
      </c>
      <c r="B15" s="16" t="s">
        <v>716</v>
      </c>
      <c r="C15" s="17" t="s">
        <v>717</v>
      </c>
      <c r="D15" s="17" t="s">
        <v>731</v>
      </c>
      <c r="E15" s="18"/>
      <c r="G15" s="5" t="str">
        <f aca="false">"{"&amp;""""&amp;"id"&amp;""""&amp;":"&amp;""""&amp;A15&amp;""""&amp;","&amp;""""&amp;"category"&amp;""""&amp;":"&amp;""""&amp;B15&amp;""""&amp;","&amp;""""&amp;"name"&amp;""""&amp;":"&amp;""""&amp;C15&amp;""""&amp;","&amp;""""&amp;"code"&amp;""""&amp;":"&amp;""""&amp;D15&amp;""""&amp;","&amp;""""&amp;"description"&amp;""""&amp;":"&amp;""""&amp;E15&amp;""""&amp;"},"</f>
        <v>{"id":"14","category":"BATTERY","name":"OE BATTERY","code":"G34","description":""},</v>
      </c>
      <c r="Q15" s="17" t="s">
        <v>731</v>
      </c>
      <c r="R15" s="16" t="n">
        <v>14</v>
      </c>
    </row>
    <row r="16" customFormat="false" ht="13.8" hidden="false" customHeight="false" outlineLevel="0" collapsed="false">
      <c r="A16" s="16" t="n">
        <v>15</v>
      </c>
      <c r="B16" s="16" t="s">
        <v>716</v>
      </c>
      <c r="C16" s="17" t="s">
        <v>717</v>
      </c>
      <c r="D16" s="17" t="s">
        <v>732</v>
      </c>
      <c r="E16" s="18"/>
      <c r="G16" s="5" t="str">
        <f aca="false">"{"&amp;""""&amp;"id"&amp;""""&amp;":"&amp;""""&amp;A16&amp;""""&amp;","&amp;""""&amp;"category"&amp;""""&amp;":"&amp;""""&amp;B16&amp;""""&amp;","&amp;""""&amp;"name"&amp;""""&amp;":"&amp;""""&amp;C16&amp;""""&amp;","&amp;""""&amp;"code"&amp;""""&amp;":"&amp;""""&amp;D16&amp;""""&amp;","&amp;""""&amp;"description"&amp;""""&amp;":"&amp;""""&amp;E16&amp;""""&amp;"},"</f>
        <v>{"id":"15","category":"BATTERY","name":"OE BATTERY","code":"NS50 ","description":""},</v>
      </c>
      <c r="Q16" s="17" t="s">
        <v>732</v>
      </c>
      <c r="R16" s="16" t="n">
        <v>15</v>
      </c>
    </row>
    <row r="17" customFormat="false" ht="13.8" hidden="false" customHeight="false" outlineLevel="0" collapsed="false">
      <c r="A17" s="16" t="n">
        <v>16</v>
      </c>
      <c r="B17" s="16" t="s">
        <v>716</v>
      </c>
      <c r="C17" s="17" t="s">
        <v>717</v>
      </c>
      <c r="D17" s="17" t="s">
        <v>733</v>
      </c>
      <c r="E17" s="18"/>
      <c r="G17" s="5" t="str">
        <f aca="false">"{"&amp;""""&amp;"id"&amp;""""&amp;":"&amp;""""&amp;A17&amp;""""&amp;","&amp;""""&amp;"category"&amp;""""&amp;":"&amp;""""&amp;B17&amp;""""&amp;","&amp;""""&amp;"name"&amp;""""&amp;":"&amp;""""&amp;C17&amp;""""&amp;","&amp;""""&amp;"code"&amp;""""&amp;":"&amp;""""&amp;D17&amp;""""&amp;","&amp;""""&amp;"description"&amp;""""&amp;":"&amp;""""&amp;E17&amp;""""&amp;"},"</f>
        <v>{"id":"16","category":"BATTERY","name":"OE BATTERY","code":"NS60L","description":""},</v>
      </c>
      <c r="Q17" s="17" t="s">
        <v>733</v>
      </c>
      <c r="R17" s="16" t="n">
        <v>16</v>
      </c>
    </row>
    <row r="18" customFormat="false" ht="13.8" hidden="false" customHeight="false" outlineLevel="0" collapsed="false">
      <c r="A18" s="16" t="n">
        <v>17</v>
      </c>
      <c r="B18" s="16" t="s">
        <v>716</v>
      </c>
      <c r="C18" s="17" t="s">
        <v>717</v>
      </c>
      <c r="D18" s="17" t="s">
        <v>734</v>
      </c>
      <c r="E18" s="18"/>
      <c r="G18" s="5" t="str">
        <f aca="false">"{"&amp;""""&amp;"id"&amp;""""&amp;":"&amp;""""&amp;A18&amp;""""&amp;","&amp;""""&amp;"category"&amp;""""&amp;":"&amp;""""&amp;B18&amp;""""&amp;","&amp;""""&amp;"name"&amp;""""&amp;":"&amp;""""&amp;C18&amp;""""&amp;","&amp;""""&amp;"code"&amp;""""&amp;":"&amp;""""&amp;D18&amp;""""&amp;","&amp;""""&amp;"description"&amp;""""&amp;":"&amp;""""&amp;E18&amp;""""&amp;"},"</f>
        <v>{"id":"17","category":"BATTERY","name":"OE BATTERY","code":"NS50 S/S","description":""},</v>
      </c>
      <c r="Q18" s="17" t="s">
        <v>734</v>
      </c>
      <c r="R18" s="16" t="n">
        <v>17</v>
      </c>
    </row>
    <row r="19" customFormat="false" ht="13.8" hidden="false" customHeight="false" outlineLevel="0" collapsed="false">
      <c r="A19" s="16" t="n">
        <v>18</v>
      </c>
      <c r="B19" s="16" t="s">
        <v>716</v>
      </c>
      <c r="C19" s="17" t="s">
        <v>717</v>
      </c>
      <c r="D19" s="17" t="s">
        <v>735</v>
      </c>
      <c r="E19" s="18"/>
      <c r="G19" s="5" t="str">
        <f aca="false">"{"&amp;""""&amp;"id"&amp;""""&amp;":"&amp;""""&amp;A19&amp;""""&amp;","&amp;""""&amp;"category"&amp;""""&amp;":"&amp;""""&amp;B19&amp;""""&amp;","&amp;""""&amp;"name"&amp;""""&amp;":"&amp;""""&amp;C19&amp;""""&amp;","&amp;""""&amp;"code"&amp;""""&amp;":"&amp;""""&amp;D19&amp;""""&amp;","&amp;""""&amp;"description"&amp;""""&amp;":"&amp;""""&amp;E19&amp;""""&amp;"},"</f>
        <v>{"id":"18","category":"BATTERY","name":"OE BATTERY","code":"NS60 S/S","description":""},</v>
      </c>
      <c r="Q19" s="17" t="s">
        <v>735</v>
      </c>
      <c r="R19" s="16" t="n">
        <v>18</v>
      </c>
    </row>
    <row r="20" customFormat="false" ht="13.8" hidden="false" customHeight="false" outlineLevel="0" collapsed="false">
      <c r="A20" s="16" t="n">
        <v>19</v>
      </c>
      <c r="B20" s="16" t="s">
        <v>716</v>
      </c>
      <c r="C20" s="17" t="s">
        <v>717</v>
      </c>
      <c r="D20" s="17" t="s">
        <v>736</v>
      </c>
      <c r="E20" s="18"/>
      <c r="G20" s="5" t="str">
        <f aca="false">"{"&amp;""""&amp;"id"&amp;""""&amp;":"&amp;""""&amp;A20&amp;""""&amp;","&amp;""""&amp;"category"&amp;""""&amp;":"&amp;""""&amp;B20&amp;""""&amp;","&amp;""""&amp;"name"&amp;""""&amp;":"&amp;""""&amp;C20&amp;""""&amp;","&amp;""""&amp;"code"&amp;""""&amp;":"&amp;""""&amp;D20&amp;""""&amp;","&amp;""""&amp;"description"&amp;""""&amp;":"&amp;""""&amp;E20&amp;""""&amp;"},"</f>
        <v>{"id":"19","category":"BATTERY","name":"OE BATTERY","code":"NX-20","description":""},</v>
      </c>
      <c r="Q20" s="17" t="s">
        <v>736</v>
      </c>
      <c r="R20" s="16" t="n">
        <v>19</v>
      </c>
    </row>
    <row r="21" customFormat="false" ht="13.8" hidden="false" customHeight="false" outlineLevel="0" collapsed="false">
      <c r="A21" s="16" t="n">
        <v>20</v>
      </c>
      <c r="B21" s="16" t="s">
        <v>716</v>
      </c>
      <c r="C21" s="17" t="s">
        <v>717</v>
      </c>
      <c r="D21" s="17" t="s">
        <v>737</v>
      </c>
      <c r="E21" s="18"/>
      <c r="G21" s="5" t="str">
        <f aca="false">"{"&amp;""""&amp;"id"&amp;""""&amp;":"&amp;""""&amp;A21&amp;""""&amp;","&amp;""""&amp;"category"&amp;""""&amp;":"&amp;""""&amp;B21&amp;""""&amp;","&amp;""""&amp;"name"&amp;""""&amp;":"&amp;""""&amp;C21&amp;""""&amp;","&amp;""""&amp;"code"&amp;""""&amp;":"&amp;""""&amp;D21&amp;""""&amp;","&amp;""""&amp;"description"&amp;""""&amp;":"&amp;""""&amp;E21&amp;""""&amp;"},"</f>
        <v>{"id":"20","category":"BATTERY","name":"OE BATTERY","code":"N70R","description":""},</v>
      </c>
      <c r="Q21" s="17" t="s">
        <v>737</v>
      </c>
      <c r="R21" s="16" t="n">
        <v>20</v>
      </c>
    </row>
    <row r="22" customFormat="false" ht="13.8" hidden="false" customHeight="false" outlineLevel="0" collapsed="false">
      <c r="A22" s="16" t="n">
        <v>21</v>
      </c>
      <c r="B22" s="16" t="s">
        <v>716</v>
      </c>
      <c r="C22" s="17" t="s">
        <v>717</v>
      </c>
      <c r="D22" s="17" t="s">
        <v>738</v>
      </c>
      <c r="E22" s="18"/>
      <c r="G22" s="5" t="str">
        <f aca="false">"{"&amp;""""&amp;"id"&amp;""""&amp;":"&amp;""""&amp;A22&amp;""""&amp;","&amp;""""&amp;"category"&amp;""""&amp;":"&amp;""""&amp;B22&amp;""""&amp;","&amp;""""&amp;"name"&amp;""""&amp;":"&amp;""""&amp;C22&amp;""""&amp;","&amp;""""&amp;"code"&amp;""""&amp;":"&amp;""""&amp;D22&amp;""""&amp;","&amp;""""&amp;"description"&amp;""""&amp;":"&amp;""""&amp;E22&amp;""""&amp;"},"</f>
        <v>{"id":"21","category":"BATTERY","name":"OE BATTERY","code":"DIN100","description":""},</v>
      </c>
      <c r="Q22" s="17" t="s">
        <v>738</v>
      </c>
      <c r="R22" s="16" t="n">
        <v>21</v>
      </c>
    </row>
    <row r="23" customFormat="false" ht="13.8" hidden="false" customHeight="false" outlineLevel="0" collapsed="false">
      <c r="A23" s="16" t="n">
        <v>22</v>
      </c>
      <c r="B23" s="16" t="s">
        <v>716</v>
      </c>
      <c r="C23" s="17" t="s">
        <v>717</v>
      </c>
      <c r="D23" s="17" t="s">
        <v>739</v>
      </c>
      <c r="E23" s="18"/>
      <c r="G23" s="5" t="str">
        <f aca="false">"{"&amp;""""&amp;"id"&amp;""""&amp;":"&amp;""""&amp;A23&amp;""""&amp;","&amp;""""&amp;"category"&amp;""""&amp;":"&amp;""""&amp;B23&amp;""""&amp;","&amp;""""&amp;"name"&amp;""""&amp;":"&amp;""""&amp;C23&amp;""""&amp;","&amp;""""&amp;"code"&amp;""""&amp;":"&amp;""""&amp;D23&amp;""""&amp;","&amp;""""&amp;"description"&amp;""""&amp;":"&amp;""""&amp;E23&amp;""""&amp;"},"</f>
        <v>{"id":"22","category":"BATTERY","name":"OE BATTERY","code":"N50L","description":""},</v>
      </c>
      <c r="Q23" s="17" t="s">
        <v>739</v>
      </c>
      <c r="R23" s="16" t="n">
        <v>22</v>
      </c>
    </row>
    <row r="24" customFormat="false" ht="13.8" hidden="false" customHeight="false" outlineLevel="0" collapsed="false">
      <c r="A24" s="16" t="n">
        <v>23</v>
      </c>
      <c r="B24" s="16" t="s">
        <v>716</v>
      </c>
      <c r="C24" s="17" t="s">
        <v>717</v>
      </c>
      <c r="D24" s="17" t="s">
        <v>740</v>
      </c>
      <c r="E24" s="18"/>
      <c r="G24" s="5" t="str">
        <f aca="false">"{"&amp;""""&amp;"id"&amp;""""&amp;":"&amp;""""&amp;A24&amp;""""&amp;","&amp;""""&amp;"category"&amp;""""&amp;":"&amp;""""&amp;B24&amp;""""&amp;","&amp;""""&amp;"name"&amp;""""&amp;":"&amp;""""&amp;C24&amp;""""&amp;","&amp;""""&amp;"code"&amp;""""&amp;":"&amp;""""&amp;D24&amp;""""&amp;","&amp;""""&amp;"description"&amp;""""&amp;":"&amp;""""&amp;E24&amp;""""&amp;"},"</f>
        <v>{"id":"23","category":"BATTERY","name":"OE BATTERY","code":"N70L","description":""},</v>
      </c>
      <c r="Q24" s="17" t="s">
        <v>740</v>
      </c>
      <c r="R24" s="16" t="n">
        <v>23</v>
      </c>
    </row>
    <row r="25" customFormat="false" ht="13.8" hidden="false" customHeight="false" outlineLevel="0" collapsed="false">
      <c r="A25" s="16" t="n">
        <v>24</v>
      </c>
      <c r="B25" s="16" t="s">
        <v>716</v>
      </c>
      <c r="C25" s="17" t="s">
        <v>717</v>
      </c>
      <c r="D25" s="17" t="s">
        <v>741</v>
      </c>
      <c r="E25" s="18"/>
      <c r="G25" s="5" t="str">
        <f aca="false">"{"&amp;""""&amp;"id"&amp;""""&amp;":"&amp;""""&amp;A25&amp;""""&amp;","&amp;""""&amp;"category"&amp;""""&amp;":"&amp;""""&amp;B25&amp;""""&amp;","&amp;""""&amp;"name"&amp;""""&amp;":"&amp;""""&amp;C25&amp;""""&amp;","&amp;""""&amp;"code"&amp;""""&amp;":"&amp;""""&amp;D25&amp;""""&amp;","&amp;""""&amp;"description"&amp;""""&amp;":"&amp;""""&amp;E25&amp;""""&amp;"},"</f>
        <v>{"id":"24","category":"BATTERY","name":"OE BATTERY","code":"N50x2","description":""},</v>
      </c>
      <c r="Q25" s="17" t="s">
        <v>741</v>
      </c>
      <c r="R25" s="16" t="n">
        <v>24</v>
      </c>
    </row>
    <row r="26" customFormat="false" ht="13.8" hidden="false" customHeight="false" outlineLevel="0" collapsed="false">
      <c r="A26" s="16" t="n">
        <v>25</v>
      </c>
      <c r="B26" s="16" t="s">
        <v>716</v>
      </c>
      <c r="C26" s="17" t="s">
        <v>717</v>
      </c>
      <c r="D26" s="19" t="s">
        <v>742</v>
      </c>
      <c r="E26" s="18"/>
      <c r="G26" s="5" t="str">
        <f aca="false">"{"&amp;""""&amp;"id"&amp;""""&amp;":"&amp;""""&amp;A26&amp;""""&amp;","&amp;""""&amp;"category"&amp;""""&amp;":"&amp;""""&amp;B26&amp;""""&amp;","&amp;""""&amp;"name"&amp;""""&amp;":"&amp;""""&amp;C26&amp;""""&amp;","&amp;""""&amp;"code"&amp;""""&amp;":"&amp;""""&amp;D26&amp;""""&amp;","&amp;""""&amp;"description"&amp;""""&amp;":"&amp;""""&amp;E26&amp;""""&amp;"},"</f>
        <v>{"id":"25","category":"BATTERY","name":"OE BATTERY","code":"NS40L","description":""},</v>
      </c>
      <c r="Q26" s="19" t="s">
        <v>742</v>
      </c>
      <c r="R26" s="16" t="n">
        <v>25</v>
      </c>
    </row>
    <row r="27" customFormat="false" ht="13.8" hidden="false" customHeight="false" outlineLevel="0" collapsed="false">
      <c r="A27" s="16" t="n">
        <v>26</v>
      </c>
      <c r="B27" s="16" t="s">
        <v>716</v>
      </c>
      <c r="C27" s="17" t="s">
        <v>717</v>
      </c>
      <c r="D27" s="17" t="s">
        <v>743</v>
      </c>
      <c r="E27" s="18"/>
      <c r="G27" s="5" t="str">
        <f aca="false">"{"&amp;""""&amp;"id"&amp;""""&amp;":"&amp;""""&amp;A27&amp;""""&amp;","&amp;""""&amp;"category"&amp;""""&amp;":"&amp;""""&amp;B27&amp;""""&amp;","&amp;""""&amp;"name"&amp;""""&amp;":"&amp;""""&amp;C27&amp;""""&amp;","&amp;""""&amp;"code"&amp;""""&amp;":"&amp;""""&amp;D27&amp;""""&amp;","&amp;""""&amp;"description"&amp;""""&amp;":"&amp;""""&amp;E27&amp;""""&amp;"},"</f>
        <v>{"id":"26","category":"BATTERY","name":"OE BATTERY","code":"D20","description":""},</v>
      </c>
      <c r="Q27" s="17" t="s">
        <v>743</v>
      </c>
      <c r="R27" s="16" t="n">
        <v>26</v>
      </c>
    </row>
    <row r="28" customFormat="false" ht="13.8" hidden="false" customHeight="false" outlineLevel="0" collapsed="false">
      <c r="A28" s="16" t="n">
        <v>27</v>
      </c>
      <c r="B28" s="16" t="s">
        <v>716</v>
      </c>
      <c r="C28" s="17" t="s">
        <v>717</v>
      </c>
      <c r="D28" s="17" t="s">
        <v>744</v>
      </c>
      <c r="E28" s="18"/>
      <c r="G28" s="5" t="str">
        <f aca="false">"{"&amp;""""&amp;"id"&amp;""""&amp;":"&amp;""""&amp;A28&amp;""""&amp;","&amp;""""&amp;"category"&amp;""""&amp;":"&amp;""""&amp;B28&amp;""""&amp;","&amp;""""&amp;"name"&amp;""""&amp;":"&amp;""""&amp;C28&amp;""""&amp;","&amp;""""&amp;"code"&amp;""""&amp;":"&amp;""""&amp;D28&amp;""""&amp;","&amp;""""&amp;"description"&amp;""""&amp;":"&amp;""""&amp;E28&amp;""""&amp;"},"</f>
        <v>{"id":"27","category":"BATTERY","name":"OE BATTERY","code":"N87L","description":""},</v>
      </c>
      <c r="Q28" s="17" t="s">
        <v>744</v>
      </c>
      <c r="R28" s="16" t="n">
        <v>27</v>
      </c>
    </row>
    <row r="29" customFormat="false" ht="13.8" hidden="false" customHeight="false" outlineLevel="0" collapsed="false">
      <c r="A29" s="16" t="n">
        <v>28</v>
      </c>
      <c r="B29" s="16" t="s">
        <v>716</v>
      </c>
      <c r="C29" s="17" t="s">
        <v>717</v>
      </c>
      <c r="D29" s="17" t="s">
        <v>745</v>
      </c>
      <c r="E29" s="18"/>
      <c r="G29" s="5" t="str">
        <f aca="false">"{"&amp;""""&amp;"id"&amp;""""&amp;":"&amp;""""&amp;A29&amp;""""&amp;","&amp;""""&amp;"category"&amp;""""&amp;":"&amp;""""&amp;B29&amp;""""&amp;","&amp;""""&amp;"name"&amp;""""&amp;":"&amp;""""&amp;C29&amp;""""&amp;","&amp;""""&amp;"code"&amp;""""&amp;":"&amp;""""&amp;D29&amp;""""&amp;","&amp;""""&amp;"description"&amp;""""&amp;":"&amp;""""&amp;E29&amp;""""&amp;"},"</f>
        <v>{"id":"28","category":"BATTERY","name":"OE BATTERY","code":"Q65 (D23L)","description":""},</v>
      </c>
      <c r="Q29" s="17" t="s">
        <v>745</v>
      </c>
      <c r="R29" s="16" t="n">
        <v>28</v>
      </c>
    </row>
    <row r="30" customFormat="false" ht="13.8" hidden="false" customHeight="false" outlineLevel="0" collapsed="false">
      <c r="A30" s="16" t="n">
        <v>29</v>
      </c>
      <c r="B30" s="16" t="s">
        <v>716</v>
      </c>
      <c r="C30" s="17" t="s">
        <v>717</v>
      </c>
      <c r="D30" s="17" t="s">
        <v>746</v>
      </c>
      <c r="E30" s="18"/>
      <c r="G30" s="5" t="str">
        <f aca="false">"{"&amp;""""&amp;"id"&amp;""""&amp;":"&amp;""""&amp;A30&amp;""""&amp;","&amp;""""&amp;"category"&amp;""""&amp;":"&amp;""""&amp;B30&amp;""""&amp;","&amp;""""&amp;"name"&amp;""""&amp;":"&amp;""""&amp;C30&amp;""""&amp;","&amp;""""&amp;"code"&amp;""""&amp;":"&amp;""""&amp;D30&amp;""""&amp;","&amp;""""&amp;"description"&amp;""""&amp;":"&amp;""""&amp;E30&amp;""""&amp;"},"</f>
        <v>{"id":"29","category":"BATTERY","name":"OE BATTERY","code":"Q?(D26L)","description":""},</v>
      </c>
      <c r="Q30" s="17" t="s">
        <v>746</v>
      </c>
      <c r="R30" s="16" t="n">
        <v>29</v>
      </c>
    </row>
    <row r="31" customFormat="false" ht="13.8" hidden="false" customHeight="false" outlineLevel="0" collapsed="false">
      <c r="A31" s="16" t="n">
        <v>30</v>
      </c>
      <c r="B31" s="16" t="s">
        <v>716</v>
      </c>
      <c r="C31" s="17" t="s">
        <v>717</v>
      </c>
      <c r="D31" s="17" t="s">
        <v>747</v>
      </c>
      <c r="E31" s="18"/>
      <c r="G31" s="5" t="str">
        <f aca="false">"{"&amp;""""&amp;"id"&amp;""""&amp;":"&amp;""""&amp;A31&amp;""""&amp;","&amp;""""&amp;"category"&amp;""""&amp;":"&amp;""""&amp;B31&amp;""""&amp;","&amp;""""&amp;"name"&amp;""""&amp;":"&amp;""""&amp;C31&amp;""""&amp;","&amp;""""&amp;"code"&amp;""""&amp;":"&amp;""""&amp;D31&amp;""""&amp;","&amp;""""&amp;"description"&amp;""""&amp;":"&amp;""""&amp;E31&amp;""""&amp;"},"</f>
        <v>{"id":"30","category":"BATTERY","name":"OE BATTERY","code":"G65","description":""},</v>
      </c>
      <c r="Q31" s="17" t="s">
        <v>747</v>
      </c>
      <c r="R31" s="16" t="n">
        <v>30</v>
      </c>
    </row>
    <row r="32" customFormat="false" ht="13.8" hidden="false" customHeight="false" outlineLevel="0" collapsed="false">
      <c r="A32" s="16" t="n">
        <v>31</v>
      </c>
      <c r="B32" s="16" t="s">
        <v>716</v>
      </c>
      <c r="C32" s="17" t="s">
        <v>717</v>
      </c>
      <c r="D32" s="17" t="s">
        <v>748</v>
      </c>
      <c r="E32" s="18"/>
      <c r="G32" s="5" t="str">
        <f aca="false">"{"&amp;""""&amp;"id"&amp;""""&amp;":"&amp;""""&amp;A32&amp;""""&amp;","&amp;""""&amp;"category"&amp;""""&amp;":"&amp;""""&amp;B32&amp;""""&amp;","&amp;""""&amp;"name"&amp;""""&amp;":"&amp;""""&amp;C32&amp;""""&amp;","&amp;""""&amp;"code"&amp;""""&amp;":"&amp;""""&amp;D32&amp;""""&amp;","&amp;""""&amp;"description"&amp;""""&amp;":"&amp;""""&amp;E32&amp;""""&amp;"},"</f>
        <v>{"id":"31","category":"BATTERY","name":"OE BATTERY","code":"34B17L","description":""},</v>
      </c>
      <c r="Q32" s="17" t="s">
        <v>748</v>
      </c>
      <c r="R32" s="16" t="n">
        <v>31</v>
      </c>
    </row>
    <row r="33" customFormat="false" ht="13.8" hidden="false" customHeight="false" outlineLevel="0" collapsed="false">
      <c r="A33" s="16" t="n">
        <v>32</v>
      </c>
      <c r="B33" s="16" t="s">
        <v>716</v>
      </c>
      <c r="C33" s="17" t="s">
        <v>717</v>
      </c>
      <c r="D33" s="17" t="s">
        <v>749</v>
      </c>
      <c r="E33" s="18"/>
      <c r="G33" s="5" t="str">
        <f aca="false">"{"&amp;""""&amp;"id"&amp;""""&amp;":"&amp;""""&amp;A33&amp;""""&amp;","&amp;""""&amp;"category"&amp;""""&amp;":"&amp;""""&amp;B33&amp;""""&amp;","&amp;""""&amp;"name"&amp;""""&amp;":"&amp;""""&amp;C33&amp;""""&amp;","&amp;""""&amp;"code"&amp;""""&amp;":"&amp;""""&amp;D33&amp;""""&amp;","&amp;""""&amp;"description"&amp;""""&amp;":"&amp;""""&amp;E33&amp;""""&amp;"},"</f>
        <v>{"id":"32","category":"BATTERY","name":"OE BATTERY","code":"G58","description":""},</v>
      </c>
      <c r="Q33" s="17" t="s">
        <v>749</v>
      </c>
      <c r="R33" s="16" t="n">
        <v>32</v>
      </c>
    </row>
    <row r="34" customFormat="false" ht="13.8" hidden="false" customHeight="false" outlineLevel="0" collapsed="false">
      <c r="A34" s="16" t="n">
        <v>33</v>
      </c>
      <c r="B34" s="16" t="s">
        <v>716</v>
      </c>
      <c r="C34" s="17" t="s">
        <v>717</v>
      </c>
      <c r="D34" s="17" t="s">
        <v>750</v>
      </c>
      <c r="E34" s="18"/>
      <c r="G34" s="5" t="str">
        <f aca="false">"{"&amp;""""&amp;"id"&amp;""""&amp;":"&amp;""""&amp;A34&amp;""""&amp;","&amp;""""&amp;"category"&amp;""""&amp;":"&amp;""""&amp;B34&amp;""""&amp;","&amp;""""&amp;"name"&amp;""""&amp;":"&amp;""""&amp;C34&amp;""""&amp;","&amp;""""&amp;"code"&amp;""""&amp;":"&amp;""""&amp;D34&amp;""""&amp;","&amp;""""&amp;"description"&amp;""""&amp;":"&amp;""""&amp;E34&amp;""""&amp;"},"</f>
        <v>{"id":"33","category":"BATTERY","name":"OE BATTERY","code":"G34/78","description":""},</v>
      </c>
      <c r="Q34" s="17" t="s">
        <v>750</v>
      </c>
      <c r="R34" s="16" t="n">
        <v>33</v>
      </c>
    </row>
    <row r="35" customFormat="false" ht="13.8" hidden="false" customHeight="false" outlineLevel="0" collapsed="false">
      <c r="A35" s="16" t="n">
        <v>34</v>
      </c>
      <c r="B35" s="16" t="s">
        <v>716</v>
      </c>
      <c r="C35" s="17" t="s">
        <v>717</v>
      </c>
      <c r="D35" s="17" t="s">
        <v>751</v>
      </c>
      <c r="E35" s="18"/>
      <c r="G35" s="5" t="str">
        <f aca="false">"{"&amp;""""&amp;"id"&amp;""""&amp;":"&amp;""""&amp;A35&amp;""""&amp;","&amp;""""&amp;"category"&amp;""""&amp;":"&amp;""""&amp;B35&amp;""""&amp;","&amp;""""&amp;"name"&amp;""""&amp;":"&amp;""""&amp;C35&amp;""""&amp;","&amp;""""&amp;"code"&amp;""""&amp;":"&amp;""""&amp;D35&amp;""""&amp;","&amp;""""&amp;"description"&amp;""""&amp;":"&amp;""""&amp;E35&amp;""""&amp;"},"</f>
        <v>{"id":"34","category":"BATTERY","name":"OE BATTERY","code":"DIN66R","description":""},</v>
      </c>
      <c r="Q35" s="17" t="s">
        <v>751</v>
      </c>
      <c r="R35" s="16" t="n">
        <v>34</v>
      </c>
    </row>
    <row r="36" customFormat="false" ht="13.8" hidden="false" customHeight="false" outlineLevel="0" collapsed="false">
      <c r="A36" s="16" t="n">
        <v>35</v>
      </c>
      <c r="B36" s="16" t="s">
        <v>716</v>
      </c>
      <c r="C36" s="17" t="s">
        <v>717</v>
      </c>
      <c r="D36" s="17" t="s">
        <v>752</v>
      </c>
      <c r="E36" s="18"/>
      <c r="G36" s="5" t="str">
        <f aca="false">"{"&amp;""""&amp;"id"&amp;""""&amp;":"&amp;""""&amp;A36&amp;""""&amp;","&amp;""""&amp;"category"&amp;""""&amp;":"&amp;""""&amp;B36&amp;""""&amp;","&amp;""""&amp;"name"&amp;""""&amp;":"&amp;""""&amp;C36&amp;""""&amp;","&amp;""""&amp;"code"&amp;""""&amp;":"&amp;""""&amp;D36&amp;""""&amp;","&amp;""""&amp;"description"&amp;""""&amp;":"&amp;""""&amp;E36&amp;""""&amp;"},"</f>
        <v>{"id":"35","category":"BATTERY","name":"OE BATTERY","code":"DIN66 ","description":""},</v>
      </c>
      <c r="Q36" s="17" t="s">
        <v>752</v>
      </c>
      <c r="R36" s="16" t="n">
        <v>35</v>
      </c>
    </row>
    <row r="37" customFormat="false" ht="13.8" hidden="false" customHeight="false" outlineLevel="0" collapsed="false">
      <c r="A37" s="16" t="n">
        <v>36</v>
      </c>
      <c r="B37" s="16" t="s">
        <v>716</v>
      </c>
      <c r="C37" s="17" t="s">
        <v>717</v>
      </c>
      <c r="D37" s="17" t="s">
        <v>753</v>
      </c>
      <c r="E37" s="18"/>
      <c r="G37" s="5" t="str">
        <f aca="false">"{"&amp;""""&amp;"id"&amp;""""&amp;":"&amp;""""&amp;A37&amp;""""&amp;","&amp;""""&amp;"category"&amp;""""&amp;":"&amp;""""&amp;B37&amp;""""&amp;","&amp;""""&amp;"name"&amp;""""&amp;":"&amp;""""&amp;C37&amp;""""&amp;","&amp;""""&amp;"code"&amp;""""&amp;":"&amp;""""&amp;D37&amp;""""&amp;","&amp;""""&amp;"description"&amp;""""&amp;":"&amp;""""&amp;E37&amp;""""&amp;"},"</f>
        <v>{"id":"36","category":"BATTERY","name":"OE BATTERY","code":"DIN77 Tall ","description":""},</v>
      </c>
      <c r="Q37" s="17" t="s">
        <v>753</v>
      </c>
      <c r="R37" s="16" t="n">
        <v>36</v>
      </c>
    </row>
    <row r="38" customFormat="false" ht="13.8" hidden="false" customHeight="false" outlineLevel="0" collapsed="false">
      <c r="A38" s="16" t="n">
        <v>37</v>
      </c>
      <c r="B38" s="16" t="s">
        <v>716</v>
      </c>
      <c r="C38" s="17" t="s">
        <v>717</v>
      </c>
      <c r="D38" s="17" t="s">
        <v>754</v>
      </c>
      <c r="E38" s="18"/>
      <c r="G38" s="5" t="str">
        <f aca="false">"{"&amp;""""&amp;"id"&amp;""""&amp;":"&amp;""""&amp;A38&amp;""""&amp;","&amp;""""&amp;"category"&amp;""""&amp;":"&amp;""""&amp;B38&amp;""""&amp;","&amp;""""&amp;"name"&amp;""""&amp;":"&amp;""""&amp;C38&amp;""""&amp;","&amp;""""&amp;"code"&amp;""""&amp;":"&amp;""""&amp;D38&amp;""""&amp;","&amp;""""&amp;"description"&amp;""""&amp;":"&amp;""""&amp;E38&amp;""""&amp;"},"</f>
        <v>{"id":"37","category":"BATTERY","name":"OE BATTERY","code":"DIN55 Tall ","description":""},</v>
      </c>
      <c r="Q38" s="17" t="s">
        <v>754</v>
      </c>
      <c r="R38" s="16" t="n">
        <v>37</v>
      </c>
    </row>
    <row r="39" customFormat="false" ht="13.8" hidden="false" customHeight="false" outlineLevel="0" collapsed="false">
      <c r="A39" s="16" t="n">
        <v>38</v>
      </c>
      <c r="B39" s="16" t="s">
        <v>716</v>
      </c>
      <c r="C39" s="17" t="s">
        <v>717</v>
      </c>
      <c r="D39" s="17" t="s">
        <v>755</v>
      </c>
      <c r="E39" s="18"/>
      <c r="G39" s="5" t="str">
        <f aca="false">"{"&amp;""""&amp;"id"&amp;""""&amp;":"&amp;""""&amp;A39&amp;""""&amp;","&amp;""""&amp;"category"&amp;""""&amp;":"&amp;""""&amp;B39&amp;""""&amp;","&amp;""""&amp;"name"&amp;""""&amp;":"&amp;""""&amp;C39&amp;""""&amp;","&amp;""""&amp;"code"&amp;""""&amp;":"&amp;""""&amp;D39&amp;""""&amp;","&amp;""""&amp;"description"&amp;""""&amp;":"&amp;""""&amp;E39&amp;""""&amp;"},"</f>
        <v>{"id":"38","category":"BATTERY","name":"OE BATTERY","code":"N50R","description":""},</v>
      </c>
      <c r="Q39" s="17" t="s">
        <v>755</v>
      </c>
      <c r="R39" s="16" t="n">
        <v>38</v>
      </c>
    </row>
    <row r="40" customFormat="false" ht="13.8" hidden="false" customHeight="false" outlineLevel="0" collapsed="false">
      <c r="A40" s="16" t="n">
        <v>39</v>
      </c>
      <c r="B40" s="16" t="s">
        <v>716</v>
      </c>
      <c r="C40" s="17" t="s">
        <v>717</v>
      </c>
      <c r="D40" s="17" t="s">
        <v>756</v>
      </c>
      <c r="E40" s="18"/>
      <c r="G40" s="5" t="str">
        <f aca="false">"{"&amp;""""&amp;"id"&amp;""""&amp;":"&amp;""""&amp;A40&amp;""""&amp;","&amp;""""&amp;"category"&amp;""""&amp;":"&amp;""""&amp;B40&amp;""""&amp;","&amp;""""&amp;"name"&amp;""""&amp;":"&amp;""""&amp;C40&amp;""""&amp;","&amp;""""&amp;"code"&amp;""""&amp;":"&amp;""""&amp;D40&amp;""""&amp;","&amp;""""&amp;"description"&amp;""""&amp;":"&amp;""""&amp;E40&amp;""""&amp;"},"</f>
        <v>{"id":"39","category":"BATTERY","name":"OE BATTERY","code":"B20","description":""},</v>
      </c>
      <c r="Q40" s="17" t="s">
        <v>756</v>
      </c>
      <c r="R40" s="16" t="n">
        <v>39</v>
      </c>
    </row>
    <row r="41" customFormat="false" ht="13.8" hidden="false" customHeight="false" outlineLevel="0" collapsed="false">
      <c r="A41" s="16" t="n">
        <v>40</v>
      </c>
      <c r="B41" s="16" t="s">
        <v>716</v>
      </c>
      <c r="C41" s="17" t="s">
        <v>717</v>
      </c>
      <c r="D41" s="17" t="s">
        <v>757</v>
      </c>
      <c r="E41" s="18"/>
      <c r="G41" s="5" t="str">
        <f aca="false">"{"&amp;""""&amp;"id"&amp;""""&amp;":"&amp;""""&amp;A41&amp;""""&amp;","&amp;""""&amp;"category"&amp;""""&amp;":"&amp;""""&amp;B41&amp;""""&amp;","&amp;""""&amp;"name"&amp;""""&amp;":"&amp;""""&amp;C41&amp;""""&amp;","&amp;""""&amp;"code"&amp;""""&amp;":"&amp;""""&amp;D41&amp;""""&amp;","&amp;""""&amp;"description"&amp;""""&amp;":"&amp;""""&amp;E41&amp;""""&amp;"},"</f>
        <v>{"id":"40","category":"BATTERY","name":"OE BATTERY","code":"DIN66x2","description":""},</v>
      </c>
      <c r="Q41" s="17" t="s">
        <v>757</v>
      </c>
      <c r="R41" s="16" t="n">
        <v>40</v>
      </c>
    </row>
    <row r="42" customFormat="false" ht="13.8" hidden="false" customHeight="false" outlineLevel="0" collapsed="false">
      <c r="A42" s="16" t="n">
        <v>41</v>
      </c>
      <c r="B42" s="16" t="s">
        <v>716</v>
      </c>
      <c r="C42" s="17" t="s">
        <v>717</v>
      </c>
      <c r="D42" s="17" t="s">
        <v>758</v>
      </c>
      <c r="E42" s="18"/>
      <c r="G42" s="5" t="str">
        <f aca="false">"{"&amp;""""&amp;"id"&amp;""""&amp;":"&amp;""""&amp;A42&amp;""""&amp;","&amp;""""&amp;"category"&amp;""""&amp;":"&amp;""""&amp;B42&amp;""""&amp;","&amp;""""&amp;"name"&amp;""""&amp;":"&amp;""""&amp;C42&amp;""""&amp;","&amp;""""&amp;"code"&amp;""""&amp;":"&amp;""""&amp;D42&amp;""""&amp;","&amp;""""&amp;"description"&amp;""""&amp;":"&amp;""""&amp;E42&amp;""""&amp;"},"</f>
        <v>{"id":"41","category":"BATTERY","name":"OE BATTERY","code":"DIN66H","description":""},</v>
      </c>
      <c r="Q42" s="17" t="s">
        <v>758</v>
      </c>
      <c r="R42" s="16" t="n">
        <v>41</v>
      </c>
    </row>
    <row r="43" customFormat="false" ht="13.8" hidden="false" customHeight="false" outlineLevel="0" collapsed="false">
      <c r="A43" s="16" t="n">
        <v>42</v>
      </c>
      <c r="B43" s="16" t="s">
        <v>716</v>
      </c>
      <c r="C43" s="17" t="s">
        <v>717</v>
      </c>
      <c r="D43" s="17" t="s">
        <v>759</v>
      </c>
      <c r="E43" s="18"/>
      <c r="G43" s="5" t="str">
        <f aca="false">"{"&amp;""""&amp;"id"&amp;""""&amp;":"&amp;""""&amp;A43&amp;""""&amp;","&amp;""""&amp;"category"&amp;""""&amp;":"&amp;""""&amp;B43&amp;""""&amp;","&amp;""""&amp;"name"&amp;""""&amp;":"&amp;""""&amp;C43&amp;""""&amp;","&amp;""""&amp;"code"&amp;""""&amp;":"&amp;""""&amp;D43&amp;""""&amp;","&amp;""""&amp;"description"&amp;""""&amp;":"&amp;""""&amp;E43&amp;""""&amp;"},"</f>
        <v>{"id":"42","category":"BATTERY","name":"OE BATTERY","code":"DIN55H","description":""},</v>
      </c>
      <c r="Q43" s="17" t="s">
        <v>759</v>
      </c>
      <c r="R43" s="16" t="n">
        <v>42</v>
      </c>
    </row>
    <row r="44" customFormat="false" ht="13.8" hidden="false" customHeight="false" outlineLevel="0" collapsed="false">
      <c r="A44" s="16" t="n">
        <v>43</v>
      </c>
      <c r="B44" s="16" t="s">
        <v>716</v>
      </c>
      <c r="C44" s="17" t="s">
        <v>717</v>
      </c>
      <c r="D44" s="17" t="s">
        <v>760</v>
      </c>
      <c r="E44" s="18"/>
      <c r="G44" s="5" t="str">
        <f aca="false">"{"&amp;""""&amp;"id"&amp;""""&amp;":"&amp;""""&amp;A44&amp;""""&amp;","&amp;""""&amp;"category"&amp;""""&amp;":"&amp;""""&amp;B44&amp;""""&amp;","&amp;""""&amp;"name"&amp;""""&amp;":"&amp;""""&amp;C44&amp;""""&amp;","&amp;""""&amp;"code"&amp;""""&amp;":"&amp;""""&amp;D44&amp;""""&amp;","&amp;""""&amp;"description"&amp;""""&amp;":"&amp;""""&amp;E44&amp;""""&amp;"},"</f>
        <v>{"id":"43","category":"BATTERY","name":"OE BATTERY","code":"N70x2","description":""},</v>
      </c>
      <c r="Q44" s="17" t="s">
        <v>760</v>
      </c>
      <c r="R44" s="16" t="n">
        <v>43</v>
      </c>
    </row>
    <row r="45" customFormat="false" ht="13.8" hidden="false" customHeight="false" outlineLevel="0" collapsed="false">
      <c r="A45" s="16" t="n">
        <v>44</v>
      </c>
      <c r="B45" s="16" t="s">
        <v>716</v>
      </c>
      <c r="C45" s="17" t="s">
        <v>717</v>
      </c>
      <c r="D45" s="17" t="s">
        <v>761</v>
      </c>
      <c r="E45" s="18"/>
      <c r="G45" s="5" t="str">
        <f aca="false">"{"&amp;""""&amp;"id"&amp;""""&amp;":"&amp;""""&amp;A45&amp;""""&amp;","&amp;""""&amp;"category"&amp;""""&amp;":"&amp;""""&amp;B45&amp;""""&amp;","&amp;""""&amp;"name"&amp;""""&amp;":"&amp;""""&amp;C45&amp;""""&amp;","&amp;""""&amp;"code"&amp;""""&amp;":"&amp;""""&amp;D45&amp;""""&amp;","&amp;""""&amp;"description"&amp;""""&amp;":"&amp;""""&amp;E45&amp;""""&amp;"},"</f>
        <v>{"id":"44","category":"BATTERY","name":"OE BATTERY","code":"NS40 ","description":""},</v>
      </c>
      <c r="Q45" s="17" t="s">
        <v>761</v>
      </c>
      <c r="R45" s="16" t="n">
        <v>44</v>
      </c>
    </row>
    <row r="46" customFormat="false" ht="13.8" hidden="false" customHeight="false" outlineLevel="0" collapsed="false">
      <c r="A46" s="16" t="n">
        <v>45</v>
      </c>
      <c r="B46" s="16" t="s">
        <v>716</v>
      </c>
      <c r="C46" s="17" t="s">
        <v>717</v>
      </c>
      <c r="D46" s="17" t="s">
        <v>762</v>
      </c>
      <c r="E46" s="18"/>
      <c r="G46" s="5" t="str">
        <f aca="false">"{"&amp;""""&amp;"id"&amp;""""&amp;":"&amp;""""&amp;A46&amp;""""&amp;","&amp;""""&amp;"category"&amp;""""&amp;":"&amp;""""&amp;B46&amp;""""&amp;","&amp;""""&amp;"name"&amp;""""&amp;":"&amp;""""&amp;C46&amp;""""&amp;","&amp;""""&amp;"code"&amp;""""&amp;":"&amp;""""&amp;D46&amp;""""&amp;","&amp;""""&amp;"description"&amp;""""&amp;":"&amp;""""&amp;E46&amp;""""&amp;"},"</f>
        <v>{"id":"45","category":"BATTERY","name":"OE BATTERY","code":"NS40R","description":""},</v>
      </c>
      <c r="Q46" s="17" t="s">
        <v>762</v>
      </c>
      <c r="R46" s="16" t="n">
        <v>45</v>
      </c>
    </row>
    <row r="47" customFormat="false" ht="13.8" hidden="false" customHeight="false" outlineLevel="0" collapsed="false">
      <c r="A47" s="16" t="n">
        <v>46</v>
      </c>
      <c r="B47" s="16" t="s">
        <v>716</v>
      </c>
      <c r="C47" s="17" t="s">
        <v>717</v>
      </c>
      <c r="D47" s="17" t="s">
        <v>763</v>
      </c>
      <c r="E47" s="18"/>
      <c r="G47" s="5" t="str">
        <f aca="false">"{"&amp;""""&amp;"id"&amp;""""&amp;":"&amp;""""&amp;A47&amp;""""&amp;","&amp;""""&amp;"category"&amp;""""&amp;":"&amp;""""&amp;B47&amp;""""&amp;","&amp;""""&amp;"name"&amp;""""&amp;":"&amp;""""&amp;C47&amp;""""&amp;","&amp;""""&amp;"code"&amp;""""&amp;":"&amp;""""&amp;D47&amp;""""&amp;","&amp;""""&amp;"description"&amp;""""&amp;":"&amp;""""&amp;E47&amp;""""&amp;"},"</f>
        <v>{"id":"46","category":"BATTERY","name":"OE BATTERY","code":"NS60R","description":""},</v>
      </c>
      <c r="Q47" s="17" t="s">
        <v>763</v>
      </c>
      <c r="R47" s="16" t="n">
        <v>46</v>
      </c>
    </row>
    <row r="48" customFormat="false" ht="13.8" hidden="false" customHeight="false" outlineLevel="0" collapsed="false">
      <c r="A48" s="16" t="n">
        <v>47</v>
      </c>
      <c r="B48" s="16" t="s">
        <v>716</v>
      </c>
      <c r="C48" s="17" t="s">
        <v>717</v>
      </c>
      <c r="D48" s="17" t="s">
        <v>764</v>
      </c>
      <c r="E48" s="18"/>
      <c r="G48" s="5" t="str">
        <f aca="false">"{"&amp;""""&amp;"id"&amp;""""&amp;":"&amp;""""&amp;A48&amp;""""&amp;","&amp;""""&amp;"category"&amp;""""&amp;":"&amp;""""&amp;B48&amp;""""&amp;","&amp;""""&amp;"name"&amp;""""&amp;":"&amp;""""&amp;C48&amp;""""&amp;","&amp;""""&amp;"code"&amp;""""&amp;":"&amp;""""&amp;D48&amp;""""&amp;","&amp;""""&amp;"description"&amp;""""&amp;":"&amp;""""&amp;E48&amp;""""&amp;"},"</f>
        <v>{"id":"47","category":"BATTERY","name":"OE BATTERY","code":"NS41","description":""},</v>
      </c>
      <c r="Q48" s="17" t="s">
        <v>764</v>
      </c>
      <c r="R48" s="16" t="n">
        <v>47</v>
      </c>
    </row>
    <row r="49" customFormat="false" ht="13.8" hidden="false" customHeight="false" outlineLevel="0" collapsed="false">
      <c r="A49" s="16" t="n">
        <v>48</v>
      </c>
      <c r="B49" s="16" t="s">
        <v>716</v>
      </c>
      <c r="C49" s="17" t="s">
        <v>717</v>
      </c>
      <c r="D49" s="17" t="s">
        <v>765</v>
      </c>
      <c r="E49" s="18"/>
      <c r="G49" s="5" t="str">
        <f aca="false">"{"&amp;""""&amp;"id"&amp;""""&amp;":"&amp;""""&amp;A49&amp;""""&amp;","&amp;""""&amp;"category"&amp;""""&amp;":"&amp;""""&amp;B49&amp;""""&amp;","&amp;""""&amp;"name"&amp;""""&amp;":"&amp;""""&amp;C49&amp;""""&amp;","&amp;""""&amp;"code"&amp;""""&amp;":"&amp;""""&amp;D49&amp;""""&amp;","&amp;""""&amp;"description"&amp;""""&amp;":"&amp;""""&amp;E49&amp;""""&amp;"},"</f>
        <v>{"id":"48","category":"BATTERY","name":"OE BATTERY","code":"DIN55R","description":""},</v>
      </c>
      <c r="Q49" s="17" t="s">
        <v>765</v>
      </c>
      <c r="R49" s="16" t="n">
        <v>48</v>
      </c>
    </row>
    <row r="50" customFormat="false" ht="13.8" hidden="false" customHeight="false" outlineLevel="0" collapsed="false">
      <c r="A50" s="16" t="n">
        <v>49</v>
      </c>
      <c r="B50" s="16" t="s">
        <v>716</v>
      </c>
      <c r="C50" s="17" t="s">
        <v>717</v>
      </c>
      <c r="D50" s="17" t="s">
        <v>766</v>
      </c>
      <c r="E50" s="18"/>
      <c r="G50" s="5" t="str">
        <f aca="false">"{"&amp;""""&amp;"id"&amp;""""&amp;":"&amp;""""&amp;A50&amp;""""&amp;","&amp;""""&amp;"category"&amp;""""&amp;":"&amp;""""&amp;B50&amp;""""&amp;","&amp;""""&amp;"name"&amp;""""&amp;":"&amp;""""&amp;C50&amp;""""&amp;","&amp;""""&amp;"code"&amp;""""&amp;":"&amp;""""&amp;D50&amp;""""&amp;","&amp;""""&amp;"description"&amp;""""&amp;":"&amp;""""&amp;E50&amp;""""&amp;"},"</f>
        <v>{"id":"49","category":"BATTERY","name":"OE BATTERY","code":"NS60 ","description":""},</v>
      </c>
      <c r="Q50" s="17" t="s">
        <v>766</v>
      </c>
      <c r="R50" s="16" t="n">
        <v>49</v>
      </c>
    </row>
    <row r="51" customFormat="false" ht="13.8" hidden="false" customHeight="false" outlineLevel="0" collapsed="false">
      <c r="A51" s="16" t="n">
        <v>50</v>
      </c>
      <c r="B51" s="16" t="s">
        <v>716</v>
      </c>
      <c r="C51" s="17" t="s">
        <v>717</v>
      </c>
      <c r="D51" s="17" t="s">
        <v>767</v>
      </c>
      <c r="E51" s="18"/>
      <c r="G51" s="5" t="str">
        <f aca="false">"{"&amp;""""&amp;"id"&amp;""""&amp;":"&amp;""""&amp;A51&amp;""""&amp;","&amp;""""&amp;"category"&amp;""""&amp;":"&amp;""""&amp;B51&amp;""""&amp;","&amp;""""&amp;"name"&amp;""""&amp;":"&amp;""""&amp;C51&amp;""""&amp;","&amp;""""&amp;"code"&amp;""""&amp;":"&amp;""""&amp;D51&amp;""""&amp;","&amp;""""&amp;"description"&amp;""""&amp;":"&amp;""""&amp;E51&amp;""""&amp;"},"</f>
        <v>{"id":"50","category":"BATTERY","name":"OE BATTERY","code":"N70 ","description":""},</v>
      </c>
      <c r="Q51" s="17" t="s">
        <v>767</v>
      </c>
      <c r="R51" s="16" t="n">
        <v>50</v>
      </c>
    </row>
  </sheetData>
  <autoFilter ref="A1:E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20"/>
  <sheetViews>
    <sheetView showFormulas="false" showGridLines="true" showRowColHeaders="true" showZeros="true" rightToLeft="false" tabSelected="false" showOutlineSymbols="true" defaultGridColor="true" view="normal" topLeftCell="L1" colorId="64" zoomScale="95" zoomScaleNormal="95" zoomScalePageLayoutView="100" workbookViewId="0">
      <selection pane="topLeft" activeCell="L8" activeCellId="1" sqref="A2:H2 L8"/>
    </sheetView>
  </sheetViews>
  <sheetFormatPr defaultRowHeight="13.8" zeroHeight="false" outlineLevelRow="0" outlineLevelCol="0"/>
  <cols>
    <col collapsed="false" customWidth="true" hidden="false" outlineLevel="0" max="1" min="1" style="5" width="4.9"/>
    <col collapsed="false" customWidth="true" hidden="false" outlineLevel="0" max="2" min="2" style="5" width="15.61"/>
    <col collapsed="false" customWidth="true" hidden="false" outlineLevel="0" max="3" min="3" style="5" width="10.32"/>
    <col collapsed="false" customWidth="true" hidden="false" outlineLevel="0" max="4" min="4" style="5" width="11.57"/>
    <col collapsed="false" customWidth="true" hidden="false" outlineLevel="0" max="5" min="5" style="5" width="11.71"/>
    <col collapsed="false" customWidth="true" hidden="false" outlineLevel="0" max="6" min="6" style="5" width="11.3"/>
    <col collapsed="false" customWidth="true" hidden="false" outlineLevel="0" max="7" min="7" style="5" width="13.65"/>
    <col collapsed="false" customWidth="true" hidden="false" outlineLevel="0" max="8" min="8" style="5" width="8.67"/>
    <col collapsed="false" customWidth="true" hidden="false" outlineLevel="0" max="9" min="9" style="5" width="13.52"/>
    <col collapsed="false" customWidth="true" hidden="false" outlineLevel="0" max="11" min="10" style="5" width="8.67"/>
    <col collapsed="false" customWidth="true" hidden="false" outlineLevel="0" max="12" min="12" style="5" width="153.69"/>
    <col collapsed="false" customWidth="true" hidden="false" outlineLevel="0" max="13" min="13" style="5" width="8.67"/>
    <col collapsed="false" customWidth="true" hidden="false" outlineLevel="0" max="14" min="14" style="5" width="71.45"/>
    <col collapsed="false" customWidth="true" hidden="false" outlineLevel="0" max="15" min="15" style="5" width="74.65"/>
    <col collapsed="false" customWidth="true" hidden="false" outlineLevel="0" max="1025" min="16" style="5" width="8.67"/>
  </cols>
  <sheetData>
    <row r="1" customFormat="false" ht="13.8" hidden="false" customHeight="false" outlineLevel="0" collapsed="false">
      <c r="A1" s="5" t="s">
        <v>0</v>
      </c>
      <c r="B1" s="5" t="s">
        <v>768</v>
      </c>
      <c r="C1" s="5" t="s">
        <v>769</v>
      </c>
      <c r="D1" s="5" t="s">
        <v>714</v>
      </c>
      <c r="E1" s="5" t="s">
        <v>2</v>
      </c>
      <c r="F1" s="5" t="s">
        <v>1</v>
      </c>
      <c r="G1" s="5" t="s">
        <v>715</v>
      </c>
      <c r="H1" s="5" t="s">
        <v>770</v>
      </c>
      <c r="I1" s="5" t="s">
        <v>51</v>
      </c>
      <c r="J1" s="5" t="s">
        <v>771</v>
      </c>
      <c r="K1" s="5" t="s">
        <v>772</v>
      </c>
      <c r="L1" s="5" t="s">
        <v>773</v>
      </c>
      <c r="N1" s="5" t="s">
        <v>774</v>
      </c>
      <c r="O1" s="5" t="s">
        <v>775</v>
      </c>
      <c r="P1" s="5" t="s">
        <v>776</v>
      </c>
    </row>
    <row r="2" customFormat="false" ht="13.8" hidden="false" customHeight="false" outlineLevel="0" collapsed="false">
      <c r="A2" s="5" t="n">
        <v>1</v>
      </c>
      <c r="B2" s="8" t="n">
        <v>1</v>
      </c>
      <c r="C2" s="5" t="n">
        <f aca="false">VLOOKUP(B2,model!A1:H620,8,0)</f>
        <v>2</v>
      </c>
      <c r="D2" s="5" t="str">
        <f aca="false">IFERROR(VLOOKUP(C2,part!$A$2:$E$51,2,0),"")</f>
        <v>BATTERY</v>
      </c>
      <c r="E2" s="5" t="str">
        <f aca="false">IFERROR(VLOOKUP(C2,part!$A$2:$E$51,3,0),"")</f>
        <v>OE BATTERY</v>
      </c>
      <c r="F2" s="5" t="str">
        <f aca="false">IFERROR(VLOOKUP(C2,part!$A$2:$E$51,4,0),"")</f>
        <v>NS50</v>
      </c>
      <c r="G2" s="5" t="n">
        <f aca="false">IFERROR(VLOOKUP(C2,part!$A$2:$E$51,5,0),"")</f>
        <v>0</v>
      </c>
      <c r="H2" s="5" t="str">
        <f aca="false">VLOOKUP(A2,model!$A$1:$I$620,9,0)</f>
        <v>D23R</v>
      </c>
      <c r="I2" s="5" t="n">
        <f aca="false">VLOOKUP(B2,model!$A$2:$J$620,10,0)</f>
        <v>0</v>
      </c>
      <c r="J2" s="5" t="n">
        <f aca="false">VLOOKUP(B2,Sheet6!K1:L904,2,0)</f>
        <v>0</v>
      </c>
      <c r="K2" s="5" t="n">
        <f aca="false">VLOOKUP(B2,model!A1:M620,13,0)</f>
        <v>0</v>
      </c>
      <c r="L2" s="5" t="str">
        <f aca="false">"{"&amp;""""&amp;"id"&amp;""""&amp;":"&amp;""""&amp;A2&amp;""""&amp;","&amp;""""&amp;"car_model_id"&amp;""""&amp;":"&amp;""""&amp;B2&amp;""""&amp;","&amp;""""&amp;"car_model"&amp;""""&amp;":"&amp;"["&amp;N2&amp;"],"&amp;""""&amp;"parts"&amp;""""&amp;":"&amp;"["&amp;O2&amp;"]"&amp;","&amp;""""&amp;"products"&amp;""""&amp;":"&amp;"["&amp;P2&amp;"]"&amp;"}"&amp;","</f>
        <v>{"id":"1","car_model_id":"1","car_model":[{"id":"1","make_id":"1","model_name":"Integra","year_model":"","description":""},],"parts":[{"id":"2","category":"BATTERY","name":"OE BATTERY","code":"NS50","description":""},],"products":[{"id":"1","car_part_id":"1","bestbuy_id":"0","category":"battery","brand":"energizer","name":"D23R","value":"","description":"","price":""},]},</v>
      </c>
      <c r="M2" s="5" t="s">
        <v>777</v>
      </c>
      <c r="N2" s="5" t="str">
        <f aca="false">VLOOKUP(B2,model!$A$2:$V$620,22,0)</f>
        <v>{"id":"1","make_id":"1","model_name":"Integra","year_model":"","description":""},</v>
      </c>
      <c r="O2" s="5" t="str">
        <f aca="false">VLOOKUP(C2,part!$A$2:$G$51,7,0)</f>
        <v>{"id":"2","category":"BATTERY","name":"OE BATTERY","code":"NS50","description":""},</v>
      </c>
      <c r="P2" s="5" t="str">
        <f aca="false">VLOOKUP(A2,product!B2:Y621,23,0)</f>
        <v>{"id":"1","car_part_id":"1","bestbuy_id":"0","category":"battery","brand":"energizer","name":"D23R","value":"","description":"","price":""},</v>
      </c>
    </row>
    <row r="3" customFormat="false" ht="13.8" hidden="false" customHeight="false" outlineLevel="0" collapsed="false">
      <c r="A3" s="5" t="n">
        <v>2</v>
      </c>
      <c r="B3" s="8" t="n">
        <v>2</v>
      </c>
      <c r="C3" s="5" t="n">
        <f aca="false">VLOOKUP(B3,model!A2:H621,8,0)</f>
        <v>2</v>
      </c>
      <c r="D3" s="5" t="str">
        <f aca="false">IFERROR(VLOOKUP(C3,part!$A$2:$E$51,2,0),"")</f>
        <v>BATTERY</v>
      </c>
      <c r="E3" s="5" t="str">
        <f aca="false">IFERROR(VLOOKUP(C3,part!$A$2:$E$51,3,0),"")</f>
        <v>OE BATTERY</v>
      </c>
      <c r="F3" s="5" t="str">
        <f aca="false">IFERROR(VLOOKUP(C3,part!$A$2:$E$51,4,0),"")</f>
        <v>NS50</v>
      </c>
      <c r="G3" s="5" t="n">
        <f aca="false">IFERROR(VLOOKUP(C3,part!$A$2:$E$51,5,0),"")</f>
        <v>0</v>
      </c>
      <c r="H3" s="5" t="str">
        <f aca="false">VLOOKUP(A3,model!$A$1:$I$620,9,0)</f>
        <v>D23R</v>
      </c>
      <c r="I3" s="5" t="n">
        <f aca="false">VLOOKUP(B3,model!$A$2:$J$620,10,0)</f>
        <v>0</v>
      </c>
      <c r="J3" s="5" t="n">
        <f aca="false">VLOOKUP(B3,Sheet6!K2:L905,2,0)</f>
        <v>0</v>
      </c>
      <c r="K3" s="5" t="n">
        <f aca="false">VLOOKUP(B3,model!A2:M621,13,0)</f>
        <v>0</v>
      </c>
      <c r="L3" s="5" t="str">
        <f aca="false">"{"&amp;""""&amp;"id"&amp;""""&amp;":"&amp;""""&amp;A3&amp;""""&amp;","&amp;""""&amp;"car_model_id"&amp;""""&amp;":"&amp;""""&amp;B3&amp;""""&amp;","&amp;""""&amp;"car_model"&amp;""""&amp;":"&amp;"["&amp;N3&amp;"],"&amp;""""&amp;"parts"&amp;""""&amp;":"&amp;"["&amp;O3&amp;"]"&amp;","&amp;""""&amp;"products"&amp;""""&amp;":"&amp;"["&amp;P3&amp;"]"&amp;"}"&amp;","</f>
        <v>{"id":"2","car_model_id":"2","car_model":[{"id":"2","make_id":"1","model_name":"NSX","year_model":"","description":""},],"parts":[{"id":"2","category":"BATTERY","name":"OE BATTERY","code":"NS50","description":""},],"products":[{"id":"2","car_part_id":"2","bestbuy_id":"0","category":"battery","brand":"energizer","name":"D23R","value":"","description":"","price":""},]},</v>
      </c>
      <c r="M3" s="5" t="str">
        <f aca="false">"parts"&amp;""""&amp;":"&amp;"["&amp;O3&amp;"]"&amp;","&amp;""""&amp;"products"&amp;""""&amp;":"&amp;"["&amp;P3&amp;"]"&amp;"}"&amp;","</f>
        <v>parts":[{"id":"2","category":"BATTERY","name":"OE BATTERY","code":"NS50","description":""},],"products":[{"id":"2","car_part_id":"2","bestbuy_id":"0","category":"battery","brand":"energizer","name":"D23R","value":"","description":"","price":""},]},</v>
      </c>
      <c r="N3" s="5" t="str">
        <f aca="false">VLOOKUP(B3,model!$A$2:$V$620,22,0)</f>
        <v>{"id":"2","make_id":"1","model_name":"NSX","year_model":"","description":""},</v>
      </c>
      <c r="O3" s="5" t="str">
        <f aca="false">VLOOKUP(C3,part!$A$2:$G$51,7,0)</f>
        <v>{"id":"2","category":"BATTERY","name":"OE BATTERY","code":"NS50","description":""},</v>
      </c>
      <c r="P3" s="5" t="str">
        <f aca="false">VLOOKUP(A3,product!B3:Y622,23,0)</f>
        <v>{"id":"2","car_part_id":"2","bestbuy_id":"0","category":"battery","brand":"energizer","name":"D23R","value":"","description":"","price":""},</v>
      </c>
    </row>
    <row r="4" customFormat="false" ht="13.8" hidden="false" customHeight="false" outlineLevel="0" collapsed="false">
      <c r="A4" s="5" t="n">
        <v>3</v>
      </c>
      <c r="B4" s="8" t="n">
        <v>3</v>
      </c>
      <c r="C4" s="5" t="n">
        <f aca="false">VLOOKUP(B4,model!A3:H622,8,0)</f>
        <v>2</v>
      </c>
      <c r="D4" s="5" t="str">
        <f aca="false">IFERROR(VLOOKUP(C4,part!$A$2:$E$51,2,0),"")</f>
        <v>BATTERY</v>
      </c>
      <c r="E4" s="5" t="str">
        <f aca="false">IFERROR(VLOOKUP(C4,part!$A$2:$E$51,3,0),"")</f>
        <v>OE BATTERY</v>
      </c>
      <c r="F4" s="5" t="str">
        <f aca="false">IFERROR(VLOOKUP(C4,part!$A$2:$E$51,4,0),"")</f>
        <v>NS50</v>
      </c>
      <c r="G4" s="5" t="n">
        <f aca="false">IFERROR(VLOOKUP(C4,part!$A$2:$E$51,5,0),"")</f>
        <v>0</v>
      </c>
      <c r="H4" s="5" t="str">
        <f aca="false">VLOOKUP(A4,model!$A$1:$I$620,9,0)</f>
        <v>D23L</v>
      </c>
      <c r="I4" s="5" t="n">
        <f aca="false">VLOOKUP(B4,model!$A$2:$J$620,10,0)</f>
        <v>0</v>
      </c>
      <c r="J4" s="5" t="n">
        <f aca="false">VLOOKUP(B4,Sheet6!K3:L906,2,0)</f>
        <v>0</v>
      </c>
      <c r="K4" s="5" t="n">
        <f aca="false">VLOOKUP(B4,model!A3:M622,13,0)</f>
        <v>1983</v>
      </c>
      <c r="L4" s="5" t="str">
        <f aca="false">"{"&amp;""""&amp;"id"&amp;""""&amp;":"&amp;""""&amp;A4&amp;""""&amp;","&amp;""""&amp;"car_model_id"&amp;""""&amp;":"&amp;""""&amp;B4&amp;""""&amp;","&amp;""""&amp;"car_model"&amp;""""&amp;":"&amp;"["&amp;N4&amp;"],"&amp;""""&amp;"parts"&amp;""""&amp;":"&amp;"["&amp;O4&amp;"]"&amp;","&amp;""""&amp;"products"&amp;""""&amp;":"&amp;"["&amp;P4&amp;"]"&amp;"}"&amp;","</f>
        <v>{"id":"3","car_model_id":"3","car_model":[{"id":"3","make_id":"1","model_name":"TL 3.2","year_model":"","description":""},],"parts":[{"id":"2","category":"BATTERY","name":"OE BATTERY","code":"NS50","description":""},],"products":[{"id":"3","car_part_id":"3","bestbuy_id":"1983","category":"battery","brand":"energizer","name":"D23L","value":"","description":"5950","price":"5950"},]},</v>
      </c>
      <c r="M4" s="5" t="str">
        <f aca="false">"parts"&amp;""""&amp;":"&amp;"["&amp;O4&amp;"]"&amp;","&amp;""""&amp;"products"&amp;""""&amp;":"&amp;"["&amp;P4&amp;"]"&amp;"}"&amp;","</f>
        <v>parts":[{"id":"2","category":"BATTERY","name":"OE BATTERY","code":"NS50","description":""},],"products":[{"id":"3","car_part_id":"3","bestbuy_id":"1983","category":"battery","brand":"energizer","name":"D23L","value":"","description":"5950","price":"5950"},]},</v>
      </c>
      <c r="N4" s="5" t="str">
        <f aca="false">VLOOKUP(B4,model!$A$2:$V$620,22,0)</f>
        <v>{"id":"3","make_id":"1","model_name":"TL 3.2","year_model":"","description":""},</v>
      </c>
      <c r="O4" s="5" t="str">
        <f aca="false">VLOOKUP(C4,part!$A$2:$G$51,7,0)</f>
        <v>{"id":"2","category":"BATTERY","name":"OE BATTERY","code":"NS50","description":""},</v>
      </c>
      <c r="P4" s="5" t="str">
        <f aca="false">VLOOKUP(A4,product!B4:Y623,23,0)</f>
        <v>{"id":"3","car_part_id":"3","bestbuy_id":"1983","category":"battery","brand":"energizer","name":"D23L","value":"","description":"5950","price":"5950"},</v>
      </c>
    </row>
    <row r="5" customFormat="false" ht="13.8" hidden="false" customHeight="false" outlineLevel="0" collapsed="false">
      <c r="A5" s="5" t="n">
        <v>4</v>
      </c>
      <c r="B5" s="8" t="n">
        <v>4</v>
      </c>
      <c r="C5" s="5" t="n">
        <f aca="false">VLOOKUP(B5,model!A4:H623,8,0)</f>
        <v>2</v>
      </c>
      <c r="D5" s="5" t="str">
        <f aca="false">IFERROR(VLOOKUP(C5,part!$A$2:$E$51,2,0),"")</f>
        <v>BATTERY</v>
      </c>
      <c r="E5" s="5" t="str">
        <f aca="false">IFERROR(VLOOKUP(C5,part!$A$2:$E$51,3,0),"")</f>
        <v>OE BATTERY</v>
      </c>
      <c r="F5" s="5" t="str">
        <f aca="false">IFERROR(VLOOKUP(C5,part!$A$2:$E$51,4,0),"")</f>
        <v>NS50</v>
      </c>
      <c r="G5" s="5" t="n">
        <f aca="false">IFERROR(VLOOKUP(C5,part!$A$2:$E$51,5,0),"")</f>
        <v>0</v>
      </c>
      <c r="H5" s="5" t="str">
        <f aca="false">VLOOKUP(A5,model!$A$1:$I$620,9,0)</f>
        <v>D23L</v>
      </c>
      <c r="I5" s="5" t="n">
        <f aca="false">VLOOKUP(B5,model!$A$2:$J$620,10,0)</f>
        <v>0</v>
      </c>
      <c r="J5" s="5" t="n">
        <f aca="false">VLOOKUP(B5,Sheet6!K4:L907,2,0)</f>
        <v>0</v>
      </c>
      <c r="K5" s="5" t="n">
        <f aca="false">VLOOKUP(B5,model!A4:M623,13,0)</f>
        <v>1983</v>
      </c>
      <c r="L5" s="5" t="str">
        <f aca="false">"{"&amp;""""&amp;"id"&amp;""""&amp;":"&amp;""""&amp;A5&amp;""""&amp;","&amp;""""&amp;"car_model_id"&amp;""""&amp;":"&amp;""""&amp;B5&amp;""""&amp;","&amp;""""&amp;"car_model"&amp;""""&amp;":"&amp;"["&amp;N5&amp;"],"&amp;""""&amp;"parts"&amp;""""&amp;":"&amp;"["&amp;O5&amp;"]"&amp;","&amp;""""&amp;"products"&amp;""""&amp;":"&amp;"["&amp;P5&amp;"]"&amp;"}"&amp;","</f>
        <v>{"id":"4","car_model_id":"4","car_model":[{"id":"4","make_id":"1","model_name":"ZDX 3.7 Sports Coupe","year_model":"","description":""},],"parts":[{"id":"2","category":"BATTERY","name":"OE BATTERY","code":"NS50","description":""},],"products":[{"id":"4","car_part_id":"4","bestbuy_id":"1983","category":"battery","brand":"energizer","name":"D23L","value":"","description":"5950","price":"5950"},]},</v>
      </c>
      <c r="M5" s="5" t="str">
        <f aca="false">"parts"&amp;""""&amp;":"&amp;"["&amp;O5&amp;"]"&amp;","&amp;""""&amp;"products"&amp;""""&amp;":"&amp;"["&amp;P5&amp;"]"&amp;"}"&amp;","</f>
        <v>parts":[{"id":"2","category":"BATTERY","name":"OE BATTERY","code":"NS50","description":""},],"products":[{"id":"4","car_part_id":"4","bestbuy_id":"1983","category":"battery","brand":"energizer","name":"D23L","value":"","description":"5950","price":"5950"},]},</v>
      </c>
      <c r="N5" s="5" t="str">
        <f aca="false">VLOOKUP(B5,model!$A$2:$V$620,22,0)</f>
        <v>{"id":"4","make_id":"1","model_name":"ZDX 3.7 Sports Coupe","year_model":"","description":""},</v>
      </c>
      <c r="O5" s="5" t="str">
        <f aca="false">VLOOKUP(C5,part!$A$2:$G$51,7,0)</f>
        <v>{"id":"2","category":"BATTERY","name":"OE BATTERY","code":"NS50","description":""},</v>
      </c>
      <c r="P5" s="5" t="str">
        <f aca="false">VLOOKUP(A5,product!B5:Y624,23,0)</f>
        <v>{"id":"4","car_part_id":"4","bestbuy_id":"1983","category":"battery","brand":"energizer","name":"D23L","value":"","description":"5950","price":"5950"},</v>
      </c>
    </row>
    <row r="6" customFormat="false" ht="13.8" hidden="false" customHeight="false" outlineLevel="0" collapsed="false">
      <c r="A6" s="5" t="n">
        <v>5</v>
      </c>
      <c r="B6" s="8" t="n">
        <v>5</v>
      </c>
      <c r="C6" s="5" t="n">
        <f aca="false">VLOOKUP(B6,model!A5:H624,8,0)</f>
        <v>11</v>
      </c>
      <c r="D6" s="5" t="str">
        <f aca="false">IFERROR(VLOOKUP(C6,part!$A$2:$E$51,2,0),"")</f>
        <v>BATTERY</v>
      </c>
      <c r="E6" s="5" t="str">
        <f aca="false">IFERROR(VLOOKUP(C6,part!$A$2:$E$51,3,0),"")</f>
        <v>OE BATTERY</v>
      </c>
      <c r="F6" s="5" t="str">
        <f aca="false">IFERROR(VLOOKUP(C6,part!$A$2:$E$51,4,0),"")</f>
        <v>N50</v>
      </c>
      <c r="G6" s="5" t="n">
        <f aca="false">IFERROR(VLOOKUP(C6,part!$A$2:$E$51,5,0),"")</f>
        <v>0</v>
      </c>
      <c r="H6" s="5" t="str">
        <f aca="false">VLOOKUP(A6,model!$A$1:$I$620,9,0)</f>
        <v>D26L</v>
      </c>
      <c r="I6" s="5" t="n">
        <f aca="false">VLOOKUP(B6,model!$A$2:$J$620,10,0)</f>
        <v>0</v>
      </c>
      <c r="J6" s="5" t="n">
        <f aca="false">VLOOKUP(B6,Sheet6!K5:L908,2,0)</f>
        <v>0</v>
      </c>
      <c r="K6" s="5" t="n">
        <f aca="false">VLOOKUP(B6,model!A5:M624,13,0)</f>
        <v>1995</v>
      </c>
      <c r="L6" s="5" t="str">
        <f aca="false">"{"&amp;""""&amp;"id"&amp;""""&amp;":"&amp;""""&amp;A6&amp;""""&amp;","&amp;""""&amp;"car_model_id"&amp;""""&amp;":"&amp;""""&amp;B6&amp;""""&amp;","&amp;""""&amp;"car_model"&amp;""""&amp;":"&amp;"["&amp;N6&amp;"],"&amp;""""&amp;"parts"&amp;""""&amp;":"&amp;"["&amp;O6&amp;"]"&amp;","&amp;""""&amp;"products"&amp;""""&amp;":"&amp;"["&amp;P6&amp;"]"&amp;"}"&amp;","</f>
        <v>{"id":"5","car_model_id":"5","car_model":[{"id":"5","make_id":"1","model_name":"MDX","year_model":"","description":""},],"parts":[{"id":"11","category":"BATTERY","name":"OE BATTERY","code":"N50","description":""},],"products":[{"id":"5","car_part_id":"5","bestbuy_id":"1995","category":"battery","brand":"energizer","name":"D26L","value":"","description":"6300","price":"6300"},]},</v>
      </c>
      <c r="M6" s="5" t="str">
        <f aca="false">"parts"&amp;""""&amp;":"&amp;"["&amp;O6&amp;"]"&amp;","&amp;""""&amp;"products"&amp;""""&amp;":"&amp;"["&amp;P6&amp;"]"&amp;"}"&amp;","</f>
        <v>parts":[{"id":"11","category":"BATTERY","name":"OE BATTERY","code":"N50","description":""},],"products":[{"id":"5","car_part_id":"5","bestbuy_id":"1995","category":"battery","brand":"energizer","name":"D26L","value":"","description":"6300","price":"6300"},]},</v>
      </c>
      <c r="N6" s="5" t="str">
        <f aca="false">VLOOKUP(B6,model!$A$2:$V$620,22,0)</f>
        <v>{"id":"5","make_id":"1","model_name":"MDX","year_model":"","description":""},</v>
      </c>
      <c r="O6" s="5" t="str">
        <f aca="false">VLOOKUP(C6,part!$A$2:$G$51,7,0)</f>
        <v>{"id":"11","category":"BATTERY","name":"OE BATTERY","code":"N50","description":""},</v>
      </c>
      <c r="P6" s="5" t="str">
        <f aca="false">VLOOKUP(A6,product!B6:Y625,23,0)</f>
        <v>{"id":"5","car_part_id":"5","bestbuy_id":"1995","category":"battery","brand":"energizer","name":"D26L","value":"","description":"6300","price":"6300"},</v>
      </c>
    </row>
    <row r="7" customFormat="false" ht="13.8" hidden="false" customHeight="false" outlineLevel="0" collapsed="false">
      <c r="A7" s="5" t="n">
        <v>6</v>
      </c>
      <c r="B7" s="8" t="n">
        <v>6</v>
      </c>
      <c r="C7" s="5" t="n">
        <f aca="false">VLOOKUP(B7,model!A6:H625,8,0)</f>
        <v>11</v>
      </c>
      <c r="D7" s="5" t="str">
        <f aca="false">IFERROR(VLOOKUP(C7,part!$A$2:$E$51,2,0),"")</f>
        <v>BATTERY</v>
      </c>
      <c r="E7" s="5" t="str">
        <f aca="false">IFERROR(VLOOKUP(C7,part!$A$2:$E$51,3,0),"")</f>
        <v>OE BATTERY</v>
      </c>
      <c r="F7" s="5" t="str">
        <f aca="false">IFERROR(VLOOKUP(C7,part!$A$2:$E$51,4,0),"")</f>
        <v>N50</v>
      </c>
      <c r="G7" s="5" t="n">
        <f aca="false">IFERROR(VLOOKUP(C7,part!$A$2:$E$51,5,0),"")</f>
        <v>0</v>
      </c>
      <c r="H7" s="5" t="str">
        <f aca="false">VLOOKUP(A7,model!$A$1:$I$620,9,0)</f>
        <v>D26L</v>
      </c>
      <c r="I7" s="5" t="n">
        <f aca="false">VLOOKUP(B7,model!$A$2:$J$620,10,0)</f>
        <v>0</v>
      </c>
      <c r="J7" s="5" t="n">
        <f aca="false">VLOOKUP(B7,Sheet6!K6:L909,2,0)</f>
        <v>0</v>
      </c>
      <c r="K7" s="5" t="n">
        <f aca="false">VLOOKUP(B7,model!A6:M625,13,0)</f>
        <v>1995</v>
      </c>
      <c r="L7" s="5" t="str">
        <f aca="false">"{"&amp;""""&amp;"id"&amp;""""&amp;":"&amp;""""&amp;A7&amp;""""&amp;","&amp;""""&amp;"car_model_id"&amp;""""&amp;":"&amp;""""&amp;B7&amp;""""&amp;","&amp;""""&amp;"car_model"&amp;""""&amp;":"&amp;"["&amp;N7&amp;"],"&amp;""""&amp;"parts"&amp;""""&amp;":"&amp;"["&amp;O7&amp;"]"&amp;","&amp;""""&amp;"products"&amp;""""&amp;":"&amp;"["&amp;P7&amp;"]"&amp;"}"&amp;","</f>
        <v>{"id":"6","car_model_id":"6","car_model":[{"id":"6","make_id":"1","model_name":"RDX","year_model":"","description":""},],"parts":[{"id":"11","category":"BATTERY","name":"OE BATTERY","code":"N50","description":""},],"products":[{"id":"6","car_part_id":"6","bestbuy_id":"1995","category":"battery","brand":"energizer","name":"D26L","value":"","description":"6300","price":"6300"},]},</v>
      </c>
      <c r="M7" s="5" t="str">
        <f aca="false">"parts"&amp;""""&amp;":"&amp;"["&amp;O7&amp;"]"&amp;","&amp;""""&amp;"products"&amp;""""&amp;":"&amp;"["&amp;P7&amp;"]"&amp;"}"&amp;","</f>
        <v>parts":[{"id":"11","category":"BATTERY","name":"OE BATTERY","code":"N50","description":""},],"products":[{"id":"6","car_part_id":"6","bestbuy_id":"1995","category":"battery","brand":"energizer","name":"D26L","value":"","description":"6300","price":"6300"},]},</v>
      </c>
      <c r="N7" s="5" t="str">
        <f aca="false">VLOOKUP(B7,model!$A$2:$V$620,22,0)</f>
        <v>{"id":"6","make_id":"1","model_name":"RDX","year_model":"","description":""},</v>
      </c>
      <c r="O7" s="5" t="str">
        <f aca="false">VLOOKUP(C7,part!$A$2:$G$51,7,0)</f>
        <v>{"id":"11","category":"BATTERY","name":"OE BATTERY","code":"N50","description":""},</v>
      </c>
      <c r="P7" s="5" t="str">
        <f aca="false">VLOOKUP(A7,product!B7:Y626,23,0)</f>
        <v>{"id":"6","car_part_id":"6","bestbuy_id":"1995","category":"battery","brand":"energizer","name":"D26L","value":"","description":"6300","price":"6300"},</v>
      </c>
    </row>
    <row r="8" customFormat="false" ht="13.8" hidden="false" customHeight="false" outlineLevel="0" collapsed="false">
      <c r="A8" s="5" t="n">
        <v>7</v>
      </c>
      <c r="B8" s="8" t="n">
        <v>7</v>
      </c>
      <c r="C8" s="5" t="n">
        <f aca="false">VLOOKUP(B8,model!A7:H626,8,0)</f>
        <v>5</v>
      </c>
      <c r="D8" s="5" t="str">
        <f aca="false">IFERROR(VLOOKUP(C8,part!$A$2:$E$51,2,0),"")</f>
        <v>BATTERY</v>
      </c>
      <c r="E8" s="5" t="str">
        <f aca="false">IFERROR(VLOOKUP(C8,part!$A$2:$E$51,3,0),"")</f>
        <v>OE BATTERY</v>
      </c>
      <c r="F8" s="5" t="str">
        <f aca="false">IFERROR(VLOOKUP(C8,part!$A$2:$E$51,4,0),"")</f>
        <v>DIN66</v>
      </c>
      <c r="G8" s="5" t="n">
        <f aca="false">IFERROR(VLOOKUP(C8,part!$A$2:$E$51,5,0),"")</f>
        <v>0</v>
      </c>
      <c r="H8" s="5" t="str">
        <f aca="false">VLOOKUP(A8,model!$A$1:$I$620,9,0)</f>
        <v>DIN66</v>
      </c>
      <c r="I8" s="5" t="n">
        <f aca="false">VLOOKUP(B8,model!$A$2:$J$620,10,0)</f>
        <v>2001</v>
      </c>
      <c r="J8" s="5" t="n">
        <f aca="false">VLOOKUP(B8,Sheet6!K7:L910,2,0)</f>
        <v>0</v>
      </c>
      <c r="K8" s="5" t="str">
        <f aca="false">VLOOKUP(B8,model!A7:M626,13,0)</f>
        <v>2001/2004</v>
      </c>
      <c r="L8" s="5" t="str">
        <f aca="false">"{"&amp;""""&amp;"id"&amp;""""&amp;":"&amp;""""&amp;A8&amp;""""&amp;","&amp;""""&amp;"car_model_id"&amp;""""&amp;":"&amp;""""&amp;B8&amp;""""&amp;","&amp;""""&amp;"car_model"&amp;""""&amp;":"&amp;"["&amp;N8&amp;"],"&amp;""""&amp;"parts"&amp;""""&amp;":"&amp;"["&amp;O8&amp;"]"&amp;","&amp;""""&amp;"products"&amp;""""&amp;":"&amp;"["&amp;P8&amp;"]"&amp;"}"&amp;","</f>
        <v>{"id":"7","car_model_id":"7","car_model":[{"id":"7","make_id":"2","model_name":"155 - Twinn Spark 16V","year_model":"1996 - on","description":""},],"parts":[{"id":"5","category":"BATTERY","name":"OE BATTERY","code":"DIN66","description":""},],"products":[{"id":"7","car_part_id":"7","bestbuy_id":"2001","category":"battery","brand":"energizer","name":"DIN66","value":"","description":"7950","price":"7950"},{"id":"623","car_part_id":"7","bestbuy_id":"2004","category":"battery","brand":"energizer","name":"DIN66","description":"","price":"15850"},]},</v>
      </c>
      <c r="M8" s="5" t="str">
        <f aca="false">"parts"&amp;""""&amp;":"&amp;"["&amp;O8&amp;"]"&amp;","&amp;""""&amp;"products"&amp;""""&amp;":"&amp;"["&amp;P8&amp;"]"&amp;"}"&amp;","</f>
        <v>parts":[{"id":"5","category":"BATTERY","name":"OE BATTERY","code":"DIN66","description":""},],"products":[{"id":"7","car_part_id":"7","bestbuy_id":"2001","category":"battery","brand":"energizer","name":"DIN66","value":"","description":"7950","price":"7950"},{"id":"623","car_part_id":"7","bestbuy_id":"2004","category":"battery","brand":"energizer","name":"DIN66","description":"","price":"15850"},]},</v>
      </c>
      <c r="N8" s="5" t="str">
        <f aca="false">VLOOKUP(B8,model!$A$2:$V$620,22,0)</f>
        <v>{"id":"7","make_id":"2","model_name":"155 - Twinn Spark 16V","year_model":"1996 - on","description":""},</v>
      </c>
      <c r="O8" s="5" t="str">
        <f aca="false">VLOOKUP(C8,part!$A$2:$G$51,7,0)</f>
        <v>{"id":"5","category":"BATTERY","name":"OE BATTERY","code":"DIN66","description":""},</v>
      </c>
      <c r="P8" s="5" t="str">
        <f aca="false">VLOOKUP(A8,product!B8:Y627,23,0)</f>
        <v>{"id":"7","car_part_id":"7","bestbuy_id":"2001","category":"battery","brand":"energizer","name":"DIN66","value":"","description":"7950","price":"7950"},{"id":"623","car_part_id":"7","bestbuy_id":"2004","category":"battery","brand":"energizer","name":"DIN66","description":"","price":"15850"},</v>
      </c>
    </row>
    <row r="9" customFormat="false" ht="13.8" hidden="false" customHeight="false" outlineLevel="0" collapsed="false">
      <c r="A9" s="5" t="n">
        <v>8</v>
      </c>
      <c r="B9" s="8" t="n">
        <v>8</v>
      </c>
      <c r="C9" s="5" t="n">
        <f aca="false">VLOOKUP(B9,model!A8:H627,8,0)</f>
        <v>5</v>
      </c>
      <c r="D9" s="5" t="str">
        <f aca="false">IFERROR(VLOOKUP(C9,part!$A$2:$E$51,2,0),"")</f>
        <v>BATTERY</v>
      </c>
      <c r="E9" s="5" t="str">
        <f aca="false">IFERROR(VLOOKUP(C9,part!$A$2:$E$51,3,0),"")</f>
        <v>OE BATTERY</v>
      </c>
      <c r="F9" s="5" t="str">
        <f aca="false">IFERROR(VLOOKUP(C9,part!$A$2:$E$51,4,0),"")</f>
        <v>DIN66</v>
      </c>
      <c r="G9" s="5" t="n">
        <f aca="false">IFERROR(VLOOKUP(C9,part!$A$2:$E$51,5,0),"")</f>
        <v>0</v>
      </c>
      <c r="H9" s="5" t="str">
        <f aca="false">VLOOKUP(A9,model!$A$1:$I$620,9,0)</f>
        <v>DIN66</v>
      </c>
      <c r="I9" s="5" t="n">
        <f aca="false">VLOOKUP(B9,model!$A$2:$J$620,10,0)</f>
        <v>2001</v>
      </c>
      <c r="J9" s="5" t="n">
        <f aca="false">VLOOKUP(B9,Sheet6!K8:L911,2,0)</f>
        <v>0</v>
      </c>
      <c r="K9" s="5" t="str">
        <f aca="false">VLOOKUP(B9,model!A8:M627,13,0)</f>
        <v>2001/2004</v>
      </c>
      <c r="L9" s="5" t="str">
        <f aca="false">"{"&amp;""""&amp;"id"&amp;""""&amp;":"&amp;""""&amp;A9&amp;""""&amp;","&amp;""""&amp;"car_model_id"&amp;""""&amp;":"&amp;""""&amp;B9&amp;""""&amp;","&amp;""""&amp;"car_model"&amp;""""&amp;":"&amp;"["&amp;N9&amp;"],"&amp;""""&amp;"parts"&amp;""""&amp;":"&amp;"["&amp;O9&amp;"]"&amp;","&amp;""""&amp;"products"&amp;""""&amp;":"&amp;"["&amp;P9&amp;"]"&amp;"}"&amp;","</f>
        <v>{"id":"8","car_model_id":"8","car_model":[{"id":"8","make_id":"2","model_name":"164 - VG","year_model":"1997 - on","description":""},],"parts":[{"id":"5","category":"BATTERY","name":"OE BATTERY","code":"DIN66","description":""},],"products":[{"id":"8","car_part_id":"8","bestbuy_id":"2001","category":"battery","brand":"energizer","name":"DIN66","value":"","description":"7950","price":"7950"},{"id":"624","car_part_id":"8","bestbuy_id":"2004","category":"battery","brand":"energizer","name":"DIN66","description":"","price":"15850"},]},</v>
      </c>
      <c r="M9" s="5" t="str">
        <f aca="false">"parts"&amp;""""&amp;":"&amp;"["&amp;O9&amp;"]"&amp;","&amp;""""&amp;"products"&amp;""""&amp;":"&amp;"["&amp;P9&amp;"]"&amp;"}"&amp;","</f>
        <v>parts":[{"id":"5","category":"BATTERY","name":"OE BATTERY","code":"DIN66","description":""},],"products":[{"id":"8","car_part_id":"8","bestbuy_id":"2001","category":"battery","brand":"energizer","name":"DIN66","value":"","description":"7950","price":"7950"},{"id":"624","car_part_id":"8","bestbuy_id":"2004","category":"battery","brand":"energizer","name":"DIN66","description":"","price":"15850"},]},</v>
      </c>
      <c r="N9" s="5" t="str">
        <f aca="false">VLOOKUP(B9,model!$A$2:$V$620,22,0)</f>
        <v>{"id":"8","make_id":"2","model_name":"164 - VG","year_model":"1997 - on","description":""},</v>
      </c>
      <c r="O9" s="5" t="str">
        <f aca="false">VLOOKUP(C9,part!$A$2:$G$51,7,0)</f>
        <v>{"id":"5","category":"BATTERY","name":"OE BATTERY","code":"DIN66","description":""},</v>
      </c>
      <c r="P9" s="5" t="str">
        <f aca="false">VLOOKUP(A9,product!B9:Y628,23,0)</f>
        <v>{"id":"8","car_part_id":"8","bestbuy_id":"2001","category":"battery","brand":"energizer","name":"DIN66","value":"","description":"7950","price":"7950"},{"id":"624","car_part_id":"8","bestbuy_id":"2004","category":"battery","brand":"energizer","name":"DIN66","description":"","price":"15850"},</v>
      </c>
    </row>
    <row r="10" customFormat="false" ht="13.8" hidden="false" customHeight="false" outlineLevel="0" collapsed="false">
      <c r="A10" s="5" t="n">
        <v>9</v>
      </c>
      <c r="B10" s="8" t="n">
        <v>9</v>
      </c>
      <c r="C10" s="5" t="n">
        <f aca="false">VLOOKUP(B10,model!A9:H628,8,0)</f>
        <v>5</v>
      </c>
      <c r="D10" s="5" t="str">
        <f aca="false">IFERROR(VLOOKUP(C10,part!$A$2:$E$51,2,0),"")</f>
        <v>BATTERY</v>
      </c>
      <c r="E10" s="5" t="str">
        <f aca="false">IFERROR(VLOOKUP(C10,part!$A$2:$E$51,3,0),"")</f>
        <v>OE BATTERY</v>
      </c>
      <c r="F10" s="5" t="str">
        <f aca="false">IFERROR(VLOOKUP(C10,part!$A$2:$E$51,4,0),"")</f>
        <v>DIN66</v>
      </c>
      <c r="G10" s="5" t="n">
        <f aca="false">IFERROR(VLOOKUP(C10,part!$A$2:$E$51,5,0),"")</f>
        <v>0</v>
      </c>
      <c r="H10" s="5" t="str">
        <f aca="false">VLOOKUP(A10,model!$A$1:$I$620,9,0)</f>
        <v>DIN66</v>
      </c>
      <c r="I10" s="5" t="n">
        <f aca="false">VLOOKUP(B10,model!$A$2:$J$620,10,0)</f>
        <v>2001</v>
      </c>
      <c r="J10" s="5" t="n">
        <f aca="false">VLOOKUP(B10,Sheet6!K9:L912,2,0)</f>
        <v>0</v>
      </c>
      <c r="K10" s="5" t="str">
        <f aca="false">VLOOKUP(B10,model!A9:M628,13,0)</f>
        <v>2001/2004</v>
      </c>
      <c r="L10" s="5" t="str">
        <f aca="false">"{"&amp;""""&amp;"id"&amp;""""&amp;":"&amp;""""&amp;A10&amp;""""&amp;","&amp;""""&amp;"car_model_id"&amp;""""&amp;":"&amp;""""&amp;B10&amp;""""&amp;","&amp;""""&amp;"car_model"&amp;""""&amp;":"&amp;"["&amp;N10&amp;"],"&amp;""""&amp;"parts"&amp;""""&amp;":"&amp;"["&amp;O10&amp;"]"&amp;","&amp;""""&amp;"products"&amp;""""&amp;":"&amp;"["&amp;P10&amp;"]"&amp;"}"&amp;","</f>
        <v>{"id":"9","car_model_id":"9","car_model":[{"id":"9","make_id":"2","model_name":"GTV - 2.0L V6 Turbo","year_model":"1998 - on ","description":""},],"parts":[{"id":"5","category":"BATTERY","name":"OE BATTERY","code":"DIN66","description":""},],"products":[{"id":"9","car_part_id":"9","bestbuy_id":"2001","category":"battery","brand":"energizer","name":"DIN66","value":"","description":"7950","price":"7950"},{"id":"625","car_part_id":"9","bestbuy_id":"2004","category":"battery","brand":"energizer","name":"DIN66","description":"","price":"15850"},]},</v>
      </c>
      <c r="M10" s="5" t="str">
        <f aca="false">"parts"&amp;""""&amp;":"&amp;"["&amp;O10&amp;"]"&amp;","&amp;""""&amp;"products"&amp;""""&amp;":"&amp;"["&amp;P10&amp;"]"&amp;"}"&amp;","</f>
        <v>parts":[{"id":"5","category":"BATTERY","name":"OE BATTERY","code":"DIN66","description":""},],"products":[{"id":"9","car_part_id":"9","bestbuy_id":"2001","category":"battery","brand":"energizer","name":"DIN66","value":"","description":"7950","price":"7950"},{"id":"625","car_part_id":"9","bestbuy_id":"2004","category":"battery","brand":"energizer","name":"DIN66","description":"","price":"15850"},]},</v>
      </c>
      <c r="N10" s="5" t="str">
        <f aca="false">VLOOKUP(B10,model!$A$2:$V$620,22,0)</f>
        <v>{"id":"9","make_id":"2","model_name":"GTV - 2.0L V6 Turbo","year_model":"1998 - on ","description":""},</v>
      </c>
      <c r="O10" s="5" t="str">
        <f aca="false">VLOOKUP(C10,part!$A$2:$G$51,7,0)</f>
        <v>{"id":"5","category":"BATTERY","name":"OE BATTERY","code":"DIN66","description":""},</v>
      </c>
      <c r="P10" s="5" t="str">
        <f aca="false">VLOOKUP(A10,product!B10:Y629,23,0)</f>
        <v>{"id":"9","car_part_id":"9","bestbuy_id":"2001","category":"battery","brand":"energizer","name":"DIN66","value":"","description":"7950","price":"7950"},{"id":"625","car_part_id":"9","bestbuy_id":"2004","category":"battery","brand":"energizer","name":"DIN66","description":"","price":"15850"},</v>
      </c>
    </row>
    <row r="11" customFormat="false" ht="13.8" hidden="false" customHeight="false" outlineLevel="0" collapsed="false">
      <c r="A11" s="5" t="n">
        <v>10</v>
      </c>
      <c r="B11" s="8" t="n">
        <v>10</v>
      </c>
      <c r="C11" s="5" t="n">
        <f aca="false">VLOOKUP(B11,model!A10:H629,8,0)</f>
        <v>5</v>
      </c>
      <c r="D11" s="5" t="str">
        <f aca="false">IFERROR(VLOOKUP(C11,part!$A$2:$E$51,2,0),"")</f>
        <v>BATTERY</v>
      </c>
      <c r="E11" s="5" t="str">
        <f aca="false">IFERROR(VLOOKUP(C11,part!$A$2:$E$51,3,0),"")</f>
        <v>OE BATTERY</v>
      </c>
      <c r="F11" s="5" t="str">
        <f aca="false">IFERROR(VLOOKUP(C11,part!$A$2:$E$51,4,0),"")</f>
        <v>DIN66</v>
      </c>
      <c r="G11" s="5" t="n">
        <f aca="false">IFERROR(VLOOKUP(C11,part!$A$2:$E$51,5,0),"")</f>
        <v>0</v>
      </c>
      <c r="H11" s="5" t="str">
        <f aca="false">VLOOKUP(A11,model!$A$1:$I$620,9,0)</f>
        <v>DIN66</v>
      </c>
      <c r="I11" s="5" t="n">
        <f aca="false">VLOOKUP(B11,model!$A$2:$J$620,10,0)</f>
        <v>2001</v>
      </c>
      <c r="J11" s="5" t="n">
        <f aca="false">VLOOKUP(B11,Sheet6!K10:L913,2,0)</f>
        <v>0</v>
      </c>
      <c r="K11" s="5" t="str">
        <f aca="false">VLOOKUP(B11,model!A10:M629,13,0)</f>
        <v>2001/2004</v>
      </c>
      <c r="L11" s="5" t="str">
        <f aca="false">"{"&amp;""""&amp;"id"&amp;""""&amp;":"&amp;""""&amp;A11&amp;""""&amp;","&amp;""""&amp;"car_model_id"&amp;""""&amp;":"&amp;""""&amp;B11&amp;""""&amp;","&amp;""""&amp;"car_model"&amp;""""&amp;":"&amp;"["&amp;N11&amp;"],"&amp;""""&amp;"parts"&amp;""""&amp;":"&amp;"["&amp;O11&amp;"]"&amp;","&amp;""""&amp;"products"&amp;""""&amp;":"&amp;"["&amp;P11&amp;"]"&amp;"}"&amp;","</f>
        <v>{"id":"10","car_model_id":"10","car_model":[{"id":"10","make_id":"2","model_name":"Spyder","year_model":"","description":""},],"parts":[{"id":"5","category":"BATTERY","name":"OE BATTERY","code":"DIN66","description":""},],"products":[{"id":"10","car_part_id":"10","bestbuy_id":"2001","category":"battery","brand":"energizer","name":"DIN66","value":"","description":"7950","price":"7950"},{"id":"626","car_part_id":"10","bestbuy_id":"2004","category":"battery","brand":"energizer","name":"DIN66","description":"","price":"15850"},]},</v>
      </c>
      <c r="M11" s="5" t="str">
        <f aca="false">"parts"&amp;""""&amp;":"&amp;"["&amp;O11&amp;"]"&amp;","&amp;""""&amp;"products"&amp;""""&amp;":"&amp;"["&amp;P11&amp;"]"&amp;"}"&amp;","</f>
        <v>parts":[{"id":"5","category":"BATTERY","name":"OE BATTERY","code":"DIN66","description":""},],"products":[{"id":"10","car_part_id":"10","bestbuy_id":"2001","category":"battery","brand":"energizer","name":"DIN66","value":"","description":"7950","price":"7950"},{"id":"626","car_part_id":"10","bestbuy_id":"2004","category":"battery","brand":"energizer","name":"DIN66","description":"","price":"15850"},]},</v>
      </c>
      <c r="N11" s="5" t="str">
        <f aca="false">VLOOKUP(B11,model!$A$2:$V$620,22,0)</f>
        <v>{"id":"10","make_id":"2","model_name":"Spyder","year_model":"","description":""},</v>
      </c>
      <c r="O11" s="5" t="str">
        <f aca="false">VLOOKUP(C11,part!$A$2:$G$51,7,0)</f>
        <v>{"id":"5","category":"BATTERY","name":"OE BATTERY","code":"DIN66","description":""},</v>
      </c>
      <c r="P11" s="5" t="str">
        <f aca="false">VLOOKUP(A11,product!B11:Y630,23,0)</f>
        <v>{"id":"10","car_part_id":"10","bestbuy_id":"2001","category":"battery","brand":"energizer","name":"DIN66","value":"","description":"7950","price":"7950"},{"id":"626","car_part_id":"10","bestbuy_id":"2004","category":"battery","brand":"energizer","name":"DIN66","description":"","price":"15850"},</v>
      </c>
    </row>
    <row r="12" customFormat="false" ht="13.8" hidden="false" customHeight="false" outlineLevel="0" collapsed="false">
      <c r="A12" s="5" t="n">
        <v>11</v>
      </c>
      <c r="B12" s="8" t="n">
        <v>11</v>
      </c>
      <c r="C12" s="5" t="n">
        <f aca="false">VLOOKUP(B12,model!A11:H630,8,0)</f>
        <v>39</v>
      </c>
      <c r="D12" s="5" t="str">
        <f aca="false">IFERROR(VLOOKUP(C12,part!$A$2:$E$51,2,0),"")</f>
        <v>BATTERY</v>
      </c>
      <c r="E12" s="5" t="str">
        <f aca="false">IFERROR(VLOOKUP(C12,part!$A$2:$E$51,3,0),"")</f>
        <v>OE BATTERY</v>
      </c>
      <c r="F12" s="5" t="str">
        <f aca="false">IFERROR(VLOOKUP(C12,part!$A$2:$E$51,4,0),"")</f>
        <v>B20</v>
      </c>
      <c r="G12" s="5" t="n">
        <f aca="false">IFERROR(VLOOKUP(C12,part!$A$2:$E$51,5,0),"")</f>
        <v>0</v>
      </c>
      <c r="H12" s="5" t="str">
        <f aca="false">VLOOKUP(A12,model!$A$1:$I$620,9,0)</f>
        <v>B20</v>
      </c>
      <c r="I12" s="5" t="n">
        <f aca="false">VLOOKUP(B12,model!$A$2:$J$620,10,0)</f>
        <v>0</v>
      </c>
      <c r="J12" s="5" t="n">
        <f aca="false">VLOOKUP(B12,Sheet6!K11:L914,2,0)</f>
        <v>0</v>
      </c>
      <c r="K12" s="5" t="n">
        <f aca="false">VLOOKUP(B12,model!A11:M630,13,0)</f>
        <v>0</v>
      </c>
      <c r="L12" s="5" t="str">
        <f aca="false">"{"&amp;""""&amp;"id"&amp;""""&amp;":"&amp;""""&amp;A12&amp;""""&amp;","&amp;""""&amp;"car_model_id"&amp;""""&amp;":"&amp;""""&amp;B12&amp;""""&amp;","&amp;""""&amp;"car_model"&amp;""""&amp;":"&amp;"["&amp;N12&amp;"],"&amp;""""&amp;"parts"&amp;""""&amp;":"&amp;"["&amp;O12&amp;"]"&amp;","&amp;""""&amp;"products"&amp;""""&amp;":"&amp;"["&amp;P12&amp;"]"&amp;"}"&amp;","</f>
        <v>{"id":"11","car_model_id":"11","car_model":[{"id":"11","make_id":"2","model_name":"Mito","year_model":"2010 - on","description":""},],"parts":[{"id":"39","category":"BATTERY","name":"OE BATTERY","code":"B20","description":""},],"products":[{"id":"11","car_part_id":"11","bestbuy_id":"0","category":"battery","brand":"energizer","name":"B20","value":"","description":"","price":""},]},</v>
      </c>
      <c r="M12" s="5" t="str">
        <f aca="false">"parts"&amp;""""&amp;":"&amp;"["&amp;O12&amp;"]"&amp;","&amp;""""&amp;"products"&amp;""""&amp;":"&amp;"["&amp;P12&amp;"]"&amp;"}"&amp;","</f>
        <v>parts":[{"id":"39","category":"BATTERY","name":"OE BATTERY","code":"B20","description":""},],"products":[{"id":"11","car_part_id":"11","bestbuy_id":"0","category":"battery","brand":"energizer","name":"B20","value":"","description":"","price":""},]},</v>
      </c>
      <c r="N12" s="5" t="str">
        <f aca="false">VLOOKUP(B12,model!$A$2:$V$620,22,0)</f>
        <v>{"id":"11","make_id":"2","model_name":"Mito","year_model":"2010 - on","description":""},</v>
      </c>
      <c r="O12" s="5" t="str">
        <f aca="false">VLOOKUP(C12,part!$A$2:$G$51,7,0)</f>
        <v>{"id":"39","category":"BATTERY","name":"OE BATTERY","code":"B20","description":""},</v>
      </c>
      <c r="P12" s="5" t="str">
        <f aca="false">VLOOKUP(A12,product!B12:Y631,23,0)</f>
        <v>{"id":"11","car_part_id":"11","bestbuy_id":"0","category":"battery","brand":"energizer","name":"B20","value":"","description":"","price":""},</v>
      </c>
    </row>
    <row r="13" customFormat="false" ht="13.8" hidden="false" customHeight="false" outlineLevel="0" collapsed="false">
      <c r="A13" s="5" t="n">
        <v>12</v>
      </c>
      <c r="B13" s="8" t="n">
        <v>12</v>
      </c>
      <c r="C13" s="5" t="n">
        <f aca="false">VLOOKUP(B13,model!A12:H631,8,0)</f>
        <v>9</v>
      </c>
      <c r="D13" s="5" t="str">
        <f aca="false">IFERROR(VLOOKUP(C13,part!$A$2:$E$51,2,0),"")</f>
        <v>BATTERY</v>
      </c>
      <c r="E13" s="5" t="str">
        <f aca="false">IFERROR(VLOOKUP(C13,part!$A$2:$E$51,3,0),"")</f>
        <v>OE BATTERY</v>
      </c>
      <c r="F13" s="5" t="str">
        <f aca="false">IFERROR(VLOOKUP(C13,part!$A$2:$E$51,4,0),"")</f>
        <v>DIN55</v>
      </c>
      <c r="G13" s="5" t="n">
        <f aca="false">IFERROR(VLOOKUP(C13,part!$A$2:$E$51,5,0),"")</f>
        <v>0</v>
      </c>
      <c r="H13" s="5" t="str">
        <f aca="false">VLOOKUP(A13,model!$A$1:$I$620,9,0)</f>
        <v>DIN55</v>
      </c>
      <c r="I13" s="5" t="n">
        <f aca="false">VLOOKUP(B13,model!$A$2:$J$620,10,0)</f>
        <v>0</v>
      </c>
      <c r="J13" s="5" t="n">
        <f aca="false">VLOOKUP(B13,Sheet6!K12:L915,2,0)</f>
        <v>0</v>
      </c>
      <c r="K13" s="5" t="n">
        <f aca="false">VLOOKUP(B13,model!A12:M631,13,0)</f>
        <v>0</v>
      </c>
      <c r="L13" s="5" t="str">
        <f aca="false">"{"&amp;""""&amp;"id"&amp;""""&amp;":"&amp;""""&amp;A13&amp;""""&amp;","&amp;""""&amp;"car_model_id"&amp;""""&amp;":"&amp;""""&amp;B13&amp;""""&amp;","&amp;""""&amp;"car_model"&amp;""""&amp;":"&amp;"["&amp;N13&amp;"],"&amp;""""&amp;"parts"&amp;""""&amp;":"&amp;"["&amp;O13&amp;"]"&amp;","&amp;""""&amp;"products"&amp;""""&amp;":"&amp;"["&amp;P13&amp;"]"&amp;"}"&amp;","</f>
        <v>{"id":"12","car_model_id":"12","car_model":[{"id":"12","make_id":"2","model_name":"Giulietta","year_model":"2010 - on","description":""},],"parts":[{"id":"9","category":"BATTERY","name":"OE BATTERY","code":"DIN55","description":""},],"products":[{"id":"12","car_part_id":"12","bestbuy_id":"0","category":"battery","brand":"energizer","name":"DIN55","value":"","description":"","price":""},]},</v>
      </c>
      <c r="M13" s="5" t="str">
        <f aca="false">"parts"&amp;""""&amp;":"&amp;"["&amp;O13&amp;"]"&amp;","&amp;""""&amp;"products"&amp;""""&amp;":"&amp;"["&amp;P13&amp;"]"&amp;"}"&amp;","</f>
        <v>parts":[{"id":"9","category":"BATTERY","name":"OE BATTERY","code":"DIN55","description":""},],"products":[{"id":"12","car_part_id":"12","bestbuy_id":"0","category":"battery","brand":"energizer","name":"DIN55","value":"","description":"","price":""},]},</v>
      </c>
      <c r="N13" s="5" t="str">
        <f aca="false">VLOOKUP(B13,model!$A$2:$V$620,22,0)</f>
        <v>{"id":"12","make_id":"2","model_name":"Giulietta","year_model":"2010 - on","description":""},</v>
      </c>
      <c r="O13" s="5" t="str">
        <f aca="false">VLOOKUP(C13,part!$A$2:$G$51,7,0)</f>
        <v>{"id":"9","category":"BATTERY","name":"OE BATTERY","code":"DIN55","description":""},</v>
      </c>
      <c r="P13" s="5" t="str">
        <f aca="false">VLOOKUP(A13,product!B13:Y632,23,0)</f>
        <v>{"id":"12","car_part_id":"12","bestbuy_id":"0","category":"battery","brand":"energizer","name":"DIN55","value":"","description":"","price":""},</v>
      </c>
    </row>
    <row r="14" customFormat="false" ht="13.8" hidden="false" customHeight="false" outlineLevel="0" collapsed="false">
      <c r="A14" s="5" t="n">
        <v>13</v>
      </c>
      <c r="B14" s="8" t="n">
        <v>13</v>
      </c>
      <c r="C14" s="5" t="n">
        <f aca="false">VLOOKUP(B14,model!A13:H632,8,0)</f>
        <v>5</v>
      </c>
      <c r="D14" s="5" t="str">
        <f aca="false">IFERROR(VLOOKUP(C14,part!$A$2:$E$51,2,0),"")</f>
        <v>BATTERY</v>
      </c>
      <c r="E14" s="5" t="str">
        <f aca="false">IFERROR(VLOOKUP(C14,part!$A$2:$E$51,3,0),"")</f>
        <v>OE BATTERY</v>
      </c>
      <c r="F14" s="5" t="str">
        <f aca="false">IFERROR(VLOOKUP(C14,part!$A$2:$E$51,4,0),"")</f>
        <v>DIN66</v>
      </c>
      <c r="G14" s="5" t="n">
        <f aca="false">IFERROR(VLOOKUP(C14,part!$A$2:$E$51,5,0),"")</f>
        <v>0</v>
      </c>
      <c r="H14" s="5" t="str">
        <f aca="false">VLOOKUP(A14,model!$A$1:$I$620,9,0)</f>
        <v>DIN66</v>
      </c>
      <c r="I14" s="5" t="n">
        <f aca="false">VLOOKUP(B14,model!$A$2:$J$620,10,0)</f>
        <v>2001</v>
      </c>
      <c r="J14" s="5" t="n">
        <f aca="false">VLOOKUP(B14,Sheet6!K13:L916,2,0)</f>
        <v>0</v>
      </c>
      <c r="K14" s="5" t="str">
        <f aca="false">VLOOKUP(B14,model!A13:M632,13,0)</f>
        <v>2001/2004</v>
      </c>
      <c r="L14" s="5" t="str">
        <f aca="false">"{"&amp;""""&amp;"id"&amp;""""&amp;":"&amp;""""&amp;A14&amp;""""&amp;","&amp;""""&amp;"car_model_id"&amp;""""&amp;":"&amp;""""&amp;B14&amp;""""&amp;","&amp;""""&amp;"car_model"&amp;""""&amp;":"&amp;"["&amp;N14&amp;"],"&amp;""""&amp;"parts"&amp;""""&amp;":"&amp;"["&amp;O14&amp;"]"&amp;","&amp;""""&amp;"products"&amp;""""&amp;":"&amp;"["&amp;P14&amp;"]"&amp;"}"&amp;","</f>
        <v>{"id":"13","car_model_id":"13","car_model":[{"id":"13","make_id":"2","model_name":"4C","year_model":"2012","description":""},],"parts":[{"id":"5","category":"BATTERY","name":"OE BATTERY","code":"DIN66","description":""},],"products":[{"id":"13","car_part_id":"13","bestbuy_id":"2001","category":"battery","brand":"energizer","name":"DIN66","value":"","description":"7950","price":"7950"},{"id":"627","car_part_id":"13","bestbuy_id":"2004","category":"battery","brand":"energizer","name":"DIN66","description":"","price":"15850"},]},</v>
      </c>
      <c r="M14" s="5" t="str">
        <f aca="false">"parts"&amp;""""&amp;":"&amp;"["&amp;O14&amp;"]"&amp;","&amp;""""&amp;"products"&amp;""""&amp;":"&amp;"["&amp;P14&amp;"]"&amp;"}"&amp;","</f>
        <v>parts":[{"id":"5","category":"BATTERY","name":"OE BATTERY","code":"DIN66","description":""},],"products":[{"id":"13","car_part_id":"13","bestbuy_id":"2001","category":"battery","brand":"energizer","name":"DIN66","value":"","description":"7950","price":"7950"},{"id":"627","car_part_id":"13","bestbuy_id":"2004","category":"battery","brand":"energizer","name":"DIN66","description":"","price":"15850"},]},</v>
      </c>
      <c r="N14" s="5" t="str">
        <f aca="false">VLOOKUP(B14,model!$A$2:$V$620,22,0)</f>
        <v>{"id":"13","make_id":"2","model_name":"4C","year_model":"2012","description":""},</v>
      </c>
      <c r="O14" s="5" t="str">
        <f aca="false">VLOOKUP(C14,part!$A$2:$G$51,7,0)</f>
        <v>{"id":"5","category":"BATTERY","name":"OE BATTERY","code":"DIN66","description":""},</v>
      </c>
      <c r="P14" s="5" t="str">
        <f aca="false">VLOOKUP(A14,product!B14:Y633,23,0)</f>
        <v>{"id":"13","car_part_id":"13","bestbuy_id":"2001","category":"battery","brand":"energizer","name":"DIN66","value":"","description":"7950","price":"7950"},{"id":"627","car_part_id":"13","bestbuy_id":"2004","category":"battery","brand":"energizer","name":"DIN66","description":"","price":"15850"},</v>
      </c>
    </row>
    <row r="15" customFormat="false" ht="13.8" hidden="false" customHeight="false" outlineLevel="0" collapsed="false">
      <c r="A15" s="5" t="n">
        <v>14</v>
      </c>
      <c r="B15" s="8" t="n">
        <v>14</v>
      </c>
      <c r="C15" s="5" t="n">
        <f aca="false">VLOOKUP(B15,model!A14:H633,8,0)</f>
        <v>9</v>
      </c>
      <c r="D15" s="5" t="str">
        <f aca="false">IFERROR(VLOOKUP(C15,part!$A$2:$E$51,2,0),"")</f>
        <v>BATTERY</v>
      </c>
      <c r="E15" s="5" t="str">
        <f aca="false">IFERROR(VLOOKUP(C15,part!$A$2:$E$51,3,0),"")</f>
        <v>OE BATTERY</v>
      </c>
      <c r="F15" s="5" t="str">
        <f aca="false">IFERROR(VLOOKUP(C15,part!$A$2:$E$51,4,0),"")</f>
        <v>DIN55</v>
      </c>
      <c r="G15" s="5" t="n">
        <f aca="false">IFERROR(VLOOKUP(C15,part!$A$2:$E$51,5,0),"")</f>
        <v>0</v>
      </c>
      <c r="H15" s="5" t="n">
        <f aca="false">VLOOKUP(A15,model!$A$1:$I$620,9,0)</f>
        <v>0</v>
      </c>
      <c r="I15" s="5" t="n">
        <f aca="false">VLOOKUP(B15,model!$A$2:$J$620,10,0)</f>
        <v>0</v>
      </c>
      <c r="J15" s="5" t="e">
        <f aca="false">VLOOKUP(B15,Sheet6!K14:L917,2,0)</f>
        <v>#N/A</v>
      </c>
      <c r="K15" s="5" t="n">
        <f aca="false">VLOOKUP(B15,model!A14:M633,13,0)</f>
        <v>0</v>
      </c>
      <c r="L15" s="5" t="str">
        <f aca="false">"{"&amp;""""&amp;"id"&amp;""""&amp;":"&amp;""""&amp;A15&amp;""""&amp;","&amp;""""&amp;"car_model_id"&amp;""""&amp;":"&amp;""""&amp;B15&amp;""""&amp;","&amp;""""&amp;"car_model"&amp;""""&amp;":"&amp;"["&amp;N15&amp;"],"&amp;""""&amp;"parts"&amp;""""&amp;":"&amp;"["&amp;O15&amp;"]"&amp;","&amp;""""&amp;"products"&amp;""""&amp;":"&amp;"["&amp;P15&amp;"]"&amp;"}"&amp;","</f>
        <v>{"id":"14","car_model_id":"14","car_model":[{"id":"14","make_id":"3","model_name":"A1","year_model":"","description":""},],"parts":[{"id":"9","category":"BATTERY","name":"OE BATTERY","code":"DIN55","description":""},],"products":[{"id":"14","car_part_id":"14","bestbuy_id":"0","category":"battery","brand":"energizer","name":"0","value":"","description":"","price":""},]},</v>
      </c>
      <c r="M15" s="5" t="str">
        <f aca="false">"parts"&amp;""""&amp;":"&amp;"["&amp;O15&amp;"]"&amp;","&amp;""""&amp;"products"&amp;""""&amp;":"&amp;"["&amp;P15&amp;"]"&amp;"}"&amp;","</f>
        <v>parts":[{"id":"9","category":"BATTERY","name":"OE BATTERY","code":"DIN55","description":""},],"products":[{"id":"14","car_part_id":"14","bestbuy_id":"0","category":"battery","brand":"energizer","name":"0","value":"","description":"","price":""},]},</v>
      </c>
      <c r="N15" s="5" t="str">
        <f aca="false">VLOOKUP(B15,model!$A$2:$V$620,22,0)</f>
        <v>{"id":"14","make_id":"3","model_name":"A1","year_model":"","description":""},</v>
      </c>
      <c r="O15" s="5" t="str">
        <f aca="false">VLOOKUP(C15,part!$A$2:$G$51,7,0)</f>
        <v>{"id":"9","category":"BATTERY","name":"OE BATTERY","code":"DIN55","description":""},</v>
      </c>
      <c r="P15" s="5" t="str">
        <f aca="false">VLOOKUP(A15,product!B15:Y634,23,0)</f>
        <v>{"id":"14","car_part_id":"14","bestbuy_id":"0","category":"battery","brand":"energizer","name":"0","value":"","description":"","price":""},</v>
      </c>
    </row>
    <row r="16" customFormat="false" ht="13.8" hidden="false" customHeight="false" outlineLevel="0" collapsed="false">
      <c r="A16" s="5" t="n">
        <v>15</v>
      </c>
      <c r="B16" s="8" t="n">
        <v>15</v>
      </c>
      <c r="C16" s="5" t="n">
        <f aca="false">VLOOKUP(B16,model!A15:H634,8,0)</f>
        <v>9</v>
      </c>
      <c r="D16" s="5" t="str">
        <f aca="false">IFERROR(VLOOKUP(C16,part!$A$2:$E$51,2,0),"")</f>
        <v>BATTERY</v>
      </c>
      <c r="E16" s="5" t="str">
        <f aca="false">IFERROR(VLOOKUP(C16,part!$A$2:$E$51,3,0),"")</f>
        <v>OE BATTERY</v>
      </c>
      <c r="F16" s="5" t="str">
        <f aca="false">IFERROR(VLOOKUP(C16,part!$A$2:$E$51,4,0),"")</f>
        <v>DIN55</v>
      </c>
      <c r="G16" s="5" t="n">
        <f aca="false">IFERROR(VLOOKUP(C16,part!$A$2:$E$51,5,0),"")</f>
        <v>0</v>
      </c>
      <c r="H16" s="5" t="n">
        <f aca="false">VLOOKUP(A16,model!$A$1:$I$620,9,0)</f>
        <v>0</v>
      </c>
      <c r="I16" s="5" t="n">
        <f aca="false">VLOOKUP(B16,model!$A$2:$J$620,10,0)</f>
        <v>0</v>
      </c>
      <c r="J16" s="5" t="e">
        <f aca="false">VLOOKUP(B16,Sheet6!K15:L918,2,0)</f>
        <v>#N/A</v>
      </c>
      <c r="K16" s="5" t="n">
        <f aca="false">VLOOKUP(B16,model!A15:M634,13,0)</f>
        <v>0</v>
      </c>
      <c r="L16" s="5" t="str">
        <f aca="false">"{"&amp;""""&amp;"id"&amp;""""&amp;":"&amp;""""&amp;A16&amp;""""&amp;","&amp;""""&amp;"car_model_id"&amp;""""&amp;":"&amp;""""&amp;B16&amp;""""&amp;","&amp;""""&amp;"car_model"&amp;""""&amp;":"&amp;"["&amp;N16&amp;"],"&amp;""""&amp;"parts"&amp;""""&amp;":"&amp;"["&amp;O16&amp;"]"&amp;","&amp;""""&amp;"products"&amp;""""&amp;":"&amp;"["&amp;P16&amp;"]"&amp;"}"&amp;","</f>
        <v>{"id":"15","car_model_id":"15","car_model":[{"id":"15","make_id":"3","model_name":"A3","year_model":"","description":""},],"parts":[{"id":"9","category":"BATTERY","name":"OE BATTERY","code":"DIN55","description":""},],"products":[{"id":"15","car_part_id":"15","bestbuy_id":"0","category":"battery","brand":"energizer","name":"0","value":"","description":"","price":""},]},</v>
      </c>
      <c r="M16" s="5" t="str">
        <f aca="false">"parts"&amp;""""&amp;":"&amp;"["&amp;O16&amp;"]"&amp;","&amp;""""&amp;"products"&amp;""""&amp;":"&amp;"["&amp;P16&amp;"]"&amp;"}"&amp;","</f>
        <v>parts":[{"id":"9","category":"BATTERY","name":"OE BATTERY","code":"DIN55","description":""},],"products":[{"id":"15","car_part_id":"15","bestbuy_id":"0","category":"battery","brand":"energizer","name":"0","value":"","description":"","price":""},]},</v>
      </c>
      <c r="N16" s="5" t="str">
        <f aca="false">VLOOKUP(B16,model!$A$2:$V$620,22,0)</f>
        <v>{"id":"15","make_id":"3","model_name":"A3","year_model":"","description":""},</v>
      </c>
      <c r="O16" s="5" t="str">
        <f aca="false">VLOOKUP(C16,part!$A$2:$G$51,7,0)</f>
        <v>{"id":"9","category":"BATTERY","name":"OE BATTERY","code":"DIN55","description":""},</v>
      </c>
      <c r="P16" s="5" t="str">
        <f aca="false">VLOOKUP(A16,product!B16:Y635,23,0)</f>
        <v>{"id":"15","car_part_id":"15","bestbuy_id":"0","category":"battery","brand":"energizer","name":"0","value":"","description":"","price":""},</v>
      </c>
    </row>
    <row r="17" customFormat="false" ht="13.8" hidden="false" customHeight="false" outlineLevel="0" collapsed="false">
      <c r="A17" s="5" t="n">
        <v>16</v>
      </c>
      <c r="B17" s="8" t="n">
        <v>16</v>
      </c>
      <c r="C17" s="5" t="n">
        <f aca="false">VLOOKUP(B17,model!A16:H635,8,0)</f>
        <v>9</v>
      </c>
      <c r="D17" s="5" t="str">
        <f aca="false">IFERROR(VLOOKUP(C17,part!$A$2:$E$51,2,0),"")</f>
        <v>BATTERY</v>
      </c>
      <c r="E17" s="5" t="str">
        <f aca="false">IFERROR(VLOOKUP(C17,part!$A$2:$E$51,3,0),"")</f>
        <v>OE BATTERY</v>
      </c>
      <c r="F17" s="5" t="str">
        <f aca="false">IFERROR(VLOOKUP(C17,part!$A$2:$E$51,4,0),"")</f>
        <v>DIN55</v>
      </c>
      <c r="G17" s="5" t="n">
        <f aca="false">IFERROR(VLOOKUP(C17,part!$A$2:$E$51,5,0),"")</f>
        <v>0</v>
      </c>
      <c r="H17" s="5" t="str">
        <f aca="false">VLOOKUP(A17,model!$A$1:$I$620,9,0)</f>
        <v>If the vehicle is equipped with start/stop technology, the recommended battery is ENERGIZER AGM</v>
      </c>
      <c r="I17" s="5" t="n">
        <f aca="false">VLOOKUP(B17,model!$A$2:$J$620,10,0)</f>
        <v>2002</v>
      </c>
      <c r="J17" s="5" t="e">
        <f aca="false">VLOOKUP(B17,Sheet6!K16:L919,2,0)</f>
        <v>#N/A</v>
      </c>
      <c r="K17" s="5" t="n">
        <f aca="false">VLOOKUP(B17,model!A16:M635,13,0)</f>
        <v>0</v>
      </c>
      <c r="L17" s="5" t="str">
        <f aca="false">"{"&amp;""""&amp;"id"&amp;""""&amp;":"&amp;""""&amp;A17&amp;""""&amp;","&amp;""""&amp;"car_model_id"&amp;""""&amp;":"&amp;""""&amp;B17&amp;""""&amp;","&amp;""""&amp;"car_model"&amp;""""&amp;":"&amp;"["&amp;N17&amp;"],"&amp;""""&amp;"parts"&amp;""""&amp;":"&amp;"["&amp;O17&amp;"]"&amp;","&amp;""""&amp;"products"&amp;""""&amp;":"&amp;"["&amp;P17&amp;"]"&amp;"}"&amp;","</f>
        <v>{"id":"16","car_model_id":"16","car_model":[{"id":"16","make_id":"3","model_name":"A4","year_model":"","description":""},],"parts":[{"id":"9","category":"BATTERY","name":"OE BATTERY","code":"DIN55","description":""},],"products":[{"id":"16","car_part_id":"16","bestbuy_id":"0","category":"battery","brand":"energizer","name":"","value":"","description":"","price":""},]},</v>
      </c>
      <c r="M17" s="5" t="str">
        <f aca="false">"parts"&amp;""""&amp;":"&amp;"["&amp;O17&amp;"]"&amp;","&amp;""""&amp;"products"&amp;""""&amp;":"&amp;"["&amp;P17&amp;"]"&amp;"}"&amp;","</f>
        <v>parts":[{"id":"9","category":"BATTERY","name":"OE BATTERY","code":"DIN55","description":""},],"products":[{"id":"16","car_part_id":"16","bestbuy_id":"0","category":"battery","brand":"energizer","name":"","value":"","description":"","price":""},]},</v>
      </c>
      <c r="N17" s="5" t="str">
        <f aca="false">VLOOKUP(B17,model!$A$2:$V$620,22,0)</f>
        <v>{"id":"16","make_id":"3","model_name":"A4","year_model":"","description":""},</v>
      </c>
      <c r="O17" s="5" t="str">
        <f aca="false">VLOOKUP(C17,part!$A$2:$G$51,7,0)</f>
        <v>{"id":"9","category":"BATTERY","name":"OE BATTERY","code":"DIN55","description":""},</v>
      </c>
      <c r="P17" s="5" t="str">
        <f aca="false">VLOOKUP(A17,product!B17:Y636,23,0)</f>
        <v>{"id":"16","car_part_id":"16","bestbuy_id":"0","category":"battery","brand":"energizer","name":"","value":"","description":"","price":""},</v>
      </c>
    </row>
    <row r="18" customFormat="false" ht="13.8" hidden="false" customHeight="false" outlineLevel="0" collapsed="false">
      <c r="A18" s="5" t="n">
        <v>17</v>
      </c>
      <c r="B18" s="8" t="n">
        <v>17</v>
      </c>
      <c r="C18" s="5" t="n">
        <f aca="false">VLOOKUP(B18,model!A17:H636,8,0)</f>
        <v>6</v>
      </c>
      <c r="D18" s="5" t="str">
        <f aca="false">IFERROR(VLOOKUP(C18,part!$A$2:$E$51,2,0),"")</f>
        <v>BATTERY</v>
      </c>
      <c r="E18" s="5" t="str">
        <f aca="false">IFERROR(VLOOKUP(C18,part!$A$2:$E$51,3,0),"")</f>
        <v>OE BATTERY</v>
      </c>
      <c r="F18" s="5" t="str">
        <f aca="false">IFERROR(VLOOKUP(C18,part!$A$2:$E$51,4,0),"")</f>
        <v>DIN88</v>
      </c>
      <c r="G18" s="5" t="n">
        <f aca="false">IFERROR(VLOOKUP(C18,part!$A$2:$E$51,5,0),"")</f>
        <v>0</v>
      </c>
      <c r="H18" s="5" t="str">
        <f aca="false">VLOOKUP(A18,model!$A$1:$I$620,9,0)</f>
        <v>If the vehicle is equipped with start/stop technology, the recommended battery is ENERGIZER AGM</v>
      </c>
      <c r="I18" s="5" t="n">
        <f aca="false">VLOOKUP(B18,model!$A$2:$J$620,10,0)</f>
        <v>2003</v>
      </c>
      <c r="J18" s="5" t="e">
        <f aca="false">VLOOKUP(B18,Sheet6!K17:L920,2,0)</f>
        <v>#N/A</v>
      </c>
      <c r="K18" s="5" t="n">
        <f aca="false">VLOOKUP(B18,model!A17:M636,13,0)</f>
        <v>2003</v>
      </c>
      <c r="L18" s="5" t="str">
        <f aca="false">"{"&amp;""""&amp;"id"&amp;""""&amp;":"&amp;""""&amp;A18&amp;""""&amp;","&amp;""""&amp;"car_model_id"&amp;""""&amp;":"&amp;""""&amp;B18&amp;""""&amp;","&amp;""""&amp;"car_model"&amp;""""&amp;":"&amp;"["&amp;N18&amp;"],"&amp;""""&amp;"parts"&amp;""""&amp;":"&amp;"["&amp;O18&amp;"]"&amp;","&amp;""""&amp;"products"&amp;""""&amp;":"&amp;"["&amp;P18&amp;"]"&amp;"}"&amp;","</f>
        <v>{"id":"17","car_model_id":"17","car_model":[{"id":"17","make_id":"3","model_name":"A6","year_model":"2007 - on","description":""},],"parts":[{"id":"6","category":"BATTERY","name":"OE BATTERY","code":"DIN88","description":""},],"products":[{"id":"17","car_part_id":"17","bestbuy_id":"2003","category":"battery","brand":"energizer","name":"","value":"","description":"17020","price":"17020"},]},</v>
      </c>
      <c r="M18" s="5" t="str">
        <f aca="false">"parts"&amp;""""&amp;":"&amp;"["&amp;O18&amp;"]"&amp;","&amp;""""&amp;"products"&amp;""""&amp;":"&amp;"["&amp;P18&amp;"]"&amp;"}"&amp;","</f>
        <v>parts":[{"id":"6","category":"BATTERY","name":"OE BATTERY","code":"DIN88","description":""},],"products":[{"id":"17","car_part_id":"17","bestbuy_id":"2003","category":"battery","brand":"energizer","name":"","value":"","description":"17020","price":"17020"},]},</v>
      </c>
      <c r="N18" s="5" t="str">
        <f aca="false">VLOOKUP(B18,model!$A$2:$V$620,22,0)</f>
        <v>{"id":"17","make_id":"3","model_name":"A6","year_model":"2007 - on","description":""},</v>
      </c>
      <c r="O18" s="5" t="str">
        <f aca="false">VLOOKUP(C18,part!$A$2:$G$51,7,0)</f>
        <v>{"id":"6","category":"BATTERY","name":"OE BATTERY","code":"DIN88","description":""},</v>
      </c>
      <c r="P18" s="5" t="str">
        <f aca="false">VLOOKUP(A18,product!B18:Y637,23,0)</f>
        <v>{"id":"17","car_part_id":"17","bestbuy_id":"2003","category":"battery","brand":"energizer","name":"","value":"","description":"17020","price":"17020"},</v>
      </c>
    </row>
    <row r="19" customFormat="false" ht="13.8" hidden="false" customHeight="false" outlineLevel="0" collapsed="false">
      <c r="A19" s="5" t="n">
        <v>18</v>
      </c>
      <c r="B19" s="8" t="n">
        <v>18</v>
      </c>
      <c r="C19" s="5" t="n">
        <f aca="false">VLOOKUP(B19,model!A18:H637,8,0)</f>
        <v>12</v>
      </c>
      <c r="D19" s="5" t="str">
        <f aca="false">IFERROR(VLOOKUP(C19,part!$A$2:$E$51,2,0),"")</f>
        <v>BATTERY</v>
      </c>
      <c r="E19" s="5" t="str">
        <f aca="false">IFERROR(VLOOKUP(C19,part!$A$2:$E$51,3,0),"")</f>
        <v>OE BATTERY</v>
      </c>
      <c r="F19" s="5" t="str">
        <f aca="false">IFERROR(VLOOKUP(C19,part!$A$2:$E$51,4,0),"")</f>
        <v>DIN110</v>
      </c>
      <c r="G19" s="5" t="n">
        <f aca="false">IFERROR(VLOOKUP(C19,part!$A$2:$E$51,5,0),"")</f>
        <v>0</v>
      </c>
      <c r="H19" s="5" t="str">
        <f aca="false">VLOOKUP(A19,model!$A$1:$I$620,9,0)</f>
        <v>If the vehicle is equipped with start/stop technology, the recommended battery is ENERGIZER AGM</v>
      </c>
      <c r="I19" s="5" t="n">
        <f aca="false">VLOOKUP(B19,model!$A$2:$J$620,10,0)</f>
        <v>0</v>
      </c>
      <c r="J19" s="5" t="e">
        <f aca="false">VLOOKUP(B19,Sheet6!K18:L921,2,0)</f>
        <v>#N/A</v>
      </c>
      <c r="K19" s="5" t="n">
        <f aca="false">VLOOKUP(B19,model!A18:M637,13,0)</f>
        <v>0</v>
      </c>
      <c r="L19" s="5" t="str">
        <f aca="false">"{"&amp;""""&amp;"id"&amp;""""&amp;":"&amp;""""&amp;A19&amp;""""&amp;","&amp;""""&amp;"car_model_id"&amp;""""&amp;":"&amp;""""&amp;B19&amp;""""&amp;","&amp;""""&amp;"car_model"&amp;""""&amp;":"&amp;"["&amp;N19&amp;"],"&amp;""""&amp;"parts"&amp;""""&amp;":"&amp;"["&amp;O19&amp;"]"&amp;","&amp;""""&amp;"products"&amp;""""&amp;":"&amp;"["&amp;P19&amp;"]"&amp;"}"&amp;","</f>
        <v>{"id":"18","car_model_id":"18","car_model":[{"id":"18","make_id":"3","model_name":"A8","year_model":"","description":""},],"parts":[{"id":"12","category":"BATTERY","name":"OE BATTERY","code":"DIN110","description":""},],"products":[{"id":"18","car_part_id":"18","bestbuy_id":"0","category":"battery","brand":"energizer","name":"","value":"","description":"","price":""},]},</v>
      </c>
      <c r="M19" s="5" t="str">
        <f aca="false">"parts"&amp;""""&amp;":"&amp;"["&amp;O19&amp;"]"&amp;","&amp;""""&amp;"products"&amp;""""&amp;":"&amp;"["&amp;P19&amp;"]"&amp;"}"&amp;","</f>
        <v>parts":[{"id":"12","category":"BATTERY","name":"OE BATTERY","code":"DIN110","description":""},],"products":[{"id":"18","car_part_id":"18","bestbuy_id":"0","category":"battery","brand":"energizer","name":"","value":"","description":"","price":""},]},</v>
      </c>
      <c r="N19" s="5" t="str">
        <f aca="false">VLOOKUP(B19,model!$A$2:$V$620,22,0)</f>
        <v>{"id":"18","make_id":"3","model_name":"A8","year_model":"","description":""},</v>
      </c>
      <c r="O19" s="5" t="str">
        <f aca="false">VLOOKUP(C19,part!$A$2:$G$51,7,0)</f>
        <v>{"id":"12","category":"BATTERY","name":"OE BATTERY","code":"DIN110","description":""},</v>
      </c>
      <c r="P19" s="5" t="str">
        <f aca="false">VLOOKUP(A19,product!B19:Y638,23,0)</f>
        <v>{"id":"18","car_part_id":"18","bestbuy_id":"0","category":"battery","brand":"energizer","name":"","value":"","description":"","price":""},</v>
      </c>
    </row>
    <row r="20" customFormat="false" ht="13.8" hidden="false" customHeight="false" outlineLevel="0" collapsed="false">
      <c r="A20" s="5" t="n">
        <v>19</v>
      </c>
      <c r="B20" s="8" t="n">
        <v>19</v>
      </c>
      <c r="C20" s="5" t="n">
        <f aca="false">VLOOKUP(B20,model!A19:H638,8,0)</f>
        <v>9</v>
      </c>
      <c r="D20" s="5" t="str">
        <f aca="false">IFERROR(VLOOKUP(C20,part!$A$2:$E$51,2,0),"")</f>
        <v>BATTERY</v>
      </c>
      <c r="E20" s="5" t="str">
        <f aca="false">IFERROR(VLOOKUP(C20,part!$A$2:$E$51,3,0),"")</f>
        <v>OE BATTERY</v>
      </c>
      <c r="F20" s="5" t="str">
        <f aca="false">IFERROR(VLOOKUP(C20,part!$A$2:$E$51,4,0),"")</f>
        <v>DIN55</v>
      </c>
      <c r="G20" s="5" t="n">
        <f aca="false">IFERROR(VLOOKUP(C20,part!$A$2:$E$51,5,0),"")</f>
        <v>0</v>
      </c>
      <c r="H20" s="5" t="str">
        <f aca="false">VLOOKUP(A20,model!$A$1:$I$620,9,0)</f>
        <v>If the vehicle is equipped with start/stop technology, the recommended battery is ENERGIZER AGM</v>
      </c>
      <c r="I20" s="5" t="n">
        <f aca="false">VLOOKUP(B20,model!$A$2:$J$620,10,0)</f>
        <v>2002</v>
      </c>
      <c r="J20" s="5" t="e">
        <f aca="false">VLOOKUP(B20,Sheet6!K19:L922,2,0)</f>
        <v>#N/A</v>
      </c>
      <c r="K20" s="5" t="n">
        <f aca="false">VLOOKUP(B20,model!A19:M638,13,0)</f>
        <v>0</v>
      </c>
      <c r="L20" s="5" t="str">
        <f aca="false">"{"&amp;""""&amp;"id"&amp;""""&amp;":"&amp;""""&amp;A20&amp;""""&amp;","&amp;""""&amp;"car_model_id"&amp;""""&amp;":"&amp;""""&amp;B20&amp;""""&amp;","&amp;""""&amp;"car_model"&amp;""""&amp;":"&amp;"["&amp;N20&amp;"],"&amp;""""&amp;"parts"&amp;""""&amp;":"&amp;"["&amp;O20&amp;"]"&amp;","&amp;""""&amp;"products"&amp;""""&amp;":"&amp;"["&amp;P20&amp;"]"&amp;"}"&amp;","</f>
        <v>{"id":"19","car_model_id":"19","car_model":[{"id":"19","make_id":"3","model_name":"IT","year_model":"","description":""},],"parts":[{"id":"9","category":"BATTERY","name":"OE BATTERY","code":"DIN55","description":""},],"products":[{"id":"19","car_part_id":"19","bestbuy_id":"0","category":"battery","brand":"energizer","name":"","value":"","description":"","price":""},]},</v>
      </c>
      <c r="M20" s="5" t="str">
        <f aca="false">"parts"&amp;""""&amp;":"&amp;"["&amp;O20&amp;"]"&amp;","&amp;""""&amp;"products"&amp;""""&amp;":"&amp;"["&amp;P20&amp;"]"&amp;"}"&amp;","</f>
        <v>parts":[{"id":"9","category":"BATTERY","name":"OE BATTERY","code":"DIN55","description":""},],"products":[{"id":"19","car_part_id":"19","bestbuy_id":"0","category":"battery","brand":"energizer","name":"","value":"","description":"","price":""},]},</v>
      </c>
      <c r="N20" s="5" t="str">
        <f aca="false">VLOOKUP(B20,model!$A$2:$V$620,22,0)</f>
        <v>{"id":"19","make_id":"3","model_name":"IT","year_model":"","description":""},</v>
      </c>
      <c r="O20" s="5" t="str">
        <f aca="false">VLOOKUP(C20,part!$A$2:$G$51,7,0)</f>
        <v>{"id":"9","category":"BATTERY","name":"OE BATTERY","code":"DIN55","description":""},</v>
      </c>
      <c r="P20" s="5" t="str">
        <f aca="false">VLOOKUP(A20,product!B20:Y639,23,0)</f>
        <v>{"id":"19","car_part_id":"19","bestbuy_id":"0","category":"battery","brand":"energizer","name":"","value":"","description":"","price":""},</v>
      </c>
    </row>
    <row r="21" customFormat="false" ht="13.8" hidden="false" customHeight="false" outlineLevel="0" collapsed="false">
      <c r="A21" s="5" t="n">
        <v>20</v>
      </c>
      <c r="B21" s="8" t="n">
        <v>20</v>
      </c>
      <c r="C21" s="5" t="n">
        <f aca="false">VLOOKUP(B21,model!A20:H639,8,0)</f>
        <v>9</v>
      </c>
      <c r="D21" s="5" t="str">
        <f aca="false">IFERROR(VLOOKUP(C21,part!$A$2:$E$51,2,0),"")</f>
        <v>BATTERY</v>
      </c>
      <c r="E21" s="5" t="str">
        <f aca="false">IFERROR(VLOOKUP(C21,part!$A$2:$E$51,3,0),"")</f>
        <v>OE BATTERY</v>
      </c>
      <c r="F21" s="5" t="str">
        <f aca="false">IFERROR(VLOOKUP(C21,part!$A$2:$E$51,4,0),"")</f>
        <v>DIN55</v>
      </c>
      <c r="G21" s="5" t="n">
        <f aca="false">IFERROR(VLOOKUP(C21,part!$A$2:$E$51,5,0),"")</f>
        <v>0</v>
      </c>
      <c r="H21" s="5" t="str">
        <f aca="false">VLOOKUP(A21,model!$A$1:$I$620,9,0)</f>
        <v>If the vehicle is equipped with start/stop technology, the recommended battery is ENERGIZER AGM</v>
      </c>
      <c r="I21" s="5" t="n">
        <f aca="false">VLOOKUP(B21,model!$A$2:$J$620,10,0)</f>
        <v>2002</v>
      </c>
      <c r="J21" s="5" t="e">
        <f aca="false">VLOOKUP(B21,Sheet6!K20:L923,2,0)</f>
        <v>#N/A</v>
      </c>
      <c r="K21" s="5" t="n">
        <f aca="false">VLOOKUP(B21,model!A20:M639,13,0)</f>
        <v>0</v>
      </c>
      <c r="L21" s="5" t="str">
        <f aca="false">"{"&amp;""""&amp;"id"&amp;""""&amp;":"&amp;""""&amp;A21&amp;""""&amp;","&amp;""""&amp;"car_model_id"&amp;""""&amp;":"&amp;""""&amp;B21&amp;""""&amp;","&amp;""""&amp;"car_model"&amp;""""&amp;":"&amp;"["&amp;N21&amp;"],"&amp;""""&amp;"parts"&amp;""""&amp;":"&amp;"["&amp;O21&amp;"]"&amp;","&amp;""""&amp;"products"&amp;""""&amp;":"&amp;"["&amp;P21&amp;"]"&amp;"}"&amp;","</f>
        <v>{"id":"20","car_model_id":"20","car_model":[{"id":"20","make_id":"3","model_name":"Q3","year_model":"","description":""},],"parts":[{"id":"9","category":"BATTERY","name":"OE BATTERY","code":"DIN55","description":""},],"products":[{"id":"20","car_part_id":"20","bestbuy_id":"0","category":"battery","brand":"energizer","name":"","value":"","description":"","price":""},]},</v>
      </c>
      <c r="M21" s="5" t="str">
        <f aca="false">"parts"&amp;""""&amp;":"&amp;"["&amp;O21&amp;"]"&amp;","&amp;""""&amp;"products"&amp;""""&amp;":"&amp;"["&amp;P21&amp;"]"&amp;"}"&amp;","</f>
        <v>parts":[{"id":"9","category":"BATTERY","name":"OE BATTERY","code":"DIN55","description":""},],"products":[{"id":"20","car_part_id":"20","bestbuy_id":"0","category":"battery","brand":"energizer","name":"","value":"","description":"","price":""},]},</v>
      </c>
      <c r="N21" s="5" t="str">
        <f aca="false">VLOOKUP(B21,model!$A$2:$V$620,22,0)</f>
        <v>{"id":"20","make_id":"3","model_name":"Q3","year_model":"","description":""},</v>
      </c>
      <c r="O21" s="5" t="str">
        <f aca="false">VLOOKUP(C21,part!$A$2:$G$51,7,0)</f>
        <v>{"id":"9","category":"BATTERY","name":"OE BATTERY","code":"DIN55","description":""},</v>
      </c>
      <c r="P21" s="5" t="str">
        <f aca="false">VLOOKUP(A21,product!B21:Y640,23,0)</f>
        <v>{"id":"20","car_part_id":"20","bestbuy_id":"0","category":"battery","brand":"energizer","name":"","value":"","description":"","price":""},</v>
      </c>
    </row>
    <row r="22" customFormat="false" ht="13.8" hidden="false" customHeight="false" outlineLevel="0" collapsed="false">
      <c r="A22" s="5" t="n">
        <v>21</v>
      </c>
      <c r="B22" s="8" t="n">
        <v>21</v>
      </c>
      <c r="C22" s="5" t="n">
        <f aca="false">VLOOKUP(B22,model!A21:H640,8,0)</f>
        <v>13</v>
      </c>
      <c r="D22" s="5" t="str">
        <f aca="false">IFERROR(VLOOKUP(C22,part!$A$2:$E$51,2,0),"")</f>
        <v>BATTERY</v>
      </c>
      <c r="E22" s="5" t="str">
        <f aca="false">IFERROR(VLOOKUP(C22,part!$A$2:$E$51,3,0),"")</f>
        <v>OE BATTERY</v>
      </c>
      <c r="F22" s="5" t="str">
        <f aca="false">IFERROR(VLOOKUP(C22,part!$A$2:$E$51,4,0),"")</f>
        <v>DIN77</v>
      </c>
      <c r="G22" s="5" t="n">
        <f aca="false">IFERROR(VLOOKUP(C22,part!$A$2:$E$51,5,0),"")</f>
        <v>0</v>
      </c>
      <c r="H22" s="5" t="str">
        <f aca="false">VLOOKUP(A22,model!$A$1:$I$620,9,0)</f>
        <v>If the vehicle is equipped with start/stop technology, the recommended battery is ENERGIZER AGM</v>
      </c>
      <c r="I22" s="5" t="n">
        <f aca="false">VLOOKUP(B22,model!$A$2:$J$620,10,0)</f>
        <v>0</v>
      </c>
      <c r="J22" s="5" t="e">
        <f aca="false">VLOOKUP(B22,Sheet6!K21:L924,2,0)</f>
        <v>#N/A</v>
      </c>
      <c r="K22" s="5" t="n">
        <f aca="false">VLOOKUP(B22,model!A21:M640,13,0)</f>
        <v>0</v>
      </c>
      <c r="L22" s="5" t="str">
        <f aca="false">"{"&amp;""""&amp;"id"&amp;""""&amp;":"&amp;""""&amp;A22&amp;""""&amp;","&amp;""""&amp;"car_model_id"&amp;""""&amp;":"&amp;""""&amp;B22&amp;""""&amp;","&amp;""""&amp;"car_model"&amp;""""&amp;":"&amp;"["&amp;N22&amp;"],"&amp;""""&amp;"parts"&amp;""""&amp;":"&amp;"["&amp;O22&amp;"]"&amp;","&amp;""""&amp;"products"&amp;""""&amp;":"&amp;"["&amp;P22&amp;"]"&amp;"}"&amp;","</f>
        <v>{"id":"21","car_model_id":"21","car_model":[{"id":"21","make_id":"3","model_name":"Q5","year_model":"","description":""},],"parts":[{"id":"13","category":"BATTERY","name":"OE BATTERY","code":"DIN77","description":""},],"products":[{"id":"21","car_part_id":"21","bestbuy_id":"0","category":"battery","brand":"energizer","name":"","value":"","description":"","price":""},]},</v>
      </c>
      <c r="M22" s="5" t="str">
        <f aca="false">"parts"&amp;""""&amp;":"&amp;"["&amp;O22&amp;"]"&amp;","&amp;""""&amp;"products"&amp;""""&amp;":"&amp;"["&amp;P22&amp;"]"&amp;"}"&amp;","</f>
        <v>parts":[{"id":"13","category":"BATTERY","name":"OE BATTERY","code":"DIN77","description":""},],"products":[{"id":"21","car_part_id":"21","bestbuy_id":"0","category":"battery","brand":"energizer","name":"","value":"","description":"","price":""},]},</v>
      </c>
      <c r="N22" s="5" t="str">
        <f aca="false">VLOOKUP(B22,model!$A$2:$V$620,22,0)</f>
        <v>{"id":"21","make_id":"3","model_name":"Q5","year_model":"","description":""},</v>
      </c>
      <c r="O22" s="5" t="str">
        <f aca="false">VLOOKUP(C22,part!$A$2:$G$51,7,0)</f>
        <v>{"id":"13","category":"BATTERY","name":"OE BATTERY","code":"DIN77","description":""},</v>
      </c>
      <c r="P22" s="5" t="str">
        <f aca="false">VLOOKUP(A22,product!B22:Y641,23,0)</f>
        <v>{"id":"21","car_part_id":"21","bestbuy_id":"0","category":"battery","brand":"energizer","name":"","value":"","description":"","price":""},</v>
      </c>
    </row>
    <row r="23" customFormat="false" ht="13.8" hidden="false" customHeight="false" outlineLevel="0" collapsed="false">
      <c r="A23" s="5" t="n">
        <v>22</v>
      </c>
      <c r="B23" s="8" t="n">
        <v>22</v>
      </c>
      <c r="C23" s="5" t="n">
        <f aca="false">VLOOKUP(B23,model!A22:H641,8,0)</f>
        <v>12</v>
      </c>
      <c r="D23" s="5" t="str">
        <f aca="false">IFERROR(VLOOKUP(C23,part!$A$2:$E$51,2,0),"")</f>
        <v>BATTERY</v>
      </c>
      <c r="E23" s="5" t="str">
        <f aca="false">IFERROR(VLOOKUP(C23,part!$A$2:$E$51,3,0),"")</f>
        <v>OE BATTERY</v>
      </c>
      <c r="F23" s="5" t="str">
        <f aca="false">IFERROR(VLOOKUP(C23,part!$A$2:$E$51,4,0),"")</f>
        <v>DIN110</v>
      </c>
      <c r="G23" s="5" t="n">
        <f aca="false">IFERROR(VLOOKUP(C23,part!$A$2:$E$51,5,0),"")</f>
        <v>0</v>
      </c>
      <c r="H23" s="5" t="str">
        <f aca="false">VLOOKUP(A23,model!$A$1:$I$620,9,0)</f>
        <v>If the vehicle is equipped with start/stop technology, the recommended battery is ENERGIZER AGM</v>
      </c>
      <c r="I23" s="5" t="n">
        <f aca="false">VLOOKUP(B23,model!$A$2:$J$620,10,0)</f>
        <v>0</v>
      </c>
      <c r="J23" s="5" t="e">
        <f aca="false">VLOOKUP(B23,Sheet6!K22:L925,2,0)</f>
        <v>#N/A</v>
      </c>
      <c r="K23" s="5" t="n">
        <f aca="false">VLOOKUP(B23,model!A22:M641,13,0)</f>
        <v>0</v>
      </c>
      <c r="L23" s="5" t="str">
        <f aca="false">"{"&amp;""""&amp;"id"&amp;""""&amp;":"&amp;""""&amp;A23&amp;""""&amp;","&amp;""""&amp;"car_model_id"&amp;""""&amp;":"&amp;""""&amp;B23&amp;""""&amp;","&amp;""""&amp;"car_model"&amp;""""&amp;":"&amp;"["&amp;N23&amp;"],"&amp;""""&amp;"parts"&amp;""""&amp;":"&amp;"["&amp;O23&amp;"]"&amp;","&amp;""""&amp;"products"&amp;""""&amp;":"&amp;"["&amp;P23&amp;"]"&amp;"}"&amp;","</f>
        <v>{"id":"22","car_model_id":"22","car_model":[{"id":"22","make_id":"3","model_name":"Q7","year_model":"","description":""},],"parts":[{"id":"12","category":"BATTERY","name":"OE BATTERY","code":"DIN110","description":""},],"products":[{"id":"22","car_part_id":"22","bestbuy_id":"0","category":"battery","brand":"energizer","name":"","value":"","description":"","price":""},]},</v>
      </c>
      <c r="M23" s="5" t="str">
        <f aca="false">"parts"&amp;""""&amp;":"&amp;"["&amp;O23&amp;"]"&amp;","&amp;""""&amp;"products"&amp;""""&amp;":"&amp;"["&amp;P23&amp;"]"&amp;"}"&amp;","</f>
        <v>parts":[{"id":"12","category":"BATTERY","name":"OE BATTERY","code":"DIN110","description":""},],"products":[{"id":"22","car_part_id":"22","bestbuy_id":"0","category":"battery","brand":"energizer","name":"","value":"","description":"","price":""},]},</v>
      </c>
      <c r="N23" s="5" t="str">
        <f aca="false">VLOOKUP(B23,model!$A$2:$V$620,22,0)</f>
        <v>{"id":"22","make_id":"3","model_name":"Q7","year_model":"","description":""},</v>
      </c>
      <c r="O23" s="5" t="str">
        <f aca="false">VLOOKUP(C23,part!$A$2:$G$51,7,0)</f>
        <v>{"id":"12","category":"BATTERY","name":"OE BATTERY","code":"DIN110","description":""},</v>
      </c>
      <c r="P23" s="5" t="str">
        <f aca="false">VLOOKUP(A23,product!B23:Y642,23,0)</f>
        <v>{"id":"22","car_part_id":"22","bestbuy_id":"0","category":"battery","brand":"energizer","name":"","value":"","description":"","price":""},</v>
      </c>
    </row>
    <row r="24" customFormat="false" ht="13.8" hidden="false" customHeight="false" outlineLevel="0" collapsed="false">
      <c r="A24" s="5" t="n">
        <v>23</v>
      </c>
      <c r="B24" s="8" t="n">
        <v>23</v>
      </c>
      <c r="C24" s="5" t="n">
        <f aca="false">VLOOKUP(B24,model!A23:H642,8,0)</f>
        <v>11</v>
      </c>
      <c r="D24" s="5" t="str">
        <f aca="false">IFERROR(VLOOKUP(C24,part!$A$2:$E$51,2,0),"")</f>
        <v>BATTERY</v>
      </c>
      <c r="E24" s="5" t="str">
        <f aca="false">IFERROR(VLOOKUP(C24,part!$A$2:$E$51,3,0),"")</f>
        <v>OE BATTERY</v>
      </c>
      <c r="F24" s="5" t="str">
        <f aca="false">IFERROR(VLOOKUP(C24,part!$A$2:$E$51,4,0),"")</f>
        <v>N50</v>
      </c>
      <c r="G24" s="5" t="n">
        <f aca="false">IFERROR(VLOOKUP(C24,part!$A$2:$E$51,5,0),"")</f>
        <v>0</v>
      </c>
      <c r="H24" s="5" t="str">
        <f aca="false">VLOOKUP(A24,model!$A$1:$I$620,9,0)</f>
        <v>If the vehicle is equipped with start/stop technology, the recommended battery is ENERGIZER AGM</v>
      </c>
      <c r="I24" s="5" t="n">
        <f aca="false">VLOOKUP(B24,model!$A$2:$J$620,10,0)</f>
        <v>0</v>
      </c>
      <c r="J24" s="5" t="e">
        <f aca="false">VLOOKUP(B24,Sheet6!K23:L926,2,0)</f>
        <v>#N/A</v>
      </c>
      <c r="K24" s="5" t="n">
        <f aca="false">VLOOKUP(B24,model!A23:M642,13,0)</f>
        <v>0</v>
      </c>
      <c r="L24" s="5" t="str">
        <f aca="false">"{"&amp;""""&amp;"id"&amp;""""&amp;":"&amp;""""&amp;A24&amp;""""&amp;","&amp;""""&amp;"car_model_id"&amp;""""&amp;":"&amp;""""&amp;B24&amp;""""&amp;","&amp;""""&amp;"car_model"&amp;""""&amp;":"&amp;"["&amp;N24&amp;"],"&amp;""""&amp;"parts"&amp;""""&amp;":"&amp;"["&amp;O24&amp;"]"&amp;","&amp;""""&amp;"products"&amp;""""&amp;":"&amp;"["&amp;P24&amp;"]"&amp;"}"&amp;","</f>
        <v>{"id":"23","car_model_id":"23","car_model":[{"id":"23","make_id":"4","model_name":"Arnage","year_model":"","description":""},],"parts":[{"id":"11","category":"BATTERY","name":"OE BATTERY","code":"N50","description":""},],"products":[{"id":"23","car_part_id":"23","bestbuy_id":"0","category":"battery","brand":"energizer","name":"","value":"","description":"","price":""},]},</v>
      </c>
      <c r="M24" s="5" t="str">
        <f aca="false">"parts"&amp;""""&amp;":"&amp;"["&amp;O24&amp;"]"&amp;","&amp;""""&amp;"products"&amp;""""&amp;":"&amp;"["&amp;P24&amp;"]"&amp;"}"&amp;","</f>
        <v>parts":[{"id":"11","category":"BATTERY","name":"OE BATTERY","code":"N50","description":""},],"products":[{"id":"23","car_part_id":"23","bestbuy_id":"0","category":"battery","brand":"energizer","name":"","value":"","description":"","price":""},]},</v>
      </c>
      <c r="N24" s="5" t="str">
        <f aca="false">VLOOKUP(B24,model!$A$2:$V$620,22,0)</f>
        <v>{"id":"23","make_id":"4","model_name":"Arnage","year_model":"","description":""},</v>
      </c>
      <c r="O24" s="5" t="str">
        <f aca="false">VLOOKUP(C24,part!$A$2:$G$51,7,0)</f>
        <v>{"id":"11","category":"BATTERY","name":"OE BATTERY","code":"N50","description":""},</v>
      </c>
      <c r="P24" s="5" t="str">
        <f aca="false">VLOOKUP(A24,product!B24:Y643,23,0)</f>
        <v>{"id":"23","car_part_id":"23","bestbuy_id":"0","category":"battery","brand":"energizer","name":"","value":"","description":"","price":""},</v>
      </c>
    </row>
    <row r="25" customFormat="false" ht="13.8" hidden="false" customHeight="false" outlineLevel="0" collapsed="false">
      <c r="A25" s="5" t="n">
        <v>24</v>
      </c>
      <c r="B25" s="8" t="n">
        <v>24</v>
      </c>
      <c r="C25" s="5" t="n">
        <f aca="false">VLOOKUP(B25,model!A24:H643,8,0)</f>
        <v>40</v>
      </c>
      <c r="D25" s="5" t="str">
        <f aca="false">IFERROR(VLOOKUP(C25,part!$A$2:$E$51,2,0),"")</f>
        <v>BATTERY</v>
      </c>
      <c r="E25" s="5" t="str">
        <f aca="false">IFERROR(VLOOKUP(C25,part!$A$2:$E$51,3,0),"")</f>
        <v>OE BATTERY</v>
      </c>
      <c r="F25" s="5" t="str">
        <f aca="false">IFERROR(VLOOKUP(C25,part!$A$2:$E$51,4,0),"")</f>
        <v>DIN66x2</v>
      </c>
      <c r="G25" s="5" t="n">
        <f aca="false">IFERROR(VLOOKUP(C25,part!$A$2:$E$51,5,0),"")</f>
        <v>0</v>
      </c>
      <c r="H25" s="5" t="str">
        <f aca="false">VLOOKUP(A25,model!$A$1:$I$620,9,0)</f>
        <v>If the vehicle is equipped with start/stop technology, the recommended battery is ENERGIZER AGM</v>
      </c>
      <c r="I25" s="5" t="n">
        <f aca="false">VLOOKUP(B25,model!$A$2:$J$620,10,0)</f>
        <v>0</v>
      </c>
      <c r="J25" s="5" t="e">
        <f aca="false">VLOOKUP(B25,Sheet6!K24:L927,2,0)</f>
        <v>#N/A</v>
      </c>
      <c r="K25" s="5" t="n">
        <f aca="false">VLOOKUP(B25,model!A24:M643,13,0)</f>
        <v>0</v>
      </c>
      <c r="L25" s="5" t="str">
        <f aca="false">"{"&amp;""""&amp;"id"&amp;""""&amp;":"&amp;""""&amp;A25&amp;""""&amp;","&amp;""""&amp;"car_model_id"&amp;""""&amp;":"&amp;""""&amp;B25&amp;""""&amp;","&amp;""""&amp;"car_model"&amp;""""&amp;":"&amp;"["&amp;N25&amp;"],"&amp;""""&amp;"parts"&amp;""""&amp;":"&amp;"["&amp;O25&amp;"]"&amp;","&amp;""""&amp;"products"&amp;""""&amp;":"&amp;"["&amp;P25&amp;"]"&amp;"}"&amp;","</f>
        <v>{"id":"24","car_model_id":"24","car_model":[{"id":"24","make_id":"4","model_name":"Continental ","year_model":"","description":""},],"parts":[{"id":"40","category":"BATTERY","name":"OE BATTERY","code":"DIN66x2","description":""},],"products":[{"id":"24","car_part_id":"24","bestbuy_id":"0","category":"battery","brand":"energizer","name":"","value":"","description":"","price":""},]},</v>
      </c>
      <c r="M25" s="5" t="str">
        <f aca="false">"parts"&amp;""""&amp;":"&amp;"["&amp;O25&amp;"]"&amp;","&amp;""""&amp;"products"&amp;""""&amp;":"&amp;"["&amp;P25&amp;"]"&amp;"}"&amp;","</f>
        <v>parts":[{"id":"40","category":"BATTERY","name":"OE BATTERY","code":"DIN66x2","description":""},],"products":[{"id":"24","car_part_id":"24","bestbuy_id":"0","category":"battery","brand":"energizer","name":"","value":"","description":"","price":""},]},</v>
      </c>
      <c r="N25" s="5" t="str">
        <f aca="false">VLOOKUP(B25,model!$A$2:$V$620,22,0)</f>
        <v>{"id":"24","make_id":"4","model_name":"Continental ","year_model":"","description":""},</v>
      </c>
      <c r="O25" s="5" t="str">
        <f aca="false">VLOOKUP(C25,part!$A$2:$G$51,7,0)</f>
        <v>{"id":"40","category":"BATTERY","name":"OE BATTERY","code":"DIN66x2","description":""},</v>
      </c>
      <c r="P25" s="5" t="str">
        <f aca="false">VLOOKUP(A25,product!B25:Y644,23,0)</f>
        <v>{"id":"24","car_part_id":"24","bestbuy_id":"0","category":"battery","brand":"energizer","name":"","value":"","description":"","price":""},</v>
      </c>
    </row>
    <row r="26" customFormat="false" ht="13.8" hidden="false" customHeight="false" outlineLevel="0" collapsed="false">
      <c r="A26" s="5" t="n">
        <v>25</v>
      </c>
      <c r="B26" s="8" t="n">
        <v>25</v>
      </c>
      <c r="C26" s="5" t="n">
        <f aca="false">VLOOKUP(B26,model!A25:H644,8,0)</f>
        <v>35</v>
      </c>
      <c r="D26" s="5" t="str">
        <f aca="false">IFERROR(VLOOKUP(C26,part!$A$2:$E$51,2,0),"")</f>
        <v>BATTERY</v>
      </c>
      <c r="E26" s="5" t="str">
        <f aca="false">IFERROR(VLOOKUP(C26,part!$A$2:$E$51,3,0),"")</f>
        <v>OE BATTERY</v>
      </c>
      <c r="F26" s="5" t="str">
        <f aca="false">IFERROR(VLOOKUP(C26,part!$A$2:$E$51,4,0),"")</f>
        <v>DIN66 </v>
      </c>
      <c r="G26" s="5" t="n">
        <f aca="false">IFERROR(VLOOKUP(C26,part!$A$2:$E$51,5,0),"")</f>
        <v>0</v>
      </c>
      <c r="H26" s="5" t="str">
        <f aca="false">VLOOKUP(A26,model!$A$1:$I$620,9,0)</f>
        <v>If the vehicle is equipped with start/stop technology, the recommended battery is ENERGIZER AGM</v>
      </c>
      <c r="I26" s="5" t="str">
        <f aca="false">VLOOKUP(B26,model!$A$2:$J$620,10,0)</f>
        <v>2001,2004</v>
      </c>
      <c r="J26" s="5" t="e">
        <f aca="false">VLOOKUP(B26,Sheet6!K25:L928,2,0)</f>
        <v>#N/A</v>
      </c>
      <c r="K26" s="5" t="n">
        <f aca="false">VLOOKUP(B26,model!A25:M644,13,0)</f>
        <v>2004</v>
      </c>
      <c r="L26" s="5" t="str">
        <f aca="false">"{"&amp;""""&amp;"id"&amp;""""&amp;":"&amp;""""&amp;A26&amp;""""&amp;","&amp;""""&amp;"car_model_id"&amp;""""&amp;":"&amp;""""&amp;B26&amp;""""&amp;","&amp;""""&amp;"car_model"&amp;""""&amp;":"&amp;"["&amp;N26&amp;"],"&amp;""""&amp;"parts"&amp;""""&amp;":"&amp;"["&amp;O26&amp;"]"&amp;","&amp;""""&amp;"products"&amp;""""&amp;":"&amp;"["&amp;P26&amp;"]"&amp;"}"&amp;","</f>
        <v>{"id":"25","car_model_id":"25","car_model":[{"id":"25","make_id":"4","model_name":"Mulsanne ","year_model":"","description":""},],"parts":[{"id":"35","category":"BATTERY","name":"OE BATTERY","code":"DIN66 ","description":""},],"products":[{"id":"25","car_part_id":"25","bestbuy_id":"2004","category":"battery","brand":"energizer","name":"","value":"","description":"15850","price":"15850"},]},</v>
      </c>
      <c r="M26" s="5" t="str">
        <f aca="false">"parts"&amp;""""&amp;":"&amp;"["&amp;O26&amp;"]"&amp;","&amp;""""&amp;"products"&amp;""""&amp;":"&amp;"["&amp;P26&amp;"]"&amp;"}"&amp;","</f>
        <v>parts":[{"id":"35","category":"BATTERY","name":"OE BATTERY","code":"DIN66 ","description":""},],"products":[{"id":"25","car_part_id":"25","bestbuy_id":"2004","category":"battery","brand":"energizer","name":"","value":"","description":"15850","price":"15850"},]},</v>
      </c>
      <c r="N26" s="5" t="str">
        <f aca="false">VLOOKUP(B26,model!$A$2:$V$620,22,0)</f>
        <v>{"id":"25","make_id":"4","model_name":"Mulsanne ","year_model":"","description":""},</v>
      </c>
      <c r="O26" s="5" t="str">
        <f aca="false">VLOOKUP(C26,part!$A$2:$G$51,7,0)</f>
        <v>{"id":"35","category":"BATTERY","name":"OE BATTERY","code":"DIN66 ","description":""},</v>
      </c>
      <c r="P26" s="5" t="str">
        <f aca="false">VLOOKUP(A26,product!B26:Y645,23,0)</f>
        <v>{"id":"25","car_part_id":"25","bestbuy_id":"2004","category":"battery","brand":"energizer","name":"","value":"","description":"15850","price":"15850"},</v>
      </c>
    </row>
    <row r="27" customFormat="false" ht="13.8" hidden="false" customHeight="false" outlineLevel="0" collapsed="false">
      <c r="A27" s="5" t="n">
        <v>26</v>
      </c>
      <c r="B27" s="8" t="n">
        <v>26</v>
      </c>
      <c r="C27" s="5" t="n">
        <f aca="false">VLOOKUP(B27,model!A26:H645,8,0)</f>
        <v>9</v>
      </c>
      <c r="D27" s="5" t="str">
        <f aca="false">IFERROR(VLOOKUP(C27,part!$A$2:$E$51,2,0),"")</f>
        <v>BATTERY</v>
      </c>
      <c r="E27" s="5" t="str">
        <f aca="false">IFERROR(VLOOKUP(C27,part!$A$2:$E$51,3,0),"")</f>
        <v>OE BATTERY</v>
      </c>
      <c r="F27" s="5" t="str">
        <f aca="false">IFERROR(VLOOKUP(C27,part!$A$2:$E$51,4,0),"")</f>
        <v>DIN55</v>
      </c>
      <c r="G27" s="5" t="n">
        <f aca="false">IFERROR(VLOOKUP(C27,part!$A$2:$E$51,5,0),"")</f>
        <v>0</v>
      </c>
      <c r="H27" s="5" t="str">
        <f aca="false">VLOOKUP(A27,model!$A$1:$I$620,9,0)</f>
        <v>If the vehicle is equipped with start/stop technology, the recommended battery is ENERGIZER AGM</v>
      </c>
      <c r="I27" s="5" t="n">
        <f aca="false">VLOOKUP(B27,model!$A$2:$J$620,10,0)</f>
        <v>2002</v>
      </c>
      <c r="J27" s="5" t="e">
        <f aca="false">VLOOKUP(B27,Sheet6!K26:L929,2,0)</f>
        <v>#N/A</v>
      </c>
      <c r="K27" s="5" t="n">
        <f aca="false">VLOOKUP(B27,model!A26:M645,13,0)</f>
        <v>0</v>
      </c>
      <c r="L27" s="5" t="str">
        <f aca="false">"{"&amp;""""&amp;"id"&amp;""""&amp;":"&amp;""""&amp;A27&amp;""""&amp;","&amp;""""&amp;"car_model_id"&amp;""""&amp;":"&amp;""""&amp;B27&amp;""""&amp;","&amp;""""&amp;"car_model"&amp;""""&amp;":"&amp;"["&amp;N27&amp;"],"&amp;""""&amp;"parts"&amp;""""&amp;":"&amp;"["&amp;O27&amp;"]"&amp;","&amp;""""&amp;"products"&amp;""""&amp;":"&amp;"["&amp;P27&amp;"]"&amp;"}"&amp;","</f>
        <v>{"id":"26","car_model_id":"26","car_model":[{"id":"26","make_id":"4","model_name":"Continental GT/GTC","year_model":"","description":""},],"parts":[{"id":"9","category":"BATTERY","name":"OE BATTERY","code":"DIN55","description":""},],"products":[{"id":"26","car_part_id":"26","bestbuy_id":"0","category":"battery","brand":"energizer","name":"","value":"","description":"","price":""},]},</v>
      </c>
      <c r="M27" s="5" t="str">
        <f aca="false">"parts"&amp;""""&amp;":"&amp;"["&amp;O27&amp;"]"&amp;","&amp;""""&amp;"products"&amp;""""&amp;":"&amp;"["&amp;P27&amp;"]"&amp;"}"&amp;","</f>
        <v>parts":[{"id":"9","category":"BATTERY","name":"OE BATTERY","code":"DIN55","description":""},],"products":[{"id":"26","car_part_id":"26","bestbuy_id":"0","category":"battery","brand":"energizer","name":"","value":"","description":"","price":""},]},</v>
      </c>
      <c r="N27" s="5" t="str">
        <f aca="false">VLOOKUP(B27,model!$A$2:$V$620,22,0)</f>
        <v>{"id":"26","make_id":"4","model_name":"Continental GT/GTC","year_model":"","description":""},</v>
      </c>
      <c r="O27" s="5" t="str">
        <f aca="false">VLOOKUP(C27,part!$A$2:$G$51,7,0)</f>
        <v>{"id":"9","category":"BATTERY","name":"OE BATTERY","code":"DIN55","description":""},</v>
      </c>
      <c r="P27" s="5" t="str">
        <f aca="false">VLOOKUP(A27,product!B27:Y646,23,0)</f>
        <v>{"id":"26","car_part_id":"26","bestbuy_id":"0","category":"battery","brand":"energizer","name":"","value":"","description":"","price":""},</v>
      </c>
    </row>
    <row r="28" customFormat="false" ht="13.8" hidden="false" customHeight="false" outlineLevel="0" collapsed="false">
      <c r="A28" s="5" t="n">
        <v>27</v>
      </c>
      <c r="B28" s="8" t="n">
        <v>27</v>
      </c>
      <c r="C28" s="5" t="n">
        <f aca="false">VLOOKUP(B28,model!A27:H646,8,0)</f>
        <v>9</v>
      </c>
      <c r="D28" s="5" t="str">
        <f aca="false">IFERROR(VLOOKUP(C28,part!$A$2:$E$51,2,0),"")</f>
        <v>BATTERY</v>
      </c>
      <c r="E28" s="5" t="str">
        <f aca="false">IFERROR(VLOOKUP(C28,part!$A$2:$E$51,3,0),"")</f>
        <v>OE BATTERY</v>
      </c>
      <c r="F28" s="5" t="str">
        <f aca="false">IFERROR(VLOOKUP(C28,part!$A$2:$E$51,4,0),"")</f>
        <v>DIN55</v>
      </c>
      <c r="G28" s="5" t="n">
        <f aca="false">IFERROR(VLOOKUP(C28,part!$A$2:$E$51,5,0),"")</f>
        <v>0</v>
      </c>
      <c r="H28" s="5" t="str">
        <f aca="false">VLOOKUP(A28,model!$A$1:$I$620,9,0)</f>
        <v>If the vehicle is equipped with start/stop technology, the recommended battery is ENERGIZER AGM</v>
      </c>
      <c r="I28" s="5" t="n">
        <f aca="false">VLOOKUP(B28,model!$A$2:$J$620,10,0)</f>
        <v>2002</v>
      </c>
      <c r="J28" s="5" t="e">
        <f aca="false">VLOOKUP(B28,Sheet6!K27:L930,2,0)</f>
        <v>#N/A</v>
      </c>
      <c r="K28" s="5" t="n">
        <f aca="false">VLOOKUP(B28,model!A27:M646,13,0)</f>
        <v>0</v>
      </c>
      <c r="L28" s="5" t="str">
        <f aca="false">"{"&amp;""""&amp;"id"&amp;""""&amp;":"&amp;""""&amp;A28&amp;""""&amp;","&amp;""""&amp;"car_model_id"&amp;""""&amp;":"&amp;""""&amp;B28&amp;""""&amp;","&amp;""""&amp;"car_model"&amp;""""&amp;":"&amp;"["&amp;N28&amp;"],"&amp;""""&amp;"parts"&amp;""""&amp;":"&amp;"["&amp;O28&amp;"]"&amp;","&amp;""""&amp;"products"&amp;""""&amp;":"&amp;"["&amp;P28&amp;"]"&amp;"}"&amp;","</f>
        <v>{"id":"27","car_model_id":"27","car_model":[{"id":"27","make_id":"4","model_name":"Flying Spur","year_model":"","description":""},],"parts":[{"id":"9","category":"BATTERY","name":"OE BATTERY","code":"DIN55","description":""},],"products":[{"id":"27","car_part_id":"27","bestbuy_id":"0","category":"battery","brand":"energizer","name":"","value":"","description":"","price":""},]},</v>
      </c>
      <c r="M28" s="5" t="str">
        <f aca="false">"parts"&amp;""""&amp;":"&amp;"["&amp;O28&amp;"]"&amp;","&amp;""""&amp;"products"&amp;""""&amp;":"&amp;"["&amp;P28&amp;"]"&amp;"}"&amp;","</f>
        <v>parts":[{"id":"9","category":"BATTERY","name":"OE BATTERY","code":"DIN55","description":""},],"products":[{"id":"27","car_part_id":"27","bestbuy_id":"0","category":"battery","brand":"energizer","name":"","value":"","description":"","price":""},]},</v>
      </c>
      <c r="N28" s="5" t="str">
        <f aca="false">VLOOKUP(B28,model!$A$2:$V$620,22,0)</f>
        <v>{"id":"27","make_id":"4","model_name":"Flying Spur","year_model":"","description":""},</v>
      </c>
      <c r="O28" s="5" t="str">
        <f aca="false">VLOOKUP(C28,part!$A$2:$G$51,7,0)</f>
        <v>{"id":"9","category":"BATTERY","name":"OE BATTERY","code":"DIN55","description":""},</v>
      </c>
      <c r="P28" s="5" t="str">
        <f aca="false">VLOOKUP(A28,product!B28:Y647,23,0)</f>
        <v>{"id":"27","car_part_id":"27","bestbuy_id":"0","category":"battery","brand":"energizer","name":"","value":"","description":"","price":""},</v>
      </c>
    </row>
    <row r="29" customFormat="false" ht="13.8" hidden="false" customHeight="false" outlineLevel="0" collapsed="false">
      <c r="A29" s="5" t="n">
        <v>28</v>
      </c>
      <c r="B29" s="8" t="n">
        <v>28</v>
      </c>
      <c r="C29" s="5" t="n">
        <f aca="false">VLOOKUP(B29,model!A28:H647,8,0)</f>
        <v>5</v>
      </c>
      <c r="D29" s="5" t="str">
        <f aca="false">IFERROR(VLOOKUP(C29,part!$A$2:$E$51,2,0),"")</f>
        <v>BATTERY</v>
      </c>
      <c r="E29" s="5" t="str">
        <f aca="false">IFERROR(VLOOKUP(C29,part!$A$2:$E$51,3,0),"")</f>
        <v>OE BATTERY</v>
      </c>
      <c r="F29" s="5" t="str">
        <f aca="false">IFERROR(VLOOKUP(C29,part!$A$2:$E$51,4,0),"")</f>
        <v>DIN66</v>
      </c>
      <c r="G29" s="5" t="n">
        <f aca="false">IFERROR(VLOOKUP(C29,part!$A$2:$E$51,5,0),"")</f>
        <v>0</v>
      </c>
      <c r="H29" s="5" t="n">
        <f aca="false">VLOOKUP(A29,model!$A$1:$I$620,9,0)</f>
        <v>0</v>
      </c>
      <c r="I29" s="5" t="n">
        <f aca="false">VLOOKUP(B29,model!$A$2:$J$620,10,0)</f>
        <v>0</v>
      </c>
      <c r="J29" s="5" t="e">
        <f aca="false">VLOOKUP(B29,Sheet6!K28:L931,2,0)</f>
        <v>#N/A</v>
      </c>
      <c r="K29" s="5" t="n">
        <f aca="false">VLOOKUP(B29,model!A28:M647,13,0)</f>
        <v>2004</v>
      </c>
      <c r="L29" s="5" t="str">
        <f aca="false">"{"&amp;""""&amp;"id"&amp;""""&amp;":"&amp;""""&amp;A29&amp;""""&amp;","&amp;""""&amp;"car_model_id"&amp;""""&amp;":"&amp;""""&amp;B29&amp;""""&amp;","&amp;""""&amp;"car_model"&amp;""""&amp;":"&amp;"["&amp;N29&amp;"],"&amp;""""&amp;"parts"&amp;""""&amp;":"&amp;"["&amp;O29&amp;"]"&amp;","&amp;""""&amp;"products"&amp;""""&amp;":"&amp;"["&amp;P29&amp;"]"&amp;"}"&amp;","</f>
        <v>{"id":"28","car_model_id":"28","car_model":[{"id":"28","make_id":"5","model_name":"316i/320i/325i/328i","year_model":"1991 - on","description":""},],"parts":[{"id":"5","category":"BATTERY","name":"OE BATTERY","code":"DIN66","description":""},],"products":[{"id":"28","car_part_id":"28","bestbuy_id":"2004","category":"battery","brand":"energizer","name":"0","value":"","description":"15850","price":"15850"},]},</v>
      </c>
      <c r="M29" s="5" t="str">
        <f aca="false">"parts"&amp;""""&amp;":"&amp;"["&amp;O29&amp;"]"&amp;","&amp;""""&amp;"products"&amp;""""&amp;":"&amp;"["&amp;P29&amp;"]"&amp;"}"&amp;","</f>
        <v>parts":[{"id":"5","category":"BATTERY","name":"OE BATTERY","code":"DIN66","description":""},],"products":[{"id":"28","car_part_id":"28","bestbuy_id":"2004","category":"battery","brand":"energizer","name":"0","value":"","description":"15850","price":"15850"},]},</v>
      </c>
      <c r="N29" s="5" t="str">
        <f aca="false">VLOOKUP(B29,model!$A$2:$V$620,22,0)</f>
        <v>{"id":"28","make_id":"5","model_name":"316i/320i/325i/328i","year_model":"1991 - on","description":""},</v>
      </c>
      <c r="O29" s="5" t="str">
        <f aca="false">VLOOKUP(C29,part!$A$2:$G$51,7,0)</f>
        <v>{"id":"5","category":"BATTERY","name":"OE BATTERY","code":"DIN66","description":""},</v>
      </c>
      <c r="P29" s="5" t="str">
        <f aca="false">VLOOKUP(A29,product!B29:Y648,23,0)</f>
        <v>{"id":"28","car_part_id":"28","bestbuy_id":"2004","category":"battery","brand":"energizer","name":"0","value":"","description":"15850","price":"15850"},</v>
      </c>
    </row>
    <row r="30" customFormat="false" ht="13.8" hidden="false" customHeight="false" outlineLevel="0" collapsed="false">
      <c r="A30" s="5" t="n">
        <v>29</v>
      </c>
      <c r="B30" s="8" t="n">
        <v>29</v>
      </c>
      <c r="C30" s="5" t="n">
        <f aca="false">VLOOKUP(B30,model!A29:H648,8,0)</f>
        <v>7</v>
      </c>
      <c r="D30" s="5" t="str">
        <f aca="false">IFERROR(VLOOKUP(C30,part!$A$2:$E$51,2,0),"")</f>
        <v>BATTERY</v>
      </c>
      <c r="E30" s="5" t="str">
        <f aca="false">IFERROR(VLOOKUP(C30,part!$A$2:$E$51,3,0),"")</f>
        <v>OE BATTERY</v>
      </c>
      <c r="F30" s="5" t="str">
        <f aca="false">IFERROR(VLOOKUP(C30,part!$A$2:$E$51,4,0),"")</f>
        <v>DIN44</v>
      </c>
      <c r="G30" s="5" t="n">
        <f aca="false">IFERROR(VLOOKUP(C30,part!$A$2:$E$51,5,0),"")</f>
        <v>0</v>
      </c>
      <c r="H30" s="5" t="n">
        <f aca="false">VLOOKUP(A30,model!$A$1:$I$620,9,0)</f>
        <v>0</v>
      </c>
      <c r="I30" s="5" t="n">
        <f aca="false">VLOOKUP(B30,model!$A$2:$J$620,10,0)</f>
        <v>0</v>
      </c>
      <c r="J30" s="5" t="e">
        <f aca="false">VLOOKUP(B30,Sheet6!K29:L932,2,0)</f>
        <v>#N/A</v>
      </c>
      <c r="K30" s="5" t="n">
        <f aca="false">VLOOKUP(B30,model!A29:M648,13,0)</f>
        <v>0</v>
      </c>
      <c r="L30" s="5" t="str">
        <f aca="false">"{"&amp;""""&amp;"id"&amp;""""&amp;":"&amp;""""&amp;A30&amp;""""&amp;","&amp;""""&amp;"car_model_id"&amp;""""&amp;":"&amp;""""&amp;B30&amp;""""&amp;","&amp;""""&amp;"car_model"&amp;""""&amp;":"&amp;"["&amp;N30&amp;"],"&amp;""""&amp;"parts"&amp;""""&amp;":"&amp;"["&amp;O30&amp;"]"&amp;","&amp;""""&amp;"products"&amp;""""&amp;":"&amp;"["&amp;P30&amp;"]"&amp;"}"&amp;","</f>
        <v>{"id":"29","car_model_id":"29","car_model":[{"id":"29","make_id":"5","model_name":"1 Series","year_model":"","description":""},],"parts":[{"id":"7","category":"BATTERY","name":"OE BATTERY","code":"DIN44","description":""},],"products":[{"id":"29","car_part_id":"29","bestbuy_id":"0","category":"battery","brand":"energizer","name":"0","value":"","description":"","price":""},]},</v>
      </c>
      <c r="M30" s="5" t="str">
        <f aca="false">"parts"&amp;""""&amp;":"&amp;"["&amp;O30&amp;"]"&amp;","&amp;""""&amp;"products"&amp;""""&amp;":"&amp;"["&amp;P30&amp;"]"&amp;"}"&amp;","</f>
        <v>parts":[{"id":"7","category":"BATTERY","name":"OE BATTERY","code":"DIN44","description":""},],"products":[{"id":"29","car_part_id":"29","bestbuy_id":"0","category":"battery","brand":"energizer","name":"0","value":"","description":"","price":""},]},</v>
      </c>
      <c r="N30" s="5" t="str">
        <f aca="false">VLOOKUP(B30,model!$A$2:$V$620,22,0)</f>
        <v>{"id":"29","make_id":"5","model_name":"1 Series","year_model":"","description":""},</v>
      </c>
      <c r="O30" s="5" t="str">
        <f aca="false">VLOOKUP(C30,part!$A$2:$G$51,7,0)</f>
        <v>{"id":"7","category":"BATTERY","name":"OE BATTERY","code":"DIN44","description":""},</v>
      </c>
      <c r="P30" s="5" t="str">
        <f aca="false">VLOOKUP(A30,product!B30:Y649,23,0)</f>
        <v>{"id":"29","car_part_id":"29","bestbuy_id":"0","category":"battery","brand":"energizer","name":"0","value":"","description":"","price":""},</v>
      </c>
    </row>
    <row r="31" customFormat="false" ht="13.8" hidden="false" customHeight="false" outlineLevel="0" collapsed="false">
      <c r="A31" s="5" t="n">
        <v>30</v>
      </c>
      <c r="B31" s="8" t="n">
        <v>30</v>
      </c>
      <c r="C31" s="5" t="n">
        <f aca="false">VLOOKUP(B31,model!A30:H649,8,0)</f>
        <v>5</v>
      </c>
      <c r="D31" s="5" t="str">
        <f aca="false">IFERROR(VLOOKUP(C31,part!$A$2:$E$51,2,0),"")</f>
        <v>BATTERY</v>
      </c>
      <c r="E31" s="5" t="str">
        <f aca="false">IFERROR(VLOOKUP(C31,part!$A$2:$E$51,3,0),"")</f>
        <v>OE BATTERY</v>
      </c>
      <c r="F31" s="5" t="str">
        <f aca="false">IFERROR(VLOOKUP(C31,part!$A$2:$E$51,4,0),"")</f>
        <v>DIN66</v>
      </c>
      <c r="G31" s="5" t="n">
        <f aca="false">IFERROR(VLOOKUP(C31,part!$A$2:$E$51,5,0),"")</f>
        <v>0</v>
      </c>
      <c r="H31" s="5" t="n">
        <f aca="false">VLOOKUP(A31,model!$A$1:$I$620,9,0)</f>
        <v>0</v>
      </c>
      <c r="I31" s="5" t="n">
        <f aca="false">VLOOKUP(B31,model!$A$2:$J$620,10,0)</f>
        <v>0</v>
      </c>
      <c r="J31" s="5" t="e">
        <f aca="false">VLOOKUP(B31,Sheet6!K30:L933,2,0)</f>
        <v>#N/A</v>
      </c>
      <c r="K31" s="5" t="n">
        <f aca="false">VLOOKUP(B31,model!A30:M649,13,0)</f>
        <v>2004</v>
      </c>
      <c r="L31" s="5" t="str">
        <f aca="false">"{"&amp;""""&amp;"id"&amp;""""&amp;":"&amp;""""&amp;A31&amp;""""&amp;","&amp;""""&amp;"car_model_id"&amp;""""&amp;":"&amp;""""&amp;B31&amp;""""&amp;","&amp;""""&amp;"car_model"&amp;""""&amp;":"&amp;"["&amp;N31&amp;"],"&amp;""""&amp;"parts"&amp;""""&amp;":"&amp;"["&amp;O31&amp;"]"&amp;","&amp;""""&amp;"products"&amp;""""&amp;":"&amp;"["&amp;P31&amp;"]"&amp;"}"&amp;","</f>
        <v>{"id":"30","car_model_id":"30","car_model":[{"id":"30","make_id":"5","model_name":"3 Series","year_model":"","description":""},],"parts":[{"id":"5","category":"BATTERY","name":"OE BATTERY","code":"DIN66","description":""},],"products":[{"id":"30","car_part_id":"30","bestbuy_id":"2004","category":"battery","brand":"energizer","name":"0","value":"","description":"15850","price":"15850"},]},</v>
      </c>
      <c r="M31" s="5" t="str">
        <f aca="false">"parts"&amp;""""&amp;":"&amp;"["&amp;O31&amp;"]"&amp;","&amp;""""&amp;"products"&amp;""""&amp;":"&amp;"["&amp;P31&amp;"]"&amp;"}"&amp;","</f>
        <v>parts":[{"id":"5","category":"BATTERY","name":"OE BATTERY","code":"DIN66","description":""},],"products":[{"id":"30","car_part_id":"30","bestbuy_id":"2004","category":"battery","brand":"energizer","name":"0","value":"","description":"15850","price":"15850"},]},</v>
      </c>
      <c r="N31" s="5" t="str">
        <f aca="false">VLOOKUP(B31,model!$A$2:$V$620,22,0)</f>
        <v>{"id":"30","make_id":"5","model_name":"3 Series","year_model":"","description":""},</v>
      </c>
      <c r="O31" s="5" t="str">
        <f aca="false">VLOOKUP(C31,part!$A$2:$G$51,7,0)</f>
        <v>{"id":"5","category":"BATTERY","name":"OE BATTERY","code":"DIN66","description":""},</v>
      </c>
      <c r="P31" s="5" t="str">
        <f aca="false">VLOOKUP(A31,product!B31:Y650,23,0)</f>
        <v>{"id":"30","car_part_id":"30","bestbuy_id":"2004","category":"battery","brand":"energizer","name":"0","value":"","description":"15850","price":"15850"},</v>
      </c>
    </row>
    <row r="32" customFormat="false" ht="13.8" hidden="false" customHeight="false" outlineLevel="0" collapsed="false">
      <c r="A32" s="5" t="n">
        <v>31</v>
      </c>
      <c r="B32" s="8" t="n">
        <v>31</v>
      </c>
      <c r="C32" s="5" t="n">
        <f aca="false">VLOOKUP(B32,model!A31:H650,8,0)</f>
        <v>9</v>
      </c>
      <c r="D32" s="5" t="str">
        <f aca="false">IFERROR(VLOOKUP(C32,part!$A$2:$E$51,2,0),"")</f>
        <v>BATTERY</v>
      </c>
      <c r="E32" s="5" t="str">
        <f aca="false">IFERROR(VLOOKUP(C32,part!$A$2:$E$51,3,0),"")</f>
        <v>OE BATTERY</v>
      </c>
      <c r="F32" s="5" t="str">
        <f aca="false">IFERROR(VLOOKUP(C32,part!$A$2:$E$51,4,0),"")</f>
        <v>DIN55</v>
      </c>
      <c r="G32" s="5" t="n">
        <f aca="false">IFERROR(VLOOKUP(C32,part!$A$2:$E$51,5,0),"")</f>
        <v>0</v>
      </c>
      <c r="H32" s="5" t="str">
        <f aca="false">VLOOKUP(A32,model!$A$1:$I$620,9,0)</f>
        <v>If the vehicle is equipped with start/stop technology, the recommended battery is ENERGIZER AGM</v>
      </c>
      <c r="I32" s="5" t="n">
        <f aca="false">VLOOKUP(B32,model!$A$2:$J$620,10,0)</f>
        <v>2002</v>
      </c>
      <c r="J32" s="5" t="e">
        <f aca="false">VLOOKUP(B32,Sheet6!K31:L934,2,0)</f>
        <v>#N/A</v>
      </c>
      <c r="K32" s="5" t="n">
        <f aca="false">VLOOKUP(B32,model!A31:M650,13,0)</f>
        <v>0</v>
      </c>
      <c r="L32" s="5" t="str">
        <f aca="false">"{"&amp;""""&amp;"id"&amp;""""&amp;":"&amp;""""&amp;A32&amp;""""&amp;","&amp;""""&amp;"car_model_id"&amp;""""&amp;":"&amp;""""&amp;B32&amp;""""&amp;","&amp;""""&amp;"car_model"&amp;""""&amp;":"&amp;"["&amp;N32&amp;"],"&amp;""""&amp;"parts"&amp;""""&amp;":"&amp;"["&amp;O32&amp;"]"&amp;","&amp;""""&amp;"products"&amp;""""&amp;":"&amp;"["&amp;P32&amp;"]"&amp;"}"&amp;","</f>
        <v>{"id":"31","car_model_id":"31","car_model":[{"id":"31","make_id":"5","model_name":"5 Series","year_model":"2000 - on","description":""},],"parts":[{"id":"9","category":"BATTERY","name":"OE BATTERY","code":"DIN55","description":""},],"products":[{"id":"31","car_part_id":"31","bestbuy_id":"0","category":"battery","brand":"energizer","name":"","value":"","description":"","price":""},]},</v>
      </c>
      <c r="M32" s="5" t="str">
        <f aca="false">"parts"&amp;""""&amp;":"&amp;"["&amp;O32&amp;"]"&amp;","&amp;""""&amp;"products"&amp;""""&amp;":"&amp;"["&amp;P32&amp;"]"&amp;"}"&amp;","</f>
        <v>parts":[{"id":"9","category":"BATTERY","name":"OE BATTERY","code":"DIN55","description":""},],"products":[{"id":"31","car_part_id":"31","bestbuy_id":"0","category":"battery","brand":"energizer","name":"","value":"","description":"","price":""},]},</v>
      </c>
      <c r="N32" s="5" t="str">
        <f aca="false">VLOOKUP(B32,model!$A$2:$V$620,22,0)</f>
        <v>{"id":"31","make_id":"5","model_name":"5 Series","year_model":"2000 - on","description":""},</v>
      </c>
      <c r="O32" s="5" t="str">
        <f aca="false">VLOOKUP(C32,part!$A$2:$G$51,7,0)</f>
        <v>{"id":"9","category":"BATTERY","name":"OE BATTERY","code":"DIN55","description":""},</v>
      </c>
      <c r="P32" s="5" t="str">
        <f aca="false">VLOOKUP(A32,product!B32:Y651,23,0)</f>
        <v>{"id":"31","car_part_id":"31","bestbuy_id":"0","category":"battery","brand":"energizer","name":"","value":"","description":"","price":""},</v>
      </c>
    </row>
    <row r="33" customFormat="false" ht="13.8" hidden="false" customHeight="false" outlineLevel="0" collapsed="false">
      <c r="A33" s="5" t="n">
        <v>32</v>
      </c>
      <c r="B33" s="8" t="n">
        <v>32</v>
      </c>
      <c r="C33" s="5" t="n">
        <f aca="false">VLOOKUP(B33,model!A32:H651,8,0)</f>
        <v>12</v>
      </c>
      <c r="D33" s="5" t="str">
        <f aca="false">IFERROR(VLOOKUP(C33,part!$A$2:$E$51,2,0),"")</f>
        <v>BATTERY</v>
      </c>
      <c r="E33" s="5" t="str">
        <f aca="false">IFERROR(VLOOKUP(C33,part!$A$2:$E$51,3,0),"")</f>
        <v>OE BATTERY</v>
      </c>
      <c r="F33" s="5" t="str">
        <f aca="false">IFERROR(VLOOKUP(C33,part!$A$2:$E$51,4,0),"")</f>
        <v>DIN110</v>
      </c>
      <c r="G33" s="5" t="n">
        <f aca="false">IFERROR(VLOOKUP(C33,part!$A$2:$E$51,5,0),"")</f>
        <v>0</v>
      </c>
      <c r="H33" s="5" t="str">
        <f aca="false">VLOOKUP(A33,model!$A$1:$I$620,9,0)</f>
        <v>If the vehicle is equipped with start/stop technology, the recommended battery is ENERGIZER AGM</v>
      </c>
      <c r="I33" s="5" t="n">
        <f aca="false">VLOOKUP(B33,model!$A$2:$J$620,10,0)</f>
        <v>0</v>
      </c>
      <c r="J33" s="5" t="e">
        <f aca="false">VLOOKUP(B33,Sheet6!K32:L935,2,0)</f>
        <v>#N/A</v>
      </c>
      <c r="K33" s="5" t="n">
        <f aca="false">VLOOKUP(B33,model!A32:M651,13,0)</f>
        <v>0</v>
      </c>
      <c r="L33" s="5" t="str">
        <f aca="false">"{"&amp;""""&amp;"id"&amp;""""&amp;":"&amp;""""&amp;A33&amp;""""&amp;","&amp;""""&amp;"car_model_id"&amp;""""&amp;":"&amp;""""&amp;B33&amp;""""&amp;","&amp;""""&amp;"car_model"&amp;""""&amp;":"&amp;"["&amp;N33&amp;"],"&amp;""""&amp;"parts"&amp;""""&amp;":"&amp;"["&amp;O33&amp;"]"&amp;","&amp;""""&amp;"products"&amp;""""&amp;":"&amp;"["&amp;P33&amp;"]"&amp;"}"&amp;","</f>
        <v>{"id":"32","car_model_id":"32","car_model":[{"id":"32","make_id":"5","model_name":"6 Series","year_model":"","description":""},],"parts":[{"id":"12","category":"BATTERY","name":"OE BATTERY","code":"DIN110","description":""},],"products":[{"id":"32","car_part_id":"32","bestbuy_id":"0","category":"battery","brand":"energizer","name":"","value":"","description":"","price":""},]},</v>
      </c>
      <c r="M33" s="5" t="str">
        <f aca="false">"parts"&amp;""""&amp;":"&amp;"["&amp;O33&amp;"]"&amp;","&amp;""""&amp;"products"&amp;""""&amp;":"&amp;"["&amp;P33&amp;"]"&amp;"}"&amp;","</f>
        <v>parts":[{"id":"12","category":"BATTERY","name":"OE BATTERY","code":"DIN110","description":""},],"products":[{"id":"32","car_part_id":"32","bestbuy_id":"0","category":"battery","brand":"energizer","name":"","value":"","description":"","price":""},]},</v>
      </c>
      <c r="N33" s="5" t="str">
        <f aca="false">VLOOKUP(B33,model!$A$2:$V$620,22,0)</f>
        <v>{"id":"32","make_id":"5","model_name":"6 Series","year_model":"","description":""},</v>
      </c>
      <c r="O33" s="5" t="str">
        <f aca="false">VLOOKUP(C33,part!$A$2:$G$51,7,0)</f>
        <v>{"id":"12","category":"BATTERY","name":"OE BATTERY","code":"DIN110","description":""},</v>
      </c>
      <c r="P33" s="5" t="str">
        <f aca="false">VLOOKUP(A33,product!B33:Y652,23,0)</f>
        <v>{"id":"32","car_part_id":"32","bestbuy_id":"0","category":"battery","brand":"energizer","name":"","value":"","description":"","price":""},</v>
      </c>
    </row>
    <row r="34" customFormat="false" ht="13.8" hidden="false" customHeight="false" outlineLevel="0" collapsed="false">
      <c r="A34" s="5" t="n">
        <v>33</v>
      </c>
      <c r="B34" s="8" t="n">
        <v>33</v>
      </c>
      <c r="C34" s="5" t="n">
        <f aca="false">VLOOKUP(B34,model!A33:H652,8,0)</f>
        <v>12</v>
      </c>
      <c r="D34" s="5" t="str">
        <f aca="false">IFERROR(VLOOKUP(C34,part!$A$2:$E$51,2,0),"")</f>
        <v>BATTERY</v>
      </c>
      <c r="E34" s="5" t="str">
        <f aca="false">IFERROR(VLOOKUP(C34,part!$A$2:$E$51,3,0),"")</f>
        <v>OE BATTERY</v>
      </c>
      <c r="F34" s="5" t="str">
        <f aca="false">IFERROR(VLOOKUP(C34,part!$A$2:$E$51,4,0),"")</f>
        <v>DIN110</v>
      </c>
      <c r="G34" s="5" t="n">
        <f aca="false">IFERROR(VLOOKUP(C34,part!$A$2:$E$51,5,0),"")</f>
        <v>0</v>
      </c>
      <c r="H34" s="5" t="str">
        <f aca="false">VLOOKUP(A34,model!$A$1:$I$620,9,0)</f>
        <v>If the vehicle is equipped with start/stop technology, the recommended battery is ENERGIZER AGM</v>
      </c>
      <c r="I34" s="5" t="n">
        <f aca="false">VLOOKUP(B34,model!$A$2:$J$620,10,0)</f>
        <v>0</v>
      </c>
      <c r="J34" s="5" t="e">
        <f aca="false">VLOOKUP(B34,Sheet6!K33:L936,2,0)</f>
        <v>#N/A</v>
      </c>
      <c r="K34" s="5" t="n">
        <f aca="false">VLOOKUP(B34,model!A33:M652,13,0)</f>
        <v>0</v>
      </c>
      <c r="L34" s="5" t="str">
        <f aca="false">"{"&amp;""""&amp;"id"&amp;""""&amp;":"&amp;""""&amp;A34&amp;""""&amp;","&amp;""""&amp;"car_model_id"&amp;""""&amp;":"&amp;""""&amp;B34&amp;""""&amp;","&amp;""""&amp;"car_model"&amp;""""&amp;":"&amp;"["&amp;N34&amp;"],"&amp;""""&amp;"parts"&amp;""""&amp;":"&amp;"["&amp;O34&amp;"]"&amp;","&amp;""""&amp;"products"&amp;""""&amp;":"&amp;"["&amp;P34&amp;"]"&amp;"}"&amp;","</f>
        <v>{"id":"33","car_model_id":"33","car_model":[{"id":"33","make_id":"5","model_name":"7 Series","year_model":"","description":""},],"parts":[{"id":"12","category":"BATTERY","name":"OE BATTERY","code":"DIN110","description":""},],"products":[{"id":"33","car_part_id":"33","bestbuy_id":"0","category":"battery","brand":"energizer","name":"","value":"","description":"","price":""},]},</v>
      </c>
      <c r="M34" s="5" t="str">
        <f aca="false">"parts"&amp;""""&amp;":"&amp;"["&amp;O34&amp;"]"&amp;","&amp;""""&amp;"products"&amp;""""&amp;":"&amp;"["&amp;P34&amp;"]"&amp;"}"&amp;","</f>
        <v>parts":[{"id":"12","category":"BATTERY","name":"OE BATTERY","code":"DIN110","description":""},],"products":[{"id":"33","car_part_id":"33","bestbuy_id":"0","category":"battery","brand":"energizer","name":"","value":"","description":"","price":""},]},</v>
      </c>
      <c r="N34" s="5" t="str">
        <f aca="false">VLOOKUP(B34,model!$A$2:$V$620,22,0)</f>
        <v>{"id":"33","make_id":"5","model_name":"7 Series","year_model":"","description":""},</v>
      </c>
      <c r="O34" s="5" t="str">
        <f aca="false">VLOOKUP(C34,part!$A$2:$G$51,7,0)</f>
        <v>{"id":"12","category":"BATTERY","name":"OE BATTERY","code":"DIN110","description":""},</v>
      </c>
      <c r="P34" s="5" t="str">
        <f aca="false">VLOOKUP(A34,product!B34:Y653,23,0)</f>
        <v>{"id":"33","car_part_id":"33","bestbuy_id":"0","category":"battery","brand":"energizer","name":"","value":"","description":"","price":""},</v>
      </c>
    </row>
    <row r="35" customFormat="false" ht="13.8" hidden="false" customHeight="false" outlineLevel="0" collapsed="false">
      <c r="A35" s="5" t="n">
        <v>34</v>
      </c>
      <c r="B35" s="8" t="n">
        <v>34</v>
      </c>
      <c r="C35" s="5" t="n">
        <f aca="false">VLOOKUP(B35,model!A34:H653,8,0)</f>
        <v>12</v>
      </c>
      <c r="D35" s="5" t="str">
        <f aca="false">IFERROR(VLOOKUP(C35,part!$A$2:$E$51,2,0),"")</f>
        <v>BATTERY</v>
      </c>
      <c r="E35" s="5" t="str">
        <f aca="false">IFERROR(VLOOKUP(C35,part!$A$2:$E$51,3,0),"")</f>
        <v>OE BATTERY</v>
      </c>
      <c r="F35" s="5" t="str">
        <f aca="false">IFERROR(VLOOKUP(C35,part!$A$2:$E$51,4,0),"")</f>
        <v>DIN110</v>
      </c>
      <c r="G35" s="5" t="n">
        <f aca="false">IFERROR(VLOOKUP(C35,part!$A$2:$E$51,5,0),"")</f>
        <v>0</v>
      </c>
      <c r="H35" s="5" t="str">
        <f aca="false">VLOOKUP(A35,model!$A$1:$I$620,9,0)</f>
        <v>If the vehicle is equipped with start/stop technology, the recommended battery is ENERGIZER AGM</v>
      </c>
      <c r="I35" s="5" t="n">
        <f aca="false">VLOOKUP(B35,model!$A$2:$J$620,10,0)</f>
        <v>0</v>
      </c>
      <c r="J35" s="5" t="e">
        <f aca="false">VLOOKUP(B35,Sheet6!K34:L937,2,0)</f>
        <v>#N/A</v>
      </c>
      <c r="K35" s="5" t="n">
        <f aca="false">VLOOKUP(B35,model!A34:M653,13,0)</f>
        <v>0</v>
      </c>
      <c r="L35" s="5" t="str">
        <f aca="false">"{"&amp;""""&amp;"id"&amp;""""&amp;":"&amp;""""&amp;A35&amp;""""&amp;","&amp;""""&amp;"car_model_id"&amp;""""&amp;":"&amp;""""&amp;B35&amp;""""&amp;","&amp;""""&amp;"car_model"&amp;""""&amp;":"&amp;"["&amp;N35&amp;"],"&amp;""""&amp;"parts"&amp;""""&amp;":"&amp;"["&amp;O35&amp;"]"&amp;","&amp;""""&amp;"products"&amp;""""&amp;":"&amp;"["&amp;P35&amp;"]"&amp;"}"&amp;","</f>
        <v>{"id":"34","car_model_id":"34","car_model":[{"id":"34","make_id":"5","model_name":"M6","year_model":"","description":""},],"parts":[{"id":"12","category":"BATTERY","name":"OE BATTERY","code":"DIN110","description":""},],"products":[{"id":"34","car_part_id":"34","bestbuy_id":"0","category":"battery","brand":"energizer","name":"","value":"","description":"","price":""},]},</v>
      </c>
      <c r="M35" s="5" t="str">
        <f aca="false">"parts"&amp;""""&amp;":"&amp;"["&amp;O35&amp;"]"&amp;","&amp;""""&amp;"products"&amp;""""&amp;":"&amp;"["&amp;P35&amp;"]"&amp;"}"&amp;","</f>
        <v>parts":[{"id":"12","category":"BATTERY","name":"OE BATTERY","code":"DIN110","description":""},],"products":[{"id":"34","car_part_id":"34","bestbuy_id":"0","category":"battery","brand":"energizer","name":"","value":"","description":"","price":""},]},</v>
      </c>
      <c r="N35" s="5" t="str">
        <f aca="false">VLOOKUP(B35,model!$A$2:$V$620,22,0)</f>
        <v>{"id":"34","make_id":"5","model_name":"M6","year_model":"","description":""},</v>
      </c>
      <c r="O35" s="5" t="str">
        <f aca="false">VLOOKUP(C35,part!$A$2:$G$51,7,0)</f>
        <v>{"id":"12","category":"BATTERY","name":"OE BATTERY","code":"DIN110","description":""},</v>
      </c>
      <c r="P35" s="5" t="str">
        <f aca="false">VLOOKUP(A35,product!B35:Y654,23,0)</f>
        <v>{"id":"34","car_part_id":"34","bestbuy_id":"0","category":"battery","brand":"energizer","name":"","value":"","description":"","price":""},</v>
      </c>
    </row>
    <row r="36" customFormat="false" ht="13.8" hidden="false" customHeight="false" outlineLevel="0" collapsed="false">
      <c r="A36" s="5" t="n">
        <v>35</v>
      </c>
      <c r="B36" s="8" t="n">
        <v>35</v>
      </c>
      <c r="C36" s="5" t="n">
        <f aca="false">VLOOKUP(B36,model!A35:H654,8,0)</f>
        <v>6</v>
      </c>
      <c r="D36" s="5" t="str">
        <f aca="false">IFERROR(VLOOKUP(C36,part!$A$2:$E$51,2,0),"")</f>
        <v>BATTERY</v>
      </c>
      <c r="E36" s="5" t="str">
        <f aca="false">IFERROR(VLOOKUP(C36,part!$A$2:$E$51,3,0),"")</f>
        <v>OE BATTERY</v>
      </c>
      <c r="F36" s="5" t="str">
        <f aca="false">IFERROR(VLOOKUP(C36,part!$A$2:$E$51,4,0),"")</f>
        <v>DIN88</v>
      </c>
      <c r="G36" s="5" t="n">
        <f aca="false">IFERROR(VLOOKUP(C36,part!$A$2:$E$51,5,0),"")</f>
        <v>0</v>
      </c>
      <c r="H36" s="5" t="str">
        <f aca="false">VLOOKUP(A36,model!$A$1:$I$620,9,0)</f>
        <v>If the vehicle is equipped with start/stop technology, the recommended battery is ENERGIZER AGM</v>
      </c>
      <c r="I36" s="5" t="n">
        <f aca="false">VLOOKUP(B36,model!$A$2:$J$620,10,0)</f>
        <v>2003</v>
      </c>
      <c r="J36" s="5" t="e">
        <f aca="false">VLOOKUP(B36,Sheet6!K35:L938,2,0)</f>
        <v>#N/A</v>
      </c>
      <c r="K36" s="5" t="n">
        <f aca="false">VLOOKUP(B36,model!A35:M654,13,0)</f>
        <v>2003</v>
      </c>
      <c r="L36" s="5" t="str">
        <f aca="false">"{"&amp;""""&amp;"id"&amp;""""&amp;":"&amp;""""&amp;A36&amp;""""&amp;","&amp;""""&amp;"car_model_id"&amp;""""&amp;":"&amp;""""&amp;B36&amp;""""&amp;","&amp;""""&amp;"car_model"&amp;""""&amp;":"&amp;"["&amp;N36&amp;"],"&amp;""""&amp;"parts"&amp;""""&amp;":"&amp;"["&amp;O36&amp;"]"&amp;","&amp;""""&amp;"products"&amp;""""&amp;":"&amp;"["&amp;P36&amp;"]"&amp;"}"&amp;","</f>
        <v>{"id":"35","car_model_id":"35","car_model":[{"id":"35","make_id":"5","model_name":"S23i","year_model":"1996 - on","description":""},],"parts":[{"id":"6","category":"BATTERY","name":"OE BATTERY","code":"DIN88","description":""},],"products":[{"id":"35","car_part_id":"35","bestbuy_id":"2003","category":"battery","brand":"energizer","name":"","value":"","description":"17020","price":"17020"},]},</v>
      </c>
      <c r="M36" s="5" t="str">
        <f aca="false">"parts"&amp;""""&amp;":"&amp;"["&amp;O36&amp;"]"&amp;","&amp;""""&amp;"products"&amp;""""&amp;":"&amp;"["&amp;P36&amp;"]"&amp;"}"&amp;","</f>
        <v>parts":[{"id":"6","category":"BATTERY","name":"OE BATTERY","code":"DIN88","description":""},],"products":[{"id":"35","car_part_id":"35","bestbuy_id":"2003","category":"battery","brand":"energizer","name":"","value":"","description":"17020","price":"17020"},]},</v>
      </c>
      <c r="N36" s="5" t="str">
        <f aca="false">VLOOKUP(B36,model!$A$2:$V$620,22,0)</f>
        <v>{"id":"35","make_id":"5","model_name":"S23i","year_model":"1996 - on","description":""},</v>
      </c>
      <c r="O36" s="5" t="str">
        <f aca="false">VLOOKUP(C36,part!$A$2:$G$51,7,0)</f>
        <v>{"id":"6","category":"BATTERY","name":"OE BATTERY","code":"DIN88","description":""},</v>
      </c>
      <c r="P36" s="5" t="str">
        <f aca="false">VLOOKUP(A36,product!B36:Y655,23,0)</f>
        <v>{"id":"35","car_part_id":"35","bestbuy_id":"2003","category":"battery","brand":"energizer","name":"","value":"","description":"17020","price":"17020"},</v>
      </c>
    </row>
    <row r="37" customFormat="false" ht="13.8" hidden="false" customHeight="false" outlineLevel="0" collapsed="false">
      <c r="A37" s="5" t="n">
        <v>36</v>
      </c>
      <c r="B37" s="8" t="n">
        <v>36</v>
      </c>
      <c r="C37" s="5" t="n">
        <f aca="false">VLOOKUP(B37,model!A36:H655,8,0)</f>
        <v>12</v>
      </c>
      <c r="D37" s="5" t="str">
        <f aca="false">IFERROR(VLOOKUP(C37,part!$A$2:$E$51,2,0),"")</f>
        <v>BATTERY</v>
      </c>
      <c r="E37" s="5" t="str">
        <f aca="false">IFERROR(VLOOKUP(C37,part!$A$2:$E$51,3,0),"")</f>
        <v>OE BATTERY</v>
      </c>
      <c r="F37" s="5" t="str">
        <f aca="false">IFERROR(VLOOKUP(C37,part!$A$2:$E$51,4,0),"")</f>
        <v>DIN110</v>
      </c>
      <c r="G37" s="5" t="n">
        <f aca="false">IFERROR(VLOOKUP(C37,part!$A$2:$E$51,5,0),"")</f>
        <v>0</v>
      </c>
      <c r="H37" s="5" t="str">
        <f aca="false">VLOOKUP(A37,model!$A$1:$I$620,9,0)</f>
        <v>If the vehicle is equipped with start/stop technology, the recommended battery is ENERGIZER AGM</v>
      </c>
      <c r="I37" s="5" t="n">
        <f aca="false">VLOOKUP(B37,model!$A$2:$J$620,10,0)</f>
        <v>0</v>
      </c>
      <c r="J37" s="5" t="e">
        <f aca="false">VLOOKUP(B37,Sheet6!K36:L939,2,0)</f>
        <v>#N/A</v>
      </c>
      <c r="K37" s="5" t="n">
        <f aca="false">VLOOKUP(B37,model!A36:M655,13,0)</f>
        <v>0</v>
      </c>
      <c r="L37" s="5" t="str">
        <f aca="false">"{"&amp;""""&amp;"id"&amp;""""&amp;":"&amp;""""&amp;A37&amp;""""&amp;","&amp;""""&amp;"car_model_id"&amp;""""&amp;":"&amp;""""&amp;B37&amp;""""&amp;","&amp;""""&amp;"car_model"&amp;""""&amp;":"&amp;"["&amp;N37&amp;"],"&amp;""""&amp;"parts"&amp;""""&amp;":"&amp;"["&amp;O37&amp;"]"&amp;","&amp;""""&amp;"products"&amp;""""&amp;":"&amp;"["&amp;P37&amp;"]"&amp;"}"&amp;","</f>
        <v>{"id":"36","car_model_id":"36","car_model":[{"id":"36","make_id":"5","model_name":"BMWX5","year_model":"2007 - on","description":""},],"parts":[{"id":"12","category":"BATTERY","name":"OE BATTERY","code":"DIN110","description":""},],"products":[{"id":"36","car_part_id":"36","bestbuy_id":"0","category":"battery","brand":"energizer","name":"","value":"","description":"","price":""},]},</v>
      </c>
      <c r="M37" s="5" t="str">
        <f aca="false">"parts"&amp;""""&amp;":"&amp;"["&amp;O37&amp;"]"&amp;","&amp;""""&amp;"products"&amp;""""&amp;":"&amp;"["&amp;P37&amp;"]"&amp;"}"&amp;","</f>
        <v>parts":[{"id":"12","category":"BATTERY","name":"OE BATTERY","code":"DIN110","description":""},],"products":[{"id":"36","car_part_id":"36","bestbuy_id":"0","category":"battery","brand":"energizer","name":"","value":"","description":"","price":""},]},</v>
      </c>
      <c r="N37" s="5" t="str">
        <f aca="false">VLOOKUP(B37,model!$A$2:$V$620,22,0)</f>
        <v>{"id":"36","make_id":"5","model_name":"BMWX5","year_model":"2007 - on","description":""},</v>
      </c>
      <c r="O37" s="5" t="str">
        <f aca="false">VLOOKUP(C37,part!$A$2:$G$51,7,0)</f>
        <v>{"id":"12","category":"BATTERY","name":"OE BATTERY","code":"DIN110","description":""},</v>
      </c>
      <c r="P37" s="5" t="str">
        <f aca="false">VLOOKUP(A37,product!B37:Y656,23,0)</f>
        <v>{"id":"36","car_part_id":"36","bestbuy_id":"0","category":"battery","brand":"energizer","name":"","value":"","description":"","price":""},</v>
      </c>
    </row>
    <row r="38" customFormat="false" ht="13.8" hidden="false" customHeight="false" outlineLevel="0" collapsed="false">
      <c r="A38" s="5" t="n">
        <v>37</v>
      </c>
      <c r="B38" s="8" t="n">
        <v>37</v>
      </c>
      <c r="C38" s="5" t="n">
        <f aca="false">VLOOKUP(B38,model!A37:H656,8,0)</f>
        <v>5</v>
      </c>
      <c r="D38" s="5" t="str">
        <f aca="false">IFERROR(VLOOKUP(C38,part!$A$2:$E$51,2,0),"")</f>
        <v>BATTERY</v>
      </c>
      <c r="E38" s="5" t="str">
        <f aca="false">IFERROR(VLOOKUP(C38,part!$A$2:$E$51,3,0),"")</f>
        <v>OE BATTERY</v>
      </c>
      <c r="F38" s="5" t="str">
        <f aca="false">IFERROR(VLOOKUP(C38,part!$A$2:$E$51,4,0),"")</f>
        <v>DIN66</v>
      </c>
      <c r="G38" s="5" t="n">
        <f aca="false">IFERROR(VLOOKUP(C38,part!$A$2:$E$51,5,0),"")</f>
        <v>0</v>
      </c>
      <c r="H38" s="5" t="str">
        <f aca="false">VLOOKUP(A38,model!$A$1:$I$620,9,0)</f>
        <v>If the vehicle is equipped with start/stop technology, the recommended battery is ENERGIZER AGM</v>
      </c>
      <c r="I38" s="5" t="str">
        <f aca="false">VLOOKUP(B38,model!$A$2:$J$620,10,0)</f>
        <v>2001,2004</v>
      </c>
      <c r="J38" s="5" t="e">
        <f aca="false">VLOOKUP(B38,Sheet6!K37:L940,2,0)</f>
        <v>#N/A</v>
      </c>
      <c r="K38" s="5" t="n">
        <f aca="false">VLOOKUP(B38,model!A37:M656,13,0)</f>
        <v>2004</v>
      </c>
      <c r="L38" s="5" t="str">
        <f aca="false">"{"&amp;""""&amp;"id"&amp;""""&amp;":"&amp;""""&amp;A38&amp;""""&amp;","&amp;""""&amp;"car_model_id"&amp;""""&amp;":"&amp;""""&amp;B38&amp;""""&amp;","&amp;""""&amp;"car_model"&amp;""""&amp;":"&amp;"["&amp;N38&amp;"],"&amp;""""&amp;"parts"&amp;""""&amp;":"&amp;"["&amp;O38&amp;"]"&amp;","&amp;""""&amp;"products"&amp;""""&amp;":"&amp;"["&amp;P38&amp;"]"&amp;"}"&amp;","</f>
        <v>{"id":"37","car_model_id":"37","car_model":[{"id":"37","make_id":"5","model_name":"X1","year_model":"","description":""},],"parts":[{"id":"5","category":"BATTERY","name":"OE BATTERY","code":"DIN66","description":""},],"products":[{"id":"37","car_part_id":"37","bestbuy_id":"2004","category":"battery","brand":"energizer","name":"","value":"","description":"15850","price":"15850"},]},</v>
      </c>
      <c r="M38" s="5" t="str">
        <f aca="false">"parts"&amp;""""&amp;":"&amp;"["&amp;O38&amp;"]"&amp;","&amp;""""&amp;"products"&amp;""""&amp;":"&amp;"["&amp;P38&amp;"]"&amp;"}"&amp;","</f>
        <v>parts":[{"id":"5","category":"BATTERY","name":"OE BATTERY","code":"DIN66","description":""},],"products":[{"id":"37","car_part_id":"37","bestbuy_id":"2004","category":"battery","brand":"energizer","name":"","value":"","description":"15850","price":"15850"},]},</v>
      </c>
      <c r="N38" s="5" t="str">
        <f aca="false">VLOOKUP(B38,model!$A$2:$V$620,22,0)</f>
        <v>{"id":"37","make_id":"5","model_name":"X1","year_model":"","description":""},</v>
      </c>
      <c r="O38" s="5" t="str">
        <f aca="false">VLOOKUP(C38,part!$A$2:$G$51,7,0)</f>
        <v>{"id":"5","category":"BATTERY","name":"OE BATTERY","code":"DIN66","description":""},</v>
      </c>
      <c r="P38" s="5" t="str">
        <f aca="false">VLOOKUP(A38,product!B38:Y657,23,0)</f>
        <v>{"id":"37","car_part_id":"37","bestbuy_id":"2004","category":"battery","brand":"energizer","name":"","value":"","description":"15850","price":"15850"},</v>
      </c>
    </row>
    <row r="39" customFormat="false" ht="13.8" hidden="false" customHeight="false" outlineLevel="0" collapsed="false">
      <c r="A39" s="5" t="n">
        <v>38</v>
      </c>
      <c r="B39" s="8" t="n">
        <v>38</v>
      </c>
      <c r="C39" s="5" t="n">
        <f aca="false">VLOOKUP(B39,model!A38:H657,8,0)</f>
        <v>5</v>
      </c>
      <c r="D39" s="5" t="str">
        <f aca="false">IFERROR(VLOOKUP(C39,part!$A$2:$E$51,2,0),"")</f>
        <v>BATTERY</v>
      </c>
      <c r="E39" s="5" t="str">
        <f aca="false">IFERROR(VLOOKUP(C39,part!$A$2:$E$51,3,0),"")</f>
        <v>OE BATTERY</v>
      </c>
      <c r="F39" s="5" t="str">
        <f aca="false">IFERROR(VLOOKUP(C39,part!$A$2:$E$51,4,0),"")</f>
        <v>DIN66</v>
      </c>
      <c r="G39" s="5" t="n">
        <f aca="false">IFERROR(VLOOKUP(C39,part!$A$2:$E$51,5,0),"")</f>
        <v>0</v>
      </c>
      <c r="H39" s="5" t="str">
        <f aca="false">VLOOKUP(A39,model!$A$1:$I$620,9,0)</f>
        <v>If the vehicle is equipped with start/stop technology, the recommended battery is ENERGIZER AGM</v>
      </c>
      <c r="I39" s="5" t="str">
        <f aca="false">VLOOKUP(B39,model!$A$2:$J$620,10,0)</f>
        <v>2001,2004</v>
      </c>
      <c r="J39" s="5" t="e">
        <f aca="false">VLOOKUP(B39,Sheet6!K38:L941,2,0)</f>
        <v>#N/A</v>
      </c>
      <c r="K39" s="5" t="n">
        <f aca="false">VLOOKUP(B39,model!A38:M657,13,0)</f>
        <v>2004</v>
      </c>
      <c r="L39" s="5" t="str">
        <f aca="false">"{"&amp;""""&amp;"id"&amp;""""&amp;":"&amp;""""&amp;A39&amp;""""&amp;","&amp;""""&amp;"car_model_id"&amp;""""&amp;":"&amp;""""&amp;B39&amp;""""&amp;","&amp;""""&amp;"car_model"&amp;""""&amp;":"&amp;"["&amp;N39&amp;"],"&amp;""""&amp;"parts"&amp;""""&amp;":"&amp;"["&amp;O39&amp;"]"&amp;","&amp;""""&amp;"products"&amp;""""&amp;":"&amp;"["&amp;P39&amp;"]"&amp;"}"&amp;","</f>
        <v>{"id":"38","car_model_id":"38","car_model":[{"id":"38","make_id":"5","model_name":"X3","year_model":"2005","description":""},],"parts":[{"id":"5","category":"BATTERY","name":"OE BATTERY","code":"DIN66","description":""},],"products":[{"id":"38","car_part_id":"38","bestbuy_id":"2004","category":"battery","brand":"energizer","name":"","value":"","description":"15850","price":"15850"},]},</v>
      </c>
      <c r="M39" s="5" t="str">
        <f aca="false">"parts"&amp;""""&amp;":"&amp;"["&amp;O39&amp;"]"&amp;","&amp;""""&amp;"products"&amp;""""&amp;":"&amp;"["&amp;P39&amp;"]"&amp;"}"&amp;","</f>
        <v>parts":[{"id":"5","category":"BATTERY","name":"OE BATTERY","code":"DIN66","description":""},],"products":[{"id":"38","car_part_id":"38","bestbuy_id":"2004","category":"battery","brand":"energizer","name":"","value":"","description":"15850","price":"15850"},]},</v>
      </c>
      <c r="N39" s="5" t="str">
        <f aca="false">VLOOKUP(B39,model!$A$2:$V$620,22,0)</f>
        <v>{"id":"38","make_id":"5","model_name":"X3","year_model":"2005","description":""},</v>
      </c>
      <c r="O39" s="5" t="str">
        <f aca="false">VLOOKUP(C39,part!$A$2:$G$51,7,0)</f>
        <v>{"id":"5","category":"BATTERY","name":"OE BATTERY","code":"DIN66","description":""},</v>
      </c>
      <c r="P39" s="5" t="str">
        <f aca="false">VLOOKUP(A39,product!B39:Y658,23,0)</f>
        <v>{"id":"38","car_part_id":"38","bestbuy_id":"2004","category":"battery","brand":"energizer","name":"","value":"","description":"15850","price":"15850"},</v>
      </c>
    </row>
    <row r="40" customFormat="false" ht="13.8" hidden="false" customHeight="false" outlineLevel="0" collapsed="false">
      <c r="A40" s="5" t="n">
        <v>39</v>
      </c>
      <c r="B40" s="8" t="n">
        <v>39</v>
      </c>
      <c r="C40" s="5" t="n">
        <f aca="false">VLOOKUP(B40,model!A39:H658,8,0)</f>
        <v>5</v>
      </c>
      <c r="D40" s="5" t="str">
        <f aca="false">IFERROR(VLOOKUP(C40,part!$A$2:$E$51,2,0),"")</f>
        <v>BATTERY</v>
      </c>
      <c r="E40" s="5" t="str">
        <f aca="false">IFERROR(VLOOKUP(C40,part!$A$2:$E$51,3,0),"")</f>
        <v>OE BATTERY</v>
      </c>
      <c r="F40" s="5" t="str">
        <f aca="false">IFERROR(VLOOKUP(C40,part!$A$2:$E$51,4,0),"")</f>
        <v>DIN66</v>
      </c>
      <c r="G40" s="5" t="n">
        <f aca="false">IFERROR(VLOOKUP(C40,part!$A$2:$E$51,5,0),"")</f>
        <v>0</v>
      </c>
      <c r="H40" s="5" t="str">
        <f aca="false">VLOOKUP(A40,model!$A$1:$I$620,9,0)</f>
        <v>If the vehicle is equipped with start/stop technology, the recommended battery is ENERGIZER AGM</v>
      </c>
      <c r="I40" s="5" t="str">
        <f aca="false">VLOOKUP(B40,model!$A$2:$J$620,10,0)</f>
        <v>2001,2004</v>
      </c>
      <c r="J40" s="5" t="e">
        <f aca="false">VLOOKUP(B40,Sheet6!K39:L942,2,0)</f>
        <v>#N/A</v>
      </c>
      <c r="K40" s="5" t="n">
        <f aca="false">VLOOKUP(B40,model!A39:M658,13,0)</f>
        <v>2004</v>
      </c>
      <c r="L40" s="5" t="str">
        <f aca="false">"{"&amp;""""&amp;"id"&amp;""""&amp;":"&amp;""""&amp;A40&amp;""""&amp;","&amp;""""&amp;"car_model_id"&amp;""""&amp;":"&amp;""""&amp;B40&amp;""""&amp;","&amp;""""&amp;"car_model"&amp;""""&amp;":"&amp;"["&amp;N40&amp;"],"&amp;""""&amp;"parts"&amp;""""&amp;":"&amp;"["&amp;O40&amp;"]"&amp;","&amp;""""&amp;"products"&amp;""""&amp;":"&amp;"["&amp;P40&amp;"]"&amp;"}"&amp;","</f>
        <v>{"id":"39","car_model_id":"39","car_model":[{"id":"39","make_id":"5","model_name":"Z3 Roadster","year_model":"1996 - on","description":""},],"parts":[{"id":"5","category":"BATTERY","name":"OE BATTERY","code":"DIN66","description":""},],"products":[{"id":"39","car_part_id":"39","bestbuy_id":"2004","category":"battery","brand":"energizer","name":"","value":"","description":"15850","price":"15850"},]},</v>
      </c>
      <c r="M40" s="5" t="str">
        <f aca="false">"parts"&amp;""""&amp;":"&amp;"["&amp;O40&amp;"]"&amp;","&amp;""""&amp;"products"&amp;""""&amp;":"&amp;"["&amp;P40&amp;"]"&amp;"}"&amp;","</f>
        <v>parts":[{"id":"5","category":"BATTERY","name":"OE BATTERY","code":"DIN66","description":""},],"products":[{"id":"39","car_part_id":"39","bestbuy_id":"2004","category":"battery","brand":"energizer","name":"","value":"","description":"15850","price":"15850"},]},</v>
      </c>
      <c r="N40" s="5" t="str">
        <f aca="false">VLOOKUP(B40,model!$A$2:$V$620,22,0)</f>
        <v>{"id":"39","make_id":"5","model_name":"Z3 Roadster","year_model":"1996 - on","description":""},</v>
      </c>
      <c r="O40" s="5" t="str">
        <f aca="false">VLOOKUP(C40,part!$A$2:$G$51,7,0)</f>
        <v>{"id":"5","category":"BATTERY","name":"OE BATTERY","code":"DIN66","description":""},</v>
      </c>
      <c r="P40" s="5" t="str">
        <f aca="false">VLOOKUP(A40,product!B40:Y659,23,0)</f>
        <v>{"id":"39","car_part_id":"39","bestbuy_id":"2004","category":"battery","brand":"energizer","name":"","value":"","description":"15850","price":"15850"},</v>
      </c>
    </row>
    <row r="41" customFormat="false" ht="13.8" hidden="false" customHeight="false" outlineLevel="0" collapsed="false">
      <c r="A41" s="5" t="n">
        <v>40</v>
      </c>
      <c r="B41" s="8" t="n">
        <v>40</v>
      </c>
      <c r="C41" s="5" t="n">
        <f aca="false">VLOOKUP(B41,model!A40:H659,8,0)</f>
        <v>12</v>
      </c>
      <c r="D41" s="5" t="str">
        <f aca="false">IFERROR(VLOOKUP(C41,part!$A$2:$E$51,2,0),"")</f>
        <v>BATTERY</v>
      </c>
      <c r="E41" s="5" t="str">
        <f aca="false">IFERROR(VLOOKUP(C41,part!$A$2:$E$51,3,0),"")</f>
        <v>OE BATTERY</v>
      </c>
      <c r="F41" s="5" t="str">
        <f aca="false">IFERROR(VLOOKUP(C41,part!$A$2:$E$51,4,0),"")</f>
        <v>DIN110</v>
      </c>
      <c r="G41" s="5" t="n">
        <f aca="false">IFERROR(VLOOKUP(C41,part!$A$2:$E$51,5,0),"")</f>
        <v>0</v>
      </c>
      <c r="H41" s="5" t="str">
        <f aca="false">VLOOKUP(A41,model!$A$1:$I$620,9,0)</f>
        <v>If the vehicle is equipped with start/stop technology, the recommended battery is ENERGIZER AGM</v>
      </c>
      <c r="I41" s="5" t="n">
        <f aca="false">VLOOKUP(B41,model!$A$2:$J$620,10,0)</f>
        <v>0</v>
      </c>
      <c r="J41" s="5" t="e">
        <f aca="false">VLOOKUP(B41,Sheet6!K40:L943,2,0)</f>
        <v>#N/A</v>
      </c>
      <c r="K41" s="5" t="n">
        <f aca="false">VLOOKUP(B41,model!A40:M659,13,0)</f>
        <v>0</v>
      </c>
      <c r="L41" s="5" t="str">
        <f aca="false">"{"&amp;""""&amp;"id"&amp;""""&amp;":"&amp;""""&amp;A41&amp;""""&amp;","&amp;""""&amp;"car_model_id"&amp;""""&amp;":"&amp;""""&amp;B41&amp;""""&amp;","&amp;""""&amp;"car_model"&amp;""""&amp;":"&amp;"["&amp;N41&amp;"],"&amp;""""&amp;"parts"&amp;""""&amp;":"&amp;"["&amp;O41&amp;"]"&amp;","&amp;""""&amp;"products"&amp;""""&amp;":"&amp;"["&amp;P41&amp;"]"&amp;"}"&amp;","</f>
        <v>{"id":"40","car_model_id":"40","car_model":[{"id":"40","make_id":"5","model_name":"Z4/MS","year_model":"2005","description":""},],"parts":[{"id":"12","category":"BATTERY","name":"OE BATTERY","code":"DIN110","description":""},],"products":[{"id":"40","car_part_id":"40","bestbuy_id":"0","category":"battery","brand":"energizer","name":"","value":"","description":"","price":""},]},</v>
      </c>
      <c r="M41" s="5" t="str">
        <f aca="false">"parts"&amp;""""&amp;":"&amp;"["&amp;O41&amp;"]"&amp;","&amp;""""&amp;"products"&amp;""""&amp;":"&amp;"["&amp;P41&amp;"]"&amp;"}"&amp;","</f>
        <v>parts":[{"id":"12","category":"BATTERY","name":"OE BATTERY","code":"DIN110","description":""},],"products":[{"id":"40","car_part_id":"40","bestbuy_id":"0","category":"battery","brand":"energizer","name":"","value":"","description":"","price":""},]},</v>
      </c>
      <c r="N41" s="5" t="str">
        <f aca="false">VLOOKUP(B41,model!$A$2:$V$620,22,0)</f>
        <v>{"id":"40","make_id":"5","model_name":"Z4/MS","year_model":"2005","description":""},</v>
      </c>
      <c r="O41" s="5" t="str">
        <f aca="false">VLOOKUP(C41,part!$A$2:$G$51,7,0)</f>
        <v>{"id":"12","category":"BATTERY","name":"OE BATTERY","code":"DIN110","description":""},</v>
      </c>
      <c r="P41" s="5" t="str">
        <f aca="false">VLOOKUP(A41,product!B41:Y660,23,0)</f>
        <v>{"id":"40","car_part_id":"40","bestbuy_id":"0","category":"battery","brand":"energizer","name":"","value":"","description":"","price":""},</v>
      </c>
    </row>
    <row r="42" customFormat="false" ht="13.8" hidden="false" customHeight="false" outlineLevel="0" collapsed="false">
      <c r="A42" s="5" t="n">
        <v>41</v>
      </c>
      <c r="B42" s="8" t="n">
        <v>41</v>
      </c>
      <c r="C42" s="5" t="n">
        <f aca="false">VLOOKUP(B42,model!A41:H660,8,0)</f>
        <v>11</v>
      </c>
      <c r="D42" s="5" t="str">
        <f aca="false">IFERROR(VLOOKUP(C42,part!$A$2:$E$51,2,0),"")</f>
        <v>BATTERY</v>
      </c>
      <c r="E42" s="5" t="str">
        <f aca="false">IFERROR(VLOOKUP(C42,part!$A$2:$E$51,3,0),"")</f>
        <v>OE BATTERY</v>
      </c>
      <c r="F42" s="5" t="str">
        <f aca="false">IFERROR(VLOOKUP(C42,part!$A$2:$E$51,4,0),"")</f>
        <v>N50</v>
      </c>
      <c r="G42" s="5" t="n">
        <f aca="false">IFERROR(VLOOKUP(C42,part!$A$2:$E$51,5,0),"")</f>
        <v>0</v>
      </c>
      <c r="H42" s="5" t="str">
        <f aca="false">VLOOKUP(A42,model!$A$1:$I$620,9,0)</f>
        <v>D26L</v>
      </c>
      <c r="I42" s="5" t="n">
        <f aca="false">VLOOKUP(B42,model!$A$2:$J$620,10,0)</f>
        <v>0</v>
      </c>
      <c r="J42" s="5" t="n">
        <f aca="false">VLOOKUP(B42,Sheet6!K41:L944,2,0)</f>
        <v>0</v>
      </c>
      <c r="K42" s="5" t="n">
        <f aca="false">VLOOKUP(B42,model!A41:M660,13,0)</f>
        <v>1995</v>
      </c>
      <c r="L42" s="5" t="str">
        <f aca="false">"{"&amp;""""&amp;"id"&amp;""""&amp;":"&amp;""""&amp;A42&amp;""""&amp;","&amp;""""&amp;"car_model_id"&amp;""""&amp;":"&amp;""""&amp;B42&amp;""""&amp;","&amp;""""&amp;"car_model"&amp;""""&amp;":"&amp;"["&amp;N42&amp;"],"&amp;""""&amp;"parts"&amp;""""&amp;":"&amp;"["&amp;O42&amp;"]"&amp;","&amp;""""&amp;"products"&amp;""""&amp;":"&amp;"["&amp;P42&amp;"]"&amp;"}"&amp;","</f>
        <v>{"id":"41","car_model_id":"41","car_model":[{"id":"41","make_id":"6","model_name":"F5 Suri (DCT)","year_model":"","description":""},],"parts":[{"id":"11","category":"BATTERY","name":"OE BATTERY","code":"N50","description":""},],"products":[{"id":"41","car_part_id":"41","bestbuy_id":"1995","category":"battery","brand":"energizer","name":"D26L","value":"","description":"6300","price":"6300"},]},</v>
      </c>
      <c r="M42" s="5" t="str">
        <f aca="false">"parts"&amp;""""&amp;":"&amp;"["&amp;O42&amp;"]"&amp;","&amp;""""&amp;"products"&amp;""""&amp;":"&amp;"["&amp;P42&amp;"]"&amp;"}"&amp;","</f>
        <v>parts":[{"id":"11","category":"BATTERY","name":"OE BATTERY","code":"N50","description":""},],"products":[{"id":"41","car_part_id":"41","bestbuy_id":"1995","category":"battery","brand":"energizer","name":"D26L","value":"","description":"6300","price":"6300"},]},</v>
      </c>
      <c r="N42" s="5" t="str">
        <f aca="false">VLOOKUP(B42,model!$A$2:$V$620,22,0)</f>
        <v>{"id":"41","make_id":"6","model_name":"F5 Suri (DCT)","year_model":"","description":""},</v>
      </c>
      <c r="O42" s="5" t="str">
        <f aca="false">VLOOKUP(C42,part!$A$2:$G$51,7,0)</f>
        <v>{"id":"11","category":"BATTERY","name":"OE BATTERY","code":"N50","description":""},</v>
      </c>
      <c r="P42" s="5" t="str">
        <f aca="false">VLOOKUP(A42,product!B42:Y661,23,0)</f>
        <v>{"id":"41","car_part_id":"41","bestbuy_id":"1995","category":"battery","brand":"energizer","name":"D26L","value":"","description":"6300","price":"6300"},</v>
      </c>
    </row>
    <row r="43" customFormat="false" ht="13.8" hidden="false" customHeight="false" outlineLevel="0" collapsed="false">
      <c r="A43" s="5" t="n">
        <v>42</v>
      </c>
      <c r="B43" s="8" t="n">
        <v>42</v>
      </c>
      <c r="C43" s="5" t="n">
        <f aca="false">VLOOKUP(B43,model!A42:H661,8,0)</f>
        <v>11</v>
      </c>
      <c r="D43" s="5" t="str">
        <f aca="false">IFERROR(VLOOKUP(C43,part!$A$2:$E$51,2,0),"")</f>
        <v>BATTERY</v>
      </c>
      <c r="E43" s="5" t="str">
        <f aca="false">IFERROR(VLOOKUP(C43,part!$A$2:$E$51,3,0),"")</f>
        <v>OE BATTERY</v>
      </c>
      <c r="F43" s="5" t="str">
        <f aca="false">IFERROR(VLOOKUP(C43,part!$A$2:$E$51,4,0),"")</f>
        <v>N50</v>
      </c>
      <c r="G43" s="5" t="n">
        <f aca="false">IFERROR(VLOOKUP(C43,part!$A$2:$E$51,5,0),"")</f>
        <v>0</v>
      </c>
      <c r="H43" s="5" t="str">
        <f aca="false">VLOOKUP(A43,model!$A$1:$I$620,9,0)</f>
        <v>D26L</v>
      </c>
      <c r="I43" s="5" t="n">
        <f aca="false">VLOOKUP(B43,model!$A$2:$J$620,10,0)</f>
        <v>0</v>
      </c>
      <c r="J43" s="5" t="n">
        <f aca="false">VLOOKUP(B43,Sheet6!K42:L945,2,0)</f>
        <v>0</v>
      </c>
      <c r="K43" s="5" t="n">
        <f aca="false">VLOOKUP(B43,model!A42:M661,13,0)</f>
        <v>1995</v>
      </c>
      <c r="L43" s="5" t="str">
        <f aca="false">"{"&amp;""""&amp;"id"&amp;""""&amp;":"&amp;""""&amp;A43&amp;""""&amp;","&amp;""""&amp;"car_model_id"&amp;""""&amp;":"&amp;""""&amp;B43&amp;""""&amp;","&amp;""""&amp;"car_model"&amp;""""&amp;":"&amp;"["&amp;N43&amp;"],"&amp;""""&amp;"parts"&amp;""""&amp;":"&amp;"["&amp;O43&amp;"]"&amp;","&amp;""""&amp;"products"&amp;""""&amp;":"&amp;"["&amp;P43&amp;"]"&amp;"}"&amp;","</f>
        <v>{"id":"42","car_model_id":"42","car_model":[{"id":"42","make_id":"6","model_name":"L3 GL- 1.5Li","year_model":"","description":""},],"parts":[{"id":"11","category":"BATTERY","name":"OE BATTERY","code":"N50","description":""},],"products":[{"id":"42","car_part_id":"42","bestbuy_id":"1995","category":"battery","brand":"energizer","name":"D26L","value":"","description":"6300","price":"6300"},]},</v>
      </c>
      <c r="M43" s="5" t="str">
        <f aca="false">"parts"&amp;""""&amp;":"&amp;"["&amp;O43&amp;"]"&amp;","&amp;""""&amp;"products"&amp;""""&amp;":"&amp;"["&amp;P43&amp;"]"&amp;"}"&amp;","</f>
        <v>parts":[{"id":"11","category":"BATTERY","name":"OE BATTERY","code":"N50","description":""},],"products":[{"id":"42","car_part_id":"42","bestbuy_id":"1995","category":"battery","brand":"energizer","name":"D26L","value":"","description":"6300","price":"6300"},]},</v>
      </c>
      <c r="N43" s="5" t="str">
        <f aca="false">VLOOKUP(B43,model!$A$2:$V$620,22,0)</f>
        <v>{"id":"42","make_id":"6","model_name":"L3 GL- 1.5Li","year_model":"","description":""},</v>
      </c>
      <c r="O43" s="5" t="str">
        <f aca="false">VLOOKUP(C43,part!$A$2:$G$51,7,0)</f>
        <v>{"id":"11","category":"BATTERY","name":"OE BATTERY","code":"N50","description":""},</v>
      </c>
      <c r="P43" s="5" t="str">
        <f aca="false">VLOOKUP(A43,product!B43:Y662,23,0)</f>
        <v>{"id":"42","car_part_id":"42","bestbuy_id":"1995","category":"battery","brand":"energizer","name":"D26L","value":"","description":"6300","price":"6300"},</v>
      </c>
    </row>
    <row r="44" customFormat="false" ht="13.8" hidden="false" customHeight="false" outlineLevel="0" collapsed="false">
      <c r="A44" s="5" t="n">
        <v>43</v>
      </c>
      <c r="B44" s="8" t="n">
        <v>43</v>
      </c>
      <c r="C44" s="5" t="n">
        <f aca="false">VLOOKUP(B44,model!A43:H662,8,0)</f>
        <v>11</v>
      </c>
      <c r="D44" s="5" t="str">
        <f aca="false">IFERROR(VLOOKUP(C44,part!$A$2:$E$51,2,0),"")</f>
        <v>BATTERY</v>
      </c>
      <c r="E44" s="5" t="str">
        <f aca="false">IFERROR(VLOOKUP(C44,part!$A$2:$E$51,3,0),"")</f>
        <v>OE BATTERY</v>
      </c>
      <c r="F44" s="5" t="str">
        <f aca="false">IFERROR(VLOOKUP(C44,part!$A$2:$E$51,4,0),"")</f>
        <v>N50</v>
      </c>
      <c r="G44" s="5" t="n">
        <f aca="false">IFERROR(VLOOKUP(C44,part!$A$2:$E$51,5,0),"")</f>
        <v>0</v>
      </c>
      <c r="H44" s="5" t="str">
        <f aca="false">VLOOKUP(A44,model!$A$1:$I$620,9,0)</f>
        <v>D26L</v>
      </c>
      <c r="I44" s="5" t="n">
        <f aca="false">VLOOKUP(B44,model!$A$2:$J$620,10,0)</f>
        <v>0</v>
      </c>
      <c r="J44" s="5" t="n">
        <f aca="false">VLOOKUP(B44,Sheet6!K43:L946,2,0)</f>
        <v>0</v>
      </c>
      <c r="K44" s="5" t="n">
        <f aca="false">VLOOKUP(B44,model!A43:M662,13,0)</f>
        <v>1995</v>
      </c>
      <c r="L44" s="5" t="str">
        <f aca="false">"{"&amp;""""&amp;"id"&amp;""""&amp;":"&amp;""""&amp;A44&amp;""""&amp;","&amp;""""&amp;"car_model_id"&amp;""""&amp;":"&amp;""""&amp;B44&amp;""""&amp;","&amp;""""&amp;"car_model"&amp;""""&amp;":"&amp;"["&amp;N44&amp;"],"&amp;""""&amp;"parts"&amp;""""&amp;":"&amp;"["&amp;O44&amp;"]"&amp;","&amp;""""&amp;"products"&amp;""""&amp;":"&amp;"["&amp;P44&amp;"]"&amp;"}"&amp;","</f>
        <v>{"id":"43","car_model_id":"43","car_model":[{"id":"43","make_id":"6","model_name":"F3 1.5Li M/T","year_model":"","description":""},],"parts":[{"id":"11","category":"BATTERY","name":"OE BATTERY","code":"N50","description":""},],"products":[{"id":"43","car_part_id":"43","bestbuy_id":"1995","category":"battery","brand":"energizer","name":"D26L","value":"","description":"6300","price":"6300"},]},</v>
      </c>
      <c r="M44" s="5" t="str">
        <f aca="false">"parts"&amp;""""&amp;":"&amp;"["&amp;O44&amp;"]"&amp;","&amp;""""&amp;"products"&amp;""""&amp;":"&amp;"["&amp;P44&amp;"]"&amp;"}"&amp;","</f>
        <v>parts":[{"id":"11","category":"BATTERY","name":"OE BATTERY","code":"N50","description":""},],"products":[{"id":"43","car_part_id":"43","bestbuy_id":"1995","category":"battery","brand":"energizer","name":"D26L","value":"","description":"6300","price":"6300"},]},</v>
      </c>
      <c r="N44" s="5" t="str">
        <f aca="false">VLOOKUP(B44,model!$A$2:$V$620,22,0)</f>
        <v>{"id":"43","make_id":"6","model_name":"F3 1.5Li M/T","year_model":"","description":""},</v>
      </c>
      <c r="O44" s="5" t="str">
        <f aca="false">VLOOKUP(C44,part!$A$2:$G$51,7,0)</f>
        <v>{"id":"11","category":"BATTERY","name":"OE BATTERY","code":"N50","description":""},</v>
      </c>
      <c r="P44" s="5" t="str">
        <f aca="false">VLOOKUP(A44,product!B44:Y663,23,0)</f>
        <v>{"id":"43","car_part_id":"43","bestbuy_id":"1995","category":"battery","brand":"energizer","name":"D26L","value":"","description":"6300","price":"6300"},</v>
      </c>
    </row>
    <row r="45" customFormat="false" ht="13.8" hidden="false" customHeight="false" outlineLevel="0" collapsed="false">
      <c r="A45" s="5" t="n">
        <v>44</v>
      </c>
      <c r="B45" s="8" t="n">
        <v>44</v>
      </c>
      <c r="C45" s="5" t="n">
        <f aca="false">VLOOKUP(B45,model!A44:H663,8,0)</f>
        <v>11</v>
      </c>
      <c r="D45" s="5" t="str">
        <f aca="false">IFERROR(VLOOKUP(C45,part!$A$2:$E$51,2,0),"")</f>
        <v>BATTERY</v>
      </c>
      <c r="E45" s="5" t="str">
        <f aca="false">IFERROR(VLOOKUP(C45,part!$A$2:$E$51,3,0),"")</f>
        <v>OE BATTERY</v>
      </c>
      <c r="F45" s="5" t="str">
        <f aca="false">IFERROR(VLOOKUP(C45,part!$A$2:$E$51,4,0),"")</f>
        <v>N50</v>
      </c>
      <c r="G45" s="5" t="n">
        <f aca="false">IFERROR(VLOOKUP(C45,part!$A$2:$E$51,5,0),"")</f>
        <v>0</v>
      </c>
      <c r="H45" s="5" t="str">
        <f aca="false">VLOOKUP(A45,model!$A$1:$I$620,9,0)</f>
        <v>D26L</v>
      </c>
      <c r="I45" s="5" t="n">
        <f aca="false">VLOOKUP(B45,model!$A$2:$J$620,10,0)</f>
        <v>0</v>
      </c>
      <c r="J45" s="5" t="n">
        <f aca="false">VLOOKUP(B45,Sheet6!K44:L947,2,0)</f>
        <v>0</v>
      </c>
      <c r="K45" s="5" t="n">
        <f aca="false">VLOOKUP(B45,model!A44:M663,13,0)</f>
        <v>1995</v>
      </c>
      <c r="L45" s="5" t="str">
        <f aca="false">"{"&amp;""""&amp;"id"&amp;""""&amp;":"&amp;""""&amp;A45&amp;""""&amp;","&amp;""""&amp;"car_model_id"&amp;""""&amp;":"&amp;""""&amp;B45&amp;""""&amp;","&amp;""""&amp;"car_model"&amp;""""&amp;":"&amp;"["&amp;N45&amp;"],"&amp;""""&amp;"parts"&amp;""""&amp;":"&amp;"["&amp;O45&amp;"]"&amp;","&amp;""""&amp;"products"&amp;""""&amp;":"&amp;"["&amp;P45&amp;"]"&amp;"}"&amp;","</f>
        <v>{"id":"44","car_model_id":"44","car_model":[{"id":"44","make_id":"6","model_name":"S6 GS-2.0Liu 4x2","year_model":"","description":""},],"parts":[{"id":"11","category":"BATTERY","name":"OE BATTERY","code":"N50","description":""},],"products":[{"id":"44","car_part_id":"44","bestbuy_id":"1995","category":"battery","brand":"energizer","name":"D26L","value":"","description":"6300","price":"6300"},]},</v>
      </c>
      <c r="M45" s="5" t="str">
        <f aca="false">"parts"&amp;""""&amp;":"&amp;"["&amp;O45&amp;"]"&amp;","&amp;""""&amp;"products"&amp;""""&amp;":"&amp;"["&amp;P45&amp;"]"&amp;"}"&amp;","</f>
        <v>parts":[{"id":"11","category":"BATTERY","name":"OE BATTERY","code":"N50","description":""},],"products":[{"id":"44","car_part_id":"44","bestbuy_id":"1995","category":"battery","brand":"energizer","name":"D26L","value":"","description":"6300","price":"6300"},]},</v>
      </c>
      <c r="N45" s="5" t="str">
        <f aca="false">VLOOKUP(B45,model!$A$2:$V$620,22,0)</f>
        <v>{"id":"44","make_id":"6","model_name":"S6 GS-2.0Liu 4x2","year_model":"","description":""},</v>
      </c>
      <c r="O45" s="5" t="str">
        <f aca="false">VLOOKUP(C45,part!$A$2:$G$51,7,0)</f>
        <v>{"id":"11","category":"BATTERY","name":"OE BATTERY","code":"N50","description":""},</v>
      </c>
      <c r="P45" s="5" t="str">
        <f aca="false">VLOOKUP(A45,product!B45:Y664,23,0)</f>
        <v>{"id":"44","car_part_id":"44","bestbuy_id":"1995","category":"battery","brand":"energizer","name":"D26L","value":"","description":"6300","price":"6300"},</v>
      </c>
    </row>
    <row r="46" customFormat="false" ht="13.8" hidden="false" customHeight="false" outlineLevel="0" collapsed="false">
      <c r="A46" s="5" t="n">
        <v>45</v>
      </c>
      <c r="B46" s="8" t="n">
        <v>45</v>
      </c>
      <c r="C46" s="5" t="n">
        <f aca="false">VLOOKUP(B46,model!A45:H664,8,0)</f>
        <v>38</v>
      </c>
      <c r="D46" s="5" t="str">
        <f aca="false">IFERROR(VLOOKUP(C46,part!$A$2:$E$51,2,0),"")</f>
        <v>BATTERY</v>
      </c>
      <c r="E46" s="5" t="str">
        <f aca="false">IFERROR(VLOOKUP(C46,part!$A$2:$E$51,3,0),"")</f>
        <v>OE BATTERY</v>
      </c>
      <c r="F46" s="5" t="str">
        <f aca="false">IFERROR(VLOOKUP(C46,part!$A$2:$E$51,4,0),"")</f>
        <v>N50R</v>
      </c>
      <c r="G46" s="5" t="n">
        <f aca="false">IFERROR(VLOOKUP(C46,part!$A$2:$E$51,5,0),"")</f>
        <v>0</v>
      </c>
      <c r="H46" s="5" t="str">
        <f aca="false">VLOOKUP(A46,model!$A$1:$I$620,9,0)</f>
        <v>D26R</v>
      </c>
      <c r="I46" s="5" t="n">
        <f aca="false">VLOOKUP(B46,model!$A$2:$J$620,10,0)</f>
        <v>0</v>
      </c>
      <c r="J46" s="5" t="n">
        <f aca="false">VLOOKUP(B46,Sheet6!K45:L948,2,0)</f>
        <v>0</v>
      </c>
      <c r="K46" s="5" t="n">
        <f aca="false">VLOOKUP(B46,model!A45:M664,13,0)</f>
        <v>1982</v>
      </c>
      <c r="L46" s="5" t="str">
        <f aca="false">"{"&amp;""""&amp;"id"&amp;""""&amp;":"&amp;""""&amp;A46&amp;""""&amp;","&amp;""""&amp;"car_model_id"&amp;""""&amp;":"&amp;""""&amp;B46&amp;""""&amp;","&amp;""""&amp;"car_model"&amp;""""&amp;":"&amp;"["&amp;N46&amp;"],"&amp;""""&amp;"parts"&amp;""""&amp;":"&amp;"["&amp;O46&amp;"]"&amp;","&amp;""""&amp;"products"&amp;""""&amp;":"&amp;"["&amp;P46&amp;"]"&amp;"}"&amp;","</f>
        <v>{"id":"45","car_model_id":"45","car_model":[{"id":"45","make_id":"6","model_name":"S6 GS-2.0Liu 4x2 DCT","year_model":"","description":""},],"parts":[{"id":"38","category":"BATTERY","name":"OE BATTERY","code":"N50R","description":""},],"products":[{"id":"45","car_part_id":"45","bestbuy_id":"1982","category":"battery","brand":"energizer","name":"D26R","value":"","description":"6300","price":"6300"},]},</v>
      </c>
      <c r="M46" s="5" t="str">
        <f aca="false">"parts"&amp;""""&amp;":"&amp;"["&amp;O46&amp;"]"&amp;","&amp;""""&amp;"products"&amp;""""&amp;":"&amp;"["&amp;P46&amp;"]"&amp;"}"&amp;","</f>
        <v>parts":[{"id":"38","category":"BATTERY","name":"OE BATTERY","code":"N50R","description":""},],"products":[{"id":"45","car_part_id":"45","bestbuy_id":"1982","category":"battery","brand":"energizer","name":"D26R","value":"","description":"6300","price":"6300"},]},</v>
      </c>
      <c r="N46" s="5" t="str">
        <f aca="false">VLOOKUP(B46,model!$A$2:$V$620,22,0)</f>
        <v>{"id":"45","make_id":"6","model_name":"S6 GS-2.0Liu 4x2 DCT","year_model":"","description":""},</v>
      </c>
      <c r="O46" s="5" t="str">
        <f aca="false">VLOOKUP(C46,part!$A$2:$G$51,7,0)</f>
        <v>{"id":"38","category":"BATTERY","name":"OE BATTERY","code":"N50R","description":""},</v>
      </c>
      <c r="P46" s="5" t="str">
        <f aca="false">VLOOKUP(A46,product!B46:Y665,23,0)</f>
        <v>{"id":"45","car_part_id":"45","bestbuy_id":"1982","category":"battery","brand":"energizer","name":"D26R","value":"","description":"6300","price":"6300"},</v>
      </c>
    </row>
    <row r="47" customFormat="false" ht="13.8" hidden="false" customHeight="false" outlineLevel="0" collapsed="false">
      <c r="A47" s="5" t="n">
        <v>46</v>
      </c>
      <c r="B47" s="8" t="n">
        <v>46</v>
      </c>
      <c r="C47" s="5" t="n">
        <f aca="false">VLOOKUP(B47,model!A46:H665,8,0)</f>
        <v>2</v>
      </c>
      <c r="D47" s="5" t="str">
        <f aca="false">IFERROR(VLOOKUP(C47,part!$A$2:$E$51,2,0),"")</f>
        <v>BATTERY</v>
      </c>
      <c r="E47" s="5" t="str">
        <f aca="false">IFERROR(VLOOKUP(C47,part!$A$2:$E$51,3,0),"")</f>
        <v>OE BATTERY</v>
      </c>
      <c r="F47" s="5" t="str">
        <f aca="false">IFERROR(VLOOKUP(C47,part!$A$2:$E$51,4,0),"")</f>
        <v>NS50</v>
      </c>
      <c r="G47" s="5" t="n">
        <f aca="false">IFERROR(VLOOKUP(C47,part!$A$2:$E$51,5,0),"")</f>
        <v>0</v>
      </c>
      <c r="H47" s="5" t="str">
        <f aca="false">VLOOKUP(A47,model!$A$1:$I$620,9,0)</f>
        <v>D23L</v>
      </c>
      <c r="I47" s="5" t="n">
        <f aca="false">VLOOKUP(B47,model!$A$2:$J$620,10,0)</f>
        <v>0</v>
      </c>
      <c r="J47" s="5" t="n">
        <f aca="false">VLOOKUP(B47,Sheet6!K46:L949,2,0)</f>
        <v>0</v>
      </c>
      <c r="K47" s="5" t="n">
        <f aca="false">VLOOKUP(B47,model!A46:M665,13,0)</f>
        <v>1983</v>
      </c>
      <c r="L47" s="5" t="str">
        <f aca="false">"{"&amp;""""&amp;"id"&amp;""""&amp;":"&amp;""""&amp;A47&amp;""""&amp;","&amp;""""&amp;"car_model_id"&amp;""""&amp;":"&amp;""""&amp;B47&amp;""""&amp;","&amp;""""&amp;"car_model"&amp;""""&amp;":"&amp;"["&amp;N47&amp;"],"&amp;""""&amp;"parts"&amp;""""&amp;":"&amp;"["&amp;O47&amp;"]"&amp;","&amp;""""&amp;"products"&amp;""""&amp;":"&amp;"["&amp;P47&amp;"]"&amp;"}"&amp;","</f>
        <v>{"id":"46","car_model_id":"46","car_model":[{"id":"46","make_id":"6","model_name":"F0 Gli","year_model":"","description":""},],"parts":[{"id":"2","category":"BATTERY","name":"OE BATTERY","code":"NS50","description":""},],"products":[{"id":"46","car_part_id":"46","bestbuy_id":"1983","category":"battery","brand":"energizer","name":"D23L","value":"","description":"5950","price":"5950"},]},</v>
      </c>
      <c r="M47" s="5" t="str">
        <f aca="false">"parts"&amp;""""&amp;":"&amp;"["&amp;O47&amp;"]"&amp;","&amp;""""&amp;"products"&amp;""""&amp;":"&amp;"["&amp;P47&amp;"]"&amp;"}"&amp;","</f>
        <v>parts":[{"id":"2","category":"BATTERY","name":"OE BATTERY","code":"NS50","description":""},],"products":[{"id":"46","car_part_id":"46","bestbuy_id":"1983","category":"battery","brand":"energizer","name":"D23L","value":"","description":"5950","price":"5950"},]},</v>
      </c>
      <c r="N47" s="5" t="str">
        <f aca="false">VLOOKUP(B47,model!$A$2:$V$620,22,0)</f>
        <v>{"id":"46","make_id":"6","model_name":"F0 Gli","year_model":"","description":""},</v>
      </c>
      <c r="O47" s="5" t="str">
        <f aca="false">VLOOKUP(C47,part!$A$2:$G$51,7,0)</f>
        <v>{"id":"2","category":"BATTERY","name":"OE BATTERY","code":"NS50","description":""},</v>
      </c>
      <c r="P47" s="5" t="str">
        <f aca="false">VLOOKUP(A47,product!B47:Y666,23,0)</f>
        <v>{"id":"46","car_part_id":"46","bestbuy_id":"1983","category":"battery","brand":"energizer","name":"D23L","value":"","description":"5950","price":"5950"},</v>
      </c>
    </row>
    <row r="48" customFormat="false" ht="13.8" hidden="false" customHeight="false" outlineLevel="0" collapsed="false">
      <c r="A48" s="5" t="n">
        <v>47</v>
      </c>
      <c r="B48" s="8" t="n">
        <v>47</v>
      </c>
      <c r="C48" s="5" t="n">
        <f aca="false">VLOOKUP(B48,model!A47:H666,8,0)</f>
        <v>9</v>
      </c>
      <c r="D48" s="5" t="str">
        <f aca="false">IFERROR(VLOOKUP(C48,part!$A$2:$E$51,2,0),"")</f>
        <v>BATTERY</v>
      </c>
      <c r="E48" s="5" t="str">
        <f aca="false">IFERROR(VLOOKUP(C48,part!$A$2:$E$51,3,0),"")</f>
        <v>OE BATTERY</v>
      </c>
      <c r="F48" s="5" t="str">
        <f aca="false">IFERROR(VLOOKUP(C48,part!$A$2:$E$51,4,0),"")</f>
        <v>DIN55</v>
      </c>
      <c r="G48" s="5" t="n">
        <f aca="false">IFERROR(VLOOKUP(C48,part!$A$2:$E$51,5,0),"")</f>
        <v>0</v>
      </c>
      <c r="H48" s="5" t="str">
        <f aca="false">VLOOKUP(A48,model!$A$1:$I$620,9,0)</f>
        <v>DIN55</v>
      </c>
      <c r="I48" s="5" t="n">
        <f aca="false">VLOOKUP(B48,model!$A$2:$J$620,10,0)</f>
        <v>0</v>
      </c>
      <c r="J48" s="5" t="n">
        <f aca="false">VLOOKUP(B48,Sheet6!K47:L950,2,0)</f>
        <v>0</v>
      </c>
      <c r="K48" s="5" t="n">
        <f aca="false">VLOOKUP(B48,model!A47:M666,13,0)</f>
        <v>0</v>
      </c>
      <c r="L48" s="5" t="str">
        <f aca="false">"{"&amp;""""&amp;"id"&amp;""""&amp;":"&amp;""""&amp;A48&amp;""""&amp;","&amp;""""&amp;"car_model_id"&amp;""""&amp;":"&amp;""""&amp;B48&amp;""""&amp;","&amp;""""&amp;"car_model"&amp;""""&amp;":"&amp;"["&amp;N48&amp;"],"&amp;""""&amp;"parts"&amp;""""&amp;":"&amp;"["&amp;O48&amp;"]"&amp;","&amp;""""&amp;"products"&amp;""""&amp;":"&amp;"["&amp;P48&amp;"]"&amp;"}"&amp;","</f>
        <v>{"id":"47","car_model_id":"47","car_model":[{"id":"47","make_id":"7","model_name":"Chery A5","year_model":"","description":""},],"parts":[{"id":"9","category":"BATTERY","name":"OE BATTERY","code":"DIN55","description":""},],"products":[{"id":"47","car_part_id":"47","bestbuy_id":"0","category":"battery","brand":"energizer","name":"DIN55","value":"","description":"","price":""},]},</v>
      </c>
      <c r="M48" s="5" t="str">
        <f aca="false">"parts"&amp;""""&amp;":"&amp;"["&amp;O48&amp;"]"&amp;","&amp;""""&amp;"products"&amp;""""&amp;":"&amp;"["&amp;P48&amp;"]"&amp;"}"&amp;","</f>
        <v>parts":[{"id":"9","category":"BATTERY","name":"OE BATTERY","code":"DIN55","description":""},],"products":[{"id":"47","car_part_id":"47","bestbuy_id":"0","category":"battery","brand":"energizer","name":"DIN55","value":"","description":"","price":""},]},</v>
      </c>
      <c r="N48" s="5" t="str">
        <f aca="false">VLOOKUP(B48,model!$A$2:$V$620,22,0)</f>
        <v>{"id":"47","make_id":"7","model_name":"Chery A5","year_model":"","description":""},</v>
      </c>
      <c r="O48" s="5" t="str">
        <f aca="false">VLOOKUP(C48,part!$A$2:$G$51,7,0)</f>
        <v>{"id":"9","category":"BATTERY","name":"OE BATTERY","code":"DIN55","description":""},</v>
      </c>
      <c r="P48" s="5" t="str">
        <f aca="false">VLOOKUP(A48,product!B48:Y667,23,0)</f>
        <v>{"id":"47","car_part_id":"47","bestbuy_id":"0","category":"battery","brand":"energizer","name":"DIN55","value":"","description":"","price":""},</v>
      </c>
    </row>
    <row r="49" customFormat="false" ht="13.8" hidden="false" customHeight="false" outlineLevel="0" collapsed="false">
      <c r="A49" s="5" t="n">
        <v>48</v>
      </c>
      <c r="B49" s="8" t="n">
        <v>48</v>
      </c>
      <c r="C49" s="5" t="n">
        <f aca="false">VLOOKUP(B49,model!A48:H667,8,0)</f>
        <v>7</v>
      </c>
      <c r="D49" s="5" t="str">
        <f aca="false">IFERROR(VLOOKUP(C49,part!$A$2:$E$51,2,0),"")</f>
        <v>BATTERY</v>
      </c>
      <c r="E49" s="5" t="str">
        <f aca="false">IFERROR(VLOOKUP(C49,part!$A$2:$E$51,3,0),"")</f>
        <v>OE BATTERY</v>
      </c>
      <c r="F49" s="5" t="str">
        <f aca="false">IFERROR(VLOOKUP(C49,part!$A$2:$E$51,4,0),"")</f>
        <v>DIN44</v>
      </c>
      <c r="G49" s="5" t="n">
        <f aca="false">IFERROR(VLOOKUP(C49,part!$A$2:$E$51,5,0),"")</f>
        <v>0</v>
      </c>
      <c r="H49" s="5" t="str">
        <f aca="false">VLOOKUP(A49,model!$A$1:$I$620,9,0)</f>
        <v>DIN44</v>
      </c>
      <c r="I49" s="5" t="n">
        <f aca="false">VLOOKUP(B49,model!$A$2:$J$620,10,0)</f>
        <v>0</v>
      </c>
      <c r="J49" s="5" t="n">
        <f aca="false">VLOOKUP(B49,Sheet6!K48:L951,2,0)</f>
        <v>0</v>
      </c>
      <c r="K49" s="5" t="n">
        <f aca="false">VLOOKUP(B49,model!A48:M667,13,0)</f>
        <v>0</v>
      </c>
      <c r="L49" s="5" t="str">
        <f aca="false">"{"&amp;""""&amp;"id"&amp;""""&amp;":"&amp;""""&amp;A49&amp;""""&amp;","&amp;""""&amp;"car_model_id"&amp;""""&amp;":"&amp;""""&amp;B49&amp;""""&amp;","&amp;""""&amp;"car_model"&amp;""""&amp;":"&amp;"["&amp;N49&amp;"],"&amp;""""&amp;"parts"&amp;""""&amp;":"&amp;"["&amp;O49&amp;"]"&amp;","&amp;""""&amp;"products"&amp;""""&amp;":"&amp;"["&amp;P49&amp;"]"&amp;"}"&amp;","</f>
        <v>{"id":"48","car_model_id":"48","car_model":[{"id":"48","make_id":"7","model_name":"Chery Crown","year_model":"","description":""},],"parts":[{"id":"7","category":"BATTERY","name":"OE BATTERY","code":"DIN44","description":""},],"products":[{"id":"48","car_part_id":"48","bestbuy_id":"0","category":"battery","brand":"energizer","name":"DIN44","value":"","description":"","price":""},]},</v>
      </c>
      <c r="M49" s="5" t="str">
        <f aca="false">"parts"&amp;""""&amp;":"&amp;"["&amp;O49&amp;"]"&amp;","&amp;""""&amp;"products"&amp;""""&amp;":"&amp;"["&amp;P49&amp;"]"&amp;"}"&amp;","</f>
        <v>parts":[{"id":"7","category":"BATTERY","name":"OE BATTERY","code":"DIN44","description":""},],"products":[{"id":"48","car_part_id":"48","bestbuy_id":"0","category":"battery","brand":"energizer","name":"DIN44","value":"","description":"","price":""},]},</v>
      </c>
      <c r="N49" s="5" t="str">
        <f aca="false">VLOOKUP(B49,model!$A$2:$V$620,22,0)</f>
        <v>{"id":"48","make_id":"7","model_name":"Chery Crown","year_model":"","description":""},</v>
      </c>
      <c r="O49" s="5" t="str">
        <f aca="false">VLOOKUP(C49,part!$A$2:$G$51,7,0)</f>
        <v>{"id":"7","category":"BATTERY","name":"OE BATTERY","code":"DIN44","description":""},</v>
      </c>
      <c r="P49" s="5" t="str">
        <f aca="false">VLOOKUP(A49,product!B49:Y668,23,0)</f>
        <v>{"id":"48","car_part_id":"48","bestbuy_id":"0","category":"battery","brand":"energizer","name":"DIN44","value":"","description":"","price":""},</v>
      </c>
    </row>
    <row r="50" customFormat="false" ht="13.8" hidden="false" customHeight="false" outlineLevel="0" collapsed="false">
      <c r="A50" s="5" t="n">
        <v>49</v>
      </c>
      <c r="B50" s="8" t="n">
        <v>49</v>
      </c>
      <c r="C50" s="5" t="n">
        <f aca="false">VLOOKUP(B50,model!A49:H668,8,0)</f>
        <v>4</v>
      </c>
      <c r="D50" s="5" t="str">
        <f aca="false">IFERROR(VLOOKUP(C50,part!$A$2:$E$51,2,0),"")</f>
        <v>BATTERY</v>
      </c>
      <c r="E50" s="5" t="str">
        <f aca="false">IFERROR(VLOOKUP(C50,part!$A$2:$E$51,3,0),"")</f>
        <v>OE BATTERY</v>
      </c>
      <c r="F50" s="5" t="str">
        <f aca="false">IFERROR(VLOOKUP(C50,part!$A$2:$E$51,4,0),"")</f>
        <v>NS40</v>
      </c>
      <c r="G50" s="5" t="n">
        <f aca="false">IFERROR(VLOOKUP(C50,part!$A$2:$E$51,5,0),"")</f>
        <v>0</v>
      </c>
      <c r="H50" s="5" t="str">
        <f aca="false">VLOOKUP(A50,model!$A$1:$I$620,9,0)</f>
        <v>B21L</v>
      </c>
      <c r="I50" s="5" t="n">
        <f aca="false">VLOOKUP(B50,model!$A$2:$J$620,10,0)</f>
        <v>0</v>
      </c>
      <c r="J50" s="5" t="n">
        <f aca="false">VLOOKUP(B50,Sheet6!K49:L952,2,0)</f>
        <v>0</v>
      </c>
      <c r="K50" s="5" t="n">
        <f aca="false">VLOOKUP(B50,model!A49:M668,13,0)</f>
        <v>0</v>
      </c>
      <c r="L50" s="5" t="str">
        <f aca="false">"{"&amp;""""&amp;"id"&amp;""""&amp;":"&amp;""""&amp;A50&amp;""""&amp;","&amp;""""&amp;"car_model_id"&amp;""""&amp;":"&amp;""""&amp;B50&amp;""""&amp;","&amp;""""&amp;"car_model"&amp;""""&amp;":"&amp;"["&amp;N50&amp;"],"&amp;""""&amp;"parts"&amp;""""&amp;":"&amp;"["&amp;O50&amp;"]"&amp;","&amp;""""&amp;"products"&amp;""""&amp;":"&amp;"["&amp;P50&amp;"]"&amp;"}"&amp;","</f>
        <v>{"id":"49","car_model_id":"49","car_model":[{"id":"49","make_id":"7","model_name":"Chery QQ3","year_model":"","description":""},],"parts":[{"id":"4","category":"BATTERY","name":"OE BATTERY","code":"NS40","description":""},],"products":[{"id":"49","car_part_id":"49","bestbuy_id":"0","category":"battery","brand":"energizer","name":"B21L","value":"","description":"","price":""},]},</v>
      </c>
      <c r="M50" s="5" t="str">
        <f aca="false">"parts"&amp;""""&amp;":"&amp;"["&amp;O50&amp;"]"&amp;","&amp;""""&amp;"products"&amp;""""&amp;":"&amp;"["&amp;P50&amp;"]"&amp;"}"&amp;","</f>
        <v>parts":[{"id":"4","category":"BATTERY","name":"OE BATTERY","code":"NS40","description":""},],"products":[{"id":"49","car_part_id":"49","bestbuy_id":"0","category":"battery","brand":"energizer","name":"B21L","value":"","description":"","price":""},]},</v>
      </c>
      <c r="N50" s="5" t="str">
        <f aca="false">VLOOKUP(B50,model!$A$2:$V$620,22,0)</f>
        <v>{"id":"49","make_id":"7","model_name":"Chery QQ3","year_model":"","description":""},</v>
      </c>
      <c r="O50" s="5" t="str">
        <f aca="false">VLOOKUP(C50,part!$A$2:$G$51,7,0)</f>
        <v>{"id":"4","category":"BATTERY","name":"OE BATTERY","code":"NS40","description":""},</v>
      </c>
      <c r="P50" s="5" t="str">
        <f aca="false">VLOOKUP(A50,product!B50:Y669,23,0)</f>
        <v>{"id":"49","car_part_id":"49","bestbuy_id":"0","category":"battery","brand":"energizer","name":"B21L","value":"","description":"","price":""},</v>
      </c>
    </row>
    <row r="51" customFormat="false" ht="13.8" hidden="false" customHeight="false" outlineLevel="0" collapsed="false">
      <c r="A51" s="5" t="n">
        <v>50</v>
      </c>
      <c r="B51" s="8" t="n">
        <v>50</v>
      </c>
      <c r="C51" s="5" t="n">
        <f aca="false">VLOOKUP(B51,model!A50:H669,8,0)</f>
        <v>5</v>
      </c>
      <c r="D51" s="5" t="str">
        <f aca="false">IFERROR(VLOOKUP(C51,part!$A$2:$E$51,2,0),"")</f>
        <v>BATTERY</v>
      </c>
      <c r="E51" s="5" t="str">
        <f aca="false">IFERROR(VLOOKUP(C51,part!$A$2:$E$51,3,0),"")</f>
        <v>OE BATTERY</v>
      </c>
      <c r="F51" s="5" t="str">
        <f aca="false">IFERROR(VLOOKUP(C51,part!$A$2:$E$51,4,0),"")</f>
        <v>DIN66</v>
      </c>
      <c r="G51" s="5" t="n">
        <f aca="false">IFERROR(VLOOKUP(C51,part!$A$2:$E$51,5,0),"")</f>
        <v>0</v>
      </c>
      <c r="H51" s="5" t="str">
        <f aca="false">VLOOKUP(A51,model!$A$1:$I$620,9,0)</f>
        <v>DIN66</v>
      </c>
      <c r="I51" s="5" t="n">
        <f aca="false">VLOOKUP(B51,model!$A$2:$J$620,10,0)</f>
        <v>2001</v>
      </c>
      <c r="J51" s="5" t="n">
        <f aca="false">VLOOKUP(B51,Sheet6!K50:L953,2,0)</f>
        <v>0</v>
      </c>
      <c r="K51" s="5" t="str">
        <f aca="false">VLOOKUP(B51,model!A50:M669,13,0)</f>
        <v>2001/2004</v>
      </c>
      <c r="L51" s="5" t="str">
        <f aca="false">"{"&amp;""""&amp;"id"&amp;""""&amp;":"&amp;""""&amp;A51&amp;""""&amp;","&amp;""""&amp;"car_model_id"&amp;""""&amp;":"&amp;""""&amp;B51&amp;""""&amp;","&amp;""""&amp;"car_model"&amp;""""&amp;":"&amp;"["&amp;N51&amp;"],"&amp;""""&amp;"parts"&amp;""""&amp;":"&amp;"["&amp;O51&amp;"]"&amp;","&amp;""""&amp;"products"&amp;""""&amp;":"&amp;"["&amp;P51&amp;"]"&amp;"}"&amp;","</f>
        <v>{"id":"50","car_model_id":"50","car_model":[{"id":"50","make_id":"7","model_name":"Eastar ","year_model":"","description":""},],"parts":[{"id":"5","category":"BATTERY","name":"OE BATTERY","code":"DIN66","description":""},],"products":[{"id":"50","car_part_id":"50","bestbuy_id":"2001","category":"battery","brand":"energizer","name":"DIN66","value":"","description":"7950","price":"7950"},{"id":"628","car_part_id":"50","bestbuy_id":"2004","category":"battery","brand":"energizer","name":"DIN66","description":"","price":"15850"},]},</v>
      </c>
      <c r="M51" s="5" t="str">
        <f aca="false">"parts"&amp;""""&amp;":"&amp;"["&amp;O51&amp;"]"&amp;","&amp;""""&amp;"products"&amp;""""&amp;":"&amp;"["&amp;P51&amp;"]"&amp;"}"&amp;","</f>
        <v>parts":[{"id":"5","category":"BATTERY","name":"OE BATTERY","code":"DIN66","description":""},],"products":[{"id":"50","car_part_id":"50","bestbuy_id":"2001","category":"battery","brand":"energizer","name":"DIN66","value":"","description":"7950","price":"7950"},{"id":"628","car_part_id":"50","bestbuy_id":"2004","category":"battery","brand":"energizer","name":"DIN66","description":"","price":"15850"},]},</v>
      </c>
      <c r="N51" s="5" t="str">
        <f aca="false">VLOOKUP(B51,model!$A$2:$V$620,22,0)</f>
        <v>{"id":"50","make_id":"7","model_name":"Eastar ","year_model":"","description":""},</v>
      </c>
      <c r="O51" s="5" t="str">
        <f aca="false">VLOOKUP(C51,part!$A$2:$G$51,7,0)</f>
        <v>{"id":"5","category":"BATTERY","name":"OE BATTERY","code":"DIN66","description":""},</v>
      </c>
      <c r="P51" s="5" t="str">
        <f aca="false">VLOOKUP(A51,product!B51:Y670,23,0)</f>
        <v>{"id":"50","car_part_id":"50","bestbuy_id":"2001","category":"battery","brand":"energizer","name":"DIN66","value":"","description":"7950","price":"7950"},{"id":"628","car_part_id":"50","bestbuy_id":"2004","category":"battery","brand":"energizer","name":"DIN66","description":"","price":"15850"},</v>
      </c>
    </row>
    <row r="52" customFormat="false" ht="13.8" hidden="false" customHeight="false" outlineLevel="0" collapsed="false">
      <c r="A52" s="5" t="n">
        <v>51</v>
      </c>
      <c r="B52" s="8" t="n">
        <v>51</v>
      </c>
      <c r="C52" s="5" t="n">
        <f aca="false">VLOOKUP(B52,model!A51:H670,8,0)</f>
        <v>5</v>
      </c>
      <c r="D52" s="5" t="str">
        <f aca="false">IFERROR(VLOOKUP(C52,part!$A$2:$E$51,2,0),"")</f>
        <v>BATTERY</v>
      </c>
      <c r="E52" s="5" t="str">
        <f aca="false">IFERROR(VLOOKUP(C52,part!$A$2:$E$51,3,0),"")</f>
        <v>OE BATTERY</v>
      </c>
      <c r="F52" s="5" t="str">
        <f aca="false">IFERROR(VLOOKUP(C52,part!$A$2:$E$51,4,0),"")</f>
        <v>DIN66</v>
      </c>
      <c r="G52" s="5" t="n">
        <f aca="false">IFERROR(VLOOKUP(C52,part!$A$2:$E$51,5,0),"")</f>
        <v>0</v>
      </c>
      <c r="H52" s="5" t="str">
        <f aca="false">VLOOKUP(A52,model!$A$1:$I$620,9,0)</f>
        <v>DIN66</v>
      </c>
      <c r="I52" s="5" t="n">
        <f aca="false">VLOOKUP(B52,model!$A$2:$J$620,10,0)</f>
        <v>2001</v>
      </c>
      <c r="J52" s="5" t="n">
        <f aca="false">VLOOKUP(B52,Sheet6!K51:L954,2,0)</f>
        <v>0</v>
      </c>
      <c r="K52" s="5" t="str">
        <f aca="false">VLOOKUP(B52,model!A51:M670,13,0)</f>
        <v>2001/2004</v>
      </c>
      <c r="L52" s="5" t="str">
        <f aca="false">"{"&amp;""""&amp;"id"&amp;""""&amp;":"&amp;""""&amp;A52&amp;""""&amp;","&amp;""""&amp;"car_model_id"&amp;""""&amp;":"&amp;""""&amp;B52&amp;""""&amp;","&amp;""""&amp;"car_model"&amp;""""&amp;":"&amp;"["&amp;N52&amp;"],"&amp;""""&amp;"parts"&amp;""""&amp;":"&amp;"["&amp;O52&amp;"]"&amp;","&amp;""""&amp;"products"&amp;""""&amp;":"&amp;"["&amp;P52&amp;"]"&amp;"}"&amp;","</f>
        <v>{"id":"51","car_model_id":"51","car_model":[{"id":"51","make_id":"7","model_name":"Karry","year_model":"","description":""},],"parts":[{"id":"5","category":"BATTERY","name":"OE BATTERY","code":"DIN66","description":""},],"products":[{"id":"51","car_part_id":"51","bestbuy_id":"2001","category":"battery","brand":"energizer","name":"DIN66","value":"","description":"7950","price":"7950"},{"id":"629","car_part_id":"51","bestbuy_id":"2004","category":"battery","brand":"energizer","name":"DIN66","description":"","price":"15850"},]},</v>
      </c>
      <c r="M52" s="5" t="str">
        <f aca="false">"parts"&amp;""""&amp;":"&amp;"["&amp;O52&amp;"]"&amp;","&amp;""""&amp;"products"&amp;""""&amp;":"&amp;"["&amp;P52&amp;"]"&amp;"}"&amp;","</f>
        <v>parts":[{"id":"5","category":"BATTERY","name":"OE BATTERY","code":"DIN66","description":""},],"products":[{"id":"51","car_part_id":"51","bestbuy_id":"2001","category":"battery","brand":"energizer","name":"DIN66","value":"","description":"7950","price":"7950"},{"id":"629","car_part_id":"51","bestbuy_id":"2004","category":"battery","brand":"energizer","name":"DIN66","description":"","price":"15850"},]},</v>
      </c>
      <c r="N52" s="5" t="str">
        <f aca="false">VLOOKUP(B52,model!$A$2:$V$620,22,0)</f>
        <v>{"id":"51","make_id":"7","model_name":"Karry","year_model":"","description":""},</v>
      </c>
      <c r="O52" s="5" t="str">
        <f aca="false">VLOOKUP(C52,part!$A$2:$G$51,7,0)</f>
        <v>{"id":"5","category":"BATTERY","name":"OE BATTERY","code":"DIN66","description":""},</v>
      </c>
      <c r="P52" s="5" t="str">
        <f aca="false">VLOOKUP(A52,product!B52:Y671,23,0)</f>
        <v>{"id":"51","car_part_id":"51","bestbuy_id":"2001","category":"battery","brand":"energizer","name":"DIN66","value":"","description":"7950","price":"7950"},{"id":"629","car_part_id":"51","bestbuy_id":"2004","category":"battery","brand":"energizer","name":"DIN66","description":"","price":"15850"},</v>
      </c>
    </row>
    <row r="53" customFormat="false" ht="13.8" hidden="false" customHeight="false" outlineLevel="0" collapsed="false">
      <c r="A53" s="5" t="n">
        <v>52</v>
      </c>
      <c r="B53" s="8" t="n">
        <v>52</v>
      </c>
      <c r="C53" s="5" t="n">
        <f aca="false">VLOOKUP(B53,model!A52:H671,8,0)</f>
        <v>11</v>
      </c>
      <c r="D53" s="5" t="str">
        <f aca="false">IFERROR(VLOOKUP(C53,part!$A$2:$E$51,2,0),"")</f>
        <v>BATTERY</v>
      </c>
      <c r="E53" s="5" t="str">
        <f aca="false">IFERROR(VLOOKUP(C53,part!$A$2:$E$51,3,0),"")</f>
        <v>OE BATTERY</v>
      </c>
      <c r="F53" s="5" t="str">
        <f aca="false">IFERROR(VLOOKUP(C53,part!$A$2:$E$51,4,0),"")</f>
        <v>N50</v>
      </c>
      <c r="G53" s="5" t="n">
        <f aca="false">IFERROR(VLOOKUP(C53,part!$A$2:$E$51,5,0),"")</f>
        <v>0</v>
      </c>
      <c r="H53" s="5" t="str">
        <f aca="false">VLOOKUP(A53,model!$A$1:$I$620,9,0)</f>
        <v>D26L</v>
      </c>
      <c r="I53" s="5" t="n">
        <f aca="false">VLOOKUP(B53,model!$A$2:$J$620,10,0)</f>
        <v>0</v>
      </c>
      <c r="J53" s="5" t="n">
        <f aca="false">VLOOKUP(B53,Sheet6!K52:L955,2,0)</f>
        <v>0</v>
      </c>
      <c r="K53" s="5" t="n">
        <f aca="false">VLOOKUP(B53,model!A52:M671,13,0)</f>
        <v>1995</v>
      </c>
      <c r="L53" s="5" t="str">
        <f aca="false">"{"&amp;""""&amp;"id"&amp;""""&amp;":"&amp;""""&amp;A53&amp;""""&amp;","&amp;""""&amp;"car_model_id"&amp;""""&amp;":"&amp;""""&amp;B53&amp;""""&amp;","&amp;""""&amp;"car_model"&amp;""""&amp;":"&amp;"["&amp;N53&amp;"],"&amp;""""&amp;"parts"&amp;""""&amp;":"&amp;"["&amp;O53&amp;"]"&amp;","&amp;""""&amp;"products"&amp;""""&amp;":"&amp;"["&amp;P53&amp;"]"&amp;"}"&amp;","</f>
        <v>{"id":"52","car_model_id":"52","car_model":[{"id":"52","make_id":"7","model_name":"Tiggo","year_model":"","description":""},],"parts":[{"id":"11","category":"BATTERY","name":"OE BATTERY","code":"N50","description":""},],"products":[{"id":"52","car_part_id":"52","bestbuy_id":"1995","category":"battery","brand":"energizer","name":"D26L","value":"","description":"6300","price":"6300"},]},</v>
      </c>
      <c r="M53" s="5" t="str">
        <f aca="false">"parts"&amp;""""&amp;":"&amp;"["&amp;O53&amp;"]"&amp;","&amp;""""&amp;"products"&amp;""""&amp;":"&amp;"["&amp;P53&amp;"]"&amp;"}"&amp;","</f>
        <v>parts":[{"id":"11","category":"BATTERY","name":"OE BATTERY","code":"N50","description":""},],"products":[{"id":"52","car_part_id":"52","bestbuy_id":"1995","category":"battery","brand":"energizer","name":"D26L","value":"","description":"6300","price":"6300"},]},</v>
      </c>
      <c r="N53" s="5" t="str">
        <f aca="false">VLOOKUP(B53,model!$A$2:$V$620,22,0)</f>
        <v>{"id":"52","make_id":"7","model_name":"Tiggo","year_model":"","description":""},</v>
      </c>
      <c r="O53" s="5" t="str">
        <f aca="false">VLOOKUP(C53,part!$A$2:$G$51,7,0)</f>
        <v>{"id":"11","category":"BATTERY","name":"OE BATTERY","code":"N50","description":""},</v>
      </c>
      <c r="P53" s="5" t="str">
        <f aca="false">VLOOKUP(A53,product!B53:Y672,23,0)</f>
        <v>{"id":"52","car_part_id":"52","bestbuy_id":"1995","category":"battery","brand":"energizer","name":"D26L","value":"","description":"6300","price":"6300"},</v>
      </c>
    </row>
    <row r="54" customFormat="false" ht="13.8" hidden="false" customHeight="false" outlineLevel="0" collapsed="false">
      <c r="A54" s="5" t="n">
        <v>53</v>
      </c>
      <c r="B54" s="8" t="n">
        <v>53</v>
      </c>
      <c r="C54" s="5" t="n">
        <f aca="false">VLOOKUP(B54,model!A53:H672,8,0)</f>
        <v>7</v>
      </c>
      <c r="D54" s="5" t="str">
        <f aca="false">IFERROR(VLOOKUP(C54,part!$A$2:$E$51,2,0),"")</f>
        <v>BATTERY</v>
      </c>
      <c r="E54" s="5" t="str">
        <f aca="false">IFERROR(VLOOKUP(C54,part!$A$2:$E$51,3,0),"")</f>
        <v>OE BATTERY</v>
      </c>
      <c r="F54" s="5" t="str">
        <f aca="false">IFERROR(VLOOKUP(C54,part!$A$2:$E$51,4,0),"")</f>
        <v>DIN44</v>
      </c>
      <c r="G54" s="5" t="n">
        <f aca="false">IFERROR(VLOOKUP(C54,part!$A$2:$E$51,5,0),"")</f>
        <v>0</v>
      </c>
      <c r="H54" s="5" t="str">
        <f aca="false">VLOOKUP(A54,model!$A$1:$I$620,9,0)</f>
        <v>DIN44</v>
      </c>
      <c r="I54" s="5" t="n">
        <f aca="false">VLOOKUP(B54,model!$A$2:$J$620,10,0)</f>
        <v>0</v>
      </c>
      <c r="J54" s="5" t="n">
        <f aca="false">VLOOKUP(B54,Sheet6!K53:L956,2,0)</f>
        <v>0</v>
      </c>
      <c r="K54" s="5" t="n">
        <f aca="false">VLOOKUP(B54,model!A53:M672,13,0)</f>
        <v>0</v>
      </c>
      <c r="L54" s="5" t="str">
        <f aca="false">"{"&amp;""""&amp;"id"&amp;""""&amp;":"&amp;""""&amp;A54&amp;""""&amp;","&amp;""""&amp;"car_model_id"&amp;""""&amp;":"&amp;""""&amp;B54&amp;""""&amp;","&amp;""""&amp;"car_model"&amp;""""&amp;":"&amp;"["&amp;N54&amp;"],"&amp;""""&amp;"parts"&amp;""""&amp;":"&amp;"["&amp;O54&amp;"]"&amp;","&amp;""""&amp;"products"&amp;""""&amp;":"&amp;"["&amp;P54&amp;"]"&amp;"}"&amp;","</f>
        <v>{"id":"53","car_model_id":"53","car_model":[{"id":"53","make_id":"7","model_name":"V2","year_model":"","description":""},],"parts":[{"id":"7","category":"BATTERY","name":"OE BATTERY","code":"DIN44","description":""},],"products":[{"id":"53","car_part_id":"53","bestbuy_id":"0","category":"battery","brand":"energizer","name":"DIN44","value":"","description":"","price":""},]},</v>
      </c>
      <c r="M54" s="5" t="str">
        <f aca="false">"parts"&amp;""""&amp;":"&amp;"["&amp;O54&amp;"]"&amp;","&amp;""""&amp;"products"&amp;""""&amp;":"&amp;"["&amp;P54&amp;"]"&amp;"}"&amp;","</f>
        <v>parts":[{"id":"7","category":"BATTERY","name":"OE BATTERY","code":"DIN44","description":""},],"products":[{"id":"53","car_part_id":"53","bestbuy_id":"0","category":"battery","brand":"energizer","name":"DIN44","value":"","description":"","price":""},]},</v>
      </c>
      <c r="N54" s="5" t="str">
        <f aca="false">VLOOKUP(B54,model!$A$2:$V$620,22,0)</f>
        <v>{"id":"53","make_id":"7","model_name":"V2","year_model":"","description":""},</v>
      </c>
      <c r="O54" s="5" t="str">
        <f aca="false">VLOOKUP(C54,part!$A$2:$G$51,7,0)</f>
        <v>{"id":"7","category":"BATTERY","name":"OE BATTERY","code":"DIN44","description":""},</v>
      </c>
      <c r="P54" s="5" t="str">
        <f aca="false">VLOOKUP(A54,product!B54:Y673,23,0)</f>
        <v>{"id":"53","car_part_id":"53","bestbuy_id":"0","category":"battery","brand":"energizer","name":"DIN44","value":"","description":"","price":""},</v>
      </c>
    </row>
    <row r="55" customFormat="false" ht="13.8" hidden="false" customHeight="false" outlineLevel="0" collapsed="false">
      <c r="A55" s="5" t="n">
        <v>54</v>
      </c>
      <c r="B55" s="8" t="n">
        <v>54</v>
      </c>
      <c r="C55" s="5" t="n">
        <f aca="false">VLOOKUP(B55,model!A54:H673,8,0)</f>
        <v>5</v>
      </c>
      <c r="D55" s="5" t="str">
        <f aca="false">IFERROR(VLOOKUP(C55,part!$A$2:$E$51,2,0),"")</f>
        <v>BATTERY</v>
      </c>
      <c r="E55" s="5" t="str">
        <f aca="false">IFERROR(VLOOKUP(C55,part!$A$2:$E$51,3,0),"")</f>
        <v>OE BATTERY</v>
      </c>
      <c r="F55" s="5" t="str">
        <f aca="false">IFERROR(VLOOKUP(C55,part!$A$2:$E$51,4,0),"")</f>
        <v>DIN66</v>
      </c>
      <c r="G55" s="5" t="n">
        <f aca="false">IFERROR(VLOOKUP(C55,part!$A$2:$E$51,5,0),"")</f>
        <v>0</v>
      </c>
      <c r="H55" s="5" t="str">
        <f aca="false">VLOOKUP(A55,model!$A$1:$I$620,9,0)</f>
        <v>DIN66</v>
      </c>
      <c r="I55" s="5" t="n">
        <f aca="false">VLOOKUP(B55,model!$A$2:$J$620,10,0)</f>
        <v>2001</v>
      </c>
      <c r="J55" s="5" t="n">
        <f aca="false">VLOOKUP(B55,Sheet6!K54:L957,2,0)</f>
        <v>0</v>
      </c>
      <c r="K55" s="5" t="str">
        <f aca="false">VLOOKUP(B55,model!A54:M673,13,0)</f>
        <v>2001/2004</v>
      </c>
      <c r="L55" s="5" t="str">
        <f aca="false">"{"&amp;""""&amp;"id"&amp;""""&amp;":"&amp;""""&amp;A55&amp;""""&amp;","&amp;""""&amp;"car_model_id"&amp;""""&amp;":"&amp;""""&amp;B55&amp;""""&amp;","&amp;""""&amp;"car_model"&amp;""""&amp;":"&amp;"["&amp;N55&amp;"],"&amp;""""&amp;"parts"&amp;""""&amp;":"&amp;"["&amp;O55&amp;"]"&amp;","&amp;""""&amp;"products"&amp;""""&amp;":"&amp;"["&amp;P55&amp;"]"&amp;"}"&amp;","</f>
        <v>{"id":"54","car_model_id":"54","car_model":[{"id":"54","make_id":"7","model_name":"V5","year_model":"","description":""},],"parts":[{"id":"5","category":"BATTERY","name":"OE BATTERY","code":"DIN66","description":""},],"products":[{"id":"54","car_part_id":"54","bestbuy_id":"2001","category":"battery","brand":"energizer","name":"DIN66","value":"","description":"7950","price":"7950"},{"id":"630","car_part_id":"54","bestbuy_id":"2004","category":"battery","brand":"energizer","name":"DIN66","description":"","price":"15850"},]},</v>
      </c>
      <c r="M55" s="5" t="str">
        <f aca="false">"parts"&amp;""""&amp;":"&amp;"["&amp;O55&amp;"]"&amp;","&amp;""""&amp;"products"&amp;""""&amp;":"&amp;"["&amp;P55&amp;"]"&amp;"}"&amp;","</f>
        <v>parts":[{"id":"5","category":"BATTERY","name":"OE BATTERY","code":"DIN66","description":""},],"products":[{"id":"54","car_part_id":"54","bestbuy_id":"2001","category":"battery","brand":"energizer","name":"DIN66","value":"","description":"7950","price":"7950"},{"id":"630","car_part_id":"54","bestbuy_id":"2004","category":"battery","brand":"energizer","name":"DIN66","description":"","price":"15850"},]},</v>
      </c>
      <c r="N55" s="5" t="str">
        <f aca="false">VLOOKUP(B55,model!$A$2:$V$620,22,0)</f>
        <v>{"id":"54","make_id":"7","model_name":"V5","year_model":"","description":""},</v>
      </c>
      <c r="O55" s="5" t="str">
        <f aca="false">VLOOKUP(C55,part!$A$2:$G$51,7,0)</f>
        <v>{"id":"5","category":"BATTERY","name":"OE BATTERY","code":"DIN66","description":""},</v>
      </c>
      <c r="P55" s="5" t="str">
        <f aca="false">VLOOKUP(A55,product!B55:Y674,23,0)</f>
        <v>{"id":"54","car_part_id":"54","bestbuy_id":"2001","category":"battery","brand":"energizer","name":"DIN66","value":"","description":"7950","price":"7950"},{"id":"630","car_part_id":"54","bestbuy_id":"2004","category":"battery","brand":"energizer","name":"DIN66","description":"","price":"15850"},</v>
      </c>
    </row>
    <row r="56" customFormat="false" ht="13.8" hidden="false" customHeight="false" outlineLevel="0" collapsed="false">
      <c r="A56" s="5" t="n">
        <v>55</v>
      </c>
      <c r="B56" s="8" t="n">
        <v>55</v>
      </c>
      <c r="C56" s="5" t="n">
        <f aca="false">VLOOKUP(B56,model!A55:H674,8,0)</f>
        <v>4</v>
      </c>
      <c r="D56" s="5" t="str">
        <f aca="false">IFERROR(VLOOKUP(C56,part!$A$2:$E$51,2,0),"")</f>
        <v>BATTERY</v>
      </c>
      <c r="E56" s="5" t="str">
        <f aca="false">IFERROR(VLOOKUP(C56,part!$A$2:$E$51,3,0),"")</f>
        <v>OE BATTERY</v>
      </c>
      <c r="F56" s="5" t="str">
        <f aca="false">IFERROR(VLOOKUP(C56,part!$A$2:$E$51,4,0),"")</f>
        <v>NS40</v>
      </c>
      <c r="G56" s="5" t="n">
        <f aca="false">IFERROR(VLOOKUP(C56,part!$A$2:$E$51,5,0),"")</f>
        <v>0</v>
      </c>
      <c r="H56" s="5" t="str">
        <f aca="false">VLOOKUP(A56,model!$A$1:$I$620,9,0)</f>
        <v>B21L</v>
      </c>
      <c r="I56" s="5" t="n">
        <f aca="false">VLOOKUP(B56,model!$A$2:$J$620,10,0)</f>
        <v>0</v>
      </c>
      <c r="J56" s="5" t="n">
        <f aca="false">VLOOKUP(B56,Sheet6!K55:L958,2,0)</f>
        <v>0</v>
      </c>
      <c r="K56" s="5" t="n">
        <f aca="false">VLOOKUP(B56,model!A55:M674,13,0)</f>
        <v>0</v>
      </c>
      <c r="L56" s="5" t="str">
        <f aca="false">"{"&amp;""""&amp;"id"&amp;""""&amp;":"&amp;""""&amp;A56&amp;""""&amp;","&amp;""""&amp;"car_model_id"&amp;""""&amp;":"&amp;""""&amp;B56&amp;""""&amp;","&amp;""""&amp;"car_model"&amp;""""&amp;":"&amp;"["&amp;N56&amp;"],"&amp;""""&amp;"parts"&amp;""""&amp;":"&amp;"["&amp;O56&amp;"]"&amp;","&amp;""""&amp;"products"&amp;""""&amp;":"&amp;"["&amp;P56&amp;"]"&amp;"}"&amp;","</f>
        <v>{"id":"55","car_model_id":"55","car_model":[{"id":"55","make_id":"7","model_name":"QQ6","year_model":"","description":""},],"parts":[{"id":"4","category":"BATTERY","name":"OE BATTERY","code":"NS40","description":""},],"products":[{"id":"55","car_part_id":"55","bestbuy_id":"0","category":"battery","brand":"energizer","name":"B21L","value":"","description":"","price":""},]},</v>
      </c>
      <c r="M56" s="5" t="str">
        <f aca="false">"parts"&amp;""""&amp;":"&amp;"["&amp;O56&amp;"]"&amp;","&amp;""""&amp;"products"&amp;""""&amp;":"&amp;"["&amp;P56&amp;"]"&amp;"}"&amp;","</f>
        <v>parts":[{"id":"4","category":"BATTERY","name":"OE BATTERY","code":"NS40","description":""},],"products":[{"id":"55","car_part_id":"55","bestbuy_id":"0","category":"battery","brand":"energizer","name":"B21L","value":"","description":"","price":""},]},</v>
      </c>
      <c r="N56" s="5" t="str">
        <f aca="false">VLOOKUP(B56,model!$A$2:$V$620,22,0)</f>
        <v>{"id":"55","make_id":"7","model_name":"QQ6","year_model":"","description":""},</v>
      </c>
      <c r="O56" s="5" t="str">
        <f aca="false">VLOOKUP(C56,part!$A$2:$G$51,7,0)</f>
        <v>{"id":"4","category":"BATTERY","name":"OE BATTERY","code":"NS40","description":""},</v>
      </c>
      <c r="P56" s="5" t="str">
        <f aca="false">VLOOKUP(A56,product!B56:Y675,23,0)</f>
        <v>{"id":"55","car_part_id":"55","bestbuy_id":"0","category":"battery","brand":"energizer","name":"B21L","value":"","description":"","price":""},</v>
      </c>
    </row>
    <row r="57" customFormat="false" ht="13.8" hidden="false" customHeight="false" outlineLevel="0" collapsed="false">
      <c r="A57" s="5" t="n">
        <v>56</v>
      </c>
      <c r="B57" s="8" t="n">
        <v>56</v>
      </c>
      <c r="C57" s="5" t="n">
        <f aca="false">VLOOKUP(B57,model!A56:H675,8,0)</f>
        <v>9</v>
      </c>
      <c r="D57" s="5" t="str">
        <f aca="false">IFERROR(VLOOKUP(C57,part!$A$2:$E$51,2,0),"")</f>
        <v>BATTERY</v>
      </c>
      <c r="E57" s="5" t="str">
        <f aca="false">IFERROR(VLOOKUP(C57,part!$A$2:$E$51,3,0),"")</f>
        <v>OE BATTERY</v>
      </c>
      <c r="F57" s="5" t="str">
        <f aca="false">IFERROR(VLOOKUP(C57,part!$A$2:$E$51,4,0),"")</f>
        <v>DIN55</v>
      </c>
      <c r="G57" s="5" t="n">
        <f aca="false">IFERROR(VLOOKUP(C57,part!$A$2:$E$51,5,0),"")</f>
        <v>0</v>
      </c>
      <c r="H57" s="5" t="str">
        <f aca="false">VLOOKUP(A57,model!$A$1:$I$620,9,0)</f>
        <v>DIN55R</v>
      </c>
      <c r="I57" s="5" t="n">
        <f aca="false">VLOOKUP(B57,model!$A$2:$J$620,10,0)</f>
        <v>0</v>
      </c>
      <c r="J57" s="5" t="n">
        <f aca="false">VLOOKUP(B57,Sheet6!K56:L959,2,0)</f>
        <v>0</v>
      </c>
      <c r="K57" s="5" t="n">
        <f aca="false">VLOOKUP(B57,model!A56:M675,13,0)</f>
        <v>0</v>
      </c>
      <c r="L57" s="5" t="str">
        <f aca="false">"{"&amp;""""&amp;"id"&amp;""""&amp;":"&amp;""""&amp;A57&amp;""""&amp;","&amp;""""&amp;"car_model_id"&amp;""""&amp;":"&amp;""""&amp;B57&amp;""""&amp;","&amp;""""&amp;"car_model"&amp;""""&amp;":"&amp;"["&amp;N57&amp;"],"&amp;""""&amp;"parts"&amp;""""&amp;":"&amp;"["&amp;O57&amp;"]"&amp;","&amp;""""&amp;"products"&amp;""""&amp;":"&amp;"["&amp;P57&amp;"]"&amp;"}"&amp;","</f>
        <v>{"id":"56","car_model_id":"56","car_model":[{"id":"56","make_id":"8","model_name":"Aveo 1.2L MT (Hatchback)","year_model":"2004","description":""},],"parts":[{"id":"9","category":"BATTERY","name":"OE BATTERY","code":"DIN55","description":""},],"products":[{"id":"56","car_part_id":"56","bestbuy_id":"0","category":"battery","brand":"energizer","name":"DIN55R","value":"","description":"","price":""},]},</v>
      </c>
      <c r="M57" s="5" t="str">
        <f aca="false">"parts"&amp;""""&amp;":"&amp;"["&amp;O57&amp;"]"&amp;","&amp;""""&amp;"products"&amp;""""&amp;":"&amp;"["&amp;P57&amp;"]"&amp;"}"&amp;","</f>
        <v>parts":[{"id":"9","category":"BATTERY","name":"OE BATTERY","code":"DIN55","description":""},],"products":[{"id":"56","car_part_id":"56","bestbuy_id":"0","category":"battery","brand":"energizer","name":"DIN55R","value":"","description":"","price":""},]},</v>
      </c>
      <c r="N57" s="5" t="str">
        <f aca="false">VLOOKUP(B57,model!$A$2:$V$620,22,0)</f>
        <v>{"id":"56","make_id":"8","model_name":"Aveo 1.2L MT (Hatchback)","year_model":"2004","description":""},</v>
      </c>
      <c r="O57" s="5" t="str">
        <f aca="false">VLOOKUP(C57,part!$A$2:$G$51,7,0)</f>
        <v>{"id":"9","category":"BATTERY","name":"OE BATTERY","code":"DIN55","description":""},</v>
      </c>
      <c r="P57" s="5" t="str">
        <f aca="false">VLOOKUP(A57,product!B57:Y676,23,0)</f>
        <v>{"id":"56","car_part_id":"56","bestbuy_id":"0","category":"battery","brand":"energizer","name":"DIN55R","value":"","description":"","price":""},</v>
      </c>
    </row>
    <row r="58" customFormat="false" ht="13.8" hidden="false" customHeight="false" outlineLevel="0" collapsed="false">
      <c r="A58" s="5" t="n">
        <v>57</v>
      </c>
      <c r="B58" s="8" t="n">
        <v>57</v>
      </c>
      <c r="C58" s="5" t="n">
        <f aca="false">VLOOKUP(B58,model!A57:H676,8,0)</f>
        <v>9</v>
      </c>
      <c r="D58" s="5" t="str">
        <f aca="false">IFERROR(VLOOKUP(C58,part!$A$2:$E$51,2,0),"")</f>
        <v>BATTERY</v>
      </c>
      <c r="E58" s="5" t="str">
        <f aca="false">IFERROR(VLOOKUP(C58,part!$A$2:$E$51,3,0),"")</f>
        <v>OE BATTERY</v>
      </c>
      <c r="F58" s="5" t="str">
        <f aca="false">IFERROR(VLOOKUP(C58,part!$A$2:$E$51,4,0),"")</f>
        <v>DIN55</v>
      </c>
      <c r="G58" s="5" t="n">
        <f aca="false">IFERROR(VLOOKUP(C58,part!$A$2:$E$51,5,0),"")</f>
        <v>0</v>
      </c>
      <c r="H58" s="5" t="str">
        <f aca="false">VLOOKUP(A58,model!$A$1:$I$620,9,0)</f>
        <v>DIN55R</v>
      </c>
      <c r="I58" s="5" t="n">
        <f aca="false">VLOOKUP(B58,model!$A$2:$J$620,10,0)</f>
        <v>0</v>
      </c>
      <c r="J58" s="5" t="n">
        <f aca="false">VLOOKUP(B58,Sheet6!K57:L960,2,0)</f>
        <v>0</v>
      </c>
      <c r="K58" s="5" t="n">
        <f aca="false">VLOOKUP(B58,model!A57:M676,13,0)</f>
        <v>0</v>
      </c>
      <c r="L58" s="5" t="str">
        <f aca="false">"{"&amp;""""&amp;"id"&amp;""""&amp;":"&amp;""""&amp;A58&amp;""""&amp;","&amp;""""&amp;"car_model_id"&amp;""""&amp;":"&amp;""""&amp;B58&amp;""""&amp;","&amp;""""&amp;"car_model"&amp;""""&amp;":"&amp;"["&amp;N58&amp;"],"&amp;""""&amp;"parts"&amp;""""&amp;":"&amp;"["&amp;O58&amp;"]"&amp;","&amp;""""&amp;"products"&amp;""""&amp;":"&amp;"["&amp;P58&amp;"]"&amp;"}"&amp;","</f>
        <v>{"id":"57","car_model_id":"57","car_model":[{"id":"57","make_id":"8","model_name":"Aveo 1.2LS AT (Hatchback)","year_model":"","description":""},],"parts":[{"id":"9","category":"BATTERY","name":"OE BATTERY","code":"DIN55","description":""},],"products":[{"id":"57","car_part_id":"57","bestbuy_id":"0","category":"battery","brand":"energizer","name":"DIN55R","value":"","description":"","price":""},]},</v>
      </c>
      <c r="M58" s="5" t="str">
        <f aca="false">"parts"&amp;""""&amp;":"&amp;"["&amp;O58&amp;"]"&amp;","&amp;""""&amp;"products"&amp;""""&amp;":"&amp;"["&amp;P58&amp;"]"&amp;"}"&amp;","</f>
        <v>parts":[{"id":"9","category":"BATTERY","name":"OE BATTERY","code":"DIN55","description":""},],"products":[{"id":"57","car_part_id":"57","bestbuy_id":"0","category":"battery","brand":"energizer","name":"DIN55R","value":"","description":"","price":""},]},</v>
      </c>
      <c r="N58" s="5" t="str">
        <f aca="false">VLOOKUP(B58,model!$A$2:$V$620,22,0)</f>
        <v>{"id":"57","make_id":"8","model_name":"Aveo 1.2LS AT (Hatchback)","year_model":"","description":""},</v>
      </c>
      <c r="O58" s="5" t="str">
        <f aca="false">VLOOKUP(C58,part!$A$2:$G$51,7,0)</f>
        <v>{"id":"9","category":"BATTERY","name":"OE BATTERY","code":"DIN55","description":""},</v>
      </c>
      <c r="P58" s="5" t="str">
        <f aca="false">VLOOKUP(A58,product!B58:Y677,23,0)</f>
        <v>{"id":"57","car_part_id":"57","bestbuy_id":"0","category":"battery","brand":"energizer","name":"DIN55R","value":"","description":"","price":""},</v>
      </c>
    </row>
    <row r="59" customFormat="false" ht="13.8" hidden="false" customHeight="false" outlineLevel="0" collapsed="false">
      <c r="A59" s="5" t="n">
        <v>58</v>
      </c>
      <c r="B59" s="8" t="n">
        <v>58</v>
      </c>
      <c r="C59" s="5" t="n">
        <f aca="false">VLOOKUP(B59,model!A58:H677,8,0)</f>
        <v>9</v>
      </c>
      <c r="D59" s="5" t="str">
        <f aca="false">IFERROR(VLOOKUP(C59,part!$A$2:$E$51,2,0),"")</f>
        <v>BATTERY</v>
      </c>
      <c r="E59" s="5" t="str">
        <f aca="false">IFERROR(VLOOKUP(C59,part!$A$2:$E$51,3,0),"")</f>
        <v>OE BATTERY</v>
      </c>
      <c r="F59" s="5" t="str">
        <f aca="false">IFERROR(VLOOKUP(C59,part!$A$2:$E$51,4,0),"")</f>
        <v>DIN55</v>
      </c>
      <c r="G59" s="5" t="n">
        <f aca="false">IFERROR(VLOOKUP(C59,part!$A$2:$E$51,5,0),"")</f>
        <v>0</v>
      </c>
      <c r="H59" s="5" t="str">
        <f aca="false">VLOOKUP(A59,model!$A$1:$I$620,9,0)</f>
        <v>DIN55R</v>
      </c>
      <c r="I59" s="5" t="n">
        <f aca="false">VLOOKUP(B59,model!$A$2:$J$620,10,0)</f>
        <v>0</v>
      </c>
      <c r="J59" s="5" t="n">
        <f aca="false">VLOOKUP(B59,Sheet6!K58:L961,2,0)</f>
        <v>0</v>
      </c>
      <c r="K59" s="5" t="n">
        <f aca="false">VLOOKUP(B59,model!A58:M677,13,0)</f>
        <v>0</v>
      </c>
      <c r="L59" s="5" t="str">
        <f aca="false">"{"&amp;""""&amp;"id"&amp;""""&amp;":"&amp;""""&amp;A59&amp;""""&amp;","&amp;""""&amp;"car_model_id"&amp;""""&amp;":"&amp;""""&amp;B59&amp;""""&amp;","&amp;""""&amp;"car_model"&amp;""""&amp;":"&amp;"["&amp;N59&amp;"],"&amp;""""&amp;"parts"&amp;""""&amp;":"&amp;"["&amp;O59&amp;"]"&amp;","&amp;""""&amp;"products"&amp;""""&amp;":"&amp;"["&amp;P59&amp;"]"&amp;"}"&amp;","</f>
        <v>{"id":"58","car_model_id":"58","car_model":[{"id":"58","make_id":"8","model_name":"Aveo 1.2LS MT (Hatchback)","year_model":"","description":""},],"parts":[{"id":"9","category":"BATTERY","name":"OE BATTERY","code":"DIN55","description":""},],"products":[{"id":"58","car_part_id":"58","bestbuy_id":"0","category":"battery","brand":"energizer","name":"DIN55R","value":"","description":"","price":""},]},</v>
      </c>
      <c r="M59" s="5" t="str">
        <f aca="false">"parts"&amp;""""&amp;":"&amp;"["&amp;O59&amp;"]"&amp;","&amp;""""&amp;"products"&amp;""""&amp;":"&amp;"["&amp;P59&amp;"]"&amp;"}"&amp;","</f>
        <v>parts":[{"id":"9","category":"BATTERY","name":"OE BATTERY","code":"DIN55","description":""},],"products":[{"id":"58","car_part_id":"58","bestbuy_id":"0","category":"battery","brand":"energizer","name":"DIN55R","value":"","description":"","price":""},]},</v>
      </c>
      <c r="N59" s="5" t="str">
        <f aca="false">VLOOKUP(B59,model!$A$2:$V$620,22,0)</f>
        <v>{"id":"58","make_id":"8","model_name":"Aveo 1.2LS MT (Hatchback)","year_model":"","description":""},</v>
      </c>
      <c r="O59" s="5" t="str">
        <f aca="false">VLOOKUP(C59,part!$A$2:$G$51,7,0)</f>
        <v>{"id":"9","category":"BATTERY","name":"OE BATTERY","code":"DIN55","description":""},</v>
      </c>
      <c r="P59" s="5" t="str">
        <f aca="false">VLOOKUP(A59,product!B59:Y678,23,0)</f>
        <v>{"id":"58","car_part_id":"58","bestbuy_id":"0","category":"battery","brand":"energizer","name":"DIN55R","value":"","description":"","price":""},</v>
      </c>
    </row>
    <row r="60" customFormat="false" ht="13.8" hidden="false" customHeight="false" outlineLevel="0" collapsed="false">
      <c r="A60" s="5" t="n">
        <v>59</v>
      </c>
      <c r="B60" s="8" t="n">
        <v>59</v>
      </c>
      <c r="C60" s="5" t="n">
        <f aca="false">VLOOKUP(B60,model!A59:H678,8,0)</f>
        <v>9</v>
      </c>
      <c r="D60" s="5" t="str">
        <f aca="false">IFERROR(VLOOKUP(C60,part!$A$2:$E$51,2,0),"")</f>
        <v>BATTERY</v>
      </c>
      <c r="E60" s="5" t="str">
        <f aca="false">IFERROR(VLOOKUP(C60,part!$A$2:$E$51,3,0),"")</f>
        <v>OE BATTERY</v>
      </c>
      <c r="F60" s="5" t="str">
        <f aca="false">IFERROR(VLOOKUP(C60,part!$A$2:$E$51,4,0),"")</f>
        <v>DIN55</v>
      </c>
      <c r="G60" s="5" t="n">
        <f aca="false">IFERROR(VLOOKUP(C60,part!$A$2:$E$51,5,0),"")</f>
        <v>0</v>
      </c>
      <c r="H60" s="5" t="str">
        <f aca="false">VLOOKUP(A60,model!$A$1:$I$620,9,0)</f>
        <v>DIN55R</v>
      </c>
      <c r="I60" s="5" t="n">
        <f aca="false">VLOOKUP(B60,model!$A$2:$J$620,10,0)</f>
        <v>0</v>
      </c>
      <c r="J60" s="5" t="n">
        <f aca="false">VLOOKUP(B60,Sheet6!K59:L962,2,0)</f>
        <v>0</v>
      </c>
      <c r="K60" s="5" t="n">
        <f aca="false">VLOOKUP(B60,model!A59:M678,13,0)</f>
        <v>0</v>
      </c>
      <c r="L60" s="5" t="str">
        <f aca="false">"{"&amp;""""&amp;"id"&amp;""""&amp;":"&amp;""""&amp;A60&amp;""""&amp;","&amp;""""&amp;"car_model_id"&amp;""""&amp;":"&amp;""""&amp;B60&amp;""""&amp;","&amp;""""&amp;"car_model"&amp;""""&amp;":"&amp;"["&amp;N60&amp;"],"&amp;""""&amp;"parts"&amp;""""&amp;":"&amp;"["&amp;O60&amp;"]"&amp;","&amp;""""&amp;"products"&amp;""""&amp;":"&amp;"["&amp;P60&amp;"]"&amp;"}"&amp;","</f>
        <v>{"id":"59","car_model_id":"59","car_model":[{"id":"59","make_id":"8","model_name":"Aveo 1.4 Sedan AT","year_model":"","description":""},],"parts":[{"id":"9","category":"BATTERY","name":"OE BATTERY","code":"DIN55","description":""},],"products":[{"id":"59","car_part_id":"59","bestbuy_id":"0","category":"battery","brand":"energizer","name":"DIN55R","value":"","description":"","price":""},]},</v>
      </c>
      <c r="M60" s="5" t="str">
        <f aca="false">"parts"&amp;""""&amp;":"&amp;"["&amp;O60&amp;"]"&amp;","&amp;""""&amp;"products"&amp;""""&amp;":"&amp;"["&amp;P60&amp;"]"&amp;"}"&amp;","</f>
        <v>parts":[{"id":"9","category":"BATTERY","name":"OE BATTERY","code":"DIN55","description":""},],"products":[{"id":"59","car_part_id":"59","bestbuy_id":"0","category":"battery","brand":"energizer","name":"DIN55R","value":"","description":"","price":""},]},</v>
      </c>
      <c r="N60" s="5" t="str">
        <f aca="false">VLOOKUP(B60,model!$A$2:$V$620,22,0)</f>
        <v>{"id":"59","make_id":"8","model_name":"Aveo 1.4 Sedan AT","year_model":"","description":""},</v>
      </c>
      <c r="O60" s="5" t="str">
        <f aca="false">VLOOKUP(C60,part!$A$2:$G$51,7,0)</f>
        <v>{"id":"9","category":"BATTERY","name":"OE BATTERY","code":"DIN55","description":""},</v>
      </c>
      <c r="P60" s="5" t="str">
        <f aca="false">VLOOKUP(A60,product!B60:Y679,23,0)</f>
        <v>{"id":"59","car_part_id":"59","bestbuy_id":"0","category":"battery","brand":"energizer","name":"DIN55R","value":"","description":"","price":""},</v>
      </c>
    </row>
    <row r="61" customFormat="false" ht="13.8" hidden="false" customHeight="false" outlineLevel="0" collapsed="false">
      <c r="A61" s="5" t="n">
        <v>60</v>
      </c>
      <c r="B61" s="8" t="n">
        <v>60</v>
      </c>
      <c r="C61" s="5" t="n">
        <f aca="false">VLOOKUP(B61,model!A60:H679,8,0)</f>
        <v>9</v>
      </c>
      <c r="D61" s="5" t="str">
        <f aca="false">IFERROR(VLOOKUP(C61,part!$A$2:$E$51,2,0),"")</f>
        <v>BATTERY</v>
      </c>
      <c r="E61" s="5" t="str">
        <f aca="false">IFERROR(VLOOKUP(C61,part!$A$2:$E$51,3,0),"")</f>
        <v>OE BATTERY</v>
      </c>
      <c r="F61" s="5" t="str">
        <f aca="false">IFERROR(VLOOKUP(C61,part!$A$2:$E$51,4,0),"")</f>
        <v>DIN55</v>
      </c>
      <c r="G61" s="5" t="n">
        <f aca="false">IFERROR(VLOOKUP(C61,part!$A$2:$E$51,5,0),"")</f>
        <v>0</v>
      </c>
      <c r="H61" s="5" t="str">
        <f aca="false">VLOOKUP(A61,model!$A$1:$I$620,9,0)</f>
        <v>DIN55R</v>
      </c>
      <c r="I61" s="5" t="n">
        <f aca="false">VLOOKUP(B61,model!$A$2:$J$620,10,0)</f>
        <v>0</v>
      </c>
      <c r="J61" s="5" t="n">
        <f aca="false">VLOOKUP(B61,Sheet6!K60:L963,2,0)</f>
        <v>0</v>
      </c>
      <c r="K61" s="5" t="n">
        <f aca="false">VLOOKUP(B61,model!A60:M679,13,0)</f>
        <v>0</v>
      </c>
      <c r="L61" s="5" t="str">
        <f aca="false">"{"&amp;""""&amp;"id"&amp;""""&amp;":"&amp;""""&amp;A61&amp;""""&amp;","&amp;""""&amp;"car_model_id"&amp;""""&amp;":"&amp;""""&amp;B61&amp;""""&amp;","&amp;""""&amp;"car_model"&amp;""""&amp;":"&amp;"["&amp;N61&amp;"],"&amp;""""&amp;"parts"&amp;""""&amp;":"&amp;"["&amp;O61&amp;"]"&amp;","&amp;""""&amp;"products"&amp;""""&amp;":"&amp;"["&amp;P61&amp;"]"&amp;"}"&amp;","</f>
        <v>{"id":"60","car_model_id":"60","car_model":[{"id":"60","make_id":"8","model_name":"Aveo 1.4 Sedan MT","year_model":"","description":""},],"parts":[{"id":"9","category":"BATTERY","name":"OE BATTERY","code":"DIN55","description":""},],"products":[{"id":"60","car_part_id":"60","bestbuy_id":"0","category":"battery","brand":"energizer","name":"DIN55R","value":"","description":"","price":""},]},</v>
      </c>
      <c r="M61" s="5" t="str">
        <f aca="false">"parts"&amp;""""&amp;":"&amp;"["&amp;O61&amp;"]"&amp;","&amp;""""&amp;"products"&amp;""""&amp;":"&amp;"["&amp;P61&amp;"]"&amp;"}"&amp;","</f>
        <v>parts":[{"id":"9","category":"BATTERY","name":"OE BATTERY","code":"DIN55","description":""},],"products":[{"id":"60","car_part_id":"60","bestbuy_id":"0","category":"battery","brand":"energizer","name":"DIN55R","value":"","description":"","price":""},]},</v>
      </c>
      <c r="N61" s="5" t="str">
        <f aca="false">VLOOKUP(B61,model!$A$2:$V$620,22,0)</f>
        <v>{"id":"60","make_id":"8","model_name":"Aveo 1.4 Sedan MT","year_model":"","description":""},</v>
      </c>
      <c r="O61" s="5" t="str">
        <f aca="false">VLOOKUP(C61,part!$A$2:$G$51,7,0)</f>
        <v>{"id":"9","category":"BATTERY","name":"OE BATTERY","code":"DIN55","description":""},</v>
      </c>
      <c r="P61" s="5" t="str">
        <f aca="false">VLOOKUP(A61,product!B61:Y680,23,0)</f>
        <v>{"id":"60","car_part_id":"60","bestbuy_id":"0","category":"battery","brand":"energizer","name":"DIN55R","value":"","description":"","price":""},</v>
      </c>
    </row>
    <row r="62" customFormat="false" ht="13.8" hidden="false" customHeight="false" outlineLevel="0" collapsed="false">
      <c r="A62" s="5" t="n">
        <v>61</v>
      </c>
      <c r="B62" s="8" t="n">
        <v>61</v>
      </c>
      <c r="C62" s="5" t="n">
        <f aca="false">VLOOKUP(B62,model!A61:H680,8,0)</f>
        <v>7</v>
      </c>
      <c r="D62" s="5" t="str">
        <f aca="false">IFERROR(VLOOKUP(C62,part!$A$2:$E$51,2,0),"")</f>
        <v>BATTERY</v>
      </c>
      <c r="E62" s="5" t="str">
        <f aca="false">IFERROR(VLOOKUP(C62,part!$A$2:$E$51,3,0),"")</f>
        <v>OE BATTERY</v>
      </c>
      <c r="F62" s="5" t="str">
        <f aca="false">IFERROR(VLOOKUP(C62,part!$A$2:$E$51,4,0),"")</f>
        <v>DIN44</v>
      </c>
      <c r="G62" s="5" t="n">
        <f aca="false">IFERROR(VLOOKUP(C62,part!$A$2:$E$51,5,0),"")</f>
        <v>0</v>
      </c>
      <c r="H62" s="5" t="str">
        <f aca="false">VLOOKUP(A62,model!$A$1:$I$620,9,0)</f>
        <v>DIN44</v>
      </c>
      <c r="I62" s="5" t="n">
        <f aca="false">VLOOKUP(B62,model!$A$2:$J$620,10,0)</f>
        <v>0</v>
      </c>
      <c r="J62" s="5" t="n">
        <f aca="false">VLOOKUP(B62,Sheet6!K61:L964,2,0)</f>
        <v>0</v>
      </c>
      <c r="K62" s="5" t="n">
        <f aca="false">VLOOKUP(B62,model!A61:M680,13,0)</f>
        <v>0</v>
      </c>
      <c r="L62" s="5" t="str">
        <f aca="false">"{"&amp;""""&amp;"id"&amp;""""&amp;":"&amp;""""&amp;A62&amp;""""&amp;","&amp;""""&amp;"car_model_id"&amp;""""&amp;":"&amp;""""&amp;B62&amp;""""&amp;","&amp;""""&amp;"car_model"&amp;""""&amp;":"&amp;"["&amp;N62&amp;"],"&amp;""""&amp;"parts"&amp;""""&amp;":"&amp;"["&amp;O62&amp;"]"&amp;","&amp;""""&amp;"products"&amp;""""&amp;":"&amp;"["&amp;P62&amp;"]"&amp;"}"&amp;","</f>
        <v>{"id":"61","car_model_id":"61","car_model":[{"id":"61","make_id":"8","model_name":"Sail","year_model":"2016","description":""},],"parts":[{"id":"7","category":"BATTERY","name":"OE BATTERY","code":"DIN44","description":""},],"products":[{"id":"61","car_part_id":"61","bestbuy_id":"0","category":"battery","brand":"energizer","name":"DIN44","value":"","description":"","price":""},]},</v>
      </c>
      <c r="M62" s="5" t="str">
        <f aca="false">"parts"&amp;""""&amp;":"&amp;"["&amp;O62&amp;"]"&amp;","&amp;""""&amp;"products"&amp;""""&amp;":"&amp;"["&amp;P62&amp;"]"&amp;"}"&amp;","</f>
        <v>parts":[{"id":"7","category":"BATTERY","name":"OE BATTERY","code":"DIN44","description":""},],"products":[{"id":"61","car_part_id":"61","bestbuy_id":"0","category":"battery","brand":"energizer","name":"DIN44","value":"","description":"","price":""},]},</v>
      </c>
      <c r="N62" s="5" t="str">
        <f aca="false">VLOOKUP(B62,model!$A$2:$V$620,22,0)</f>
        <v>{"id":"61","make_id":"8","model_name":"Sail","year_model":"2016","description":""},</v>
      </c>
      <c r="O62" s="5" t="str">
        <f aca="false">VLOOKUP(C62,part!$A$2:$G$51,7,0)</f>
        <v>{"id":"7","category":"BATTERY","name":"OE BATTERY","code":"DIN44","description":""},</v>
      </c>
      <c r="P62" s="5" t="str">
        <f aca="false">VLOOKUP(A62,product!B62:Y681,23,0)</f>
        <v>{"id":"61","car_part_id":"61","bestbuy_id":"0","category":"battery","brand":"energizer","name":"DIN44","value":"","description":"","price":""},</v>
      </c>
    </row>
    <row r="63" customFormat="false" ht="13.8" hidden="false" customHeight="false" outlineLevel="0" collapsed="false">
      <c r="A63" s="5" t="n">
        <v>62</v>
      </c>
      <c r="B63" s="8" t="n">
        <v>62</v>
      </c>
      <c r="C63" s="5" t="n">
        <f aca="false">VLOOKUP(B63,model!A62:H681,8,0)</f>
        <v>9</v>
      </c>
      <c r="D63" s="5" t="str">
        <f aca="false">IFERROR(VLOOKUP(C63,part!$A$2:$E$51,2,0),"")</f>
        <v>BATTERY</v>
      </c>
      <c r="E63" s="5" t="str">
        <f aca="false">IFERROR(VLOOKUP(C63,part!$A$2:$E$51,3,0),"")</f>
        <v>OE BATTERY</v>
      </c>
      <c r="F63" s="5" t="str">
        <f aca="false">IFERROR(VLOOKUP(C63,part!$A$2:$E$51,4,0),"")</f>
        <v>DIN55</v>
      </c>
      <c r="G63" s="5" t="n">
        <f aca="false">IFERROR(VLOOKUP(C63,part!$A$2:$E$51,5,0),"")</f>
        <v>0</v>
      </c>
      <c r="H63" s="5" t="str">
        <f aca="false">VLOOKUP(A63,model!$A$1:$I$620,9,0)</f>
        <v>DIN55</v>
      </c>
      <c r="I63" s="5" t="n">
        <f aca="false">VLOOKUP(B63,model!$A$2:$J$620,10,0)</f>
        <v>0</v>
      </c>
      <c r="J63" s="5" t="n">
        <f aca="false">VLOOKUP(B63,Sheet6!K62:L965,2,0)</f>
        <v>0</v>
      </c>
      <c r="K63" s="5" t="n">
        <f aca="false">VLOOKUP(B63,model!A62:M681,13,0)</f>
        <v>0</v>
      </c>
      <c r="L63" s="5" t="str">
        <f aca="false">"{"&amp;""""&amp;"id"&amp;""""&amp;":"&amp;""""&amp;A63&amp;""""&amp;","&amp;""""&amp;"car_model_id"&amp;""""&amp;":"&amp;""""&amp;B63&amp;""""&amp;","&amp;""""&amp;"car_model"&amp;""""&amp;":"&amp;"["&amp;N63&amp;"],"&amp;""""&amp;"parts"&amp;""""&amp;":"&amp;"["&amp;O63&amp;"]"&amp;","&amp;""""&amp;"products"&amp;""""&amp;":"&amp;"["&amp;P63&amp;"]"&amp;"}"&amp;","</f>
        <v>{"id":"62","car_model_id":"62","car_model":[{"id":"62","make_id":"8","model_name":"Camaro 2LT 3.6V6 / 25S 6.2V8","year_model":"","description":""},],"parts":[{"id":"9","category":"BATTERY","name":"OE BATTERY","code":"DIN55","description":""},],"products":[{"id":"62","car_part_id":"62","bestbuy_id":"0","category":"battery","brand":"energizer","name":"DIN55","value":"","description":"","price":""},]},</v>
      </c>
      <c r="M63" s="5" t="str">
        <f aca="false">"parts"&amp;""""&amp;":"&amp;"["&amp;O63&amp;"]"&amp;","&amp;""""&amp;"products"&amp;""""&amp;":"&amp;"["&amp;P63&amp;"]"&amp;"}"&amp;","</f>
        <v>parts":[{"id":"9","category":"BATTERY","name":"OE BATTERY","code":"DIN55","description":""},],"products":[{"id":"62","car_part_id":"62","bestbuy_id":"0","category":"battery","brand":"energizer","name":"DIN55","value":"","description":"","price":""},]},</v>
      </c>
      <c r="N63" s="5" t="str">
        <f aca="false">VLOOKUP(B63,model!$A$2:$V$620,22,0)</f>
        <v>{"id":"62","make_id":"8","model_name":"Camaro 2LT 3.6V6 / 25S 6.2V8","year_model":"","description":""},</v>
      </c>
      <c r="O63" s="5" t="str">
        <f aca="false">VLOOKUP(C63,part!$A$2:$G$51,7,0)</f>
        <v>{"id":"9","category":"BATTERY","name":"OE BATTERY","code":"DIN55","description":""},</v>
      </c>
      <c r="P63" s="5" t="str">
        <f aca="false">VLOOKUP(A63,product!B63:Y682,23,0)</f>
        <v>{"id":"62","car_part_id":"62","bestbuy_id":"0","category":"battery","brand":"energizer","name":"DIN55","value":"","description":"","price":""},</v>
      </c>
    </row>
    <row r="64" customFormat="false" ht="13.8" hidden="false" customHeight="false" outlineLevel="0" collapsed="false">
      <c r="A64" s="5" t="n">
        <v>63</v>
      </c>
      <c r="B64" s="8" t="n">
        <v>63</v>
      </c>
      <c r="C64" s="5" t="n">
        <f aca="false">VLOOKUP(B64,model!A63:H682,8,0)</f>
        <v>34</v>
      </c>
      <c r="D64" s="5" t="str">
        <f aca="false">IFERROR(VLOOKUP(C64,part!$A$2:$E$51,2,0),"")</f>
        <v>BATTERY</v>
      </c>
      <c r="E64" s="5" t="str">
        <f aca="false">IFERROR(VLOOKUP(C64,part!$A$2:$E$51,3,0),"")</f>
        <v>OE BATTERY</v>
      </c>
      <c r="F64" s="5" t="str">
        <f aca="false">IFERROR(VLOOKUP(C64,part!$A$2:$E$51,4,0),"")</f>
        <v>DIN66R</v>
      </c>
      <c r="G64" s="5" t="n">
        <f aca="false">IFERROR(VLOOKUP(C64,part!$A$2:$E$51,5,0),"")</f>
        <v>0</v>
      </c>
      <c r="H64" s="5" t="str">
        <f aca="false">VLOOKUP(A64,model!$A$1:$I$620,9,0)</f>
        <v>DIN66R</v>
      </c>
      <c r="I64" s="5" t="n">
        <f aca="false">VLOOKUP(B64,model!$A$2:$J$620,10,0)</f>
        <v>0</v>
      </c>
      <c r="J64" s="5" t="n">
        <f aca="false">VLOOKUP(B64,Sheet6!K63:L966,2,0)</f>
        <v>0</v>
      </c>
      <c r="K64" s="5" t="n">
        <f aca="false">VLOOKUP(B64,model!A63:M682,13,0)</f>
        <v>0</v>
      </c>
      <c r="L64" s="5" t="str">
        <f aca="false">"{"&amp;""""&amp;"id"&amp;""""&amp;":"&amp;""""&amp;A64&amp;""""&amp;","&amp;""""&amp;"car_model_id"&amp;""""&amp;":"&amp;""""&amp;B64&amp;""""&amp;","&amp;""""&amp;"car_model"&amp;""""&amp;":"&amp;"["&amp;N64&amp;"],"&amp;""""&amp;"parts"&amp;""""&amp;":"&amp;"["&amp;O64&amp;"]"&amp;","&amp;""""&amp;"products"&amp;""""&amp;":"&amp;"["&amp;P64&amp;"]"&amp;"}"&amp;","</f>
        <v>{"id":"63","car_model_id":"63","car_model":[{"id":"63","make_id":"8","model_name":"Captiva 2.0 CRDi AT 4x2 CUV","year_model":"","description":""},],"parts":[{"id":"34","category":"BATTERY","name":"OE BATTERY","code":"DIN66R","description":""},],"products":[{"id":"63","car_part_id":"63","bestbuy_id":"0","category":"battery","brand":"energizer","name":"DIN66R","value":"","description":"","price":""},]},</v>
      </c>
      <c r="M64" s="5" t="str">
        <f aca="false">"parts"&amp;""""&amp;":"&amp;"["&amp;O64&amp;"]"&amp;","&amp;""""&amp;"products"&amp;""""&amp;":"&amp;"["&amp;P64&amp;"]"&amp;"}"&amp;","</f>
        <v>parts":[{"id":"34","category":"BATTERY","name":"OE BATTERY","code":"DIN66R","description":""},],"products":[{"id":"63","car_part_id":"63","bestbuy_id":"0","category":"battery","brand":"energizer","name":"DIN66R","value":"","description":"","price":""},]},</v>
      </c>
      <c r="N64" s="5" t="str">
        <f aca="false">VLOOKUP(B64,model!$A$2:$V$620,22,0)</f>
        <v>{"id":"63","make_id":"8","model_name":"Captiva 2.0 CRDi AT 4x2 CUV","year_model":"","description":""},</v>
      </c>
      <c r="O64" s="5" t="str">
        <f aca="false">VLOOKUP(C64,part!$A$2:$G$51,7,0)</f>
        <v>{"id":"34","category":"BATTERY","name":"OE BATTERY","code":"DIN66R","description":""},</v>
      </c>
      <c r="P64" s="5" t="str">
        <f aca="false">VLOOKUP(A64,product!B64:Y683,23,0)</f>
        <v>{"id":"63","car_part_id":"63","bestbuy_id":"0","category":"battery","brand":"energizer","name":"DIN66R","value":"","description":"","price":""},</v>
      </c>
    </row>
    <row r="65" customFormat="false" ht="13.8" hidden="false" customHeight="false" outlineLevel="0" collapsed="false">
      <c r="A65" s="5" t="n">
        <v>64</v>
      </c>
      <c r="B65" s="8" t="n">
        <v>64</v>
      </c>
      <c r="C65" s="5" t="n">
        <f aca="false">VLOOKUP(B65,model!A64:H683,8,0)</f>
        <v>34</v>
      </c>
      <c r="D65" s="5" t="str">
        <f aca="false">IFERROR(VLOOKUP(C65,part!$A$2:$E$51,2,0),"")</f>
        <v>BATTERY</v>
      </c>
      <c r="E65" s="5" t="str">
        <f aca="false">IFERROR(VLOOKUP(C65,part!$A$2:$E$51,3,0),"")</f>
        <v>OE BATTERY</v>
      </c>
      <c r="F65" s="5" t="str">
        <f aca="false">IFERROR(VLOOKUP(C65,part!$A$2:$E$51,4,0),"")</f>
        <v>DIN66R</v>
      </c>
      <c r="G65" s="5" t="n">
        <f aca="false">IFERROR(VLOOKUP(C65,part!$A$2:$E$51,5,0),"")</f>
        <v>0</v>
      </c>
      <c r="H65" s="5" t="str">
        <f aca="false">VLOOKUP(A65,model!$A$1:$I$620,9,0)</f>
        <v>DIN66R</v>
      </c>
      <c r="I65" s="5" t="n">
        <f aca="false">VLOOKUP(B65,model!$A$2:$J$620,10,0)</f>
        <v>0</v>
      </c>
      <c r="J65" s="5" t="n">
        <f aca="false">VLOOKUP(B65,Sheet6!K64:L967,2,0)</f>
        <v>0</v>
      </c>
      <c r="K65" s="5" t="n">
        <f aca="false">VLOOKUP(B65,model!A64:M683,13,0)</f>
        <v>0</v>
      </c>
      <c r="L65" s="5" t="str">
        <f aca="false">"{"&amp;""""&amp;"id"&amp;""""&amp;":"&amp;""""&amp;A65&amp;""""&amp;","&amp;""""&amp;"car_model_id"&amp;""""&amp;":"&amp;""""&amp;B65&amp;""""&amp;","&amp;""""&amp;"car_model"&amp;""""&amp;":"&amp;"["&amp;N65&amp;"],"&amp;""""&amp;"parts"&amp;""""&amp;":"&amp;"["&amp;O65&amp;"]"&amp;","&amp;""""&amp;"products"&amp;""""&amp;":"&amp;"["&amp;P65&amp;"]"&amp;"}"&amp;","</f>
        <v>{"id":"64","car_model_id":"64","car_model":[{"id":"64","make_id":"8","model_name":"Captiva 2.0 CRDi AT 4x4 CUV","year_model":"","description":""},],"parts":[{"id":"34","category":"BATTERY","name":"OE BATTERY","code":"DIN66R","description":""},],"products":[{"id":"64","car_part_id":"64","bestbuy_id":"0","category":"battery","brand":"energizer","name":"DIN66R","value":"","description":"","price":""},]},</v>
      </c>
      <c r="M65" s="5" t="str">
        <f aca="false">"parts"&amp;""""&amp;":"&amp;"["&amp;O65&amp;"]"&amp;","&amp;""""&amp;"products"&amp;""""&amp;":"&amp;"["&amp;P65&amp;"]"&amp;"}"&amp;","</f>
        <v>parts":[{"id":"34","category":"BATTERY","name":"OE BATTERY","code":"DIN66R","description":""},],"products":[{"id":"64","car_part_id":"64","bestbuy_id":"0","category":"battery","brand":"energizer","name":"DIN66R","value":"","description":"","price":""},]},</v>
      </c>
      <c r="N65" s="5" t="str">
        <f aca="false">VLOOKUP(B65,model!$A$2:$V$620,22,0)</f>
        <v>{"id":"64","make_id":"8","model_name":"Captiva 2.0 CRDi AT 4x4 CUV","year_model":"","description":""},</v>
      </c>
      <c r="O65" s="5" t="str">
        <f aca="false">VLOOKUP(C65,part!$A$2:$G$51,7,0)</f>
        <v>{"id":"34","category":"BATTERY","name":"OE BATTERY","code":"DIN66R","description":""},</v>
      </c>
      <c r="P65" s="5" t="str">
        <f aca="false">VLOOKUP(A65,product!B65:Y684,23,0)</f>
        <v>{"id":"64","car_part_id":"64","bestbuy_id":"0","category":"battery","brand":"energizer","name":"DIN66R","value":"","description":"","price":""},</v>
      </c>
    </row>
    <row r="66" customFormat="false" ht="13.8" hidden="false" customHeight="false" outlineLevel="0" collapsed="false">
      <c r="A66" s="5" t="n">
        <v>65</v>
      </c>
      <c r="B66" s="8" t="n">
        <v>65</v>
      </c>
      <c r="C66" s="5" t="n">
        <f aca="false">VLOOKUP(B66,model!A65:H684,8,0)</f>
        <v>34</v>
      </c>
      <c r="D66" s="5" t="str">
        <f aca="false">IFERROR(VLOOKUP(C66,part!$A$2:$E$51,2,0),"")</f>
        <v>BATTERY</v>
      </c>
      <c r="E66" s="5" t="str">
        <f aca="false">IFERROR(VLOOKUP(C66,part!$A$2:$E$51,3,0),"")</f>
        <v>OE BATTERY</v>
      </c>
      <c r="F66" s="5" t="str">
        <f aca="false">IFERROR(VLOOKUP(C66,part!$A$2:$E$51,4,0),"")</f>
        <v>DIN66R</v>
      </c>
      <c r="G66" s="5" t="n">
        <f aca="false">IFERROR(VLOOKUP(C66,part!$A$2:$E$51,5,0),"")</f>
        <v>0</v>
      </c>
      <c r="H66" s="5" t="str">
        <f aca="false">VLOOKUP(A66,model!$A$1:$I$620,9,0)</f>
        <v>DIN66R</v>
      </c>
      <c r="I66" s="5" t="n">
        <f aca="false">VLOOKUP(B66,model!$A$2:$J$620,10,0)</f>
        <v>0</v>
      </c>
      <c r="J66" s="5" t="n">
        <f aca="false">VLOOKUP(B66,Sheet6!K65:L968,2,0)</f>
        <v>0</v>
      </c>
      <c r="K66" s="5" t="n">
        <f aca="false">VLOOKUP(B66,model!A65:M684,13,0)</f>
        <v>0</v>
      </c>
      <c r="L66" s="5" t="str">
        <f aca="false">"{"&amp;""""&amp;"id"&amp;""""&amp;":"&amp;""""&amp;A66&amp;""""&amp;","&amp;""""&amp;"car_model_id"&amp;""""&amp;":"&amp;""""&amp;B66&amp;""""&amp;","&amp;""""&amp;"car_model"&amp;""""&amp;":"&amp;"["&amp;N66&amp;"],"&amp;""""&amp;"parts"&amp;""""&amp;":"&amp;"["&amp;O66&amp;"]"&amp;","&amp;""""&amp;"products"&amp;""""&amp;":"&amp;"["&amp;P66&amp;"]"&amp;"}"&amp;","</f>
        <v>{"id":"65","car_model_id":"65","car_model":[{"id":"65","make_id":"8","model_name":"Captiva 2.0 Gas AT 4x2 CUV","year_model":"","description":""},],"parts":[{"id":"34","category":"BATTERY","name":"OE BATTERY","code":"DIN66R","description":""},],"products":[{"id":"65","car_part_id":"65","bestbuy_id":"0","category":"battery","brand":"energizer","name":"DIN66R","value":"","description":"","price":""},]},</v>
      </c>
      <c r="M66" s="5" t="str">
        <f aca="false">"parts"&amp;""""&amp;":"&amp;"["&amp;O66&amp;"]"&amp;","&amp;""""&amp;"products"&amp;""""&amp;":"&amp;"["&amp;P66&amp;"]"&amp;"}"&amp;","</f>
        <v>parts":[{"id":"34","category":"BATTERY","name":"OE BATTERY","code":"DIN66R","description":""},],"products":[{"id":"65","car_part_id":"65","bestbuy_id":"0","category":"battery","brand":"energizer","name":"DIN66R","value":"","description":"","price":""},]},</v>
      </c>
      <c r="N66" s="5" t="str">
        <f aca="false">VLOOKUP(B66,model!$A$2:$V$620,22,0)</f>
        <v>{"id":"65","make_id":"8","model_name":"Captiva 2.0 Gas AT 4x2 CUV","year_model":"","description":""},</v>
      </c>
      <c r="O66" s="5" t="str">
        <f aca="false">VLOOKUP(C66,part!$A$2:$G$51,7,0)</f>
        <v>{"id":"34","category":"BATTERY","name":"OE BATTERY","code":"DIN66R","description":""},</v>
      </c>
      <c r="P66" s="5" t="str">
        <f aca="false">VLOOKUP(A66,product!B66:Y685,23,0)</f>
        <v>{"id":"65","car_part_id":"65","bestbuy_id":"0","category":"battery","brand":"energizer","name":"DIN66R","value":"","description":"","price":""},</v>
      </c>
    </row>
    <row r="67" customFormat="false" ht="13.8" hidden="false" customHeight="false" outlineLevel="0" collapsed="false">
      <c r="A67" s="5" t="n">
        <v>66</v>
      </c>
      <c r="B67" s="8" t="n">
        <v>66</v>
      </c>
      <c r="C67" s="5" t="n">
        <f aca="false">VLOOKUP(B67,model!A66:H685,8,0)</f>
        <v>34</v>
      </c>
      <c r="D67" s="5" t="str">
        <f aca="false">IFERROR(VLOOKUP(C67,part!$A$2:$E$51,2,0),"")</f>
        <v>BATTERY</v>
      </c>
      <c r="E67" s="5" t="str">
        <f aca="false">IFERROR(VLOOKUP(C67,part!$A$2:$E$51,3,0),"")</f>
        <v>OE BATTERY</v>
      </c>
      <c r="F67" s="5" t="str">
        <f aca="false">IFERROR(VLOOKUP(C67,part!$A$2:$E$51,4,0),"")</f>
        <v>DIN66R</v>
      </c>
      <c r="G67" s="5" t="n">
        <f aca="false">IFERROR(VLOOKUP(C67,part!$A$2:$E$51,5,0),"")</f>
        <v>0</v>
      </c>
      <c r="H67" s="5" t="str">
        <f aca="false">VLOOKUP(A67,model!$A$1:$I$620,9,0)</f>
        <v>DIN66R</v>
      </c>
      <c r="I67" s="5" t="n">
        <f aca="false">VLOOKUP(B67,model!$A$2:$J$620,10,0)</f>
        <v>0</v>
      </c>
      <c r="J67" s="5" t="n">
        <f aca="false">VLOOKUP(B67,Sheet6!K66:L969,2,0)</f>
        <v>0</v>
      </c>
      <c r="K67" s="5" t="n">
        <f aca="false">VLOOKUP(B67,model!A66:M685,13,0)</f>
        <v>0</v>
      </c>
      <c r="L67" s="5" t="str">
        <f aca="false">"{"&amp;""""&amp;"id"&amp;""""&amp;":"&amp;""""&amp;A67&amp;""""&amp;","&amp;""""&amp;"car_model_id"&amp;""""&amp;":"&amp;""""&amp;B67&amp;""""&amp;","&amp;""""&amp;"car_model"&amp;""""&amp;":"&amp;"["&amp;N67&amp;"],"&amp;""""&amp;"parts"&amp;""""&amp;":"&amp;"["&amp;O67&amp;"]"&amp;","&amp;""""&amp;"products"&amp;""""&amp;":"&amp;"["&amp;P67&amp;"]"&amp;"}"&amp;","</f>
        <v>{"id":"66","car_model_id":"66","car_model":[{"id":"66","make_id":"8","model_name":"Captiva 2.0 Gas AT 4x4 CUV","year_model":"2007 - on","description":""},],"parts":[{"id":"34","category":"BATTERY","name":"OE BATTERY","code":"DIN66R","description":""},],"products":[{"id":"66","car_part_id":"66","bestbuy_id":"0","category":"battery","brand":"energizer","name":"DIN66R","value":"","description":"","price":""},]},</v>
      </c>
      <c r="M67" s="5" t="str">
        <f aca="false">"parts"&amp;""""&amp;":"&amp;"["&amp;O67&amp;"]"&amp;","&amp;""""&amp;"products"&amp;""""&amp;":"&amp;"["&amp;P67&amp;"]"&amp;"}"&amp;","</f>
        <v>parts":[{"id":"34","category":"BATTERY","name":"OE BATTERY","code":"DIN66R","description":""},],"products":[{"id":"66","car_part_id":"66","bestbuy_id":"0","category":"battery","brand":"energizer","name":"DIN66R","value":"","description":"","price":""},]},</v>
      </c>
      <c r="N67" s="5" t="str">
        <f aca="false">VLOOKUP(B67,model!$A$2:$V$620,22,0)</f>
        <v>{"id":"66","make_id":"8","model_name":"Captiva 2.0 Gas AT 4x4 CUV","year_model":"2007 - on","description":""},</v>
      </c>
      <c r="O67" s="5" t="str">
        <f aca="false">VLOOKUP(C67,part!$A$2:$G$51,7,0)</f>
        <v>{"id":"34","category":"BATTERY","name":"OE BATTERY","code":"DIN66R","description":""},</v>
      </c>
      <c r="P67" s="5" t="str">
        <f aca="false">VLOOKUP(A67,product!B67:Y686,23,0)</f>
        <v>{"id":"66","car_part_id":"66","bestbuy_id":"0","category":"battery","brand":"energizer","name":"DIN66R","value":"","description":"","price":""},</v>
      </c>
    </row>
    <row r="68" customFormat="false" ht="13.8" hidden="false" customHeight="false" outlineLevel="0" collapsed="false">
      <c r="A68" s="5" t="n">
        <v>67</v>
      </c>
      <c r="B68" s="8" t="n">
        <v>67</v>
      </c>
      <c r="C68" s="5" t="n">
        <f aca="false">VLOOKUP(B68,model!A67:H686,8,0)</f>
        <v>35</v>
      </c>
      <c r="D68" s="5" t="str">
        <f aca="false">IFERROR(VLOOKUP(C68,part!$A$2:$E$51,2,0),"")</f>
        <v>BATTERY</v>
      </c>
      <c r="E68" s="5" t="str">
        <f aca="false">IFERROR(VLOOKUP(C68,part!$A$2:$E$51,3,0),"")</f>
        <v>OE BATTERY</v>
      </c>
      <c r="F68" s="5" t="str">
        <f aca="false">IFERROR(VLOOKUP(C68,part!$A$2:$E$51,4,0),"")</f>
        <v>DIN66 </v>
      </c>
      <c r="G68" s="5" t="n">
        <f aca="false">IFERROR(VLOOKUP(C68,part!$A$2:$E$51,5,0),"")</f>
        <v>0</v>
      </c>
      <c r="H68" s="5" t="str">
        <f aca="false">VLOOKUP(A68,model!$A$1:$I$620,9,0)</f>
        <v>DIN67</v>
      </c>
      <c r="I68" s="5" t="n">
        <f aca="false">VLOOKUP(B68,model!$A$2:$J$620,10,0)</f>
        <v>2001</v>
      </c>
      <c r="J68" s="5" t="n">
        <f aca="false">VLOOKUP(B68,Sheet6!K67:L970,2,0)</f>
        <v>0</v>
      </c>
      <c r="K68" s="5" t="n">
        <f aca="false">VLOOKUP(B68,model!A67:M686,13,0)</f>
        <v>0</v>
      </c>
      <c r="L68" s="5" t="str">
        <f aca="false">"{"&amp;""""&amp;"id"&amp;""""&amp;":"&amp;""""&amp;A68&amp;""""&amp;","&amp;""""&amp;"car_model_id"&amp;""""&amp;":"&amp;""""&amp;B68&amp;""""&amp;","&amp;""""&amp;"car_model"&amp;""""&amp;":"&amp;"["&amp;N68&amp;"],"&amp;""""&amp;"parts"&amp;""""&amp;":"&amp;"["&amp;O68&amp;"]"&amp;","&amp;""""&amp;"products"&amp;""""&amp;":"&amp;"["&amp;P68&amp;"]"&amp;"}"&amp;","</f>
        <v>{"id":"67","car_model_id":"67","car_model":[{"id":"67","make_id":"8","model_name":"Colorado (2.5/2.8CRDi)","year_model":"","description":""},],"parts":[{"id":"35","category":"BATTERY","name":"OE BATTERY","code":"DIN66 ","description":""},],"products":[{"id":"67","car_part_id":"67","bestbuy_id":"0","category":"battery","brand":"energizer","name":"DIN67","value":"","description":"","price":""},]},</v>
      </c>
      <c r="M68" s="5" t="str">
        <f aca="false">"parts"&amp;""""&amp;":"&amp;"["&amp;O68&amp;"]"&amp;","&amp;""""&amp;"products"&amp;""""&amp;":"&amp;"["&amp;P68&amp;"]"&amp;"}"&amp;","</f>
        <v>parts":[{"id":"35","category":"BATTERY","name":"OE BATTERY","code":"DIN66 ","description":""},],"products":[{"id":"67","car_part_id":"67","bestbuy_id":"0","category":"battery","brand":"energizer","name":"DIN67","value":"","description":"","price":""},]},</v>
      </c>
      <c r="N68" s="5" t="str">
        <f aca="false">VLOOKUP(B68,model!$A$2:$V$620,22,0)</f>
        <v>{"id":"67","make_id":"8","model_name":"Colorado (2.5/2.8CRDi)","year_model":"","description":""},</v>
      </c>
      <c r="O68" s="5" t="str">
        <f aca="false">VLOOKUP(C68,part!$A$2:$G$51,7,0)</f>
        <v>{"id":"35","category":"BATTERY","name":"OE BATTERY","code":"DIN66 ","description":""},</v>
      </c>
      <c r="P68" s="5" t="str">
        <f aca="false">VLOOKUP(A68,product!B68:Y687,23,0)</f>
        <v>{"id":"67","car_part_id":"67","bestbuy_id":"0","category":"battery","brand":"energizer","name":"DIN67","value":"","description":"","price":""},</v>
      </c>
    </row>
    <row r="69" customFormat="false" ht="13.8" hidden="false" customHeight="false" outlineLevel="0" collapsed="false">
      <c r="A69" s="5" t="n">
        <v>68</v>
      </c>
      <c r="B69" s="8" t="n">
        <v>68</v>
      </c>
      <c r="C69" s="5" t="n">
        <f aca="false">VLOOKUP(B69,model!A68:H687,8,0)</f>
        <v>35</v>
      </c>
      <c r="D69" s="5" t="str">
        <f aca="false">IFERROR(VLOOKUP(C69,part!$A$2:$E$51,2,0),"")</f>
        <v>BATTERY</v>
      </c>
      <c r="E69" s="5" t="str">
        <f aca="false">IFERROR(VLOOKUP(C69,part!$A$2:$E$51,3,0),"")</f>
        <v>OE BATTERY</v>
      </c>
      <c r="F69" s="5" t="str">
        <f aca="false">IFERROR(VLOOKUP(C69,part!$A$2:$E$51,4,0),"")</f>
        <v>DIN66 </v>
      </c>
      <c r="G69" s="5" t="n">
        <f aca="false">IFERROR(VLOOKUP(C69,part!$A$2:$E$51,5,0),"")</f>
        <v>0</v>
      </c>
      <c r="H69" s="5" t="str">
        <f aca="false">VLOOKUP(A69,model!$A$1:$I$620,9,0)</f>
        <v>DIN66</v>
      </c>
      <c r="I69" s="5" t="n">
        <f aca="false">VLOOKUP(B69,model!$A$2:$J$620,10,0)</f>
        <v>2001</v>
      </c>
      <c r="J69" s="5" t="n">
        <f aca="false">VLOOKUP(B69,Sheet6!K68:L971,2,0)</f>
        <v>0</v>
      </c>
      <c r="K69" s="5" t="n">
        <f aca="false">VLOOKUP(B69,model!A68:M687,13,0)</f>
        <v>2004</v>
      </c>
      <c r="L69" s="5" t="str">
        <f aca="false">"{"&amp;""""&amp;"id"&amp;""""&amp;":"&amp;""""&amp;A69&amp;""""&amp;","&amp;""""&amp;"car_model_id"&amp;""""&amp;":"&amp;""""&amp;B69&amp;""""&amp;","&amp;""""&amp;"car_model"&amp;""""&amp;":"&amp;"["&amp;N69&amp;"],"&amp;""""&amp;"parts"&amp;""""&amp;":"&amp;"["&amp;O69&amp;"]"&amp;","&amp;""""&amp;"products"&amp;""""&amp;":"&amp;"["&amp;P69&amp;"]"&amp;"}"&amp;","</f>
        <v>{"id":"68","car_model_id":"68","car_model":[{"id":"68","make_id":"8","model_name":"Cruze 2.0 CRDi","year_model":"","description":""},],"parts":[{"id":"35","category":"BATTERY","name":"OE BATTERY","code":"DIN66 ","description":""},],"products":[{"id":"68","car_part_id":"68","bestbuy_id":"2004","category":"battery","brand":"energizer","name":"DIN66","value":"","description":"15850","price":"15850"},]},</v>
      </c>
      <c r="M69" s="5" t="str">
        <f aca="false">"parts"&amp;""""&amp;":"&amp;"["&amp;O69&amp;"]"&amp;","&amp;""""&amp;"products"&amp;""""&amp;":"&amp;"["&amp;P69&amp;"]"&amp;"}"&amp;","</f>
        <v>parts":[{"id":"35","category":"BATTERY","name":"OE BATTERY","code":"DIN66 ","description":""},],"products":[{"id":"68","car_part_id":"68","bestbuy_id":"2004","category":"battery","brand":"energizer","name":"DIN66","value":"","description":"15850","price":"15850"},]},</v>
      </c>
      <c r="N69" s="5" t="str">
        <f aca="false">VLOOKUP(B69,model!$A$2:$V$620,22,0)</f>
        <v>{"id":"68","make_id":"8","model_name":"Cruze 2.0 CRDi","year_model":"","description":""},</v>
      </c>
      <c r="O69" s="5" t="str">
        <f aca="false">VLOOKUP(C69,part!$A$2:$G$51,7,0)</f>
        <v>{"id":"35","category":"BATTERY","name":"OE BATTERY","code":"DIN66 ","description":""},</v>
      </c>
      <c r="P69" s="5" t="str">
        <f aca="false">VLOOKUP(A69,product!B69:Y688,23,0)</f>
        <v>{"id":"68","car_part_id":"68","bestbuy_id":"2004","category":"battery","brand":"energizer","name":"DIN66","value":"","description":"15850","price":"15850"},</v>
      </c>
    </row>
    <row r="70" customFormat="false" ht="13.8" hidden="false" customHeight="false" outlineLevel="0" collapsed="false">
      <c r="A70" s="5" t="n">
        <v>69</v>
      </c>
      <c r="B70" s="8" t="n">
        <v>69</v>
      </c>
      <c r="C70" s="5" t="n">
        <f aca="false">VLOOKUP(B70,model!A69:H688,8,0)</f>
        <v>9</v>
      </c>
      <c r="D70" s="5" t="str">
        <f aca="false">IFERROR(VLOOKUP(C70,part!$A$2:$E$51,2,0),"")</f>
        <v>BATTERY</v>
      </c>
      <c r="E70" s="5" t="str">
        <f aca="false">IFERROR(VLOOKUP(C70,part!$A$2:$E$51,3,0),"")</f>
        <v>OE BATTERY</v>
      </c>
      <c r="F70" s="5" t="str">
        <f aca="false">IFERROR(VLOOKUP(C70,part!$A$2:$E$51,4,0),"")</f>
        <v>DIN55</v>
      </c>
      <c r="G70" s="5" t="n">
        <f aca="false">IFERROR(VLOOKUP(C70,part!$A$2:$E$51,5,0),"")</f>
        <v>0</v>
      </c>
      <c r="H70" s="5" t="str">
        <f aca="false">VLOOKUP(A70,model!$A$1:$I$620,9,0)</f>
        <v>DIN55</v>
      </c>
      <c r="I70" s="5" t="n">
        <f aca="false">VLOOKUP(B70,model!$A$2:$J$620,10,0)</f>
        <v>0</v>
      </c>
      <c r="J70" s="5" t="n">
        <f aca="false">VLOOKUP(B70,Sheet6!K69:L972,2,0)</f>
        <v>0</v>
      </c>
      <c r="K70" s="5" t="n">
        <f aca="false">VLOOKUP(B70,model!A69:M688,13,0)</f>
        <v>0</v>
      </c>
      <c r="L70" s="5" t="str">
        <f aca="false">"{"&amp;""""&amp;"id"&amp;""""&amp;":"&amp;""""&amp;A70&amp;""""&amp;","&amp;""""&amp;"car_model_id"&amp;""""&amp;":"&amp;""""&amp;B70&amp;""""&amp;","&amp;""""&amp;"car_model"&amp;""""&amp;":"&amp;"["&amp;N70&amp;"],"&amp;""""&amp;"parts"&amp;""""&amp;":"&amp;"["&amp;O70&amp;"]"&amp;","&amp;""""&amp;"products"&amp;""""&amp;":"&amp;"["&amp;P70&amp;"]"&amp;"}"&amp;","</f>
        <v>{"id":"69","car_model_id":"69","car_model":[{"id":"69","make_id":"8","model_name":"Cruze A/T Gas","year_model":"2010","description":""},],"parts":[{"id":"9","category":"BATTERY","name":"OE BATTERY","code":"DIN55","description":""},],"products":[{"id":"69","car_part_id":"69","bestbuy_id":"0","category":"battery","brand":"energizer","name":"DIN55","value":"","description":"","price":""},]},</v>
      </c>
      <c r="M70" s="5" t="str">
        <f aca="false">"parts"&amp;""""&amp;":"&amp;"["&amp;O70&amp;"]"&amp;","&amp;""""&amp;"products"&amp;""""&amp;":"&amp;"["&amp;P70&amp;"]"&amp;"}"&amp;","</f>
        <v>parts":[{"id":"9","category":"BATTERY","name":"OE BATTERY","code":"DIN55","description":""},],"products":[{"id":"69","car_part_id":"69","bestbuy_id":"0","category":"battery","brand":"energizer","name":"DIN55","value":"","description":"","price":""},]},</v>
      </c>
      <c r="N70" s="5" t="str">
        <f aca="false">VLOOKUP(B70,model!$A$2:$V$620,22,0)</f>
        <v>{"id":"69","make_id":"8","model_name":"Cruze A/T Gas","year_model":"2010","description":""},</v>
      </c>
      <c r="O70" s="5" t="str">
        <f aca="false">VLOOKUP(C70,part!$A$2:$G$51,7,0)</f>
        <v>{"id":"9","category":"BATTERY","name":"OE BATTERY","code":"DIN55","description":""},</v>
      </c>
      <c r="P70" s="5" t="str">
        <f aca="false">VLOOKUP(A70,product!B70:Y689,23,0)</f>
        <v>{"id":"69","car_part_id":"69","bestbuy_id":"0","category":"battery","brand":"energizer","name":"DIN55","value":"","description":"","price":""},</v>
      </c>
    </row>
    <row r="71" customFormat="false" ht="13.8" hidden="false" customHeight="false" outlineLevel="0" collapsed="false">
      <c r="A71" s="5" t="n">
        <v>70</v>
      </c>
      <c r="B71" s="8" t="n">
        <v>70</v>
      </c>
      <c r="C71" s="5" t="n">
        <f aca="false">VLOOKUP(B71,model!A70:H689,8,0)</f>
        <v>33</v>
      </c>
      <c r="D71" s="5" t="str">
        <f aca="false">IFERROR(VLOOKUP(C71,part!$A$2:$E$51,2,0),"")</f>
        <v>BATTERY</v>
      </c>
      <c r="E71" s="5" t="str">
        <f aca="false">IFERROR(VLOOKUP(C71,part!$A$2:$E$51,3,0),"")</f>
        <v>OE BATTERY</v>
      </c>
      <c r="F71" s="5" t="str">
        <f aca="false">IFERROR(VLOOKUP(C71,part!$A$2:$E$51,4,0),"")</f>
        <v>G34/78</v>
      </c>
      <c r="G71" s="5" t="n">
        <f aca="false">IFERROR(VLOOKUP(C71,part!$A$2:$E$51,5,0),"")</f>
        <v>0</v>
      </c>
      <c r="H71" s="5" t="str">
        <f aca="false">VLOOKUP(A71,model!$A$1:$I$620,9,0)</f>
        <v>G34/78</v>
      </c>
      <c r="I71" s="5" t="n">
        <f aca="false">VLOOKUP(B71,model!$A$2:$J$620,10,0)</f>
        <v>0</v>
      </c>
      <c r="J71" s="5" t="n">
        <f aca="false">VLOOKUP(B71,Sheet6!K70:L973,2,0)</f>
        <v>0</v>
      </c>
      <c r="K71" s="5" t="n">
        <f aca="false">VLOOKUP(B71,model!A70:M689,13,0)</f>
        <v>0</v>
      </c>
      <c r="L71" s="5" t="str">
        <f aca="false">"{"&amp;""""&amp;"id"&amp;""""&amp;":"&amp;""""&amp;A71&amp;""""&amp;","&amp;""""&amp;"car_model_id"&amp;""""&amp;":"&amp;""""&amp;B71&amp;""""&amp;","&amp;""""&amp;"car_model"&amp;""""&amp;":"&amp;"["&amp;N71&amp;"],"&amp;""""&amp;"parts"&amp;""""&amp;":"&amp;"["&amp;O71&amp;"]"&amp;","&amp;""""&amp;"products"&amp;""""&amp;":"&amp;"["&amp;P71&amp;"]"&amp;"}"&amp;","</f>
        <v>{"id":"70","car_model_id":"70","car_model":[{"id":"70","make_id":"8","model_name":"Hummer (H1/H2/H3)","year_model":"2000 - 2010 ","description":""},],"parts":[{"id":"33","category":"BATTERY","name":"OE BATTERY","code":"G34/78","description":""},],"products":[{"id":"70","car_part_id":"70","bestbuy_id":"0","category":"battery","brand":"energizer","name":"G34/78","value":"","description":"","price":""},]},</v>
      </c>
      <c r="M71" s="5" t="str">
        <f aca="false">"parts"&amp;""""&amp;":"&amp;"["&amp;O71&amp;"]"&amp;","&amp;""""&amp;"products"&amp;""""&amp;":"&amp;"["&amp;P71&amp;"]"&amp;"}"&amp;","</f>
        <v>parts":[{"id":"33","category":"BATTERY","name":"OE BATTERY","code":"G34/78","description":""},],"products":[{"id":"70","car_part_id":"70","bestbuy_id":"0","category":"battery","brand":"energizer","name":"G34/78","value":"","description":"","price":""},]},</v>
      </c>
      <c r="N71" s="5" t="str">
        <f aca="false">VLOOKUP(B71,model!$A$2:$V$620,22,0)</f>
        <v>{"id":"70","make_id":"8","model_name":"Hummer (H1/H2/H3)","year_model":"2000 - 2010 ","description":""},</v>
      </c>
      <c r="O71" s="5" t="str">
        <f aca="false">VLOOKUP(C71,part!$A$2:$G$51,7,0)</f>
        <v>{"id":"33","category":"BATTERY","name":"OE BATTERY","code":"G34/78","description":""},</v>
      </c>
      <c r="P71" s="5" t="str">
        <f aca="false">VLOOKUP(A71,product!B71:Y690,23,0)</f>
        <v>{"id":"70","car_part_id":"70","bestbuy_id":"0","category":"battery","brand":"energizer","name":"G34/78","value":"","description":"","price":""},</v>
      </c>
    </row>
    <row r="72" customFormat="false" ht="13.8" hidden="false" customHeight="false" outlineLevel="0" collapsed="false">
      <c r="A72" s="5" t="n">
        <v>71</v>
      </c>
      <c r="B72" s="8" t="n">
        <v>71</v>
      </c>
      <c r="C72" s="5" t="n">
        <f aca="false">VLOOKUP(B72,model!A71:H690,8,0)</f>
        <v>9</v>
      </c>
      <c r="D72" s="5" t="str">
        <f aca="false">IFERROR(VLOOKUP(C72,part!$A$2:$E$51,2,0),"")</f>
        <v>BATTERY</v>
      </c>
      <c r="E72" s="5" t="str">
        <f aca="false">IFERROR(VLOOKUP(C72,part!$A$2:$E$51,3,0),"")</f>
        <v>OE BATTERY</v>
      </c>
      <c r="F72" s="5" t="str">
        <f aca="false">IFERROR(VLOOKUP(C72,part!$A$2:$E$51,4,0),"")</f>
        <v>DIN55</v>
      </c>
      <c r="G72" s="5" t="n">
        <f aca="false">IFERROR(VLOOKUP(C72,part!$A$2:$E$51,5,0),"")</f>
        <v>0</v>
      </c>
      <c r="H72" s="5" t="str">
        <f aca="false">VLOOKUP(A72,model!$A$1:$I$620,9,0)</f>
        <v>DIN55R</v>
      </c>
      <c r="I72" s="5" t="n">
        <f aca="false">VLOOKUP(B72,model!$A$2:$J$620,10,0)</f>
        <v>0</v>
      </c>
      <c r="J72" s="5" t="n">
        <f aca="false">VLOOKUP(B72,Sheet6!K71:L974,2,0)</f>
        <v>0</v>
      </c>
      <c r="K72" s="5" t="n">
        <f aca="false">VLOOKUP(B72,model!A71:M690,13,0)</f>
        <v>0</v>
      </c>
      <c r="L72" s="5" t="str">
        <f aca="false">"{"&amp;""""&amp;"id"&amp;""""&amp;":"&amp;""""&amp;A72&amp;""""&amp;","&amp;""""&amp;"car_model_id"&amp;""""&amp;":"&amp;""""&amp;B72&amp;""""&amp;","&amp;""""&amp;"car_model"&amp;""""&amp;":"&amp;"["&amp;N72&amp;"],"&amp;""""&amp;"parts"&amp;""""&amp;":"&amp;"["&amp;O72&amp;"]"&amp;","&amp;""""&amp;"products"&amp;""""&amp;":"&amp;"["&amp;P72&amp;"]"&amp;"}"&amp;","</f>
        <v>{"id":"71","car_model_id":"71","car_model":[{"id":"71","make_id":"8","model_name":"Malibu 2.4L","year_model":"2014","description":""},],"parts":[{"id":"9","category":"BATTERY","name":"OE BATTERY","code":"DIN55","description":""},],"products":[{"id":"71","car_part_id":"71","bestbuy_id":"0","category":"battery","brand":"energizer","name":"DIN55R","value":"","description":"","price":""},]},</v>
      </c>
      <c r="M72" s="5" t="str">
        <f aca="false">"parts"&amp;""""&amp;":"&amp;"["&amp;O72&amp;"]"&amp;","&amp;""""&amp;"products"&amp;""""&amp;":"&amp;"["&amp;P72&amp;"]"&amp;"}"&amp;","</f>
        <v>parts":[{"id":"9","category":"BATTERY","name":"OE BATTERY","code":"DIN55","description":""},],"products":[{"id":"71","car_part_id":"71","bestbuy_id":"0","category":"battery","brand":"energizer","name":"DIN55R","value":"","description":"","price":""},]},</v>
      </c>
      <c r="N72" s="5" t="str">
        <f aca="false">VLOOKUP(B72,model!$A$2:$V$620,22,0)</f>
        <v>{"id":"71","make_id":"8","model_name":"Malibu 2.4L","year_model":"2014","description":""},</v>
      </c>
      <c r="O72" s="5" t="str">
        <f aca="false">VLOOKUP(C72,part!$A$2:$G$51,7,0)</f>
        <v>{"id":"9","category":"BATTERY","name":"OE BATTERY","code":"DIN55","description":""},</v>
      </c>
      <c r="P72" s="5" t="str">
        <f aca="false">VLOOKUP(A72,product!B72:Y691,23,0)</f>
        <v>{"id":"71","car_part_id":"71","bestbuy_id":"0","category":"battery","brand":"energizer","name":"DIN55R","value":"","description":"","price":""},</v>
      </c>
    </row>
    <row r="73" customFormat="false" ht="13.8" hidden="false" customHeight="false" outlineLevel="0" collapsed="false">
      <c r="A73" s="5" t="n">
        <v>72</v>
      </c>
      <c r="B73" s="8" t="n">
        <v>72</v>
      </c>
      <c r="C73" s="5" t="n">
        <f aca="false">VLOOKUP(B73,model!A72:H691,8,0)</f>
        <v>9</v>
      </c>
      <c r="D73" s="5" t="str">
        <f aca="false">IFERROR(VLOOKUP(C73,part!$A$2:$E$51,2,0),"")</f>
        <v>BATTERY</v>
      </c>
      <c r="E73" s="5" t="str">
        <f aca="false">IFERROR(VLOOKUP(C73,part!$A$2:$E$51,3,0),"")</f>
        <v>OE BATTERY</v>
      </c>
      <c r="F73" s="5" t="str">
        <f aca="false">IFERROR(VLOOKUP(C73,part!$A$2:$E$51,4,0),"")</f>
        <v>DIN55</v>
      </c>
      <c r="G73" s="5" t="n">
        <f aca="false">IFERROR(VLOOKUP(C73,part!$A$2:$E$51,5,0),"")</f>
        <v>0</v>
      </c>
      <c r="H73" s="5" t="str">
        <f aca="false">VLOOKUP(A73,model!$A$1:$I$620,9,0)</f>
        <v>DIN55R</v>
      </c>
      <c r="I73" s="5" t="n">
        <f aca="false">VLOOKUP(B73,model!$A$2:$J$620,10,0)</f>
        <v>0</v>
      </c>
      <c r="J73" s="5" t="n">
        <f aca="false">VLOOKUP(B73,Sheet6!K72:L975,2,0)</f>
        <v>0</v>
      </c>
      <c r="K73" s="5" t="n">
        <f aca="false">VLOOKUP(B73,model!A72:M691,13,0)</f>
        <v>0</v>
      </c>
      <c r="L73" s="5" t="str">
        <f aca="false">"{"&amp;""""&amp;"id"&amp;""""&amp;":"&amp;""""&amp;A73&amp;""""&amp;","&amp;""""&amp;"car_model_id"&amp;""""&amp;":"&amp;""""&amp;B73&amp;""""&amp;","&amp;""""&amp;"car_model"&amp;""""&amp;":"&amp;"["&amp;N73&amp;"],"&amp;""""&amp;"parts"&amp;""""&amp;":"&amp;"["&amp;O73&amp;"]"&amp;","&amp;""""&amp;"products"&amp;""""&amp;":"&amp;"["&amp;P73&amp;"]"&amp;"}"&amp;","</f>
        <v>{"id":"72","car_model_id":"72","car_model":[{"id":"72","make_id":"8","model_name":"Optra 1.6 LS Sedan AT","year_model":"","description":""},],"parts":[{"id":"9","category":"BATTERY","name":"OE BATTERY","code":"DIN55","description":""},],"products":[{"id":"72","car_part_id":"72","bestbuy_id":"0","category":"battery","brand":"energizer","name":"DIN55R","value":"","description":"","price":""},]},</v>
      </c>
      <c r="M73" s="5" t="str">
        <f aca="false">"parts"&amp;""""&amp;":"&amp;"["&amp;O73&amp;"]"&amp;","&amp;""""&amp;"products"&amp;""""&amp;":"&amp;"["&amp;P73&amp;"]"&amp;"}"&amp;","</f>
        <v>parts":[{"id":"9","category":"BATTERY","name":"OE BATTERY","code":"DIN55","description":""},],"products":[{"id":"72","car_part_id":"72","bestbuy_id":"0","category":"battery","brand":"energizer","name":"DIN55R","value":"","description":"","price":""},]},</v>
      </c>
      <c r="N73" s="5" t="str">
        <f aca="false">VLOOKUP(B73,model!$A$2:$V$620,22,0)</f>
        <v>{"id":"72","make_id":"8","model_name":"Optra 1.6 LS Sedan AT","year_model":"","description":""},</v>
      </c>
      <c r="O73" s="5" t="str">
        <f aca="false">VLOOKUP(C73,part!$A$2:$G$51,7,0)</f>
        <v>{"id":"9","category":"BATTERY","name":"OE BATTERY","code":"DIN55","description":""},</v>
      </c>
      <c r="P73" s="5" t="str">
        <f aca="false">VLOOKUP(A73,product!B73:Y692,23,0)</f>
        <v>{"id":"72","car_part_id":"72","bestbuy_id":"0","category":"battery","brand":"energizer","name":"DIN55R","value":"","description":"","price":""},</v>
      </c>
    </row>
    <row r="74" customFormat="false" ht="13.8" hidden="false" customHeight="false" outlineLevel="0" collapsed="false">
      <c r="A74" s="5" t="n">
        <v>73</v>
      </c>
      <c r="B74" s="8" t="n">
        <v>73</v>
      </c>
      <c r="C74" s="5" t="n">
        <f aca="false">VLOOKUP(B74,model!A73:H692,8,0)</f>
        <v>9</v>
      </c>
      <c r="D74" s="5" t="str">
        <f aca="false">IFERROR(VLOOKUP(C74,part!$A$2:$E$51,2,0),"")</f>
        <v>BATTERY</v>
      </c>
      <c r="E74" s="5" t="str">
        <f aca="false">IFERROR(VLOOKUP(C74,part!$A$2:$E$51,3,0),"")</f>
        <v>OE BATTERY</v>
      </c>
      <c r="F74" s="5" t="str">
        <f aca="false">IFERROR(VLOOKUP(C74,part!$A$2:$E$51,4,0),"")</f>
        <v>DIN55</v>
      </c>
      <c r="G74" s="5" t="n">
        <f aca="false">IFERROR(VLOOKUP(C74,part!$A$2:$E$51,5,0),"")</f>
        <v>0</v>
      </c>
      <c r="H74" s="5" t="str">
        <f aca="false">VLOOKUP(A74,model!$A$1:$I$620,9,0)</f>
        <v>DIN55R</v>
      </c>
      <c r="I74" s="5" t="n">
        <f aca="false">VLOOKUP(B74,model!$A$2:$J$620,10,0)</f>
        <v>0</v>
      </c>
      <c r="J74" s="5" t="n">
        <f aca="false">VLOOKUP(B74,Sheet6!K73:L976,2,0)</f>
        <v>0</v>
      </c>
      <c r="K74" s="5" t="n">
        <f aca="false">VLOOKUP(B74,model!A73:M692,13,0)</f>
        <v>0</v>
      </c>
      <c r="L74" s="5" t="str">
        <f aca="false">"{"&amp;""""&amp;"id"&amp;""""&amp;":"&amp;""""&amp;A74&amp;""""&amp;","&amp;""""&amp;"car_model_id"&amp;""""&amp;":"&amp;""""&amp;B74&amp;""""&amp;","&amp;""""&amp;"car_model"&amp;""""&amp;":"&amp;"["&amp;N74&amp;"],"&amp;""""&amp;"parts"&amp;""""&amp;":"&amp;"["&amp;O74&amp;"]"&amp;","&amp;""""&amp;"products"&amp;""""&amp;":"&amp;"["&amp;P74&amp;"]"&amp;"}"&amp;","</f>
        <v>{"id":"73","car_model_id":"73","car_model":[{"id":"73","make_id":"8","model_name":"Optra 1.6 LS Sedan MT","year_model":"2003 - on","description":""},],"parts":[{"id":"9","category":"BATTERY","name":"OE BATTERY","code":"DIN55","description":""},],"products":[{"id":"73","car_part_id":"73","bestbuy_id":"0","category":"battery","brand":"energizer","name":"DIN55R","value":"","description":"","price":""},]},</v>
      </c>
      <c r="M74" s="5" t="str">
        <f aca="false">"parts"&amp;""""&amp;":"&amp;"["&amp;O74&amp;"]"&amp;","&amp;""""&amp;"products"&amp;""""&amp;":"&amp;"["&amp;P74&amp;"]"&amp;"}"&amp;","</f>
        <v>parts":[{"id":"9","category":"BATTERY","name":"OE BATTERY","code":"DIN55","description":""},],"products":[{"id":"73","car_part_id":"73","bestbuy_id":"0","category":"battery","brand":"energizer","name":"DIN55R","value":"","description":"","price":""},]},</v>
      </c>
      <c r="N74" s="5" t="str">
        <f aca="false">VLOOKUP(B74,model!$A$2:$V$620,22,0)</f>
        <v>{"id":"73","make_id":"8","model_name":"Optra 1.6 LS Sedan MT","year_model":"2003 - on","description":""},</v>
      </c>
      <c r="O74" s="5" t="str">
        <f aca="false">VLOOKUP(C74,part!$A$2:$G$51,7,0)</f>
        <v>{"id":"9","category":"BATTERY","name":"OE BATTERY","code":"DIN55","description":""},</v>
      </c>
      <c r="P74" s="5" t="str">
        <f aca="false">VLOOKUP(A74,product!B74:Y693,23,0)</f>
        <v>{"id":"73","car_part_id":"73","bestbuy_id":"0","category":"battery","brand":"energizer","name":"DIN55R","value":"","description":"","price":""},</v>
      </c>
    </row>
    <row r="75" customFormat="false" ht="13.8" hidden="false" customHeight="false" outlineLevel="0" collapsed="false">
      <c r="A75" s="5" t="n">
        <v>74</v>
      </c>
      <c r="B75" s="8" t="n">
        <v>74</v>
      </c>
      <c r="C75" s="5" t="n">
        <f aca="false">VLOOKUP(B75,model!A74:H693,8,0)</f>
        <v>9</v>
      </c>
      <c r="D75" s="5" t="str">
        <f aca="false">IFERROR(VLOOKUP(C75,part!$A$2:$E$51,2,0),"")</f>
        <v>BATTERY</v>
      </c>
      <c r="E75" s="5" t="str">
        <f aca="false">IFERROR(VLOOKUP(C75,part!$A$2:$E$51,3,0),"")</f>
        <v>OE BATTERY</v>
      </c>
      <c r="F75" s="5" t="str">
        <f aca="false">IFERROR(VLOOKUP(C75,part!$A$2:$E$51,4,0),"")</f>
        <v>DIN55</v>
      </c>
      <c r="G75" s="5" t="n">
        <f aca="false">IFERROR(VLOOKUP(C75,part!$A$2:$E$51,5,0),"")</f>
        <v>0</v>
      </c>
      <c r="H75" s="5" t="str">
        <f aca="false">VLOOKUP(A75,model!$A$1:$I$620,9,0)</f>
        <v>DIN55R</v>
      </c>
      <c r="I75" s="5" t="n">
        <f aca="false">VLOOKUP(B75,model!$A$2:$J$620,10,0)</f>
        <v>0</v>
      </c>
      <c r="J75" s="5" t="n">
        <f aca="false">VLOOKUP(B75,Sheet6!K74:L977,2,0)</f>
        <v>0</v>
      </c>
      <c r="K75" s="5" t="n">
        <f aca="false">VLOOKUP(B75,model!A74:M693,13,0)</f>
        <v>0</v>
      </c>
      <c r="L75" s="5" t="str">
        <f aca="false">"{"&amp;""""&amp;"id"&amp;""""&amp;":"&amp;""""&amp;A75&amp;""""&amp;","&amp;""""&amp;"car_model_id"&amp;""""&amp;":"&amp;""""&amp;B75&amp;""""&amp;","&amp;""""&amp;"car_model"&amp;""""&amp;":"&amp;"["&amp;N75&amp;"],"&amp;""""&amp;"parts"&amp;""""&amp;":"&amp;"["&amp;O75&amp;"]"&amp;","&amp;""""&amp;"products"&amp;""""&amp;":"&amp;"["&amp;P75&amp;"]"&amp;"}"&amp;","</f>
        <v>{"id":"74","car_model_id":"74","car_model":[{"id":"74","make_id":"8","model_name":"Optra 1.6 LS Wagon AT","year_model":"","description":""},],"parts":[{"id":"9","category":"BATTERY","name":"OE BATTERY","code":"DIN55","description":""},],"products":[{"id":"74","car_part_id":"74","bestbuy_id":"0","category":"battery","brand":"energizer","name":"DIN55R","value":"","description":"","price":""},]},</v>
      </c>
      <c r="M75" s="5" t="str">
        <f aca="false">"parts"&amp;""""&amp;":"&amp;"["&amp;O75&amp;"]"&amp;","&amp;""""&amp;"products"&amp;""""&amp;":"&amp;"["&amp;P75&amp;"]"&amp;"}"&amp;","</f>
        <v>parts":[{"id":"9","category":"BATTERY","name":"OE BATTERY","code":"DIN55","description":""},],"products":[{"id":"74","car_part_id":"74","bestbuy_id":"0","category":"battery","brand":"energizer","name":"DIN55R","value":"","description":"","price":""},]},</v>
      </c>
      <c r="N75" s="5" t="str">
        <f aca="false">VLOOKUP(B75,model!$A$2:$V$620,22,0)</f>
        <v>{"id":"74","make_id":"8","model_name":"Optra 1.6 LS Wagon AT","year_model":"","description":""},</v>
      </c>
      <c r="O75" s="5" t="str">
        <f aca="false">VLOOKUP(C75,part!$A$2:$G$51,7,0)</f>
        <v>{"id":"9","category":"BATTERY","name":"OE BATTERY","code":"DIN55","description":""},</v>
      </c>
      <c r="P75" s="5" t="str">
        <f aca="false">VLOOKUP(A75,product!B75:Y694,23,0)</f>
        <v>{"id":"74","car_part_id":"74","bestbuy_id":"0","category":"battery","brand":"energizer","name":"DIN55R","value":"","description":"","price":""},</v>
      </c>
    </row>
    <row r="76" customFormat="false" ht="13.8" hidden="false" customHeight="false" outlineLevel="0" collapsed="false">
      <c r="A76" s="5" t="n">
        <v>75</v>
      </c>
      <c r="B76" s="8" t="n">
        <v>75</v>
      </c>
      <c r="C76" s="5" t="n">
        <f aca="false">VLOOKUP(B76,model!A75:H694,8,0)</f>
        <v>9</v>
      </c>
      <c r="D76" s="5" t="str">
        <f aca="false">IFERROR(VLOOKUP(C76,part!$A$2:$E$51,2,0),"")</f>
        <v>BATTERY</v>
      </c>
      <c r="E76" s="5" t="str">
        <f aca="false">IFERROR(VLOOKUP(C76,part!$A$2:$E$51,3,0),"")</f>
        <v>OE BATTERY</v>
      </c>
      <c r="F76" s="5" t="str">
        <f aca="false">IFERROR(VLOOKUP(C76,part!$A$2:$E$51,4,0),"")</f>
        <v>DIN55</v>
      </c>
      <c r="G76" s="5" t="n">
        <f aca="false">IFERROR(VLOOKUP(C76,part!$A$2:$E$51,5,0),"")</f>
        <v>0</v>
      </c>
      <c r="H76" s="5" t="str">
        <f aca="false">VLOOKUP(A76,model!$A$1:$I$620,9,0)</f>
        <v>DIN55R</v>
      </c>
      <c r="I76" s="5" t="n">
        <f aca="false">VLOOKUP(B76,model!$A$2:$J$620,10,0)</f>
        <v>0</v>
      </c>
      <c r="J76" s="5" t="n">
        <f aca="false">VLOOKUP(B76,Sheet6!K75:L978,2,0)</f>
        <v>0</v>
      </c>
      <c r="K76" s="5" t="n">
        <f aca="false">VLOOKUP(B76,model!A75:M694,13,0)</f>
        <v>0</v>
      </c>
      <c r="L76" s="5" t="str">
        <f aca="false">"{"&amp;""""&amp;"id"&amp;""""&amp;":"&amp;""""&amp;A76&amp;""""&amp;","&amp;""""&amp;"car_model_id"&amp;""""&amp;":"&amp;""""&amp;B76&amp;""""&amp;","&amp;""""&amp;"car_model"&amp;""""&amp;":"&amp;"["&amp;N76&amp;"],"&amp;""""&amp;"parts"&amp;""""&amp;":"&amp;"["&amp;O76&amp;"]"&amp;","&amp;""""&amp;"products"&amp;""""&amp;":"&amp;"["&amp;P76&amp;"]"&amp;"}"&amp;","</f>
        <v>{"id":"75","car_model_id":"75","car_model":[{"id":"75","make_id":"8","model_name":"Optra 1.6 LS Wagon MT","year_model":"","description":""},],"parts":[{"id":"9","category":"BATTERY","name":"OE BATTERY","code":"DIN55","description":""},],"products":[{"id":"75","car_part_id":"75","bestbuy_id":"0","category":"battery","brand":"energizer","name":"DIN55R","value":"","description":"","price":""},]},</v>
      </c>
      <c r="M76" s="5" t="str">
        <f aca="false">"parts"&amp;""""&amp;":"&amp;"["&amp;O76&amp;"]"&amp;","&amp;""""&amp;"products"&amp;""""&amp;":"&amp;"["&amp;P76&amp;"]"&amp;"}"&amp;","</f>
        <v>parts":[{"id":"9","category":"BATTERY","name":"OE BATTERY","code":"DIN55","description":""},],"products":[{"id":"75","car_part_id":"75","bestbuy_id":"0","category":"battery","brand":"energizer","name":"DIN55R","value":"","description":"","price":""},]},</v>
      </c>
      <c r="N76" s="5" t="str">
        <f aca="false">VLOOKUP(B76,model!$A$2:$V$620,22,0)</f>
        <v>{"id":"75","make_id":"8","model_name":"Optra 1.6 LS Wagon MT","year_model":"","description":""},</v>
      </c>
      <c r="O76" s="5" t="str">
        <f aca="false">VLOOKUP(C76,part!$A$2:$G$51,7,0)</f>
        <v>{"id":"9","category":"BATTERY","name":"OE BATTERY","code":"DIN55","description":""},</v>
      </c>
      <c r="P76" s="5" t="str">
        <f aca="false">VLOOKUP(A76,product!B76:Y695,23,0)</f>
        <v>{"id":"75","car_part_id":"75","bestbuy_id":"0","category":"battery","brand":"energizer","name":"DIN55R","value":"","description":"","price":""},</v>
      </c>
    </row>
    <row r="77" customFormat="false" ht="13.8" hidden="false" customHeight="false" outlineLevel="0" collapsed="false">
      <c r="A77" s="5" t="n">
        <v>76</v>
      </c>
      <c r="B77" s="8" t="n">
        <v>76</v>
      </c>
      <c r="C77" s="5" t="n">
        <f aca="false">VLOOKUP(B77,model!A76:H695,8,0)</f>
        <v>5</v>
      </c>
      <c r="D77" s="5" t="str">
        <f aca="false">IFERROR(VLOOKUP(C77,part!$A$2:$E$51,2,0),"")</f>
        <v>BATTERY</v>
      </c>
      <c r="E77" s="5" t="str">
        <f aca="false">IFERROR(VLOOKUP(C77,part!$A$2:$E$51,3,0),"")</f>
        <v>OE BATTERY</v>
      </c>
      <c r="F77" s="5" t="str">
        <f aca="false">IFERROR(VLOOKUP(C77,part!$A$2:$E$51,4,0),"")</f>
        <v>DIN66</v>
      </c>
      <c r="G77" s="5" t="n">
        <f aca="false">IFERROR(VLOOKUP(C77,part!$A$2:$E$51,5,0),"")</f>
        <v>0</v>
      </c>
      <c r="H77" s="5" t="str">
        <f aca="false">VLOOKUP(A77,model!$A$1:$I$620,9,0)</f>
        <v>DIN66</v>
      </c>
      <c r="I77" s="5" t="n">
        <f aca="false">VLOOKUP(B77,model!$A$2:$J$620,10,0)</f>
        <v>2001</v>
      </c>
      <c r="J77" s="5" t="n">
        <f aca="false">VLOOKUP(B77,Sheet6!K76:L979,2,0)</f>
        <v>0</v>
      </c>
      <c r="K77" s="5" t="str">
        <f aca="false">VLOOKUP(B77,model!A76:M695,13,0)</f>
        <v>2001/2004</v>
      </c>
      <c r="L77" s="5" t="str">
        <f aca="false">"{"&amp;""""&amp;"id"&amp;""""&amp;":"&amp;""""&amp;A77&amp;""""&amp;","&amp;""""&amp;"car_model_id"&amp;""""&amp;":"&amp;""""&amp;B77&amp;""""&amp;","&amp;""""&amp;"car_model"&amp;""""&amp;":"&amp;"["&amp;N77&amp;"],"&amp;""""&amp;"parts"&amp;""""&amp;":"&amp;"["&amp;O77&amp;"]"&amp;","&amp;""""&amp;"products"&amp;""""&amp;":"&amp;"["&amp;P77&amp;"]"&amp;"}"&amp;","</f>
        <v>{"id":"76","car_model_id":"76","car_model":[{"id":"76","make_id":"8","model_name":"Orlando","year_model":"","description":""},],"parts":[{"id":"5","category":"BATTERY","name":"OE BATTERY","code":"DIN66","description":""},],"products":[{"id":"76","car_part_id":"76","bestbuy_id":"2001","category":"battery","brand":"energizer","name":"DIN66","value":"","description":"7950","price":"7950"},{"id":"631","car_part_id":"76","bestbuy_id":"2004","category":"battery","brand":"energizer","name":"DIN66","description":"","price":"15850"},]},</v>
      </c>
      <c r="M77" s="5" t="str">
        <f aca="false">"parts"&amp;""""&amp;":"&amp;"["&amp;O77&amp;"]"&amp;","&amp;""""&amp;"products"&amp;""""&amp;":"&amp;"["&amp;P77&amp;"]"&amp;"}"&amp;","</f>
        <v>parts":[{"id":"5","category":"BATTERY","name":"OE BATTERY","code":"DIN66","description":""},],"products":[{"id":"76","car_part_id":"76","bestbuy_id":"2001","category":"battery","brand":"energizer","name":"DIN66","value":"","description":"7950","price":"7950"},{"id":"631","car_part_id":"76","bestbuy_id":"2004","category":"battery","brand":"energizer","name":"DIN66","description":"","price":"15850"},]},</v>
      </c>
      <c r="N77" s="5" t="str">
        <f aca="false">VLOOKUP(B77,model!$A$2:$V$620,22,0)</f>
        <v>{"id":"76","make_id":"8","model_name":"Orlando","year_model":"","description":""},</v>
      </c>
      <c r="O77" s="5" t="str">
        <f aca="false">VLOOKUP(C77,part!$A$2:$G$51,7,0)</f>
        <v>{"id":"5","category":"BATTERY","name":"OE BATTERY","code":"DIN66","description":""},</v>
      </c>
      <c r="P77" s="5" t="str">
        <f aca="false">VLOOKUP(A77,product!B77:Y696,23,0)</f>
        <v>{"id":"76","car_part_id":"76","bestbuy_id":"2001","category":"battery","brand":"energizer","name":"DIN66","value":"","description":"7950","price":"7950"},{"id":"631","car_part_id":"76","bestbuy_id":"2004","category":"battery","brand":"energizer","name":"DIN66","description":"","price":"15850"},</v>
      </c>
    </row>
    <row r="78" customFormat="false" ht="13.8" hidden="false" customHeight="false" outlineLevel="0" collapsed="false">
      <c r="A78" s="5" t="n">
        <v>77</v>
      </c>
      <c r="B78" s="8" t="n">
        <v>77</v>
      </c>
      <c r="C78" s="5" t="n">
        <f aca="false">VLOOKUP(B78,model!A77:H696,8,0)</f>
        <v>4</v>
      </c>
      <c r="D78" s="5" t="str">
        <f aca="false">IFERROR(VLOOKUP(C78,part!$A$2:$E$51,2,0),"")</f>
        <v>BATTERY</v>
      </c>
      <c r="E78" s="5" t="str">
        <f aca="false">IFERROR(VLOOKUP(C78,part!$A$2:$E$51,3,0),"")</f>
        <v>OE BATTERY</v>
      </c>
      <c r="F78" s="5" t="str">
        <f aca="false">IFERROR(VLOOKUP(C78,part!$A$2:$E$51,4,0),"")</f>
        <v>NS40</v>
      </c>
      <c r="G78" s="5" t="n">
        <f aca="false">IFERROR(VLOOKUP(C78,part!$A$2:$E$51,5,0),"")</f>
        <v>0</v>
      </c>
      <c r="H78" s="5" t="str">
        <f aca="false">VLOOKUP(A78,model!$A$1:$I$620,9,0)</f>
        <v>B20LS</v>
      </c>
      <c r="I78" s="5" t="n">
        <f aca="false">VLOOKUP(B78,model!$A$2:$J$620,10,0)</f>
        <v>0</v>
      </c>
      <c r="J78" s="5" t="n">
        <f aca="false">VLOOKUP(B78,Sheet6!K77:L980,2,0)</f>
        <v>0</v>
      </c>
      <c r="K78" s="5" t="n">
        <f aca="false">VLOOKUP(B78,model!A77:M696,13,0)</f>
        <v>0</v>
      </c>
      <c r="L78" s="5" t="str">
        <f aca="false">"{"&amp;""""&amp;"id"&amp;""""&amp;":"&amp;""""&amp;A78&amp;""""&amp;","&amp;""""&amp;"car_model_id"&amp;""""&amp;":"&amp;""""&amp;B78&amp;""""&amp;","&amp;""""&amp;"car_model"&amp;""""&amp;":"&amp;"["&amp;N78&amp;"],"&amp;""""&amp;"parts"&amp;""""&amp;":"&amp;"["&amp;O78&amp;"]"&amp;","&amp;""""&amp;"products"&amp;""""&amp;":"&amp;"["&amp;P78&amp;"]"&amp;"}"&amp;","</f>
        <v>{"id":"77","car_model_id":"77","car_model":[{"id":"77","make_id":"8","model_name":"Spark 1.0 MT Hatch","year_model":"","description":""},],"parts":[{"id":"4","category":"BATTERY","name":"OE BATTERY","code":"NS40","description":""},],"products":[{"id":"77","car_part_id":"77","bestbuy_id":"0","category":"battery","brand":"energizer","name":"B20LS","value":"","description":"","price":""},]},</v>
      </c>
      <c r="M78" s="5" t="str">
        <f aca="false">"parts"&amp;""""&amp;":"&amp;"["&amp;O78&amp;"]"&amp;","&amp;""""&amp;"products"&amp;""""&amp;":"&amp;"["&amp;P78&amp;"]"&amp;"}"&amp;","</f>
        <v>parts":[{"id":"4","category":"BATTERY","name":"OE BATTERY","code":"NS40","description":""},],"products":[{"id":"77","car_part_id":"77","bestbuy_id":"0","category":"battery","brand":"energizer","name":"B20LS","value":"","description":"","price":""},]},</v>
      </c>
      <c r="N78" s="5" t="str">
        <f aca="false">VLOOKUP(B78,model!$A$2:$V$620,22,0)</f>
        <v>{"id":"77","make_id":"8","model_name":"Spark 1.0 MT Hatch","year_model":"","description":""},</v>
      </c>
      <c r="O78" s="5" t="str">
        <f aca="false">VLOOKUP(C78,part!$A$2:$G$51,7,0)</f>
        <v>{"id":"4","category":"BATTERY","name":"OE BATTERY","code":"NS40","description":""},</v>
      </c>
      <c r="P78" s="5" t="str">
        <f aca="false">VLOOKUP(A78,product!B78:Y697,23,0)</f>
        <v>{"id":"77","car_part_id":"77","bestbuy_id":"0","category":"battery","brand":"energizer","name":"B20LS","value":"","description":"","price":""},</v>
      </c>
    </row>
    <row r="79" customFormat="false" ht="13.8" hidden="false" customHeight="false" outlineLevel="0" collapsed="false">
      <c r="A79" s="5" t="n">
        <v>78</v>
      </c>
      <c r="B79" s="8" t="n">
        <v>78</v>
      </c>
      <c r="C79" s="5" t="n">
        <f aca="false">VLOOKUP(B79,model!A78:H697,8,0)</f>
        <v>9</v>
      </c>
      <c r="D79" s="5" t="str">
        <f aca="false">IFERROR(VLOOKUP(C79,part!$A$2:$E$51,2,0),"")</f>
        <v>BATTERY</v>
      </c>
      <c r="E79" s="5" t="str">
        <f aca="false">IFERROR(VLOOKUP(C79,part!$A$2:$E$51,3,0),"")</f>
        <v>OE BATTERY</v>
      </c>
      <c r="F79" s="5" t="str">
        <f aca="false">IFERROR(VLOOKUP(C79,part!$A$2:$E$51,4,0),"")</f>
        <v>DIN55</v>
      </c>
      <c r="G79" s="5" t="n">
        <f aca="false">IFERROR(VLOOKUP(C79,part!$A$2:$E$51,5,0),"")</f>
        <v>0</v>
      </c>
      <c r="H79" s="5" t="str">
        <f aca="false">VLOOKUP(A79,model!$A$1:$I$620,9,0)</f>
        <v>DIN55</v>
      </c>
      <c r="I79" s="5" t="n">
        <f aca="false">VLOOKUP(B79,model!$A$2:$J$620,10,0)</f>
        <v>0</v>
      </c>
      <c r="J79" s="5" t="n">
        <f aca="false">VLOOKUP(B79,Sheet6!K78:L981,2,0)</f>
        <v>0</v>
      </c>
      <c r="K79" s="5" t="n">
        <f aca="false">VLOOKUP(B79,model!A78:M697,13,0)</f>
        <v>0</v>
      </c>
      <c r="L79" s="5" t="str">
        <f aca="false">"{"&amp;""""&amp;"id"&amp;""""&amp;":"&amp;""""&amp;A79&amp;""""&amp;","&amp;""""&amp;"car_model_id"&amp;""""&amp;":"&amp;""""&amp;B79&amp;""""&amp;","&amp;""""&amp;"car_model"&amp;""""&amp;":"&amp;"["&amp;N79&amp;"],"&amp;""""&amp;"parts"&amp;""""&amp;":"&amp;"["&amp;O79&amp;"]"&amp;","&amp;""""&amp;"products"&amp;""""&amp;":"&amp;"["&amp;P79&amp;"]"&amp;"}"&amp;","</f>
        <v>{"id":"78","car_model_id":"78","car_model":[{"id":"78","make_id":"8","model_name":"Sonic 1.4L 4DR/5DR","year_model":"2012 - on","description":""},],"parts":[{"id":"9","category":"BATTERY","name":"OE BATTERY","code":"DIN55","description":""},],"products":[{"id":"78","car_part_id":"78","bestbuy_id":"0","category":"battery","brand":"energizer","name":"DIN55","value":"","description":"","price":""},]},</v>
      </c>
      <c r="M79" s="5" t="str">
        <f aca="false">"parts"&amp;""""&amp;":"&amp;"["&amp;O79&amp;"]"&amp;","&amp;""""&amp;"products"&amp;""""&amp;":"&amp;"["&amp;P79&amp;"]"&amp;"}"&amp;","</f>
        <v>parts":[{"id":"9","category":"BATTERY","name":"OE BATTERY","code":"DIN55","description":""},],"products":[{"id":"78","car_part_id":"78","bestbuy_id":"0","category":"battery","brand":"energizer","name":"DIN55","value":"","description":"","price":""},]},</v>
      </c>
      <c r="N79" s="5" t="str">
        <f aca="false">VLOOKUP(B79,model!$A$2:$V$620,22,0)</f>
        <v>{"id":"78","make_id":"8","model_name":"Sonic 1.4L 4DR/5DR","year_model":"2012 - on","description":""},</v>
      </c>
      <c r="O79" s="5" t="str">
        <f aca="false">VLOOKUP(C79,part!$A$2:$G$51,7,0)</f>
        <v>{"id":"9","category":"BATTERY","name":"OE BATTERY","code":"DIN55","description":""},</v>
      </c>
      <c r="P79" s="5" t="str">
        <f aca="false">VLOOKUP(A79,product!B79:Y698,23,0)</f>
        <v>{"id":"78","car_part_id":"78","bestbuy_id":"0","category":"battery","brand":"energizer","name":"DIN55","value":"","description":"","price":""},</v>
      </c>
    </row>
    <row r="80" customFormat="false" ht="13.8" hidden="false" customHeight="false" outlineLevel="0" collapsed="false">
      <c r="A80" s="5" t="n">
        <v>79</v>
      </c>
      <c r="B80" s="8" t="n">
        <v>79</v>
      </c>
      <c r="C80" s="5" t="n">
        <f aca="false">VLOOKUP(B80,model!A79:H698,8,0)</f>
        <v>9</v>
      </c>
      <c r="D80" s="5" t="str">
        <f aca="false">IFERROR(VLOOKUP(C80,part!$A$2:$E$51,2,0),"")</f>
        <v>BATTERY</v>
      </c>
      <c r="E80" s="5" t="str">
        <f aca="false">IFERROR(VLOOKUP(C80,part!$A$2:$E$51,3,0),"")</f>
        <v>OE BATTERY</v>
      </c>
      <c r="F80" s="5" t="str">
        <f aca="false">IFERROR(VLOOKUP(C80,part!$A$2:$E$51,4,0),"")</f>
        <v>DIN55</v>
      </c>
      <c r="G80" s="5" t="n">
        <f aca="false">IFERROR(VLOOKUP(C80,part!$A$2:$E$51,5,0),"")</f>
        <v>0</v>
      </c>
      <c r="H80" s="5" t="str">
        <f aca="false">VLOOKUP(A80,model!$A$1:$I$620,9,0)</f>
        <v>DIN55</v>
      </c>
      <c r="I80" s="5" t="n">
        <f aca="false">VLOOKUP(B80,model!$A$2:$J$620,10,0)</f>
        <v>0</v>
      </c>
      <c r="J80" s="5" t="n">
        <f aca="false">VLOOKUP(B80,Sheet6!K79:L982,2,0)</f>
        <v>0</v>
      </c>
      <c r="K80" s="5" t="n">
        <f aca="false">VLOOKUP(B80,model!A79:M698,13,0)</f>
        <v>0</v>
      </c>
      <c r="L80" s="5" t="str">
        <f aca="false">"{"&amp;""""&amp;"id"&amp;""""&amp;":"&amp;""""&amp;A80&amp;""""&amp;","&amp;""""&amp;"car_model_id"&amp;""""&amp;":"&amp;""""&amp;B80&amp;""""&amp;","&amp;""""&amp;"car_model"&amp;""""&amp;":"&amp;"["&amp;N80&amp;"],"&amp;""""&amp;"parts"&amp;""""&amp;":"&amp;"["&amp;O80&amp;"]"&amp;","&amp;""""&amp;"products"&amp;""""&amp;":"&amp;"["&amp;P80&amp;"]"&amp;"}"&amp;","</f>
        <v>{"id":"79","car_model_id":"79","car_model":[{"id":"79","make_id":"8","model_name":"Spin 1.5 LTZ (Gas)","year_model":"2013","description":""},],"parts":[{"id":"9","category":"BATTERY","name":"OE BATTERY","code":"DIN55","description":""},],"products":[{"id":"79","car_part_id":"79","bestbuy_id":"0","category":"battery","brand":"energizer","name":"DIN55","value":"","description":"","price":""},]},</v>
      </c>
      <c r="M80" s="5" t="str">
        <f aca="false">"parts"&amp;""""&amp;":"&amp;"["&amp;O80&amp;"]"&amp;","&amp;""""&amp;"products"&amp;""""&amp;":"&amp;"["&amp;P80&amp;"]"&amp;"}"&amp;","</f>
        <v>parts":[{"id":"9","category":"BATTERY","name":"OE BATTERY","code":"DIN55","description":""},],"products":[{"id":"79","car_part_id":"79","bestbuy_id":"0","category":"battery","brand":"energizer","name":"DIN55","value":"","description":"","price":""},]},</v>
      </c>
      <c r="N80" s="5" t="str">
        <f aca="false">VLOOKUP(B80,model!$A$2:$V$620,22,0)</f>
        <v>{"id":"79","make_id":"8","model_name":"Spin 1.5 LTZ (Gas)","year_model":"2013","description":""},</v>
      </c>
      <c r="O80" s="5" t="str">
        <f aca="false">VLOOKUP(C80,part!$A$2:$G$51,7,0)</f>
        <v>{"id":"9","category":"BATTERY","name":"OE BATTERY","code":"DIN55","description":""},</v>
      </c>
      <c r="P80" s="5" t="str">
        <f aca="false">VLOOKUP(A80,product!B80:Y699,23,0)</f>
        <v>{"id":"79","car_part_id":"79","bestbuy_id":"0","category":"battery","brand":"energizer","name":"DIN55","value":"","description":"","price":""},</v>
      </c>
    </row>
    <row r="81" customFormat="false" ht="13.8" hidden="false" customHeight="false" outlineLevel="0" collapsed="false">
      <c r="A81" s="5" t="n">
        <v>80</v>
      </c>
      <c r="B81" s="8" t="n">
        <v>80</v>
      </c>
      <c r="C81" s="5" t="n">
        <f aca="false">VLOOKUP(B81,model!A80:H699,8,0)</f>
        <v>5</v>
      </c>
      <c r="D81" s="5" t="str">
        <f aca="false">IFERROR(VLOOKUP(C81,part!$A$2:$E$51,2,0),"")</f>
        <v>BATTERY</v>
      </c>
      <c r="E81" s="5" t="str">
        <f aca="false">IFERROR(VLOOKUP(C81,part!$A$2:$E$51,3,0),"")</f>
        <v>OE BATTERY</v>
      </c>
      <c r="F81" s="5" t="str">
        <f aca="false">IFERROR(VLOOKUP(C81,part!$A$2:$E$51,4,0),"")</f>
        <v>DIN66</v>
      </c>
      <c r="G81" s="5" t="n">
        <f aca="false">IFERROR(VLOOKUP(C81,part!$A$2:$E$51,5,0),"")</f>
        <v>0</v>
      </c>
      <c r="H81" s="5" t="str">
        <f aca="false">VLOOKUP(A81,model!$A$1:$I$620,9,0)</f>
        <v>DIN66</v>
      </c>
      <c r="I81" s="5" t="n">
        <f aca="false">VLOOKUP(B81,model!$A$2:$J$620,10,0)</f>
        <v>2001</v>
      </c>
      <c r="J81" s="5" t="n">
        <f aca="false">VLOOKUP(B81,Sheet6!K80:L983,2,0)</f>
        <v>0</v>
      </c>
      <c r="K81" s="5" t="str">
        <f aca="false">VLOOKUP(B81,model!A80:M699,13,0)</f>
        <v>2001/2004</v>
      </c>
      <c r="L81" s="5" t="str">
        <f aca="false">"{"&amp;""""&amp;"id"&amp;""""&amp;":"&amp;""""&amp;A81&amp;""""&amp;","&amp;""""&amp;"car_model_id"&amp;""""&amp;":"&amp;""""&amp;B81&amp;""""&amp;","&amp;""""&amp;"car_model"&amp;""""&amp;":"&amp;"["&amp;N81&amp;"],"&amp;""""&amp;"parts"&amp;""""&amp;":"&amp;"["&amp;O81&amp;"]"&amp;","&amp;""""&amp;"products"&amp;""""&amp;":"&amp;"["&amp;P81&amp;"]"&amp;"}"&amp;","</f>
        <v>{"id":"80","car_model_id":"80","car_model":[{"id":"80","make_id":"8","model_name":"Spin 1.5 LS/LTZ (Diesel)","year_model":"2013","description":""},],"parts":[{"id":"5","category":"BATTERY","name":"OE BATTERY","code":"DIN66","description":""},],"products":[{"id":"80","car_part_id":"80","bestbuy_id":"2001","category":"battery","brand":"energizer","name":"DIN66","value":"","description":"7950","price":"7950"},{"id":"632","car_part_id":"80","bestbuy_id":"2004","category":"battery","brand":"energizer","name":"DIN66","description":"","price":"15850"},]},</v>
      </c>
      <c r="M81" s="5" t="str">
        <f aca="false">"parts"&amp;""""&amp;":"&amp;"["&amp;O81&amp;"]"&amp;","&amp;""""&amp;"products"&amp;""""&amp;":"&amp;"["&amp;P81&amp;"]"&amp;"}"&amp;","</f>
        <v>parts":[{"id":"5","category":"BATTERY","name":"OE BATTERY","code":"DIN66","description":""},],"products":[{"id":"80","car_part_id":"80","bestbuy_id":"2001","category":"battery","brand":"energizer","name":"DIN66","value":"","description":"7950","price":"7950"},{"id":"632","car_part_id":"80","bestbuy_id":"2004","category":"battery","brand":"energizer","name":"DIN66","description":"","price":"15850"},]},</v>
      </c>
      <c r="N81" s="5" t="str">
        <f aca="false">VLOOKUP(B81,model!$A$2:$V$620,22,0)</f>
        <v>{"id":"80","make_id":"8","model_name":"Spin 1.5 LS/LTZ (Diesel)","year_model":"2013","description":""},</v>
      </c>
      <c r="O81" s="5" t="str">
        <f aca="false">VLOOKUP(C81,part!$A$2:$G$51,7,0)</f>
        <v>{"id":"5","category":"BATTERY","name":"OE BATTERY","code":"DIN66","description":""},</v>
      </c>
      <c r="P81" s="5" t="str">
        <f aca="false">VLOOKUP(A81,product!B81:Y700,23,0)</f>
        <v>{"id":"80","car_part_id":"80","bestbuy_id":"2001","category":"battery","brand":"energizer","name":"DIN66","value":"","description":"7950","price":"7950"},{"id":"632","car_part_id":"80","bestbuy_id":"2004","category":"battery","brand":"energizer","name":"DIN66","description":"","price":"15850"},</v>
      </c>
    </row>
    <row r="82" customFormat="false" ht="13.8" hidden="false" customHeight="false" outlineLevel="0" collapsed="false">
      <c r="A82" s="5" t="n">
        <v>81</v>
      </c>
      <c r="B82" s="8" t="n">
        <v>81</v>
      </c>
      <c r="C82" s="5" t="n">
        <f aca="false">VLOOKUP(B82,model!A81:H700,8,0)</f>
        <v>30</v>
      </c>
      <c r="D82" s="5" t="str">
        <f aca="false">IFERROR(VLOOKUP(C82,part!$A$2:$E$51,2,0),"")</f>
        <v>BATTERY</v>
      </c>
      <c r="E82" s="5" t="str">
        <f aca="false">IFERROR(VLOOKUP(C82,part!$A$2:$E$51,3,0),"")</f>
        <v>OE BATTERY</v>
      </c>
      <c r="F82" s="5" t="str">
        <f aca="false">IFERROR(VLOOKUP(C82,part!$A$2:$E$51,4,0),"")</f>
        <v>G65</v>
      </c>
      <c r="G82" s="5" t="n">
        <f aca="false">IFERROR(VLOOKUP(C82,part!$A$2:$E$51,5,0),"")</f>
        <v>0</v>
      </c>
      <c r="H82" s="5" t="str">
        <f aca="false">VLOOKUP(A82,model!$A$1:$I$620,9,0)</f>
        <v>G65</v>
      </c>
      <c r="I82" s="5" t="n">
        <f aca="false">VLOOKUP(B82,model!$A$2:$J$620,10,0)</f>
        <v>0</v>
      </c>
      <c r="J82" s="5" t="n">
        <f aca="false">VLOOKUP(B82,Sheet6!K81:L984,2,0)</f>
        <v>0</v>
      </c>
      <c r="K82" s="5" t="n">
        <f aca="false">VLOOKUP(B82,model!A81:M700,13,0)</f>
        <v>0</v>
      </c>
      <c r="L82" s="5" t="str">
        <f aca="false">"{"&amp;""""&amp;"id"&amp;""""&amp;":"&amp;""""&amp;A82&amp;""""&amp;","&amp;""""&amp;"car_model_id"&amp;""""&amp;":"&amp;""""&amp;B82&amp;""""&amp;","&amp;""""&amp;"car_model"&amp;""""&amp;":"&amp;"["&amp;N82&amp;"],"&amp;""""&amp;"parts"&amp;""""&amp;":"&amp;"["&amp;O82&amp;"]"&amp;","&amp;""""&amp;"products"&amp;""""&amp;":"&amp;"["&amp;P82&amp;"]"&amp;"}"&amp;","</f>
        <v>{"id":"81","car_model_id":"81","car_model":[{"id":"81","make_id":"8","model_name":"Suburvan 5.3 V9 4x2 AT","year_model":"2007 - on","description":""},],"parts":[{"id":"30","category":"BATTERY","name":"OE BATTERY","code":"G65","description":""},],"products":[{"id":"81","car_part_id":"81","bestbuy_id":"0","category":"battery","brand":"energizer","name":"G65","value":"","description":"","price":""},]},</v>
      </c>
      <c r="M82" s="5" t="str">
        <f aca="false">"parts"&amp;""""&amp;":"&amp;"["&amp;O82&amp;"]"&amp;","&amp;""""&amp;"products"&amp;""""&amp;":"&amp;"["&amp;P82&amp;"]"&amp;"}"&amp;","</f>
        <v>parts":[{"id":"30","category":"BATTERY","name":"OE BATTERY","code":"G65","description":""},],"products":[{"id":"81","car_part_id":"81","bestbuy_id":"0","category":"battery","brand":"energizer","name":"G65","value":"","description":"","price":""},]},</v>
      </c>
      <c r="N82" s="5" t="str">
        <f aca="false">VLOOKUP(B82,model!$A$2:$V$620,22,0)</f>
        <v>{"id":"81","make_id":"8","model_name":"Suburvan 5.3 V9 4x2 AT","year_model":"2007 - on","description":""},</v>
      </c>
      <c r="O82" s="5" t="str">
        <f aca="false">VLOOKUP(C82,part!$A$2:$G$51,7,0)</f>
        <v>{"id":"30","category":"BATTERY","name":"OE BATTERY","code":"G65","description":""},</v>
      </c>
      <c r="P82" s="5" t="str">
        <f aca="false">VLOOKUP(A82,product!B82:Y701,23,0)</f>
        <v>{"id":"81","car_part_id":"81","bestbuy_id":"0","category":"battery","brand":"energizer","name":"G65","value":"","description":"","price":""},</v>
      </c>
    </row>
    <row r="83" customFormat="false" ht="13.8" hidden="false" customHeight="false" outlineLevel="0" collapsed="false">
      <c r="A83" s="5" t="n">
        <v>82</v>
      </c>
      <c r="B83" s="8" t="n">
        <v>82</v>
      </c>
      <c r="C83" s="5" t="n">
        <f aca="false">VLOOKUP(B83,model!A82:H701,8,0)</f>
        <v>33</v>
      </c>
      <c r="D83" s="5" t="str">
        <f aca="false">IFERROR(VLOOKUP(C83,part!$A$2:$E$51,2,0),"")</f>
        <v>BATTERY</v>
      </c>
      <c r="E83" s="5" t="str">
        <f aca="false">IFERROR(VLOOKUP(C83,part!$A$2:$E$51,3,0),"")</f>
        <v>OE BATTERY</v>
      </c>
      <c r="F83" s="5" t="str">
        <f aca="false">IFERROR(VLOOKUP(C83,part!$A$2:$E$51,4,0),"")</f>
        <v>G34/78</v>
      </c>
      <c r="G83" s="5" t="n">
        <f aca="false">IFERROR(VLOOKUP(C83,part!$A$2:$E$51,5,0),"")</f>
        <v>0</v>
      </c>
      <c r="H83" s="5" t="str">
        <f aca="false">VLOOKUP(A83,model!$A$1:$I$620,9,0)</f>
        <v>G34/78</v>
      </c>
      <c r="I83" s="5" t="n">
        <f aca="false">VLOOKUP(B83,model!$A$2:$J$620,10,0)</f>
        <v>0</v>
      </c>
      <c r="J83" s="5" t="n">
        <f aca="false">VLOOKUP(B83,Sheet6!K82:L985,2,0)</f>
        <v>0</v>
      </c>
      <c r="K83" s="5" t="n">
        <f aca="false">VLOOKUP(B83,model!A82:M701,13,0)</f>
        <v>0</v>
      </c>
      <c r="L83" s="5" t="str">
        <f aca="false">"{"&amp;""""&amp;"id"&amp;""""&amp;":"&amp;""""&amp;A83&amp;""""&amp;","&amp;""""&amp;"car_model_id"&amp;""""&amp;":"&amp;""""&amp;B83&amp;""""&amp;","&amp;""""&amp;"car_model"&amp;""""&amp;":"&amp;"["&amp;N83&amp;"],"&amp;""""&amp;"parts"&amp;""""&amp;":"&amp;"["&amp;O83&amp;"]"&amp;","&amp;""""&amp;"products"&amp;""""&amp;":"&amp;"["&amp;P83&amp;"]"&amp;"}"&amp;","</f>
        <v>{"id":"82","car_model_id":"82","car_model":[{"id":"82","make_id":"8","model_name":"Tahoe 5.3 V8 4x2 AT","year_model":"","description":""},],"parts":[{"id":"33","category":"BATTERY","name":"OE BATTERY","code":"G34/78","description":""},],"products":[{"id":"82","car_part_id":"82","bestbuy_id":"0","category":"battery","brand":"energizer","name":"G34/78","value":"","description":"","price":""},]},</v>
      </c>
      <c r="M83" s="5" t="str">
        <f aca="false">"parts"&amp;""""&amp;":"&amp;"["&amp;O83&amp;"]"&amp;","&amp;""""&amp;"products"&amp;""""&amp;":"&amp;"["&amp;P83&amp;"]"&amp;"}"&amp;","</f>
        <v>parts":[{"id":"33","category":"BATTERY","name":"OE BATTERY","code":"G34/78","description":""},],"products":[{"id":"82","car_part_id":"82","bestbuy_id":"0","category":"battery","brand":"energizer","name":"G34/78","value":"","description":"","price":""},]},</v>
      </c>
      <c r="N83" s="5" t="str">
        <f aca="false">VLOOKUP(B83,model!$A$2:$V$620,22,0)</f>
        <v>{"id":"82","make_id":"8","model_name":"Tahoe 5.3 V8 4x2 AT","year_model":"","description":""},</v>
      </c>
      <c r="O83" s="5" t="str">
        <f aca="false">VLOOKUP(C83,part!$A$2:$G$51,7,0)</f>
        <v>{"id":"33","category":"BATTERY","name":"OE BATTERY","code":"G34/78","description":""},</v>
      </c>
      <c r="P83" s="5" t="str">
        <f aca="false">VLOOKUP(A83,product!B83:Y702,23,0)</f>
        <v>{"id":"82","car_part_id":"82","bestbuy_id":"0","category":"battery","brand":"energizer","name":"G34/78","value":"","description":"","price":""},</v>
      </c>
    </row>
    <row r="84" customFormat="false" ht="13.8" hidden="false" customHeight="false" outlineLevel="0" collapsed="false">
      <c r="A84" s="5" t="n">
        <v>83</v>
      </c>
      <c r="B84" s="8" t="n">
        <v>83</v>
      </c>
      <c r="C84" s="5" t="n">
        <f aca="false">VLOOKUP(B84,model!A83:H702,8,0)</f>
        <v>33</v>
      </c>
      <c r="D84" s="5" t="str">
        <f aca="false">IFERROR(VLOOKUP(C84,part!$A$2:$E$51,2,0),"")</f>
        <v>BATTERY</v>
      </c>
      <c r="E84" s="5" t="str">
        <f aca="false">IFERROR(VLOOKUP(C84,part!$A$2:$E$51,3,0),"")</f>
        <v>OE BATTERY</v>
      </c>
      <c r="F84" s="5" t="str">
        <f aca="false">IFERROR(VLOOKUP(C84,part!$A$2:$E$51,4,0),"")</f>
        <v>G34/78</v>
      </c>
      <c r="G84" s="5" t="n">
        <f aca="false">IFERROR(VLOOKUP(C84,part!$A$2:$E$51,5,0),"")</f>
        <v>0</v>
      </c>
      <c r="H84" s="5" t="str">
        <f aca="false">VLOOKUP(A84,model!$A$1:$I$620,9,0)</f>
        <v>G34/78</v>
      </c>
      <c r="I84" s="5" t="n">
        <f aca="false">VLOOKUP(B84,model!$A$2:$J$620,10,0)</f>
        <v>0</v>
      </c>
      <c r="J84" s="5" t="n">
        <f aca="false">VLOOKUP(B84,Sheet6!K83:L986,2,0)</f>
        <v>0</v>
      </c>
      <c r="K84" s="5" t="n">
        <f aca="false">VLOOKUP(B84,model!A83:M702,13,0)</f>
        <v>0</v>
      </c>
      <c r="L84" s="5" t="str">
        <f aca="false">"{"&amp;""""&amp;"id"&amp;""""&amp;":"&amp;""""&amp;A84&amp;""""&amp;","&amp;""""&amp;"car_model_id"&amp;""""&amp;":"&amp;""""&amp;B84&amp;""""&amp;","&amp;""""&amp;"car_model"&amp;""""&amp;":"&amp;"["&amp;N84&amp;"],"&amp;""""&amp;"parts"&amp;""""&amp;":"&amp;"["&amp;O84&amp;"]"&amp;","&amp;""""&amp;"products"&amp;""""&amp;":"&amp;"["&amp;P84&amp;"]"&amp;"}"&amp;","</f>
        <v>{"id":"83","car_model_id":"83","car_model":[{"id":"83","make_id":"8","model_name":"Trailblazer","year_model":"","description":""},],"parts":[{"id":"33","category":"BATTERY","name":"OE BATTERY","code":"G34/78","description":""},],"products":[{"id":"83","car_part_id":"83","bestbuy_id":"0","category":"battery","brand":"energizer","name":"G34/78","value":"","description":"","price":""},]},</v>
      </c>
      <c r="M84" s="5" t="str">
        <f aca="false">"parts"&amp;""""&amp;":"&amp;"["&amp;O84&amp;"]"&amp;","&amp;""""&amp;"products"&amp;""""&amp;":"&amp;"["&amp;P84&amp;"]"&amp;"}"&amp;","</f>
        <v>parts":[{"id":"33","category":"BATTERY","name":"OE BATTERY","code":"G34/78","description":""},],"products":[{"id":"83","car_part_id":"83","bestbuy_id":"0","category":"battery","brand":"energizer","name":"G34/78","value":"","description":"","price":""},]},</v>
      </c>
      <c r="N84" s="5" t="str">
        <f aca="false">VLOOKUP(B84,model!$A$2:$V$620,22,0)</f>
        <v>{"id":"83","make_id":"8","model_name":"Trailblazer","year_model":"","description":""},</v>
      </c>
      <c r="O84" s="5" t="str">
        <f aca="false">VLOOKUP(C84,part!$A$2:$G$51,7,0)</f>
        <v>{"id":"33","category":"BATTERY","name":"OE BATTERY","code":"G34/78","description":""},</v>
      </c>
      <c r="P84" s="5" t="str">
        <f aca="false">VLOOKUP(A84,product!B84:Y703,23,0)</f>
        <v>{"id":"83","car_part_id":"83","bestbuy_id":"0","category":"battery","brand":"energizer","name":"G34/78","value":"","description":"","price":""},</v>
      </c>
    </row>
    <row r="85" customFormat="false" ht="13.8" hidden="false" customHeight="false" outlineLevel="0" collapsed="false">
      <c r="A85" s="5" t="n">
        <v>84</v>
      </c>
      <c r="B85" s="8" t="n">
        <v>84</v>
      </c>
      <c r="C85" s="5" t="n">
        <f aca="false">VLOOKUP(B85,model!A84:H703,8,0)</f>
        <v>5</v>
      </c>
      <c r="D85" s="5" t="str">
        <f aca="false">IFERROR(VLOOKUP(C85,part!$A$2:$E$51,2,0),"")</f>
        <v>BATTERY</v>
      </c>
      <c r="E85" s="5" t="str">
        <f aca="false">IFERROR(VLOOKUP(C85,part!$A$2:$E$51,3,0),"")</f>
        <v>OE BATTERY</v>
      </c>
      <c r="F85" s="5" t="str">
        <f aca="false">IFERROR(VLOOKUP(C85,part!$A$2:$E$51,4,0),"")</f>
        <v>DIN66</v>
      </c>
      <c r="G85" s="5" t="n">
        <f aca="false">IFERROR(VLOOKUP(C85,part!$A$2:$E$51,5,0),"")</f>
        <v>0</v>
      </c>
      <c r="H85" s="5" t="str">
        <f aca="false">VLOOKUP(A85,model!$A$1:$I$620,9,0)</f>
        <v>DIN66</v>
      </c>
      <c r="I85" s="5" t="n">
        <f aca="false">VLOOKUP(B85,model!$A$2:$J$620,10,0)</f>
        <v>2001</v>
      </c>
      <c r="J85" s="5" t="n">
        <f aca="false">VLOOKUP(B85,Sheet6!K84:L987,2,0)</f>
        <v>0</v>
      </c>
      <c r="K85" s="5" t="str">
        <f aca="false">VLOOKUP(B85,model!A84:M703,13,0)</f>
        <v>2001/2004</v>
      </c>
      <c r="L85" s="5" t="str">
        <f aca="false">"{"&amp;""""&amp;"id"&amp;""""&amp;":"&amp;""""&amp;A85&amp;""""&amp;","&amp;""""&amp;"car_model_id"&amp;""""&amp;":"&amp;""""&amp;B85&amp;""""&amp;","&amp;""""&amp;"car_model"&amp;""""&amp;":"&amp;"["&amp;N85&amp;"],"&amp;""""&amp;"parts"&amp;""""&amp;":"&amp;"["&amp;O85&amp;"]"&amp;","&amp;""""&amp;"products"&amp;""""&amp;":"&amp;"["&amp;P85&amp;"]"&amp;"}"&amp;","</f>
        <v>{"id":"84","car_model_id":"84","car_model":[{"id":"84","make_id":"8","model_name":"Trailblazer","year_model":"2013","description":""},],"parts":[{"id":"5","category":"BATTERY","name":"OE BATTERY","code":"DIN66","description":""},],"products":[{"id":"84","car_part_id":"84","bestbuy_id":"2001","category":"battery","brand":"energizer","name":"DIN66","value":"","description":"7950","price":"7950"},{"id":"633","car_part_id":"84","bestbuy_id":"2004","category":"battery","brand":"energizer","name":"DIN66","description":"","price":"15850"},]},</v>
      </c>
      <c r="M85" s="5" t="str">
        <f aca="false">"parts"&amp;""""&amp;":"&amp;"["&amp;O85&amp;"]"&amp;","&amp;""""&amp;"products"&amp;""""&amp;":"&amp;"["&amp;P85&amp;"]"&amp;"}"&amp;","</f>
        <v>parts":[{"id":"5","category":"BATTERY","name":"OE BATTERY","code":"DIN66","description":""},],"products":[{"id":"84","car_part_id":"84","bestbuy_id":"2001","category":"battery","brand":"energizer","name":"DIN66","value":"","description":"7950","price":"7950"},{"id":"633","car_part_id":"84","bestbuy_id":"2004","category":"battery","brand":"energizer","name":"DIN66","description":"","price":"15850"},]},</v>
      </c>
      <c r="N85" s="5" t="str">
        <f aca="false">VLOOKUP(B85,model!$A$2:$V$620,22,0)</f>
        <v>{"id":"84","make_id":"8","model_name":"Trailblazer","year_model":"2013","description":""},</v>
      </c>
      <c r="O85" s="5" t="str">
        <f aca="false">VLOOKUP(C85,part!$A$2:$G$51,7,0)</f>
        <v>{"id":"5","category":"BATTERY","name":"OE BATTERY","code":"DIN66","description":""},</v>
      </c>
      <c r="P85" s="5" t="str">
        <f aca="false">VLOOKUP(A85,product!B85:Y704,23,0)</f>
        <v>{"id":"84","car_part_id":"84","bestbuy_id":"2001","category":"battery","brand":"energizer","name":"DIN66","value":"","description":"7950","price":"7950"},{"id":"633","car_part_id":"84","bestbuy_id":"2004","category":"battery","brand":"energizer","name":"DIN66","description":"","price":"15850"},</v>
      </c>
    </row>
    <row r="86" customFormat="false" ht="13.8" hidden="false" customHeight="false" outlineLevel="0" collapsed="false">
      <c r="A86" s="5" t="n">
        <v>85</v>
      </c>
      <c r="B86" s="8" t="n">
        <v>85</v>
      </c>
      <c r="C86" s="5" t="n">
        <f aca="false">VLOOKUP(B86,model!A85:H704,8,0)</f>
        <v>33</v>
      </c>
      <c r="D86" s="5" t="str">
        <f aca="false">IFERROR(VLOOKUP(C86,part!$A$2:$E$51,2,0),"")</f>
        <v>BATTERY</v>
      </c>
      <c r="E86" s="5" t="str">
        <f aca="false">IFERROR(VLOOKUP(C86,part!$A$2:$E$51,3,0),"")</f>
        <v>OE BATTERY</v>
      </c>
      <c r="F86" s="5" t="str">
        <f aca="false">IFERROR(VLOOKUP(C86,part!$A$2:$E$51,4,0),"")</f>
        <v>G34/78</v>
      </c>
      <c r="G86" s="5" t="n">
        <f aca="false">IFERROR(VLOOKUP(C86,part!$A$2:$E$51,5,0),"")</f>
        <v>0</v>
      </c>
      <c r="H86" s="5" t="str">
        <f aca="false">VLOOKUP(A86,model!$A$1:$I$620,9,0)</f>
        <v>G34/78</v>
      </c>
      <c r="I86" s="5" t="n">
        <f aca="false">VLOOKUP(B86,model!$A$2:$J$620,10,0)</f>
        <v>0</v>
      </c>
      <c r="J86" s="5" t="n">
        <f aca="false">VLOOKUP(B86,Sheet6!K85:L988,2,0)</f>
        <v>0</v>
      </c>
      <c r="K86" s="5" t="n">
        <f aca="false">VLOOKUP(B86,model!A85:M704,13,0)</f>
        <v>0</v>
      </c>
      <c r="L86" s="5" t="str">
        <f aca="false">"{"&amp;""""&amp;"id"&amp;""""&amp;":"&amp;""""&amp;A86&amp;""""&amp;","&amp;""""&amp;"car_model_id"&amp;""""&amp;":"&amp;""""&amp;B86&amp;""""&amp;","&amp;""""&amp;"car_model"&amp;""""&amp;":"&amp;"["&amp;N86&amp;"],"&amp;""""&amp;"parts"&amp;""""&amp;":"&amp;"["&amp;O86&amp;"]"&amp;","&amp;""""&amp;"products"&amp;""""&amp;":"&amp;"["&amp;P86&amp;"]"&amp;"}"&amp;","</f>
        <v>{"id":"85","car_model_id":"85","car_model":[{"id":"85","make_id":"8","model_name":"Traverse","year_model":"","description":""},],"parts":[{"id":"33","category":"BATTERY","name":"OE BATTERY","code":"G34/78","description":""},],"products":[{"id":"85","car_part_id":"85","bestbuy_id":"0","category":"battery","brand":"energizer","name":"G34/78","value":"","description":"","price":""},]},</v>
      </c>
      <c r="M86" s="5" t="str">
        <f aca="false">"parts"&amp;""""&amp;":"&amp;"["&amp;O86&amp;"]"&amp;","&amp;""""&amp;"products"&amp;""""&amp;":"&amp;"["&amp;P86&amp;"]"&amp;"}"&amp;","</f>
        <v>parts":[{"id":"33","category":"BATTERY","name":"OE BATTERY","code":"G34/78","description":""},],"products":[{"id":"85","car_part_id":"85","bestbuy_id":"0","category":"battery","brand":"energizer","name":"G34/78","value":"","description":"","price":""},]},</v>
      </c>
      <c r="N86" s="5" t="str">
        <f aca="false">VLOOKUP(B86,model!$A$2:$V$620,22,0)</f>
        <v>{"id":"85","make_id":"8","model_name":"Traverse","year_model":"","description":""},</v>
      </c>
      <c r="O86" s="5" t="str">
        <f aca="false">VLOOKUP(C86,part!$A$2:$G$51,7,0)</f>
        <v>{"id":"33","category":"BATTERY","name":"OE BATTERY","code":"G34/78","description":""},</v>
      </c>
      <c r="P86" s="5" t="str">
        <f aca="false">VLOOKUP(A86,product!B86:Y705,23,0)</f>
        <v>{"id":"85","car_part_id":"85","bestbuy_id":"0","category":"battery","brand":"energizer","name":"G34/78","value":"","description":"","price":""},</v>
      </c>
    </row>
    <row r="87" customFormat="false" ht="13.8" hidden="false" customHeight="false" outlineLevel="0" collapsed="false">
      <c r="A87" s="5" t="n">
        <v>86</v>
      </c>
      <c r="B87" s="8" t="n">
        <v>86</v>
      </c>
      <c r="C87" s="5" t="n">
        <f aca="false">VLOOKUP(B87,model!A86:H705,8,0)</f>
        <v>33</v>
      </c>
      <c r="D87" s="5" t="str">
        <f aca="false">IFERROR(VLOOKUP(C87,part!$A$2:$E$51,2,0),"")</f>
        <v>BATTERY</v>
      </c>
      <c r="E87" s="5" t="str">
        <f aca="false">IFERROR(VLOOKUP(C87,part!$A$2:$E$51,3,0),"")</f>
        <v>OE BATTERY</v>
      </c>
      <c r="F87" s="5" t="str">
        <f aca="false">IFERROR(VLOOKUP(C87,part!$A$2:$E$51,4,0),"")</f>
        <v>G34/78</v>
      </c>
      <c r="G87" s="5" t="n">
        <f aca="false">IFERROR(VLOOKUP(C87,part!$A$2:$E$51,5,0),"")</f>
        <v>0</v>
      </c>
      <c r="H87" s="5" t="str">
        <f aca="false">VLOOKUP(A87,model!$A$1:$I$620,9,0)</f>
        <v>G34/78</v>
      </c>
      <c r="I87" s="5" t="n">
        <f aca="false">VLOOKUP(B87,model!$A$2:$J$620,10,0)</f>
        <v>0</v>
      </c>
      <c r="J87" s="5" t="n">
        <f aca="false">VLOOKUP(B87,Sheet6!K86:L989,2,0)</f>
        <v>0</v>
      </c>
      <c r="K87" s="5" t="n">
        <f aca="false">VLOOKUP(B87,model!A86:M705,13,0)</f>
        <v>0</v>
      </c>
      <c r="L87" s="5" t="str">
        <f aca="false">"{"&amp;""""&amp;"id"&amp;""""&amp;":"&amp;""""&amp;A87&amp;""""&amp;","&amp;""""&amp;"car_model_id"&amp;""""&amp;":"&amp;""""&amp;B87&amp;""""&amp;","&amp;""""&amp;"car_model"&amp;""""&amp;":"&amp;"["&amp;N87&amp;"],"&amp;""""&amp;"parts"&amp;""""&amp;":"&amp;"["&amp;O87&amp;"]"&amp;","&amp;""""&amp;"products"&amp;""""&amp;":"&amp;"["&amp;P87&amp;"]"&amp;"}"&amp;","</f>
        <v>{"id":"86","car_model_id":"86","car_model":[{"id":"86","make_id":"8","model_name":"Venture","year_model":"2003 - on","description":""},],"parts":[{"id":"33","category":"BATTERY","name":"OE BATTERY","code":"G34/78","description":""},],"products":[{"id":"86","car_part_id":"86","bestbuy_id":"0","category":"battery","brand":"energizer","name":"G34/78","value":"","description":"","price":""},]},</v>
      </c>
      <c r="M87" s="5" t="str">
        <f aca="false">"parts"&amp;""""&amp;":"&amp;"["&amp;O87&amp;"]"&amp;","&amp;""""&amp;"products"&amp;""""&amp;":"&amp;"["&amp;P87&amp;"]"&amp;"}"&amp;","</f>
        <v>parts":[{"id":"33","category":"BATTERY","name":"OE BATTERY","code":"G34/78","description":""},],"products":[{"id":"86","car_part_id":"86","bestbuy_id":"0","category":"battery","brand":"energizer","name":"G34/78","value":"","description":"","price":""},]},</v>
      </c>
      <c r="N87" s="5" t="str">
        <f aca="false">VLOOKUP(B87,model!$A$2:$V$620,22,0)</f>
        <v>{"id":"86","make_id":"8","model_name":"Venture","year_model":"2003 - on","description":""},</v>
      </c>
      <c r="O87" s="5" t="str">
        <f aca="false">VLOOKUP(C87,part!$A$2:$G$51,7,0)</f>
        <v>{"id":"33","category":"BATTERY","name":"OE BATTERY","code":"G34/78","description":""},</v>
      </c>
      <c r="P87" s="5" t="str">
        <f aca="false">VLOOKUP(A87,product!B87:Y706,23,0)</f>
        <v>{"id":"86","car_part_id":"86","bestbuy_id":"0","category":"battery","brand":"energizer","name":"G34/78","value":"","description":"","price":""},</v>
      </c>
    </row>
    <row r="88" customFormat="false" ht="13.8" hidden="false" customHeight="false" outlineLevel="0" collapsed="false">
      <c r="A88" s="5" t="n">
        <v>87</v>
      </c>
      <c r="B88" s="8" t="n">
        <v>87</v>
      </c>
      <c r="C88" s="5" t="n">
        <f aca="false">VLOOKUP(B88,model!A87:H706,8,0)</f>
        <v>5</v>
      </c>
      <c r="D88" s="5" t="str">
        <f aca="false">IFERROR(VLOOKUP(C88,part!$A$2:$E$51,2,0),"")</f>
        <v>BATTERY</v>
      </c>
      <c r="E88" s="5" t="str">
        <f aca="false">IFERROR(VLOOKUP(C88,part!$A$2:$E$51,3,0),"")</f>
        <v>OE BATTERY</v>
      </c>
      <c r="F88" s="5" t="str">
        <f aca="false">IFERROR(VLOOKUP(C88,part!$A$2:$E$51,4,0),"")</f>
        <v>DIN66</v>
      </c>
      <c r="G88" s="5" t="n">
        <f aca="false">IFERROR(VLOOKUP(C88,part!$A$2:$E$51,5,0),"")</f>
        <v>0</v>
      </c>
      <c r="H88" s="5" t="str">
        <f aca="false">VLOOKUP(A88,model!$A$1:$I$620,9,0)</f>
        <v>DIN66</v>
      </c>
      <c r="I88" s="5" t="n">
        <f aca="false">VLOOKUP(B88,model!$A$2:$J$620,10,0)</f>
        <v>2001</v>
      </c>
      <c r="J88" s="5" t="n">
        <f aca="false">VLOOKUP(B88,Sheet6!K87:L990,2,0)</f>
        <v>0</v>
      </c>
      <c r="K88" s="5" t="str">
        <f aca="false">VLOOKUP(B88,model!A87:M706,13,0)</f>
        <v>2001/2004</v>
      </c>
      <c r="L88" s="5" t="str">
        <f aca="false">"{"&amp;""""&amp;"id"&amp;""""&amp;":"&amp;""""&amp;A88&amp;""""&amp;","&amp;""""&amp;"car_model_id"&amp;""""&amp;":"&amp;""""&amp;B88&amp;""""&amp;","&amp;""""&amp;"car_model"&amp;""""&amp;":"&amp;"["&amp;N88&amp;"],"&amp;""""&amp;"parts"&amp;""""&amp;":"&amp;"["&amp;O88&amp;"]"&amp;","&amp;""""&amp;"products"&amp;""""&amp;":"&amp;"["&amp;P88&amp;"]"&amp;"}"&amp;","</f>
        <v>{"id":"87","car_model_id":"87","car_model":[{"id":"87","make_id":"8","model_name":"Zafira","year_model":"","description":""},],"parts":[{"id":"5","category":"BATTERY","name":"OE BATTERY","code":"DIN66","description":""},],"products":[{"id":"87","car_part_id":"87","bestbuy_id":"2001","category":"battery","brand":"energizer","name":"DIN66","value":"","description":"7950","price":"7950"},{"id":"634","car_part_id":"87","bestbuy_id":"2004","category":"battery","brand":"energizer","name":"DIN66","description":"","price":"15850"},]},</v>
      </c>
      <c r="M88" s="5" t="str">
        <f aca="false">"parts"&amp;""""&amp;":"&amp;"["&amp;O88&amp;"]"&amp;","&amp;""""&amp;"products"&amp;""""&amp;":"&amp;"["&amp;P88&amp;"]"&amp;"}"&amp;","</f>
        <v>parts":[{"id":"5","category":"BATTERY","name":"OE BATTERY","code":"DIN66","description":""},],"products":[{"id":"87","car_part_id":"87","bestbuy_id":"2001","category":"battery","brand":"energizer","name":"DIN66","value":"","description":"7950","price":"7950"},{"id":"634","car_part_id":"87","bestbuy_id":"2004","category":"battery","brand":"energizer","name":"DIN66","description":"","price":"15850"},]},</v>
      </c>
      <c r="N88" s="5" t="str">
        <f aca="false">VLOOKUP(B88,model!$A$2:$V$620,22,0)</f>
        <v>{"id":"87","make_id":"8","model_name":"Zafira","year_model":"","description":""},</v>
      </c>
      <c r="O88" s="5" t="str">
        <f aca="false">VLOOKUP(C88,part!$A$2:$G$51,7,0)</f>
        <v>{"id":"5","category":"BATTERY","name":"OE BATTERY","code":"DIN66","description":""},</v>
      </c>
      <c r="P88" s="5" t="str">
        <f aca="false">VLOOKUP(A88,product!B88:Y707,23,0)</f>
        <v>{"id":"87","car_part_id":"87","bestbuy_id":"2001","category":"battery","brand":"energizer","name":"DIN66","value":"","description":"7950","price":"7950"},{"id":"634","car_part_id":"87","bestbuy_id":"2004","category":"battery","brand":"energizer","name":"DIN66","description":"","price":"15850"},</v>
      </c>
    </row>
    <row r="89" customFormat="false" ht="13.8" hidden="false" customHeight="false" outlineLevel="0" collapsed="false">
      <c r="A89" s="5" t="n">
        <v>88</v>
      </c>
      <c r="B89" s="8" t="n">
        <v>88</v>
      </c>
      <c r="C89" s="5" t="n">
        <f aca="false">VLOOKUP(B89,model!A88:H707,8,0)</f>
        <v>30</v>
      </c>
      <c r="D89" s="5" t="str">
        <f aca="false">IFERROR(VLOOKUP(C89,part!$A$2:$E$51,2,0),"")</f>
        <v>BATTERY</v>
      </c>
      <c r="E89" s="5" t="str">
        <f aca="false">IFERROR(VLOOKUP(C89,part!$A$2:$E$51,3,0),"")</f>
        <v>OE BATTERY</v>
      </c>
      <c r="F89" s="5" t="str">
        <f aca="false">IFERROR(VLOOKUP(C89,part!$A$2:$E$51,4,0),"")</f>
        <v>G65</v>
      </c>
      <c r="G89" s="5" t="n">
        <f aca="false">IFERROR(VLOOKUP(C89,part!$A$2:$E$51,5,0),"")</f>
        <v>0</v>
      </c>
      <c r="H89" s="5" t="str">
        <f aca="false">VLOOKUP(A89,model!$A$1:$I$620,9,0)</f>
        <v>G65</v>
      </c>
      <c r="I89" s="5" t="n">
        <f aca="false">VLOOKUP(B89,model!$A$2:$J$620,10,0)</f>
        <v>0</v>
      </c>
      <c r="J89" s="5" t="n">
        <f aca="false">VLOOKUP(B89,Sheet6!K88:L991,2,0)</f>
        <v>0</v>
      </c>
      <c r="K89" s="5" t="n">
        <f aca="false">VLOOKUP(B89,model!A88:M707,13,0)</f>
        <v>0</v>
      </c>
      <c r="L89" s="5" t="str">
        <f aca="false">"{"&amp;""""&amp;"id"&amp;""""&amp;":"&amp;""""&amp;A89&amp;""""&amp;","&amp;""""&amp;"car_model_id"&amp;""""&amp;":"&amp;""""&amp;B89&amp;""""&amp;","&amp;""""&amp;"car_model"&amp;""""&amp;":"&amp;"["&amp;N89&amp;"],"&amp;""""&amp;"parts"&amp;""""&amp;":"&amp;"["&amp;O89&amp;"]"&amp;","&amp;""""&amp;"products"&amp;""""&amp;":"&amp;"["&amp;P89&amp;"]"&amp;"}"&amp;","</f>
        <v>{"id":"88","car_model_id":"88","car_model":[{"id":"88","make_id":"8","model_name":"Suburvan 5.3 V8 4x2 AT","year_model":"2007 - on","description":""},],"parts":[{"id":"30","category":"BATTERY","name":"OE BATTERY","code":"G65","description":""},],"products":[{"id":"88","car_part_id":"88","bestbuy_id":"0","category":"battery","brand":"energizer","name":"G65","value":"","description":"","price":""},]},</v>
      </c>
      <c r="M89" s="5" t="str">
        <f aca="false">"parts"&amp;""""&amp;":"&amp;"["&amp;O89&amp;"]"&amp;","&amp;""""&amp;"products"&amp;""""&amp;":"&amp;"["&amp;P89&amp;"]"&amp;"}"&amp;","</f>
        <v>parts":[{"id":"30","category":"BATTERY","name":"OE BATTERY","code":"G65","description":""},],"products":[{"id":"88","car_part_id":"88","bestbuy_id":"0","category":"battery","brand":"energizer","name":"G65","value":"","description":"","price":""},]},</v>
      </c>
      <c r="N89" s="5" t="str">
        <f aca="false">VLOOKUP(B89,model!$A$2:$V$620,22,0)</f>
        <v>{"id":"88","make_id":"8","model_name":"Suburvan 5.3 V8 4x2 AT","year_model":"2007 - on","description":""},</v>
      </c>
      <c r="O89" s="5" t="str">
        <f aca="false">VLOOKUP(C89,part!$A$2:$G$51,7,0)</f>
        <v>{"id":"30","category":"BATTERY","name":"OE BATTERY","code":"G65","description":""},</v>
      </c>
      <c r="P89" s="5" t="str">
        <f aca="false">VLOOKUP(A89,product!B89:Y708,23,0)</f>
        <v>{"id":"88","car_part_id":"88","bestbuy_id":"0","category":"battery","brand":"energizer","name":"G65","value":"","description":"","price":""},</v>
      </c>
    </row>
    <row r="90" customFormat="false" ht="13.8" hidden="false" customHeight="false" outlineLevel="0" collapsed="false">
      <c r="A90" s="5" t="n">
        <v>89</v>
      </c>
      <c r="B90" s="8" t="n">
        <v>89</v>
      </c>
      <c r="C90" s="5" t="n">
        <f aca="false">VLOOKUP(B90,model!A89:H708,8,0)</f>
        <v>36</v>
      </c>
      <c r="D90" s="5" t="str">
        <f aca="false">IFERROR(VLOOKUP(C90,part!$A$2:$E$51,2,0),"")</f>
        <v>BATTERY</v>
      </c>
      <c r="E90" s="5" t="str">
        <f aca="false">IFERROR(VLOOKUP(C90,part!$A$2:$E$51,3,0),"")</f>
        <v>OE BATTERY</v>
      </c>
      <c r="F90" s="5" t="str">
        <f aca="false">IFERROR(VLOOKUP(C90,part!$A$2:$E$51,4,0),"")</f>
        <v>DIN77 Tall </v>
      </c>
      <c r="G90" s="5" t="n">
        <f aca="false">IFERROR(VLOOKUP(C90,part!$A$2:$E$51,5,0),"")</f>
        <v>0</v>
      </c>
      <c r="H90" s="5" t="str">
        <f aca="false">VLOOKUP(A90,model!$A$1:$I$620,9,0)</f>
        <v>DIN77H</v>
      </c>
      <c r="I90" s="5" t="n">
        <f aca="false">VLOOKUP(B90,model!$A$2:$J$620,10,0)</f>
        <v>0</v>
      </c>
      <c r="J90" s="5" t="n">
        <f aca="false">VLOOKUP(B90,Sheet6!K89:L992,2,0)</f>
        <v>0</v>
      </c>
      <c r="K90" s="5" t="n">
        <f aca="false">VLOOKUP(B90,model!A89:M708,13,0)</f>
        <v>0</v>
      </c>
      <c r="L90" s="5" t="str">
        <f aca="false">"{"&amp;""""&amp;"id"&amp;""""&amp;":"&amp;""""&amp;A90&amp;""""&amp;","&amp;""""&amp;"car_model_id"&amp;""""&amp;":"&amp;""""&amp;B90&amp;""""&amp;","&amp;""""&amp;"car_model"&amp;""""&amp;":"&amp;"["&amp;N90&amp;"],"&amp;""""&amp;"parts"&amp;""""&amp;":"&amp;"["&amp;O90&amp;"]"&amp;","&amp;""""&amp;"products"&amp;""""&amp;":"&amp;"["&amp;P90&amp;"]"&amp;"}"&amp;","</f>
        <v>{"id":"89","car_model_id":"89","car_model":[{"id":"89","make_id":"8","model_name":"Suburvan 5.3 V8 4x2 AT","year_model":"2015","description":""},],"parts":[{"id":"36","category":"BATTERY","name":"OE BATTERY","code":"DIN77 Tall ","description":""},],"products":[{"id":"89","car_part_id":"89","bestbuy_id":"0","category":"battery","brand":"energizer","name":"DIN77H","value":"","description":"","price":""},]},</v>
      </c>
      <c r="M90" s="5" t="str">
        <f aca="false">"parts"&amp;""""&amp;":"&amp;"["&amp;O90&amp;"]"&amp;","&amp;""""&amp;"products"&amp;""""&amp;":"&amp;"["&amp;P90&amp;"]"&amp;"}"&amp;","</f>
        <v>parts":[{"id":"36","category":"BATTERY","name":"OE BATTERY","code":"DIN77 Tall ","description":""},],"products":[{"id":"89","car_part_id":"89","bestbuy_id":"0","category":"battery","brand":"energizer","name":"DIN77H","value":"","description":"","price":""},]},</v>
      </c>
      <c r="N90" s="5" t="str">
        <f aca="false">VLOOKUP(B90,model!$A$2:$V$620,22,0)</f>
        <v>{"id":"89","make_id":"8","model_name":"Suburvan 5.3 V8 4x2 AT","year_model":"2015","description":""},</v>
      </c>
      <c r="O90" s="5" t="str">
        <f aca="false">VLOOKUP(C90,part!$A$2:$G$51,7,0)</f>
        <v>{"id":"36","category":"BATTERY","name":"OE BATTERY","code":"DIN77 Tall ","description":""},</v>
      </c>
      <c r="P90" s="5" t="str">
        <f aca="false">VLOOKUP(A90,product!B90:Y709,23,0)</f>
        <v>{"id":"89","car_part_id":"89","bestbuy_id":"0","category":"battery","brand":"energizer","name":"DIN77H","value":"","description":"","price":""},</v>
      </c>
    </row>
    <row r="91" customFormat="false" ht="13.8" hidden="false" customHeight="false" outlineLevel="0" collapsed="false">
      <c r="A91" s="5" t="n">
        <v>90</v>
      </c>
      <c r="B91" s="8" t="n">
        <v>90</v>
      </c>
      <c r="C91" s="5" t="n">
        <f aca="false">VLOOKUP(B91,model!A90:H709,8,0)</f>
        <v>37</v>
      </c>
      <c r="D91" s="5" t="str">
        <f aca="false">IFERROR(VLOOKUP(C91,part!$A$2:$E$51,2,0),"")</f>
        <v>BATTERY</v>
      </c>
      <c r="E91" s="5" t="str">
        <f aca="false">IFERROR(VLOOKUP(C91,part!$A$2:$E$51,3,0),"")</f>
        <v>OE BATTERY</v>
      </c>
      <c r="F91" s="5" t="str">
        <f aca="false">IFERROR(VLOOKUP(C91,part!$A$2:$E$51,4,0),"")</f>
        <v>DIN55 Tall </v>
      </c>
      <c r="G91" s="5" t="n">
        <f aca="false">IFERROR(VLOOKUP(C91,part!$A$2:$E$51,5,0),"")</f>
        <v>0</v>
      </c>
      <c r="H91" s="5" t="str">
        <f aca="false">VLOOKUP(A91,model!$A$1:$I$620,9,0)</f>
        <v>DINH</v>
      </c>
      <c r="I91" s="5" t="n">
        <f aca="false">VLOOKUP(B91,model!$A$2:$J$620,10,0)</f>
        <v>0</v>
      </c>
      <c r="J91" s="5" t="n">
        <f aca="false">VLOOKUP(B91,Sheet6!K90:L993,2,0)</f>
        <v>0</v>
      </c>
      <c r="K91" s="5" t="n">
        <f aca="false">VLOOKUP(B91,model!A90:M709,13,0)</f>
        <v>0</v>
      </c>
      <c r="L91" s="5" t="str">
        <f aca="false">"{"&amp;""""&amp;"id"&amp;""""&amp;":"&amp;""""&amp;A91&amp;""""&amp;","&amp;""""&amp;"car_model_id"&amp;""""&amp;":"&amp;""""&amp;B91&amp;""""&amp;","&amp;""""&amp;"car_model"&amp;""""&amp;":"&amp;"["&amp;N91&amp;"],"&amp;""""&amp;"parts"&amp;""""&amp;":"&amp;"["&amp;O91&amp;"]"&amp;","&amp;""""&amp;"products"&amp;""""&amp;":"&amp;"["&amp;P91&amp;"]"&amp;"}"&amp;","</f>
        <v>{"id":"90","car_model_id":"90","car_model":[{"id":"90","make_id":"8","model_name":"Trax ","year_model":"2015","description":""},],"parts":[{"id":"37","category":"BATTERY","name":"OE BATTERY","code":"DIN55 Tall ","description":""},],"products":[{"id":"90","car_part_id":"90","bestbuy_id":"0","category":"battery","brand":"energizer","name":"DINH","value":"","description":"","price":""},]},</v>
      </c>
      <c r="M91" s="5" t="str">
        <f aca="false">"parts"&amp;""""&amp;":"&amp;"["&amp;O91&amp;"]"&amp;","&amp;""""&amp;"products"&amp;""""&amp;":"&amp;"["&amp;P91&amp;"]"&amp;"}"&amp;","</f>
        <v>parts":[{"id":"37","category":"BATTERY","name":"OE BATTERY","code":"DIN55 Tall ","description":""},],"products":[{"id":"90","car_part_id":"90","bestbuy_id":"0","category":"battery","brand":"energizer","name":"DINH","value":"","description":"","price":""},]},</v>
      </c>
      <c r="N91" s="5" t="str">
        <f aca="false">VLOOKUP(B91,model!$A$2:$V$620,22,0)</f>
        <v>{"id":"90","make_id":"8","model_name":"Trax ","year_model":"2015","description":""},</v>
      </c>
      <c r="O91" s="5" t="str">
        <f aca="false">VLOOKUP(C91,part!$A$2:$G$51,7,0)</f>
        <v>{"id":"37","category":"BATTERY","name":"OE BATTERY","code":"DIN55 Tall ","description":""},</v>
      </c>
      <c r="P91" s="5" t="str">
        <f aca="false">VLOOKUP(A91,product!B91:Y710,23,0)</f>
        <v>{"id":"90","car_part_id":"90","bestbuy_id":"0","category":"battery","brand":"energizer","name":"DINH","value":"","description":"","price":""},</v>
      </c>
    </row>
    <row r="92" customFormat="false" ht="13.8" hidden="false" customHeight="false" outlineLevel="0" collapsed="false">
      <c r="A92" s="5" t="n">
        <v>91</v>
      </c>
      <c r="B92" s="8" t="n">
        <v>91</v>
      </c>
      <c r="C92" s="5" t="n">
        <f aca="false">VLOOKUP(B92,model!A91:H710,8,0)</f>
        <v>11</v>
      </c>
      <c r="D92" s="5" t="str">
        <f aca="false">IFERROR(VLOOKUP(C92,part!$A$2:$E$51,2,0),"")</f>
        <v>BATTERY</v>
      </c>
      <c r="E92" s="5" t="str">
        <f aca="false">IFERROR(VLOOKUP(C92,part!$A$2:$E$51,3,0),"")</f>
        <v>OE BATTERY</v>
      </c>
      <c r="F92" s="5" t="str">
        <f aca="false">IFERROR(VLOOKUP(C92,part!$A$2:$E$51,4,0),"")</f>
        <v>N50</v>
      </c>
      <c r="G92" s="5" t="n">
        <f aca="false">IFERROR(VLOOKUP(C92,part!$A$2:$E$51,5,0),"")</f>
        <v>0</v>
      </c>
      <c r="H92" s="5" t="str">
        <f aca="false">VLOOKUP(A92,model!$A$1:$I$620,9,0)</f>
        <v>D26L</v>
      </c>
      <c r="I92" s="5" t="n">
        <f aca="false">VLOOKUP(B92,model!$A$2:$J$620,10,0)</f>
        <v>0</v>
      </c>
      <c r="J92" s="5" t="n">
        <f aca="false">VLOOKUP(B92,Sheet6!K91:L994,2,0)</f>
        <v>0</v>
      </c>
      <c r="K92" s="5" t="n">
        <f aca="false">VLOOKUP(B92,model!A91:M710,13,0)</f>
        <v>1995</v>
      </c>
      <c r="L92" s="5" t="str">
        <f aca="false">"{"&amp;""""&amp;"id"&amp;""""&amp;":"&amp;""""&amp;A92&amp;""""&amp;","&amp;""""&amp;"car_model_id"&amp;""""&amp;":"&amp;""""&amp;B92&amp;""""&amp;","&amp;""""&amp;"car_model"&amp;""""&amp;":"&amp;"["&amp;N92&amp;"],"&amp;""""&amp;"parts"&amp;""""&amp;":"&amp;"["&amp;O92&amp;"]"&amp;","&amp;""""&amp;"products"&amp;""""&amp;":"&amp;"["&amp;P92&amp;"]"&amp;"}"&amp;","</f>
        <v>{"id":"91","car_model_id":"91","car_model":[{"id":"91","make_id":"9","model_name":"Caravan","year_model":"1996 - on","description":""},],"parts":[{"id":"11","category":"BATTERY","name":"OE BATTERY","code":"N50","description":""},],"products":[{"id":"91","car_part_id":"91","bestbuy_id":"1995","category":"battery","brand":"energizer","name":"D26L","value":"","description":"6300","price":"6300"},]},</v>
      </c>
      <c r="M92" s="5" t="str">
        <f aca="false">"parts"&amp;""""&amp;":"&amp;"["&amp;O92&amp;"]"&amp;","&amp;""""&amp;"products"&amp;""""&amp;":"&amp;"["&amp;P92&amp;"]"&amp;"}"&amp;","</f>
        <v>parts":[{"id":"11","category":"BATTERY","name":"OE BATTERY","code":"N50","description":""},],"products":[{"id":"91","car_part_id":"91","bestbuy_id":"1995","category":"battery","brand":"energizer","name":"D26L","value":"","description":"6300","price":"6300"},]},</v>
      </c>
      <c r="N92" s="5" t="str">
        <f aca="false">VLOOKUP(B92,model!$A$2:$V$620,22,0)</f>
        <v>{"id":"91","make_id":"9","model_name":"Caravan","year_model":"1996 - on","description":""},</v>
      </c>
      <c r="O92" s="5" t="str">
        <f aca="false">VLOOKUP(C92,part!$A$2:$G$51,7,0)</f>
        <v>{"id":"11","category":"BATTERY","name":"OE BATTERY","code":"N50","description":""},</v>
      </c>
      <c r="P92" s="5" t="str">
        <f aca="false">VLOOKUP(A92,product!B92:Y711,23,0)</f>
        <v>{"id":"91","car_part_id":"91","bestbuy_id":"1995","category":"battery","brand":"energizer","name":"D26L","value":"","description":"6300","price":"6300"},</v>
      </c>
    </row>
    <row r="93" customFormat="false" ht="13.8" hidden="false" customHeight="false" outlineLevel="0" collapsed="false">
      <c r="A93" s="5" t="n">
        <v>92</v>
      </c>
      <c r="B93" s="8" t="n">
        <v>92</v>
      </c>
      <c r="C93" s="5" t="n">
        <f aca="false">VLOOKUP(B93,model!A92:H711,8,0)</f>
        <v>11</v>
      </c>
      <c r="D93" s="5" t="str">
        <f aca="false">IFERROR(VLOOKUP(C93,part!$A$2:$E$51,2,0),"")</f>
        <v>BATTERY</v>
      </c>
      <c r="E93" s="5" t="str">
        <f aca="false">IFERROR(VLOOKUP(C93,part!$A$2:$E$51,3,0),"")</f>
        <v>OE BATTERY</v>
      </c>
      <c r="F93" s="5" t="str">
        <f aca="false">IFERROR(VLOOKUP(C93,part!$A$2:$E$51,4,0),"")</f>
        <v>N50</v>
      </c>
      <c r="G93" s="5" t="n">
        <f aca="false">IFERROR(VLOOKUP(C93,part!$A$2:$E$51,5,0),"")</f>
        <v>0</v>
      </c>
      <c r="H93" s="5" t="str">
        <f aca="false">VLOOKUP(A93,model!$A$1:$I$620,9,0)</f>
        <v>D26L</v>
      </c>
      <c r="I93" s="5" t="n">
        <f aca="false">VLOOKUP(B93,model!$A$2:$J$620,10,0)</f>
        <v>0</v>
      </c>
      <c r="J93" s="5" t="n">
        <f aca="false">VLOOKUP(B93,Sheet6!K92:L995,2,0)</f>
        <v>0</v>
      </c>
      <c r="K93" s="5" t="n">
        <f aca="false">VLOOKUP(B93,model!A92:M711,13,0)</f>
        <v>1995</v>
      </c>
      <c r="L93" s="5" t="str">
        <f aca="false">"{"&amp;""""&amp;"id"&amp;""""&amp;":"&amp;""""&amp;A93&amp;""""&amp;","&amp;""""&amp;"car_model_id"&amp;""""&amp;":"&amp;""""&amp;B93&amp;""""&amp;","&amp;""""&amp;"car_model"&amp;""""&amp;":"&amp;"["&amp;N93&amp;"],"&amp;""""&amp;"parts"&amp;""""&amp;":"&amp;"["&amp;O93&amp;"]"&amp;","&amp;""""&amp;"products"&amp;""""&amp;":"&amp;"["&amp;P93&amp;"]"&amp;"}"&amp;","</f>
        <v>{"id":"92","car_model_id":"92","car_model":[{"id":"92","make_id":"9","model_name":"Dakota","year_model":"1996 - on","description":""},],"parts":[{"id":"11","category":"BATTERY","name":"OE BATTERY","code":"N50","description":""},],"products":[{"id":"92","car_part_id":"92","bestbuy_id":"1995","category":"battery","brand":"energizer","name":"D26L","value":"","description":"6300","price":"6300"},]},</v>
      </c>
      <c r="M93" s="5" t="str">
        <f aca="false">"parts"&amp;""""&amp;":"&amp;"["&amp;O93&amp;"]"&amp;","&amp;""""&amp;"products"&amp;""""&amp;":"&amp;"["&amp;P93&amp;"]"&amp;"}"&amp;","</f>
        <v>parts":[{"id":"11","category":"BATTERY","name":"OE BATTERY","code":"N50","description":""},],"products":[{"id":"92","car_part_id":"92","bestbuy_id":"1995","category":"battery","brand":"energizer","name":"D26L","value":"","description":"6300","price":"6300"},]},</v>
      </c>
      <c r="N93" s="5" t="str">
        <f aca="false">VLOOKUP(B93,model!$A$2:$V$620,22,0)</f>
        <v>{"id":"92","make_id":"9","model_name":"Dakota","year_model":"1996 - on","description":""},</v>
      </c>
      <c r="O93" s="5" t="str">
        <f aca="false">VLOOKUP(C93,part!$A$2:$G$51,7,0)</f>
        <v>{"id":"11","category":"BATTERY","name":"OE BATTERY","code":"N50","description":""},</v>
      </c>
      <c r="P93" s="5" t="str">
        <f aca="false">VLOOKUP(A93,product!B93:Y712,23,0)</f>
        <v>{"id":"92","car_part_id":"92","bestbuy_id":"1995","category":"battery","brand":"energizer","name":"D26L","value":"","description":"6300","price":"6300"},</v>
      </c>
    </row>
    <row r="94" customFormat="false" ht="13.8" hidden="false" customHeight="false" outlineLevel="0" collapsed="false">
      <c r="A94" s="5" t="n">
        <v>93</v>
      </c>
      <c r="B94" s="8" t="n">
        <v>93</v>
      </c>
      <c r="C94" s="5" t="n">
        <f aca="false">VLOOKUP(B94,model!A93:H712,8,0)</f>
        <v>30</v>
      </c>
      <c r="D94" s="5" t="str">
        <f aca="false">IFERROR(VLOOKUP(C94,part!$A$2:$E$51,2,0),"")</f>
        <v>BATTERY</v>
      </c>
      <c r="E94" s="5" t="str">
        <f aca="false">IFERROR(VLOOKUP(C94,part!$A$2:$E$51,3,0),"")</f>
        <v>OE BATTERY</v>
      </c>
      <c r="F94" s="5" t="str">
        <f aca="false">IFERROR(VLOOKUP(C94,part!$A$2:$E$51,4,0),"")</f>
        <v>G65</v>
      </c>
      <c r="G94" s="5" t="n">
        <f aca="false">IFERROR(VLOOKUP(C94,part!$A$2:$E$51,5,0),"")</f>
        <v>0</v>
      </c>
      <c r="H94" s="5" t="str">
        <f aca="false">VLOOKUP(A94,model!$A$1:$I$620,9,0)</f>
        <v>G65</v>
      </c>
      <c r="I94" s="5" t="n">
        <f aca="false">VLOOKUP(B94,model!$A$2:$J$620,10,0)</f>
        <v>0</v>
      </c>
      <c r="J94" s="5" t="n">
        <f aca="false">VLOOKUP(B94,Sheet6!K93:L996,2,0)</f>
        <v>0</v>
      </c>
      <c r="K94" s="5" t="n">
        <f aca="false">VLOOKUP(B94,model!A93:M712,13,0)</f>
        <v>0</v>
      </c>
      <c r="L94" s="5" t="str">
        <f aca="false">"{"&amp;""""&amp;"id"&amp;""""&amp;":"&amp;""""&amp;A94&amp;""""&amp;","&amp;""""&amp;"car_model_id"&amp;""""&amp;":"&amp;""""&amp;B94&amp;""""&amp;","&amp;""""&amp;"car_model"&amp;""""&amp;":"&amp;"["&amp;N94&amp;"],"&amp;""""&amp;"parts"&amp;""""&amp;":"&amp;"["&amp;O94&amp;"]"&amp;","&amp;""""&amp;"products"&amp;""""&amp;":"&amp;"["&amp;P94&amp;"]"&amp;"}"&amp;","</f>
        <v>{"id":"93","car_model_id":"93","car_model":[{"id":"93","make_id":"9","model_name":"Durango","year_model":"","description":""},],"parts":[{"id":"30","category":"BATTERY","name":"OE BATTERY","code":"G65","description":""},],"products":[{"id":"93","car_part_id":"93","bestbuy_id":"0","category":"battery","brand":"energizer","name":"G65","value":"","description":"","price":""},]},</v>
      </c>
      <c r="M94" s="5" t="str">
        <f aca="false">"parts"&amp;""""&amp;":"&amp;"["&amp;O94&amp;"]"&amp;","&amp;""""&amp;"products"&amp;""""&amp;":"&amp;"["&amp;P94&amp;"]"&amp;"}"&amp;","</f>
        <v>parts":[{"id":"30","category":"BATTERY","name":"OE BATTERY","code":"G65","description":""},],"products":[{"id":"93","car_part_id":"93","bestbuy_id":"0","category":"battery","brand":"energizer","name":"G65","value":"","description":"","price":""},]},</v>
      </c>
      <c r="N94" s="5" t="str">
        <f aca="false">VLOOKUP(B94,model!$A$2:$V$620,22,0)</f>
        <v>{"id":"93","make_id":"9","model_name":"Durango","year_model":"","description":""},</v>
      </c>
      <c r="O94" s="5" t="str">
        <f aca="false">VLOOKUP(C94,part!$A$2:$G$51,7,0)</f>
        <v>{"id":"30","category":"BATTERY","name":"OE BATTERY","code":"G65","description":""},</v>
      </c>
      <c r="P94" s="5" t="str">
        <f aca="false">VLOOKUP(A94,product!B94:Y713,23,0)</f>
        <v>{"id":"93","car_part_id":"93","bestbuy_id":"0","category":"battery","brand":"energizer","name":"G65","value":"","description":"","price":""},</v>
      </c>
    </row>
    <row r="95" customFormat="false" ht="13.8" hidden="false" customHeight="false" outlineLevel="0" collapsed="false">
      <c r="A95" s="5" t="n">
        <v>94</v>
      </c>
      <c r="B95" s="8" t="n">
        <v>94</v>
      </c>
      <c r="C95" s="5" t="n">
        <f aca="false">VLOOKUP(B95,model!A94:H713,8,0)</f>
        <v>11</v>
      </c>
      <c r="D95" s="5" t="str">
        <f aca="false">IFERROR(VLOOKUP(C95,part!$A$2:$E$51,2,0),"")</f>
        <v>BATTERY</v>
      </c>
      <c r="E95" s="5" t="str">
        <f aca="false">IFERROR(VLOOKUP(C95,part!$A$2:$E$51,3,0),"")</f>
        <v>OE BATTERY</v>
      </c>
      <c r="F95" s="5" t="str">
        <f aca="false">IFERROR(VLOOKUP(C95,part!$A$2:$E$51,4,0),"")</f>
        <v>N50</v>
      </c>
      <c r="G95" s="5" t="n">
        <f aca="false">IFERROR(VLOOKUP(C95,part!$A$2:$E$51,5,0),"")</f>
        <v>0</v>
      </c>
      <c r="H95" s="5" t="str">
        <f aca="false">VLOOKUP(A95,model!$A$1:$I$620,9,0)</f>
        <v>D26L</v>
      </c>
      <c r="I95" s="5" t="n">
        <f aca="false">VLOOKUP(B95,model!$A$2:$J$620,10,0)</f>
        <v>0</v>
      </c>
      <c r="J95" s="5" t="n">
        <f aca="false">VLOOKUP(B95,Sheet6!K94:L997,2,0)</f>
        <v>0</v>
      </c>
      <c r="K95" s="5" t="n">
        <f aca="false">VLOOKUP(B95,model!A94:M713,13,0)</f>
        <v>1995</v>
      </c>
      <c r="L95" s="5" t="str">
        <f aca="false">"{"&amp;""""&amp;"id"&amp;""""&amp;":"&amp;""""&amp;A95&amp;""""&amp;","&amp;""""&amp;"car_model_id"&amp;""""&amp;":"&amp;""""&amp;B95&amp;""""&amp;","&amp;""""&amp;"car_model"&amp;""""&amp;":"&amp;"["&amp;N95&amp;"],"&amp;""""&amp;"parts"&amp;""""&amp;":"&amp;"["&amp;O95&amp;"]"&amp;","&amp;""""&amp;"products"&amp;""""&amp;":"&amp;"["&amp;P95&amp;"]"&amp;"}"&amp;","</f>
        <v>{"id":"94","car_model_id":"94","car_model":[{"id":"94","make_id":"9","model_name":"Grand Cherokee","year_model":"1996 - on","description":""},],"parts":[{"id":"11","category":"BATTERY","name":"OE BATTERY","code":"N50","description":""},],"products":[{"id":"94","car_part_id":"94","bestbuy_id":"1995","category":"battery","brand":"energizer","name":"D26L","value":"","description":"6300","price":"6300"},]},</v>
      </c>
      <c r="M95" s="5" t="str">
        <f aca="false">"parts"&amp;""""&amp;":"&amp;"["&amp;O95&amp;"]"&amp;","&amp;""""&amp;"products"&amp;""""&amp;":"&amp;"["&amp;P95&amp;"]"&amp;"}"&amp;","</f>
        <v>parts":[{"id":"11","category":"BATTERY","name":"OE BATTERY","code":"N50","description":""},],"products":[{"id":"94","car_part_id":"94","bestbuy_id":"1995","category":"battery","brand":"energizer","name":"D26L","value":"","description":"6300","price":"6300"},]},</v>
      </c>
      <c r="N95" s="5" t="str">
        <f aca="false">VLOOKUP(B95,model!$A$2:$V$620,22,0)</f>
        <v>{"id":"94","make_id":"9","model_name":"Grand Cherokee","year_model":"1996 - on","description":""},</v>
      </c>
      <c r="O95" s="5" t="str">
        <f aca="false">VLOOKUP(C95,part!$A$2:$G$51,7,0)</f>
        <v>{"id":"11","category":"BATTERY","name":"OE BATTERY","code":"N50","description":""},</v>
      </c>
      <c r="P95" s="5" t="str">
        <f aca="false">VLOOKUP(A95,product!B95:Y714,23,0)</f>
        <v>{"id":"94","car_part_id":"94","bestbuy_id":"1995","category":"battery","brand":"energizer","name":"D26L","value":"","description":"6300","price":"6300"},</v>
      </c>
    </row>
    <row r="96" customFormat="false" ht="13.8" hidden="false" customHeight="false" outlineLevel="0" collapsed="false">
      <c r="A96" s="5" t="n">
        <v>95</v>
      </c>
      <c r="B96" s="8" t="n">
        <v>95</v>
      </c>
      <c r="C96" s="5" t="n">
        <f aca="false">VLOOKUP(B96,model!A95:H714,8,0)</f>
        <v>30</v>
      </c>
      <c r="D96" s="5" t="str">
        <f aca="false">IFERROR(VLOOKUP(C96,part!$A$2:$E$51,2,0),"")</f>
        <v>BATTERY</v>
      </c>
      <c r="E96" s="5" t="str">
        <f aca="false">IFERROR(VLOOKUP(C96,part!$A$2:$E$51,3,0),"")</f>
        <v>OE BATTERY</v>
      </c>
      <c r="F96" s="5" t="str">
        <f aca="false">IFERROR(VLOOKUP(C96,part!$A$2:$E$51,4,0),"")</f>
        <v>G65</v>
      </c>
      <c r="G96" s="5" t="n">
        <f aca="false">IFERROR(VLOOKUP(C96,part!$A$2:$E$51,5,0),"")</f>
        <v>0</v>
      </c>
      <c r="H96" s="5" t="str">
        <f aca="false">VLOOKUP(A96,model!$A$1:$I$620,9,0)</f>
        <v>G65</v>
      </c>
      <c r="I96" s="5" t="n">
        <f aca="false">VLOOKUP(B96,model!$A$2:$J$620,10,0)</f>
        <v>0</v>
      </c>
      <c r="J96" s="5" t="n">
        <f aca="false">VLOOKUP(B96,Sheet6!K95:L998,2,0)</f>
        <v>0</v>
      </c>
      <c r="K96" s="5" t="n">
        <f aca="false">VLOOKUP(B96,model!A95:M714,13,0)</f>
        <v>0</v>
      </c>
      <c r="L96" s="5" t="str">
        <f aca="false">"{"&amp;""""&amp;"id"&amp;""""&amp;":"&amp;""""&amp;A96&amp;""""&amp;","&amp;""""&amp;"car_model_id"&amp;""""&amp;":"&amp;""""&amp;B96&amp;""""&amp;","&amp;""""&amp;"car_model"&amp;""""&amp;":"&amp;"["&amp;N96&amp;"],"&amp;""""&amp;"parts"&amp;""""&amp;":"&amp;"["&amp;O96&amp;"]"&amp;","&amp;""""&amp;"products"&amp;""""&amp;":"&amp;"["&amp;P96&amp;"]"&amp;"}"&amp;","</f>
        <v>{"id":"95","car_model_id":"95","car_model":[{"id":"95","make_id":"9","model_name":"Grand Cherokke","year_model":"","description":""},],"parts":[{"id":"30","category":"BATTERY","name":"OE BATTERY","code":"G65","description":""},],"products":[{"id":"95","car_part_id":"95","bestbuy_id":"0","category":"battery","brand":"energizer","name":"G65","value":"","description":"","price":""},]},</v>
      </c>
      <c r="M96" s="5" t="str">
        <f aca="false">"parts"&amp;""""&amp;":"&amp;"["&amp;O96&amp;"]"&amp;","&amp;""""&amp;"products"&amp;""""&amp;":"&amp;"["&amp;P96&amp;"]"&amp;"}"&amp;","</f>
        <v>parts":[{"id":"30","category":"BATTERY","name":"OE BATTERY","code":"G65","description":""},],"products":[{"id":"95","car_part_id":"95","bestbuy_id":"0","category":"battery","brand":"energizer","name":"G65","value":"","description":"","price":""},]},</v>
      </c>
      <c r="N96" s="5" t="str">
        <f aca="false">VLOOKUP(B96,model!$A$2:$V$620,22,0)</f>
        <v>{"id":"95","make_id":"9","model_name":"Grand Cherokke","year_model":"","description":""},</v>
      </c>
      <c r="O96" s="5" t="str">
        <f aca="false">VLOOKUP(C96,part!$A$2:$G$51,7,0)</f>
        <v>{"id":"30","category":"BATTERY","name":"OE BATTERY","code":"G65","description":""},</v>
      </c>
      <c r="P96" s="5" t="str">
        <f aca="false">VLOOKUP(A96,product!B96:Y715,23,0)</f>
        <v>{"id":"95","car_part_id":"95","bestbuy_id":"0","category":"battery","brand":"energizer","name":"G65","value":"","description":"","price":""},</v>
      </c>
    </row>
    <row r="97" customFormat="false" ht="13.8" hidden="false" customHeight="false" outlineLevel="0" collapsed="false">
      <c r="A97" s="5" t="n">
        <v>96</v>
      </c>
      <c r="B97" s="8" t="n">
        <v>96</v>
      </c>
      <c r="C97" s="5" t="n">
        <f aca="false">VLOOKUP(B97,model!A96:H715,8,0)</f>
        <v>5</v>
      </c>
      <c r="D97" s="5" t="str">
        <f aca="false">IFERROR(VLOOKUP(C97,part!$A$2:$E$51,2,0),"")</f>
        <v>BATTERY</v>
      </c>
      <c r="E97" s="5" t="str">
        <f aca="false">IFERROR(VLOOKUP(C97,part!$A$2:$E$51,3,0),"")</f>
        <v>OE BATTERY</v>
      </c>
      <c r="F97" s="5" t="str">
        <f aca="false">IFERROR(VLOOKUP(C97,part!$A$2:$E$51,4,0),"")</f>
        <v>DIN66</v>
      </c>
      <c r="G97" s="5" t="n">
        <f aca="false">IFERROR(VLOOKUP(C97,part!$A$2:$E$51,5,0),"")</f>
        <v>0</v>
      </c>
      <c r="H97" s="5" t="str">
        <f aca="false">VLOOKUP(A97,model!$A$1:$I$620,9,0)</f>
        <v>DIN66</v>
      </c>
      <c r="I97" s="5" t="n">
        <f aca="false">VLOOKUP(B97,model!$A$2:$J$620,10,0)</f>
        <v>2001</v>
      </c>
      <c r="J97" s="5" t="n">
        <f aca="false">VLOOKUP(B97,Sheet6!K96:L999,2,0)</f>
        <v>0</v>
      </c>
      <c r="K97" s="5" t="str">
        <f aca="false">VLOOKUP(B97,model!A96:M715,13,0)</f>
        <v>2001/2004</v>
      </c>
      <c r="L97" s="5" t="str">
        <f aca="false">"{"&amp;""""&amp;"id"&amp;""""&amp;":"&amp;""""&amp;A97&amp;""""&amp;","&amp;""""&amp;"car_model_id"&amp;""""&amp;":"&amp;""""&amp;B97&amp;""""&amp;","&amp;""""&amp;"car_model"&amp;""""&amp;":"&amp;"["&amp;N97&amp;"],"&amp;""""&amp;"parts"&amp;""""&amp;":"&amp;"["&amp;O97&amp;"]"&amp;","&amp;""""&amp;"products"&amp;""""&amp;":"&amp;"["&amp;P97&amp;"]"&amp;"}"&amp;","</f>
        <v>{"id":"96","car_model_id":"96","car_model":[{"id":"96","make_id":"9","model_name":"Pacifica","year_model":"2007 - on","description":""},],"parts":[{"id":"5","category":"BATTERY","name":"OE BATTERY","code":"DIN66","description":""},],"products":[{"id":"96","car_part_id":"96","bestbuy_id":"2001","category":"battery","brand":"energizer","name":"DIN66","value":"","description":"7950","price":"7950"},{"id":"635","car_part_id":"96","bestbuy_id":"2004","category":"battery","brand":"energizer","name":"DIN66","description":"","price":"15850"},]},</v>
      </c>
      <c r="M97" s="5" t="str">
        <f aca="false">"parts"&amp;""""&amp;":"&amp;"["&amp;O97&amp;"]"&amp;","&amp;""""&amp;"products"&amp;""""&amp;":"&amp;"["&amp;P97&amp;"]"&amp;"}"&amp;","</f>
        <v>parts":[{"id":"5","category":"BATTERY","name":"OE BATTERY","code":"DIN66","description":""},],"products":[{"id":"96","car_part_id":"96","bestbuy_id":"2001","category":"battery","brand":"energizer","name":"DIN66","value":"","description":"7950","price":"7950"},{"id":"635","car_part_id":"96","bestbuy_id":"2004","category":"battery","brand":"energizer","name":"DIN66","description":"","price":"15850"},]},</v>
      </c>
      <c r="N97" s="5" t="str">
        <f aca="false">VLOOKUP(B97,model!$A$2:$V$620,22,0)</f>
        <v>{"id":"96","make_id":"9","model_name":"Pacifica","year_model":"2007 - on","description":""},</v>
      </c>
      <c r="O97" s="5" t="str">
        <f aca="false">VLOOKUP(C97,part!$A$2:$G$51,7,0)</f>
        <v>{"id":"5","category":"BATTERY","name":"OE BATTERY","code":"DIN66","description":""},</v>
      </c>
      <c r="P97" s="5" t="str">
        <f aca="false">VLOOKUP(A97,product!B97:Y716,23,0)</f>
        <v>{"id":"96","car_part_id":"96","bestbuy_id":"2001","category":"battery","brand":"energizer","name":"DIN66","value":"","description":"7950","price":"7950"},{"id":"635","car_part_id":"96","bestbuy_id":"2004","category":"battery","brand":"energizer","name":"DIN66","description":"","price":"15850"},</v>
      </c>
    </row>
    <row r="98" customFormat="false" ht="13.8" hidden="false" customHeight="false" outlineLevel="0" collapsed="false">
      <c r="A98" s="5" t="n">
        <v>97</v>
      </c>
      <c r="B98" s="8" t="n">
        <v>97</v>
      </c>
      <c r="C98" s="5" t="n">
        <f aca="false">VLOOKUP(B98,model!A97:H716,8,0)</f>
        <v>11</v>
      </c>
      <c r="D98" s="5" t="str">
        <f aca="false">IFERROR(VLOOKUP(C98,part!$A$2:$E$51,2,0),"")</f>
        <v>BATTERY</v>
      </c>
      <c r="E98" s="5" t="str">
        <f aca="false">IFERROR(VLOOKUP(C98,part!$A$2:$E$51,3,0),"")</f>
        <v>OE BATTERY</v>
      </c>
      <c r="F98" s="5" t="str">
        <f aca="false">IFERROR(VLOOKUP(C98,part!$A$2:$E$51,4,0),"")</f>
        <v>N50</v>
      </c>
      <c r="G98" s="5" t="n">
        <f aca="false">IFERROR(VLOOKUP(C98,part!$A$2:$E$51,5,0),"")</f>
        <v>0</v>
      </c>
      <c r="H98" s="5" t="str">
        <f aca="false">VLOOKUP(A98,model!$A$1:$I$620,9,0)</f>
        <v>D26L</v>
      </c>
      <c r="I98" s="5" t="n">
        <f aca="false">VLOOKUP(B98,model!$A$2:$J$620,10,0)</f>
        <v>0</v>
      </c>
      <c r="J98" s="5" t="n">
        <f aca="false">VLOOKUP(B98,Sheet6!K97:L1000,2,0)</f>
        <v>0</v>
      </c>
      <c r="K98" s="5" t="n">
        <f aca="false">VLOOKUP(B98,model!A97:M716,13,0)</f>
        <v>1995</v>
      </c>
      <c r="L98" s="5" t="str">
        <f aca="false">"{"&amp;""""&amp;"id"&amp;""""&amp;":"&amp;""""&amp;A98&amp;""""&amp;","&amp;""""&amp;"car_model_id"&amp;""""&amp;":"&amp;""""&amp;B98&amp;""""&amp;","&amp;""""&amp;"car_model"&amp;""""&amp;":"&amp;"["&amp;N98&amp;"],"&amp;""""&amp;"parts"&amp;""""&amp;":"&amp;"["&amp;O98&amp;"]"&amp;","&amp;""""&amp;"products"&amp;""""&amp;":"&amp;"["&amp;P98&amp;"]"&amp;"}"&amp;","</f>
        <v>{"id":"97","car_model_id":"97","car_model":[{"id":"97","make_id":"9","model_name":"Ram","year_model":"1996 - on","description":""},],"parts":[{"id":"11","category":"BATTERY","name":"OE BATTERY","code":"N50","description":""},],"products":[{"id":"97","car_part_id":"97","bestbuy_id":"1995","category":"battery","brand":"energizer","name":"D26L","value":"","description":"6300","price":"6300"},]},</v>
      </c>
      <c r="M98" s="5" t="str">
        <f aca="false">"parts"&amp;""""&amp;":"&amp;"["&amp;O98&amp;"]"&amp;","&amp;""""&amp;"products"&amp;""""&amp;":"&amp;"["&amp;P98&amp;"]"&amp;"}"&amp;","</f>
        <v>parts":[{"id":"11","category":"BATTERY","name":"OE BATTERY","code":"N50","description":""},],"products":[{"id":"97","car_part_id":"97","bestbuy_id":"1995","category":"battery","brand":"energizer","name":"D26L","value":"","description":"6300","price":"6300"},]},</v>
      </c>
      <c r="N98" s="5" t="str">
        <f aca="false">VLOOKUP(B98,model!$A$2:$V$620,22,0)</f>
        <v>{"id":"97","make_id":"9","model_name":"Ram","year_model":"1996 - on","description":""},</v>
      </c>
      <c r="O98" s="5" t="str">
        <f aca="false">VLOOKUP(C98,part!$A$2:$G$51,7,0)</f>
        <v>{"id":"11","category":"BATTERY","name":"OE BATTERY","code":"N50","description":""},</v>
      </c>
      <c r="P98" s="5" t="str">
        <f aca="false">VLOOKUP(A98,product!B98:Y717,23,0)</f>
        <v>{"id":"97","car_part_id":"97","bestbuy_id":"1995","category":"battery","brand":"energizer","name":"D26L","value":"","description":"6300","price":"6300"},</v>
      </c>
    </row>
    <row r="99" customFormat="false" ht="13.8" hidden="false" customHeight="false" outlineLevel="0" collapsed="false">
      <c r="A99" s="5" t="n">
        <v>98</v>
      </c>
      <c r="B99" s="8" t="n">
        <v>98</v>
      </c>
      <c r="C99" s="5" t="n">
        <f aca="false">VLOOKUP(B99,model!A98:H717,8,0)</f>
        <v>1</v>
      </c>
      <c r="D99" s="5" t="str">
        <f aca="false">IFERROR(VLOOKUP(C99,part!$A$2:$E$51,2,0),"")</f>
        <v>BATTERY</v>
      </c>
      <c r="E99" s="5" t="str">
        <f aca="false">IFERROR(VLOOKUP(C99,part!$A$2:$E$51,3,0),"")</f>
        <v>OE BATTERY</v>
      </c>
      <c r="F99" s="5" t="str">
        <f aca="false">IFERROR(VLOOKUP(C99,part!$A$2:$E$51,4,0),"")</f>
        <v>N70</v>
      </c>
      <c r="G99" s="5" t="n">
        <f aca="false">IFERROR(VLOOKUP(C99,part!$A$2:$E$51,5,0),"")</f>
        <v>0</v>
      </c>
      <c r="H99" s="5" t="str">
        <f aca="false">VLOOKUP(A99,model!$A$1:$I$620,9,0)</f>
        <v>D31L</v>
      </c>
      <c r="I99" s="5" t="n">
        <f aca="false">VLOOKUP(B99,model!$A$2:$J$620,10,0)</f>
        <v>0</v>
      </c>
      <c r="J99" s="5" t="n">
        <f aca="false">VLOOKUP(B99,Sheet6!K98:L1001,2,0)</f>
        <v>0</v>
      </c>
      <c r="K99" s="5" t="n">
        <f aca="false">VLOOKUP(B99,model!A98:M717,13,0)</f>
        <v>1996</v>
      </c>
      <c r="L99" s="5" t="str">
        <f aca="false">"{"&amp;""""&amp;"id"&amp;""""&amp;":"&amp;""""&amp;A99&amp;""""&amp;","&amp;""""&amp;"car_model_id"&amp;""""&amp;":"&amp;""""&amp;B99&amp;""""&amp;","&amp;""""&amp;"car_model"&amp;""""&amp;":"&amp;"["&amp;N99&amp;"],"&amp;""""&amp;"parts"&amp;""""&amp;":"&amp;"["&amp;O99&amp;"]"&amp;","&amp;""""&amp;"products"&amp;""""&amp;":"&amp;"["&amp;P99&amp;"]"&amp;"}"&amp;","</f>
        <v>{"id":"98","car_model_id":"98","car_model":[{"id":"98","make_id":"9","model_name":"Ram Charger (Diesel)","year_model":"1996 - on","description":""},],"parts":[{"id":"1","category":"BATTERY","name":"OE BATTERY","code":"N70","description":""},],"products":[{"id":"98","car_part_id":"98","bestbuy_id":"1996","category":"battery","brand":"energizer","name":"D31L","value":"","description":"7050","price":"7050"},]},</v>
      </c>
      <c r="M99" s="5" t="str">
        <f aca="false">"parts"&amp;""""&amp;":"&amp;"["&amp;O99&amp;"]"&amp;","&amp;""""&amp;"products"&amp;""""&amp;":"&amp;"["&amp;P99&amp;"]"&amp;"}"&amp;","</f>
        <v>parts":[{"id":"1","category":"BATTERY","name":"OE BATTERY","code":"N70","description":""},],"products":[{"id":"98","car_part_id":"98","bestbuy_id":"1996","category":"battery","brand":"energizer","name":"D31L","value":"","description":"7050","price":"7050"},]},</v>
      </c>
      <c r="N99" s="5" t="str">
        <f aca="false">VLOOKUP(B99,model!$A$2:$V$620,22,0)</f>
        <v>{"id":"98","make_id":"9","model_name":"Ram Charger (Diesel)","year_model":"1996 - on","description":""},</v>
      </c>
      <c r="O99" s="5" t="str">
        <f aca="false">VLOOKUP(C99,part!$A$2:$G$51,7,0)</f>
        <v>{"id":"1","category":"BATTERY","name":"OE BATTERY","code":"N70","description":""},</v>
      </c>
      <c r="P99" s="5" t="str">
        <f aca="false">VLOOKUP(A99,product!B99:Y718,23,0)</f>
        <v>{"id":"98","car_part_id":"98","bestbuy_id":"1996","category":"battery","brand":"energizer","name":"D31L","value":"","description":"7050","price":"7050"},</v>
      </c>
    </row>
    <row r="100" customFormat="false" ht="13.8" hidden="false" customHeight="false" outlineLevel="0" collapsed="false">
      <c r="A100" s="5" t="n">
        <v>99</v>
      </c>
      <c r="B100" s="8" t="n">
        <v>99</v>
      </c>
      <c r="C100" s="5" t="n">
        <f aca="false">VLOOKUP(B100,model!A99:H718,8,0)</f>
        <v>11</v>
      </c>
      <c r="D100" s="5" t="str">
        <f aca="false">IFERROR(VLOOKUP(C100,part!$A$2:$E$51,2,0),"")</f>
        <v>BATTERY</v>
      </c>
      <c r="E100" s="5" t="str">
        <f aca="false">IFERROR(VLOOKUP(C100,part!$A$2:$E$51,3,0),"")</f>
        <v>OE BATTERY</v>
      </c>
      <c r="F100" s="5" t="str">
        <f aca="false">IFERROR(VLOOKUP(C100,part!$A$2:$E$51,4,0),"")</f>
        <v>N50</v>
      </c>
      <c r="G100" s="5" t="n">
        <f aca="false">IFERROR(VLOOKUP(C100,part!$A$2:$E$51,5,0),"")</f>
        <v>0</v>
      </c>
      <c r="H100" s="5" t="str">
        <f aca="false">VLOOKUP(A100,model!$A$1:$I$620,9,0)</f>
        <v>D26L</v>
      </c>
      <c r="I100" s="5" t="n">
        <f aca="false">VLOOKUP(B100,model!$A$2:$J$620,10,0)</f>
        <v>0</v>
      </c>
      <c r="J100" s="5" t="n">
        <f aca="false">VLOOKUP(B100,Sheet6!K99:L1002,2,0)</f>
        <v>0</v>
      </c>
      <c r="K100" s="5" t="n">
        <f aca="false">VLOOKUP(B100,model!A99:M718,13,0)</f>
        <v>1995</v>
      </c>
      <c r="L100" s="5" t="str">
        <f aca="false">"{"&amp;""""&amp;"id"&amp;""""&amp;":"&amp;""""&amp;A100&amp;""""&amp;","&amp;""""&amp;"car_model_id"&amp;""""&amp;":"&amp;""""&amp;B100&amp;""""&amp;","&amp;""""&amp;"car_model"&amp;""""&amp;":"&amp;"["&amp;N100&amp;"],"&amp;""""&amp;"parts"&amp;""""&amp;":"&amp;"["&amp;O100&amp;"]"&amp;","&amp;""""&amp;"products"&amp;""""&amp;":"&amp;"["&amp;P100&amp;"]"&amp;"}"&amp;","</f>
        <v>{"id":"99","car_model_id":"99","car_model":[{"id":"99","make_id":"9","model_name":"Ram Charger (Gasoline) ","year_model":"1996 - on","description":""},],"parts":[{"id":"11","category":"BATTERY","name":"OE BATTERY","code":"N50","description":""},],"products":[{"id":"99","car_part_id":"99","bestbuy_id":"1995","category":"battery","brand":"energizer","name":"D26L","value":"","description":"6300","price":"6300"},]},</v>
      </c>
      <c r="M100" s="5" t="str">
        <f aca="false">"parts"&amp;""""&amp;":"&amp;"["&amp;O100&amp;"]"&amp;","&amp;""""&amp;"products"&amp;""""&amp;":"&amp;"["&amp;P100&amp;"]"&amp;"}"&amp;","</f>
        <v>parts":[{"id":"11","category":"BATTERY","name":"OE BATTERY","code":"N50","description":""},],"products":[{"id":"99","car_part_id":"99","bestbuy_id":"1995","category":"battery","brand":"energizer","name":"D26L","value":"","description":"6300","price":"6300"},]},</v>
      </c>
      <c r="N100" s="5" t="str">
        <f aca="false">VLOOKUP(B100,model!$A$2:$V$620,22,0)</f>
        <v>{"id":"99","make_id":"9","model_name":"Ram Charger (Gasoline) ","year_model":"1996 - on","description":""},</v>
      </c>
      <c r="O100" s="5" t="str">
        <f aca="false">VLOOKUP(C100,part!$A$2:$G$51,7,0)</f>
        <v>{"id":"11","category":"BATTERY","name":"OE BATTERY","code":"N50","description":""},</v>
      </c>
      <c r="P100" s="5" t="str">
        <f aca="false">VLOOKUP(A100,product!B100:Y719,23,0)</f>
        <v>{"id":"99","car_part_id":"99","bestbuy_id":"1995","category":"battery","brand":"energizer","name":"D26L","value":"","description":"6300","price":"6300"},</v>
      </c>
    </row>
    <row r="101" customFormat="false" ht="13.8" hidden="false" customHeight="false" outlineLevel="0" collapsed="false">
      <c r="A101" s="5" t="n">
        <v>100</v>
      </c>
      <c r="B101" s="8" t="n">
        <v>100</v>
      </c>
      <c r="C101" s="5" t="n">
        <f aca="false">VLOOKUP(B101,model!A100:H719,8,0)</f>
        <v>5</v>
      </c>
      <c r="D101" s="5" t="str">
        <f aca="false">IFERROR(VLOOKUP(C101,part!$A$2:$E$51,2,0),"")</f>
        <v>BATTERY</v>
      </c>
      <c r="E101" s="5" t="str">
        <f aca="false">IFERROR(VLOOKUP(C101,part!$A$2:$E$51,3,0),"")</f>
        <v>OE BATTERY</v>
      </c>
      <c r="F101" s="5" t="str">
        <f aca="false">IFERROR(VLOOKUP(C101,part!$A$2:$E$51,4,0),"")</f>
        <v>DIN66</v>
      </c>
      <c r="G101" s="5" t="n">
        <f aca="false">IFERROR(VLOOKUP(C101,part!$A$2:$E$51,5,0),"")</f>
        <v>0</v>
      </c>
      <c r="H101" s="5" t="str">
        <f aca="false">VLOOKUP(A101,model!$A$1:$I$620,9,0)</f>
        <v>DIN66</v>
      </c>
      <c r="I101" s="5" t="n">
        <f aca="false">VLOOKUP(B101,model!$A$2:$J$620,10,0)</f>
        <v>2001</v>
      </c>
      <c r="J101" s="5" t="n">
        <f aca="false">VLOOKUP(B101,Sheet6!K100:L1003,2,0)</f>
        <v>0</v>
      </c>
      <c r="K101" s="5" t="str">
        <f aca="false">VLOOKUP(B101,model!A100:M719,13,0)</f>
        <v>2001/2004</v>
      </c>
      <c r="L101" s="5" t="str">
        <f aca="false">"{"&amp;""""&amp;"id"&amp;""""&amp;":"&amp;""""&amp;A101&amp;""""&amp;","&amp;""""&amp;"car_model_id"&amp;""""&amp;":"&amp;""""&amp;B101&amp;""""&amp;","&amp;""""&amp;"car_model"&amp;""""&amp;":"&amp;"["&amp;N101&amp;"],"&amp;""""&amp;"parts"&amp;""""&amp;":"&amp;"["&amp;O101&amp;"]"&amp;","&amp;""""&amp;"products"&amp;""""&amp;":"&amp;"["&amp;P101&amp;"]"&amp;"}"&amp;","</f>
        <v>{"id":"100","car_model_id":"100","car_model":[{"id":"100","make_id":"9","model_name":"Sebring ","year_model":"","description":""},],"parts":[{"id":"5","category":"BATTERY","name":"OE BATTERY","code":"DIN66","description":""},],"products":[{"id":"100","car_part_id":"100","bestbuy_id":"2001","category":"battery","brand":"energizer","name":"DIN66","value":"","description":"7950","price":"7950"},{"id":"636","car_part_id":"100","bestbuy_id":"2004","category":"battery","brand":"energizer","name":"DIN66","description":"","price":"15850"},]},</v>
      </c>
      <c r="M101" s="5" t="str">
        <f aca="false">"parts"&amp;""""&amp;":"&amp;"["&amp;O101&amp;"]"&amp;","&amp;""""&amp;"products"&amp;""""&amp;":"&amp;"["&amp;P101&amp;"]"&amp;"}"&amp;","</f>
        <v>parts":[{"id":"5","category":"BATTERY","name":"OE BATTERY","code":"DIN66","description":""},],"products":[{"id":"100","car_part_id":"100","bestbuy_id":"2001","category":"battery","brand":"energizer","name":"DIN66","value":"","description":"7950","price":"7950"},{"id":"636","car_part_id":"100","bestbuy_id":"2004","category":"battery","brand":"energizer","name":"DIN66","description":"","price":"15850"},]},</v>
      </c>
      <c r="N101" s="5" t="str">
        <f aca="false">VLOOKUP(B101,model!$A$2:$V$620,22,0)</f>
        <v>{"id":"100","make_id":"9","model_name":"Sebring ","year_model":"","description":""},</v>
      </c>
      <c r="O101" s="5" t="str">
        <f aca="false">VLOOKUP(C101,part!$A$2:$G$51,7,0)</f>
        <v>{"id":"5","category":"BATTERY","name":"OE BATTERY","code":"DIN66","description":""},</v>
      </c>
      <c r="P101" s="5" t="str">
        <f aca="false">VLOOKUP(A101,product!B101:Y720,23,0)</f>
        <v>{"id":"100","car_part_id":"100","bestbuy_id":"2001","category":"battery","brand":"energizer","name":"DIN66","value":"","description":"7950","price":"7950"},{"id":"636","car_part_id":"100","bestbuy_id":"2004","category":"battery","brand":"energizer","name":"DIN66","description":"","price":"15850"},</v>
      </c>
    </row>
    <row r="102" customFormat="false" ht="13.8" hidden="false" customHeight="false" outlineLevel="0" collapsed="false">
      <c r="A102" s="5" t="n">
        <v>101</v>
      </c>
      <c r="B102" s="8" t="n">
        <v>101</v>
      </c>
      <c r="C102" s="5" t="n">
        <f aca="false">VLOOKUP(B102,model!A101:H720,8,0)</f>
        <v>5</v>
      </c>
      <c r="D102" s="5" t="str">
        <f aca="false">IFERROR(VLOOKUP(C102,part!$A$2:$E$51,2,0),"")</f>
        <v>BATTERY</v>
      </c>
      <c r="E102" s="5" t="str">
        <f aca="false">IFERROR(VLOOKUP(C102,part!$A$2:$E$51,3,0),"")</f>
        <v>OE BATTERY</v>
      </c>
      <c r="F102" s="5" t="str">
        <f aca="false">IFERROR(VLOOKUP(C102,part!$A$2:$E$51,4,0),"")</f>
        <v>DIN66</v>
      </c>
      <c r="G102" s="5" t="n">
        <f aca="false">IFERROR(VLOOKUP(C102,part!$A$2:$E$51,5,0),"")</f>
        <v>0</v>
      </c>
      <c r="H102" s="5" t="str">
        <f aca="false">VLOOKUP(A102,model!$A$1:$I$620,9,0)</f>
        <v>DIN66</v>
      </c>
      <c r="I102" s="5" t="n">
        <f aca="false">VLOOKUP(B102,model!$A$2:$J$620,10,0)</f>
        <v>2001</v>
      </c>
      <c r="J102" s="5" t="n">
        <f aca="false">VLOOKUP(B102,Sheet6!K101:L1004,2,0)</f>
        <v>0</v>
      </c>
      <c r="K102" s="5" t="str">
        <f aca="false">VLOOKUP(B102,model!A101:M720,13,0)</f>
        <v>2001/2004</v>
      </c>
      <c r="L102" s="5" t="str">
        <f aca="false">"{"&amp;""""&amp;"id"&amp;""""&amp;":"&amp;""""&amp;A102&amp;""""&amp;","&amp;""""&amp;"car_model_id"&amp;""""&amp;":"&amp;""""&amp;B102&amp;""""&amp;","&amp;""""&amp;"car_model"&amp;""""&amp;":"&amp;"["&amp;N102&amp;"],"&amp;""""&amp;"parts"&amp;""""&amp;":"&amp;"["&amp;O102&amp;"]"&amp;","&amp;""""&amp;"products"&amp;""""&amp;":"&amp;"["&amp;P102&amp;"]"&amp;"}"&amp;","</f>
        <v>{"id":"101","car_model_id":"101","car_model":[{"id":"101","make_id":"9","model_name":"Town &amp; Country","year_model":"2007 - on","description":""},],"parts":[{"id":"5","category":"BATTERY","name":"OE BATTERY","code":"DIN66","description":""},],"products":[{"id":"101","car_part_id":"101","bestbuy_id":"2001","category":"battery","brand":"energizer","name":"DIN66","value":"","description":"7950","price":"7950"},{"id":"637","car_part_id":"101","bestbuy_id":"2004","category":"battery","brand":"energizer","name":"DIN66","description":"","price":"15850"},]},</v>
      </c>
      <c r="M102" s="5" t="str">
        <f aca="false">"parts"&amp;""""&amp;":"&amp;"["&amp;O102&amp;"]"&amp;","&amp;""""&amp;"products"&amp;""""&amp;":"&amp;"["&amp;P102&amp;"]"&amp;"}"&amp;","</f>
        <v>parts":[{"id":"5","category":"BATTERY","name":"OE BATTERY","code":"DIN66","description":""},],"products":[{"id":"101","car_part_id":"101","bestbuy_id":"2001","category":"battery","brand":"energizer","name":"DIN66","value":"","description":"7950","price":"7950"},{"id":"637","car_part_id":"101","bestbuy_id":"2004","category":"battery","brand":"energizer","name":"DIN66","description":"","price":"15850"},]},</v>
      </c>
      <c r="N102" s="5" t="str">
        <f aca="false">VLOOKUP(B102,model!$A$2:$V$620,22,0)</f>
        <v>{"id":"101","make_id":"9","model_name":"Town &amp; Country","year_model":"2007 - on","description":""},</v>
      </c>
      <c r="O102" s="5" t="str">
        <f aca="false">VLOOKUP(C102,part!$A$2:$G$51,7,0)</f>
        <v>{"id":"5","category":"BATTERY","name":"OE BATTERY","code":"DIN66","description":""},</v>
      </c>
      <c r="P102" s="5" t="str">
        <f aca="false">VLOOKUP(A102,product!B102:Y721,23,0)</f>
        <v>{"id":"101","car_part_id":"101","bestbuy_id":"2001","category":"battery","brand":"energizer","name":"DIN66","value":"","description":"7950","price":"7950"},{"id":"637","car_part_id":"101","bestbuy_id":"2004","category":"battery","brand":"energizer","name":"DIN66","description":"","price":"15850"},</v>
      </c>
    </row>
    <row r="103" customFormat="false" ht="13.8" hidden="false" customHeight="false" outlineLevel="0" collapsed="false">
      <c r="A103" s="5" t="n">
        <v>102</v>
      </c>
      <c r="B103" s="8" t="n">
        <v>102</v>
      </c>
      <c r="C103" s="5" t="n">
        <f aca="false">VLOOKUP(B103,model!A102:H721,8,0)</f>
        <v>2</v>
      </c>
      <c r="D103" s="5" t="str">
        <f aca="false">IFERROR(VLOOKUP(C103,part!$A$2:$E$51,2,0),"")</f>
        <v>BATTERY</v>
      </c>
      <c r="E103" s="5" t="str">
        <f aca="false">IFERROR(VLOOKUP(C103,part!$A$2:$E$51,3,0),"")</f>
        <v>OE BATTERY</v>
      </c>
      <c r="F103" s="5" t="str">
        <f aca="false">IFERROR(VLOOKUP(C103,part!$A$2:$E$51,4,0),"")</f>
        <v>NS50</v>
      </c>
      <c r="G103" s="5" t="n">
        <f aca="false">IFERROR(VLOOKUP(C103,part!$A$2:$E$51,5,0),"")</f>
        <v>0</v>
      </c>
      <c r="H103" s="5" t="str">
        <f aca="false">VLOOKUP(A103,model!$A$1:$I$620,9,0)</f>
        <v>D23L</v>
      </c>
      <c r="I103" s="5" t="n">
        <f aca="false">VLOOKUP(B103,model!$A$2:$J$620,10,0)</f>
        <v>0</v>
      </c>
      <c r="J103" s="5" t="n">
        <f aca="false">VLOOKUP(B103,Sheet6!K102:L1005,2,0)</f>
        <v>0</v>
      </c>
      <c r="K103" s="5" t="n">
        <f aca="false">VLOOKUP(B103,model!A102:M721,13,0)</f>
        <v>1983</v>
      </c>
      <c r="L103" s="5" t="str">
        <f aca="false">"{"&amp;""""&amp;"id"&amp;""""&amp;":"&amp;""""&amp;A103&amp;""""&amp;","&amp;""""&amp;"car_model_id"&amp;""""&amp;":"&amp;""""&amp;B103&amp;""""&amp;","&amp;""""&amp;"car_model"&amp;""""&amp;":"&amp;"["&amp;N103&amp;"],"&amp;""""&amp;"parts"&amp;""""&amp;":"&amp;"["&amp;O103&amp;"]"&amp;","&amp;""""&amp;"products"&amp;""""&amp;":"&amp;"["&amp;P103&amp;"]"&amp;"}"&amp;","</f>
        <v>{"id":"102","car_model_id":"102","car_model":[{"id":"102","make_id":"10","model_name":"Cielo","year_model":"1996 - 1999","description":""},],"parts":[{"id":"2","category":"BATTERY","name":"OE BATTERY","code":"NS50","description":""},],"products":[{"id":"102","car_part_id":"102","bestbuy_id":"1983","category":"battery","brand":"energizer","name":"D23L","value":"","description":"5950","price":"5950"},]},</v>
      </c>
      <c r="M103" s="5" t="str">
        <f aca="false">"parts"&amp;""""&amp;":"&amp;"["&amp;O103&amp;"]"&amp;","&amp;""""&amp;"products"&amp;""""&amp;":"&amp;"["&amp;P103&amp;"]"&amp;"}"&amp;","</f>
        <v>parts":[{"id":"2","category":"BATTERY","name":"OE BATTERY","code":"NS50","description":""},],"products":[{"id":"102","car_part_id":"102","bestbuy_id":"1983","category":"battery","brand":"energizer","name":"D23L","value":"","description":"5950","price":"5950"},]},</v>
      </c>
      <c r="N103" s="5" t="str">
        <f aca="false">VLOOKUP(B103,model!$A$2:$V$620,22,0)</f>
        <v>{"id":"102","make_id":"10","model_name":"Cielo","year_model":"1996 - 1999","description":""},</v>
      </c>
      <c r="O103" s="5" t="str">
        <f aca="false">VLOOKUP(C103,part!$A$2:$G$51,7,0)</f>
        <v>{"id":"2","category":"BATTERY","name":"OE BATTERY","code":"NS50","description":""},</v>
      </c>
      <c r="P103" s="5" t="str">
        <f aca="false">VLOOKUP(A103,product!B103:Y722,23,0)</f>
        <v>{"id":"102","car_part_id":"102","bestbuy_id":"1983","category":"battery","brand":"energizer","name":"D23L","value":"","description":"5950","price":"5950"},</v>
      </c>
    </row>
    <row r="104" customFormat="false" ht="13.8" hidden="false" customHeight="false" outlineLevel="0" collapsed="false">
      <c r="A104" s="5" t="n">
        <v>103</v>
      </c>
      <c r="B104" s="8" t="n">
        <v>103</v>
      </c>
      <c r="C104" s="5" t="n">
        <f aca="false">VLOOKUP(B104,model!A103:H722,8,0)</f>
        <v>2</v>
      </c>
      <c r="D104" s="5" t="str">
        <f aca="false">IFERROR(VLOOKUP(C104,part!$A$2:$E$51,2,0),"")</f>
        <v>BATTERY</v>
      </c>
      <c r="E104" s="5" t="str">
        <f aca="false">IFERROR(VLOOKUP(C104,part!$A$2:$E$51,3,0),"")</f>
        <v>OE BATTERY</v>
      </c>
      <c r="F104" s="5" t="str">
        <f aca="false">IFERROR(VLOOKUP(C104,part!$A$2:$E$51,4,0),"")</f>
        <v>NS50</v>
      </c>
      <c r="G104" s="5" t="n">
        <f aca="false">IFERROR(VLOOKUP(C104,part!$A$2:$E$51,5,0),"")</f>
        <v>0</v>
      </c>
      <c r="H104" s="5" t="str">
        <f aca="false">VLOOKUP(A104,model!$A$1:$I$620,9,0)</f>
        <v>D23L</v>
      </c>
      <c r="I104" s="5" t="n">
        <f aca="false">VLOOKUP(B104,model!$A$2:$J$620,10,0)</f>
        <v>0</v>
      </c>
      <c r="J104" s="5" t="n">
        <f aca="false">VLOOKUP(B104,Sheet6!K103:L1006,2,0)</f>
        <v>0</v>
      </c>
      <c r="K104" s="5" t="n">
        <f aca="false">VLOOKUP(B104,model!A103:M722,13,0)</f>
        <v>1983</v>
      </c>
      <c r="L104" s="5" t="str">
        <f aca="false">"{"&amp;""""&amp;"id"&amp;""""&amp;":"&amp;""""&amp;A104&amp;""""&amp;","&amp;""""&amp;"car_model_id"&amp;""""&amp;":"&amp;""""&amp;B104&amp;""""&amp;","&amp;""""&amp;"car_model"&amp;""""&amp;":"&amp;"["&amp;N104&amp;"],"&amp;""""&amp;"parts"&amp;""""&amp;":"&amp;"["&amp;O104&amp;"]"&amp;","&amp;""""&amp;"products"&amp;""""&amp;":"&amp;"["&amp;P104&amp;"]"&amp;"}"&amp;","</f>
        <v>{"id":"103","car_model_id":"103","car_model":[{"id":"103","make_id":"10","model_name":"Espero","year_model":"1995 - 1999","description":""},],"parts":[{"id":"2","category":"BATTERY","name":"OE BATTERY","code":"NS50","description":""},],"products":[{"id":"103","car_part_id":"103","bestbuy_id":"1983","category":"battery","brand":"energizer","name":"D23L","value":"","description":"5950","price":"5950"},]},</v>
      </c>
      <c r="M104" s="5" t="str">
        <f aca="false">"parts"&amp;""""&amp;":"&amp;"["&amp;O104&amp;"]"&amp;","&amp;""""&amp;"products"&amp;""""&amp;":"&amp;"["&amp;P104&amp;"]"&amp;"}"&amp;","</f>
        <v>parts":[{"id":"2","category":"BATTERY","name":"OE BATTERY","code":"NS50","description":""},],"products":[{"id":"103","car_part_id":"103","bestbuy_id":"1983","category":"battery","brand":"energizer","name":"D23L","value":"","description":"5950","price":"5950"},]},</v>
      </c>
      <c r="N104" s="5" t="str">
        <f aca="false">VLOOKUP(B104,model!$A$2:$V$620,22,0)</f>
        <v>{"id":"103","make_id":"10","model_name":"Espero","year_model":"1995 - 1999","description":""},</v>
      </c>
      <c r="O104" s="5" t="str">
        <f aca="false">VLOOKUP(C104,part!$A$2:$G$51,7,0)</f>
        <v>{"id":"2","category":"BATTERY","name":"OE BATTERY","code":"NS50","description":""},</v>
      </c>
      <c r="P104" s="5" t="str">
        <f aca="false">VLOOKUP(A104,product!B104:Y723,23,0)</f>
        <v>{"id":"103","car_part_id":"103","bestbuy_id":"1983","category":"battery","brand":"energizer","name":"D23L","value":"","description":"5950","price":"5950"},</v>
      </c>
    </row>
    <row r="105" customFormat="false" ht="13.8" hidden="false" customHeight="false" outlineLevel="0" collapsed="false">
      <c r="A105" s="5" t="n">
        <v>104</v>
      </c>
      <c r="B105" s="8" t="n">
        <v>104</v>
      </c>
      <c r="C105" s="5" t="n">
        <f aca="false">VLOOKUP(B105,model!A104:H723,8,0)</f>
        <v>11</v>
      </c>
      <c r="D105" s="5" t="str">
        <f aca="false">IFERROR(VLOOKUP(C105,part!$A$2:$E$51,2,0),"")</f>
        <v>BATTERY</v>
      </c>
      <c r="E105" s="5" t="str">
        <f aca="false">IFERROR(VLOOKUP(C105,part!$A$2:$E$51,3,0),"")</f>
        <v>OE BATTERY</v>
      </c>
      <c r="F105" s="5" t="str">
        <f aca="false">IFERROR(VLOOKUP(C105,part!$A$2:$E$51,4,0),"")</f>
        <v>N50</v>
      </c>
      <c r="G105" s="5" t="n">
        <f aca="false">IFERROR(VLOOKUP(C105,part!$A$2:$E$51,5,0),"")</f>
        <v>0</v>
      </c>
      <c r="H105" s="5" t="str">
        <f aca="false">VLOOKUP(A105,model!$A$1:$I$620,9,0)</f>
        <v>D26L</v>
      </c>
      <c r="I105" s="5" t="n">
        <f aca="false">VLOOKUP(B105,model!$A$2:$J$620,10,0)</f>
        <v>0</v>
      </c>
      <c r="J105" s="5" t="n">
        <f aca="false">VLOOKUP(B105,Sheet6!K104:L1007,2,0)</f>
        <v>0</v>
      </c>
      <c r="K105" s="5" t="n">
        <f aca="false">VLOOKUP(B105,model!A104:M723,13,0)</f>
        <v>1995</v>
      </c>
      <c r="L105" s="5" t="str">
        <f aca="false">"{"&amp;""""&amp;"id"&amp;""""&amp;":"&amp;""""&amp;A105&amp;""""&amp;","&amp;""""&amp;"car_model_id"&amp;""""&amp;":"&amp;""""&amp;B105&amp;""""&amp;","&amp;""""&amp;"car_model"&amp;""""&amp;":"&amp;"["&amp;N105&amp;"],"&amp;""""&amp;"parts"&amp;""""&amp;":"&amp;"["&amp;O105&amp;"]"&amp;","&amp;""""&amp;"products"&amp;""""&amp;":"&amp;"["&amp;P105&amp;"]"&amp;"}"&amp;","</f>
        <v>{"id":"104","car_model_id":"104","car_model":[{"id":"104","make_id":"10","model_name":"Prince","year_model":"1996 - 1999","description":""},],"parts":[{"id":"11","category":"BATTERY","name":"OE BATTERY","code":"N50","description":""},],"products":[{"id":"104","car_part_id":"104","bestbuy_id":"1995","category":"battery","brand":"energizer","name":"D26L","value":"","description":"6300","price":"6300"},]},</v>
      </c>
      <c r="M105" s="5" t="str">
        <f aca="false">"parts"&amp;""""&amp;":"&amp;"["&amp;O105&amp;"]"&amp;","&amp;""""&amp;"products"&amp;""""&amp;":"&amp;"["&amp;P105&amp;"]"&amp;"}"&amp;","</f>
        <v>parts":[{"id":"11","category":"BATTERY","name":"OE BATTERY","code":"N50","description":""},],"products":[{"id":"104","car_part_id":"104","bestbuy_id":"1995","category":"battery","brand":"energizer","name":"D26L","value":"","description":"6300","price":"6300"},]},</v>
      </c>
      <c r="N105" s="5" t="str">
        <f aca="false">VLOOKUP(B105,model!$A$2:$V$620,22,0)</f>
        <v>{"id":"104","make_id":"10","model_name":"Prince","year_model":"1996 - 1999","description":""},</v>
      </c>
      <c r="O105" s="5" t="str">
        <f aca="false">VLOOKUP(C105,part!$A$2:$G$51,7,0)</f>
        <v>{"id":"11","category":"BATTERY","name":"OE BATTERY","code":"N50","description":""},</v>
      </c>
      <c r="P105" s="5" t="str">
        <f aca="false">VLOOKUP(A105,product!B105:Y724,23,0)</f>
        <v>{"id":"104","car_part_id":"104","bestbuy_id":"1995","category":"battery","brand":"energizer","name":"D26L","value":"","description":"6300","price":"6300"},</v>
      </c>
    </row>
    <row r="106" customFormat="false" ht="13.8" hidden="false" customHeight="false" outlineLevel="0" collapsed="false">
      <c r="A106" s="5" t="n">
        <v>105</v>
      </c>
      <c r="B106" s="8" t="n">
        <v>105</v>
      </c>
      <c r="C106" s="5" t="n">
        <f aca="false">VLOOKUP(B106,model!A105:H724,8,0)</f>
        <v>2</v>
      </c>
      <c r="D106" s="5" t="str">
        <f aca="false">IFERROR(VLOOKUP(C106,part!$A$2:$E$51,2,0),"")</f>
        <v>BATTERY</v>
      </c>
      <c r="E106" s="5" t="str">
        <f aca="false">IFERROR(VLOOKUP(C106,part!$A$2:$E$51,3,0),"")</f>
        <v>OE BATTERY</v>
      </c>
      <c r="F106" s="5" t="str">
        <f aca="false">IFERROR(VLOOKUP(C106,part!$A$2:$E$51,4,0),"")</f>
        <v>NS50</v>
      </c>
      <c r="G106" s="5" t="n">
        <f aca="false">IFERROR(VLOOKUP(C106,part!$A$2:$E$51,5,0),"")</f>
        <v>0</v>
      </c>
      <c r="H106" s="5" t="str">
        <f aca="false">VLOOKUP(A106,model!$A$1:$I$620,9,0)</f>
        <v>D23L</v>
      </c>
      <c r="I106" s="5" t="n">
        <f aca="false">VLOOKUP(B106,model!$A$2:$J$620,10,0)</f>
        <v>0</v>
      </c>
      <c r="J106" s="5" t="n">
        <f aca="false">VLOOKUP(B106,Sheet6!K105:L1008,2,0)</f>
        <v>0</v>
      </c>
      <c r="K106" s="5" t="n">
        <f aca="false">VLOOKUP(B106,model!A105:M724,13,0)</f>
        <v>1983</v>
      </c>
      <c r="L106" s="5" t="str">
        <f aca="false">"{"&amp;""""&amp;"id"&amp;""""&amp;":"&amp;""""&amp;A106&amp;""""&amp;","&amp;""""&amp;"car_model_id"&amp;""""&amp;":"&amp;""""&amp;B106&amp;""""&amp;","&amp;""""&amp;"car_model"&amp;""""&amp;":"&amp;"["&amp;N106&amp;"],"&amp;""""&amp;"parts"&amp;""""&amp;":"&amp;"["&amp;O106&amp;"]"&amp;","&amp;""""&amp;"products"&amp;""""&amp;":"&amp;"["&amp;P106&amp;"]"&amp;"}"&amp;","</f>
        <v>{"id":"105","car_model_id":"105","car_model":[{"id":"105","make_id":"10","model_name":"Racer","year_model":"1994 - 1999","description":""},],"parts":[{"id":"2","category":"BATTERY","name":"OE BATTERY","code":"NS50","description":""},],"products":[{"id":"105","car_part_id":"105","bestbuy_id":"1983","category":"battery","brand":"energizer","name":"D23L","value":"","description":"5950","price":"5950"},]},</v>
      </c>
      <c r="M106" s="5" t="str">
        <f aca="false">"parts"&amp;""""&amp;":"&amp;"["&amp;O106&amp;"]"&amp;","&amp;""""&amp;"products"&amp;""""&amp;":"&amp;"["&amp;P106&amp;"]"&amp;"}"&amp;","</f>
        <v>parts":[{"id":"2","category":"BATTERY","name":"OE BATTERY","code":"NS50","description":""},],"products":[{"id":"105","car_part_id":"105","bestbuy_id":"1983","category":"battery","brand":"energizer","name":"D23L","value":"","description":"5950","price":"5950"},]},</v>
      </c>
      <c r="N106" s="5" t="str">
        <f aca="false">VLOOKUP(B106,model!$A$2:$V$620,22,0)</f>
        <v>{"id":"105","make_id":"10","model_name":"Racer","year_model":"1994 - 1999","description":""},</v>
      </c>
      <c r="O106" s="5" t="str">
        <f aca="false">VLOOKUP(C106,part!$A$2:$G$51,7,0)</f>
        <v>{"id":"2","category":"BATTERY","name":"OE BATTERY","code":"NS50","description":""},</v>
      </c>
      <c r="P106" s="5" t="str">
        <f aca="false">VLOOKUP(A106,product!B106:Y725,23,0)</f>
        <v>{"id":"105","car_part_id":"105","bestbuy_id":"1983","category":"battery","brand":"energizer","name":"D23L","value":"","description":"5950","price":"5950"},</v>
      </c>
    </row>
    <row r="107" customFormat="false" ht="13.8" hidden="false" customHeight="false" outlineLevel="0" collapsed="false">
      <c r="A107" s="5" t="n">
        <v>106</v>
      </c>
      <c r="B107" s="8" t="n">
        <v>106</v>
      </c>
      <c r="C107" s="5" t="n">
        <f aca="false">VLOOKUP(B107,model!A106:H725,8,0)</f>
        <v>11</v>
      </c>
      <c r="D107" s="5" t="str">
        <f aca="false">IFERROR(VLOOKUP(C107,part!$A$2:$E$51,2,0),"")</f>
        <v>BATTERY</v>
      </c>
      <c r="E107" s="5" t="str">
        <f aca="false">IFERROR(VLOOKUP(C107,part!$A$2:$E$51,3,0),"")</f>
        <v>OE BATTERY</v>
      </c>
      <c r="F107" s="5" t="str">
        <f aca="false">IFERROR(VLOOKUP(C107,part!$A$2:$E$51,4,0),"")</f>
        <v>N50</v>
      </c>
      <c r="G107" s="5" t="n">
        <f aca="false">IFERROR(VLOOKUP(C107,part!$A$2:$E$51,5,0),"")</f>
        <v>0</v>
      </c>
      <c r="H107" s="5" t="str">
        <f aca="false">VLOOKUP(A107,model!$A$1:$I$620,9,0)</f>
        <v>D26L</v>
      </c>
      <c r="I107" s="5" t="n">
        <f aca="false">VLOOKUP(B107,model!$A$2:$J$620,10,0)</f>
        <v>0</v>
      </c>
      <c r="J107" s="5" t="n">
        <f aca="false">VLOOKUP(B107,Sheet6!K106:L1009,2,0)</f>
        <v>0</v>
      </c>
      <c r="K107" s="5" t="n">
        <f aca="false">VLOOKUP(B107,model!A106:M725,13,0)</f>
        <v>1995</v>
      </c>
      <c r="L107" s="5" t="str">
        <f aca="false">"{"&amp;""""&amp;"id"&amp;""""&amp;":"&amp;""""&amp;A107&amp;""""&amp;","&amp;""""&amp;"car_model_id"&amp;""""&amp;":"&amp;""""&amp;B107&amp;""""&amp;","&amp;""""&amp;"car_model"&amp;""""&amp;":"&amp;"["&amp;N107&amp;"],"&amp;""""&amp;"parts"&amp;""""&amp;":"&amp;"["&amp;O107&amp;"]"&amp;","&amp;""""&amp;"products"&amp;""""&amp;":"&amp;"["&amp;P107&amp;"]"&amp;"}"&amp;","</f>
        <v>{"id":"106","car_model_id":"106","car_model":[{"id":"106","make_id":"10","model_name":"Super Saloon","year_model":"1989 - 1999","description":""},],"parts":[{"id":"11","category":"BATTERY","name":"OE BATTERY","code":"N50","description":""},],"products":[{"id":"106","car_part_id":"106","bestbuy_id":"1995","category":"battery","brand":"energizer","name":"D26L","value":"","description":"6300","price":"6300"},]},</v>
      </c>
      <c r="M107" s="5" t="str">
        <f aca="false">"parts"&amp;""""&amp;":"&amp;"["&amp;O107&amp;"]"&amp;","&amp;""""&amp;"products"&amp;""""&amp;":"&amp;"["&amp;P107&amp;"]"&amp;"}"&amp;","</f>
        <v>parts":[{"id":"11","category":"BATTERY","name":"OE BATTERY","code":"N50","description":""},],"products":[{"id":"106","car_part_id":"106","bestbuy_id":"1995","category":"battery","brand":"energizer","name":"D26L","value":"","description":"6300","price":"6300"},]},</v>
      </c>
      <c r="N107" s="5" t="str">
        <f aca="false">VLOOKUP(B107,model!$A$2:$V$620,22,0)</f>
        <v>{"id":"106","make_id":"10","model_name":"Super Saloon","year_model":"1989 - 1999","description":""},</v>
      </c>
      <c r="O107" s="5" t="str">
        <f aca="false">VLOOKUP(C107,part!$A$2:$G$51,7,0)</f>
        <v>{"id":"11","category":"BATTERY","name":"OE BATTERY","code":"N50","description":""},</v>
      </c>
      <c r="P107" s="5" t="str">
        <f aca="false">VLOOKUP(A107,product!B107:Y726,23,0)</f>
        <v>{"id":"106","car_part_id":"106","bestbuy_id":"1995","category":"battery","brand":"energizer","name":"D26L","value":"","description":"6300","price":"6300"},</v>
      </c>
    </row>
    <row r="108" customFormat="false" ht="13.8" hidden="false" customHeight="false" outlineLevel="0" collapsed="false">
      <c r="A108" s="5" t="n">
        <v>107</v>
      </c>
      <c r="B108" s="8" t="n">
        <v>107</v>
      </c>
      <c r="C108" s="5" t="n">
        <f aca="false">VLOOKUP(B108,model!A107:H726,8,0)</f>
        <v>3</v>
      </c>
      <c r="D108" s="5" t="str">
        <f aca="false">IFERROR(VLOOKUP(C108,part!$A$2:$E$51,2,0),"")</f>
        <v>BATTERY</v>
      </c>
      <c r="E108" s="5" t="str">
        <f aca="false">IFERROR(VLOOKUP(C108,part!$A$2:$E$51,3,0),"")</f>
        <v>OE BATTERY</v>
      </c>
      <c r="F108" s="5" t="str">
        <f aca="false">IFERROR(VLOOKUP(C108,part!$A$2:$E$51,4,0),"")</f>
        <v>NS60</v>
      </c>
      <c r="G108" s="5" t="n">
        <f aca="false">IFERROR(VLOOKUP(C108,part!$A$2:$E$51,5,0),"")</f>
        <v>0</v>
      </c>
      <c r="H108" s="5" t="str">
        <f aca="false">VLOOKUP(A108,model!$A$1:$I$620,9,0)</f>
        <v>B24L</v>
      </c>
      <c r="I108" s="5" t="n">
        <f aca="false">VLOOKUP(B108,model!$A$2:$J$620,10,0)</f>
        <v>1985</v>
      </c>
      <c r="J108" s="5" t="n">
        <f aca="false">VLOOKUP(B108,Sheet6!K107:L1010,2,0)</f>
        <v>0</v>
      </c>
      <c r="K108" s="5" t="str">
        <f aca="false">VLOOKUP(B108,model!A107:M726,13,0)</f>
        <v>1986/1993</v>
      </c>
      <c r="L108" s="5" t="str">
        <f aca="false">"{"&amp;""""&amp;"id"&amp;""""&amp;":"&amp;""""&amp;A108&amp;""""&amp;","&amp;""""&amp;"car_model_id"&amp;""""&amp;":"&amp;""""&amp;B108&amp;""""&amp;","&amp;""""&amp;"car_model"&amp;""""&amp;":"&amp;"["&amp;N108&amp;"],"&amp;""""&amp;"parts"&amp;""""&amp;":"&amp;"["&amp;O108&amp;"]"&amp;","&amp;""""&amp;"products"&amp;""""&amp;":"&amp;"["&amp;P108&amp;"]"&amp;"}"&amp;","</f>
        <v>{"id":"107","car_model_id":"107","car_model":[{"id":"107","make_id":"11","model_name":"Charade","year_model":"1991 - 1999","description":""},],"parts":[{"id":"3","category":"BATTERY","name":"OE BATTERY","code":"NS60","description":""},],"products":[{"id":"107","car_part_id":"107","bestbuy_id":"1986","category":"battery","brand":"energizer","name":"B24L","value":"","description":"5300","price":"5300"},]},</v>
      </c>
      <c r="M108" s="5" t="str">
        <f aca="false">"parts"&amp;""""&amp;":"&amp;"["&amp;O108&amp;"]"&amp;","&amp;""""&amp;"products"&amp;""""&amp;":"&amp;"["&amp;P108&amp;"]"&amp;"}"&amp;","</f>
        <v>parts":[{"id":"3","category":"BATTERY","name":"OE BATTERY","code":"NS60","description":""},],"products":[{"id":"107","car_part_id":"107","bestbuy_id":"1986","category":"battery","brand":"energizer","name":"B24L","value":"","description":"5300","price":"5300"},]},</v>
      </c>
      <c r="N108" s="5" t="str">
        <f aca="false">VLOOKUP(B108,model!$A$2:$V$620,22,0)</f>
        <v>{"id":"107","make_id":"11","model_name":"Charade","year_model":"1991 - 1999","description":""},</v>
      </c>
      <c r="O108" s="5" t="str">
        <f aca="false">VLOOKUP(C108,part!$A$2:$G$51,7,0)</f>
        <v>{"id":"3","category":"BATTERY","name":"OE BATTERY","code":"NS60","description":""},</v>
      </c>
      <c r="P108" s="5" t="str">
        <f aca="false">VLOOKUP(A108,product!B108:Y727,23,0)</f>
        <v>{"id":"107","car_part_id":"107","bestbuy_id":"1986","category":"battery","brand":"energizer","name":"B24L","value":"","description":"5300","price":"5300"},</v>
      </c>
    </row>
    <row r="109" customFormat="false" ht="13.8" hidden="false" customHeight="false" outlineLevel="0" collapsed="false">
      <c r="A109" s="5" t="n">
        <v>108</v>
      </c>
      <c r="B109" s="8" t="n">
        <v>108</v>
      </c>
      <c r="C109" s="5" t="n">
        <f aca="false">VLOOKUP(B109,model!A108:H727,8,0)</f>
        <v>3</v>
      </c>
      <c r="D109" s="5" t="str">
        <f aca="false">IFERROR(VLOOKUP(C109,part!$A$2:$E$51,2,0),"")</f>
        <v>BATTERY</v>
      </c>
      <c r="E109" s="5" t="str">
        <f aca="false">IFERROR(VLOOKUP(C109,part!$A$2:$E$51,3,0),"")</f>
        <v>OE BATTERY</v>
      </c>
      <c r="F109" s="5" t="str">
        <f aca="false">IFERROR(VLOOKUP(C109,part!$A$2:$E$51,4,0),"")</f>
        <v>NS60</v>
      </c>
      <c r="G109" s="5" t="n">
        <f aca="false">IFERROR(VLOOKUP(C109,part!$A$2:$E$51,5,0),"")</f>
        <v>0</v>
      </c>
      <c r="H109" s="5" t="str">
        <f aca="false">VLOOKUP(A109,model!$A$1:$I$620,9,0)</f>
        <v>B24L</v>
      </c>
      <c r="I109" s="5" t="n">
        <f aca="false">VLOOKUP(B109,model!$A$2:$J$620,10,0)</f>
        <v>1985</v>
      </c>
      <c r="J109" s="5" t="n">
        <f aca="false">VLOOKUP(B109,Sheet6!K108:L1011,2,0)</f>
        <v>0</v>
      </c>
      <c r="K109" s="5" t="str">
        <f aca="false">VLOOKUP(B109,model!A108:M727,13,0)</f>
        <v>1986/1993</v>
      </c>
      <c r="L109" s="5" t="str">
        <f aca="false">"{"&amp;""""&amp;"id"&amp;""""&amp;":"&amp;""""&amp;A109&amp;""""&amp;","&amp;""""&amp;"car_model_id"&amp;""""&amp;":"&amp;""""&amp;B109&amp;""""&amp;","&amp;""""&amp;"car_model"&amp;""""&amp;":"&amp;"["&amp;N109&amp;"],"&amp;""""&amp;"parts"&amp;""""&amp;":"&amp;"["&amp;O109&amp;"]"&amp;","&amp;""""&amp;"products"&amp;""""&amp;":"&amp;"["&amp;P109&amp;"]"&amp;"}"&amp;","</f>
        <v>{"id":"108","car_model_id":"108","car_model":[{"id":"108","make_id":"11","model_name":"Feroza","year_model":"1989 - on","description":""},],"parts":[{"id":"3","category":"BATTERY","name":"OE BATTERY","code":"NS60","description":""},],"products":[{"id":"108","car_part_id":"108","bestbuy_id":"1986","category":"battery","brand":"energizer","name":"B24L","value":"","description":"5300","price":"5300"},{"id":"638","car_part_id":"108","bestbuy_id":"1993","category":"battery","brand":"energizer","name":"B24L","description":"","price":"5250"},]},</v>
      </c>
      <c r="M109" s="5" t="str">
        <f aca="false">"parts"&amp;""""&amp;":"&amp;"["&amp;O109&amp;"]"&amp;","&amp;""""&amp;"products"&amp;""""&amp;":"&amp;"["&amp;P109&amp;"]"&amp;"}"&amp;","</f>
        <v>parts":[{"id":"3","category":"BATTERY","name":"OE BATTERY","code":"NS60","description":""},],"products":[{"id":"108","car_part_id":"108","bestbuy_id":"1986","category":"battery","brand":"energizer","name":"B24L","value":"","description":"5300","price":"5300"},{"id":"638","car_part_id":"108","bestbuy_id":"1993","category":"battery","brand":"energizer","name":"B24L","description":"","price":"5250"},]},</v>
      </c>
      <c r="N109" s="5" t="str">
        <f aca="false">VLOOKUP(B109,model!$A$2:$V$620,22,0)</f>
        <v>{"id":"108","make_id":"11","model_name":"Feroza","year_model":"1989 - on","description":""},</v>
      </c>
      <c r="O109" s="5" t="str">
        <f aca="false">VLOOKUP(C109,part!$A$2:$G$51,7,0)</f>
        <v>{"id":"3","category":"BATTERY","name":"OE BATTERY","code":"NS60","description":""},</v>
      </c>
      <c r="P109" s="5" t="str">
        <f aca="false">VLOOKUP(A109,product!B109:Y728,23,0)</f>
        <v>{"id":"108","car_part_id":"108","bestbuy_id":"1986","category":"battery","brand":"energizer","name":"B24L","value":"","description":"5300","price":"5300"},{"id":"638","car_part_id":"108","bestbuy_id":"1993","category":"battery","brand":"energizer","name":"B24L","description":"","price":"5250"},</v>
      </c>
    </row>
    <row r="110" customFormat="false" ht="13.8" hidden="false" customHeight="false" outlineLevel="0" collapsed="false">
      <c r="A110" s="5" t="n">
        <v>109</v>
      </c>
      <c r="B110" s="8" t="n">
        <v>109</v>
      </c>
      <c r="C110" s="5" t="n">
        <f aca="false">VLOOKUP(B110,model!A109:H728,8,0)</f>
        <v>3</v>
      </c>
      <c r="D110" s="5" t="str">
        <f aca="false">IFERROR(VLOOKUP(C110,part!$A$2:$E$51,2,0),"")</f>
        <v>BATTERY</v>
      </c>
      <c r="E110" s="5" t="str">
        <f aca="false">IFERROR(VLOOKUP(C110,part!$A$2:$E$51,3,0),"")</f>
        <v>OE BATTERY</v>
      </c>
      <c r="F110" s="5" t="str">
        <f aca="false">IFERROR(VLOOKUP(C110,part!$A$2:$E$51,4,0),"")</f>
        <v>NS60</v>
      </c>
      <c r="G110" s="5" t="n">
        <f aca="false">IFERROR(VLOOKUP(C110,part!$A$2:$E$51,5,0),"")</f>
        <v>0</v>
      </c>
      <c r="H110" s="5" t="str">
        <f aca="false">VLOOKUP(A110,model!$A$1:$I$620,9,0)</f>
        <v>B24L</v>
      </c>
      <c r="I110" s="5" t="n">
        <f aca="false">VLOOKUP(B110,model!$A$2:$J$620,10,0)</f>
        <v>1985</v>
      </c>
      <c r="J110" s="5" t="n">
        <f aca="false">VLOOKUP(B110,Sheet6!K109:L1012,2,0)</f>
        <v>0</v>
      </c>
      <c r="K110" s="5" t="str">
        <f aca="false">VLOOKUP(B110,model!A109:M728,13,0)</f>
        <v>1986/1993</v>
      </c>
      <c r="L110" s="5" t="str">
        <f aca="false">"{"&amp;""""&amp;"id"&amp;""""&amp;":"&amp;""""&amp;A110&amp;""""&amp;","&amp;""""&amp;"car_model_id"&amp;""""&amp;":"&amp;""""&amp;B110&amp;""""&amp;","&amp;""""&amp;"car_model"&amp;""""&amp;":"&amp;"["&amp;N110&amp;"],"&amp;""""&amp;"parts"&amp;""""&amp;":"&amp;"["&amp;O110&amp;"]"&amp;","&amp;""""&amp;"products"&amp;""""&amp;":"&amp;"["&amp;P110&amp;"]"&amp;"}"&amp;","</f>
        <v>{"id":"109","car_model_id":"109","car_model":[{"id":"109","make_id":"11","model_name":"Hi Jet ","year_model":"1989 - 1999","description":""},],"parts":[{"id":"3","category":"BATTERY","name":"OE BATTERY","code":"NS60","description":""},],"products":[{"id":"109","car_part_id":"109","bestbuy_id":"1986","category":"battery","brand":"energizer","name":"B24L","value":"","description":"5300","price":"5300"},{"id":"639","car_part_id":"109","bestbuy_id":"1993","category":"battery","brand":"energizer","name":"B24L","description":"","price":"5250"},]},</v>
      </c>
      <c r="M110" s="5" t="str">
        <f aca="false">"parts"&amp;""""&amp;":"&amp;"["&amp;O110&amp;"]"&amp;","&amp;""""&amp;"products"&amp;""""&amp;":"&amp;"["&amp;P110&amp;"]"&amp;"}"&amp;","</f>
        <v>parts":[{"id":"3","category":"BATTERY","name":"OE BATTERY","code":"NS60","description":""},],"products":[{"id":"109","car_part_id":"109","bestbuy_id":"1986","category":"battery","brand":"energizer","name":"B24L","value":"","description":"5300","price":"5300"},{"id":"639","car_part_id":"109","bestbuy_id":"1993","category":"battery","brand":"energizer","name":"B24L","description":"","price":"5250"},]},</v>
      </c>
      <c r="N110" s="5" t="str">
        <f aca="false">VLOOKUP(B110,model!$A$2:$V$620,22,0)</f>
        <v>{"id":"109","make_id":"11","model_name":"Hi Jet ","year_model":"1989 - 1999","description":""},</v>
      </c>
      <c r="O110" s="5" t="str">
        <f aca="false">VLOOKUP(C110,part!$A$2:$G$51,7,0)</f>
        <v>{"id":"3","category":"BATTERY","name":"OE BATTERY","code":"NS60","description":""},</v>
      </c>
      <c r="P110" s="5" t="str">
        <f aca="false">VLOOKUP(A110,product!B110:Y729,23,0)</f>
        <v>{"id":"109","car_part_id":"109","bestbuy_id":"1986","category":"battery","brand":"energizer","name":"B24L","value":"","description":"5300","price":"5300"},{"id":"639","car_part_id":"109","bestbuy_id":"1993","category":"battery","brand":"energizer","name":"B24L","description":"","price":"5250"},</v>
      </c>
    </row>
    <row r="111" customFormat="false" ht="13.8" hidden="false" customHeight="false" outlineLevel="0" collapsed="false">
      <c r="A111" s="5" t="n">
        <v>110</v>
      </c>
      <c r="B111" s="8" t="n">
        <v>110</v>
      </c>
      <c r="C111" s="5" t="n">
        <f aca="false">VLOOKUP(B111,model!A110:H729,8,0)</f>
        <v>5</v>
      </c>
      <c r="D111" s="5" t="str">
        <f aca="false">IFERROR(VLOOKUP(C111,part!$A$2:$E$51,2,0),"")</f>
        <v>BATTERY</v>
      </c>
      <c r="E111" s="5" t="str">
        <f aca="false">IFERROR(VLOOKUP(C111,part!$A$2:$E$51,3,0),"")</f>
        <v>OE BATTERY</v>
      </c>
      <c r="F111" s="5" t="str">
        <f aca="false">IFERROR(VLOOKUP(C111,part!$A$2:$E$51,4,0),"")</f>
        <v>DIN66</v>
      </c>
      <c r="G111" s="5" t="n">
        <f aca="false">IFERROR(VLOOKUP(C111,part!$A$2:$E$51,5,0),"")</f>
        <v>0</v>
      </c>
      <c r="H111" s="5" t="str">
        <f aca="false">VLOOKUP(A111,model!$A$1:$I$620,9,0)</f>
        <v>DIN66</v>
      </c>
      <c r="I111" s="5" t="n">
        <f aca="false">VLOOKUP(B111,model!$A$2:$J$620,10,0)</f>
        <v>2001</v>
      </c>
      <c r="J111" s="5" t="n">
        <f aca="false">VLOOKUP(B111,Sheet6!K110:L1013,2,0)</f>
        <v>0</v>
      </c>
      <c r="K111" s="5" t="str">
        <f aca="false">VLOOKUP(B111,model!A110:M729,13,0)</f>
        <v>2001/2004</v>
      </c>
      <c r="L111" s="5" t="str">
        <f aca="false">"{"&amp;""""&amp;"id"&amp;""""&amp;":"&amp;""""&amp;A111&amp;""""&amp;","&amp;""""&amp;"car_model_id"&amp;""""&amp;":"&amp;""""&amp;B111&amp;""""&amp;","&amp;""""&amp;"car_model"&amp;""""&amp;":"&amp;"["&amp;N111&amp;"],"&amp;""""&amp;"parts"&amp;""""&amp;":"&amp;"["&amp;O111&amp;"]"&amp;","&amp;""""&amp;"products"&amp;""""&amp;":"&amp;"["&amp;P111&amp;"]"&amp;"}"&amp;","</f>
        <v>{"id":"110","car_model_id":"110","car_model":[{"id":"110","make_id":"12","model_name":"Caliber","year_model":"2007 - on","description":""},],"parts":[{"id":"5","category":"BATTERY","name":"OE BATTERY","code":"DIN66","description":""},],"products":[{"id":"110","car_part_id":"110","bestbuy_id":"2001","category":"battery","brand":"energizer","name":"DIN66","value":"","description":"7950","price":"7950"},{"id":"681","car_part_id":"110","bestbuy_id":"2004","category":"battery","brand":"energizer","name":"DIN66","description":"","price":"15850"},]},</v>
      </c>
      <c r="M111" s="5" t="str">
        <f aca="false">"parts"&amp;""""&amp;":"&amp;"["&amp;O111&amp;"]"&amp;","&amp;""""&amp;"products"&amp;""""&amp;":"&amp;"["&amp;P111&amp;"]"&amp;"}"&amp;","</f>
        <v>parts":[{"id":"5","category":"BATTERY","name":"OE BATTERY","code":"DIN66","description":""},],"products":[{"id":"110","car_part_id":"110","bestbuy_id":"2001","category":"battery","brand":"energizer","name":"DIN66","value":"","description":"7950","price":"7950"},{"id":"681","car_part_id":"110","bestbuy_id":"2004","category":"battery","brand":"energizer","name":"DIN66","description":"","price":"15850"},]},</v>
      </c>
      <c r="N111" s="5" t="str">
        <f aca="false">VLOOKUP(B111,model!$A$2:$V$620,22,0)</f>
        <v>{"id":"110","make_id":"12","model_name":"Caliber","year_model":"2007 - on","description":""},</v>
      </c>
      <c r="O111" s="5" t="str">
        <f aca="false">VLOOKUP(C111,part!$A$2:$G$51,7,0)</f>
        <v>{"id":"5","category":"BATTERY","name":"OE BATTERY","code":"DIN66","description":""},</v>
      </c>
      <c r="P111" s="5" t="str">
        <f aca="false">VLOOKUP(A111,product!B111:Y730,23,0)</f>
        <v>{"id":"110","car_part_id":"110","bestbuy_id":"2001","category":"battery","brand":"energizer","name":"DIN66","value":"","description":"7950","price":"7950"},{"id":"681","car_part_id":"110","bestbuy_id":"2004","category":"battery","brand":"energizer","name":"DIN66","description":"","price":"15850"},</v>
      </c>
    </row>
    <row r="112" customFormat="false" ht="13.8" hidden="false" customHeight="false" outlineLevel="0" collapsed="false">
      <c r="A112" s="5" t="n">
        <v>111</v>
      </c>
      <c r="B112" s="8" t="n">
        <v>111</v>
      </c>
      <c r="C112" s="5" t="n">
        <f aca="false">VLOOKUP(B112,model!A111:H730,8,0)</f>
        <v>33</v>
      </c>
      <c r="D112" s="5" t="str">
        <f aca="false">IFERROR(VLOOKUP(C112,part!$A$2:$E$51,2,0),"")</f>
        <v>BATTERY</v>
      </c>
      <c r="E112" s="5" t="str">
        <f aca="false">IFERROR(VLOOKUP(C112,part!$A$2:$E$51,3,0),"")</f>
        <v>OE BATTERY</v>
      </c>
      <c r="F112" s="5" t="str">
        <f aca="false">IFERROR(VLOOKUP(C112,part!$A$2:$E$51,4,0),"")</f>
        <v>G34/78</v>
      </c>
      <c r="G112" s="5" t="n">
        <f aca="false">IFERROR(VLOOKUP(C112,part!$A$2:$E$51,5,0),"")</f>
        <v>0</v>
      </c>
      <c r="H112" s="5" t="str">
        <f aca="false">VLOOKUP(A112,model!$A$1:$I$620,9,0)</f>
        <v>G34/78</v>
      </c>
      <c r="I112" s="5" t="n">
        <f aca="false">VLOOKUP(B112,model!$A$2:$J$620,10,0)</f>
        <v>0</v>
      </c>
      <c r="J112" s="5" t="n">
        <f aca="false">VLOOKUP(B112,Sheet6!K111:L1014,2,0)</f>
        <v>0</v>
      </c>
      <c r="K112" s="5" t="n">
        <f aca="false">VLOOKUP(B112,model!A111:M730,13,0)</f>
        <v>0</v>
      </c>
      <c r="L112" s="5" t="str">
        <f aca="false">"{"&amp;""""&amp;"id"&amp;""""&amp;":"&amp;""""&amp;A112&amp;""""&amp;","&amp;""""&amp;"car_model_id"&amp;""""&amp;":"&amp;""""&amp;B112&amp;""""&amp;","&amp;""""&amp;"car_model"&amp;""""&amp;":"&amp;"["&amp;N112&amp;"],"&amp;""""&amp;"parts"&amp;""""&amp;":"&amp;"["&amp;O112&amp;"]"&amp;","&amp;""""&amp;"products"&amp;""""&amp;":"&amp;"["&amp;P112&amp;"]"&amp;"}"&amp;","</f>
        <v>{"id":"111","car_model_id":"111","car_model":[{"id":"111","make_id":"12","model_name":"Caravan","year_model":"","description":""},],"parts":[{"id":"33","category":"BATTERY","name":"OE BATTERY","code":"G34/78","description":""},],"products":[{"id":"111","car_part_id":"111","bestbuy_id":"0","category":"battery","brand":"energizer","name":"G34/78","value":"","description":"","price":""},]},</v>
      </c>
      <c r="M112" s="5" t="str">
        <f aca="false">"parts"&amp;""""&amp;":"&amp;"["&amp;O112&amp;"]"&amp;","&amp;""""&amp;"products"&amp;""""&amp;":"&amp;"["&amp;P112&amp;"]"&amp;"}"&amp;","</f>
        <v>parts":[{"id":"33","category":"BATTERY","name":"OE BATTERY","code":"G34/78","description":""},],"products":[{"id":"111","car_part_id":"111","bestbuy_id":"0","category":"battery","brand":"energizer","name":"G34/78","value":"","description":"","price":""},]},</v>
      </c>
      <c r="N112" s="5" t="str">
        <f aca="false">VLOOKUP(B112,model!$A$2:$V$620,22,0)</f>
        <v>{"id":"111","make_id":"12","model_name":"Caravan","year_model":"","description":""},</v>
      </c>
      <c r="O112" s="5" t="str">
        <f aca="false">VLOOKUP(C112,part!$A$2:$G$51,7,0)</f>
        <v>{"id":"33","category":"BATTERY","name":"OE BATTERY","code":"G34/78","description":""},</v>
      </c>
      <c r="P112" s="5" t="str">
        <f aca="false">VLOOKUP(A112,product!B112:Y731,23,0)</f>
        <v>{"id":"111","car_part_id":"111","bestbuy_id":"0","category":"battery","brand":"energizer","name":"G34/78","value":"","description":"","price":""},</v>
      </c>
    </row>
    <row r="113" customFormat="false" ht="13.8" hidden="false" customHeight="false" outlineLevel="0" collapsed="false">
      <c r="A113" s="5" t="n">
        <v>112</v>
      </c>
      <c r="B113" s="8" t="n">
        <v>112</v>
      </c>
      <c r="C113" s="5" t="n">
        <f aca="false">VLOOKUP(B113,model!A112:H731,8,0)</f>
        <v>33</v>
      </c>
      <c r="D113" s="5" t="str">
        <f aca="false">IFERROR(VLOOKUP(C113,part!$A$2:$E$51,2,0),"")</f>
        <v>BATTERY</v>
      </c>
      <c r="E113" s="5" t="str">
        <f aca="false">IFERROR(VLOOKUP(C113,part!$A$2:$E$51,3,0),"")</f>
        <v>OE BATTERY</v>
      </c>
      <c r="F113" s="5" t="str">
        <f aca="false">IFERROR(VLOOKUP(C113,part!$A$2:$E$51,4,0),"")</f>
        <v>G34/78</v>
      </c>
      <c r="G113" s="5" t="n">
        <f aca="false">IFERROR(VLOOKUP(C113,part!$A$2:$E$51,5,0),"")</f>
        <v>0</v>
      </c>
      <c r="H113" s="5" t="str">
        <f aca="false">VLOOKUP(A113,model!$A$1:$I$620,9,0)</f>
        <v>G34/78</v>
      </c>
      <c r="I113" s="5" t="n">
        <f aca="false">VLOOKUP(B113,model!$A$2:$J$620,10,0)</f>
        <v>0</v>
      </c>
      <c r="J113" s="5" t="n">
        <f aca="false">VLOOKUP(B113,Sheet6!K112:L1015,2,0)</f>
        <v>0</v>
      </c>
      <c r="K113" s="5" t="n">
        <f aca="false">VLOOKUP(B113,model!A112:M731,13,0)</f>
        <v>0</v>
      </c>
      <c r="L113" s="5" t="str">
        <f aca="false">"{"&amp;""""&amp;"id"&amp;""""&amp;":"&amp;""""&amp;A113&amp;""""&amp;","&amp;""""&amp;"car_model_id"&amp;""""&amp;":"&amp;""""&amp;B113&amp;""""&amp;","&amp;""""&amp;"car_model"&amp;""""&amp;":"&amp;"["&amp;N113&amp;"],"&amp;""""&amp;"parts"&amp;""""&amp;":"&amp;"["&amp;O113&amp;"]"&amp;","&amp;""""&amp;"products"&amp;""""&amp;":"&amp;"["&amp;P113&amp;"]"&amp;"}"&amp;","</f>
        <v>{"id":"112","car_model_id":"112","car_model":[{"id":"112","make_id":"12","model_name":"Challenger","year_model":"","description":""},],"parts":[{"id":"33","category":"BATTERY","name":"OE BATTERY","code":"G34/78","description":""},],"products":[{"id":"112","car_part_id":"112","bestbuy_id":"0","category":"battery","brand":"energizer","name":"G34/78","value":"","description":"","price":""},]},</v>
      </c>
      <c r="M113" s="5" t="str">
        <f aca="false">"parts"&amp;""""&amp;":"&amp;"["&amp;O113&amp;"]"&amp;","&amp;""""&amp;"products"&amp;""""&amp;":"&amp;"["&amp;P113&amp;"]"&amp;"}"&amp;","</f>
        <v>parts":[{"id":"33","category":"BATTERY","name":"OE BATTERY","code":"G34/78","description":""},],"products":[{"id":"112","car_part_id":"112","bestbuy_id":"0","category":"battery","brand":"energizer","name":"G34/78","value":"","description":"","price":""},]},</v>
      </c>
      <c r="N113" s="5" t="str">
        <f aca="false">VLOOKUP(B113,model!$A$2:$V$620,22,0)</f>
        <v>{"id":"112","make_id":"12","model_name":"Challenger","year_model":"","description":""},</v>
      </c>
      <c r="O113" s="5" t="str">
        <f aca="false">VLOOKUP(C113,part!$A$2:$G$51,7,0)</f>
        <v>{"id":"33","category":"BATTERY","name":"OE BATTERY","code":"G34/78","description":""},</v>
      </c>
      <c r="P113" s="5" t="str">
        <f aca="false">VLOOKUP(A113,product!B113:Y732,23,0)</f>
        <v>{"id":"112","car_part_id":"112","bestbuy_id":"0","category":"battery","brand":"energizer","name":"G34/78","value":"","description":"","price":""},</v>
      </c>
    </row>
    <row r="114" customFormat="false" ht="13.8" hidden="false" customHeight="false" outlineLevel="0" collapsed="false">
      <c r="A114" s="5" t="n">
        <v>113</v>
      </c>
      <c r="B114" s="8" t="n">
        <v>113</v>
      </c>
      <c r="C114" s="5" t="n">
        <f aca="false">VLOOKUP(B114,model!A113:H732,8,0)</f>
        <v>33</v>
      </c>
      <c r="D114" s="5" t="str">
        <f aca="false">IFERROR(VLOOKUP(C114,part!$A$2:$E$51,2,0),"")</f>
        <v>BATTERY</v>
      </c>
      <c r="E114" s="5" t="str">
        <f aca="false">IFERROR(VLOOKUP(C114,part!$A$2:$E$51,3,0),"")</f>
        <v>OE BATTERY</v>
      </c>
      <c r="F114" s="5" t="str">
        <f aca="false">IFERROR(VLOOKUP(C114,part!$A$2:$E$51,4,0),"")</f>
        <v>G34/78</v>
      </c>
      <c r="G114" s="5" t="n">
        <f aca="false">IFERROR(VLOOKUP(C114,part!$A$2:$E$51,5,0),"")</f>
        <v>0</v>
      </c>
      <c r="H114" s="5" t="str">
        <f aca="false">VLOOKUP(A114,model!$A$1:$I$620,9,0)</f>
        <v>G34/78</v>
      </c>
      <c r="I114" s="5" t="n">
        <f aca="false">VLOOKUP(B114,model!$A$2:$J$620,10,0)</f>
        <v>0</v>
      </c>
      <c r="J114" s="5" t="n">
        <f aca="false">VLOOKUP(B114,Sheet6!K113:L1016,2,0)</f>
        <v>0</v>
      </c>
      <c r="K114" s="5" t="n">
        <f aca="false">VLOOKUP(B114,model!A113:M732,13,0)</f>
        <v>0</v>
      </c>
      <c r="L114" s="5" t="str">
        <f aca="false">"{"&amp;""""&amp;"id"&amp;""""&amp;":"&amp;""""&amp;A114&amp;""""&amp;","&amp;""""&amp;"car_model_id"&amp;""""&amp;":"&amp;""""&amp;B114&amp;""""&amp;","&amp;""""&amp;"car_model"&amp;""""&amp;":"&amp;"["&amp;N114&amp;"],"&amp;""""&amp;"parts"&amp;""""&amp;":"&amp;"["&amp;O114&amp;"]"&amp;","&amp;""""&amp;"products"&amp;""""&amp;":"&amp;"["&amp;P114&amp;"]"&amp;"}"&amp;","</f>
        <v>{"id":"113","car_model_id":"113","car_model":[{"id":"113","make_id":"12","model_name":"Charger","year_model":"","description":""},],"parts":[{"id":"33","category":"BATTERY","name":"OE BATTERY","code":"G34/78","description":""},],"products":[{"id":"113","car_part_id":"113","bestbuy_id":"0","category":"battery","brand":"energizer","name":"G34/78","value":"","description":"","price":""},]},</v>
      </c>
      <c r="M114" s="5" t="str">
        <f aca="false">"parts"&amp;""""&amp;":"&amp;"["&amp;O114&amp;"]"&amp;","&amp;""""&amp;"products"&amp;""""&amp;":"&amp;"["&amp;P114&amp;"]"&amp;"}"&amp;","</f>
        <v>parts":[{"id":"33","category":"BATTERY","name":"OE BATTERY","code":"G34/78","description":""},],"products":[{"id":"113","car_part_id":"113","bestbuy_id":"0","category":"battery","brand":"energizer","name":"G34/78","value":"","description":"","price":""},]},</v>
      </c>
      <c r="N114" s="5" t="str">
        <f aca="false">VLOOKUP(B114,model!$A$2:$V$620,22,0)</f>
        <v>{"id":"113","make_id":"12","model_name":"Charger","year_model":"","description":""},</v>
      </c>
      <c r="O114" s="5" t="str">
        <f aca="false">VLOOKUP(C114,part!$A$2:$G$51,7,0)</f>
        <v>{"id":"33","category":"BATTERY","name":"OE BATTERY","code":"G34/78","description":""},</v>
      </c>
      <c r="P114" s="5" t="str">
        <f aca="false">VLOOKUP(A114,product!B114:Y733,23,0)</f>
        <v>{"id":"113","car_part_id":"113","bestbuy_id":"0","category":"battery","brand":"energizer","name":"G34/78","value":"","description":"","price":""},</v>
      </c>
    </row>
    <row r="115" customFormat="false" ht="13.8" hidden="false" customHeight="false" outlineLevel="0" collapsed="false">
      <c r="A115" s="5" t="n">
        <v>114</v>
      </c>
      <c r="B115" s="8" t="n">
        <v>114</v>
      </c>
      <c r="C115" s="5" t="n">
        <f aca="false">VLOOKUP(B115,model!A114:H733,8,0)</f>
        <v>30</v>
      </c>
      <c r="D115" s="5" t="str">
        <f aca="false">IFERROR(VLOOKUP(C115,part!$A$2:$E$51,2,0),"")</f>
        <v>BATTERY</v>
      </c>
      <c r="E115" s="5" t="str">
        <f aca="false">IFERROR(VLOOKUP(C115,part!$A$2:$E$51,3,0),"")</f>
        <v>OE BATTERY</v>
      </c>
      <c r="F115" s="5" t="str">
        <f aca="false">IFERROR(VLOOKUP(C115,part!$A$2:$E$51,4,0),"")</f>
        <v>G65</v>
      </c>
      <c r="G115" s="5" t="n">
        <f aca="false">IFERROR(VLOOKUP(C115,part!$A$2:$E$51,5,0),"")</f>
        <v>0</v>
      </c>
      <c r="H115" s="5" t="str">
        <f aca="false">VLOOKUP(A115,model!$A$1:$I$620,9,0)</f>
        <v>G65</v>
      </c>
      <c r="I115" s="5" t="n">
        <f aca="false">VLOOKUP(B115,model!$A$2:$J$620,10,0)</f>
        <v>0</v>
      </c>
      <c r="J115" s="5" t="n">
        <f aca="false">VLOOKUP(B115,Sheet6!K114:L1017,2,0)</f>
        <v>0</v>
      </c>
      <c r="K115" s="5" t="n">
        <f aca="false">VLOOKUP(B115,model!A114:M733,13,0)</f>
        <v>0</v>
      </c>
      <c r="L115" s="5" t="str">
        <f aca="false">"{"&amp;""""&amp;"id"&amp;""""&amp;":"&amp;""""&amp;A115&amp;""""&amp;","&amp;""""&amp;"car_model_id"&amp;""""&amp;":"&amp;""""&amp;B115&amp;""""&amp;","&amp;""""&amp;"car_model"&amp;""""&amp;":"&amp;"["&amp;N115&amp;"],"&amp;""""&amp;"parts"&amp;""""&amp;":"&amp;"["&amp;O115&amp;"]"&amp;","&amp;""""&amp;"products"&amp;""""&amp;":"&amp;"["&amp;P115&amp;"]"&amp;"}"&amp;","</f>
        <v>{"id":"114","car_model_id":"114","car_model":[{"id":"114","make_id":"12","model_name":"Dakota","year_model":"","description":""},],"parts":[{"id":"30","category":"BATTERY","name":"OE BATTERY","code":"G65","description":""},],"products":[{"id":"114","car_part_id":"114","bestbuy_id":"0","category":"battery","brand":"energizer","name":"G65","value":"","description":"","price":""},]},</v>
      </c>
      <c r="M115" s="5" t="str">
        <f aca="false">"parts"&amp;""""&amp;":"&amp;"["&amp;O115&amp;"]"&amp;","&amp;""""&amp;"products"&amp;""""&amp;":"&amp;"["&amp;P115&amp;"]"&amp;"}"&amp;","</f>
        <v>parts":[{"id":"30","category":"BATTERY","name":"OE BATTERY","code":"G65","description":""},],"products":[{"id":"114","car_part_id":"114","bestbuy_id":"0","category":"battery","brand":"energizer","name":"G65","value":"","description":"","price":""},]},</v>
      </c>
      <c r="N115" s="5" t="str">
        <f aca="false">VLOOKUP(B115,model!$A$2:$V$620,22,0)</f>
        <v>{"id":"114","make_id":"12","model_name":"Dakota","year_model":"","description":""},</v>
      </c>
      <c r="O115" s="5" t="str">
        <f aca="false">VLOOKUP(C115,part!$A$2:$G$51,7,0)</f>
        <v>{"id":"30","category":"BATTERY","name":"OE BATTERY","code":"G65","description":""},</v>
      </c>
      <c r="P115" s="5" t="str">
        <f aca="false">VLOOKUP(A115,product!B115:Y734,23,0)</f>
        <v>{"id":"114","car_part_id":"114","bestbuy_id":"0","category":"battery","brand":"energizer","name":"G65","value":"","description":"","price":""},</v>
      </c>
    </row>
    <row r="116" customFormat="false" ht="13.8" hidden="false" customHeight="false" outlineLevel="0" collapsed="false">
      <c r="A116" s="5" t="n">
        <v>115</v>
      </c>
      <c r="B116" s="8" t="n">
        <v>115</v>
      </c>
      <c r="C116" s="5" t="n">
        <f aca="false">VLOOKUP(B116,model!A115:H734,8,0)</f>
        <v>30</v>
      </c>
      <c r="D116" s="5" t="str">
        <f aca="false">IFERROR(VLOOKUP(C116,part!$A$2:$E$51,2,0),"")</f>
        <v>BATTERY</v>
      </c>
      <c r="E116" s="5" t="str">
        <f aca="false">IFERROR(VLOOKUP(C116,part!$A$2:$E$51,3,0),"")</f>
        <v>OE BATTERY</v>
      </c>
      <c r="F116" s="5" t="str">
        <f aca="false">IFERROR(VLOOKUP(C116,part!$A$2:$E$51,4,0),"")</f>
        <v>G65</v>
      </c>
      <c r="G116" s="5" t="n">
        <f aca="false">IFERROR(VLOOKUP(C116,part!$A$2:$E$51,5,0),"")</f>
        <v>0</v>
      </c>
      <c r="H116" s="5" t="str">
        <f aca="false">VLOOKUP(A116,model!$A$1:$I$620,9,0)</f>
        <v>G65</v>
      </c>
      <c r="I116" s="5" t="n">
        <f aca="false">VLOOKUP(B116,model!$A$2:$J$620,10,0)</f>
        <v>0</v>
      </c>
      <c r="J116" s="5" t="n">
        <f aca="false">VLOOKUP(B116,Sheet6!K115:L1018,2,0)</f>
        <v>0</v>
      </c>
      <c r="K116" s="5" t="n">
        <f aca="false">VLOOKUP(B116,model!A115:M734,13,0)</f>
        <v>0</v>
      </c>
      <c r="L116" s="5" t="str">
        <f aca="false">"{"&amp;""""&amp;"id"&amp;""""&amp;":"&amp;""""&amp;A116&amp;""""&amp;","&amp;""""&amp;"car_model_id"&amp;""""&amp;":"&amp;""""&amp;B116&amp;""""&amp;","&amp;""""&amp;"car_model"&amp;""""&amp;":"&amp;"["&amp;N116&amp;"],"&amp;""""&amp;"parts"&amp;""""&amp;":"&amp;"["&amp;O116&amp;"]"&amp;","&amp;""""&amp;"products"&amp;""""&amp;":"&amp;"["&amp;P116&amp;"]"&amp;"}"&amp;","</f>
        <v>{"id":"115","car_model_id":"115","car_model":[{"id":"115","make_id":"12","model_name":"Durango","year_model":"","description":""},],"parts":[{"id":"30","category":"BATTERY","name":"OE BATTERY","code":"G65","description":""},],"products":[{"id":"115","car_part_id":"115","bestbuy_id":"0","category":"battery","brand":"energizer","name":"G65","value":"","description":"","price":""},]},</v>
      </c>
      <c r="M116" s="5" t="str">
        <f aca="false">"parts"&amp;""""&amp;":"&amp;"["&amp;O116&amp;"]"&amp;","&amp;""""&amp;"products"&amp;""""&amp;":"&amp;"["&amp;P116&amp;"]"&amp;"}"&amp;","</f>
        <v>parts":[{"id":"30","category":"BATTERY","name":"OE BATTERY","code":"G65","description":""},],"products":[{"id":"115","car_part_id":"115","bestbuy_id":"0","category":"battery","brand":"energizer","name":"G65","value":"","description":"","price":""},]},</v>
      </c>
      <c r="N116" s="5" t="str">
        <f aca="false">VLOOKUP(B116,model!$A$2:$V$620,22,0)</f>
        <v>{"id":"115","make_id":"12","model_name":"Durango","year_model":"","description":""},</v>
      </c>
      <c r="O116" s="5" t="str">
        <f aca="false">VLOOKUP(C116,part!$A$2:$G$51,7,0)</f>
        <v>{"id":"30","category":"BATTERY","name":"OE BATTERY","code":"G65","description":""},</v>
      </c>
      <c r="P116" s="5" t="str">
        <f aca="false">VLOOKUP(A116,product!B116:Y735,23,0)</f>
        <v>{"id":"115","car_part_id":"115","bestbuy_id":"0","category":"battery","brand":"energizer","name":"G65","value":"","description":"","price":""},</v>
      </c>
    </row>
    <row r="117" customFormat="false" ht="13.8" hidden="false" customHeight="false" outlineLevel="0" collapsed="false">
      <c r="A117" s="5" t="n">
        <v>116</v>
      </c>
      <c r="B117" s="8" t="n">
        <v>116</v>
      </c>
      <c r="C117" s="5" t="n">
        <f aca="false">VLOOKUP(B117,model!A116:H735,8,0)</f>
        <v>33</v>
      </c>
      <c r="D117" s="5" t="str">
        <f aca="false">IFERROR(VLOOKUP(C117,part!$A$2:$E$51,2,0),"")</f>
        <v>BATTERY</v>
      </c>
      <c r="E117" s="5" t="str">
        <f aca="false">IFERROR(VLOOKUP(C117,part!$A$2:$E$51,3,0),"")</f>
        <v>OE BATTERY</v>
      </c>
      <c r="F117" s="5" t="str">
        <f aca="false">IFERROR(VLOOKUP(C117,part!$A$2:$E$51,4,0),"")</f>
        <v>G34/78</v>
      </c>
      <c r="G117" s="5" t="n">
        <f aca="false">IFERROR(VLOOKUP(C117,part!$A$2:$E$51,5,0),"")</f>
        <v>0</v>
      </c>
      <c r="H117" s="5" t="str">
        <f aca="false">VLOOKUP(A117,model!$A$1:$I$620,9,0)</f>
        <v>G34/78</v>
      </c>
      <c r="I117" s="5" t="n">
        <f aca="false">VLOOKUP(B117,model!$A$2:$J$620,10,0)</f>
        <v>0</v>
      </c>
      <c r="J117" s="5" t="n">
        <f aca="false">VLOOKUP(B117,Sheet6!K116:L1019,2,0)</f>
        <v>0</v>
      </c>
      <c r="K117" s="5" t="n">
        <f aca="false">VLOOKUP(B117,model!A116:M735,13,0)</f>
        <v>0</v>
      </c>
      <c r="L117" s="5" t="str">
        <f aca="false">"{"&amp;""""&amp;"id"&amp;""""&amp;":"&amp;""""&amp;A117&amp;""""&amp;","&amp;""""&amp;"car_model_id"&amp;""""&amp;":"&amp;""""&amp;B117&amp;""""&amp;","&amp;""""&amp;"car_model"&amp;""""&amp;":"&amp;"["&amp;N117&amp;"],"&amp;""""&amp;"parts"&amp;""""&amp;":"&amp;"["&amp;O117&amp;"]"&amp;","&amp;""""&amp;"products"&amp;""""&amp;":"&amp;"["&amp;P117&amp;"]"&amp;"}"&amp;","</f>
        <v>{"id":"116","car_model_id":"116","car_model":[{"id":"116","make_id":"12","model_name":"Journey ","year_model":"","description":""},],"parts":[{"id":"33","category":"BATTERY","name":"OE BATTERY","code":"G34/78","description":""},],"products":[{"id":"116","car_part_id":"116","bestbuy_id":"0","category":"battery","brand":"energizer","name":"G34/78","value":"","description":"","price":""},]},</v>
      </c>
      <c r="M117" s="5" t="str">
        <f aca="false">"parts"&amp;""""&amp;":"&amp;"["&amp;O117&amp;"]"&amp;","&amp;""""&amp;"products"&amp;""""&amp;":"&amp;"["&amp;P117&amp;"]"&amp;"}"&amp;","</f>
        <v>parts":[{"id":"33","category":"BATTERY","name":"OE BATTERY","code":"G34/78","description":""},],"products":[{"id":"116","car_part_id":"116","bestbuy_id":"0","category":"battery","brand":"energizer","name":"G34/78","value":"","description":"","price":""},]},</v>
      </c>
      <c r="N117" s="5" t="str">
        <f aca="false">VLOOKUP(B117,model!$A$2:$V$620,22,0)</f>
        <v>{"id":"116","make_id":"12","model_name":"Journey ","year_model":"","description":""},</v>
      </c>
      <c r="O117" s="5" t="str">
        <f aca="false">VLOOKUP(C117,part!$A$2:$G$51,7,0)</f>
        <v>{"id":"33","category":"BATTERY","name":"OE BATTERY","code":"G34/78","description":""},</v>
      </c>
      <c r="P117" s="5" t="str">
        <f aca="false">VLOOKUP(A117,product!B117:Y736,23,0)</f>
        <v>{"id":"116","car_part_id":"116","bestbuy_id":"0","category":"battery","brand":"energizer","name":"G34/78","value":"","description":"","price":""},</v>
      </c>
    </row>
    <row r="118" customFormat="false" ht="13.8" hidden="false" customHeight="false" outlineLevel="0" collapsed="false">
      <c r="A118" s="5" t="n">
        <v>117</v>
      </c>
      <c r="B118" s="8" t="n">
        <v>117</v>
      </c>
      <c r="C118" s="5" t="n">
        <f aca="false">VLOOKUP(B118,model!A117:H736,8,0)</f>
        <v>33</v>
      </c>
      <c r="D118" s="5" t="str">
        <f aca="false">IFERROR(VLOOKUP(C118,part!$A$2:$E$51,2,0),"")</f>
        <v>BATTERY</v>
      </c>
      <c r="E118" s="5" t="str">
        <f aca="false">IFERROR(VLOOKUP(C118,part!$A$2:$E$51,3,0),"")</f>
        <v>OE BATTERY</v>
      </c>
      <c r="F118" s="5" t="str">
        <f aca="false">IFERROR(VLOOKUP(C118,part!$A$2:$E$51,4,0),"")</f>
        <v>G34/78</v>
      </c>
      <c r="G118" s="5" t="n">
        <f aca="false">IFERROR(VLOOKUP(C118,part!$A$2:$E$51,5,0),"")</f>
        <v>0</v>
      </c>
      <c r="H118" s="5" t="str">
        <f aca="false">VLOOKUP(A118,model!$A$1:$I$620,9,0)</f>
        <v>G34/78</v>
      </c>
      <c r="I118" s="5" t="n">
        <f aca="false">VLOOKUP(B118,model!$A$2:$J$620,10,0)</f>
        <v>0</v>
      </c>
      <c r="J118" s="5" t="n">
        <f aca="false">VLOOKUP(B118,Sheet6!K117:L1020,2,0)</f>
        <v>0</v>
      </c>
      <c r="K118" s="5" t="n">
        <f aca="false">VLOOKUP(B118,model!A117:M736,13,0)</f>
        <v>0</v>
      </c>
      <c r="L118" s="5" t="str">
        <f aca="false">"{"&amp;""""&amp;"id"&amp;""""&amp;":"&amp;""""&amp;A118&amp;""""&amp;","&amp;""""&amp;"car_model_id"&amp;""""&amp;":"&amp;""""&amp;B118&amp;""""&amp;","&amp;""""&amp;"car_model"&amp;""""&amp;":"&amp;"["&amp;N118&amp;"],"&amp;""""&amp;"parts"&amp;""""&amp;":"&amp;"["&amp;O118&amp;"]"&amp;","&amp;""""&amp;"products"&amp;""""&amp;":"&amp;"["&amp;P118&amp;"]"&amp;"}"&amp;","</f>
        <v>{"id":"117","car_model_id":"117","car_model":[{"id":"117","make_id":"12","model_name":"Magnum","year_model":"","description":""},],"parts":[{"id":"33","category":"BATTERY","name":"OE BATTERY","code":"G34/78","description":""},],"products":[{"id":"117","car_part_id":"117","bestbuy_id":"0","category":"battery","brand":"energizer","name":"G34/78","value":"","description":"","price":""},]},</v>
      </c>
      <c r="M118" s="5" t="str">
        <f aca="false">"parts"&amp;""""&amp;":"&amp;"["&amp;O118&amp;"]"&amp;","&amp;""""&amp;"products"&amp;""""&amp;":"&amp;"["&amp;P118&amp;"]"&amp;"}"&amp;","</f>
        <v>parts":[{"id":"33","category":"BATTERY","name":"OE BATTERY","code":"G34/78","description":""},],"products":[{"id":"117","car_part_id":"117","bestbuy_id":"0","category":"battery","brand":"energizer","name":"G34/78","value":"","description":"","price":""},]},</v>
      </c>
      <c r="N118" s="5" t="str">
        <f aca="false">VLOOKUP(B118,model!$A$2:$V$620,22,0)</f>
        <v>{"id":"117","make_id":"12","model_name":"Magnum","year_model":"","description":""},</v>
      </c>
      <c r="O118" s="5" t="str">
        <f aca="false">VLOOKUP(C118,part!$A$2:$G$51,7,0)</f>
        <v>{"id":"33","category":"BATTERY","name":"OE BATTERY","code":"G34/78","description":""},</v>
      </c>
      <c r="P118" s="5" t="str">
        <f aca="false">VLOOKUP(A118,product!B118:Y737,23,0)</f>
        <v>{"id":"117","car_part_id":"117","bestbuy_id":"0","category":"battery","brand":"energizer","name":"G34/78","value":"","description":"","price":""},</v>
      </c>
    </row>
    <row r="119" customFormat="false" ht="13.8" hidden="false" customHeight="false" outlineLevel="0" collapsed="false">
      <c r="A119" s="5" t="n">
        <v>118</v>
      </c>
      <c r="B119" s="8" t="n">
        <v>118</v>
      </c>
      <c r="C119" s="5" t="n">
        <f aca="false">VLOOKUP(B119,model!A118:H737,8,0)</f>
        <v>33</v>
      </c>
      <c r="D119" s="5" t="str">
        <f aca="false">IFERROR(VLOOKUP(C119,part!$A$2:$E$51,2,0),"")</f>
        <v>BATTERY</v>
      </c>
      <c r="E119" s="5" t="str">
        <f aca="false">IFERROR(VLOOKUP(C119,part!$A$2:$E$51,3,0),"")</f>
        <v>OE BATTERY</v>
      </c>
      <c r="F119" s="5" t="str">
        <f aca="false">IFERROR(VLOOKUP(C119,part!$A$2:$E$51,4,0),"")</f>
        <v>G34/78</v>
      </c>
      <c r="G119" s="5" t="n">
        <f aca="false">IFERROR(VLOOKUP(C119,part!$A$2:$E$51,5,0),"")</f>
        <v>0</v>
      </c>
      <c r="H119" s="5" t="str">
        <f aca="false">VLOOKUP(A119,model!$A$1:$I$620,9,0)</f>
        <v>G34/78</v>
      </c>
      <c r="I119" s="5" t="n">
        <f aca="false">VLOOKUP(B119,model!$A$2:$J$620,10,0)</f>
        <v>0</v>
      </c>
      <c r="J119" s="5" t="n">
        <f aca="false">VLOOKUP(B119,Sheet6!K118:L1021,2,0)</f>
        <v>0</v>
      </c>
      <c r="K119" s="5" t="n">
        <f aca="false">VLOOKUP(B119,model!A118:M737,13,0)</f>
        <v>0</v>
      </c>
      <c r="L119" s="5" t="str">
        <f aca="false">"{"&amp;""""&amp;"id"&amp;""""&amp;":"&amp;""""&amp;A119&amp;""""&amp;","&amp;""""&amp;"car_model_id"&amp;""""&amp;":"&amp;""""&amp;B119&amp;""""&amp;","&amp;""""&amp;"car_model"&amp;""""&amp;":"&amp;"["&amp;N119&amp;"],"&amp;""""&amp;"parts"&amp;""""&amp;":"&amp;"["&amp;O119&amp;"]"&amp;","&amp;""""&amp;"products"&amp;""""&amp;":"&amp;"["&amp;P119&amp;"]"&amp;"}"&amp;","</f>
        <v>{"id":"118","car_model_id":"118","car_model":[{"id":"118","make_id":"12","model_name":"Viper","year_model":"","description":""},],"parts":[{"id":"33","category":"BATTERY","name":"OE BATTERY","code":"G34/78","description":""},],"products":[{"id":"118","car_part_id":"118","bestbuy_id":"0","category":"battery","brand":"energizer","name":"G34/78","value":"","description":"","price":""},]},</v>
      </c>
      <c r="M119" s="5" t="str">
        <f aca="false">"parts"&amp;""""&amp;":"&amp;"["&amp;O119&amp;"]"&amp;","&amp;""""&amp;"products"&amp;""""&amp;":"&amp;"["&amp;P119&amp;"]"&amp;"}"&amp;","</f>
        <v>parts":[{"id":"33","category":"BATTERY","name":"OE BATTERY","code":"G34/78","description":""},],"products":[{"id":"118","car_part_id":"118","bestbuy_id":"0","category":"battery","brand":"energizer","name":"G34/78","value":"","description":"","price":""},]},</v>
      </c>
      <c r="N119" s="5" t="str">
        <f aca="false">VLOOKUP(B119,model!$A$2:$V$620,22,0)</f>
        <v>{"id":"118","make_id":"12","model_name":"Viper","year_model":"","description":""},</v>
      </c>
      <c r="O119" s="5" t="str">
        <f aca="false">VLOOKUP(C119,part!$A$2:$G$51,7,0)</f>
        <v>{"id":"33","category":"BATTERY","name":"OE BATTERY","code":"G34/78","description":""},</v>
      </c>
      <c r="P119" s="5" t="str">
        <f aca="false">VLOOKUP(A119,product!B119:Y738,23,0)</f>
        <v>{"id":"118","car_part_id":"118","bestbuy_id":"0","category":"battery","brand":"energizer","name":"G34/78","value":"","description":"","price":""},</v>
      </c>
    </row>
    <row r="120" customFormat="false" ht="13.8" hidden="false" customHeight="false" outlineLevel="0" collapsed="false">
      <c r="A120" s="5" t="n">
        <v>119</v>
      </c>
      <c r="B120" s="8" t="n">
        <v>119</v>
      </c>
      <c r="C120" s="5" t="n">
        <f aca="false">VLOOKUP(B120,model!A119:H738,8,0)</f>
        <v>33</v>
      </c>
      <c r="D120" s="5" t="str">
        <f aca="false">IFERROR(VLOOKUP(C120,part!$A$2:$E$51,2,0),"")</f>
        <v>BATTERY</v>
      </c>
      <c r="E120" s="5" t="str">
        <f aca="false">IFERROR(VLOOKUP(C120,part!$A$2:$E$51,3,0),"")</f>
        <v>OE BATTERY</v>
      </c>
      <c r="F120" s="5" t="str">
        <f aca="false">IFERROR(VLOOKUP(C120,part!$A$2:$E$51,4,0),"")</f>
        <v>G34/78</v>
      </c>
      <c r="G120" s="5" t="n">
        <f aca="false">IFERROR(VLOOKUP(C120,part!$A$2:$E$51,5,0),"")</f>
        <v>0</v>
      </c>
      <c r="H120" s="5" t="str">
        <f aca="false">VLOOKUP(A120,model!$A$1:$I$620,9,0)</f>
        <v>G34/78</v>
      </c>
      <c r="I120" s="5" t="n">
        <f aca="false">VLOOKUP(B120,model!$A$2:$J$620,10,0)</f>
        <v>0</v>
      </c>
      <c r="J120" s="5" t="n">
        <f aca="false">VLOOKUP(B120,Sheet6!K119:L1022,2,0)</f>
        <v>0</v>
      </c>
      <c r="K120" s="5" t="n">
        <f aca="false">VLOOKUP(B120,model!A119:M738,13,0)</f>
        <v>0</v>
      </c>
      <c r="L120" s="5" t="str">
        <f aca="false">"{"&amp;""""&amp;"id"&amp;""""&amp;":"&amp;""""&amp;A120&amp;""""&amp;","&amp;""""&amp;"car_model_id"&amp;""""&amp;":"&amp;""""&amp;B120&amp;""""&amp;","&amp;""""&amp;"car_model"&amp;""""&amp;":"&amp;"["&amp;N120&amp;"],"&amp;""""&amp;"parts"&amp;""""&amp;":"&amp;"["&amp;O120&amp;"]"&amp;","&amp;""""&amp;"products"&amp;""""&amp;":"&amp;"["&amp;P120&amp;"]"&amp;"}"&amp;","</f>
        <v>{"id":"119","car_model_id":"119","car_model":[{"id":"119","make_id":"12","model_name":"Neon","year_model":"","description":""},],"parts":[{"id":"33","category":"BATTERY","name":"OE BATTERY","code":"G34/78","description":""},],"products":[{"id":"119","car_part_id":"119","bestbuy_id":"0","category":"battery","brand":"energizer","name":"G34/78","value":"","description":"","price":""},]},</v>
      </c>
      <c r="M120" s="5" t="str">
        <f aca="false">"parts"&amp;""""&amp;":"&amp;"["&amp;O120&amp;"]"&amp;","&amp;""""&amp;"products"&amp;""""&amp;":"&amp;"["&amp;P120&amp;"]"&amp;"}"&amp;","</f>
        <v>parts":[{"id":"33","category":"BATTERY","name":"OE BATTERY","code":"G34/78","description":""},],"products":[{"id":"119","car_part_id":"119","bestbuy_id":"0","category":"battery","brand":"energizer","name":"G34/78","value":"","description":"","price":""},]},</v>
      </c>
      <c r="N120" s="5" t="str">
        <f aca="false">VLOOKUP(B120,model!$A$2:$V$620,22,0)</f>
        <v>{"id":"119","make_id":"12","model_name":"Neon","year_model":"","description":""},</v>
      </c>
      <c r="O120" s="5" t="str">
        <f aca="false">VLOOKUP(C120,part!$A$2:$G$51,7,0)</f>
        <v>{"id":"33","category":"BATTERY","name":"OE BATTERY","code":"G34/78","description":""},</v>
      </c>
      <c r="P120" s="5" t="str">
        <f aca="false">VLOOKUP(A120,product!B120:Y739,23,0)</f>
        <v>{"id":"119","car_part_id":"119","bestbuy_id":"0","category":"battery","brand":"energizer","name":"G34/78","value":"","description":"","price":""},</v>
      </c>
    </row>
    <row r="121" customFormat="false" ht="13.8" hidden="false" customHeight="false" outlineLevel="0" collapsed="false">
      <c r="A121" s="5" t="n">
        <v>120</v>
      </c>
      <c r="B121" s="8" t="n">
        <v>120</v>
      </c>
      <c r="C121" s="5" t="n">
        <f aca="false">VLOOKUP(B121,model!A120:H739,8,0)</f>
        <v>6</v>
      </c>
      <c r="D121" s="5" t="str">
        <f aca="false">IFERROR(VLOOKUP(C121,part!$A$2:$E$51,2,0),"")</f>
        <v>BATTERY</v>
      </c>
      <c r="E121" s="5" t="str">
        <f aca="false">IFERROR(VLOOKUP(C121,part!$A$2:$E$51,3,0),"")</f>
        <v>OE BATTERY</v>
      </c>
      <c r="F121" s="5" t="str">
        <f aca="false">IFERROR(VLOOKUP(C121,part!$A$2:$E$51,4,0),"")</f>
        <v>DIN88</v>
      </c>
      <c r="G121" s="5" t="n">
        <f aca="false">IFERROR(VLOOKUP(C121,part!$A$2:$E$51,5,0),"")</f>
        <v>0</v>
      </c>
      <c r="H121" s="5" t="str">
        <f aca="false">VLOOKUP(A121,model!$A$1:$I$620,9,0)</f>
        <v>DIN88</v>
      </c>
      <c r="I121" s="5" t="n">
        <f aca="false">VLOOKUP(B121,model!$A$2:$J$620,10,0)</f>
        <v>0</v>
      </c>
      <c r="J121" s="5" t="n">
        <f aca="false">VLOOKUP(B121,Sheet6!K120:L1023,2,0)</f>
        <v>0</v>
      </c>
      <c r="K121" s="5" t="n">
        <f aca="false">VLOOKUP(B121,model!A120:M739,13,0)</f>
        <v>2003</v>
      </c>
      <c r="L121" s="5" t="str">
        <f aca="false">"{"&amp;""""&amp;"id"&amp;""""&amp;":"&amp;""""&amp;A121&amp;""""&amp;","&amp;""""&amp;"car_model_id"&amp;""""&amp;":"&amp;""""&amp;B121&amp;""""&amp;","&amp;""""&amp;"car_model"&amp;""""&amp;":"&amp;"["&amp;N121&amp;"],"&amp;""""&amp;"parts"&amp;""""&amp;":"&amp;"["&amp;O121&amp;"]"&amp;","&amp;""""&amp;"products"&amp;""""&amp;":"&amp;"["&amp;P121&amp;"]"&amp;"}"&amp;","</f>
        <v>{"id":"120","car_model_id":"120","car_model":[{"id":"120","make_id":"13","model_name":"F355,F430,F599,F612","year_model":"1999 - on","description":""},],"parts":[{"id":"6","category":"BATTERY","name":"OE BATTERY","code":"DIN88","description":""},],"products":[{"id":"120","car_part_id":"120","bestbuy_id":"2003","category":"battery","brand":"energizer","name":"DIN88","value":"","description":"17020","price":"17020"},]},</v>
      </c>
      <c r="M121" s="5" t="str">
        <f aca="false">"parts"&amp;""""&amp;":"&amp;"["&amp;O121&amp;"]"&amp;","&amp;""""&amp;"products"&amp;""""&amp;":"&amp;"["&amp;P121&amp;"]"&amp;"}"&amp;","</f>
        <v>parts":[{"id":"6","category":"BATTERY","name":"OE BATTERY","code":"DIN88","description":""},],"products":[{"id":"120","car_part_id":"120","bestbuy_id":"2003","category":"battery","brand":"energizer","name":"DIN88","value":"","description":"17020","price":"17020"},]},</v>
      </c>
      <c r="N121" s="5" t="str">
        <f aca="false">VLOOKUP(B121,model!$A$2:$V$620,22,0)</f>
        <v>{"id":"120","make_id":"13","model_name":"F355,F430,F599,F612","year_model":"1999 - on","description":""},</v>
      </c>
      <c r="O121" s="5" t="str">
        <f aca="false">VLOOKUP(C121,part!$A$2:$G$51,7,0)</f>
        <v>{"id":"6","category":"BATTERY","name":"OE BATTERY","code":"DIN88","description":""},</v>
      </c>
      <c r="P121" s="5" t="str">
        <f aca="false">VLOOKUP(A121,product!B121:Y740,23,0)</f>
        <v>{"id":"120","car_part_id":"120","bestbuy_id":"2003","category":"battery","brand":"energizer","name":"DIN88","value":"","description":"17020","price":"17020"},</v>
      </c>
    </row>
    <row r="122" customFormat="false" ht="13.8" hidden="false" customHeight="false" outlineLevel="0" collapsed="false">
      <c r="A122" s="5" t="n">
        <v>121</v>
      </c>
      <c r="B122" s="8" t="n">
        <v>121</v>
      </c>
      <c r="C122" s="5" t="n">
        <f aca="false">VLOOKUP(B122,model!A121:H740,8,0)</f>
        <v>6</v>
      </c>
      <c r="D122" s="5" t="str">
        <f aca="false">IFERROR(VLOOKUP(C122,part!$A$2:$E$51,2,0),"")</f>
        <v>BATTERY</v>
      </c>
      <c r="E122" s="5" t="str">
        <f aca="false">IFERROR(VLOOKUP(C122,part!$A$2:$E$51,3,0),"")</f>
        <v>OE BATTERY</v>
      </c>
      <c r="F122" s="5" t="str">
        <f aca="false">IFERROR(VLOOKUP(C122,part!$A$2:$E$51,4,0),"")</f>
        <v>DIN88</v>
      </c>
      <c r="G122" s="5" t="n">
        <f aca="false">IFERROR(VLOOKUP(C122,part!$A$2:$E$51,5,0),"")</f>
        <v>0</v>
      </c>
      <c r="H122" s="5" t="str">
        <f aca="false">VLOOKUP(A122,model!$A$1:$I$620,9,0)</f>
        <v>DIN88</v>
      </c>
      <c r="I122" s="5" t="n">
        <f aca="false">VLOOKUP(B122,model!$A$2:$J$620,10,0)</f>
        <v>0</v>
      </c>
      <c r="J122" s="5" t="n">
        <f aca="false">VLOOKUP(B122,Sheet6!K121:L1024,2,0)</f>
        <v>0</v>
      </c>
      <c r="K122" s="5" t="n">
        <f aca="false">VLOOKUP(B122,model!A121:M740,13,0)</f>
        <v>2003</v>
      </c>
      <c r="L122" s="5" t="str">
        <f aca="false">"{"&amp;""""&amp;"id"&amp;""""&amp;":"&amp;""""&amp;A122&amp;""""&amp;","&amp;""""&amp;"car_model_id"&amp;""""&amp;":"&amp;""""&amp;B122&amp;""""&amp;","&amp;""""&amp;"car_model"&amp;""""&amp;":"&amp;"["&amp;N122&amp;"],"&amp;""""&amp;"parts"&amp;""""&amp;":"&amp;"["&amp;O122&amp;"]"&amp;","&amp;""""&amp;"products"&amp;""""&amp;":"&amp;"["&amp;P122&amp;"]"&amp;"}"&amp;","</f>
        <v>{"id":"121","car_model_id":"121","car_model":[{"id":"121","make_id":"13","model_name":"550 Maranello","year_model":"","description":""},],"parts":[{"id":"6","category":"BATTERY","name":"OE BATTERY","code":"DIN88","description":""},],"products":[{"id":"121","car_part_id":"121","bestbuy_id":"2003","category":"battery","brand":"energizer","name":"DIN88","value":"","description":"17020","price":"17020"},]},</v>
      </c>
      <c r="M122" s="5" t="str">
        <f aca="false">"parts"&amp;""""&amp;":"&amp;"["&amp;O122&amp;"]"&amp;","&amp;""""&amp;"products"&amp;""""&amp;":"&amp;"["&amp;P122&amp;"]"&amp;"}"&amp;","</f>
        <v>parts":[{"id":"6","category":"BATTERY","name":"OE BATTERY","code":"DIN88","description":""},],"products":[{"id":"121","car_part_id":"121","bestbuy_id":"2003","category":"battery","brand":"energizer","name":"DIN88","value":"","description":"17020","price":"17020"},]},</v>
      </c>
      <c r="N122" s="5" t="str">
        <f aca="false">VLOOKUP(B122,model!$A$2:$V$620,22,0)</f>
        <v>{"id":"121","make_id":"13","model_name":"550 Maranello","year_model":"","description":""},</v>
      </c>
      <c r="O122" s="5" t="str">
        <f aca="false">VLOOKUP(C122,part!$A$2:$G$51,7,0)</f>
        <v>{"id":"6","category":"BATTERY","name":"OE BATTERY","code":"DIN88","description":""},</v>
      </c>
      <c r="P122" s="5" t="str">
        <f aca="false">VLOOKUP(A122,product!B122:Y741,23,0)</f>
        <v>{"id":"121","car_part_id":"121","bestbuy_id":"2003","category":"battery","brand":"energizer","name":"DIN88","value":"","description":"17020","price":"17020"},</v>
      </c>
    </row>
    <row r="123" customFormat="false" ht="13.8" hidden="false" customHeight="false" outlineLevel="0" collapsed="false">
      <c r="A123" s="5" t="n">
        <v>122</v>
      </c>
      <c r="B123" s="8" t="n">
        <v>122</v>
      </c>
      <c r="C123" s="5" t="n">
        <f aca="false">VLOOKUP(B123,model!A122:H741,8,0)</f>
        <v>6</v>
      </c>
      <c r="D123" s="5" t="str">
        <f aca="false">IFERROR(VLOOKUP(C123,part!$A$2:$E$51,2,0),"")</f>
        <v>BATTERY</v>
      </c>
      <c r="E123" s="5" t="str">
        <f aca="false">IFERROR(VLOOKUP(C123,part!$A$2:$E$51,3,0),"")</f>
        <v>OE BATTERY</v>
      </c>
      <c r="F123" s="5" t="str">
        <f aca="false">IFERROR(VLOOKUP(C123,part!$A$2:$E$51,4,0),"")</f>
        <v>DIN88</v>
      </c>
      <c r="G123" s="5" t="n">
        <f aca="false">IFERROR(VLOOKUP(C123,part!$A$2:$E$51,5,0),"")</f>
        <v>0</v>
      </c>
      <c r="H123" s="5" t="str">
        <f aca="false">VLOOKUP(A123,model!$A$1:$I$620,9,0)</f>
        <v>DIN88</v>
      </c>
      <c r="I123" s="5" t="n">
        <f aca="false">VLOOKUP(B123,model!$A$2:$J$620,10,0)</f>
        <v>0</v>
      </c>
      <c r="J123" s="5" t="n">
        <f aca="false">VLOOKUP(B123,Sheet6!K122:L1025,2,0)</f>
        <v>0</v>
      </c>
      <c r="K123" s="5" t="n">
        <f aca="false">VLOOKUP(B123,model!A122:M741,13,0)</f>
        <v>2003</v>
      </c>
      <c r="L123" s="5" t="str">
        <f aca="false">"{"&amp;""""&amp;"id"&amp;""""&amp;":"&amp;""""&amp;A123&amp;""""&amp;","&amp;""""&amp;"car_model_id"&amp;""""&amp;":"&amp;""""&amp;B123&amp;""""&amp;","&amp;""""&amp;"car_model"&amp;""""&amp;":"&amp;"["&amp;N123&amp;"],"&amp;""""&amp;"parts"&amp;""""&amp;":"&amp;"["&amp;O123&amp;"]"&amp;","&amp;""""&amp;"products"&amp;""""&amp;":"&amp;"["&amp;P123&amp;"]"&amp;"}"&amp;","</f>
        <v>{"id":"122","car_model_id":"122","car_model":[{"id":"122","make_id":"13","model_name":"599 GTB Fiorano","year_model":"","description":""},],"parts":[{"id":"6","category":"BATTERY","name":"OE BATTERY","code":"DIN88","description":""},],"products":[{"id":"122","car_part_id":"122","bestbuy_id":"2003","category":"battery","brand":"energizer","name":"DIN88","value":"","description":"17020","price":"17020"},]},</v>
      </c>
      <c r="M123" s="5" t="str">
        <f aca="false">"parts"&amp;""""&amp;":"&amp;"["&amp;O123&amp;"]"&amp;","&amp;""""&amp;"products"&amp;""""&amp;":"&amp;"["&amp;P123&amp;"]"&amp;"}"&amp;","</f>
        <v>parts":[{"id":"6","category":"BATTERY","name":"OE BATTERY","code":"DIN88","description":""},],"products":[{"id":"122","car_part_id":"122","bestbuy_id":"2003","category":"battery","brand":"energizer","name":"DIN88","value":"","description":"17020","price":"17020"},]},</v>
      </c>
      <c r="N123" s="5" t="str">
        <f aca="false">VLOOKUP(B123,model!$A$2:$V$620,22,0)</f>
        <v>{"id":"122","make_id":"13","model_name":"599 GTB Fiorano","year_model":"","description":""},</v>
      </c>
      <c r="O123" s="5" t="str">
        <f aca="false">VLOOKUP(C123,part!$A$2:$G$51,7,0)</f>
        <v>{"id":"6","category":"BATTERY","name":"OE BATTERY","code":"DIN88","description":""},</v>
      </c>
      <c r="P123" s="5" t="str">
        <f aca="false">VLOOKUP(A123,product!B123:Y742,23,0)</f>
        <v>{"id":"122","car_part_id":"122","bestbuy_id":"2003","category":"battery","brand":"energizer","name":"DIN88","value":"","description":"17020","price":"17020"},</v>
      </c>
    </row>
    <row r="124" customFormat="false" ht="13.8" hidden="false" customHeight="false" outlineLevel="0" collapsed="false">
      <c r="A124" s="5" t="n">
        <v>123</v>
      </c>
      <c r="B124" s="8" t="n">
        <v>123</v>
      </c>
      <c r="C124" s="5" t="n">
        <f aca="false">VLOOKUP(B124,model!A123:H742,8,0)</f>
        <v>6</v>
      </c>
      <c r="D124" s="5" t="str">
        <f aca="false">IFERROR(VLOOKUP(C124,part!$A$2:$E$51,2,0),"")</f>
        <v>BATTERY</v>
      </c>
      <c r="E124" s="5" t="str">
        <f aca="false">IFERROR(VLOOKUP(C124,part!$A$2:$E$51,3,0),"")</f>
        <v>OE BATTERY</v>
      </c>
      <c r="F124" s="5" t="str">
        <f aca="false">IFERROR(VLOOKUP(C124,part!$A$2:$E$51,4,0),"")</f>
        <v>DIN88</v>
      </c>
      <c r="G124" s="5" t="n">
        <f aca="false">IFERROR(VLOOKUP(C124,part!$A$2:$E$51,5,0),"")</f>
        <v>0</v>
      </c>
      <c r="H124" s="5" t="str">
        <f aca="false">VLOOKUP(A124,model!$A$1:$I$620,9,0)</f>
        <v>DIN88</v>
      </c>
      <c r="I124" s="5" t="n">
        <f aca="false">VLOOKUP(B124,model!$A$2:$J$620,10,0)</f>
        <v>0</v>
      </c>
      <c r="J124" s="5" t="n">
        <f aca="false">VLOOKUP(B124,Sheet6!K123:L1026,2,0)</f>
        <v>0</v>
      </c>
      <c r="K124" s="5" t="n">
        <f aca="false">VLOOKUP(B124,model!A123:M742,13,0)</f>
        <v>2003</v>
      </c>
      <c r="L124" s="5" t="str">
        <f aca="false">"{"&amp;""""&amp;"id"&amp;""""&amp;":"&amp;""""&amp;A124&amp;""""&amp;","&amp;""""&amp;"car_model_id"&amp;""""&amp;":"&amp;""""&amp;B124&amp;""""&amp;","&amp;""""&amp;"car_model"&amp;""""&amp;":"&amp;"["&amp;N124&amp;"],"&amp;""""&amp;"parts"&amp;""""&amp;":"&amp;"["&amp;O124&amp;"]"&amp;","&amp;""""&amp;"products"&amp;""""&amp;":"&amp;"["&amp;P124&amp;"]"&amp;"}"&amp;","</f>
        <v>{"id":"123","car_model_id":"123","car_model":[{"id":"123","make_id":"13","model_name":"612 Scaglietti","year_model":"","description":""},],"parts":[{"id":"6","category":"BATTERY","name":"OE BATTERY","code":"DIN88","description":""},],"products":[{"id":"123","car_part_id":"123","bestbuy_id":"2003","category":"battery","brand":"energizer","name":"DIN88","value":"","description":"17020","price":"17020"},]},</v>
      </c>
      <c r="M124" s="5" t="str">
        <f aca="false">"parts"&amp;""""&amp;":"&amp;"["&amp;O124&amp;"]"&amp;","&amp;""""&amp;"products"&amp;""""&amp;":"&amp;"["&amp;P124&amp;"]"&amp;"}"&amp;","</f>
        <v>parts":[{"id":"6","category":"BATTERY","name":"OE BATTERY","code":"DIN88","description":""},],"products":[{"id":"123","car_part_id":"123","bestbuy_id":"2003","category":"battery","brand":"energizer","name":"DIN88","value":"","description":"17020","price":"17020"},]},</v>
      </c>
      <c r="N124" s="5" t="str">
        <f aca="false">VLOOKUP(B124,model!$A$2:$V$620,22,0)</f>
        <v>{"id":"123","make_id":"13","model_name":"612 Scaglietti","year_model":"","description":""},</v>
      </c>
      <c r="O124" s="5" t="str">
        <f aca="false">VLOOKUP(C124,part!$A$2:$G$51,7,0)</f>
        <v>{"id":"6","category":"BATTERY","name":"OE BATTERY","code":"DIN88","description":""},</v>
      </c>
      <c r="P124" s="5" t="str">
        <f aca="false">VLOOKUP(A124,product!B124:Y743,23,0)</f>
        <v>{"id":"123","car_part_id":"123","bestbuy_id":"2003","category":"battery","brand":"energizer","name":"DIN88","value":"","description":"17020","price":"17020"},</v>
      </c>
    </row>
    <row r="125" customFormat="false" ht="13.8" hidden="false" customHeight="false" outlineLevel="0" collapsed="false">
      <c r="A125" s="5" t="n">
        <v>124</v>
      </c>
      <c r="B125" s="8" t="n">
        <v>124</v>
      </c>
      <c r="C125" s="5" t="n">
        <f aca="false">VLOOKUP(B125,model!A124:H743,8,0)</f>
        <v>6</v>
      </c>
      <c r="D125" s="5" t="str">
        <f aca="false">IFERROR(VLOOKUP(C125,part!$A$2:$E$51,2,0),"")</f>
        <v>BATTERY</v>
      </c>
      <c r="E125" s="5" t="str">
        <f aca="false">IFERROR(VLOOKUP(C125,part!$A$2:$E$51,3,0),"")</f>
        <v>OE BATTERY</v>
      </c>
      <c r="F125" s="5" t="str">
        <f aca="false">IFERROR(VLOOKUP(C125,part!$A$2:$E$51,4,0),"")</f>
        <v>DIN88</v>
      </c>
      <c r="G125" s="5" t="n">
        <f aca="false">IFERROR(VLOOKUP(C125,part!$A$2:$E$51,5,0),"")</f>
        <v>0</v>
      </c>
      <c r="H125" s="5" t="str">
        <f aca="false">VLOOKUP(A125,model!$A$1:$I$620,9,0)</f>
        <v>DIN88</v>
      </c>
      <c r="I125" s="5" t="n">
        <f aca="false">VLOOKUP(B125,model!$A$2:$J$620,10,0)</f>
        <v>0</v>
      </c>
      <c r="J125" s="5" t="n">
        <f aca="false">VLOOKUP(B125,Sheet6!K124:L1027,2,0)</f>
        <v>0</v>
      </c>
      <c r="K125" s="5" t="n">
        <f aca="false">VLOOKUP(B125,model!A124:M743,13,0)</f>
        <v>2003</v>
      </c>
      <c r="L125" s="5" t="str">
        <f aca="false">"{"&amp;""""&amp;"id"&amp;""""&amp;":"&amp;""""&amp;A125&amp;""""&amp;","&amp;""""&amp;"car_model_id"&amp;""""&amp;":"&amp;""""&amp;B125&amp;""""&amp;","&amp;""""&amp;"car_model"&amp;""""&amp;":"&amp;"["&amp;N125&amp;"],"&amp;""""&amp;"parts"&amp;""""&amp;":"&amp;"["&amp;O125&amp;"]"&amp;","&amp;""""&amp;"products"&amp;""""&amp;":"&amp;"["&amp;P125&amp;"]"&amp;"}"&amp;","</f>
        <v>{"id":"124","car_model_id":"124","car_model":[{"id":"124","make_id":"13","model_name":"FF, F12 Berlinetta","year_model":"2014 - on","description":""},],"parts":[{"id":"6","category":"BATTERY","name":"OE BATTERY","code":"DIN88","description":""},],"products":[{"id":"124","car_part_id":"124","bestbuy_id":"2003","category":"battery","brand":"energizer","name":"DIN88","value":"","description":"17020","price":"17020"},]},</v>
      </c>
      <c r="M125" s="5" t="str">
        <f aca="false">"parts"&amp;""""&amp;":"&amp;"["&amp;O125&amp;"]"&amp;","&amp;""""&amp;"products"&amp;""""&amp;":"&amp;"["&amp;P125&amp;"]"&amp;"}"&amp;","</f>
        <v>parts":[{"id":"6","category":"BATTERY","name":"OE BATTERY","code":"DIN88","description":""},],"products":[{"id":"124","car_part_id":"124","bestbuy_id":"2003","category":"battery","brand":"energizer","name":"DIN88","value":"","description":"17020","price":"17020"},]},</v>
      </c>
      <c r="N125" s="5" t="str">
        <f aca="false">VLOOKUP(B125,model!$A$2:$V$620,22,0)</f>
        <v>{"id":"124","make_id":"13","model_name":"FF, F12 Berlinetta","year_model":"2014 - on","description":""},</v>
      </c>
      <c r="O125" s="5" t="str">
        <f aca="false">VLOOKUP(C125,part!$A$2:$G$51,7,0)</f>
        <v>{"id":"6","category":"BATTERY","name":"OE BATTERY","code":"DIN88","description":""},</v>
      </c>
      <c r="P125" s="5" t="str">
        <f aca="false">VLOOKUP(A125,product!B125:Y744,23,0)</f>
        <v>{"id":"124","car_part_id":"124","bestbuy_id":"2003","category":"battery","brand":"energizer","name":"DIN88","value":"","description":"17020","price":"17020"},</v>
      </c>
    </row>
    <row r="126" customFormat="false" ht="13.8" hidden="false" customHeight="false" outlineLevel="0" collapsed="false">
      <c r="A126" s="5" t="n">
        <v>125</v>
      </c>
      <c r="B126" s="8" t="n">
        <v>125</v>
      </c>
      <c r="C126" s="5" t="n">
        <f aca="false">VLOOKUP(B126,model!A125:H744,8,0)</f>
        <v>6</v>
      </c>
      <c r="D126" s="5" t="str">
        <f aca="false">IFERROR(VLOOKUP(C126,part!$A$2:$E$51,2,0),"")</f>
        <v>BATTERY</v>
      </c>
      <c r="E126" s="5" t="str">
        <f aca="false">IFERROR(VLOOKUP(C126,part!$A$2:$E$51,3,0),"")</f>
        <v>OE BATTERY</v>
      </c>
      <c r="F126" s="5" t="str">
        <f aca="false">IFERROR(VLOOKUP(C126,part!$A$2:$E$51,4,0),"")</f>
        <v>DIN88</v>
      </c>
      <c r="G126" s="5" t="n">
        <f aca="false">IFERROR(VLOOKUP(C126,part!$A$2:$E$51,5,0),"")</f>
        <v>0</v>
      </c>
      <c r="H126" s="5" t="str">
        <f aca="false">VLOOKUP(A126,model!$A$1:$I$620,9,0)</f>
        <v>DIN88</v>
      </c>
      <c r="I126" s="5" t="n">
        <f aca="false">VLOOKUP(B126,model!$A$2:$J$620,10,0)</f>
        <v>0</v>
      </c>
      <c r="J126" s="5" t="n">
        <f aca="false">VLOOKUP(B126,Sheet6!K125:L1028,2,0)</f>
        <v>0</v>
      </c>
      <c r="K126" s="5" t="n">
        <f aca="false">VLOOKUP(B126,model!A125:M744,13,0)</f>
        <v>2003</v>
      </c>
      <c r="L126" s="5" t="str">
        <f aca="false">"{"&amp;""""&amp;"id"&amp;""""&amp;":"&amp;""""&amp;A126&amp;""""&amp;","&amp;""""&amp;"car_model_id"&amp;""""&amp;":"&amp;""""&amp;B126&amp;""""&amp;","&amp;""""&amp;"car_model"&amp;""""&amp;":"&amp;"["&amp;N126&amp;"],"&amp;""""&amp;"parts"&amp;""""&amp;":"&amp;"["&amp;O126&amp;"]"&amp;","&amp;""""&amp;"products"&amp;""""&amp;":"&amp;"["&amp;P126&amp;"]"&amp;"}"&amp;","</f>
        <v>{"id":"125","car_model_id":"125","car_model":[{"id":"125","make_id":"13","model_name":"458 Italia, 488","year_model":"","description":""},],"parts":[{"id":"6","category":"BATTERY","name":"OE BATTERY","code":"DIN88","description":""},],"products":[{"id":"125","car_part_id":"125","bestbuy_id":"2003","category":"battery","brand":"energizer","name":"DIN88","value":"","description":"17020","price":"17020"},]},</v>
      </c>
      <c r="M126" s="5" t="str">
        <f aca="false">"parts"&amp;""""&amp;":"&amp;"["&amp;O126&amp;"]"&amp;","&amp;""""&amp;"products"&amp;""""&amp;":"&amp;"["&amp;P126&amp;"]"&amp;"}"&amp;","</f>
        <v>parts":[{"id":"6","category":"BATTERY","name":"OE BATTERY","code":"DIN88","description":""},],"products":[{"id":"125","car_part_id":"125","bestbuy_id":"2003","category":"battery","brand":"energizer","name":"DIN88","value":"","description":"17020","price":"17020"},]},</v>
      </c>
      <c r="N126" s="5" t="str">
        <f aca="false">VLOOKUP(B126,model!$A$2:$V$620,22,0)</f>
        <v>{"id":"125","make_id":"13","model_name":"458 Italia, 488","year_model":"","description":""},</v>
      </c>
      <c r="O126" s="5" t="str">
        <f aca="false">VLOOKUP(C126,part!$A$2:$G$51,7,0)</f>
        <v>{"id":"6","category":"BATTERY","name":"OE BATTERY","code":"DIN88","description":""},</v>
      </c>
      <c r="P126" s="5" t="str">
        <f aca="false">VLOOKUP(A126,product!B126:Y745,23,0)</f>
        <v>{"id":"125","car_part_id":"125","bestbuy_id":"2003","category":"battery","brand":"energizer","name":"DIN88","value":"","description":"17020","price":"17020"},</v>
      </c>
    </row>
    <row r="127" customFormat="false" ht="13.8" hidden="false" customHeight="false" outlineLevel="0" collapsed="false">
      <c r="A127" s="5" t="n">
        <v>126</v>
      </c>
      <c r="B127" s="8" t="n">
        <v>126</v>
      </c>
      <c r="C127" s="5" t="n">
        <f aca="false">VLOOKUP(B127,model!A126:H745,8,0)</f>
        <v>2</v>
      </c>
      <c r="D127" s="5" t="str">
        <f aca="false">IFERROR(VLOOKUP(C127,part!$A$2:$E$51,2,0),"")</f>
        <v>BATTERY</v>
      </c>
      <c r="E127" s="5" t="str">
        <f aca="false">IFERROR(VLOOKUP(C127,part!$A$2:$E$51,3,0),"")</f>
        <v>OE BATTERY</v>
      </c>
      <c r="F127" s="5" t="str">
        <f aca="false">IFERROR(VLOOKUP(C127,part!$A$2:$E$51,4,0),"")</f>
        <v>NS50</v>
      </c>
      <c r="G127" s="5" t="n">
        <f aca="false">IFERROR(VLOOKUP(C127,part!$A$2:$E$51,5,0),"")</f>
        <v>0</v>
      </c>
      <c r="H127" s="5" t="str">
        <f aca="false">VLOOKUP(A127,model!$A$1:$I$620,9,0)</f>
        <v>D23L</v>
      </c>
      <c r="I127" s="5" t="n">
        <f aca="false">VLOOKUP(B127,model!$A$2:$J$620,10,0)</f>
        <v>0</v>
      </c>
      <c r="J127" s="5" t="n">
        <f aca="false">VLOOKUP(B127,Sheet6!K126:L1029,2,0)</f>
        <v>0</v>
      </c>
      <c r="K127" s="5" t="n">
        <f aca="false">VLOOKUP(B127,model!A126:M745,13,0)</f>
        <v>1983</v>
      </c>
      <c r="L127" s="5" t="str">
        <f aca="false">"{"&amp;""""&amp;"id"&amp;""""&amp;":"&amp;""""&amp;A127&amp;""""&amp;","&amp;""""&amp;"car_model_id"&amp;""""&amp;":"&amp;""""&amp;B127&amp;""""&amp;","&amp;""""&amp;"car_model"&amp;""""&amp;":"&amp;"["&amp;N127&amp;"],"&amp;""""&amp;"parts"&amp;""""&amp;":"&amp;"["&amp;O127&amp;"]"&amp;","&amp;""""&amp;"products"&amp;""""&amp;":"&amp;"["&amp;P127&amp;"]"&amp;"}"&amp;","</f>
        <v>{"id":"126","car_model_id":"126","car_model":[{"id":"126","make_id":"14","model_name":"ALL MODELS","year_model":"1992 - 1996 ","description":""},],"parts":[{"id":"2","category":"BATTERY","name":"OE BATTERY","code":"NS50","description":""},],"products":[{"id":"126","car_part_id":"126","bestbuy_id":"1983","category":"battery","brand":"energizer","name":"D23L","value":"","description":"5950","price":"5950"},]},</v>
      </c>
      <c r="M127" s="5" t="str">
        <f aca="false">"parts"&amp;""""&amp;":"&amp;"["&amp;O127&amp;"]"&amp;","&amp;""""&amp;"products"&amp;""""&amp;":"&amp;"["&amp;P127&amp;"]"&amp;"}"&amp;","</f>
        <v>parts":[{"id":"2","category":"BATTERY","name":"OE BATTERY","code":"NS50","description":""},],"products":[{"id":"126","car_part_id":"126","bestbuy_id":"1983","category":"battery","brand":"energizer","name":"D23L","value":"","description":"5950","price":"5950"},]},</v>
      </c>
      <c r="N127" s="5" t="str">
        <f aca="false">VLOOKUP(B127,model!$A$2:$V$620,22,0)</f>
        <v>{"id":"126","make_id":"14","model_name":"ALL MODELS","year_model":"1992 - 1996 ","description":""},</v>
      </c>
      <c r="O127" s="5" t="str">
        <f aca="false">VLOOKUP(C127,part!$A$2:$G$51,7,0)</f>
        <v>{"id":"2","category":"BATTERY","name":"OE BATTERY","code":"NS50","description":""},</v>
      </c>
      <c r="P127" s="5" t="str">
        <f aca="false">VLOOKUP(A127,product!B127:Y746,23,0)</f>
        <v>{"id":"126","car_part_id":"126","bestbuy_id":"1983","category":"battery","brand":"energizer","name":"D23L","value":"","description":"5950","price":"5950"},</v>
      </c>
    </row>
    <row r="128" customFormat="false" ht="13.8" hidden="false" customHeight="false" outlineLevel="0" collapsed="false">
      <c r="A128" s="5" t="n">
        <v>127</v>
      </c>
      <c r="B128" s="8" t="n">
        <v>127</v>
      </c>
      <c r="C128" s="5" t="n">
        <f aca="false">VLOOKUP(B128,model!A127:H746,8,0)</f>
        <v>11</v>
      </c>
      <c r="D128" s="5" t="str">
        <f aca="false">IFERROR(VLOOKUP(C128,part!$A$2:$E$51,2,0),"")</f>
        <v>BATTERY</v>
      </c>
      <c r="E128" s="5" t="str">
        <f aca="false">IFERROR(VLOOKUP(C128,part!$A$2:$E$51,3,0),"")</f>
        <v>OE BATTERY</v>
      </c>
      <c r="F128" s="5" t="str">
        <f aca="false">IFERROR(VLOOKUP(C128,part!$A$2:$E$51,4,0),"")</f>
        <v>N50</v>
      </c>
      <c r="G128" s="5" t="n">
        <f aca="false">IFERROR(VLOOKUP(C128,part!$A$2:$E$51,5,0),"")</f>
        <v>0</v>
      </c>
      <c r="H128" s="5" t="str">
        <f aca="false">VLOOKUP(A128,model!$A$1:$I$620,9,0)</f>
        <v>D26L</v>
      </c>
      <c r="I128" s="5" t="n">
        <f aca="false">VLOOKUP(B128,model!$A$2:$J$620,10,0)</f>
        <v>0</v>
      </c>
      <c r="J128" s="5" t="n">
        <f aca="false">VLOOKUP(B128,Sheet6!K127:L1030,2,0)</f>
        <v>0</v>
      </c>
      <c r="K128" s="5" t="n">
        <f aca="false">VLOOKUP(B128,model!A127:M746,13,0)</f>
        <v>1995</v>
      </c>
      <c r="L128" s="5" t="str">
        <f aca="false">"{"&amp;""""&amp;"id"&amp;""""&amp;":"&amp;""""&amp;A128&amp;""""&amp;","&amp;""""&amp;"car_model_id"&amp;""""&amp;":"&amp;""""&amp;B128&amp;""""&amp;","&amp;""""&amp;"car_model"&amp;""""&amp;":"&amp;"["&amp;N128&amp;"],"&amp;""""&amp;"parts"&amp;""""&amp;":"&amp;"["&amp;O128&amp;"]"&amp;","&amp;""""&amp;"products"&amp;""""&amp;":"&amp;"["&amp;P128&amp;"]"&amp;"}"&amp;","</f>
        <v>{"id":"127","car_model_id":"127","car_model":[{"id":"127","make_id":"15","model_name":"Escape 2.0L/3.0L","year_model":"2003 - on","description":""},],"parts":[{"id":"11","category":"BATTERY","name":"OE BATTERY","code":"N50","description":""},],"products":[{"id":"127","car_part_id":"127","bestbuy_id":"1995","category":"battery","brand":"energizer","name":"D26L","value":"","description":"6300","price":"6300"},]},</v>
      </c>
      <c r="M128" s="5" t="str">
        <f aca="false">"parts"&amp;""""&amp;":"&amp;"["&amp;O128&amp;"]"&amp;","&amp;""""&amp;"products"&amp;""""&amp;":"&amp;"["&amp;P128&amp;"]"&amp;"}"&amp;","</f>
        <v>parts":[{"id":"11","category":"BATTERY","name":"OE BATTERY","code":"N50","description":""},],"products":[{"id":"127","car_part_id":"127","bestbuy_id":"1995","category":"battery","brand":"energizer","name":"D26L","value":"","description":"6300","price":"6300"},]},</v>
      </c>
      <c r="N128" s="5" t="str">
        <f aca="false">VLOOKUP(B128,model!$A$2:$V$620,22,0)</f>
        <v>{"id":"127","make_id":"15","model_name":"Escape 2.0L/3.0L","year_model":"2003 - on","description":""},</v>
      </c>
      <c r="O128" s="5" t="str">
        <f aca="false">VLOOKUP(C128,part!$A$2:$G$51,7,0)</f>
        <v>{"id":"11","category":"BATTERY","name":"OE BATTERY","code":"N50","description":""},</v>
      </c>
      <c r="P128" s="5" t="str">
        <f aca="false">VLOOKUP(A128,product!B128:Y747,23,0)</f>
        <v>{"id":"127","car_part_id":"127","bestbuy_id":"1995","category":"battery","brand":"energizer","name":"D26L","value":"","description":"6300","price":"6300"},</v>
      </c>
    </row>
    <row r="129" customFormat="false" ht="13.8" hidden="false" customHeight="false" outlineLevel="0" collapsed="false">
      <c r="A129" s="5" t="n">
        <v>128</v>
      </c>
      <c r="B129" s="8" t="n">
        <v>128</v>
      </c>
      <c r="C129" s="5" t="n">
        <f aca="false">VLOOKUP(B129,model!A128:H747,8,0)</f>
        <v>2</v>
      </c>
      <c r="D129" s="5" t="str">
        <f aca="false">IFERROR(VLOOKUP(C129,part!$A$2:$E$51,2,0),"")</f>
        <v>BATTERY</v>
      </c>
      <c r="E129" s="5" t="str">
        <f aca="false">IFERROR(VLOOKUP(C129,part!$A$2:$E$51,3,0),"")</f>
        <v>OE BATTERY</v>
      </c>
      <c r="F129" s="5" t="str">
        <f aca="false">IFERROR(VLOOKUP(C129,part!$A$2:$E$51,4,0),"")</f>
        <v>NS50</v>
      </c>
      <c r="G129" s="5" t="n">
        <f aca="false">IFERROR(VLOOKUP(C129,part!$A$2:$E$51,5,0),"")</f>
        <v>0</v>
      </c>
      <c r="H129" s="5" t="str">
        <f aca="false">VLOOKUP(A129,model!$A$1:$I$620,9,0)</f>
        <v>D23L</v>
      </c>
      <c r="I129" s="5" t="n">
        <f aca="false">VLOOKUP(B129,model!$A$2:$J$620,10,0)</f>
        <v>0</v>
      </c>
      <c r="J129" s="5" t="n">
        <f aca="false">VLOOKUP(B129,Sheet6!K128:L1031,2,0)</f>
        <v>0</v>
      </c>
      <c r="K129" s="5" t="n">
        <f aca="false">VLOOKUP(B129,model!A128:M747,13,0)</f>
        <v>1983</v>
      </c>
      <c r="L129" s="5" t="str">
        <f aca="false">"{"&amp;""""&amp;"id"&amp;""""&amp;":"&amp;""""&amp;A129&amp;""""&amp;","&amp;""""&amp;"car_model_id"&amp;""""&amp;":"&amp;""""&amp;B129&amp;""""&amp;","&amp;""""&amp;"car_model"&amp;""""&amp;":"&amp;"["&amp;N129&amp;"],"&amp;""""&amp;"parts"&amp;""""&amp;":"&amp;"["&amp;O129&amp;"]"&amp;","&amp;""""&amp;"products"&amp;""""&amp;":"&amp;"["&amp;P129&amp;"]"&amp;"}"&amp;","</f>
        <v>{"id":"128","car_model_id":"128","car_model":[{"id":"128","make_id":"15","model_name":"Escape 2.3L","year_model":"1996 - 2000","description":""},],"parts":[{"id":"2","category":"BATTERY","name":"OE BATTERY","code":"NS50","description":""},],"products":[{"id":"128","car_part_id":"128","bestbuy_id":"1983","category":"battery","brand":"energizer","name":"D23L","value":"","description":"5950","price":"5950"},]},</v>
      </c>
      <c r="M129" s="5" t="str">
        <f aca="false">"parts"&amp;""""&amp;":"&amp;"["&amp;O129&amp;"]"&amp;","&amp;""""&amp;"products"&amp;""""&amp;":"&amp;"["&amp;P129&amp;"]"&amp;"}"&amp;","</f>
        <v>parts":[{"id":"2","category":"BATTERY","name":"OE BATTERY","code":"NS50","description":""},],"products":[{"id":"128","car_part_id":"128","bestbuy_id":"1983","category":"battery","brand":"energizer","name":"D23L","value":"","description":"5950","price":"5950"},]},</v>
      </c>
      <c r="N129" s="5" t="str">
        <f aca="false">VLOOKUP(B129,model!$A$2:$V$620,22,0)</f>
        <v>{"id":"128","make_id":"15","model_name":"Escape 2.3L","year_model":"1996 - 2000","description":""},</v>
      </c>
      <c r="O129" s="5" t="str">
        <f aca="false">VLOOKUP(C129,part!$A$2:$G$51,7,0)</f>
        <v>{"id":"2","category":"BATTERY","name":"OE BATTERY","code":"NS50","description":""},</v>
      </c>
      <c r="P129" s="5" t="str">
        <f aca="false">VLOOKUP(A129,product!B129:Y748,23,0)</f>
        <v>{"id":"128","car_part_id":"128","bestbuy_id":"1983","category":"battery","brand":"energizer","name":"D23L","value":"","description":"5950","price":"5950"},</v>
      </c>
    </row>
    <row r="130" customFormat="false" ht="13.8" hidden="false" customHeight="false" outlineLevel="0" collapsed="false">
      <c r="A130" s="5" t="n">
        <v>129</v>
      </c>
      <c r="B130" s="8" t="n">
        <v>129</v>
      </c>
      <c r="C130" s="5" t="n">
        <f aca="false">VLOOKUP(B130,model!A129:H748,8,0)</f>
        <v>1</v>
      </c>
      <c r="D130" s="5" t="str">
        <f aca="false">IFERROR(VLOOKUP(C130,part!$A$2:$E$51,2,0),"")</f>
        <v>BATTERY</v>
      </c>
      <c r="E130" s="5" t="str">
        <f aca="false">IFERROR(VLOOKUP(C130,part!$A$2:$E$51,3,0),"")</f>
        <v>OE BATTERY</v>
      </c>
      <c r="F130" s="5" t="str">
        <f aca="false">IFERROR(VLOOKUP(C130,part!$A$2:$E$51,4,0),"")</f>
        <v>N70</v>
      </c>
      <c r="G130" s="5" t="n">
        <f aca="false">IFERROR(VLOOKUP(C130,part!$A$2:$E$51,5,0),"")</f>
        <v>0</v>
      </c>
      <c r="H130" s="5" t="str">
        <f aca="false">VLOOKUP(A130,model!$A$1:$I$620,9,0)</f>
        <v>D31R</v>
      </c>
      <c r="I130" s="5" t="n">
        <f aca="false">VLOOKUP(B130,model!$A$2:$J$620,10,0)</f>
        <v>0</v>
      </c>
      <c r="J130" s="5" t="n">
        <f aca="false">VLOOKUP(B130,Sheet6!K129:L1032,2,0)</f>
        <v>0</v>
      </c>
      <c r="K130" s="5" t="n">
        <f aca="false">VLOOKUP(B130,model!A129:M748,13,0)</f>
        <v>1998</v>
      </c>
      <c r="L130" s="5" t="str">
        <f aca="false">"{"&amp;""""&amp;"id"&amp;""""&amp;":"&amp;""""&amp;A130&amp;""""&amp;","&amp;""""&amp;"car_model_id"&amp;""""&amp;":"&amp;""""&amp;B130&amp;""""&amp;","&amp;""""&amp;"car_model"&amp;""""&amp;":"&amp;"["&amp;N130&amp;"],"&amp;""""&amp;"parts"&amp;""""&amp;":"&amp;"["&amp;O130&amp;"]"&amp;","&amp;""""&amp;"products"&amp;""""&amp;":"&amp;"["&amp;P130&amp;"]"&amp;"}"&amp;","</f>
        <v>{"id":"129","car_model_id":"129","car_model":[{"id":"129","make_id":"15","model_name":"Ranger 2.5/3.0 Durator Q","year_model":"2007 - on","description":""},],"parts":[{"id":"1","category":"BATTERY","name":"OE BATTERY","code":"N70","description":""},],"products":[{"id":"129","car_part_id":"129","bestbuy_id":"1998","category":"battery","brand":"energizer","name":"D31R","value":"","description":"7050","price":"7050"},]},</v>
      </c>
      <c r="M130" s="5" t="str">
        <f aca="false">"parts"&amp;""""&amp;":"&amp;"["&amp;O130&amp;"]"&amp;","&amp;""""&amp;"products"&amp;""""&amp;":"&amp;"["&amp;P130&amp;"]"&amp;"}"&amp;","</f>
        <v>parts":[{"id":"1","category":"BATTERY","name":"OE BATTERY","code":"N70","description":""},],"products":[{"id":"129","car_part_id":"129","bestbuy_id":"1998","category":"battery","brand":"energizer","name":"D31R","value":"","description":"7050","price":"7050"},]},</v>
      </c>
      <c r="N130" s="5" t="str">
        <f aca="false">VLOOKUP(B130,model!$A$2:$V$620,22,0)</f>
        <v>{"id":"129","make_id":"15","model_name":"Ranger 2.5/3.0 Durator Q","year_model":"2007 - on","description":""},</v>
      </c>
      <c r="O130" s="5" t="str">
        <f aca="false">VLOOKUP(C130,part!$A$2:$G$51,7,0)</f>
        <v>{"id":"1","category":"BATTERY","name":"OE BATTERY","code":"N70","description":""},</v>
      </c>
      <c r="P130" s="5" t="str">
        <f aca="false">VLOOKUP(A130,product!B130:Y749,23,0)</f>
        <v>{"id":"129","car_part_id":"129","bestbuy_id":"1998","category":"battery","brand":"energizer","name":"D31R","value":"","description":"7050","price":"7050"},</v>
      </c>
    </row>
    <row r="131" customFormat="false" ht="13.8" hidden="false" customHeight="false" outlineLevel="0" collapsed="false">
      <c r="A131" s="5" t="n">
        <v>130</v>
      </c>
      <c r="B131" s="8" t="n">
        <v>130</v>
      </c>
      <c r="C131" s="5" t="n">
        <f aca="false">VLOOKUP(B131,model!A130:H749,8,0)</f>
        <v>5</v>
      </c>
      <c r="D131" s="5" t="str">
        <f aca="false">IFERROR(VLOOKUP(C131,part!$A$2:$E$51,2,0),"")</f>
        <v>BATTERY</v>
      </c>
      <c r="E131" s="5" t="str">
        <f aca="false">IFERROR(VLOOKUP(C131,part!$A$2:$E$51,3,0),"")</f>
        <v>OE BATTERY</v>
      </c>
      <c r="F131" s="5" t="str">
        <f aca="false">IFERROR(VLOOKUP(C131,part!$A$2:$E$51,4,0),"")</f>
        <v>DIN66</v>
      </c>
      <c r="G131" s="5" t="n">
        <f aca="false">IFERROR(VLOOKUP(C131,part!$A$2:$E$51,5,0),"")</f>
        <v>0</v>
      </c>
      <c r="H131" s="5" t="str">
        <f aca="false">VLOOKUP(A131,model!$A$1:$I$620,9,0)</f>
        <v>DIN66</v>
      </c>
      <c r="I131" s="5" t="n">
        <f aca="false">VLOOKUP(B131,model!$A$2:$J$620,10,0)</f>
        <v>2001</v>
      </c>
      <c r="J131" s="5" t="n">
        <f aca="false">VLOOKUP(B131,Sheet6!K130:L1033,2,0)</f>
        <v>0</v>
      </c>
      <c r="K131" s="5" t="str">
        <f aca="false">VLOOKUP(B131,model!A130:M749,13,0)</f>
        <v>2001/2004</v>
      </c>
      <c r="L131" s="5" t="str">
        <f aca="false">"{"&amp;""""&amp;"id"&amp;""""&amp;":"&amp;""""&amp;A131&amp;""""&amp;","&amp;""""&amp;"car_model_id"&amp;""""&amp;":"&amp;""""&amp;B131&amp;""""&amp;","&amp;""""&amp;"car_model"&amp;""""&amp;":"&amp;"["&amp;N131&amp;"],"&amp;""""&amp;"parts"&amp;""""&amp;":"&amp;"["&amp;O131&amp;"]"&amp;","&amp;""""&amp;"products"&amp;""""&amp;":"&amp;"["&amp;P131&amp;"]"&amp;"}"&amp;","</f>
        <v>{"id":"130","car_model_id":"130","car_model":[{"id":"130","make_id":"15","model_name":"All New Ranger T6 2.2","year_model":"2012 - on","description":""},],"parts":[{"id":"5","category":"BATTERY","name":"OE BATTERY","code":"DIN66","description":""},],"products":[{"id":"130","car_part_id":"130","bestbuy_id":"2001","category":"battery","brand":"energizer","name":"DIN66","value":"","description":"7950","price":"7950"},{"id":"682","car_part_id":"130","bestbuy_id":"2004","category":"battery","brand":"energizer","name":"DIN66","description":"","price":"15850"},]},</v>
      </c>
      <c r="M131" s="5" t="str">
        <f aca="false">"parts"&amp;""""&amp;":"&amp;"["&amp;O131&amp;"]"&amp;","&amp;""""&amp;"products"&amp;""""&amp;":"&amp;"["&amp;P131&amp;"]"&amp;"}"&amp;","</f>
        <v>parts":[{"id":"5","category":"BATTERY","name":"OE BATTERY","code":"DIN66","description":""},],"products":[{"id":"130","car_part_id":"130","bestbuy_id":"2001","category":"battery","brand":"energizer","name":"DIN66","value":"","description":"7950","price":"7950"},{"id":"682","car_part_id":"130","bestbuy_id":"2004","category":"battery","brand":"energizer","name":"DIN66","description":"","price":"15850"},]},</v>
      </c>
      <c r="N131" s="5" t="str">
        <f aca="false">VLOOKUP(B131,model!$A$2:$V$620,22,0)</f>
        <v>{"id":"130","make_id":"15","model_name":"All New Ranger T6 2.2","year_model":"2012 - on","description":""},</v>
      </c>
      <c r="O131" s="5" t="str">
        <f aca="false">VLOOKUP(C131,part!$A$2:$G$51,7,0)</f>
        <v>{"id":"5","category":"BATTERY","name":"OE BATTERY","code":"DIN66","description":""},</v>
      </c>
      <c r="P131" s="5" t="str">
        <f aca="false">VLOOKUP(A131,product!B131:Y750,23,0)</f>
        <v>{"id":"130","car_part_id":"130","bestbuy_id":"2001","category":"battery","brand":"energizer","name":"DIN66","value":"","description":"7950","price":"7950"},{"id":"682","car_part_id":"130","bestbuy_id":"2004","category":"battery","brand":"energizer","name":"DIN66","description":"","price":"15850"},</v>
      </c>
    </row>
    <row r="132" customFormat="false" ht="13.8" hidden="false" customHeight="false" outlineLevel="0" collapsed="false">
      <c r="A132" s="5" t="n">
        <v>131</v>
      </c>
      <c r="B132" s="8" t="n">
        <v>131</v>
      </c>
      <c r="C132" s="5" t="n">
        <f aca="false">VLOOKUP(B132,model!A131:H750,8,0)</f>
        <v>13</v>
      </c>
      <c r="D132" s="5" t="str">
        <f aca="false">IFERROR(VLOOKUP(C132,part!$A$2:$E$51,2,0),"")</f>
        <v>BATTERY</v>
      </c>
      <c r="E132" s="5" t="str">
        <f aca="false">IFERROR(VLOOKUP(C132,part!$A$2:$E$51,3,0),"")</f>
        <v>OE BATTERY</v>
      </c>
      <c r="F132" s="5" t="str">
        <f aca="false">IFERROR(VLOOKUP(C132,part!$A$2:$E$51,4,0),"")</f>
        <v>DIN77</v>
      </c>
      <c r="G132" s="5" t="n">
        <f aca="false">IFERROR(VLOOKUP(C132,part!$A$2:$E$51,5,0),"")</f>
        <v>0</v>
      </c>
      <c r="H132" s="5" t="str">
        <f aca="false">VLOOKUP(A132,model!$A$1:$I$620,9,0)</f>
        <v>DIN77</v>
      </c>
      <c r="I132" s="5" t="n">
        <f aca="false">VLOOKUP(B132,model!$A$2:$J$620,10,0)</f>
        <v>0</v>
      </c>
      <c r="J132" s="5" t="n">
        <f aca="false">VLOOKUP(B132,Sheet6!K131:L1034,2,0)</f>
        <v>0</v>
      </c>
      <c r="K132" s="5" t="n">
        <f aca="false">VLOOKUP(B132,model!A131:M750,13,0)</f>
        <v>0</v>
      </c>
      <c r="L132" s="5" t="str">
        <f aca="false">"{"&amp;""""&amp;"id"&amp;""""&amp;":"&amp;""""&amp;A132&amp;""""&amp;","&amp;""""&amp;"car_model_id"&amp;""""&amp;":"&amp;""""&amp;B132&amp;""""&amp;","&amp;""""&amp;"car_model"&amp;""""&amp;":"&amp;"["&amp;N132&amp;"],"&amp;""""&amp;"parts"&amp;""""&amp;":"&amp;"["&amp;O132&amp;"]"&amp;","&amp;""""&amp;"products"&amp;""""&amp;":"&amp;"["&amp;P132&amp;"]"&amp;"}"&amp;","</f>
        <v>{"id":"131","car_model_id":"131","car_model":[{"id":"131","make_id":"15","model_name":"All NEw Ranger T6 3.2 4x4","year_model":"2012 - on","description":""},],"parts":[{"id":"13","category":"BATTERY","name":"OE BATTERY","code":"DIN77","description":""},],"products":[{"id":"131","car_part_id":"131","bestbuy_id":"0","category":"battery","brand":"energizer","name":"DIN77","value":"","description":"","price":""},]},</v>
      </c>
      <c r="M132" s="5" t="str">
        <f aca="false">"parts"&amp;""""&amp;":"&amp;"["&amp;O132&amp;"]"&amp;","&amp;""""&amp;"products"&amp;""""&amp;":"&amp;"["&amp;P132&amp;"]"&amp;"}"&amp;","</f>
        <v>parts":[{"id":"13","category":"BATTERY","name":"OE BATTERY","code":"DIN77","description":""},],"products":[{"id":"131","car_part_id":"131","bestbuy_id":"0","category":"battery","brand":"energizer","name":"DIN77","value":"","description":"","price":""},]},</v>
      </c>
      <c r="N132" s="5" t="str">
        <f aca="false">VLOOKUP(B132,model!$A$2:$V$620,22,0)</f>
        <v>{"id":"131","make_id":"15","model_name":"All NEw Ranger T6 3.2 4x4","year_model":"2012 - on","description":""},</v>
      </c>
      <c r="O132" s="5" t="str">
        <f aca="false">VLOOKUP(C132,part!$A$2:$G$51,7,0)</f>
        <v>{"id":"13","category":"BATTERY","name":"OE BATTERY","code":"DIN77","description":""},</v>
      </c>
      <c r="P132" s="5" t="str">
        <f aca="false">VLOOKUP(A132,product!B132:Y751,23,0)</f>
        <v>{"id":"131","car_part_id":"131","bestbuy_id":"0","category":"battery","brand":"energizer","name":"DIN77","value":"","description":"","price":""},</v>
      </c>
    </row>
    <row r="133" customFormat="false" ht="13.8" hidden="false" customHeight="false" outlineLevel="0" collapsed="false">
      <c r="A133" s="5" t="n">
        <v>132</v>
      </c>
      <c r="B133" s="8" t="n">
        <v>132</v>
      </c>
      <c r="C133" s="5" t="n">
        <f aca="false">VLOOKUP(B133,model!A132:H751,8,0)</f>
        <v>30</v>
      </c>
      <c r="D133" s="5" t="str">
        <f aca="false">IFERROR(VLOOKUP(C133,part!$A$2:$E$51,2,0),"")</f>
        <v>BATTERY</v>
      </c>
      <c r="E133" s="5" t="str">
        <f aca="false">IFERROR(VLOOKUP(C133,part!$A$2:$E$51,3,0),"")</f>
        <v>OE BATTERY</v>
      </c>
      <c r="F133" s="5" t="str">
        <f aca="false">IFERROR(VLOOKUP(C133,part!$A$2:$E$51,4,0),"")</f>
        <v>G65</v>
      </c>
      <c r="G133" s="5" t="n">
        <f aca="false">IFERROR(VLOOKUP(C133,part!$A$2:$E$51,5,0),"")</f>
        <v>0</v>
      </c>
      <c r="H133" s="5" t="str">
        <f aca="false">VLOOKUP(A133,model!$A$1:$I$620,9,0)</f>
        <v>G65</v>
      </c>
      <c r="I133" s="5" t="n">
        <f aca="false">VLOOKUP(B133,model!$A$2:$J$620,10,0)</f>
        <v>0</v>
      </c>
      <c r="J133" s="5" t="n">
        <f aca="false">VLOOKUP(B133,Sheet6!K132:L1035,2,0)</f>
        <v>0</v>
      </c>
      <c r="K133" s="5" t="n">
        <f aca="false">VLOOKUP(B133,model!A132:M751,13,0)</f>
        <v>0</v>
      </c>
      <c r="L133" s="5" t="str">
        <f aca="false">"{"&amp;""""&amp;"id"&amp;""""&amp;":"&amp;""""&amp;A133&amp;""""&amp;","&amp;""""&amp;"car_model_id"&amp;""""&amp;":"&amp;""""&amp;B133&amp;""""&amp;","&amp;""""&amp;"car_model"&amp;""""&amp;":"&amp;"["&amp;N133&amp;"],"&amp;""""&amp;"parts"&amp;""""&amp;":"&amp;"["&amp;O133&amp;"]"&amp;","&amp;""""&amp;"products"&amp;""""&amp;":"&amp;"["&amp;P133&amp;"]"&amp;"}"&amp;","</f>
        <v>{"id":"132","car_model_id":"132","car_model":[{"id":"132","make_id":"15","model_name":"Sport Trac (4x4)","year_model":"","description":""},],"parts":[{"id":"30","category":"BATTERY","name":"OE BATTERY","code":"G65","description":""},],"products":[{"id":"132","car_part_id":"132","bestbuy_id":"0","category":"battery","brand":"energizer","name":"G65","value":"","description":"","price":""},]},</v>
      </c>
      <c r="M133" s="5" t="str">
        <f aca="false">"parts"&amp;""""&amp;":"&amp;"["&amp;O133&amp;"]"&amp;","&amp;""""&amp;"products"&amp;""""&amp;":"&amp;"["&amp;P133&amp;"]"&amp;"}"&amp;","</f>
        <v>parts":[{"id":"30","category":"BATTERY","name":"OE BATTERY","code":"G65","description":""},],"products":[{"id":"132","car_part_id":"132","bestbuy_id":"0","category":"battery","brand":"energizer","name":"G65","value":"","description":"","price":""},]},</v>
      </c>
      <c r="N133" s="5" t="str">
        <f aca="false">VLOOKUP(B133,model!$A$2:$V$620,22,0)</f>
        <v>{"id":"132","make_id":"15","model_name":"Sport Trac (4x4)","year_model":"","description":""},</v>
      </c>
      <c r="O133" s="5" t="str">
        <f aca="false">VLOOKUP(C133,part!$A$2:$G$51,7,0)</f>
        <v>{"id":"30","category":"BATTERY","name":"OE BATTERY","code":"G65","description":""},</v>
      </c>
      <c r="P133" s="5" t="str">
        <f aca="false">VLOOKUP(A133,product!B133:Y752,23,0)</f>
        <v>{"id":"132","car_part_id":"132","bestbuy_id":"0","category":"battery","brand":"energizer","name":"G65","value":"","description":"","price":""},</v>
      </c>
    </row>
    <row r="134" customFormat="false" ht="13.8" hidden="false" customHeight="false" outlineLevel="0" collapsed="false">
      <c r="A134" s="5" t="n">
        <v>133</v>
      </c>
      <c r="B134" s="8" t="n">
        <v>133</v>
      </c>
      <c r="C134" s="5" t="n">
        <f aca="false">VLOOKUP(B134,model!A133:H752,8,0)</f>
        <v>11</v>
      </c>
      <c r="D134" s="5" t="str">
        <f aca="false">IFERROR(VLOOKUP(C134,part!$A$2:$E$51,2,0),"")</f>
        <v>BATTERY</v>
      </c>
      <c r="E134" s="5" t="str">
        <f aca="false">IFERROR(VLOOKUP(C134,part!$A$2:$E$51,3,0),"")</f>
        <v>OE BATTERY</v>
      </c>
      <c r="F134" s="5" t="str">
        <f aca="false">IFERROR(VLOOKUP(C134,part!$A$2:$E$51,4,0),"")</f>
        <v>N50</v>
      </c>
      <c r="G134" s="5" t="n">
        <f aca="false">IFERROR(VLOOKUP(C134,part!$A$2:$E$51,5,0),"")</f>
        <v>0</v>
      </c>
      <c r="H134" s="5" t="str">
        <f aca="false">VLOOKUP(A134,model!$A$1:$I$620,9,0)</f>
        <v>D26L</v>
      </c>
      <c r="I134" s="5" t="n">
        <f aca="false">VLOOKUP(B134,model!$A$2:$J$620,10,0)</f>
        <v>0</v>
      </c>
      <c r="J134" s="5" t="n">
        <f aca="false">VLOOKUP(B134,Sheet6!K133:L1036,2,0)</f>
        <v>0</v>
      </c>
      <c r="K134" s="5" t="n">
        <f aca="false">VLOOKUP(B134,model!A133:M752,13,0)</f>
        <v>1995</v>
      </c>
      <c r="L134" s="5" t="str">
        <f aca="false">"{"&amp;""""&amp;"id"&amp;""""&amp;":"&amp;""""&amp;A134&amp;""""&amp;","&amp;""""&amp;"car_model_id"&amp;""""&amp;":"&amp;""""&amp;B134&amp;""""&amp;","&amp;""""&amp;"car_model"&amp;""""&amp;":"&amp;"["&amp;N134&amp;"],"&amp;""""&amp;"parts"&amp;""""&amp;":"&amp;"["&amp;O134&amp;"]"&amp;","&amp;""""&amp;"products"&amp;""""&amp;":"&amp;"["&amp;P134&amp;"]"&amp;"}"&amp;","</f>
        <v>{"id":"133","car_model_id":"133","car_model":[{"id":"133","make_id":"15","model_name":"Escape 3.0 V6","year_model":"2007 - on","description":""},],"parts":[{"id":"11","category":"BATTERY","name":"OE BATTERY","code":"N50","description":""},],"products":[{"id":"133","car_part_id":"133","bestbuy_id":"1995","category":"battery","brand":"energizer","name":"D26L","value":"","description":"6300","price":"6300"},]},</v>
      </c>
      <c r="M134" s="5" t="str">
        <f aca="false">"parts"&amp;""""&amp;":"&amp;"["&amp;O134&amp;"]"&amp;","&amp;""""&amp;"products"&amp;""""&amp;":"&amp;"["&amp;P134&amp;"]"&amp;"}"&amp;","</f>
        <v>parts":[{"id":"11","category":"BATTERY","name":"OE BATTERY","code":"N50","description":""},],"products":[{"id":"133","car_part_id":"133","bestbuy_id":"1995","category":"battery","brand":"energizer","name":"D26L","value":"","description":"6300","price":"6300"},]},</v>
      </c>
      <c r="N134" s="5" t="str">
        <f aca="false">VLOOKUP(B134,model!$A$2:$V$620,22,0)</f>
        <v>{"id":"133","make_id":"15","model_name":"Escape 3.0 V6","year_model":"2007 - on","description":""},</v>
      </c>
      <c r="O134" s="5" t="str">
        <f aca="false">VLOOKUP(C134,part!$A$2:$G$51,7,0)</f>
        <v>{"id":"11","category":"BATTERY","name":"OE BATTERY","code":"N50","description":""},</v>
      </c>
      <c r="P134" s="5" t="str">
        <f aca="false">VLOOKUP(A134,product!B134:Y753,23,0)</f>
        <v>{"id":"133","car_part_id":"133","bestbuy_id":"1995","category":"battery","brand":"energizer","name":"D26L","value":"","description":"6300","price":"6300"},</v>
      </c>
    </row>
    <row r="135" customFormat="false" ht="13.8" hidden="false" customHeight="false" outlineLevel="0" collapsed="false">
      <c r="A135" s="5" t="n">
        <v>134</v>
      </c>
      <c r="B135" s="8" t="n">
        <v>134</v>
      </c>
      <c r="C135" s="5" t="n">
        <f aca="false">VLOOKUP(B135,model!A134:H753,8,0)</f>
        <v>5</v>
      </c>
      <c r="D135" s="5" t="str">
        <f aca="false">IFERROR(VLOOKUP(C135,part!$A$2:$E$51,2,0),"")</f>
        <v>BATTERY</v>
      </c>
      <c r="E135" s="5" t="str">
        <f aca="false">IFERROR(VLOOKUP(C135,part!$A$2:$E$51,3,0),"")</f>
        <v>OE BATTERY</v>
      </c>
      <c r="F135" s="5" t="str">
        <f aca="false">IFERROR(VLOOKUP(C135,part!$A$2:$E$51,4,0),"")</f>
        <v>DIN66</v>
      </c>
      <c r="G135" s="5" t="n">
        <f aca="false">IFERROR(VLOOKUP(C135,part!$A$2:$E$51,5,0),"")</f>
        <v>0</v>
      </c>
      <c r="H135" s="5" t="str">
        <f aca="false">VLOOKUP(A135,model!$A$1:$I$620,9,0)</f>
        <v>DIN66</v>
      </c>
      <c r="I135" s="5" t="n">
        <f aca="false">VLOOKUP(B135,model!$A$2:$J$620,10,0)</f>
        <v>2001</v>
      </c>
      <c r="J135" s="5" t="n">
        <f aca="false">VLOOKUP(B135,Sheet6!K134:L1037,2,0)</f>
        <v>0</v>
      </c>
      <c r="K135" s="5" t="str">
        <f aca="false">VLOOKUP(B135,model!A134:M753,13,0)</f>
        <v>2001/2004</v>
      </c>
      <c r="L135" s="5" t="str">
        <f aca="false">"{"&amp;""""&amp;"id"&amp;""""&amp;":"&amp;""""&amp;A135&amp;""""&amp;","&amp;""""&amp;"car_model_id"&amp;""""&amp;":"&amp;""""&amp;B135&amp;""""&amp;","&amp;""""&amp;"car_model"&amp;""""&amp;":"&amp;"["&amp;N135&amp;"],"&amp;""""&amp;"parts"&amp;""""&amp;":"&amp;"["&amp;O135&amp;"]"&amp;","&amp;""""&amp;"products"&amp;""""&amp;":"&amp;"["&amp;P135&amp;"]"&amp;"}"&amp;","</f>
        <v>{"id":"134","car_model_id":"134","car_model":[{"id":"134","make_id":"15","model_name":"All New Escape 2.0/1.6 Ecoboost","year_model":"2014 - on","description":""},],"parts":[{"id":"5","category":"BATTERY","name":"OE BATTERY","code":"DIN66","description":""},],"products":[{"id":"134","car_part_id":"134","bestbuy_id":"2001","category":"battery","brand":"energizer","name":"DIN66","value":"","description":"7950","price":"7950"},{"id":"683","car_part_id":"134","bestbuy_id":"2004","category":"battery","brand":"energizer","name":"DIN66","description":"","price":"15850"},]},</v>
      </c>
      <c r="M135" s="5" t="str">
        <f aca="false">"parts"&amp;""""&amp;":"&amp;"["&amp;O135&amp;"]"&amp;","&amp;""""&amp;"products"&amp;""""&amp;":"&amp;"["&amp;P135&amp;"]"&amp;"}"&amp;","</f>
        <v>parts":[{"id":"5","category":"BATTERY","name":"OE BATTERY","code":"DIN66","description":""},],"products":[{"id":"134","car_part_id":"134","bestbuy_id":"2001","category":"battery","brand":"energizer","name":"DIN66","value":"","description":"7950","price":"7950"},{"id":"683","car_part_id":"134","bestbuy_id":"2004","category":"battery","brand":"energizer","name":"DIN66","description":"","price":"15850"},]},</v>
      </c>
      <c r="N135" s="5" t="str">
        <f aca="false">VLOOKUP(B135,model!$A$2:$V$620,22,0)</f>
        <v>{"id":"134","make_id":"15","model_name":"All New Escape 2.0/1.6 Ecoboost","year_model":"2014 - on","description":""},</v>
      </c>
      <c r="O135" s="5" t="str">
        <f aca="false">VLOOKUP(C135,part!$A$2:$G$51,7,0)</f>
        <v>{"id":"5","category":"BATTERY","name":"OE BATTERY","code":"DIN66","description":""},</v>
      </c>
      <c r="P135" s="5" t="str">
        <f aca="false">VLOOKUP(A135,product!B135:Y754,23,0)</f>
        <v>{"id":"134","car_part_id":"134","bestbuy_id":"2001","category":"battery","brand":"energizer","name":"DIN66","value":"","description":"7950","price":"7950"},{"id":"683","car_part_id":"134","bestbuy_id":"2004","category":"battery","brand":"energizer","name":"DIN66","description":"","price":"15850"},</v>
      </c>
    </row>
    <row r="136" customFormat="false" ht="13.8" hidden="false" customHeight="false" outlineLevel="0" collapsed="false">
      <c r="A136" s="5" t="n">
        <v>135</v>
      </c>
      <c r="B136" s="8" t="n">
        <v>135</v>
      </c>
      <c r="C136" s="5" t="n">
        <f aca="false">VLOOKUP(B136,model!A135:H754,8,0)</f>
        <v>1</v>
      </c>
      <c r="D136" s="5" t="str">
        <f aca="false">IFERROR(VLOOKUP(C136,part!$A$2:$E$51,2,0),"")</f>
        <v>BATTERY</v>
      </c>
      <c r="E136" s="5" t="str">
        <f aca="false">IFERROR(VLOOKUP(C136,part!$A$2:$E$51,3,0),"")</f>
        <v>OE BATTERY</v>
      </c>
      <c r="F136" s="5" t="str">
        <f aca="false">IFERROR(VLOOKUP(C136,part!$A$2:$E$51,4,0),"")</f>
        <v>N70</v>
      </c>
      <c r="G136" s="5" t="n">
        <f aca="false">IFERROR(VLOOKUP(C136,part!$A$2:$E$51,5,0),"")</f>
        <v>0</v>
      </c>
      <c r="H136" s="5" t="str">
        <f aca="false">VLOOKUP(A136,model!$A$1:$I$620,9,0)</f>
        <v>D31R</v>
      </c>
      <c r="I136" s="5" t="n">
        <f aca="false">VLOOKUP(B136,model!$A$2:$J$620,10,0)</f>
        <v>0</v>
      </c>
      <c r="J136" s="5" t="n">
        <f aca="false">VLOOKUP(B136,Sheet6!K135:L1038,2,0)</f>
        <v>0</v>
      </c>
      <c r="K136" s="5" t="n">
        <f aca="false">VLOOKUP(B136,model!A135:M754,13,0)</f>
        <v>1998</v>
      </c>
      <c r="L136" s="5" t="str">
        <f aca="false">"{"&amp;""""&amp;"id"&amp;""""&amp;":"&amp;""""&amp;A136&amp;""""&amp;","&amp;""""&amp;"car_model_id"&amp;""""&amp;":"&amp;""""&amp;B136&amp;""""&amp;","&amp;""""&amp;"car_model"&amp;""""&amp;":"&amp;"["&amp;N136&amp;"],"&amp;""""&amp;"parts"&amp;""""&amp;":"&amp;"["&amp;O136&amp;"]"&amp;","&amp;""""&amp;"products"&amp;""""&amp;":"&amp;"["&amp;P136&amp;"]"&amp;"}"&amp;","</f>
        <v>{"id":"135","car_model_id":"135","car_model":[{"id":"135","make_id":"15","model_name":"Everest 2.5/3.0 DuratorQ","year_model":"2007 - on","description":""},],"parts":[{"id":"1","category":"BATTERY","name":"OE BATTERY","code":"N70","description":""},],"products":[{"id":"135","car_part_id":"135","bestbuy_id":"1998","category":"battery","brand":"energizer","name":"D31R","value":"","description":"7050","price":"7050"},]},</v>
      </c>
      <c r="M136" s="5" t="str">
        <f aca="false">"parts"&amp;""""&amp;":"&amp;"["&amp;O136&amp;"]"&amp;","&amp;""""&amp;"products"&amp;""""&amp;":"&amp;"["&amp;P136&amp;"]"&amp;"}"&amp;","</f>
        <v>parts":[{"id":"1","category":"BATTERY","name":"OE BATTERY","code":"N70","description":""},],"products":[{"id":"135","car_part_id":"135","bestbuy_id":"1998","category":"battery","brand":"energizer","name":"D31R","value":"","description":"7050","price":"7050"},]},</v>
      </c>
      <c r="N136" s="5" t="str">
        <f aca="false">VLOOKUP(B136,model!$A$2:$V$620,22,0)</f>
        <v>{"id":"135","make_id":"15","model_name":"Everest 2.5/3.0 DuratorQ","year_model":"2007 - on","description":""},</v>
      </c>
      <c r="O136" s="5" t="str">
        <f aca="false">VLOOKUP(C136,part!$A$2:$G$51,7,0)</f>
        <v>{"id":"1","category":"BATTERY","name":"OE BATTERY","code":"N70","description":""},</v>
      </c>
      <c r="P136" s="5" t="str">
        <f aca="false">VLOOKUP(A136,product!B136:Y755,23,0)</f>
        <v>{"id":"135","car_part_id":"135","bestbuy_id":"1998","category":"battery","brand":"energizer","name":"D31R","value":"","description":"7050","price":"7050"},</v>
      </c>
    </row>
    <row r="137" customFormat="false" ht="13.8" hidden="false" customHeight="false" outlineLevel="0" collapsed="false">
      <c r="A137" s="5" t="n">
        <v>136</v>
      </c>
      <c r="B137" s="8" t="n">
        <v>136</v>
      </c>
      <c r="C137" s="5" t="n">
        <f aca="false">VLOOKUP(B137,model!A136:H755,8,0)</f>
        <v>1</v>
      </c>
      <c r="D137" s="5" t="str">
        <f aca="false">IFERROR(VLOOKUP(C137,part!$A$2:$E$51,2,0),"")</f>
        <v>BATTERY</v>
      </c>
      <c r="E137" s="5" t="str">
        <f aca="false">IFERROR(VLOOKUP(C137,part!$A$2:$E$51,3,0),"")</f>
        <v>OE BATTERY</v>
      </c>
      <c r="F137" s="5" t="str">
        <f aca="false">IFERROR(VLOOKUP(C137,part!$A$2:$E$51,4,0),"")</f>
        <v>N70</v>
      </c>
      <c r="G137" s="5" t="n">
        <f aca="false">IFERROR(VLOOKUP(C137,part!$A$2:$E$51,5,0),"")</f>
        <v>0</v>
      </c>
      <c r="H137" s="5" t="str">
        <f aca="false">VLOOKUP(A137,model!$A$1:$I$620,9,0)</f>
        <v>D31R</v>
      </c>
      <c r="I137" s="5" t="n">
        <f aca="false">VLOOKUP(B137,model!$A$2:$J$620,10,0)</f>
        <v>0</v>
      </c>
      <c r="J137" s="5" t="n">
        <f aca="false">VLOOKUP(B137,Sheet6!K136:L1039,2,0)</f>
        <v>0</v>
      </c>
      <c r="K137" s="5" t="n">
        <f aca="false">VLOOKUP(B137,model!A136:M755,13,0)</f>
        <v>1998</v>
      </c>
      <c r="L137" s="5" t="str">
        <f aca="false">"{"&amp;""""&amp;"id"&amp;""""&amp;":"&amp;""""&amp;A137&amp;""""&amp;","&amp;""""&amp;"car_model_id"&amp;""""&amp;":"&amp;""""&amp;B137&amp;""""&amp;","&amp;""""&amp;"car_model"&amp;""""&amp;":"&amp;"["&amp;N137&amp;"],"&amp;""""&amp;"parts"&amp;""""&amp;":"&amp;"["&amp;O137&amp;"]"&amp;","&amp;""""&amp;"products"&amp;""""&amp;":"&amp;"["&amp;P137&amp;"]"&amp;"}"&amp;","</f>
        <v>{"id":"136","car_model_id":"136","car_model":[{"id":"136","make_id":"15","model_name":"Everest 2.3L","year_model":"2000 - on","description":""},],"parts":[{"id":"1","category":"BATTERY","name":"OE BATTERY","code":"N70","description":""},],"products":[{"id":"136","car_part_id":"136","bestbuy_id":"1998","category":"battery","brand":"energizer","name":"D31R","value":"","description":"7050","price":"7050"},]},</v>
      </c>
      <c r="M137" s="5" t="str">
        <f aca="false">"parts"&amp;""""&amp;":"&amp;"["&amp;O137&amp;"]"&amp;","&amp;""""&amp;"products"&amp;""""&amp;":"&amp;"["&amp;P137&amp;"]"&amp;"}"&amp;","</f>
        <v>parts":[{"id":"1","category":"BATTERY","name":"OE BATTERY","code":"N70","description":""},],"products":[{"id":"136","car_part_id":"136","bestbuy_id":"1998","category":"battery","brand":"energizer","name":"D31R","value":"","description":"7050","price":"7050"},]},</v>
      </c>
      <c r="N137" s="5" t="str">
        <f aca="false">VLOOKUP(B137,model!$A$2:$V$620,22,0)</f>
        <v>{"id":"136","make_id":"15","model_name":"Everest 2.3L","year_model":"2000 - on","description":""},</v>
      </c>
      <c r="O137" s="5" t="str">
        <f aca="false">VLOOKUP(C137,part!$A$2:$G$51,7,0)</f>
        <v>{"id":"1","category":"BATTERY","name":"OE BATTERY","code":"N70","description":""},</v>
      </c>
      <c r="P137" s="5" t="str">
        <f aca="false">VLOOKUP(A137,product!B137:Y756,23,0)</f>
        <v>{"id":"136","car_part_id":"136","bestbuy_id":"1998","category":"battery","brand":"energizer","name":"D31R","value":"","description":"7050","price":"7050"},</v>
      </c>
    </row>
    <row r="138" customFormat="false" ht="13.8" hidden="false" customHeight="false" outlineLevel="0" collapsed="false">
      <c r="A138" s="5" t="n">
        <v>137</v>
      </c>
      <c r="B138" s="8" t="n">
        <v>137</v>
      </c>
      <c r="C138" s="5" t="n">
        <f aca="false">VLOOKUP(B138,model!A137:H756,8,0)</f>
        <v>5</v>
      </c>
      <c r="D138" s="5" t="str">
        <f aca="false">IFERROR(VLOOKUP(C138,part!$A$2:$E$51,2,0),"")</f>
        <v>BATTERY</v>
      </c>
      <c r="E138" s="5" t="str">
        <f aca="false">IFERROR(VLOOKUP(C138,part!$A$2:$E$51,3,0),"")</f>
        <v>OE BATTERY</v>
      </c>
      <c r="F138" s="5" t="str">
        <f aca="false">IFERROR(VLOOKUP(C138,part!$A$2:$E$51,4,0),"")</f>
        <v>DIN66</v>
      </c>
      <c r="G138" s="5" t="n">
        <f aca="false">IFERROR(VLOOKUP(C138,part!$A$2:$E$51,5,0),"")</f>
        <v>0</v>
      </c>
      <c r="H138" s="5" t="str">
        <f aca="false">VLOOKUP(A138,model!$A$1:$I$620,9,0)</f>
        <v>DIN66</v>
      </c>
      <c r="I138" s="5" t="n">
        <f aca="false">VLOOKUP(B138,model!$A$2:$J$620,10,0)</f>
        <v>2001</v>
      </c>
      <c r="J138" s="5" t="n">
        <f aca="false">VLOOKUP(B138,Sheet6!K137:L1040,2,0)</f>
        <v>0</v>
      </c>
      <c r="K138" s="5" t="str">
        <f aca="false">VLOOKUP(B138,model!A137:M756,13,0)</f>
        <v>2001/2004</v>
      </c>
      <c r="L138" s="5" t="str">
        <f aca="false">"{"&amp;""""&amp;"id"&amp;""""&amp;":"&amp;""""&amp;A138&amp;""""&amp;","&amp;""""&amp;"car_model_id"&amp;""""&amp;":"&amp;""""&amp;B138&amp;""""&amp;","&amp;""""&amp;"car_model"&amp;""""&amp;":"&amp;"["&amp;N138&amp;"],"&amp;""""&amp;"parts"&amp;""""&amp;":"&amp;"["&amp;O138&amp;"]"&amp;","&amp;""""&amp;"products"&amp;""""&amp;":"&amp;"["&amp;P138&amp;"]"&amp;"}"&amp;","</f>
        <v>{"id":"137","car_model_id":"137","car_model":[{"id":"137","make_id":"15","model_name":"All New Everest 2.2","year_model":"2015 - on","description":""},],"parts":[{"id":"5","category":"BATTERY","name":"OE BATTERY","code":"DIN66","description":""},],"products":[{"id":"137","car_part_id":"137","bestbuy_id":"2001","category":"battery","brand":"energizer","name":"DIN66","value":"","description":"7950","price":"7950"},{"id":"684","car_part_id":"137","bestbuy_id":"2004","category":"battery","brand":"energizer","name":"DIN66","description":"","price":"15850"},]},</v>
      </c>
      <c r="M138" s="5" t="str">
        <f aca="false">"parts"&amp;""""&amp;":"&amp;"["&amp;O138&amp;"]"&amp;","&amp;""""&amp;"products"&amp;""""&amp;":"&amp;"["&amp;P138&amp;"]"&amp;"}"&amp;","</f>
        <v>parts":[{"id":"5","category":"BATTERY","name":"OE BATTERY","code":"DIN66","description":""},],"products":[{"id":"137","car_part_id":"137","bestbuy_id":"2001","category":"battery","brand":"energizer","name":"DIN66","value":"","description":"7950","price":"7950"},{"id":"684","car_part_id":"137","bestbuy_id":"2004","category":"battery","brand":"energizer","name":"DIN66","description":"","price":"15850"},]},</v>
      </c>
      <c r="N138" s="5" t="str">
        <f aca="false">VLOOKUP(B138,model!$A$2:$V$620,22,0)</f>
        <v>{"id":"137","make_id":"15","model_name":"All New Everest 2.2","year_model":"2015 - on","description":""},</v>
      </c>
      <c r="O138" s="5" t="str">
        <f aca="false">VLOOKUP(C138,part!$A$2:$G$51,7,0)</f>
        <v>{"id":"5","category":"BATTERY","name":"OE BATTERY","code":"DIN66","description":""},</v>
      </c>
      <c r="P138" s="5" t="str">
        <f aca="false">VLOOKUP(A138,product!B138:Y757,23,0)</f>
        <v>{"id":"137","car_part_id":"137","bestbuy_id":"2001","category":"battery","brand":"energizer","name":"DIN66","value":"","description":"7950","price":"7950"},{"id":"684","car_part_id":"137","bestbuy_id":"2004","category":"battery","brand":"energizer","name":"DIN66","description":"","price":"15850"},</v>
      </c>
    </row>
    <row r="139" customFormat="false" ht="13.8" hidden="false" customHeight="false" outlineLevel="0" collapsed="false">
      <c r="A139" s="5" t="n">
        <v>138</v>
      </c>
      <c r="B139" s="8" t="n">
        <v>138</v>
      </c>
      <c r="C139" s="5" t="n">
        <f aca="false">VLOOKUP(B139,model!A138:H757,8,0)</f>
        <v>13</v>
      </c>
      <c r="D139" s="5" t="str">
        <f aca="false">IFERROR(VLOOKUP(C139,part!$A$2:$E$51,2,0),"")</f>
        <v>BATTERY</v>
      </c>
      <c r="E139" s="5" t="str">
        <f aca="false">IFERROR(VLOOKUP(C139,part!$A$2:$E$51,3,0),"")</f>
        <v>OE BATTERY</v>
      </c>
      <c r="F139" s="5" t="str">
        <f aca="false">IFERROR(VLOOKUP(C139,part!$A$2:$E$51,4,0),"")</f>
        <v>DIN77</v>
      </c>
      <c r="G139" s="5" t="n">
        <f aca="false">IFERROR(VLOOKUP(C139,part!$A$2:$E$51,5,0),"")</f>
        <v>0</v>
      </c>
      <c r="H139" s="5" t="str">
        <f aca="false">VLOOKUP(A139,model!$A$1:$I$620,9,0)</f>
        <v>DIN77</v>
      </c>
      <c r="I139" s="5" t="n">
        <f aca="false">VLOOKUP(B139,model!$A$2:$J$620,10,0)</f>
        <v>0</v>
      </c>
      <c r="J139" s="5" t="n">
        <f aca="false">VLOOKUP(B139,Sheet6!K138:L1041,2,0)</f>
        <v>0</v>
      </c>
      <c r="K139" s="5" t="n">
        <f aca="false">VLOOKUP(B139,model!A138:M757,13,0)</f>
        <v>0</v>
      </c>
      <c r="L139" s="5" t="str">
        <f aca="false">"{"&amp;""""&amp;"id"&amp;""""&amp;":"&amp;""""&amp;A139&amp;""""&amp;","&amp;""""&amp;"car_model_id"&amp;""""&amp;":"&amp;""""&amp;B139&amp;""""&amp;","&amp;""""&amp;"car_model"&amp;""""&amp;":"&amp;"["&amp;N139&amp;"],"&amp;""""&amp;"parts"&amp;""""&amp;":"&amp;"["&amp;O139&amp;"]"&amp;","&amp;""""&amp;"products"&amp;""""&amp;":"&amp;"["&amp;P139&amp;"]"&amp;"}"&amp;","</f>
        <v>{"id":"138","car_model_id":"138","car_model":[{"id":"138","make_id":"15","model_name":"All New Everest 3.2 4x4","year_model":"2015 - on","description":""},],"parts":[{"id":"13","category":"BATTERY","name":"OE BATTERY","code":"DIN77","description":""},],"products":[{"id":"138","car_part_id":"138","bestbuy_id":"0","category":"battery","brand":"energizer","name":"DIN77","value":"","description":"","price":""},]},</v>
      </c>
      <c r="M139" s="5" t="str">
        <f aca="false">"parts"&amp;""""&amp;":"&amp;"["&amp;O139&amp;"]"&amp;","&amp;""""&amp;"products"&amp;""""&amp;":"&amp;"["&amp;P139&amp;"]"&amp;"}"&amp;","</f>
        <v>parts":[{"id":"13","category":"BATTERY","name":"OE BATTERY","code":"DIN77","description":""},],"products":[{"id":"138","car_part_id":"138","bestbuy_id":"0","category":"battery","brand":"energizer","name":"DIN77","value":"","description":"","price":""},]},</v>
      </c>
      <c r="N139" s="5" t="str">
        <f aca="false">VLOOKUP(B139,model!$A$2:$V$620,22,0)</f>
        <v>{"id":"138","make_id":"15","model_name":"All New Everest 3.2 4x4","year_model":"2015 - on","description":""},</v>
      </c>
      <c r="O139" s="5" t="str">
        <f aca="false">VLOOKUP(C139,part!$A$2:$G$51,7,0)</f>
        <v>{"id":"13","category":"BATTERY","name":"OE BATTERY","code":"DIN77","description":""},</v>
      </c>
      <c r="P139" s="5" t="str">
        <f aca="false">VLOOKUP(A139,product!B139:Y758,23,0)</f>
        <v>{"id":"138","car_part_id":"138","bestbuy_id":"0","category":"battery","brand":"energizer","name":"DIN77","value":"","description":"","price":""},</v>
      </c>
    </row>
    <row r="140" customFormat="false" ht="13.8" hidden="false" customHeight="false" outlineLevel="0" collapsed="false">
      <c r="A140" s="5" t="n">
        <v>139</v>
      </c>
      <c r="B140" s="8" t="n">
        <v>139</v>
      </c>
      <c r="C140" s="5" t="n">
        <f aca="false">VLOOKUP(B140,model!A139:H758,8,0)</f>
        <v>30</v>
      </c>
      <c r="D140" s="5" t="str">
        <f aca="false">IFERROR(VLOOKUP(C140,part!$A$2:$E$51,2,0),"")</f>
        <v>BATTERY</v>
      </c>
      <c r="E140" s="5" t="str">
        <f aca="false">IFERROR(VLOOKUP(C140,part!$A$2:$E$51,3,0),"")</f>
        <v>OE BATTERY</v>
      </c>
      <c r="F140" s="5" t="str">
        <f aca="false">IFERROR(VLOOKUP(C140,part!$A$2:$E$51,4,0),"")</f>
        <v>G65</v>
      </c>
      <c r="G140" s="5" t="n">
        <f aca="false">IFERROR(VLOOKUP(C140,part!$A$2:$E$51,5,0),"")</f>
        <v>0</v>
      </c>
      <c r="H140" s="5" t="str">
        <f aca="false">VLOOKUP(A140,model!$A$1:$I$620,9,0)</f>
        <v>G65</v>
      </c>
      <c r="I140" s="5" t="n">
        <f aca="false">VLOOKUP(B140,model!$A$2:$J$620,10,0)</f>
        <v>0</v>
      </c>
      <c r="J140" s="5" t="n">
        <f aca="false">VLOOKUP(B140,Sheet6!K139:L1042,2,0)</f>
        <v>0</v>
      </c>
      <c r="K140" s="5" t="n">
        <f aca="false">VLOOKUP(B140,model!A139:M758,13,0)</f>
        <v>0</v>
      </c>
      <c r="L140" s="5" t="str">
        <f aca="false">"{"&amp;""""&amp;"id"&amp;""""&amp;":"&amp;""""&amp;A140&amp;""""&amp;","&amp;""""&amp;"car_model_id"&amp;""""&amp;":"&amp;""""&amp;B140&amp;""""&amp;","&amp;""""&amp;"car_model"&amp;""""&amp;":"&amp;"["&amp;N140&amp;"],"&amp;""""&amp;"parts"&amp;""""&amp;":"&amp;"["&amp;O140&amp;"]"&amp;","&amp;""""&amp;"products"&amp;""""&amp;":"&amp;"["&amp;P140&amp;"]"&amp;"}"&amp;","</f>
        <v>{"id":"139","car_model_id":"139","car_model":[{"id":"139","make_id":"15","model_name":"Expedition","year_model":"1999 - on","description":""},],"parts":[{"id":"30","category":"BATTERY","name":"OE BATTERY","code":"G65","description":""},],"products":[{"id":"139","car_part_id":"139","bestbuy_id":"0","category":"battery","brand":"energizer","name":"G65","value":"","description":"","price":""},]},</v>
      </c>
      <c r="M140" s="5" t="str">
        <f aca="false">"parts"&amp;""""&amp;":"&amp;"["&amp;O140&amp;"]"&amp;","&amp;""""&amp;"products"&amp;""""&amp;":"&amp;"["&amp;P140&amp;"]"&amp;"}"&amp;","</f>
        <v>parts":[{"id":"30","category":"BATTERY","name":"OE BATTERY","code":"G65","description":""},],"products":[{"id":"139","car_part_id":"139","bestbuy_id":"0","category":"battery","brand":"energizer","name":"G65","value":"","description":"","price":""},]},</v>
      </c>
      <c r="N140" s="5" t="str">
        <f aca="false">VLOOKUP(B140,model!$A$2:$V$620,22,0)</f>
        <v>{"id":"139","make_id":"15","model_name":"Expedition","year_model":"1999 - on","description":""},</v>
      </c>
      <c r="O140" s="5" t="str">
        <f aca="false">VLOOKUP(C140,part!$A$2:$G$51,7,0)</f>
        <v>{"id":"30","category":"BATTERY","name":"OE BATTERY","code":"G65","description":""},</v>
      </c>
      <c r="P140" s="5" t="str">
        <f aca="false">VLOOKUP(A140,product!B140:Y759,23,0)</f>
        <v>{"id":"139","car_part_id":"139","bestbuy_id":"0","category":"battery","brand":"energizer","name":"G65","value":"","description":"","price":""},</v>
      </c>
    </row>
    <row r="141" customFormat="false" ht="13.8" hidden="false" customHeight="false" outlineLevel="0" collapsed="false">
      <c r="A141" s="5" t="n">
        <v>140</v>
      </c>
      <c r="B141" s="8" t="n">
        <v>140</v>
      </c>
      <c r="C141" s="5" t="n">
        <f aca="false">VLOOKUP(B141,model!A140:H759,8,0)</f>
        <v>30</v>
      </c>
      <c r="D141" s="5" t="str">
        <f aca="false">IFERROR(VLOOKUP(C141,part!$A$2:$E$51,2,0),"")</f>
        <v>BATTERY</v>
      </c>
      <c r="E141" s="5" t="str">
        <f aca="false">IFERROR(VLOOKUP(C141,part!$A$2:$E$51,3,0),"")</f>
        <v>OE BATTERY</v>
      </c>
      <c r="F141" s="5" t="str">
        <f aca="false">IFERROR(VLOOKUP(C141,part!$A$2:$E$51,4,0),"")</f>
        <v>G65</v>
      </c>
      <c r="G141" s="5" t="n">
        <f aca="false">IFERROR(VLOOKUP(C141,part!$A$2:$E$51,5,0),"")</f>
        <v>0</v>
      </c>
      <c r="H141" s="5" t="str">
        <f aca="false">VLOOKUP(A141,model!$A$1:$I$620,9,0)</f>
        <v>G65</v>
      </c>
      <c r="I141" s="5" t="n">
        <f aca="false">VLOOKUP(B141,model!$A$2:$J$620,10,0)</f>
        <v>0</v>
      </c>
      <c r="J141" s="5" t="n">
        <f aca="false">VLOOKUP(B141,Sheet6!K140:L1043,2,0)</f>
        <v>0</v>
      </c>
      <c r="K141" s="5" t="n">
        <f aca="false">VLOOKUP(B141,model!A140:M759,13,0)</f>
        <v>0</v>
      </c>
      <c r="L141" s="5" t="str">
        <f aca="false">"{"&amp;""""&amp;"id"&amp;""""&amp;":"&amp;""""&amp;A141&amp;""""&amp;","&amp;""""&amp;"car_model_id"&amp;""""&amp;":"&amp;""""&amp;B141&amp;""""&amp;","&amp;""""&amp;"car_model"&amp;""""&amp;":"&amp;"["&amp;N141&amp;"],"&amp;""""&amp;"parts"&amp;""""&amp;":"&amp;"["&amp;O141&amp;"]"&amp;","&amp;""""&amp;"products"&amp;""""&amp;":"&amp;"["&amp;P141&amp;"]"&amp;"}"&amp;","</f>
        <v>{"id":"140","car_model_id":"140","car_model":[{"id":"140","make_id":"15","model_name":"Explorer","year_model":"2000 - on","description":""},],"parts":[{"id":"30","category":"BATTERY","name":"OE BATTERY","code":"G65","description":""},],"products":[{"id":"140","car_part_id":"140","bestbuy_id":"0","category":"battery","brand":"energizer","name":"G65","value":"","description":"","price":""},]},</v>
      </c>
      <c r="M141" s="5" t="str">
        <f aca="false">"parts"&amp;""""&amp;":"&amp;"["&amp;O141&amp;"]"&amp;","&amp;""""&amp;"products"&amp;""""&amp;":"&amp;"["&amp;P141&amp;"]"&amp;"}"&amp;","</f>
        <v>parts":[{"id":"30","category":"BATTERY","name":"OE BATTERY","code":"G65","description":""},],"products":[{"id":"140","car_part_id":"140","bestbuy_id":"0","category":"battery","brand":"energizer","name":"G65","value":"","description":"","price":""},]},</v>
      </c>
      <c r="N141" s="5" t="str">
        <f aca="false">VLOOKUP(B141,model!$A$2:$V$620,22,0)</f>
        <v>{"id":"140","make_id":"15","model_name":"Explorer","year_model":"2000 - on","description":""},</v>
      </c>
      <c r="O141" s="5" t="str">
        <f aca="false">VLOOKUP(C141,part!$A$2:$G$51,7,0)</f>
        <v>{"id":"30","category":"BATTERY","name":"OE BATTERY","code":"G65","description":""},</v>
      </c>
      <c r="P141" s="5" t="str">
        <f aca="false">VLOOKUP(A141,product!B141:Y760,23,0)</f>
        <v>{"id":"140","car_part_id":"140","bestbuy_id":"0","category":"battery","brand":"energizer","name":"G65","value":"","description":"","price":""},</v>
      </c>
    </row>
    <row r="142" customFormat="false" ht="13.8" hidden="false" customHeight="false" outlineLevel="0" collapsed="false">
      <c r="A142" s="5" t="n">
        <v>141</v>
      </c>
      <c r="B142" s="8" t="n">
        <v>141</v>
      </c>
      <c r="C142" s="5" t="n">
        <f aca="false">VLOOKUP(B142,model!A141:H760,8,0)</f>
        <v>32</v>
      </c>
      <c r="D142" s="5" t="str">
        <f aca="false">IFERROR(VLOOKUP(C142,part!$A$2:$E$51,2,0),"")</f>
        <v>BATTERY</v>
      </c>
      <c r="E142" s="5" t="str">
        <f aca="false">IFERROR(VLOOKUP(C142,part!$A$2:$E$51,3,0),"")</f>
        <v>OE BATTERY</v>
      </c>
      <c r="F142" s="5" t="str">
        <f aca="false">IFERROR(VLOOKUP(C142,part!$A$2:$E$51,4,0),"")</f>
        <v>G58</v>
      </c>
      <c r="G142" s="5" t="n">
        <f aca="false">IFERROR(VLOOKUP(C142,part!$A$2:$E$51,5,0),"")</f>
        <v>0</v>
      </c>
      <c r="H142" s="5" t="str">
        <f aca="false">VLOOKUP(A142,model!$A$1:$I$620,9,0)</f>
        <v>G58</v>
      </c>
      <c r="I142" s="5" t="n">
        <f aca="false">VLOOKUP(B142,model!$A$2:$J$620,10,0)</f>
        <v>0</v>
      </c>
      <c r="J142" s="5" t="n">
        <f aca="false">VLOOKUP(B142,Sheet6!K141:L1044,2,0)</f>
        <v>0</v>
      </c>
      <c r="K142" s="5" t="n">
        <f aca="false">VLOOKUP(B142,model!A141:M760,13,0)</f>
        <v>0</v>
      </c>
      <c r="L142" s="5" t="str">
        <f aca="false">"{"&amp;""""&amp;"id"&amp;""""&amp;":"&amp;""""&amp;A142&amp;""""&amp;","&amp;""""&amp;"car_model_id"&amp;""""&amp;":"&amp;""""&amp;B142&amp;""""&amp;","&amp;""""&amp;"car_model"&amp;""""&amp;":"&amp;"["&amp;N142&amp;"],"&amp;""""&amp;"parts"&amp;""""&amp;":"&amp;"["&amp;O142&amp;"]"&amp;","&amp;""""&amp;"products"&amp;""""&amp;":"&amp;"["&amp;P142&amp;"]"&amp;"}"&amp;","</f>
        <v>{"id":"141","car_model_id":"141","car_model":[{"id":"141","make_id":"15","model_name":"Explorer 2.0 Ecoboost","year_model":"2012 - on ","description":""},],"parts":[{"id":"32","category":"BATTERY","name":"OE BATTERY","code":"G58","description":""},],"products":[{"id":"141","car_part_id":"141","bestbuy_id":"0","category":"battery","brand":"energizer","name":"G58","value":"","description":"","price":""},]},</v>
      </c>
      <c r="M142" s="5" t="str">
        <f aca="false">"parts"&amp;""""&amp;":"&amp;"["&amp;O142&amp;"]"&amp;","&amp;""""&amp;"products"&amp;""""&amp;":"&amp;"["&amp;P142&amp;"]"&amp;"}"&amp;","</f>
        <v>parts":[{"id":"32","category":"BATTERY","name":"OE BATTERY","code":"G58","description":""},],"products":[{"id":"141","car_part_id":"141","bestbuy_id":"0","category":"battery","brand":"energizer","name":"G58","value":"","description":"","price":""},]},</v>
      </c>
      <c r="N142" s="5" t="str">
        <f aca="false">VLOOKUP(B142,model!$A$2:$V$620,22,0)</f>
        <v>{"id":"141","make_id":"15","model_name":"Explorer 2.0 Ecoboost","year_model":"2012 - on ","description":""},</v>
      </c>
      <c r="O142" s="5" t="str">
        <f aca="false">VLOOKUP(C142,part!$A$2:$G$51,7,0)</f>
        <v>{"id":"32","category":"BATTERY","name":"OE BATTERY","code":"G58","description":""},</v>
      </c>
      <c r="P142" s="5" t="str">
        <f aca="false">VLOOKUP(A142,product!B142:Y761,23,0)</f>
        <v>{"id":"141","car_part_id":"141","bestbuy_id":"0","category":"battery","brand":"energizer","name":"G58","value":"","description":"","price":""},</v>
      </c>
    </row>
    <row r="143" customFormat="false" ht="13.8" hidden="false" customHeight="false" outlineLevel="0" collapsed="false">
      <c r="A143" s="5" t="n">
        <v>142</v>
      </c>
      <c r="B143" s="8" t="n">
        <v>142</v>
      </c>
      <c r="C143" s="5" t="n">
        <f aca="false">VLOOKUP(B143,model!A142:H761,8,0)</f>
        <v>30</v>
      </c>
      <c r="D143" s="5" t="str">
        <f aca="false">IFERROR(VLOOKUP(C143,part!$A$2:$E$51,2,0),"")</f>
        <v>BATTERY</v>
      </c>
      <c r="E143" s="5" t="str">
        <f aca="false">IFERROR(VLOOKUP(C143,part!$A$2:$E$51,3,0),"")</f>
        <v>OE BATTERY</v>
      </c>
      <c r="F143" s="5" t="str">
        <f aca="false">IFERROR(VLOOKUP(C143,part!$A$2:$E$51,4,0),"")</f>
        <v>G65</v>
      </c>
      <c r="G143" s="5" t="n">
        <f aca="false">IFERROR(VLOOKUP(C143,part!$A$2:$E$51,5,0),"")</f>
        <v>0</v>
      </c>
      <c r="H143" s="5" t="str">
        <f aca="false">VLOOKUP(A143,model!$A$1:$I$620,9,0)</f>
        <v>G65</v>
      </c>
      <c r="I143" s="5" t="n">
        <f aca="false">VLOOKUP(B143,model!$A$2:$J$620,10,0)</f>
        <v>0</v>
      </c>
      <c r="J143" s="5" t="n">
        <f aca="false">VLOOKUP(B143,Sheet6!K142:L1045,2,0)</f>
        <v>0</v>
      </c>
      <c r="K143" s="5" t="n">
        <f aca="false">VLOOKUP(B143,model!A142:M761,13,0)</f>
        <v>0</v>
      </c>
      <c r="L143" s="5" t="str">
        <f aca="false">"{"&amp;""""&amp;"id"&amp;""""&amp;":"&amp;""""&amp;A143&amp;""""&amp;","&amp;""""&amp;"car_model_id"&amp;""""&amp;":"&amp;""""&amp;B143&amp;""""&amp;","&amp;""""&amp;"car_model"&amp;""""&amp;":"&amp;"["&amp;N143&amp;"],"&amp;""""&amp;"parts"&amp;""""&amp;":"&amp;"["&amp;O143&amp;"]"&amp;","&amp;""""&amp;"products"&amp;""""&amp;":"&amp;"["&amp;P143&amp;"]"&amp;"}"&amp;","</f>
        <v>{"id":"142","car_model_id":"142","car_model":[{"id":"142","make_id":"15","model_name":"E-150 Chateau Wagon MY","year_model":"2010","description":""},],"parts":[{"id":"30","category":"BATTERY","name":"OE BATTERY","code":"G65","description":""},],"products":[{"id":"142","car_part_id":"142","bestbuy_id":"0","category":"battery","brand":"energizer","name":"G65","value":"","description":"","price":""},]},</v>
      </c>
      <c r="M143" s="5" t="str">
        <f aca="false">"parts"&amp;""""&amp;":"&amp;"["&amp;O143&amp;"]"&amp;","&amp;""""&amp;"products"&amp;""""&amp;":"&amp;"["&amp;P143&amp;"]"&amp;"}"&amp;","</f>
        <v>parts":[{"id":"30","category":"BATTERY","name":"OE BATTERY","code":"G65","description":""},],"products":[{"id":"142","car_part_id":"142","bestbuy_id":"0","category":"battery","brand":"energizer","name":"G65","value":"","description":"","price":""},]},</v>
      </c>
      <c r="N143" s="5" t="str">
        <f aca="false">VLOOKUP(B143,model!$A$2:$V$620,22,0)</f>
        <v>{"id":"142","make_id":"15","model_name":"E-150 Chateau Wagon MY","year_model":"2010","description":""},</v>
      </c>
      <c r="O143" s="5" t="str">
        <f aca="false">VLOOKUP(C143,part!$A$2:$G$51,7,0)</f>
        <v>{"id":"30","category":"BATTERY","name":"OE BATTERY","code":"G65","description":""},</v>
      </c>
      <c r="P143" s="5" t="str">
        <f aca="false">VLOOKUP(A143,product!B143:Y762,23,0)</f>
        <v>{"id":"142","car_part_id":"142","bestbuy_id":"0","category":"battery","brand":"energizer","name":"G65","value":"","description":"","price":""},</v>
      </c>
    </row>
    <row r="144" customFormat="false" ht="13.8" hidden="false" customHeight="false" outlineLevel="0" collapsed="false">
      <c r="A144" s="5" t="n">
        <v>143</v>
      </c>
      <c r="B144" s="8" t="n">
        <v>143</v>
      </c>
      <c r="C144" s="5" t="n">
        <f aca="false">VLOOKUP(B144,model!A143:H762,8,0)</f>
        <v>30</v>
      </c>
      <c r="D144" s="5" t="str">
        <f aca="false">IFERROR(VLOOKUP(C144,part!$A$2:$E$51,2,0),"")</f>
        <v>BATTERY</v>
      </c>
      <c r="E144" s="5" t="str">
        <f aca="false">IFERROR(VLOOKUP(C144,part!$A$2:$E$51,3,0),"")</f>
        <v>OE BATTERY</v>
      </c>
      <c r="F144" s="5" t="str">
        <f aca="false">IFERROR(VLOOKUP(C144,part!$A$2:$E$51,4,0),"")</f>
        <v>G65</v>
      </c>
      <c r="G144" s="5" t="n">
        <f aca="false">IFERROR(VLOOKUP(C144,part!$A$2:$E$51,5,0),"")</f>
        <v>0</v>
      </c>
      <c r="H144" s="5" t="str">
        <f aca="false">VLOOKUP(A144,model!$A$1:$I$620,9,0)</f>
        <v>G65</v>
      </c>
      <c r="I144" s="5" t="n">
        <f aca="false">VLOOKUP(B144,model!$A$2:$J$620,10,0)</f>
        <v>0</v>
      </c>
      <c r="J144" s="5" t="n">
        <f aca="false">VLOOKUP(B144,Sheet6!K143:L1046,2,0)</f>
        <v>0</v>
      </c>
      <c r="K144" s="5" t="n">
        <f aca="false">VLOOKUP(B144,model!A143:M762,13,0)</f>
        <v>0</v>
      </c>
      <c r="L144" s="5" t="str">
        <f aca="false">"{"&amp;""""&amp;"id"&amp;""""&amp;":"&amp;""""&amp;A144&amp;""""&amp;","&amp;""""&amp;"car_model_id"&amp;""""&amp;":"&amp;""""&amp;B144&amp;""""&amp;","&amp;""""&amp;"car_model"&amp;""""&amp;":"&amp;"["&amp;N144&amp;"],"&amp;""""&amp;"parts"&amp;""""&amp;":"&amp;"["&amp;O144&amp;"]"&amp;","&amp;""""&amp;"products"&amp;""""&amp;":"&amp;"["&amp;P144&amp;"]"&amp;"}"&amp;","</f>
        <v>{"id":"143","car_model_id":"143","car_model":[{"id":"143","make_id":"15","model_name":"F150","year_model":"1999 - on","description":""},],"parts":[{"id":"30","category":"BATTERY","name":"OE BATTERY","code":"G65","description":""},],"products":[{"id":"143","car_part_id":"143","bestbuy_id":"0","category":"battery","brand":"energizer","name":"G65","value":"","description":"","price":""},]},</v>
      </c>
      <c r="M144" s="5" t="str">
        <f aca="false">"parts"&amp;""""&amp;":"&amp;"["&amp;O144&amp;"]"&amp;","&amp;""""&amp;"products"&amp;""""&amp;":"&amp;"["&amp;P144&amp;"]"&amp;"}"&amp;","</f>
        <v>parts":[{"id":"30","category":"BATTERY","name":"OE BATTERY","code":"G65","description":""},],"products":[{"id":"143","car_part_id":"143","bestbuy_id":"0","category":"battery","brand":"energizer","name":"G65","value":"","description":"","price":""},]},</v>
      </c>
      <c r="N144" s="5" t="str">
        <f aca="false">VLOOKUP(B144,model!$A$2:$V$620,22,0)</f>
        <v>{"id":"143","make_id":"15","model_name":"F150","year_model":"1999 - on","description":""},</v>
      </c>
      <c r="O144" s="5" t="str">
        <f aca="false">VLOOKUP(C144,part!$A$2:$G$51,7,0)</f>
        <v>{"id":"30","category":"BATTERY","name":"OE BATTERY","code":"G65","description":""},</v>
      </c>
      <c r="P144" s="5" t="str">
        <f aca="false">VLOOKUP(A144,product!B144:Y763,23,0)</f>
        <v>{"id":"143","car_part_id":"143","bestbuy_id":"0","category":"battery","brand":"energizer","name":"G65","value":"","description":"","price":""},</v>
      </c>
    </row>
    <row r="145" customFormat="false" ht="13.8" hidden="false" customHeight="false" outlineLevel="0" collapsed="false">
      <c r="A145" s="5" t="n">
        <v>144</v>
      </c>
      <c r="B145" s="8" t="n">
        <v>144</v>
      </c>
      <c r="C145" s="5" t="n">
        <f aca="false">VLOOKUP(B145,model!A144:H763,8,0)</f>
        <v>30</v>
      </c>
      <c r="D145" s="5" t="str">
        <f aca="false">IFERROR(VLOOKUP(C145,part!$A$2:$E$51,2,0),"")</f>
        <v>BATTERY</v>
      </c>
      <c r="E145" s="5" t="str">
        <f aca="false">IFERROR(VLOOKUP(C145,part!$A$2:$E$51,3,0),"")</f>
        <v>OE BATTERY</v>
      </c>
      <c r="F145" s="5" t="str">
        <f aca="false">IFERROR(VLOOKUP(C145,part!$A$2:$E$51,4,0),"")</f>
        <v>G65</v>
      </c>
      <c r="G145" s="5" t="n">
        <f aca="false">IFERROR(VLOOKUP(C145,part!$A$2:$E$51,5,0),"")</f>
        <v>0</v>
      </c>
      <c r="H145" s="5" t="str">
        <f aca="false">VLOOKUP(A145,model!$A$1:$I$620,9,0)</f>
        <v>G65</v>
      </c>
      <c r="I145" s="5" t="n">
        <f aca="false">VLOOKUP(B145,model!$A$2:$J$620,10,0)</f>
        <v>0</v>
      </c>
      <c r="J145" s="5" t="n">
        <f aca="false">VLOOKUP(B145,Sheet6!K144:L1047,2,0)</f>
        <v>0</v>
      </c>
      <c r="K145" s="5" t="n">
        <f aca="false">VLOOKUP(B145,model!A144:M763,13,0)</f>
        <v>0</v>
      </c>
      <c r="L145" s="5" t="str">
        <f aca="false">"{"&amp;""""&amp;"id"&amp;""""&amp;":"&amp;""""&amp;A145&amp;""""&amp;","&amp;""""&amp;"car_model_id"&amp;""""&amp;":"&amp;""""&amp;B145&amp;""""&amp;","&amp;""""&amp;"car_model"&amp;""""&amp;":"&amp;"["&amp;N145&amp;"],"&amp;""""&amp;"parts"&amp;""""&amp;":"&amp;"["&amp;O145&amp;"]"&amp;","&amp;""""&amp;"products"&amp;""""&amp;":"&amp;"["&amp;P145&amp;"]"&amp;"}"&amp;","</f>
        <v>{"id":"144","car_model_id":"144","car_model":[{"id":"144","make_id":"15","model_name":"F150 Super Cab (4x4)","year_model":"","description":""},],"parts":[{"id":"30","category":"BATTERY","name":"OE BATTERY","code":"G65","description":""},],"products":[{"id":"144","car_part_id":"144","bestbuy_id":"0","category":"battery","brand":"energizer","name":"G65","value":"","description":"","price":""},]},</v>
      </c>
      <c r="M145" s="5" t="str">
        <f aca="false">"parts"&amp;""""&amp;":"&amp;"["&amp;O145&amp;"]"&amp;","&amp;""""&amp;"products"&amp;""""&amp;":"&amp;"["&amp;P145&amp;"]"&amp;"}"&amp;","</f>
        <v>parts":[{"id":"30","category":"BATTERY","name":"OE BATTERY","code":"G65","description":""},],"products":[{"id":"144","car_part_id":"144","bestbuy_id":"0","category":"battery","brand":"energizer","name":"G65","value":"","description":"","price":""},]},</v>
      </c>
      <c r="N145" s="5" t="str">
        <f aca="false">VLOOKUP(B145,model!$A$2:$V$620,22,0)</f>
        <v>{"id":"144","make_id":"15","model_name":"F150 Super Cab (4x4)","year_model":"","description":""},</v>
      </c>
      <c r="O145" s="5" t="str">
        <f aca="false">VLOOKUP(C145,part!$A$2:$G$51,7,0)</f>
        <v>{"id":"30","category":"BATTERY","name":"OE BATTERY","code":"G65","description":""},</v>
      </c>
      <c r="P145" s="5" t="str">
        <f aca="false">VLOOKUP(A145,product!B145:Y764,23,0)</f>
        <v>{"id":"144","car_part_id":"144","bestbuy_id":"0","category":"battery","brand":"energizer","name":"G65","value":"","description":"","price":""},</v>
      </c>
    </row>
    <row r="146" customFormat="false" ht="13.8" hidden="false" customHeight="false" outlineLevel="0" collapsed="false">
      <c r="A146" s="5" t="n">
        <v>145</v>
      </c>
      <c r="B146" s="8" t="n">
        <v>145</v>
      </c>
      <c r="C146" s="5" t="n">
        <f aca="false">VLOOKUP(B146,model!A145:H764,8,0)</f>
        <v>7</v>
      </c>
      <c r="D146" s="5" t="str">
        <f aca="false">IFERROR(VLOOKUP(C146,part!$A$2:$E$51,2,0),"")</f>
        <v>BATTERY</v>
      </c>
      <c r="E146" s="5" t="str">
        <f aca="false">IFERROR(VLOOKUP(C146,part!$A$2:$E$51,3,0),"")</f>
        <v>OE BATTERY</v>
      </c>
      <c r="F146" s="5" t="str">
        <f aca="false">IFERROR(VLOOKUP(C146,part!$A$2:$E$51,4,0),"")</f>
        <v>DIN44</v>
      </c>
      <c r="G146" s="5" t="n">
        <f aca="false">IFERROR(VLOOKUP(C146,part!$A$2:$E$51,5,0),"")</f>
        <v>0</v>
      </c>
      <c r="H146" s="5" t="str">
        <f aca="false">VLOOKUP(A146,model!$A$1:$I$620,9,0)</f>
        <v>DIN44</v>
      </c>
      <c r="I146" s="5" t="n">
        <f aca="false">VLOOKUP(B146,model!$A$2:$J$620,10,0)</f>
        <v>0</v>
      </c>
      <c r="J146" s="5" t="n">
        <f aca="false">VLOOKUP(B146,Sheet6!K145:L1048,2,0)</f>
        <v>0</v>
      </c>
      <c r="K146" s="5" t="n">
        <f aca="false">VLOOKUP(B146,model!A145:M764,13,0)</f>
        <v>0</v>
      </c>
      <c r="L146" s="5" t="str">
        <f aca="false">"{"&amp;""""&amp;"id"&amp;""""&amp;":"&amp;""""&amp;A146&amp;""""&amp;","&amp;""""&amp;"car_model_id"&amp;""""&amp;":"&amp;""""&amp;B146&amp;""""&amp;","&amp;""""&amp;"car_model"&amp;""""&amp;":"&amp;"["&amp;N146&amp;"],"&amp;""""&amp;"parts"&amp;""""&amp;":"&amp;"["&amp;O146&amp;"]"&amp;","&amp;""""&amp;"products"&amp;""""&amp;":"&amp;"["&amp;P146&amp;"]"&amp;"}"&amp;","</f>
        <v>{"id":"145","car_model_id":"145","car_model":[{"id":"145","make_id":"15","model_name":"Ford Fiesta 1.6 Poweshift Sports 5DT","year_model":"2010","description":""},],"parts":[{"id":"7","category":"BATTERY","name":"OE BATTERY","code":"DIN44","description":""},],"products":[{"id":"145","car_part_id":"145","bestbuy_id":"0","category":"battery","brand":"energizer","name":"DIN44","value":"","description":"","price":""},]},</v>
      </c>
      <c r="M146" s="5" t="str">
        <f aca="false">"parts"&amp;""""&amp;":"&amp;"["&amp;O146&amp;"]"&amp;","&amp;""""&amp;"products"&amp;""""&amp;":"&amp;"["&amp;P146&amp;"]"&amp;"}"&amp;","</f>
        <v>parts":[{"id":"7","category":"BATTERY","name":"OE BATTERY","code":"DIN44","description":""},],"products":[{"id":"145","car_part_id":"145","bestbuy_id":"0","category":"battery","brand":"energizer","name":"DIN44","value":"","description":"","price":""},]},</v>
      </c>
      <c r="N146" s="5" t="str">
        <f aca="false">VLOOKUP(B146,model!$A$2:$V$620,22,0)</f>
        <v>{"id":"145","make_id":"15","model_name":"Ford Fiesta 1.6 Poweshift Sports 5DT","year_model":"2010","description":""},</v>
      </c>
      <c r="O146" s="5" t="str">
        <f aca="false">VLOOKUP(C146,part!$A$2:$G$51,7,0)</f>
        <v>{"id":"7","category":"BATTERY","name":"OE BATTERY","code":"DIN44","description":""},</v>
      </c>
      <c r="P146" s="5" t="str">
        <f aca="false">VLOOKUP(A146,product!B146:Y765,23,0)</f>
        <v>{"id":"145","car_part_id":"145","bestbuy_id":"0","category":"battery","brand":"energizer","name":"DIN44","value":"","description":"","price":""},</v>
      </c>
    </row>
    <row r="147" customFormat="false" ht="13.8" hidden="false" customHeight="false" outlineLevel="0" collapsed="false">
      <c r="A147" s="5" t="n">
        <v>146</v>
      </c>
      <c r="B147" s="8" t="n">
        <v>146</v>
      </c>
      <c r="C147" s="5" t="n">
        <f aca="false">VLOOKUP(B147,model!A146:H765,8,0)</f>
        <v>7</v>
      </c>
      <c r="D147" s="5" t="str">
        <f aca="false">IFERROR(VLOOKUP(C147,part!$A$2:$E$51,2,0),"")</f>
        <v>BATTERY</v>
      </c>
      <c r="E147" s="5" t="str">
        <f aca="false">IFERROR(VLOOKUP(C147,part!$A$2:$E$51,3,0),"")</f>
        <v>OE BATTERY</v>
      </c>
      <c r="F147" s="5" t="str">
        <f aca="false">IFERROR(VLOOKUP(C147,part!$A$2:$E$51,4,0),"")</f>
        <v>DIN44</v>
      </c>
      <c r="G147" s="5" t="n">
        <f aca="false">IFERROR(VLOOKUP(C147,part!$A$2:$E$51,5,0),"")</f>
        <v>0</v>
      </c>
      <c r="H147" s="5" t="str">
        <f aca="false">VLOOKUP(A147,model!$A$1:$I$620,9,0)</f>
        <v>DIN44</v>
      </c>
      <c r="I147" s="5" t="n">
        <f aca="false">VLOOKUP(B147,model!$A$2:$J$620,10,0)</f>
        <v>0</v>
      </c>
      <c r="J147" s="5" t="n">
        <f aca="false">VLOOKUP(B147,Sheet6!K146:L1049,2,0)</f>
        <v>0</v>
      </c>
      <c r="K147" s="5" t="n">
        <f aca="false">VLOOKUP(B147,model!A146:M765,13,0)</f>
        <v>0</v>
      </c>
      <c r="L147" s="5" t="str">
        <f aca="false">"{"&amp;""""&amp;"id"&amp;""""&amp;":"&amp;""""&amp;A147&amp;""""&amp;","&amp;""""&amp;"car_model_id"&amp;""""&amp;":"&amp;""""&amp;B147&amp;""""&amp;","&amp;""""&amp;"car_model"&amp;""""&amp;":"&amp;"["&amp;N147&amp;"],"&amp;""""&amp;"parts"&amp;""""&amp;":"&amp;"["&amp;O147&amp;"]"&amp;","&amp;""""&amp;"products"&amp;""""&amp;":"&amp;"["&amp;P147&amp;"]"&amp;"}"&amp;","</f>
        <v>{"id":"146","car_model_id":"146","car_model":[{"id":"146","make_id":"15","model_name":"Ford Fiesta 1.6 Poweshift Sports 5Dr","year_model":"2010","description":""},],"parts":[{"id":"7","category":"BATTERY","name":"OE BATTERY","code":"DIN44","description":""},],"products":[{"id":"146","car_part_id":"146","bestbuy_id":"0","category":"battery","brand":"energizer","name":"DIN44","value":"","description":"","price":""},]},</v>
      </c>
      <c r="M147" s="5" t="str">
        <f aca="false">"parts"&amp;""""&amp;":"&amp;"["&amp;O147&amp;"]"&amp;","&amp;""""&amp;"products"&amp;""""&amp;":"&amp;"["&amp;P147&amp;"]"&amp;"}"&amp;","</f>
        <v>parts":[{"id":"7","category":"BATTERY","name":"OE BATTERY","code":"DIN44","description":""},],"products":[{"id":"146","car_part_id":"146","bestbuy_id":"0","category":"battery","brand":"energizer","name":"DIN44","value":"","description":"","price":""},]},</v>
      </c>
      <c r="N147" s="5" t="str">
        <f aca="false">VLOOKUP(B147,model!$A$2:$V$620,22,0)</f>
        <v>{"id":"146","make_id":"15","model_name":"Ford Fiesta 1.6 Poweshift Sports 5Dr","year_model":"2010","description":""},</v>
      </c>
      <c r="O147" s="5" t="str">
        <f aca="false">VLOOKUP(C147,part!$A$2:$G$51,7,0)</f>
        <v>{"id":"7","category":"BATTERY","name":"OE BATTERY","code":"DIN44","description":""},</v>
      </c>
      <c r="P147" s="5" t="str">
        <f aca="false">VLOOKUP(A147,product!B147:Y766,23,0)</f>
        <v>{"id":"146","car_part_id":"146","bestbuy_id":"0","category":"battery","brand":"energizer","name":"DIN44","value":"","description":"","price":""},</v>
      </c>
    </row>
    <row r="148" customFormat="false" ht="13.8" hidden="false" customHeight="false" outlineLevel="0" collapsed="false">
      <c r="A148" s="5" t="n">
        <v>147</v>
      </c>
      <c r="B148" s="8" t="n">
        <v>147</v>
      </c>
      <c r="C148" s="5" t="n">
        <f aca="false">VLOOKUP(B148,model!A147:H766,8,0)</f>
        <v>7</v>
      </c>
      <c r="D148" s="5" t="str">
        <f aca="false">IFERROR(VLOOKUP(C148,part!$A$2:$E$51,2,0),"")</f>
        <v>BATTERY</v>
      </c>
      <c r="E148" s="5" t="str">
        <f aca="false">IFERROR(VLOOKUP(C148,part!$A$2:$E$51,3,0),"")</f>
        <v>OE BATTERY</v>
      </c>
      <c r="F148" s="5" t="str">
        <f aca="false">IFERROR(VLOOKUP(C148,part!$A$2:$E$51,4,0),"")</f>
        <v>DIN44</v>
      </c>
      <c r="G148" s="5" t="n">
        <f aca="false">IFERROR(VLOOKUP(C148,part!$A$2:$E$51,5,0),"")</f>
        <v>0</v>
      </c>
      <c r="H148" s="5" t="str">
        <f aca="false">VLOOKUP(A148,model!$A$1:$I$620,9,0)</f>
        <v>DIN44</v>
      </c>
      <c r="I148" s="5" t="n">
        <f aca="false">VLOOKUP(B148,model!$A$2:$J$620,10,0)</f>
        <v>0</v>
      </c>
      <c r="J148" s="5" t="n">
        <f aca="false">VLOOKUP(B148,Sheet6!K147:L1050,2,0)</f>
        <v>0</v>
      </c>
      <c r="K148" s="5" t="n">
        <f aca="false">VLOOKUP(B148,model!A147:M766,13,0)</f>
        <v>0</v>
      </c>
      <c r="L148" s="5" t="str">
        <f aca="false">"{"&amp;""""&amp;"id"&amp;""""&amp;":"&amp;""""&amp;A148&amp;""""&amp;","&amp;""""&amp;"car_model_id"&amp;""""&amp;":"&amp;""""&amp;B148&amp;""""&amp;","&amp;""""&amp;"car_model"&amp;""""&amp;":"&amp;"["&amp;N148&amp;"],"&amp;""""&amp;"parts"&amp;""""&amp;":"&amp;"["&amp;O148&amp;"]"&amp;","&amp;""""&amp;"products"&amp;""""&amp;":"&amp;"["&amp;P148&amp;"]"&amp;"}"&amp;","</f>
        <v>{"id":"147","car_model_id":"147","car_model":[{"id":"147","make_id":"15","model_name":"Ford Fiesta 1.6 Poweshift Sports 4Dr","year_model":"2010","description":""},],"parts":[{"id":"7","category":"BATTERY","name":"OE BATTERY","code":"DIN44","description":""},],"products":[{"id":"147","car_part_id":"147","bestbuy_id":"0","category":"battery","brand":"energizer","name":"DIN44","value":"","description":"","price":""},]},</v>
      </c>
      <c r="M148" s="5" t="str">
        <f aca="false">"parts"&amp;""""&amp;":"&amp;"["&amp;O148&amp;"]"&amp;","&amp;""""&amp;"products"&amp;""""&amp;":"&amp;"["&amp;P148&amp;"]"&amp;"}"&amp;","</f>
        <v>parts":[{"id":"7","category":"BATTERY","name":"OE BATTERY","code":"DIN44","description":""},],"products":[{"id":"147","car_part_id":"147","bestbuy_id":"0","category":"battery","brand":"energizer","name":"DIN44","value":"","description":"","price":""},]},</v>
      </c>
      <c r="N148" s="5" t="str">
        <f aca="false">VLOOKUP(B148,model!$A$2:$V$620,22,0)</f>
        <v>{"id":"147","make_id":"15","model_name":"Ford Fiesta 1.6 Poweshift Sports 4Dr","year_model":"2010","description":""},</v>
      </c>
      <c r="O148" s="5" t="str">
        <f aca="false">VLOOKUP(C148,part!$A$2:$G$51,7,0)</f>
        <v>{"id":"7","category":"BATTERY","name":"OE BATTERY","code":"DIN44","description":""},</v>
      </c>
      <c r="P148" s="5" t="str">
        <f aca="false">VLOOKUP(A148,product!B148:Y767,23,0)</f>
        <v>{"id":"147","car_part_id":"147","bestbuy_id":"0","category":"battery","brand":"energizer","name":"DIN44","value":"","description":"","price":""},</v>
      </c>
    </row>
    <row r="149" customFormat="false" ht="13.8" hidden="false" customHeight="false" outlineLevel="0" collapsed="false">
      <c r="A149" s="5" t="n">
        <v>148</v>
      </c>
      <c r="B149" s="8" t="n">
        <v>148</v>
      </c>
      <c r="C149" s="5" t="n">
        <f aca="false">VLOOKUP(B149,model!A148:H767,8,0)</f>
        <v>7</v>
      </c>
      <c r="D149" s="5" t="str">
        <f aca="false">IFERROR(VLOOKUP(C149,part!$A$2:$E$51,2,0),"")</f>
        <v>BATTERY</v>
      </c>
      <c r="E149" s="5" t="str">
        <f aca="false">IFERROR(VLOOKUP(C149,part!$A$2:$E$51,3,0),"")</f>
        <v>OE BATTERY</v>
      </c>
      <c r="F149" s="5" t="str">
        <f aca="false">IFERROR(VLOOKUP(C149,part!$A$2:$E$51,4,0),"")</f>
        <v>DIN44</v>
      </c>
      <c r="G149" s="5" t="n">
        <f aca="false">IFERROR(VLOOKUP(C149,part!$A$2:$E$51,5,0),"")</f>
        <v>0</v>
      </c>
      <c r="H149" s="5" t="str">
        <f aca="false">VLOOKUP(A149,model!$A$1:$I$620,9,0)</f>
        <v>DIN44</v>
      </c>
      <c r="I149" s="5" t="n">
        <f aca="false">VLOOKUP(B149,model!$A$2:$J$620,10,0)</f>
        <v>0</v>
      </c>
      <c r="J149" s="5" t="n">
        <f aca="false">VLOOKUP(B149,Sheet6!K148:L1051,2,0)</f>
        <v>0</v>
      </c>
      <c r="K149" s="5" t="n">
        <f aca="false">VLOOKUP(B149,model!A148:M767,13,0)</f>
        <v>0</v>
      </c>
      <c r="L149" s="5" t="str">
        <f aca="false">"{"&amp;""""&amp;"id"&amp;""""&amp;":"&amp;""""&amp;A149&amp;""""&amp;","&amp;""""&amp;"car_model_id"&amp;""""&amp;":"&amp;""""&amp;B149&amp;""""&amp;","&amp;""""&amp;"car_model"&amp;""""&amp;":"&amp;"["&amp;N149&amp;"],"&amp;""""&amp;"parts"&amp;""""&amp;":"&amp;"["&amp;O149&amp;"]"&amp;","&amp;""""&amp;"products"&amp;""""&amp;":"&amp;"["&amp;P149&amp;"]"&amp;"}"&amp;","</f>
        <v>{"id":"148","car_model_id":"148","car_model":[{"id":"148","make_id":"15","model_name":"Ford Fiesta 1.6 MT Trend 5Dr","year_model":"2010","description":""},],"parts":[{"id":"7","category":"BATTERY","name":"OE BATTERY","code":"DIN44","description":""},],"products":[{"id":"148","car_part_id":"148","bestbuy_id":"0","category":"battery","brand":"energizer","name":"DIN44","value":"","description":"","price":""},]},</v>
      </c>
      <c r="M149" s="5" t="str">
        <f aca="false">"parts"&amp;""""&amp;":"&amp;"["&amp;O149&amp;"]"&amp;","&amp;""""&amp;"products"&amp;""""&amp;":"&amp;"["&amp;P149&amp;"]"&amp;"}"&amp;","</f>
        <v>parts":[{"id":"7","category":"BATTERY","name":"OE BATTERY","code":"DIN44","description":""},],"products":[{"id":"148","car_part_id":"148","bestbuy_id":"0","category":"battery","brand":"energizer","name":"DIN44","value":"","description":"","price":""},]},</v>
      </c>
      <c r="N149" s="5" t="str">
        <f aca="false">VLOOKUP(B149,model!$A$2:$V$620,22,0)</f>
        <v>{"id":"148","make_id":"15","model_name":"Ford Fiesta 1.6 MT Trend 5Dr","year_model":"2010","description":""},</v>
      </c>
      <c r="O149" s="5" t="str">
        <f aca="false">VLOOKUP(C149,part!$A$2:$G$51,7,0)</f>
        <v>{"id":"7","category":"BATTERY","name":"OE BATTERY","code":"DIN44","description":""},</v>
      </c>
      <c r="P149" s="5" t="str">
        <f aca="false">VLOOKUP(A149,product!B149:Y768,23,0)</f>
        <v>{"id":"148","car_part_id":"148","bestbuy_id":"0","category":"battery","brand":"energizer","name":"DIN44","value":"","description":"","price":""},</v>
      </c>
    </row>
    <row r="150" customFormat="false" ht="13.8" hidden="false" customHeight="false" outlineLevel="0" collapsed="false">
      <c r="A150" s="5" t="n">
        <v>149</v>
      </c>
      <c r="B150" s="8" t="n">
        <v>149</v>
      </c>
      <c r="C150" s="5" t="n">
        <f aca="false">VLOOKUP(B150,model!A149:H768,8,0)</f>
        <v>7</v>
      </c>
      <c r="D150" s="5" t="str">
        <f aca="false">IFERROR(VLOOKUP(C150,part!$A$2:$E$51,2,0),"")</f>
        <v>BATTERY</v>
      </c>
      <c r="E150" s="5" t="str">
        <f aca="false">IFERROR(VLOOKUP(C150,part!$A$2:$E$51,3,0),"")</f>
        <v>OE BATTERY</v>
      </c>
      <c r="F150" s="5" t="str">
        <f aca="false">IFERROR(VLOOKUP(C150,part!$A$2:$E$51,4,0),"")</f>
        <v>DIN44</v>
      </c>
      <c r="G150" s="5" t="n">
        <f aca="false">IFERROR(VLOOKUP(C150,part!$A$2:$E$51,5,0),"")</f>
        <v>0</v>
      </c>
      <c r="H150" s="5" t="str">
        <f aca="false">VLOOKUP(A150,model!$A$1:$I$620,9,0)</f>
        <v>DIN44</v>
      </c>
      <c r="I150" s="5" t="n">
        <f aca="false">VLOOKUP(B150,model!$A$2:$J$620,10,0)</f>
        <v>0</v>
      </c>
      <c r="J150" s="5" t="n">
        <f aca="false">VLOOKUP(B150,Sheet6!K149:L1052,2,0)</f>
        <v>0</v>
      </c>
      <c r="K150" s="5" t="n">
        <f aca="false">VLOOKUP(B150,model!A149:M768,13,0)</f>
        <v>0</v>
      </c>
      <c r="L150" s="5" t="str">
        <f aca="false">"{"&amp;""""&amp;"id"&amp;""""&amp;":"&amp;""""&amp;A150&amp;""""&amp;","&amp;""""&amp;"car_model_id"&amp;""""&amp;":"&amp;""""&amp;B150&amp;""""&amp;","&amp;""""&amp;"car_model"&amp;""""&amp;":"&amp;"["&amp;N150&amp;"],"&amp;""""&amp;"parts"&amp;""""&amp;":"&amp;"["&amp;O150&amp;"]"&amp;","&amp;""""&amp;"products"&amp;""""&amp;":"&amp;"["&amp;P150&amp;"]"&amp;"}"&amp;","</f>
        <v>{"id":"149","car_model_id":"149","car_model":[{"id":"149","make_id":"15","model_name":"Ford Fiesta 1.6 MT Trend 4Dr","year_model":"2010","description":""},],"parts":[{"id":"7","category":"BATTERY","name":"OE BATTERY","code":"DIN44","description":""},],"products":[{"id":"149","car_part_id":"149","bestbuy_id":"0","category":"battery","brand":"energizer","name":"DIN44","value":"","description":"","price":""},]},</v>
      </c>
      <c r="M150" s="5" t="str">
        <f aca="false">"parts"&amp;""""&amp;":"&amp;"["&amp;O150&amp;"]"&amp;","&amp;""""&amp;"products"&amp;""""&amp;":"&amp;"["&amp;P150&amp;"]"&amp;"}"&amp;","</f>
        <v>parts":[{"id":"7","category":"BATTERY","name":"OE BATTERY","code":"DIN44","description":""},],"products":[{"id":"149","car_part_id":"149","bestbuy_id":"0","category":"battery","brand":"energizer","name":"DIN44","value":"","description":"","price":""},]},</v>
      </c>
      <c r="N150" s="5" t="str">
        <f aca="false">VLOOKUP(B150,model!$A$2:$V$620,22,0)</f>
        <v>{"id":"149","make_id":"15","model_name":"Ford Fiesta 1.6 MT Trend 4Dr","year_model":"2010","description":""},</v>
      </c>
      <c r="O150" s="5" t="str">
        <f aca="false">VLOOKUP(C150,part!$A$2:$G$51,7,0)</f>
        <v>{"id":"7","category":"BATTERY","name":"OE BATTERY","code":"DIN44","description":""},</v>
      </c>
      <c r="P150" s="5" t="str">
        <f aca="false">VLOOKUP(A150,product!B150:Y769,23,0)</f>
        <v>{"id":"149","car_part_id":"149","bestbuy_id":"0","category":"battery","brand":"energizer","name":"DIN44","value":"","description":"","price":""},</v>
      </c>
    </row>
    <row r="151" customFormat="false" ht="13.8" hidden="false" customHeight="false" outlineLevel="0" collapsed="false">
      <c r="A151" s="5" t="n">
        <v>150</v>
      </c>
      <c r="B151" s="8" t="n">
        <v>150</v>
      </c>
      <c r="C151" s="5" t="n">
        <f aca="false">VLOOKUP(B151,model!A150:H769,8,0)</f>
        <v>7</v>
      </c>
      <c r="D151" s="5" t="str">
        <f aca="false">IFERROR(VLOOKUP(C151,part!$A$2:$E$51,2,0),"")</f>
        <v>BATTERY</v>
      </c>
      <c r="E151" s="5" t="str">
        <f aca="false">IFERROR(VLOOKUP(C151,part!$A$2:$E$51,3,0),"")</f>
        <v>OE BATTERY</v>
      </c>
      <c r="F151" s="5" t="str">
        <f aca="false">IFERROR(VLOOKUP(C151,part!$A$2:$E$51,4,0),"")</f>
        <v>DIN44</v>
      </c>
      <c r="G151" s="5" t="n">
        <f aca="false">IFERROR(VLOOKUP(C151,part!$A$2:$E$51,5,0),"")</f>
        <v>0</v>
      </c>
      <c r="H151" s="5" t="str">
        <f aca="false">VLOOKUP(A151,model!$A$1:$I$620,9,0)</f>
        <v>DIN44</v>
      </c>
      <c r="I151" s="5" t="n">
        <f aca="false">VLOOKUP(B151,model!$A$2:$J$620,10,0)</f>
        <v>0</v>
      </c>
      <c r="J151" s="5" t="n">
        <f aca="false">VLOOKUP(B151,Sheet6!K150:L1053,2,0)</f>
        <v>0</v>
      </c>
      <c r="K151" s="5" t="n">
        <f aca="false">VLOOKUP(B151,model!A150:M769,13,0)</f>
        <v>0</v>
      </c>
      <c r="L151" s="5" t="str">
        <f aca="false">"{"&amp;""""&amp;"id"&amp;""""&amp;":"&amp;""""&amp;A151&amp;""""&amp;","&amp;""""&amp;"car_model_id"&amp;""""&amp;":"&amp;""""&amp;B151&amp;""""&amp;","&amp;""""&amp;"car_model"&amp;""""&amp;":"&amp;"["&amp;N151&amp;"],"&amp;""""&amp;"parts"&amp;""""&amp;":"&amp;"["&amp;O151&amp;"]"&amp;","&amp;""""&amp;"products"&amp;""""&amp;":"&amp;"["&amp;P151&amp;"]"&amp;"}"&amp;","</f>
        <v>{"id":"150","car_model_id":"150","car_model":[{"id":"150","make_id":"15","model_name":"Ford Fiesta 1.6 MT Style 4Dr","year_model":"2010","description":""},],"parts":[{"id":"7","category":"BATTERY","name":"OE BATTERY","code":"DIN44","description":""},],"products":[{"id":"150","car_part_id":"150","bestbuy_id":"0","category":"battery","brand":"energizer","name":"DIN44","value":"","description":"","price":""},]},</v>
      </c>
      <c r="M151" s="5" t="str">
        <f aca="false">"parts"&amp;""""&amp;":"&amp;"["&amp;O151&amp;"]"&amp;","&amp;""""&amp;"products"&amp;""""&amp;":"&amp;"["&amp;P151&amp;"]"&amp;"}"&amp;","</f>
        <v>parts":[{"id":"7","category":"BATTERY","name":"OE BATTERY","code":"DIN44","description":""},],"products":[{"id":"150","car_part_id":"150","bestbuy_id":"0","category":"battery","brand":"energizer","name":"DIN44","value":"","description":"","price":""},]},</v>
      </c>
      <c r="N151" s="5" t="str">
        <f aca="false">VLOOKUP(B151,model!$A$2:$V$620,22,0)</f>
        <v>{"id":"150","make_id":"15","model_name":"Ford Fiesta 1.6 MT Style 4Dr","year_model":"2010","description":""},</v>
      </c>
      <c r="O151" s="5" t="str">
        <f aca="false">VLOOKUP(C151,part!$A$2:$G$51,7,0)</f>
        <v>{"id":"7","category":"BATTERY","name":"OE BATTERY","code":"DIN44","description":""},</v>
      </c>
      <c r="P151" s="5" t="str">
        <f aca="false">VLOOKUP(A151,product!B151:Y770,23,0)</f>
        <v>{"id":"150","car_part_id":"150","bestbuy_id":"0","category":"battery","brand":"energizer","name":"DIN44","value":"","description":"","price":""},</v>
      </c>
    </row>
    <row r="152" customFormat="false" ht="13.8" hidden="false" customHeight="false" outlineLevel="0" collapsed="false">
      <c r="A152" s="5" t="n">
        <v>151</v>
      </c>
      <c r="B152" s="8" t="n">
        <v>151</v>
      </c>
      <c r="C152" s="5" t="n">
        <f aca="false">VLOOKUP(B152,model!A151:H770,8,0)</f>
        <v>5</v>
      </c>
      <c r="D152" s="5" t="str">
        <f aca="false">IFERROR(VLOOKUP(C152,part!$A$2:$E$51,2,0),"")</f>
        <v>BATTERY</v>
      </c>
      <c r="E152" s="5" t="str">
        <f aca="false">IFERROR(VLOOKUP(C152,part!$A$2:$E$51,3,0),"")</f>
        <v>OE BATTERY</v>
      </c>
      <c r="F152" s="5" t="str">
        <f aca="false">IFERROR(VLOOKUP(C152,part!$A$2:$E$51,4,0),"")</f>
        <v>DIN66</v>
      </c>
      <c r="G152" s="5" t="n">
        <f aca="false">IFERROR(VLOOKUP(C152,part!$A$2:$E$51,5,0),"")</f>
        <v>0</v>
      </c>
      <c r="H152" s="5" t="str">
        <f aca="false">VLOOKUP(A152,model!$A$1:$I$620,9,0)</f>
        <v>DIN66</v>
      </c>
      <c r="I152" s="5" t="n">
        <f aca="false">VLOOKUP(B152,model!$A$2:$J$620,10,0)</f>
        <v>2001</v>
      </c>
      <c r="J152" s="5" t="n">
        <f aca="false">VLOOKUP(B152,Sheet6!K151:L1054,2,0)</f>
        <v>0</v>
      </c>
      <c r="K152" s="5" t="str">
        <f aca="false">VLOOKUP(B152,model!A151:M770,13,0)</f>
        <v>2001/2004</v>
      </c>
      <c r="L152" s="5" t="str">
        <f aca="false">"{"&amp;""""&amp;"id"&amp;""""&amp;":"&amp;""""&amp;A152&amp;""""&amp;","&amp;""""&amp;"car_model_id"&amp;""""&amp;":"&amp;""""&amp;B152&amp;""""&amp;","&amp;""""&amp;"car_model"&amp;""""&amp;":"&amp;"["&amp;N152&amp;"],"&amp;""""&amp;"parts"&amp;""""&amp;":"&amp;"["&amp;O152&amp;"]"&amp;","&amp;""""&amp;"products"&amp;""""&amp;":"&amp;"["&amp;P152&amp;"]"&amp;"}"&amp;","</f>
        <v>{"id":"151","car_model_id":"151","car_model":[{"id":"151","make_id":"15","model_name":"Ford Fiesta 1.0 Ecoboost","year_model":"2014 - on","description":""},],"parts":[{"id":"5","category":"BATTERY","name":"OE BATTERY","code":"DIN66","description":""},],"products":[{"id":"151","car_part_id":"151","bestbuy_id":"2001","category":"battery","brand":"energizer","name":"DIN66","value":"","description":"7950","price":"7950"},{"id":"685","car_part_id":"151","bestbuy_id":"2004","category":"battery","brand":"energizer","name":"DIN66","description":"","price":"15850"},]},</v>
      </c>
      <c r="M152" s="5" t="str">
        <f aca="false">"parts"&amp;""""&amp;":"&amp;"["&amp;O152&amp;"]"&amp;","&amp;""""&amp;"products"&amp;""""&amp;":"&amp;"["&amp;P152&amp;"]"&amp;"}"&amp;","</f>
        <v>parts":[{"id":"5","category":"BATTERY","name":"OE BATTERY","code":"DIN66","description":""},],"products":[{"id":"151","car_part_id":"151","bestbuy_id":"2001","category":"battery","brand":"energizer","name":"DIN66","value":"","description":"7950","price":"7950"},{"id":"685","car_part_id":"151","bestbuy_id":"2004","category":"battery","brand":"energizer","name":"DIN66","description":"","price":"15850"},]},</v>
      </c>
      <c r="N152" s="5" t="str">
        <f aca="false">VLOOKUP(B152,model!$A$2:$V$620,22,0)</f>
        <v>{"id":"151","make_id":"15","model_name":"Ford Fiesta 1.0 Ecoboost","year_model":"2014 - on","description":""},</v>
      </c>
      <c r="O152" s="5" t="str">
        <f aca="false">VLOOKUP(C152,part!$A$2:$G$51,7,0)</f>
        <v>{"id":"5","category":"BATTERY","name":"OE BATTERY","code":"DIN66","description":""},</v>
      </c>
      <c r="P152" s="5" t="str">
        <f aca="false">VLOOKUP(A152,product!B152:Y771,23,0)</f>
        <v>{"id":"151","car_part_id":"151","bestbuy_id":"2001","category":"battery","brand":"energizer","name":"DIN66","value":"","description":"7950","price":"7950"},{"id":"685","car_part_id":"151","bestbuy_id":"2004","category":"battery","brand":"energizer","name":"DIN66","description":"","price":"15850"},</v>
      </c>
    </row>
    <row r="153" customFormat="false" ht="13.8" hidden="false" customHeight="false" outlineLevel="0" collapsed="false">
      <c r="A153" s="5" t="n">
        <v>152</v>
      </c>
      <c r="B153" s="8" t="n">
        <v>152</v>
      </c>
      <c r="C153" s="5" t="n">
        <f aca="false">VLOOKUP(B153,model!A152:H771,8,0)</f>
        <v>7</v>
      </c>
      <c r="D153" s="5" t="str">
        <f aca="false">IFERROR(VLOOKUP(C153,part!$A$2:$E$51,2,0),"")</f>
        <v>BATTERY</v>
      </c>
      <c r="E153" s="5" t="str">
        <f aca="false">IFERROR(VLOOKUP(C153,part!$A$2:$E$51,3,0),"")</f>
        <v>OE BATTERY</v>
      </c>
      <c r="F153" s="5" t="str">
        <f aca="false">IFERROR(VLOOKUP(C153,part!$A$2:$E$51,4,0),"")</f>
        <v>DIN44</v>
      </c>
      <c r="G153" s="5" t="n">
        <f aca="false">IFERROR(VLOOKUP(C153,part!$A$2:$E$51,5,0),"")</f>
        <v>0</v>
      </c>
      <c r="H153" s="5" t="str">
        <f aca="false">VLOOKUP(A153,model!$A$1:$I$620,9,0)</f>
        <v>DIN44</v>
      </c>
      <c r="I153" s="5" t="n">
        <f aca="false">VLOOKUP(B153,model!$A$2:$J$620,10,0)</f>
        <v>0</v>
      </c>
      <c r="J153" s="5" t="n">
        <f aca="false">VLOOKUP(B153,Sheet6!K152:L1055,2,0)</f>
        <v>0</v>
      </c>
      <c r="K153" s="5" t="n">
        <f aca="false">VLOOKUP(B153,model!A152:M771,13,0)</f>
        <v>0</v>
      </c>
      <c r="L153" s="5" t="str">
        <f aca="false">"{"&amp;""""&amp;"id"&amp;""""&amp;":"&amp;""""&amp;A153&amp;""""&amp;","&amp;""""&amp;"car_model_id"&amp;""""&amp;":"&amp;""""&amp;B153&amp;""""&amp;","&amp;""""&amp;"car_model"&amp;""""&amp;":"&amp;"["&amp;N153&amp;"],"&amp;""""&amp;"parts"&amp;""""&amp;":"&amp;"["&amp;O153&amp;"]"&amp;","&amp;""""&amp;"products"&amp;""""&amp;":"&amp;"["&amp;P153&amp;"]"&amp;"}"&amp;","</f>
        <v>{"id":"152","car_model_id":"152","car_model":[{"id":"152","make_id":"15","model_name":"Focus","year_model":"2005 - on","description":""},],"parts":[{"id":"7","category":"BATTERY","name":"OE BATTERY","code":"DIN44","description":""},],"products":[{"id":"152","car_part_id":"152","bestbuy_id":"0","category":"battery","brand":"energizer","name":"DIN44","value":"","description":"","price":""},]},</v>
      </c>
      <c r="M153" s="5" t="str">
        <f aca="false">"parts"&amp;""""&amp;":"&amp;"["&amp;O153&amp;"]"&amp;","&amp;""""&amp;"products"&amp;""""&amp;":"&amp;"["&amp;P153&amp;"]"&amp;"}"&amp;","</f>
        <v>parts":[{"id":"7","category":"BATTERY","name":"OE BATTERY","code":"DIN44","description":""},],"products":[{"id":"152","car_part_id":"152","bestbuy_id":"0","category":"battery","brand":"energizer","name":"DIN44","value":"","description":"","price":""},]},</v>
      </c>
      <c r="N153" s="5" t="str">
        <f aca="false">VLOOKUP(B153,model!$A$2:$V$620,22,0)</f>
        <v>{"id":"152","make_id":"15","model_name":"Focus","year_model":"2005 - on","description":""},</v>
      </c>
      <c r="O153" s="5" t="str">
        <f aca="false">VLOOKUP(C153,part!$A$2:$G$51,7,0)</f>
        <v>{"id":"7","category":"BATTERY","name":"OE BATTERY","code":"DIN44","description":""},</v>
      </c>
      <c r="P153" s="5" t="str">
        <f aca="false">VLOOKUP(A153,product!B153:Y772,23,0)</f>
        <v>{"id":"152","car_part_id":"152","bestbuy_id":"0","category":"battery","brand":"energizer","name":"DIN44","value":"","description":"","price":""},</v>
      </c>
    </row>
    <row r="154" customFormat="false" ht="13.8" hidden="false" customHeight="false" outlineLevel="0" collapsed="false">
      <c r="A154" s="5" t="n">
        <v>153</v>
      </c>
      <c r="B154" s="8" t="n">
        <v>153</v>
      </c>
      <c r="C154" s="5" t="n">
        <f aca="false">VLOOKUP(B154,model!A153:H772,8,0)</f>
        <v>5</v>
      </c>
      <c r="D154" s="5" t="str">
        <f aca="false">IFERROR(VLOOKUP(C154,part!$A$2:$E$51,2,0),"")</f>
        <v>BATTERY</v>
      </c>
      <c r="E154" s="5" t="str">
        <f aca="false">IFERROR(VLOOKUP(C154,part!$A$2:$E$51,3,0),"")</f>
        <v>OE BATTERY</v>
      </c>
      <c r="F154" s="5" t="str">
        <f aca="false">IFERROR(VLOOKUP(C154,part!$A$2:$E$51,4,0),"")</f>
        <v>DIN66</v>
      </c>
      <c r="G154" s="5" t="n">
        <f aca="false">IFERROR(VLOOKUP(C154,part!$A$2:$E$51,5,0),"")</f>
        <v>0</v>
      </c>
      <c r="H154" s="5" t="str">
        <f aca="false">VLOOKUP(A154,model!$A$1:$I$620,9,0)</f>
        <v>DIN66</v>
      </c>
      <c r="I154" s="5" t="n">
        <f aca="false">VLOOKUP(B154,model!$A$2:$J$620,10,0)</f>
        <v>2001</v>
      </c>
      <c r="J154" s="5" t="n">
        <f aca="false">VLOOKUP(B154,Sheet6!K153:L1056,2,0)</f>
        <v>0</v>
      </c>
      <c r="K154" s="5" t="str">
        <f aca="false">VLOOKUP(B154,model!A153:M772,13,0)</f>
        <v>2001/2004</v>
      </c>
      <c r="L154" s="5" t="str">
        <f aca="false">"{"&amp;""""&amp;"id"&amp;""""&amp;":"&amp;""""&amp;A154&amp;""""&amp;","&amp;""""&amp;"car_model_id"&amp;""""&amp;":"&amp;""""&amp;B154&amp;""""&amp;","&amp;""""&amp;"car_model"&amp;""""&amp;":"&amp;"["&amp;N154&amp;"],"&amp;""""&amp;"parts"&amp;""""&amp;":"&amp;"["&amp;O154&amp;"]"&amp;","&amp;""""&amp;"products"&amp;""""&amp;":"&amp;"["&amp;P154&amp;"]"&amp;"}"&amp;","</f>
        <v>{"id":"153","car_model_id":"153","car_model":[{"id":"153","make_id":"15","model_name":"Focus (Diesel)","year_model":"2005 - on","description":""},],"parts":[{"id":"5","category":"BATTERY","name":"OE BATTERY","code":"DIN66","description":""},],"products":[{"id":"153","car_part_id":"153","bestbuy_id":"2001","category":"battery","brand":"energizer","name":"DIN66","value":"","description":"7950","price":"7950"},{"id":"686","car_part_id":"153","bestbuy_id":"2004","category":"battery","brand":"energizer","name":"DIN66","description":"","price":"15850"},]},</v>
      </c>
      <c r="M154" s="5" t="str">
        <f aca="false">"parts"&amp;""""&amp;":"&amp;"["&amp;O154&amp;"]"&amp;","&amp;""""&amp;"products"&amp;""""&amp;":"&amp;"["&amp;P154&amp;"]"&amp;"}"&amp;","</f>
        <v>parts":[{"id":"5","category":"BATTERY","name":"OE BATTERY","code":"DIN66","description":""},],"products":[{"id":"153","car_part_id":"153","bestbuy_id":"2001","category":"battery","brand":"energizer","name":"DIN66","value":"","description":"7950","price":"7950"},{"id":"686","car_part_id":"153","bestbuy_id":"2004","category":"battery","brand":"energizer","name":"DIN66","description":"","price":"15850"},]},</v>
      </c>
      <c r="N154" s="5" t="str">
        <f aca="false">VLOOKUP(B154,model!$A$2:$V$620,22,0)</f>
        <v>{"id":"153","make_id":"15","model_name":"Focus (Diesel)","year_model":"2005 - on","description":""},</v>
      </c>
      <c r="O154" s="5" t="str">
        <f aca="false">VLOOKUP(C154,part!$A$2:$G$51,7,0)</f>
        <v>{"id":"5","category":"BATTERY","name":"OE BATTERY","code":"DIN66","description":""},</v>
      </c>
      <c r="P154" s="5" t="str">
        <f aca="false">VLOOKUP(A154,product!B154:Y773,23,0)</f>
        <v>{"id":"153","car_part_id":"153","bestbuy_id":"2001","category":"battery","brand":"energizer","name":"DIN66","value":"","description":"7950","price":"7950"},{"id":"686","car_part_id":"153","bestbuy_id":"2004","category":"battery","brand":"energizer","name":"DIN66","description":"","price":"15850"},</v>
      </c>
    </row>
    <row r="155" customFormat="false" ht="13.8" hidden="false" customHeight="false" outlineLevel="0" collapsed="false">
      <c r="A155" s="5" t="n">
        <v>154</v>
      </c>
      <c r="B155" s="8" t="n">
        <v>154</v>
      </c>
      <c r="C155" s="5" t="n">
        <f aca="false">VLOOKUP(B155,model!A154:H773,8,0)</f>
        <v>2</v>
      </c>
      <c r="D155" s="5" t="str">
        <f aca="false">IFERROR(VLOOKUP(C155,part!$A$2:$E$51,2,0),"")</f>
        <v>BATTERY</v>
      </c>
      <c r="E155" s="5" t="str">
        <f aca="false">IFERROR(VLOOKUP(C155,part!$A$2:$E$51,3,0),"")</f>
        <v>OE BATTERY</v>
      </c>
      <c r="F155" s="5" t="str">
        <f aca="false">IFERROR(VLOOKUP(C155,part!$A$2:$E$51,4,0),"")</f>
        <v>NS50</v>
      </c>
      <c r="G155" s="5" t="n">
        <f aca="false">IFERROR(VLOOKUP(C155,part!$A$2:$E$51,5,0),"")</f>
        <v>0</v>
      </c>
      <c r="H155" s="5" t="str">
        <f aca="false">VLOOKUP(A155,model!$A$1:$I$620,9,0)</f>
        <v>D23L</v>
      </c>
      <c r="I155" s="5" t="n">
        <f aca="false">VLOOKUP(B155,model!$A$2:$J$620,10,0)</f>
        <v>0</v>
      </c>
      <c r="J155" s="5" t="n">
        <f aca="false">VLOOKUP(B155,Sheet6!K154:L1057,2,0)</f>
        <v>0</v>
      </c>
      <c r="K155" s="5" t="n">
        <f aca="false">VLOOKUP(B155,model!A154:M773,13,0)</f>
        <v>1983</v>
      </c>
      <c r="L155" s="5" t="str">
        <f aca="false">"{"&amp;""""&amp;"id"&amp;""""&amp;":"&amp;""""&amp;A155&amp;""""&amp;","&amp;""""&amp;"car_model_id"&amp;""""&amp;":"&amp;""""&amp;B155&amp;""""&amp;","&amp;""""&amp;"car_model"&amp;""""&amp;":"&amp;"["&amp;N155&amp;"],"&amp;""""&amp;"parts"&amp;""""&amp;":"&amp;"["&amp;O155&amp;"]"&amp;","&amp;""""&amp;"products"&amp;""""&amp;":"&amp;"["&amp;P155&amp;"]"&amp;"}"&amp;","</f>
        <v>{"id":"154","car_model_id":"154","car_model":[{"id":"154","make_id":"15","model_name":"LYNX","year_model":"1998 - on ","description":""},],"parts":[{"id":"2","category":"BATTERY","name":"OE BATTERY","code":"NS50","description":""},],"products":[{"id":"154","car_part_id":"154","bestbuy_id":"1983","category":"battery","brand":"energizer","name":"D23L","value":"","description":"5950","price":"5950"},]},</v>
      </c>
      <c r="M155" s="5" t="str">
        <f aca="false">"parts"&amp;""""&amp;":"&amp;"["&amp;O155&amp;"]"&amp;","&amp;""""&amp;"products"&amp;""""&amp;":"&amp;"["&amp;P155&amp;"]"&amp;"}"&amp;","</f>
        <v>parts":[{"id":"2","category":"BATTERY","name":"OE BATTERY","code":"NS50","description":""},],"products":[{"id":"154","car_part_id":"154","bestbuy_id":"1983","category":"battery","brand":"energizer","name":"D23L","value":"","description":"5950","price":"5950"},]},</v>
      </c>
      <c r="N155" s="5" t="str">
        <f aca="false">VLOOKUP(B155,model!$A$2:$V$620,22,0)</f>
        <v>{"id":"154","make_id":"15","model_name":"LYNX","year_model":"1998 - on ","description":""},</v>
      </c>
      <c r="O155" s="5" t="str">
        <f aca="false">VLOOKUP(C155,part!$A$2:$G$51,7,0)</f>
        <v>{"id":"2","category":"BATTERY","name":"OE BATTERY","code":"NS50","description":""},</v>
      </c>
      <c r="P155" s="5" t="str">
        <f aca="false">VLOOKUP(A155,product!B155:Y774,23,0)</f>
        <v>{"id":"154","car_part_id":"154","bestbuy_id":"1983","category":"battery","brand":"energizer","name":"D23L","value":"","description":"5950","price":"5950"},</v>
      </c>
    </row>
    <row r="156" customFormat="false" ht="13.8" hidden="false" customHeight="false" outlineLevel="0" collapsed="false">
      <c r="A156" s="5" t="n">
        <v>155</v>
      </c>
      <c r="B156" s="8" t="n">
        <v>155</v>
      </c>
      <c r="C156" s="5" t="n">
        <f aca="false">VLOOKUP(B156,model!A155:H774,8,0)</f>
        <v>1</v>
      </c>
      <c r="D156" s="5" t="str">
        <f aca="false">IFERROR(VLOOKUP(C156,part!$A$2:$E$51,2,0),"")</f>
        <v>BATTERY</v>
      </c>
      <c r="E156" s="5" t="str">
        <f aca="false">IFERROR(VLOOKUP(C156,part!$A$2:$E$51,3,0),"")</f>
        <v>OE BATTERY</v>
      </c>
      <c r="F156" s="5" t="str">
        <f aca="false">IFERROR(VLOOKUP(C156,part!$A$2:$E$51,4,0),"")</f>
        <v>N70</v>
      </c>
      <c r="G156" s="5" t="n">
        <f aca="false">IFERROR(VLOOKUP(C156,part!$A$2:$E$51,5,0),"")</f>
        <v>0</v>
      </c>
      <c r="H156" s="5" t="str">
        <f aca="false">VLOOKUP(A156,model!$A$1:$I$620,9,0)</f>
        <v>D31R</v>
      </c>
      <c r="I156" s="5" t="n">
        <f aca="false">VLOOKUP(B156,model!$A$2:$J$620,10,0)</f>
        <v>0</v>
      </c>
      <c r="J156" s="5" t="n">
        <f aca="false">VLOOKUP(B156,Sheet6!K155:L1058,2,0)</f>
        <v>0</v>
      </c>
      <c r="K156" s="5" t="n">
        <f aca="false">VLOOKUP(B156,model!A155:M774,13,0)</f>
        <v>1998</v>
      </c>
      <c r="L156" s="5" t="str">
        <f aca="false">"{"&amp;""""&amp;"id"&amp;""""&amp;":"&amp;""""&amp;A156&amp;""""&amp;","&amp;""""&amp;"car_model_id"&amp;""""&amp;":"&amp;""""&amp;B156&amp;""""&amp;","&amp;""""&amp;"car_model"&amp;""""&amp;":"&amp;"["&amp;N156&amp;"],"&amp;""""&amp;"parts"&amp;""""&amp;":"&amp;"["&amp;O156&amp;"]"&amp;","&amp;""""&amp;"products"&amp;""""&amp;":"&amp;"["&amp;P156&amp;"]"&amp;"}"&amp;","</f>
        <v>{"id":"155","car_model_id":"155","car_model":[{"id":"155","make_id":"15","model_name":"Ranger","year_model":"1999 - on","description":""},],"parts":[{"id":"1","category":"BATTERY","name":"OE BATTERY","code":"N70","description":""},],"products":[{"id":"155","car_part_id":"155","bestbuy_id":"1998","category":"battery","brand":"energizer","name":"D31R","value":"","description":"7050","price":"7050"},]},</v>
      </c>
      <c r="M156" s="5" t="str">
        <f aca="false">"parts"&amp;""""&amp;":"&amp;"["&amp;O156&amp;"]"&amp;","&amp;""""&amp;"products"&amp;""""&amp;":"&amp;"["&amp;P156&amp;"]"&amp;"}"&amp;","</f>
        <v>parts":[{"id":"1","category":"BATTERY","name":"OE BATTERY","code":"N70","description":""},],"products":[{"id":"155","car_part_id":"155","bestbuy_id":"1998","category":"battery","brand":"energizer","name":"D31R","value":"","description":"7050","price":"7050"},]},</v>
      </c>
      <c r="N156" s="5" t="str">
        <f aca="false">VLOOKUP(B156,model!$A$2:$V$620,22,0)</f>
        <v>{"id":"155","make_id":"15","model_name":"Ranger","year_model":"1999 - on","description":""},</v>
      </c>
      <c r="O156" s="5" t="str">
        <f aca="false">VLOOKUP(C156,part!$A$2:$G$51,7,0)</f>
        <v>{"id":"1","category":"BATTERY","name":"OE BATTERY","code":"N70","description":""},</v>
      </c>
      <c r="P156" s="5" t="str">
        <f aca="false">VLOOKUP(A156,product!B156:Y775,23,0)</f>
        <v>{"id":"155","car_part_id":"155","bestbuy_id":"1998","category":"battery","brand":"energizer","name":"D31R","value":"","description":"7050","price":"7050"},</v>
      </c>
    </row>
    <row r="157" customFormat="false" ht="13.8" hidden="false" customHeight="false" outlineLevel="0" collapsed="false">
      <c r="A157" s="5" t="n">
        <v>156</v>
      </c>
      <c r="B157" s="8" t="n">
        <v>156</v>
      </c>
      <c r="C157" s="5" t="n">
        <f aca="false">VLOOKUP(B157,model!A156:H775,8,0)</f>
        <v>1</v>
      </c>
      <c r="D157" s="5" t="str">
        <f aca="false">IFERROR(VLOOKUP(C157,part!$A$2:$E$51,2,0),"")</f>
        <v>BATTERY</v>
      </c>
      <c r="E157" s="5" t="str">
        <f aca="false">IFERROR(VLOOKUP(C157,part!$A$2:$E$51,3,0),"")</f>
        <v>OE BATTERY</v>
      </c>
      <c r="F157" s="5" t="str">
        <f aca="false">IFERROR(VLOOKUP(C157,part!$A$2:$E$51,4,0),"")</f>
        <v>N70</v>
      </c>
      <c r="G157" s="5" t="n">
        <f aca="false">IFERROR(VLOOKUP(C157,part!$A$2:$E$51,5,0),"")</f>
        <v>0</v>
      </c>
      <c r="H157" s="5" t="str">
        <f aca="false">VLOOKUP(A157,model!$A$1:$I$620,9,0)</f>
        <v>D31R</v>
      </c>
      <c r="I157" s="5" t="n">
        <f aca="false">VLOOKUP(B157,model!$A$2:$J$620,10,0)</f>
        <v>0</v>
      </c>
      <c r="J157" s="5" t="n">
        <f aca="false">VLOOKUP(B157,Sheet6!K156:L1059,2,0)</f>
        <v>0</v>
      </c>
      <c r="K157" s="5" t="n">
        <f aca="false">VLOOKUP(B157,model!A156:M775,13,0)</f>
        <v>1998</v>
      </c>
      <c r="L157" s="5" t="str">
        <f aca="false">"{"&amp;""""&amp;"id"&amp;""""&amp;":"&amp;""""&amp;A157&amp;""""&amp;","&amp;""""&amp;"car_model_id"&amp;""""&amp;":"&amp;""""&amp;B157&amp;""""&amp;","&amp;""""&amp;"car_model"&amp;""""&amp;":"&amp;"["&amp;N157&amp;"],"&amp;""""&amp;"parts"&amp;""""&amp;":"&amp;"["&amp;O157&amp;"]"&amp;","&amp;""""&amp;"products"&amp;""""&amp;":"&amp;"["&amp;P157&amp;"]"&amp;"}"&amp;","</f>
        <v>{"id":"156","car_model_id":"156","car_model":[{"id":"156","make_id":"16","model_name":"Blizzard","year_model":"","description":""},],"parts":[{"id":"1","category":"BATTERY","name":"OE BATTERY","code":"N70","description":""},],"products":[{"id":"156","car_part_id":"156","bestbuy_id":"1998","category":"battery","brand":"energizer","name":"D31R","value":"","description":"7050","price":"7050"},]},</v>
      </c>
      <c r="M157" s="5" t="str">
        <f aca="false">"parts"&amp;""""&amp;":"&amp;"["&amp;O157&amp;"]"&amp;","&amp;""""&amp;"products"&amp;""""&amp;":"&amp;"["&amp;P157&amp;"]"&amp;"}"&amp;","</f>
        <v>parts":[{"id":"1","category":"BATTERY","name":"OE BATTERY","code":"N70","description":""},],"products":[{"id":"156","car_part_id":"156","bestbuy_id":"1998","category":"battery","brand":"energizer","name":"D31R","value":"","description":"7050","price":"7050"},]},</v>
      </c>
      <c r="N157" s="5" t="str">
        <f aca="false">VLOOKUP(B157,model!$A$2:$V$620,22,0)</f>
        <v>{"id":"156","make_id":"16","model_name":"Blizzard","year_model":"","description":""},</v>
      </c>
      <c r="O157" s="5" t="str">
        <f aca="false">VLOOKUP(C157,part!$A$2:$G$51,7,0)</f>
        <v>{"id":"1","category":"BATTERY","name":"OE BATTERY","code":"N70","description":""},</v>
      </c>
      <c r="P157" s="5" t="str">
        <f aca="false">VLOOKUP(A157,product!B157:Y776,23,0)</f>
        <v>{"id":"156","car_part_id":"156","bestbuy_id":"1998","category":"battery","brand":"energizer","name":"D31R","value":"","description":"7050","price":"7050"},</v>
      </c>
    </row>
    <row r="158" customFormat="false" ht="13.8" hidden="false" customHeight="false" outlineLevel="0" collapsed="false">
      <c r="A158" s="5" t="n">
        <v>157</v>
      </c>
      <c r="B158" s="8" t="n">
        <v>157</v>
      </c>
      <c r="C158" s="5" t="n">
        <f aca="false">VLOOKUP(B158,model!A157:H776,8,0)</f>
        <v>1</v>
      </c>
      <c r="D158" s="5" t="str">
        <f aca="false">IFERROR(VLOOKUP(C158,part!$A$2:$E$51,2,0),"")</f>
        <v>BATTERY</v>
      </c>
      <c r="E158" s="5" t="str">
        <f aca="false">IFERROR(VLOOKUP(C158,part!$A$2:$E$51,3,0),"")</f>
        <v>OE BATTERY</v>
      </c>
      <c r="F158" s="5" t="str">
        <f aca="false">IFERROR(VLOOKUP(C158,part!$A$2:$E$51,4,0),"")</f>
        <v>N70</v>
      </c>
      <c r="G158" s="5" t="n">
        <f aca="false">IFERROR(VLOOKUP(C158,part!$A$2:$E$51,5,0),"")</f>
        <v>0</v>
      </c>
      <c r="H158" s="5" t="str">
        <f aca="false">VLOOKUP(A158,model!$A$1:$I$620,9,0)</f>
        <v>D31R</v>
      </c>
      <c r="I158" s="5" t="n">
        <f aca="false">VLOOKUP(B158,model!$A$2:$J$620,10,0)</f>
        <v>0</v>
      </c>
      <c r="J158" s="5" t="n">
        <f aca="false">VLOOKUP(B158,Sheet6!K157:L1060,2,0)</f>
        <v>0</v>
      </c>
      <c r="K158" s="5" t="n">
        <f aca="false">VLOOKUP(B158,model!A157:M776,13,0)</f>
        <v>1998</v>
      </c>
      <c r="L158" s="5" t="str">
        <f aca="false">"{"&amp;""""&amp;"id"&amp;""""&amp;":"&amp;""""&amp;A158&amp;""""&amp;","&amp;""""&amp;"car_model_id"&amp;""""&amp;":"&amp;""""&amp;B158&amp;""""&amp;","&amp;""""&amp;"car_model"&amp;""""&amp;":"&amp;"["&amp;N158&amp;"],"&amp;""""&amp;"parts"&amp;""""&amp;":"&amp;"["&amp;O158&amp;"]"&amp;","&amp;""""&amp;"products"&amp;""""&amp;":"&amp;"["&amp;P158&amp;"]"&amp;"}"&amp;","</f>
        <v>{"id":"157","car_model_id":"157","car_model":[{"id":"157","make_id":"16","model_name":"MPX","year_model":"","description":""},],"parts":[{"id":"1","category":"BATTERY","name":"OE BATTERY","code":"N70","description":""},],"products":[{"id":"157","car_part_id":"157","bestbuy_id":"1998","category":"battery","brand":"energizer","name":"D31R","value":"","description":"7050","price":"7050"},]},</v>
      </c>
      <c r="M158" s="5" t="str">
        <f aca="false">"parts"&amp;""""&amp;":"&amp;"["&amp;O158&amp;"]"&amp;","&amp;""""&amp;"products"&amp;""""&amp;":"&amp;"["&amp;P158&amp;"]"&amp;"}"&amp;","</f>
        <v>parts":[{"id":"1","category":"BATTERY","name":"OE BATTERY","code":"N70","description":""},],"products":[{"id":"157","car_part_id":"157","bestbuy_id":"1998","category":"battery","brand":"energizer","name":"D31R","value":"","description":"7050","price":"7050"},]},</v>
      </c>
      <c r="N158" s="5" t="str">
        <f aca="false">VLOOKUP(B158,model!$A$2:$V$620,22,0)</f>
        <v>{"id":"157","make_id":"16","model_name":"MPX","year_model":"","description":""},</v>
      </c>
      <c r="O158" s="5" t="str">
        <f aca="false">VLOOKUP(C158,part!$A$2:$G$51,7,0)</f>
        <v>{"id":"1","category":"BATTERY","name":"OE BATTERY","code":"N70","description":""},</v>
      </c>
      <c r="P158" s="5" t="str">
        <f aca="false">VLOOKUP(A158,product!B158:Y777,23,0)</f>
        <v>{"id":"157","car_part_id":"157","bestbuy_id":"1998","category":"battery","brand":"energizer","name":"D31R","value":"","description":"7050","price":"7050"},</v>
      </c>
    </row>
    <row r="159" customFormat="false" ht="13.8" hidden="false" customHeight="false" outlineLevel="0" collapsed="false">
      <c r="A159" s="5" t="n">
        <v>158</v>
      </c>
      <c r="B159" s="8" t="n">
        <v>158</v>
      </c>
      <c r="C159" s="5" t="n">
        <f aca="false">VLOOKUP(B159,model!A158:H777,8,0)</f>
        <v>3</v>
      </c>
      <c r="D159" s="5" t="str">
        <f aca="false">IFERROR(VLOOKUP(C159,part!$A$2:$E$51,2,0),"")</f>
        <v>BATTERY</v>
      </c>
      <c r="E159" s="5" t="str">
        <f aca="false">IFERROR(VLOOKUP(C159,part!$A$2:$E$51,3,0),"")</f>
        <v>OE BATTERY</v>
      </c>
      <c r="F159" s="5" t="str">
        <f aca="false">IFERROR(VLOOKUP(C159,part!$A$2:$E$51,4,0),"")</f>
        <v>NS60</v>
      </c>
      <c r="G159" s="5" t="n">
        <f aca="false">IFERROR(VLOOKUP(C159,part!$A$2:$E$51,5,0),"")</f>
        <v>0</v>
      </c>
      <c r="H159" s="5" t="str">
        <f aca="false">VLOOKUP(A159,model!$A$1:$I$620,9,0)</f>
        <v>B24L</v>
      </c>
      <c r="I159" s="5" t="n">
        <f aca="false">VLOOKUP(B159,model!$A$2:$J$620,10,0)</f>
        <v>1985</v>
      </c>
      <c r="J159" s="5" t="n">
        <f aca="false">VLOOKUP(B159,Sheet6!K158:L1061,2,0)</f>
        <v>0</v>
      </c>
      <c r="K159" s="5" t="str">
        <f aca="false">VLOOKUP(B159,model!A158:M777,13,0)</f>
        <v>1986/1993</v>
      </c>
      <c r="L159" s="5" t="str">
        <f aca="false">"{"&amp;""""&amp;"id"&amp;""""&amp;":"&amp;""""&amp;A159&amp;""""&amp;","&amp;""""&amp;"car_model_id"&amp;""""&amp;":"&amp;""""&amp;B159&amp;""""&amp;","&amp;""""&amp;"car_model"&amp;""""&amp;":"&amp;"["&amp;N159&amp;"],"&amp;""""&amp;"parts"&amp;""""&amp;":"&amp;"["&amp;O159&amp;"]"&amp;","&amp;""""&amp;"products"&amp;""""&amp;":"&amp;"["&amp;P159&amp;"]"&amp;"}"&amp;","</f>
        <v>{"id":"158","car_model_id":"158","car_model":[{"id":"158","make_id":"17","model_name":"Haima1 Sub-Compact","year_model":"","description":""},],"parts":[{"id":"3","category":"BATTERY","name":"OE BATTERY","code":"NS60","description":""},],"products":[{"id":"158","car_part_id":"158","bestbuy_id":"1986","category":"battery","brand":"energizer","name":"B24L","value":"","description":"5300","price":"5300"},{"id":"640","car_part_id":"158","bestbuy_id":"1993","category":"battery","brand":"energizer","name":"B24L","description":"","price":"5250"},]},</v>
      </c>
      <c r="M159" s="5" t="str">
        <f aca="false">"parts"&amp;""""&amp;":"&amp;"["&amp;O159&amp;"]"&amp;","&amp;""""&amp;"products"&amp;""""&amp;":"&amp;"["&amp;P159&amp;"]"&amp;"}"&amp;","</f>
        <v>parts":[{"id":"3","category":"BATTERY","name":"OE BATTERY","code":"NS60","description":""},],"products":[{"id":"158","car_part_id":"158","bestbuy_id":"1986","category":"battery","brand":"energizer","name":"B24L","value":"","description":"5300","price":"5300"},{"id":"640","car_part_id":"158","bestbuy_id":"1993","category":"battery","brand":"energizer","name":"B24L","description":"","price":"5250"},]},</v>
      </c>
      <c r="N159" s="5" t="str">
        <f aca="false">VLOOKUP(B159,model!$A$2:$V$620,22,0)</f>
        <v>{"id":"158","make_id":"17","model_name":"Haima1 Sub-Compact","year_model":"","description":""},</v>
      </c>
      <c r="O159" s="5" t="str">
        <f aca="false">VLOOKUP(C159,part!$A$2:$G$51,7,0)</f>
        <v>{"id":"3","category":"BATTERY","name":"OE BATTERY","code":"NS60","description":""},</v>
      </c>
      <c r="P159" s="5" t="str">
        <f aca="false">VLOOKUP(A159,product!B159:Y778,23,0)</f>
        <v>{"id":"158","car_part_id":"158","bestbuy_id":"1986","category":"battery","brand":"energizer","name":"B24L","value":"","description":"5300","price":"5300"},{"id":"640","car_part_id":"158","bestbuy_id":"1993","category":"battery","brand":"energizer","name":"B24L","description":"","price":"5250"},</v>
      </c>
    </row>
    <row r="160" customFormat="false" ht="13.8" hidden="false" customHeight="false" outlineLevel="0" collapsed="false">
      <c r="A160" s="5" t="n">
        <v>159</v>
      </c>
      <c r="B160" s="8" t="n">
        <v>159</v>
      </c>
      <c r="C160" s="5" t="n">
        <f aca="false">VLOOKUP(B160,model!A159:H778,8,0)</f>
        <v>3</v>
      </c>
      <c r="D160" s="5" t="str">
        <f aca="false">IFERROR(VLOOKUP(C160,part!$A$2:$E$51,2,0),"")</f>
        <v>BATTERY</v>
      </c>
      <c r="E160" s="5" t="str">
        <f aca="false">IFERROR(VLOOKUP(C160,part!$A$2:$E$51,3,0),"")</f>
        <v>OE BATTERY</v>
      </c>
      <c r="F160" s="5" t="str">
        <f aca="false">IFERROR(VLOOKUP(C160,part!$A$2:$E$51,4,0),"")</f>
        <v>NS60</v>
      </c>
      <c r="G160" s="5" t="n">
        <f aca="false">IFERROR(VLOOKUP(C160,part!$A$2:$E$51,5,0),"")</f>
        <v>0</v>
      </c>
      <c r="H160" s="5" t="str">
        <f aca="false">VLOOKUP(A160,model!$A$1:$I$620,9,0)</f>
        <v>B24L</v>
      </c>
      <c r="I160" s="5" t="n">
        <f aca="false">VLOOKUP(B160,model!$A$2:$J$620,10,0)</f>
        <v>1985</v>
      </c>
      <c r="J160" s="5" t="n">
        <f aca="false">VLOOKUP(B160,Sheet6!K159:L1062,2,0)</f>
        <v>0</v>
      </c>
      <c r="K160" s="5" t="str">
        <f aca="false">VLOOKUP(B160,model!A159:M778,13,0)</f>
        <v>1986/1993</v>
      </c>
      <c r="L160" s="5" t="str">
        <f aca="false">"{"&amp;""""&amp;"id"&amp;""""&amp;":"&amp;""""&amp;A160&amp;""""&amp;","&amp;""""&amp;"car_model_id"&amp;""""&amp;":"&amp;""""&amp;B160&amp;""""&amp;","&amp;""""&amp;"car_model"&amp;""""&amp;":"&amp;"["&amp;N160&amp;"],"&amp;""""&amp;"parts"&amp;""""&amp;":"&amp;"["&amp;O160&amp;"]"&amp;","&amp;""""&amp;"products"&amp;""""&amp;":"&amp;"["&amp;P160&amp;"]"&amp;"}"&amp;","</f>
        <v>{"id":"159","car_model_id":"159","car_model":[{"id":"159","make_id":"17","model_name":"Haima2 Sub-Compact","year_model":"","description":""},],"parts":[{"id":"3","category":"BATTERY","name":"OE BATTERY","code":"NS60","description":""},],"products":[{"id":"159","car_part_id":"159","bestbuy_id":"1986","category":"battery","brand":"energizer","name":"B24L","value":"","description":"5300","price":"5300"},{"id":"641","car_part_id":"159","bestbuy_id":"1993","category":"battery","brand":"energizer","name":"B24L","description":"","price":"5250"},]},</v>
      </c>
      <c r="M160" s="5" t="str">
        <f aca="false">"parts"&amp;""""&amp;":"&amp;"["&amp;O160&amp;"]"&amp;","&amp;""""&amp;"products"&amp;""""&amp;":"&amp;"["&amp;P160&amp;"]"&amp;"}"&amp;","</f>
        <v>parts":[{"id":"3","category":"BATTERY","name":"OE BATTERY","code":"NS60","description":""},],"products":[{"id":"159","car_part_id":"159","bestbuy_id":"1986","category":"battery","brand":"energizer","name":"B24L","value":"","description":"5300","price":"5300"},{"id":"641","car_part_id":"159","bestbuy_id":"1993","category":"battery","brand":"energizer","name":"B24L","description":"","price":"5250"},]},</v>
      </c>
      <c r="N160" s="5" t="str">
        <f aca="false">VLOOKUP(B160,model!$A$2:$V$620,22,0)</f>
        <v>{"id":"159","make_id":"17","model_name":"Haima2 Sub-Compact","year_model":"","description":""},</v>
      </c>
      <c r="O160" s="5" t="str">
        <f aca="false">VLOOKUP(C160,part!$A$2:$G$51,7,0)</f>
        <v>{"id":"3","category":"BATTERY","name":"OE BATTERY","code":"NS60","description":""},</v>
      </c>
      <c r="P160" s="5" t="str">
        <f aca="false">VLOOKUP(A160,product!B160:Y779,23,0)</f>
        <v>{"id":"159","car_part_id":"159","bestbuy_id":"1986","category":"battery","brand":"energizer","name":"B24L","value":"","description":"5300","price":"5300"},{"id":"641","car_part_id":"159","bestbuy_id":"1993","category":"battery","brand":"energizer","name":"B24L","description":"","price":"5250"},</v>
      </c>
    </row>
    <row r="161" customFormat="false" ht="13.8" hidden="false" customHeight="false" outlineLevel="0" collapsed="false">
      <c r="A161" s="5" t="n">
        <v>160</v>
      </c>
      <c r="B161" s="8" t="n">
        <v>160</v>
      </c>
      <c r="C161" s="5" t="n">
        <f aca="false">VLOOKUP(B161,model!A160:H779,8,0)</f>
        <v>2</v>
      </c>
      <c r="D161" s="5" t="str">
        <f aca="false">IFERROR(VLOOKUP(C161,part!$A$2:$E$51,2,0),"")</f>
        <v>BATTERY</v>
      </c>
      <c r="E161" s="5" t="str">
        <f aca="false">IFERROR(VLOOKUP(C161,part!$A$2:$E$51,3,0),"")</f>
        <v>OE BATTERY</v>
      </c>
      <c r="F161" s="5" t="str">
        <f aca="false">IFERROR(VLOOKUP(C161,part!$A$2:$E$51,4,0),"")</f>
        <v>NS50</v>
      </c>
      <c r="G161" s="5" t="n">
        <f aca="false">IFERROR(VLOOKUP(C161,part!$A$2:$E$51,5,0),"")</f>
        <v>0</v>
      </c>
      <c r="H161" s="5" t="str">
        <f aca="false">VLOOKUP(A161,model!$A$1:$I$620,9,0)</f>
        <v>D23L</v>
      </c>
      <c r="I161" s="5" t="n">
        <f aca="false">VLOOKUP(B161,model!$A$2:$J$620,10,0)</f>
        <v>0</v>
      </c>
      <c r="J161" s="5" t="n">
        <f aca="false">VLOOKUP(B161,Sheet6!K160:L1063,2,0)</f>
        <v>0</v>
      </c>
      <c r="K161" s="5" t="n">
        <f aca="false">VLOOKUP(B161,model!A160:M779,13,0)</f>
        <v>1983</v>
      </c>
      <c r="L161" s="5" t="str">
        <f aca="false">"{"&amp;""""&amp;"id"&amp;""""&amp;":"&amp;""""&amp;A161&amp;""""&amp;","&amp;""""&amp;"car_model_id"&amp;""""&amp;":"&amp;""""&amp;B161&amp;""""&amp;","&amp;""""&amp;"car_model"&amp;""""&amp;":"&amp;"["&amp;N161&amp;"],"&amp;""""&amp;"parts"&amp;""""&amp;":"&amp;"["&amp;O161&amp;"]"&amp;","&amp;""""&amp;"products"&amp;""""&amp;":"&amp;"["&amp;P161&amp;"]"&amp;"}"&amp;","</f>
        <v>{"id":"160","car_model_id":"160","car_model":[{"id":"160","make_id":"17","model_name":"M3","year_model":"","description":""},],"parts":[{"id":"2","category":"BATTERY","name":"OE BATTERY","code":"NS50","description":""},],"products":[{"id":"160","car_part_id":"160","bestbuy_id":"1983","category":"battery","brand":"energizer","name":"D23L","value":"","description":"5950","price":"5950"},]},</v>
      </c>
      <c r="M161" s="5" t="str">
        <f aca="false">"parts"&amp;""""&amp;":"&amp;"["&amp;O161&amp;"]"&amp;","&amp;""""&amp;"products"&amp;""""&amp;":"&amp;"["&amp;P161&amp;"]"&amp;"}"&amp;","</f>
        <v>parts":[{"id":"2","category":"BATTERY","name":"OE BATTERY","code":"NS50","description":""},],"products":[{"id":"160","car_part_id":"160","bestbuy_id":"1983","category":"battery","brand":"energizer","name":"D23L","value":"","description":"5950","price":"5950"},]},</v>
      </c>
      <c r="N161" s="5" t="str">
        <f aca="false">VLOOKUP(B161,model!$A$2:$V$620,22,0)</f>
        <v>{"id":"160","make_id":"17","model_name":"M3","year_model":"","description":""},</v>
      </c>
      <c r="O161" s="5" t="str">
        <f aca="false">VLOOKUP(C161,part!$A$2:$G$51,7,0)</f>
        <v>{"id":"2","category":"BATTERY","name":"OE BATTERY","code":"NS50","description":""},</v>
      </c>
      <c r="P161" s="5" t="str">
        <f aca="false">VLOOKUP(A161,product!B161:Y780,23,0)</f>
        <v>{"id":"160","car_part_id":"160","bestbuy_id":"1983","category":"battery","brand":"energizer","name":"D23L","value":"","description":"5950","price":"5950"},</v>
      </c>
    </row>
    <row r="162" customFormat="false" ht="13.8" hidden="false" customHeight="false" outlineLevel="0" collapsed="false">
      <c r="A162" s="5" t="n">
        <v>161</v>
      </c>
      <c r="B162" s="8" t="n">
        <v>161</v>
      </c>
      <c r="C162" s="5" t="n">
        <f aca="false">VLOOKUP(B162,model!A161:H780,8,0)</f>
        <v>3</v>
      </c>
      <c r="D162" s="5" t="str">
        <f aca="false">IFERROR(VLOOKUP(C162,part!$A$2:$E$51,2,0),"")</f>
        <v>BATTERY</v>
      </c>
      <c r="E162" s="5" t="str">
        <f aca="false">IFERROR(VLOOKUP(C162,part!$A$2:$E$51,3,0),"")</f>
        <v>OE BATTERY</v>
      </c>
      <c r="F162" s="5" t="str">
        <f aca="false">IFERROR(VLOOKUP(C162,part!$A$2:$E$51,4,0),"")</f>
        <v>NS60</v>
      </c>
      <c r="G162" s="5" t="n">
        <f aca="false">IFERROR(VLOOKUP(C162,part!$A$2:$E$51,5,0),"")</f>
        <v>0</v>
      </c>
      <c r="H162" s="5" t="str">
        <f aca="false">VLOOKUP(A162,model!$A$1:$I$620,9,0)</f>
        <v>B24L</v>
      </c>
      <c r="I162" s="5" t="n">
        <f aca="false">VLOOKUP(B162,model!$A$2:$J$620,10,0)</f>
        <v>1985</v>
      </c>
      <c r="J162" s="5" t="n">
        <f aca="false">VLOOKUP(B162,Sheet6!K161:L1064,2,0)</f>
        <v>0</v>
      </c>
      <c r="K162" s="5" t="str">
        <f aca="false">VLOOKUP(B162,model!A161:M780,13,0)</f>
        <v>1986/1993</v>
      </c>
      <c r="L162" s="5" t="str">
        <f aca="false">"{"&amp;""""&amp;"id"&amp;""""&amp;":"&amp;""""&amp;A162&amp;""""&amp;","&amp;""""&amp;"car_model_id"&amp;""""&amp;":"&amp;""""&amp;B162&amp;""""&amp;","&amp;""""&amp;"car_model"&amp;""""&amp;":"&amp;"["&amp;N162&amp;"],"&amp;""""&amp;"parts"&amp;""""&amp;":"&amp;"["&amp;O162&amp;"]"&amp;","&amp;""""&amp;"products"&amp;""""&amp;":"&amp;"["&amp;P162&amp;"]"&amp;"}"&amp;","</f>
        <v>{"id":"161","car_model_id":"161","car_model":[{"id":"161","make_id":"17","model_name":"SS Crossover","year_model":"","description":""},],"parts":[{"id":"3","category":"BATTERY","name":"OE BATTERY","code":"NS60","description":""},],"products":[{"id":"161","car_part_id":"161","bestbuy_id":"1986","category":"battery","brand":"energizer","name":"B24L","value":"","description":"5300","price":"5300"},{"id":"642","car_part_id":"161","bestbuy_id":"1993","category":"battery","brand":"energizer","name":"B24L","description":"","price":"5250"},]},</v>
      </c>
      <c r="M162" s="5" t="str">
        <f aca="false">"parts"&amp;""""&amp;":"&amp;"["&amp;O162&amp;"]"&amp;","&amp;""""&amp;"products"&amp;""""&amp;":"&amp;"["&amp;P162&amp;"]"&amp;"}"&amp;","</f>
        <v>parts":[{"id":"3","category":"BATTERY","name":"OE BATTERY","code":"NS60","description":""},],"products":[{"id":"161","car_part_id":"161","bestbuy_id":"1986","category":"battery","brand":"energizer","name":"B24L","value":"","description":"5300","price":"5300"},{"id":"642","car_part_id":"161","bestbuy_id":"1993","category":"battery","brand":"energizer","name":"B24L","description":"","price":"5250"},]},</v>
      </c>
      <c r="N162" s="5" t="str">
        <f aca="false">VLOOKUP(B162,model!$A$2:$V$620,22,0)</f>
        <v>{"id":"161","make_id":"17","model_name":"SS Crossover","year_model":"","description":""},</v>
      </c>
      <c r="O162" s="5" t="str">
        <f aca="false">VLOOKUP(C162,part!$A$2:$G$51,7,0)</f>
        <v>{"id":"3","category":"BATTERY","name":"OE BATTERY","code":"NS60","description":""},</v>
      </c>
      <c r="P162" s="5" t="str">
        <f aca="false">VLOOKUP(A162,product!B162:Y781,23,0)</f>
        <v>{"id":"161","car_part_id":"161","bestbuy_id":"1986","category":"battery","brand":"energizer","name":"B24L","value":"","description":"5300","price":"5300"},{"id":"642","car_part_id":"161","bestbuy_id":"1993","category":"battery","brand":"energizer","name":"B24L","description":"","price":"5250"},</v>
      </c>
    </row>
    <row r="163" customFormat="false" ht="13.8" hidden="false" customHeight="false" outlineLevel="0" collapsed="false">
      <c r="A163" s="5" t="n">
        <v>162</v>
      </c>
      <c r="B163" s="8" t="n">
        <v>162</v>
      </c>
      <c r="C163" s="5" t="n">
        <f aca="false">VLOOKUP(B163,model!A162:H781,8,0)</f>
        <v>2</v>
      </c>
      <c r="D163" s="5" t="str">
        <f aca="false">IFERROR(VLOOKUP(C163,part!$A$2:$E$51,2,0),"")</f>
        <v>BATTERY</v>
      </c>
      <c r="E163" s="5" t="str">
        <f aca="false">IFERROR(VLOOKUP(C163,part!$A$2:$E$51,3,0),"")</f>
        <v>OE BATTERY</v>
      </c>
      <c r="F163" s="5" t="str">
        <f aca="false">IFERROR(VLOOKUP(C163,part!$A$2:$E$51,4,0),"")</f>
        <v>NS50</v>
      </c>
      <c r="G163" s="5" t="n">
        <f aca="false">IFERROR(VLOOKUP(C163,part!$A$2:$E$51,5,0),"")</f>
        <v>0</v>
      </c>
      <c r="H163" s="5" t="str">
        <f aca="false">VLOOKUP(A163,model!$A$1:$I$620,9,0)</f>
        <v>D23L</v>
      </c>
      <c r="I163" s="5" t="n">
        <f aca="false">VLOOKUP(B163,model!$A$2:$J$620,10,0)</f>
        <v>0</v>
      </c>
      <c r="J163" s="5" t="n">
        <f aca="false">VLOOKUP(B163,Sheet6!K162:L1065,2,0)</f>
        <v>0</v>
      </c>
      <c r="K163" s="5" t="n">
        <f aca="false">VLOOKUP(B163,model!A162:M781,13,0)</f>
        <v>1983</v>
      </c>
      <c r="L163" s="5" t="str">
        <f aca="false">"{"&amp;""""&amp;"id"&amp;""""&amp;":"&amp;""""&amp;A163&amp;""""&amp;","&amp;""""&amp;"car_model_id"&amp;""""&amp;":"&amp;""""&amp;B163&amp;""""&amp;","&amp;""""&amp;"car_model"&amp;""""&amp;":"&amp;"["&amp;N163&amp;"],"&amp;""""&amp;"parts"&amp;""""&amp;":"&amp;"["&amp;O163&amp;"]"&amp;","&amp;""""&amp;"products"&amp;""""&amp;":"&amp;"["&amp;P163&amp;"]"&amp;"}"&amp;","</f>
        <v>{"id":"162","car_model_id":"162","car_model":[{"id":"162","make_id":"17","model_name":"Haima7","year_model":"","description":""},],"parts":[{"id":"2","category":"BATTERY","name":"OE BATTERY","code":"NS50","description":""},],"products":[{"id":"162","car_part_id":"162","bestbuy_id":"1983","category":"battery","brand":"energizer","name":"D23L","value":"","description":"5950","price":"5950"},]},</v>
      </c>
      <c r="M163" s="5" t="str">
        <f aca="false">"parts"&amp;""""&amp;":"&amp;"["&amp;O163&amp;"]"&amp;","&amp;""""&amp;"products"&amp;""""&amp;":"&amp;"["&amp;P163&amp;"]"&amp;"}"&amp;","</f>
        <v>parts":[{"id":"2","category":"BATTERY","name":"OE BATTERY","code":"NS50","description":""},],"products":[{"id":"162","car_part_id":"162","bestbuy_id":"1983","category":"battery","brand":"energizer","name":"D23L","value":"","description":"5950","price":"5950"},]},</v>
      </c>
      <c r="N163" s="5" t="str">
        <f aca="false">VLOOKUP(B163,model!$A$2:$V$620,22,0)</f>
        <v>{"id":"162","make_id":"17","model_name":"Haima7","year_model":"","description":""},</v>
      </c>
      <c r="O163" s="5" t="str">
        <f aca="false">VLOOKUP(C163,part!$A$2:$G$51,7,0)</f>
        <v>{"id":"2","category":"BATTERY","name":"OE BATTERY","code":"NS50","description":""},</v>
      </c>
      <c r="P163" s="5" t="str">
        <f aca="false">VLOOKUP(A163,product!B163:Y782,23,0)</f>
        <v>{"id":"162","car_part_id":"162","bestbuy_id":"1983","category":"battery","brand":"energizer","name":"D23L","value":"","description":"5950","price":"5950"},</v>
      </c>
    </row>
    <row r="164" customFormat="false" ht="13.8" hidden="false" customHeight="false" outlineLevel="0" collapsed="false">
      <c r="A164" s="5" t="n">
        <v>163</v>
      </c>
      <c r="B164" s="8" t="n">
        <v>163</v>
      </c>
      <c r="C164" s="5" t="n">
        <f aca="false">VLOOKUP(B164,model!A163:H782,8,0)</f>
        <v>3</v>
      </c>
      <c r="D164" s="5" t="str">
        <f aca="false">IFERROR(VLOOKUP(C164,part!$A$2:$E$51,2,0),"")</f>
        <v>BATTERY</v>
      </c>
      <c r="E164" s="5" t="str">
        <f aca="false">IFERROR(VLOOKUP(C164,part!$A$2:$E$51,3,0),"")</f>
        <v>OE BATTERY</v>
      </c>
      <c r="F164" s="5" t="str">
        <f aca="false">IFERROR(VLOOKUP(C164,part!$A$2:$E$51,4,0),"")</f>
        <v>NS60</v>
      </c>
      <c r="G164" s="5" t="n">
        <f aca="false">IFERROR(VLOOKUP(C164,part!$A$2:$E$51,5,0),"")</f>
        <v>0</v>
      </c>
      <c r="H164" s="5" t="str">
        <f aca="false">VLOOKUP(A164,model!$A$1:$I$620,9,0)</f>
        <v>B24L</v>
      </c>
      <c r="I164" s="5" t="n">
        <f aca="false">VLOOKUP(B164,model!$A$2:$J$620,10,0)</f>
        <v>1985</v>
      </c>
      <c r="J164" s="5" t="n">
        <f aca="false">VLOOKUP(B164,Sheet6!K163:L1066,2,0)</f>
        <v>0</v>
      </c>
      <c r="K164" s="5" t="str">
        <f aca="false">VLOOKUP(B164,model!A163:M782,13,0)</f>
        <v>1986/1993</v>
      </c>
      <c r="L164" s="5" t="str">
        <f aca="false">"{"&amp;""""&amp;"id"&amp;""""&amp;":"&amp;""""&amp;A164&amp;""""&amp;","&amp;""""&amp;"car_model_id"&amp;""""&amp;":"&amp;""""&amp;B164&amp;""""&amp;","&amp;""""&amp;"car_model"&amp;""""&amp;":"&amp;"["&amp;N164&amp;"],"&amp;""""&amp;"parts"&amp;""""&amp;":"&amp;"["&amp;O164&amp;"]"&amp;","&amp;""""&amp;"products"&amp;""""&amp;":"&amp;"["&amp;P164&amp;"]"&amp;"}"&amp;","</f>
        <v>{"id":"163","car_model_id":"163","car_model":[{"id":"163","make_id":"17","model_name":"F-Star (All Variants)","year_model":"","description":""},],"parts":[{"id":"3","category":"BATTERY","name":"OE BATTERY","code":"NS60","description":""},],"products":[{"id":"163","car_part_id":"163","bestbuy_id":"1986","category":"battery","brand":"energizer","name":"B24L","value":"","description":"5300","price":"5300"},{"id":"643","car_part_id":"163","bestbuy_id":"1993","category":"battery","brand":"energizer","name":"B24L","description":"","price":"5250"},]},</v>
      </c>
      <c r="M164" s="5" t="str">
        <f aca="false">"parts"&amp;""""&amp;":"&amp;"["&amp;O164&amp;"]"&amp;","&amp;""""&amp;"products"&amp;""""&amp;":"&amp;"["&amp;P164&amp;"]"&amp;"}"&amp;","</f>
        <v>parts":[{"id":"3","category":"BATTERY","name":"OE BATTERY","code":"NS60","description":""},],"products":[{"id":"163","car_part_id":"163","bestbuy_id":"1986","category":"battery","brand":"energizer","name":"B24L","value":"","description":"5300","price":"5300"},{"id":"643","car_part_id":"163","bestbuy_id":"1993","category":"battery","brand":"energizer","name":"B24L","description":"","price":"5250"},]},</v>
      </c>
      <c r="N164" s="5" t="str">
        <f aca="false">VLOOKUP(B164,model!$A$2:$V$620,22,0)</f>
        <v>{"id":"163","make_id":"17","model_name":"F-Star (All Variants)","year_model":"","description":""},</v>
      </c>
      <c r="O164" s="5" t="str">
        <f aca="false">VLOOKUP(C164,part!$A$2:$G$51,7,0)</f>
        <v>{"id":"3","category":"BATTERY","name":"OE BATTERY","code":"NS60","description":""},</v>
      </c>
      <c r="P164" s="5" t="str">
        <f aca="false">VLOOKUP(A164,product!B164:Y783,23,0)</f>
        <v>{"id":"163","car_part_id":"163","bestbuy_id":"1986","category":"battery","brand":"energizer","name":"B24L","value":"","description":"5300","price":"5300"},{"id":"643","car_part_id":"163","bestbuy_id":"1993","category":"battery","brand":"energizer","name":"B24L","description":"","price":"5250"},</v>
      </c>
    </row>
    <row r="165" customFormat="false" ht="13.8" hidden="false" customHeight="false" outlineLevel="0" collapsed="false">
      <c r="A165" s="5" t="n">
        <v>164</v>
      </c>
      <c r="B165" s="8" t="n">
        <v>164</v>
      </c>
      <c r="C165" s="5" t="n">
        <f aca="false">VLOOKUP(B165,model!A164:H783,8,0)</f>
        <v>3</v>
      </c>
      <c r="D165" s="5" t="str">
        <f aca="false">IFERROR(VLOOKUP(C165,part!$A$2:$E$51,2,0),"")</f>
        <v>BATTERY</v>
      </c>
      <c r="E165" s="5" t="str">
        <f aca="false">IFERROR(VLOOKUP(C165,part!$A$2:$E$51,3,0),"")</f>
        <v>OE BATTERY</v>
      </c>
      <c r="F165" s="5" t="str">
        <f aca="false">IFERROR(VLOOKUP(C165,part!$A$2:$E$51,4,0),"")</f>
        <v>NS60</v>
      </c>
      <c r="G165" s="5" t="n">
        <f aca="false">IFERROR(VLOOKUP(C165,part!$A$2:$E$51,5,0),"")</f>
        <v>0</v>
      </c>
      <c r="H165" s="5" t="str">
        <f aca="false">VLOOKUP(A165,model!$A$1:$I$620,9,0)</f>
        <v>B24LS</v>
      </c>
      <c r="I165" s="5" t="n">
        <f aca="false">VLOOKUP(B165,model!$A$2:$J$620,10,0)</f>
        <v>1985</v>
      </c>
      <c r="J165" s="5" t="n">
        <f aca="false">VLOOKUP(B165,Sheet6!K164:L1067,2,0)</f>
        <v>0</v>
      </c>
      <c r="K165" s="5" t="str">
        <f aca="false">VLOOKUP(B165,model!A164:M783,13,0)</f>
        <v>1988/1985</v>
      </c>
      <c r="L165" s="5" t="str">
        <f aca="false">"{"&amp;""""&amp;"id"&amp;""""&amp;":"&amp;""""&amp;A165&amp;""""&amp;","&amp;""""&amp;"car_model_id"&amp;""""&amp;":"&amp;""""&amp;B165&amp;""""&amp;","&amp;""""&amp;"car_model"&amp;""""&amp;":"&amp;"["&amp;N165&amp;"],"&amp;""""&amp;"parts"&amp;""""&amp;":"&amp;"["&amp;O165&amp;"]"&amp;","&amp;""""&amp;"products"&amp;""""&amp;":"&amp;"["&amp;P165&amp;"]"&amp;"}"&amp;","</f>
        <v>{"id":"164","car_model_id":"164","car_model":[{"id":"164","make_id":"18","model_name":"New Civic 1.8 V MT","year_model":"2008","description":""},],"parts":[{"id":"3","category":"BATTERY","name":"OE BATTERY","code":"NS60","description":""},],"products":[{"id":"164","car_part_id":"164","bestbuy_id":"1988","category":"battery","brand":"energizer","name":"B24LS","value":"","description":"5250","price":"5250"},{"id":"656","car_part_id":"164","bestbuy_id":"1985","category":"battery","brand":"energizer","name":"B24LS","description":"","price":"5300"},]},</v>
      </c>
      <c r="M165" s="5" t="str">
        <f aca="false">"parts"&amp;""""&amp;":"&amp;"["&amp;O165&amp;"]"&amp;","&amp;""""&amp;"products"&amp;""""&amp;":"&amp;"["&amp;P165&amp;"]"&amp;"}"&amp;","</f>
        <v>parts":[{"id":"3","category":"BATTERY","name":"OE BATTERY","code":"NS60","description":""},],"products":[{"id":"164","car_part_id":"164","bestbuy_id":"1988","category":"battery","brand":"energizer","name":"B24LS","value":"","description":"5250","price":"5250"},{"id":"656","car_part_id":"164","bestbuy_id":"1985","category":"battery","brand":"energizer","name":"B24LS","description":"","price":"5300"},]},</v>
      </c>
      <c r="N165" s="5" t="str">
        <f aca="false">VLOOKUP(B165,model!$A$2:$V$620,22,0)</f>
        <v>{"id":"164","make_id":"18","model_name":"New Civic 1.8 V MT","year_model":"2008","description":""},</v>
      </c>
      <c r="O165" s="5" t="str">
        <f aca="false">VLOOKUP(C165,part!$A$2:$G$51,7,0)</f>
        <v>{"id":"3","category":"BATTERY","name":"OE BATTERY","code":"NS60","description":""},</v>
      </c>
      <c r="P165" s="5" t="str">
        <f aca="false">VLOOKUP(A165,product!B165:Y784,23,0)</f>
        <v>{"id":"164","car_part_id":"164","bestbuy_id":"1988","category":"battery","brand":"energizer","name":"B24LS","value":"","description":"5250","price":"5250"},{"id":"656","car_part_id":"164","bestbuy_id":"1985","category":"battery","brand":"energizer","name":"B24LS","description":"","price":"5300"},</v>
      </c>
    </row>
    <row r="166" customFormat="false" ht="13.8" hidden="false" customHeight="false" outlineLevel="0" collapsed="false">
      <c r="A166" s="5" t="n">
        <v>165</v>
      </c>
      <c r="B166" s="8" t="n">
        <v>165</v>
      </c>
      <c r="C166" s="5" t="n">
        <f aca="false">VLOOKUP(B166,model!A165:H784,8,0)</f>
        <v>3</v>
      </c>
      <c r="D166" s="5" t="str">
        <f aca="false">IFERROR(VLOOKUP(C166,part!$A$2:$E$51,2,0),"")</f>
        <v>BATTERY</v>
      </c>
      <c r="E166" s="5" t="str">
        <f aca="false">IFERROR(VLOOKUP(C166,part!$A$2:$E$51,3,0),"")</f>
        <v>OE BATTERY</v>
      </c>
      <c r="F166" s="5" t="str">
        <f aca="false">IFERROR(VLOOKUP(C166,part!$A$2:$E$51,4,0),"")</f>
        <v>NS60</v>
      </c>
      <c r="G166" s="5" t="n">
        <f aca="false">IFERROR(VLOOKUP(C166,part!$A$2:$E$51,5,0),"")</f>
        <v>0</v>
      </c>
      <c r="H166" s="5" t="str">
        <f aca="false">VLOOKUP(A166,model!$A$1:$I$620,9,0)</f>
        <v>B24LS</v>
      </c>
      <c r="I166" s="5" t="n">
        <f aca="false">VLOOKUP(B166,model!$A$2:$J$620,10,0)</f>
        <v>1985</v>
      </c>
      <c r="J166" s="5" t="n">
        <f aca="false">VLOOKUP(B166,Sheet6!K165:L1068,2,0)</f>
        <v>0</v>
      </c>
      <c r="K166" s="5" t="str">
        <f aca="false">VLOOKUP(B166,model!A165:M784,13,0)</f>
        <v>1988/1985</v>
      </c>
      <c r="L166" s="5" t="str">
        <f aca="false">"{"&amp;""""&amp;"id"&amp;""""&amp;":"&amp;""""&amp;A166&amp;""""&amp;","&amp;""""&amp;"car_model_id"&amp;""""&amp;":"&amp;""""&amp;B166&amp;""""&amp;","&amp;""""&amp;"car_model"&amp;""""&amp;":"&amp;"["&amp;N166&amp;"],"&amp;""""&amp;"parts"&amp;""""&amp;":"&amp;"["&amp;O166&amp;"]"&amp;","&amp;""""&amp;"products"&amp;""""&amp;":"&amp;"["&amp;P166&amp;"]"&amp;"}"&amp;","</f>
        <v>{"id":"165","car_model_id":"165","car_model":[{"id":"165","make_id":"18","model_name":"New Civic 1.8 V AT","year_model":"2008","description":""},],"parts":[{"id":"3","category":"BATTERY","name":"OE BATTERY","code":"NS60","description":""},],"products":[{"id":"165","car_part_id":"165","bestbuy_id":"1988","category":"battery","brand":"energizer","name":"B24LS","value":"","description":"5250","price":"5250"},{"id":"657","car_part_id":"165","bestbuy_id":"1985","category":"battery","brand":"energizer","name":"B24LS","description":"","price":"5300"},]},</v>
      </c>
      <c r="M166" s="5" t="str">
        <f aca="false">"parts"&amp;""""&amp;":"&amp;"["&amp;O166&amp;"]"&amp;","&amp;""""&amp;"products"&amp;""""&amp;":"&amp;"["&amp;P166&amp;"]"&amp;"}"&amp;","</f>
        <v>parts":[{"id":"3","category":"BATTERY","name":"OE BATTERY","code":"NS60","description":""},],"products":[{"id":"165","car_part_id":"165","bestbuy_id":"1988","category":"battery","brand":"energizer","name":"B24LS","value":"","description":"5250","price":"5250"},{"id":"657","car_part_id":"165","bestbuy_id":"1985","category":"battery","brand":"energizer","name":"B24LS","description":"","price":"5300"},]},</v>
      </c>
      <c r="N166" s="5" t="str">
        <f aca="false">VLOOKUP(B166,model!$A$2:$V$620,22,0)</f>
        <v>{"id":"165","make_id":"18","model_name":"New Civic 1.8 V AT","year_model":"2008","description":""},</v>
      </c>
      <c r="O166" s="5" t="str">
        <f aca="false">VLOOKUP(C166,part!$A$2:$G$51,7,0)</f>
        <v>{"id":"3","category":"BATTERY","name":"OE BATTERY","code":"NS60","description":""},</v>
      </c>
      <c r="P166" s="5" t="str">
        <f aca="false">VLOOKUP(A166,product!B166:Y785,23,0)</f>
        <v>{"id":"165","car_part_id":"165","bestbuy_id":"1988","category":"battery","brand":"energizer","name":"B24LS","value":"","description":"5250","price":"5250"},{"id":"657","car_part_id":"165","bestbuy_id":"1985","category":"battery","brand":"energizer","name":"B24LS","description":"","price":"5300"},</v>
      </c>
    </row>
    <row r="167" customFormat="false" ht="13.8" hidden="false" customHeight="false" outlineLevel="0" collapsed="false">
      <c r="A167" s="5" t="n">
        <v>166</v>
      </c>
      <c r="B167" s="8" t="n">
        <v>166</v>
      </c>
      <c r="C167" s="5" t="n">
        <f aca="false">VLOOKUP(B167,model!A166:H785,8,0)</f>
        <v>3</v>
      </c>
      <c r="D167" s="5" t="str">
        <f aca="false">IFERROR(VLOOKUP(C167,part!$A$2:$E$51,2,0),"")</f>
        <v>BATTERY</v>
      </c>
      <c r="E167" s="5" t="str">
        <f aca="false">IFERROR(VLOOKUP(C167,part!$A$2:$E$51,3,0),"")</f>
        <v>OE BATTERY</v>
      </c>
      <c r="F167" s="5" t="str">
        <f aca="false">IFERROR(VLOOKUP(C167,part!$A$2:$E$51,4,0),"")</f>
        <v>NS60</v>
      </c>
      <c r="G167" s="5" t="n">
        <f aca="false">IFERROR(VLOOKUP(C167,part!$A$2:$E$51,5,0),"")</f>
        <v>0</v>
      </c>
      <c r="H167" s="5" t="str">
        <f aca="false">VLOOKUP(A167,model!$A$1:$I$620,9,0)</f>
        <v>B24LS</v>
      </c>
      <c r="I167" s="5" t="n">
        <f aca="false">VLOOKUP(B167,model!$A$2:$J$620,10,0)</f>
        <v>1985</v>
      </c>
      <c r="J167" s="5" t="n">
        <f aca="false">VLOOKUP(B167,Sheet6!K166:L1069,2,0)</f>
        <v>0</v>
      </c>
      <c r="K167" s="5" t="str">
        <f aca="false">VLOOKUP(B167,model!A166:M785,13,0)</f>
        <v>1988/1985</v>
      </c>
      <c r="L167" s="5" t="str">
        <f aca="false">"{"&amp;""""&amp;"id"&amp;""""&amp;":"&amp;""""&amp;A167&amp;""""&amp;","&amp;""""&amp;"car_model_id"&amp;""""&amp;":"&amp;""""&amp;B167&amp;""""&amp;","&amp;""""&amp;"car_model"&amp;""""&amp;":"&amp;"["&amp;N167&amp;"],"&amp;""""&amp;"parts"&amp;""""&amp;":"&amp;"["&amp;O167&amp;"]"&amp;","&amp;""""&amp;"products"&amp;""""&amp;":"&amp;"["&amp;P167&amp;"]"&amp;"}"&amp;","</f>
        <v>{"id":"166","car_model_id":"166","car_model":[{"id":"166","make_id":"18","model_name":"New Civic 1.8 S MT","year_model":"2008","description":""},],"parts":[{"id":"3","category":"BATTERY","name":"OE BATTERY","code":"NS60","description":""},],"products":[{"id":"166","car_part_id":"166","bestbuy_id":"1988","category":"battery","brand":"energizer","name":"B24LS","value":"","description":"5250","price":"5250"},{"id":"658","car_part_id":"166","bestbuy_id":"1985","category":"battery","brand":"energizer","name":"B24LS","description":"","price":"5300"},]},</v>
      </c>
      <c r="M167" s="5" t="str">
        <f aca="false">"parts"&amp;""""&amp;":"&amp;"["&amp;O167&amp;"]"&amp;","&amp;""""&amp;"products"&amp;""""&amp;":"&amp;"["&amp;P167&amp;"]"&amp;"}"&amp;","</f>
        <v>parts":[{"id":"3","category":"BATTERY","name":"OE BATTERY","code":"NS60","description":""},],"products":[{"id":"166","car_part_id":"166","bestbuy_id":"1988","category":"battery","brand":"energizer","name":"B24LS","value":"","description":"5250","price":"5250"},{"id":"658","car_part_id":"166","bestbuy_id":"1985","category":"battery","brand":"energizer","name":"B24LS","description":"","price":"5300"},]},</v>
      </c>
      <c r="N167" s="5" t="str">
        <f aca="false">VLOOKUP(B167,model!$A$2:$V$620,22,0)</f>
        <v>{"id":"166","make_id":"18","model_name":"New Civic 1.8 S MT","year_model":"2008","description":""},</v>
      </c>
      <c r="O167" s="5" t="str">
        <f aca="false">VLOOKUP(C167,part!$A$2:$G$51,7,0)</f>
        <v>{"id":"3","category":"BATTERY","name":"OE BATTERY","code":"NS60","description":""},</v>
      </c>
      <c r="P167" s="5" t="str">
        <f aca="false">VLOOKUP(A167,product!B167:Y786,23,0)</f>
        <v>{"id":"166","car_part_id":"166","bestbuy_id":"1988","category":"battery","brand":"energizer","name":"B24LS","value":"","description":"5250","price":"5250"},{"id":"658","car_part_id":"166","bestbuy_id":"1985","category":"battery","brand":"energizer","name":"B24LS","description":"","price":"5300"},</v>
      </c>
    </row>
    <row r="168" customFormat="false" ht="13.8" hidden="false" customHeight="false" outlineLevel="0" collapsed="false">
      <c r="A168" s="5" t="n">
        <v>167</v>
      </c>
      <c r="B168" s="8" t="n">
        <v>167</v>
      </c>
      <c r="C168" s="5" t="n">
        <f aca="false">VLOOKUP(B168,model!A167:H786,8,0)</f>
        <v>3</v>
      </c>
      <c r="D168" s="5" t="str">
        <f aca="false">IFERROR(VLOOKUP(C168,part!$A$2:$E$51,2,0),"")</f>
        <v>BATTERY</v>
      </c>
      <c r="E168" s="5" t="str">
        <f aca="false">IFERROR(VLOOKUP(C168,part!$A$2:$E$51,3,0),"")</f>
        <v>OE BATTERY</v>
      </c>
      <c r="F168" s="5" t="str">
        <f aca="false">IFERROR(VLOOKUP(C168,part!$A$2:$E$51,4,0),"")</f>
        <v>NS60</v>
      </c>
      <c r="G168" s="5" t="n">
        <f aca="false">IFERROR(VLOOKUP(C168,part!$A$2:$E$51,5,0),"")</f>
        <v>0</v>
      </c>
      <c r="H168" s="5" t="str">
        <f aca="false">VLOOKUP(A168,model!$A$1:$I$620,9,0)</f>
        <v>B24LS</v>
      </c>
      <c r="I168" s="5" t="n">
        <f aca="false">VLOOKUP(B168,model!$A$2:$J$620,10,0)</f>
        <v>1985</v>
      </c>
      <c r="J168" s="5" t="n">
        <f aca="false">VLOOKUP(B168,Sheet6!K167:L1070,2,0)</f>
        <v>0</v>
      </c>
      <c r="K168" s="5" t="str">
        <f aca="false">VLOOKUP(B168,model!A167:M786,13,0)</f>
        <v>1988/1985</v>
      </c>
      <c r="L168" s="5" t="str">
        <f aca="false">"{"&amp;""""&amp;"id"&amp;""""&amp;":"&amp;""""&amp;A168&amp;""""&amp;","&amp;""""&amp;"car_model_id"&amp;""""&amp;":"&amp;""""&amp;B168&amp;""""&amp;","&amp;""""&amp;"car_model"&amp;""""&amp;":"&amp;"["&amp;N168&amp;"],"&amp;""""&amp;"parts"&amp;""""&amp;":"&amp;"["&amp;O168&amp;"]"&amp;","&amp;""""&amp;"products"&amp;""""&amp;":"&amp;"["&amp;P168&amp;"]"&amp;"}"&amp;","</f>
        <v>{"id":"167","car_model_id":"167","car_model":[{"id":"167","make_id":"18","model_name":"New Civic 1.8 AT","year_model":"2008","description":""},],"parts":[{"id":"3","category":"BATTERY","name":"OE BATTERY","code":"NS60","description":""},],"products":[{"id":"167","car_part_id":"167","bestbuy_id":"1988","category":"battery","brand":"energizer","name":"B24LS","value":"","description":"5250","price":"5250"},{"id":"659","car_part_id":"167","bestbuy_id":"1985","category":"battery","brand":"energizer","name":"B24LS","description":"","price":"5300"},]},</v>
      </c>
      <c r="M168" s="5" t="str">
        <f aca="false">"parts"&amp;""""&amp;":"&amp;"["&amp;O168&amp;"]"&amp;","&amp;""""&amp;"products"&amp;""""&amp;":"&amp;"["&amp;P168&amp;"]"&amp;"}"&amp;","</f>
        <v>parts":[{"id":"3","category":"BATTERY","name":"OE BATTERY","code":"NS60","description":""},],"products":[{"id":"167","car_part_id":"167","bestbuy_id":"1988","category":"battery","brand":"energizer","name":"B24LS","value":"","description":"5250","price":"5250"},{"id":"659","car_part_id":"167","bestbuy_id":"1985","category":"battery","brand":"energizer","name":"B24LS","description":"","price":"5300"},]},</v>
      </c>
      <c r="N168" s="5" t="str">
        <f aca="false">VLOOKUP(B168,model!$A$2:$V$620,22,0)</f>
        <v>{"id":"167","make_id":"18","model_name":"New Civic 1.8 AT","year_model":"2008","description":""},</v>
      </c>
      <c r="O168" s="5" t="str">
        <f aca="false">VLOOKUP(C168,part!$A$2:$G$51,7,0)</f>
        <v>{"id":"3","category":"BATTERY","name":"OE BATTERY","code":"NS60","description":""},</v>
      </c>
      <c r="P168" s="5" t="str">
        <f aca="false">VLOOKUP(A168,product!B168:Y787,23,0)</f>
        <v>{"id":"167","car_part_id":"167","bestbuy_id":"1988","category":"battery","brand":"energizer","name":"B24LS","value":"","description":"5250","price":"5250"},{"id":"659","car_part_id":"167","bestbuy_id":"1985","category":"battery","brand":"energizer","name":"B24LS","description":"","price":"5300"},</v>
      </c>
    </row>
    <row r="169" customFormat="false" ht="13.8" hidden="false" customHeight="false" outlineLevel="0" collapsed="false">
      <c r="A169" s="5" t="n">
        <v>168</v>
      </c>
      <c r="B169" s="8" t="n">
        <v>168</v>
      </c>
      <c r="C169" s="5" t="n">
        <f aca="false">VLOOKUP(B169,model!A168:H787,8,0)</f>
        <v>3</v>
      </c>
      <c r="D169" s="5" t="str">
        <f aca="false">IFERROR(VLOOKUP(C169,part!$A$2:$E$51,2,0),"")</f>
        <v>BATTERY</v>
      </c>
      <c r="E169" s="5" t="str">
        <f aca="false">IFERROR(VLOOKUP(C169,part!$A$2:$E$51,3,0),"")</f>
        <v>OE BATTERY</v>
      </c>
      <c r="F169" s="5" t="str">
        <f aca="false">IFERROR(VLOOKUP(C169,part!$A$2:$E$51,4,0),"")</f>
        <v>NS60</v>
      </c>
      <c r="G169" s="5" t="n">
        <f aca="false">IFERROR(VLOOKUP(C169,part!$A$2:$E$51,5,0),"")</f>
        <v>0</v>
      </c>
      <c r="H169" s="5" t="str">
        <f aca="false">VLOOKUP(A169,model!$A$1:$I$620,9,0)</f>
        <v>B24LS</v>
      </c>
      <c r="I169" s="5" t="n">
        <f aca="false">VLOOKUP(B169,model!$A$2:$J$620,10,0)</f>
        <v>1985</v>
      </c>
      <c r="J169" s="5" t="n">
        <f aca="false">VLOOKUP(B169,Sheet6!K168:L1071,2,0)</f>
        <v>0</v>
      </c>
      <c r="K169" s="5" t="str">
        <f aca="false">VLOOKUP(B169,model!A168:M787,13,0)</f>
        <v>1988/1985</v>
      </c>
      <c r="L169" s="5" t="str">
        <f aca="false">"{"&amp;""""&amp;"id"&amp;""""&amp;":"&amp;""""&amp;A169&amp;""""&amp;","&amp;""""&amp;"car_model_id"&amp;""""&amp;":"&amp;""""&amp;B169&amp;""""&amp;","&amp;""""&amp;"car_model"&amp;""""&amp;":"&amp;"["&amp;N169&amp;"],"&amp;""""&amp;"parts"&amp;""""&amp;":"&amp;"["&amp;O169&amp;"]"&amp;","&amp;""""&amp;"products"&amp;""""&amp;":"&amp;"["&amp;P169&amp;"]"&amp;"}"&amp;","</f>
        <v>{"id":"168","car_model_id":"168","car_model":[{"id":"168","make_id":"18","model_name":"New Civic 2.0S AT","year_model":"2008","description":""},],"parts":[{"id":"3","category":"BATTERY","name":"OE BATTERY","code":"NS60","description":""},],"products":[{"id":"168","car_part_id":"168","bestbuy_id":"1988","category":"battery","brand":"energizer","name":"B24LS","value":"","description":"5250","price":"5250"},{"id":"660","car_part_id":"168","bestbuy_id":"1985","category":"battery","brand":"energizer","name":"B24LS","description":"","price":"5300"},]},</v>
      </c>
      <c r="M169" s="5" t="str">
        <f aca="false">"parts"&amp;""""&amp;":"&amp;"["&amp;O169&amp;"]"&amp;","&amp;""""&amp;"products"&amp;""""&amp;":"&amp;"["&amp;P169&amp;"]"&amp;"}"&amp;","</f>
        <v>parts":[{"id":"3","category":"BATTERY","name":"OE BATTERY","code":"NS60","description":""},],"products":[{"id":"168","car_part_id":"168","bestbuy_id":"1988","category":"battery","brand":"energizer","name":"B24LS","value":"","description":"5250","price":"5250"},{"id":"660","car_part_id":"168","bestbuy_id":"1985","category":"battery","brand":"energizer","name":"B24LS","description":"","price":"5300"},]},</v>
      </c>
      <c r="N169" s="5" t="str">
        <f aca="false">VLOOKUP(B169,model!$A$2:$V$620,22,0)</f>
        <v>{"id":"168","make_id":"18","model_name":"New Civic 2.0S AT","year_model":"2008","description":""},</v>
      </c>
      <c r="O169" s="5" t="str">
        <f aca="false">VLOOKUP(C169,part!$A$2:$G$51,7,0)</f>
        <v>{"id":"3","category":"BATTERY","name":"OE BATTERY","code":"NS60","description":""},</v>
      </c>
      <c r="P169" s="5" t="str">
        <f aca="false">VLOOKUP(A169,product!B169:Y788,23,0)</f>
        <v>{"id":"168","car_part_id":"168","bestbuy_id":"1988","category":"battery","brand":"energizer","name":"B24LS","value":"","description":"5250","price":"5250"},{"id":"660","car_part_id":"168","bestbuy_id":"1985","category":"battery","brand":"energizer","name":"B24LS","description":"","price":"5300"},</v>
      </c>
    </row>
    <row r="170" customFormat="false" ht="13.8" hidden="false" customHeight="false" outlineLevel="0" collapsed="false">
      <c r="A170" s="5" t="n">
        <v>169</v>
      </c>
      <c r="B170" s="8" t="n">
        <v>169</v>
      </c>
      <c r="C170" s="5" t="n">
        <f aca="false">VLOOKUP(B170,model!A169:H788,8,0)</f>
        <v>3</v>
      </c>
      <c r="D170" s="5" t="str">
        <f aca="false">IFERROR(VLOOKUP(C170,part!$A$2:$E$51,2,0),"")</f>
        <v>BATTERY</v>
      </c>
      <c r="E170" s="5" t="str">
        <f aca="false">IFERROR(VLOOKUP(C170,part!$A$2:$E$51,3,0),"")</f>
        <v>OE BATTERY</v>
      </c>
      <c r="F170" s="5" t="str">
        <f aca="false">IFERROR(VLOOKUP(C170,part!$A$2:$E$51,4,0),"")</f>
        <v>NS60</v>
      </c>
      <c r="G170" s="5" t="n">
        <f aca="false">IFERROR(VLOOKUP(C170,part!$A$2:$E$51,5,0),"")</f>
        <v>0</v>
      </c>
      <c r="H170" s="5" t="str">
        <f aca="false">VLOOKUP(A170,model!$A$1:$I$620,9,0)</f>
        <v>B24LS</v>
      </c>
      <c r="I170" s="5" t="n">
        <f aca="false">VLOOKUP(B170,model!$A$2:$J$620,10,0)</f>
        <v>1985</v>
      </c>
      <c r="J170" s="5" t="n">
        <f aca="false">VLOOKUP(B170,Sheet6!K169:L1072,2,0)</f>
        <v>0</v>
      </c>
      <c r="K170" s="5" t="str">
        <f aca="false">VLOOKUP(B170,model!A169:M788,13,0)</f>
        <v>1988/1985</v>
      </c>
      <c r="L170" s="5" t="str">
        <f aca="false">"{"&amp;""""&amp;"id"&amp;""""&amp;":"&amp;""""&amp;A170&amp;""""&amp;","&amp;""""&amp;"car_model_id"&amp;""""&amp;":"&amp;""""&amp;B170&amp;""""&amp;","&amp;""""&amp;"car_model"&amp;""""&amp;":"&amp;"["&amp;N170&amp;"],"&amp;""""&amp;"parts"&amp;""""&amp;":"&amp;"["&amp;O170&amp;"]"&amp;","&amp;""""&amp;"products"&amp;""""&amp;":"&amp;"["&amp;P170&amp;"]"&amp;"}"&amp;","</f>
        <v>{"id":"169","car_model_id":"169","car_model":[{"id":"169","make_id":"18","model_name":"New Civic 2.0S AT","year_model":"2016","description":""},],"parts":[{"id":"3","category":"BATTERY","name":"OE BATTERY","code":"NS60","description":""},],"products":[{"id":"169","car_part_id":"169","bestbuy_id":"1988","category":"battery","brand":"energizer","name":"B24LS","value":"","description":"5250","price":"5250"},{"id":"661","car_part_id":"169","bestbuy_id":"1985","category":"battery","brand":"energizer","name":"B24LS","description":"","price":"5300"},]},</v>
      </c>
      <c r="M170" s="5" t="str">
        <f aca="false">"parts"&amp;""""&amp;":"&amp;"["&amp;O170&amp;"]"&amp;","&amp;""""&amp;"products"&amp;""""&amp;":"&amp;"["&amp;P170&amp;"]"&amp;"}"&amp;","</f>
        <v>parts":[{"id":"3","category":"BATTERY","name":"OE BATTERY","code":"NS60","description":""},],"products":[{"id":"169","car_part_id":"169","bestbuy_id":"1988","category":"battery","brand":"energizer","name":"B24LS","value":"","description":"5250","price":"5250"},{"id":"661","car_part_id":"169","bestbuy_id":"1985","category":"battery","brand":"energizer","name":"B24LS","description":"","price":"5300"},]},</v>
      </c>
      <c r="N170" s="5" t="str">
        <f aca="false">VLOOKUP(B170,model!$A$2:$V$620,22,0)</f>
        <v>{"id":"169","make_id":"18","model_name":"New Civic 2.0S AT","year_model":"2016","description":""},</v>
      </c>
      <c r="O170" s="5" t="str">
        <f aca="false">VLOOKUP(C170,part!$A$2:$G$51,7,0)</f>
        <v>{"id":"3","category":"BATTERY","name":"OE BATTERY","code":"NS60","description":""},</v>
      </c>
      <c r="P170" s="5" t="str">
        <f aca="false">VLOOKUP(A170,product!B170:Y789,23,0)</f>
        <v>{"id":"169","car_part_id":"169","bestbuy_id":"1988","category":"battery","brand":"energizer","name":"B24LS","value":"","description":"5250","price":"5250"},{"id":"661","car_part_id":"169","bestbuy_id":"1985","category":"battery","brand":"energizer","name":"B24LS","description":"","price":"5300"},</v>
      </c>
    </row>
    <row r="171" customFormat="false" ht="13.8" hidden="false" customHeight="false" outlineLevel="0" collapsed="false">
      <c r="A171" s="5" t="n">
        <v>170</v>
      </c>
      <c r="B171" s="8" t="n">
        <v>170</v>
      </c>
      <c r="C171" s="5" t="n">
        <f aca="false">VLOOKUP(B171,model!A170:H789,8,0)</f>
        <v>3</v>
      </c>
      <c r="D171" s="5" t="str">
        <f aca="false">IFERROR(VLOOKUP(C171,part!$A$2:$E$51,2,0),"")</f>
        <v>BATTERY</v>
      </c>
      <c r="E171" s="5" t="str">
        <f aca="false">IFERROR(VLOOKUP(C171,part!$A$2:$E$51,3,0),"")</f>
        <v>OE BATTERY</v>
      </c>
      <c r="F171" s="5" t="str">
        <f aca="false">IFERROR(VLOOKUP(C171,part!$A$2:$E$51,4,0),"")</f>
        <v>NS60</v>
      </c>
      <c r="G171" s="5" t="n">
        <f aca="false">IFERROR(VLOOKUP(C171,part!$A$2:$E$51,5,0),"")</f>
        <v>0</v>
      </c>
      <c r="H171" s="5" t="str">
        <f aca="false">VLOOKUP(A171,model!$A$1:$I$620,9,0)</f>
        <v>B24L</v>
      </c>
      <c r="I171" s="5" t="n">
        <f aca="false">VLOOKUP(B171,model!$A$2:$J$620,10,0)</f>
        <v>1985</v>
      </c>
      <c r="J171" s="5" t="n">
        <f aca="false">VLOOKUP(B171,Sheet6!K170:L1073,2,0)</f>
        <v>0</v>
      </c>
      <c r="K171" s="5" t="str">
        <f aca="false">VLOOKUP(B171,model!A170:M789,13,0)</f>
        <v>1986/1993</v>
      </c>
      <c r="L171" s="5" t="str">
        <f aca="false">"{"&amp;""""&amp;"id"&amp;""""&amp;":"&amp;""""&amp;A171&amp;""""&amp;","&amp;""""&amp;"car_model_id"&amp;""""&amp;":"&amp;""""&amp;B171&amp;""""&amp;","&amp;""""&amp;"car_model"&amp;""""&amp;":"&amp;"["&amp;N171&amp;"],"&amp;""""&amp;"parts"&amp;""""&amp;":"&amp;"["&amp;O171&amp;"]"&amp;","&amp;""""&amp;"products"&amp;""""&amp;":"&amp;"["&amp;P171&amp;"]"&amp;"}"&amp;","</f>
        <v>{"id":"170","car_model_id":"170","car_model":[{"id":"170","make_id":"18","model_name":"CIVIC","year_model":"1991 - 2000","description":""},],"parts":[{"id":"3","category":"BATTERY","name":"OE BATTERY","code":"NS60","description":""},],"products":[{"id":"170","car_part_id":"170","bestbuy_id":"1986","category":"battery","brand":"energizer","name":"B24L","value":"","description":"5300","price":"5300"},{"id":"644","car_part_id":"170","bestbuy_id":"1993","category":"battery","brand":"energizer","name":"B24L","description":"","price":"5250"},]},</v>
      </c>
      <c r="M171" s="5" t="str">
        <f aca="false">"parts"&amp;""""&amp;":"&amp;"["&amp;O171&amp;"]"&amp;","&amp;""""&amp;"products"&amp;""""&amp;":"&amp;"["&amp;P171&amp;"]"&amp;"}"&amp;","</f>
        <v>parts":[{"id":"3","category":"BATTERY","name":"OE BATTERY","code":"NS60","description":""},],"products":[{"id":"170","car_part_id":"170","bestbuy_id":"1986","category":"battery","brand":"energizer","name":"B24L","value":"","description":"5300","price":"5300"},{"id":"644","car_part_id":"170","bestbuy_id":"1993","category":"battery","brand":"energizer","name":"B24L","description":"","price":"5250"},]},</v>
      </c>
      <c r="N171" s="5" t="str">
        <f aca="false">VLOOKUP(B171,model!$A$2:$V$620,22,0)</f>
        <v>{"id":"170","make_id":"18","model_name":"CIVIC","year_model":"1991 - 2000","description":""},</v>
      </c>
      <c r="O171" s="5" t="str">
        <f aca="false">VLOOKUP(C171,part!$A$2:$G$51,7,0)</f>
        <v>{"id":"3","category":"BATTERY","name":"OE BATTERY","code":"NS60","description":""},</v>
      </c>
      <c r="P171" s="5" t="str">
        <f aca="false">VLOOKUP(A171,product!B171:Y790,23,0)</f>
        <v>{"id":"170","car_part_id":"170","bestbuy_id":"1986","category":"battery","brand":"energizer","name":"B24L","value":"","description":"5300","price":"5300"},{"id":"644","car_part_id":"170","bestbuy_id":"1993","category":"battery","brand":"energizer","name":"B24L","description":"","price":"5250"},</v>
      </c>
    </row>
    <row r="172" customFormat="false" ht="13.8" hidden="false" customHeight="false" outlineLevel="0" collapsed="false">
      <c r="A172" s="5" t="n">
        <v>171</v>
      </c>
      <c r="B172" s="8" t="n">
        <v>171</v>
      </c>
      <c r="C172" s="5" t="n">
        <f aca="false">VLOOKUP(B172,model!A171:H790,8,0)</f>
        <v>3</v>
      </c>
      <c r="D172" s="5" t="str">
        <f aca="false">IFERROR(VLOOKUP(C172,part!$A$2:$E$51,2,0),"")</f>
        <v>BATTERY</v>
      </c>
      <c r="E172" s="5" t="str">
        <f aca="false">IFERROR(VLOOKUP(C172,part!$A$2:$E$51,3,0),"")</f>
        <v>OE BATTERY</v>
      </c>
      <c r="F172" s="5" t="str">
        <f aca="false">IFERROR(VLOOKUP(C172,part!$A$2:$E$51,4,0),"")</f>
        <v>NS60</v>
      </c>
      <c r="G172" s="5" t="n">
        <f aca="false">IFERROR(VLOOKUP(C172,part!$A$2:$E$51,5,0),"")</f>
        <v>0</v>
      </c>
      <c r="H172" s="5" t="str">
        <f aca="false">VLOOKUP(A172,model!$A$1:$I$620,9,0)</f>
        <v>B24LS</v>
      </c>
      <c r="I172" s="5" t="n">
        <f aca="false">VLOOKUP(B172,model!$A$2:$J$620,10,0)</f>
        <v>1985</v>
      </c>
      <c r="J172" s="5" t="n">
        <f aca="false">VLOOKUP(B172,Sheet6!K171:L1074,2,0)</f>
        <v>0</v>
      </c>
      <c r="K172" s="5" t="str">
        <f aca="false">VLOOKUP(B172,model!A171:M790,13,0)</f>
        <v>1988/1985</v>
      </c>
      <c r="L172" s="5" t="str">
        <f aca="false">"{"&amp;""""&amp;"id"&amp;""""&amp;":"&amp;""""&amp;A172&amp;""""&amp;","&amp;""""&amp;"car_model_id"&amp;""""&amp;":"&amp;""""&amp;B172&amp;""""&amp;","&amp;""""&amp;"car_model"&amp;""""&amp;":"&amp;"["&amp;N172&amp;"],"&amp;""""&amp;"parts"&amp;""""&amp;":"&amp;"["&amp;O172&amp;"]"&amp;","&amp;""""&amp;"products"&amp;""""&amp;":"&amp;"["&amp;P172&amp;"]"&amp;"}"&amp;","</f>
        <v>{"id":"171","car_model_id":"171","car_model":[{"id":"171","make_id":"18","model_name":"CIVIC","year_model":"2002 - 2006 ","description":""},],"parts":[{"id":"3","category":"BATTERY","name":"OE BATTERY","code":"NS60","description":""},],"products":[{"id":"171","car_part_id":"171","bestbuy_id":"1988","category":"battery","brand":"energizer","name":"B24LS","value":"","description":"5250","price":"5250"},{"id":"662","car_part_id":"171","bestbuy_id":"1985","category":"battery","brand":"energizer","name":"B24LS","description":"","price":"5300"},]},</v>
      </c>
      <c r="M172" s="5" t="str">
        <f aca="false">"parts"&amp;""""&amp;":"&amp;"["&amp;O172&amp;"]"&amp;","&amp;""""&amp;"products"&amp;""""&amp;":"&amp;"["&amp;P172&amp;"]"&amp;"}"&amp;","</f>
        <v>parts":[{"id":"3","category":"BATTERY","name":"OE BATTERY","code":"NS60","description":""},],"products":[{"id":"171","car_part_id":"171","bestbuy_id":"1988","category":"battery","brand":"energizer","name":"B24LS","value":"","description":"5250","price":"5250"},{"id":"662","car_part_id":"171","bestbuy_id":"1985","category":"battery","brand":"energizer","name":"B24LS","description":"","price":"5300"},]},</v>
      </c>
      <c r="N172" s="5" t="str">
        <f aca="false">VLOOKUP(B172,model!$A$2:$V$620,22,0)</f>
        <v>{"id":"171","make_id":"18","model_name":"CIVIC","year_model":"2002 - 2006 ","description":""},</v>
      </c>
      <c r="O172" s="5" t="str">
        <f aca="false">VLOOKUP(C172,part!$A$2:$G$51,7,0)</f>
        <v>{"id":"3","category":"BATTERY","name":"OE BATTERY","code":"NS60","description":""},</v>
      </c>
      <c r="P172" s="5" t="str">
        <f aca="false">VLOOKUP(A172,product!B172:Y791,23,0)</f>
        <v>{"id":"171","car_part_id":"171","bestbuy_id":"1988","category":"battery","brand":"energizer","name":"B24LS","value":"","description":"5250","price":"5250"},{"id":"662","car_part_id":"171","bestbuy_id":"1985","category":"battery","brand":"energizer","name":"B24LS","description":"","price":"5300"},</v>
      </c>
    </row>
    <row r="173" customFormat="false" ht="13.8" hidden="false" customHeight="false" outlineLevel="0" collapsed="false">
      <c r="A173" s="5" t="n">
        <v>172</v>
      </c>
      <c r="B173" s="8" t="n">
        <v>172</v>
      </c>
      <c r="C173" s="5" t="n">
        <f aca="false">VLOOKUP(B173,model!A172:H791,8,0)</f>
        <v>3</v>
      </c>
      <c r="D173" s="5" t="str">
        <f aca="false">IFERROR(VLOOKUP(C173,part!$A$2:$E$51,2,0),"")</f>
        <v>BATTERY</v>
      </c>
      <c r="E173" s="5" t="str">
        <f aca="false">IFERROR(VLOOKUP(C173,part!$A$2:$E$51,3,0),"")</f>
        <v>OE BATTERY</v>
      </c>
      <c r="F173" s="5" t="str">
        <f aca="false">IFERROR(VLOOKUP(C173,part!$A$2:$E$51,4,0),"")</f>
        <v>NS60</v>
      </c>
      <c r="G173" s="5" t="n">
        <f aca="false">IFERROR(VLOOKUP(C173,part!$A$2:$E$51,5,0),"")</f>
        <v>0</v>
      </c>
      <c r="H173" s="5" t="str">
        <f aca="false">VLOOKUP(A173,model!$A$1:$I$620,9,0)</f>
        <v>B24LS</v>
      </c>
      <c r="I173" s="5" t="n">
        <f aca="false">VLOOKUP(B173,model!$A$2:$J$620,10,0)</f>
        <v>1985</v>
      </c>
      <c r="J173" s="5" t="n">
        <f aca="false">VLOOKUP(B173,Sheet6!K172:L1075,2,0)</f>
        <v>0</v>
      </c>
      <c r="K173" s="5" t="str">
        <f aca="false">VLOOKUP(B173,model!A172:M791,13,0)</f>
        <v>1988/1985</v>
      </c>
      <c r="L173" s="5" t="str">
        <f aca="false">"{"&amp;""""&amp;"id"&amp;""""&amp;":"&amp;""""&amp;A173&amp;""""&amp;","&amp;""""&amp;"car_model_id"&amp;""""&amp;":"&amp;""""&amp;B173&amp;""""&amp;","&amp;""""&amp;"car_model"&amp;""""&amp;":"&amp;"["&amp;N173&amp;"],"&amp;""""&amp;"parts"&amp;""""&amp;":"&amp;"["&amp;O173&amp;"]"&amp;","&amp;""""&amp;"products"&amp;""""&amp;":"&amp;"["&amp;P173&amp;"]"&amp;"}"&amp;","</f>
        <v>{"id":"172","car_model_id":"172","car_model":[{"id":"172","make_id":"18","model_name":"CIVIC","year_model":"2006*","description":""},],"parts":[{"id":"3","category":"BATTERY","name":"OE BATTERY","code":"NS60","description":""},],"products":[{"id":"172","car_part_id":"172","bestbuy_id":"1988","category":"battery","brand":"energizer","name":"B24LS","value":"","description":"5250","price":"5250"},{"id":"663","car_part_id":"172","bestbuy_id":"1985","category":"battery","brand":"energizer","name":"B24LS","description":"","price":"5300"},]},</v>
      </c>
      <c r="M173" s="5" t="str">
        <f aca="false">"parts"&amp;""""&amp;":"&amp;"["&amp;O173&amp;"]"&amp;","&amp;""""&amp;"products"&amp;""""&amp;":"&amp;"["&amp;P173&amp;"]"&amp;"}"&amp;","</f>
        <v>parts":[{"id":"3","category":"BATTERY","name":"OE BATTERY","code":"NS60","description":""},],"products":[{"id":"172","car_part_id":"172","bestbuy_id":"1988","category":"battery","brand":"energizer","name":"B24LS","value":"","description":"5250","price":"5250"},{"id":"663","car_part_id":"172","bestbuy_id":"1985","category":"battery","brand":"energizer","name":"B24LS","description":"","price":"5300"},]},</v>
      </c>
      <c r="N173" s="5" t="str">
        <f aca="false">VLOOKUP(B173,model!$A$2:$V$620,22,0)</f>
        <v>{"id":"172","make_id":"18","model_name":"CIVIC","year_model":"2006*","description":""},</v>
      </c>
      <c r="O173" s="5" t="str">
        <f aca="false">VLOOKUP(C173,part!$A$2:$G$51,7,0)</f>
        <v>{"id":"3","category":"BATTERY","name":"OE BATTERY","code":"NS60","description":""},</v>
      </c>
      <c r="P173" s="5" t="str">
        <f aca="false">VLOOKUP(A173,product!B173:Y792,23,0)</f>
        <v>{"id":"172","car_part_id":"172","bestbuy_id":"1988","category":"battery","brand":"energizer","name":"B24LS","value":"","description":"5250","price":"5250"},{"id":"663","car_part_id":"172","bestbuy_id":"1985","category":"battery","brand":"energizer","name":"B24LS","description":"","price":"5300"},</v>
      </c>
    </row>
    <row r="174" customFormat="false" ht="13.8" hidden="false" customHeight="false" outlineLevel="0" collapsed="false">
      <c r="A174" s="5" t="n">
        <v>173</v>
      </c>
      <c r="B174" s="8" t="n">
        <v>173</v>
      </c>
      <c r="C174" s="5" t="n">
        <f aca="false">VLOOKUP(B174,model!A173:H792,8,0)</f>
        <v>3</v>
      </c>
      <c r="D174" s="5" t="str">
        <f aca="false">IFERROR(VLOOKUP(C174,part!$A$2:$E$51,2,0),"")</f>
        <v>BATTERY</v>
      </c>
      <c r="E174" s="5" t="str">
        <f aca="false">IFERROR(VLOOKUP(C174,part!$A$2:$E$51,3,0),"")</f>
        <v>OE BATTERY</v>
      </c>
      <c r="F174" s="5" t="str">
        <f aca="false">IFERROR(VLOOKUP(C174,part!$A$2:$E$51,4,0),"")</f>
        <v>NS60</v>
      </c>
      <c r="G174" s="5" t="n">
        <f aca="false">IFERROR(VLOOKUP(C174,part!$A$2:$E$51,5,0),"")</f>
        <v>0</v>
      </c>
      <c r="H174" s="5" t="str">
        <f aca="false">VLOOKUP(A174,model!$A$1:$I$620,9,0)</f>
        <v>B24RS</v>
      </c>
      <c r="I174" s="5" t="n">
        <f aca="false">VLOOKUP(B174,model!$A$2:$J$620,10,0)</f>
        <v>1985</v>
      </c>
      <c r="J174" s="5" t="n">
        <f aca="false">VLOOKUP(B174,Sheet6!K173:L1076,2,0)</f>
        <v>0</v>
      </c>
      <c r="K174" s="5" t="n">
        <f aca="false">VLOOKUP(B174,model!A173:M792,13,0)</f>
        <v>0</v>
      </c>
      <c r="L174" s="5" t="str">
        <f aca="false">"{"&amp;""""&amp;"id"&amp;""""&amp;":"&amp;""""&amp;A174&amp;""""&amp;","&amp;""""&amp;"car_model_id"&amp;""""&amp;":"&amp;""""&amp;B174&amp;""""&amp;","&amp;""""&amp;"car_model"&amp;""""&amp;":"&amp;"["&amp;N174&amp;"],"&amp;""""&amp;"parts"&amp;""""&amp;":"&amp;"["&amp;O174&amp;"]"&amp;","&amp;""""&amp;"products"&amp;""""&amp;":"&amp;"["&amp;P174&amp;"]"&amp;"}"&amp;","</f>
        <v>{"id":"173","car_model_id":"173","car_model":[{"id":"173","make_id":"18","model_name":"Civic 1.6L","year_model":"2001 - 2006","description":""},],"parts":[{"id":"3","category":"BATTERY","name":"OE BATTERY","code":"NS60","description":""},],"products":[{"id":"173","car_part_id":"173","bestbuy_id":"0","category":"battery","brand":"energizer","name":"B24RS","value":"","description":"","price":""},]},</v>
      </c>
      <c r="M174" s="5" t="str">
        <f aca="false">"parts"&amp;""""&amp;":"&amp;"["&amp;O174&amp;"]"&amp;","&amp;""""&amp;"products"&amp;""""&amp;":"&amp;"["&amp;P174&amp;"]"&amp;"}"&amp;","</f>
        <v>parts":[{"id":"3","category":"BATTERY","name":"OE BATTERY","code":"NS60","description":""},],"products":[{"id":"173","car_part_id":"173","bestbuy_id":"0","category":"battery","brand":"energizer","name":"B24RS","value":"","description":"","price":""},]},</v>
      </c>
      <c r="N174" s="5" t="str">
        <f aca="false">VLOOKUP(B174,model!$A$2:$V$620,22,0)</f>
        <v>{"id":"173","make_id":"18","model_name":"Civic 1.6L","year_model":"2001 - 2006","description":""},</v>
      </c>
      <c r="O174" s="5" t="str">
        <f aca="false">VLOOKUP(C174,part!$A$2:$G$51,7,0)</f>
        <v>{"id":"3","category":"BATTERY","name":"OE BATTERY","code":"NS60","description":""},</v>
      </c>
      <c r="P174" s="5" t="str">
        <f aca="false">VLOOKUP(A174,product!B174:Y793,23,0)</f>
        <v>{"id":"173","car_part_id":"173","bestbuy_id":"0","category":"battery","brand":"energizer","name":"B24RS","value":"","description":"","price":""},</v>
      </c>
    </row>
    <row r="175" customFormat="false" ht="13.8" hidden="false" customHeight="false" outlineLevel="0" collapsed="false">
      <c r="A175" s="5" t="n">
        <v>174</v>
      </c>
      <c r="B175" s="8" t="n">
        <v>174</v>
      </c>
      <c r="C175" s="5" t="n">
        <f aca="false">VLOOKUP(B175,model!A174:H793,8,0)</f>
        <v>25</v>
      </c>
      <c r="D175" s="5" t="str">
        <f aca="false">IFERROR(VLOOKUP(C175,part!$A$2:$E$51,2,0),"")</f>
        <v>BATTERY</v>
      </c>
      <c r="E175" s="5" t="str">
        <f aca="false">IFERROR(VLOOKUP(C175,part!$A$2:$E$51,3,0),"")</f>
        <v>OE BATTERY</v>
      </c>
      <c r="F175" s="5" t="str">
        <f aca="false">IFERROR(VLOOKUP(C175,part!$A$2:$E$51,4,0),"")</f>
        <v>NS40L</v>
      </c>
      <c r="G175" s="5" t="n">
        <f aca="false">IFERROR(VLOOKUP(C175,part!$A$2:$E$51,5,0),"")</f>
        <v>0</v>
      </c>
      <c r="H175" s="5" t="str">
        <f aca="false">VLOOKUP(A175,model!$A$1:$I$620,9,0)</f>
        <v>B20LS</v>
      </c>
      <c r="I175" s="5" t="n">
        <f aca="false">VLOOKUP(B175,model!$A$2:$J$620,10,0)</f>
        <v>0</v>
      </c>
      <c r="J175" s="5" t="n">
        <f aca="false">VLOOKUP(B175,Sheet6!K174:L1077,2,0)</f>
        <v>0</v>
      </c>
      <c r="K175" s="5" t="n">
        <f aca="false">VLOOKUP(B175,model!A174:M793,13,0)</f>
        <v>0</v>
      </c>
      <c r="L175" s="5" t="str">
        <f aca="false">"{"&amp;""""&amp;"id"&amp;""""&amp;":"&amp;""""&amp;A175&amp;""""&amp;","&amp;""""&amp;"car_model_id"&amp;""""&amp;":"&amp;""""&amp;B175&amp;""""&amp;","&amp;""""&amp;"car_model"&amp;""""&amp;":"&amp;"["&amp;N175&amp;"],"&amp;""""&amp;"parts"&amp;""""&amp;":"&amp;"["&amp;O175&amp;"]"&amp;","&amp;""""&amp;"products"&amp;""""&amp;":"&amp;"["&amp;P175&amp;"]"&amp;"}"&amp;","</f>
        <v>{"id":"174","car_model_id":"174","car_model":[{"id":"174","make_id":"18","model_name":"Civic 1.8L","year_model":"2007 - on","description":""},],"parts":[{"id":"25","category":"BATTERY","name":"OE BATTERY","code":"NS40L","description":""},],"products":[{"id":"174","car_part_id":"174","bestbuy_id":"0","category":"battery","brand":"energizer","name":"B20LS","value":"","description":"","price":""},]},</v>
      </c>
      <c r="M175" s="5" t="str">
        <f aca="false">"parts"&amp;""""&amp;":"&amp;"["&amp;O175&amp;"]"&amp;","&amp;""""&amp;"products"&amp;""""&amp;":"&amp;"["&amp;P175&amp;"]"&amp;"}"&amp;","</f>
        <v>parts":[{"id":"25","category":"BATTERY","name":"OE BATTERY","code":"NS40L","description":""},],"products":[{"id":"174","car_part_id":"174","bestbuy_id":"0","category":"battery","brand":"energizer","name":"B20LS","value":"","description":"","price":""},]},</v>
      </c>
      <c r="N175" s="5" t="str">
        <f aca="false">VLOOKUP(B175,model!$A$2:$V$620,22,0)</f>
        <v>{"id":"174","make_id":"18","model_name":"Civic 1.8L","year_model":"2007 - on","description":""},</v>
      </c>
      <c r="O175" s="5" t="str">
        <f aca="false">VLOOKUP(C175,part!$A$2:$G$51,7,0)</f>
        <v>{"id":"25","category":"BATTERY","name":"OE BATTERY","code":"NS40L","description":""},</v>
      </c>
      <c r="P175" s="5" t="str">
        <f aca="false">VLOOKUP(A175,product!B175:Y794,23,0)</f>
        <v>{"id":"174","car_part_id":"174","bestbuy_id":"0","category":"battery","brand":"energizer","name":"B20LS","value":"","description":"","price":""},</v>
      </c>
    </row>
    <row r="176" customFormat="false" ht="13.8" hidden="false" customHeight="false" outlineLevel="0" collapsed="false">
      <c r="A176" s="5" t="n">
        <v>175</v>
      </c>
      <c r="B176" s="8" t="n">
        <v>175</v>
      </c>
      <c r="C176" s="5" t="n">
        <f aca="false">VLOOKUP(B176,model!A175:H794,8,0)</f>
        <v>3</v>
      </c>
      <c r="D176" s="5" t="str">
        <f aca="false">IFERROR(VLOOKUP(C176,part!$A$2:$E$51,2,0),"")</f>
        <v>BATTERY</v>
      </c>
      <c r="E176" s="5" t="str">
        <f aca="false">IFERROR(VLOOKUP(C176,part!$A$2:$E$51,3,0),"")</f>
        <v>OE BATTERY</v>
      </c>
      <c r="F176" s="5" t="str">
        <f aca="false">IFERROR(VLOOKUP(C176,part!$A$2:$E$51,4,0),"")</f>
        <v>NS60</v>
      </c>
      <c r="G176" s="5" t="n">
        <f aca="false">IFERROR(VLOOKUP(C176,part!$A$2:$E$51,5,0),"")</f>
        <v>0</v>
      </c>
      <c r="H176" s="5" t="str">
        <f aca="false">VLOOKUP(A176,model!$A$1:$I$620,9,0)</f>
        <v>B24LS</v>
      </c>
      <c r="I176" s="5" t="n">
        <f aca="false">VLOOKUP(B176,model!$A$2:$J$620,10,0)</f>
        <v>1985</v>
      </c>
      <c r="J176" s="5" t="n">
        <f aca="false">VLOOKUP(B176,Sheet6!K175:L1078,2,0)</f>
        <v>0</v>
      </c>
      <c r="K176" s="5" t="str">
        <f aca="false">VLOOKUP(B176,model!A175:M794,13,0)</f>
        <v>1988/1985</v>
      </c>
      <c r="L176" s="5" t="str">
        <f aca="false">"{"&amp;""""&amp;"id"&amp;""""&amp;":"&amp;""""&amp;A176&amp;""""&amp;","&amp;""""&amp;"car_model_id"&amp;""""&amp;":"&amp;""""&amp;B176&amp;""""&amp;","&amp;""""&amp;"car_model"&amp;""""&amp;":"&amp;"["&amp;N176&amp;"],"&amp;""""&amp;"parts"&amp;""""&amp;":"&amp;"["&amp;O176&amp;"]"&amp;","&amp;""""&amp;"products"&amp;""""&amp;":"&amp;"["&amp;P176&amp;"]"&amp;"}"&amp;","</f>
        <v>{"id":"175","car_model_id":"175","car_model":[{"id":"175","make_id":"18","model_name":"Civic 1.8 &amp; 2.0","year_model":"2007","description":""},],"parts":[{"id":"3","category":"BATTERY","name":"OE BATTERY","code":"NS60","description":""},],"products":[{"id":"175","car_part_id":"175","bestbuy_id":"1988","category":"battery","brand":"energizer","name":"B24LS","value":"","description":"5250","price":"5250"},{"id":"664","car_part_id":"175","bestbuy_id":"1985","category":"battery","brand":"energizer","name":"B24LS","description":"","price":"5300"},]},</v>
      </c>
      <c r="M176" s="5" t="str">
        <f aca="false">"parts"&amp;""""&amp;":"&amp;"["&amp;O176&amp;"]"&amp;","&amp;""""&amp;"products"&amp;""""&amp;":"&amp;"["&amp;P176&amp;"]"&amp;"}"&amp;","</f>
        <v>parts":[{"id":"3","category":"BATTERY","name":"OE BATTERY","code":"NS60","description":""},],"products":[{"id":"175","car_part_id":"175","bestbuy_id":"1988","category":"battery","brand":"energizer","name":"B24LS","value":"","description":"5250","price":"5250"},{"id":"664","car_part_id":"175","bestbuy_id":"1985","category":"battery","brand":"energizer","name":"B24LS","description":"","price":"5300"},]},</v>
      </c>
      <c r="N176" s="5" t="str">
        <f aca="false">VLOOKUP(B176,model!$A$2:$V$620,22,0)</f>
        <v>{"id":"175","make_id":"18","model_name":"Civic 1.8 &amp; 2.0","year_model":"2007","description":""},</v>
      </c>
      <c r="O176" s="5" t="str">
        <f aca="false">VLOOKUP(C176,part!$A$2:$G$51,7,0)</f>
        <v>{"id":"3","category":"BATTERY","name":"OE BATTERY","code":"NS60","description":""},</v>
      </c>
      <c r="P176" s="5" t="str">
        <f aca="false">VLOOKUP(A176,product!B176:Y795,23,0)</f>
        <v>{"id":"175","car_part_id":"175","bestbuy_id":"1988","category":"battery","brand":"energizer","name":"B24LS","value":"","description":"5250","price":"5250"},{"id":"664","car_part_id":"175","bestbuy_id":"1985","category":"battery","brand":"energizer","name":"B24LS","description":"","price":"5300"},</v>
      </c>
    </row>
    <row r="177" customFormat="false" ht="13.8" hidden="false" customHeight="false" outlineLevel="0" collapsed="false">
      <c r="A177" s="5" t="n">
        <v>176</v>
      </c>
      <c r="B177" s="8" t="n">
        <v>176</v>
      </c>
      <c r="C177" s="5" t="n">
        <f aca="false">VLOOKUP(B177,model!A176:H795,8,0)</f>
        <v>3</v>
      </c>
      <c r="D177" s="5" t="str">
        <f aca="false">IFERROR(VLOOKUP(C177,part!$A$2:$E$51,2,0),"")</f>
        <v>BATTERY</v>
      </c>
      <c r="E177" s="5" t="str">
        <f aca="false">IFERROR(VLOOKUP(C177,part!$A$2:$E$51,3,0),"")</f>
        <v>OE BATTERY</v>
      </c>
      <c r="F177" s="5" t="str">
        <f aca="false">IFERROR(VLOOKUP(C177,part!$A$2:$E$51,4,0),"")</f>
        <v>NS60</v>
      </c>
      <c r="G177" s="5" t="n">
        <f aca="false">IFERROR(VLOOKUP(C177,part!$A$2:$E$51,5,0),"")</f>
        <v>0</v>
      </c>
      <c r="H177" s="5" t="str">
        <f aca="false">VLOOKUP(A177,model!$A$1:$I$620,9,0)</f>
        <v>B24LS</v>
      </c>
      <c r="I177" s="5" t="n">
        <f aca="false">VLOOKUP(B177,model!$A$2:$J$620,10,0)</f>
        <v>1985</v>
      </c>
      <c r="J177" s="5" t="n">
        <f aca="false">VLOOKUP(B177,Sheet6!K176:L1079,2,0)</f>
        <v>0</v>
      </c>
      <c r="K177" s="5" t="str">
        <f aca="false">VLOOKUP(B177,model!A176:M795,13,0)</f>
        <v>1988/1985</v>
      </c>
      <c r="L177" s="5" t="str">
        <f aca="false">"{"&amp;""""&amp;"id"&amp;""""&amp;":"&amp;""""&amp;A177&amp;""""&amp;","&amp;""""&amp;"car_model_id"&amp;""""&amp;":"&amp;""""&amp;B177&amp;""""&amp;","&amp;""""&amp;"car_model"&amp;""""&amp;":"&amp;"["&amp;N177&amp;"],"&amp;""""&amp;"parts"&amp;""""&amp;":"&amp;"["&amp;O177&amp;"]"&amp;","&amp;""""&amp;"products"&amp;""""&amp;":"&amp;"["&amp;P177&amp;"]"&amp;"}"&amp;","</f>
        <v>{"id":"176","car_model_id":"176","car_model":[{"id":"176","make_id":"18","model_name":"CRV","year_model":"1997 - on","description":""},],"parts":[{"id":"3","category":"BATTERY","name":"OE BATTERY","code":"NS60","description":""},],"products":[{"id":"176","car_part_id":"176","bestbuy_id":"1988","category":"battery","brand":"energizer","name":"B24LS","value":"","description":"5250","price":"5250"},{"id":"665","car_part_id":"176","bestbuy_id":"1985","category":"battery","brand":"energizer","name":"B24LS","description":"","price":"5300"},]},</v>
      </c>
      <c r="M177" s="5" t="str">
        <f aca="false">"parts"&amp;""""&amp;":"&amp;"["&amp;O177&amp;"]"&amp;","&amp;""""&amp;"products"&amp;""""&amp;":"&amp;"["&amp;P177&amp;"]"&amp;"}"&amp;","</f>
        <v>parts":[{"id":"3","category":"BATTERY","name":"OE BATTERY","code":"NS60","description":""},],"products":[{"id":"176","car_part_id":"176","bestbuy_id":"1988","category":"battery","brand":"energizer","name":"B24LS","value":"","description":"5250","price":"5250"},{"id":"665","car_part_id":"176","bestbuy_id":"1985","category":"battery","brand":"energizer","name":"B24LS","description":"","price":"5300"},]},</v>
      </c>
      <c r="N177" s="5" t="str">
        <f aca="false">VLOOKUP(B177,model!$A$2:$V$620,22,0)</f>
        <v>{"id":"176","make_id":"18","model_name":"CRV","year_model":"1997 - on","description":""},</v>
      </c>
      <c r="O177" s="5" t="str">
        <f aca="false">VLOOKUP(C177,part!$A$2:$G$51,7,0)</f>
        <v>{"id":"3","category":"BATTERY","name":"OE BATTERY","code":"NS60","description":""},</v>
      </c>
      <c r="P177" s="5" t="str">
        <f aca="false">VLOOKUP(A177,product!B177:Y796,23,0)</f>
        <v>{"id":"176","car_part_id":"176","bestbuy_id":"1988","category":"battery","brand":"energizer","name":"B24LS","value":"","description":"5250","price":"5250"},{"id":"665","car_part_id":"176","bestbuy_id":"1985","category":"battery","brand":"energizer","name":"B24LS","description":"","price":"5300"},</v>
      </c>
    </row>
    <row r="178" customFormat="false" ht="13.8" hidden="false" customHeight="false" outlineLevel="0" collapsed="false">
      <c r="A178" s="5" t="n">
        <v>177</v>
      </c>
      <c r="B178" s="8" t="n">
        <v>177</v>
      </c>
      <c r="C178" s="5" t="n">
        <f aca="false">VLOOKUP(B178,model!A177:H796,8,0)</f>
        <v>16</v>
      </c>
      <c r="D178" s="5" t="str">
        <f aca="false">IFERROR(VLOOKUP(C178,part!$A$2:$E$51,2,0),"")</f>
        <v>BATTERY</v>
      </c>
      <c r="E178" s="5" t="str">
        <f aca="false">IFERROR(VLOOKUP(C178,part!$A$2:$E$51,3,0),"")</f>
        <v>OE BATTERY</v>
      </c>
      <c r="F178" s="5" t="str">
        <f aca="false">IFERROR(VLOOKUP(C178,part!$A$2:$E$51,4,0),"")</f>
        <v>NS60L</v>
      </c>
      <c r="G178" s="5" t="n">
        <f aca="false">IFERROR(VLOOKUP(C178,part!$A$2:$E$51,5,0),"")</f>
        <v>0</v>
      </c>
      <c r="H178" s="5" t="str">
        <f aca="false">VLOOKUP(A178,model!$A$1:$I$620,9,0)</f>
        <v>B24LS</v>
      </c>
      <c r="I178" s="5" t="n">
        <f aca="false">VLOOKUP(B178,model!$A$2:$J$620,10,0)</f>
        <v>0</v>
      </c>
      <c r="J178" s="5" t="n">
        <f aca="false">VLOOKUP(B178,Sheet6!K177:L1080,2,0)</f>
        <v>0</v>
      </c>
      <c r="K178" s="5" t="str">
        <f aca="false">VLOOKUP(B178,model!A177:M796,13,0)</f>
        <v>1988/1985</v>
      </c>
      <c r="L178" s="5" t="str">
        <f aca="false">"{"&amp;""""&amp;"id"&amp;""""&amp;":"&amp;""""&amp;A178&amp;""""&amp;","&amp;""""&amp;"car_model_id"&amp;""""&amp;":"&amp;""""&amp;B178&amp;""""&amp;","&amp;""""&amp;"car_model"&amp;""""&amp;":"&amp;"["&amp;N178&amp;"],"&amp;""""&amp;"parts"&amp;""""&amp;":"&amp;"["&amp;O178&amp;"]"&amp;","&amp;""""&amp;"products"&amp;""""&amp;":"&amp;"["&amp;P178&amp;"]"&amp;"}"&amp;","</f>
        <v>{"id":"177","car_model_id":"177","car_model":[{"id":"177","make_id":"18","model_name":"CR-V 2.0-2.4","year_model":"2007 - on","description":""},],"parts":[{"id":"16","category":"BATTERY","name":"OE BATTERY","code":"NS60L","description":""},],"products":[{"id":"177","car_part_id":"177","bestbuy_id":"1988","category":"battery","brand":"energizer","name":"B24LS","value":"","description":"5250","price":"5250"},{"id":"666","car_part_id":"177","bestbuy_id":"1985","category":"battery","brand":"energizer","name":"B24LS","description":"","price":"5300"},]},</v>
      </c>
      <c r="M178" s="5" t="str">
        <f aca="false">"parts"&amp;""""&amp;":"&amp;"["&amp;O178&amp;"]"&amp;","&amp;""""&amp;"products"&amp;""""&amp;":"&amp;"["&amp;P178&amp;"]"&amp;"}"&amp;","</f>
        <v>parts":[{"id":"16","category":"BATTERY","name":"OE BATTERY","code":"NS60L","description":""},],"products":[{"id":"177","car_part_id":"177","bestbuy_id":"1988","category":"battery","brand":"energizer","name":"B24LS","value":"","description":"5250","price":"5250"},{"id":"666","car_part_id":"177","bestbuy_id":"1985","category":"battery","brand":"energizer","name":"B24LS","description":"","price":"5300"},]},</v>
      </c>
      <c r="N178" s="5" t="str">
        <f aca="false">VLOOKUP(B178,model!$A$2:$V$620,22,0)</f>
        <v>{"id":"177","make_id":"18","model_name":"CR-V 2.0-2.4","year_model":"2007 - on","description":""},</v>
      </c>
      <c r="O178" s="5" t="str">
        <f aca="false">VLOOKUP(C178,part!$A$2:$G$51,7,0)</f>
        <v>{"id":"16","category":"BATTERY","name":"OE BATTERY","code":"NS60L","description":""},</v>
      </c>
      <c r="P178" s="5" t="str">
        <f aca="false">VLOOKUP(A178,product!B178:Y797,23,0)</f>
        <v>{"id":"177","car_part_id":"177","bestbuy_id":"1988","category":"battery","brand":"energizer","name":"B24LS","value":"","description":"5250","price":"5250"},{"id":"666","car_part_id":"177","bestbuy_id":"1985","category":"battery","brand":"energizer","name":"B24LS","description":"","price":"5300"},</v>
      </c>
    </row>
    <row r="179" customFormat="false" ht="13.8" hidden="false" customHeight="false" outlineLevel="0" collapsed="false">
      <c r="A179" s="5" t="n">
        <v>178</v>
      </c>
      <c r="B179" s="8" t="n">
        <v>178</v>
      </c>
      <c r="C179" s="5" t="n">
        <f aca="false">VLOOKUP(B179,model!A178:H797,8,0)</f>
        <v>3</v>
      </c>
      <c r="D179" s="5" t="str">
        <f aca="false">IFERROR(VLOOKUP(C179,part!$A$2:$E$51,2,0),"")</f>
        <v>BATTERY</v>
      </c>
      <c r="E179" s="5" t="str">
        <f aca="false">IFERROR(VLOOKUP(C179,part!$A$2:$E$51,3,0),"")</f>
        <v>OE BATTERY</v>
      </c>
      <c r="F179" s="5" t="str">
        <f aca="false">IFERROR(VLOOKUP(C179,part!$A$2:$E$51,4,0),"")</f>
        <v>NS60</v>
      </c>
      <c r="G179" s="5" t="n">
        <f aca="false">IFERROR(VLOOKUP(C179,part!$A$2:$E$51,5,0),"")</f>
        <v>0</v>
      </c>
      <c r="H179" s="5" t="str">
        <f aca="false">VLOOKUP(A179,model!$A$1:$I$620,9,0)</f>
        <v>B24LS</v>
      </c>
      <c r="I179" s="5" t="n">
        <f aca="false">VLOOKUP(B179,model!$A$2:$J$620,10,0)</f>
        <v>1985</v>
      </c>
      <c r="J179" s="5" t="n">
        <f aca="false">VLOOKUP(B179,Sheet6!K178:L1081,2,0)</f>
        <v>0</v>
      </c>
      <c r="K179" s="5" t="str">
        <f aca="false">VLOOKUP(B179,model!A178:M797,13,0)</f>
        <v>1988/1985</v>
      </c>
      <c r="L179" s="5" t="str">
        <f aca="false">"{"&amp;""""&amp;"id"&amp;""""&amp;":"&amp;""""&amp;A179&amp;""""&amp;","&amp;""""&amp;"car_model_id"&amp;""""&amp;":"&amp;""""&amp;B179&amp;""""&amp;","&amp;""""&amp;"car_model"&amp;""""&amp;":"&amp;"["&amp;N179&amp;"],"&amp;""""&amp;"parts"&amp;""""&amp;":"&amp;"["&amp;O179&amp;"]"&amp;","&amp;""""&amp;"products"&amp;""""&amp;":"&amp;"["&amp;P179&amp;"]"&amp;"}"&amp;","</f>
        <v>{"id":"178","car_model_id":"178","car_model":[{"id":"178","make_id":"18","model_name":"HRV","year_model":"2000 - on","description":""},],"parts":[{"id":"3","category":"BATTERY","name":"OE BATTERY","code":"NS60","description":""},],"products":[{"id":"178","car_part_id":"178","bestbuy_id":"1988","category":"battery","brand":"energizer","name":"B24LS","value":"","description":"5250","price":"5250"},{"id":"667","car_part_id":"178","bestbuy_id":"1985","category":"battery","brand":"energizer","name":"B24LS","description":"","price":"5300"},]},</v>
      </c>
      <c r="M179" s="5" t="str">
        <f aca="false">"parts"&amp;""""&amp;":"&amp;"["&amp;O179&amp;"]"&amp;","&amp;""""&amp;"products"&amp;""""&amp;":"&amp;"["&amp;P179&amp;"]"&amp;"}"&amp;","</f>
        <v>parts":[{"id":"3","category":"BATTERY","name":"OE BATTERY","code":"NS60","description":""},],"products":[{"id":"178","car_part_id":"178","bestbuy_id":"1988","category":"battery","brand":"energizer","name":"B24LS","value":"","description":"5250","price":"5250"},{"id":"667","car_part_id":"178","bestbuy_id":"1985","category":"battery","brand":"energizer","name":"B24LS","description":"","price":"5300"},]},</v>
      </c>
      <c r="N179" s="5" t="str">
        <f aca="false">VLOOKUP(B179,model!$A$2:$V$620,22,0)</f>
        <v>{"id":"178","make_id":"18","model_name":"HRV","year_model":"2000 - on","description":""},</v>
      </c>
      <c r="O179" s="5" t="str">
        <f aca="false">VLOOKUP(C179,part!$A$2:$G$51,7,0)</f>
        <v>{"id":"3","category":"BATTERY","name":"OE BATTERY","code":"NS60","description":""},</v>
      </c>
      <c r="P179" s="5" t="str">
        <f aca="false">VLOOKUP(A179,product!B179:Y798,23,0)</f>
        <v>{"id":"178","car_part_id":"178","bestbuy_id":"1988","category":"battery","brand":"energizer","name":"B24LS","value":"","description":"5250","price":"5250"},{"id":"667","car_part_id":"178","bestbuy_id":"1985","category":"battery","brand":"energizer","name":"B24LS","description":"","price":"5300"},</v>
      </c>
    </row>
    <row r="180" customFormat="false" ht="13.8" hidden="false" customHeight="false" outlineLevel="0" collapsed="false">
      <c r="A180" s="5" t="n">
        <v>179</v>
      </c>
      <c r="B180" s="8" t="n">
        <v>179</v>
      </c>
      <c r="C180" s="5" t="n">
        <f aca="false">VLOOKUP(B180,model!A179:H798,8,0)</f>
        <v>11</v>
      </c>
      <c r="D180" s="5" t="str">
        <f aca="false">IFERROR(VLOOKUP(C180,part!$A$2:$E$51,2,0),"")</f>
        <v>BATTERY</v>
      </c>
      <c r="E180" s="5" t="str">
        <f aca="false">IFERROR(VLOOKUP(C180,part!$A$2:$E$51,3,0),"")</f>
        <v>OE BATTERY</v>
      </c>
      <c r="F180" s="5" t="str">
        <f aca="false">IFERROR(VLOOKUP(C180,part!$A$2:$E$51,4,0),"")</f>
        <v>N50</v>
      </c>
      <c r="G180" s="5" t="n">
        <f aca="false">IFERROR(VLOOKUP(C180,part!$A$2:$E$51,5,0),"")</f>
        <v>0</v>
      </c>
      <c r="H180" s="5" t="str">
        <f aca="false">VLOOKUP(A180,model!$A$1:$I$620,9,0)</f>
        <v>D26L</v>
      </c>
      <c r="I180" s="5" t="n">
        <f aca="false">VLOOKUP(B180,model!$A$2:$J$620,10,0)</f>
        <v>0</v>
      </c>
      <c r="J180" s="5" t="n">
        <f aca="false">VLOOKUP(B180,Sheet6!K179:L1082,2,0)</f>
        <v>0</v>
      </c>
      <c r="K180" s="5" t="n">
        <f aca="false">VLOOKUP(B180,model!A179:M798,13,0)</f>
        <v>1995</v>
      </c>
      <c r="L180" s="5" t="str">
        <f aca="false">"{"&amp;""""&amp;"id"&amp;""""&amp;":"&amp;""""&amp;A180&amp;""""&amp;","&amp;""""&amp;"car_model_id"&amp;""""&amp;":"&amp;""""&amp;B180&amp;""""&amp;","&amp;""""&amp;"car_model"&amp;""""&amp;":"&amp;"["&amp;N180&amp;"],"&amp;""""&amp;"parts"&amp;""""&amp;":"&amp;"["&amp;O180&amp;"]"&amp;","&amp;""""&amp;"products"&amp;""""&amp;":"&amp;"["&amp;P180&amp;"]"&amp;"}"&amp;","</f>
        <v>{"id":"179","car_model_id":"179","car_model":[{"id":"179","make_id":"18","model_name":"Legend ","year_model":"1994 - 1995","description":""},],"parts":[{"id":"11","category":"BATTERY","name":"OE BATTERY","code":"N50","description":""},],"products":[{"id":"179","car_part_id":"179","bestbuy_id":"1995","category":"battery","brand":"energizer","name":"D26L","value":"","description":"6300","price":"6300"},]},</v>
      </c>
      <c r="M180" s="5" t="str">
        <f aca="false">"parts"&amp;""""&amp;":"&amp;"["&amp;O180&amp;"]"&amp;","&amp;""""&amp;"products"&amp;""""&amp;":"&amp;"["&amp;P180&amp;"]"&amp;"}"&amp;","</f>
        <v>parts":[{"id":"11","category":"BATTERY","name":"OE BATTERY","code":"N50","description":""},],"products":[{"id":"179","car_part_id":"179","bestbuy_id":"1995","category":"battery","brand":"energizer","name":"D26L","value":"","description":"6300","price":"6300"},]},</v>
      </c>
      <c r="N180" s="5" t="str">
        <f aca="false">VLOOKUP(B180,model!$A$2:$V$620,22,0)</f>
        <v>{"id":"179","make_id":"18","model_name":"Legend ","year_model":"1994 - 1995","description":""},</v>
      </c>
      <c r="O180" s="5" t="str">
        <f aca="false">VLOOKUP(C180,part!$A$2:$G$51,7,0)</f>
        <v>{"id":"11","category":"BATTERY","name":"OE BATTERY","code":"N50","description":""},</v>
      </c>
      <c r="P180" s="5" t="str">
        <f aca="false">VLOOKUP(A180,product!B180:Y799,23,0)</f>
        <v>{"id":"179","car_part_id":"179","bestbuy_id":"1995","category":"battery","brand":"energizer","name":"D26L","value":"","description":"6300","price":"6300"},</v>
      </c>
    </row>
    <row r="181" customFormat="false" ht="13.8" hidden="false" customHeight="false" outlineLevel="0" collapsed="false">
      <c r="A181" s="5" t="n">
        <v>180</v>
      </c>
      <c r="B181" s="8" t="n">
        <v>180</v>
      </c>
      <c r="C181" s="5" t="n">
        <f aca="false">VLOOKUP(B181,model!A180:H799,8,0)</f>
        <v>11</v>
      </c>
      <c r="D181" s="5" t="str">
        <f aca="false">IFERROR(VLOOKUP(C181,part!$A$2:$E$51,2,0),"")</f>
        <v>BATTERY</v>
      </c>
      <c r="E181" s="5" t="str">
        <f aca="false">IFERROR(VLOOKUP(C181,part!$A$2:$E$51,3,0),"")</f>
        <v>OE BATTERY</v>
      </c>
      <c r="F181" s="5" t="str">
        <f aca="false">IFERROR(VLOOKUP(C181,part!$A$2:$E$51,4,0),"")</f>
        <v>N50</v>
      </c>
      <c r="G181" s="5" t="n">
        <f aca="false">IFERROR(VLOOKUP(C181,part!$A$2:$E$51,5,0),"")</f>
        <v>0</v>
      </c>
      <c r="H181" s="5" t="str">
        <f aca="false">VLOOKUP(A181,model!$A$1:$I$620,9,0)</f>
        <v>D26L</v>
      </c>
      <c r="I181" s="5" t="n">
        <f aca="false">VLOOKUP(B181,model!$A$2:$J$620,10,0)</f>
        <v>0</v>
      </c>
      <c r="J181" s="5" t="n">
        <f aca="false">VLOOKUP(B181,Sheet6!K180:L1083,2,0)</f>
        <v>0</v>
      </c>
      <c r="K181" s="5" t="n">
        <f aca="false">VLOOKUP(B181,model!A180:M799,13,0)</f>
        <v>1995</v>
      </c>
      <c r="L181" s="5" t="str">
        <f aca="false">"{"&amp;""""&amp;"id"&amp;""""&amp;":"&amp;""""&amp;A181&amp;""""&amp;","&amp;""""&amp;"car_model_id"&amp;""""&amp;":"&amp;""""&amp;B181&amp;""""&amp;","&amp;""""&amp;"car_model"&amp;""""&amp;":"&amp;"["&amp;N181&amp;"],"&amp;""""&amp;"parts"&amp;""""&amp;":"&amp;"["&amp;O181&amp;"]"&amp;","&amp;""""&amp;"products"&amp;""""&amp;":"&amp;"["&amp;P181&amp;"]"&amp;"}"&amp;","</f>
        <v>{"id":"180","car_model_id":"180","car_model":[{"id":"180","make_id":"18","model_name":"Lergend ","year_model":"2016","description":""},],"parts":[{"id":"11","category":"BATTERY","name":"OE BATTERY","code":"N50","description":""},],"products":[{"id":"180","car_part_id":"180","bestbuy_id":"1995","category":"battery","brand":"energizer","name":"D26L","value":"","description":"6300","price":"6300"},]},</v>
      </c>
      <c r="M181" s="5" t="str">
        <f aca="false">"parts"&amp;""""&amp;":"&amp;"["&amp;O181&amp;"]"&amp;","&amp;""""&amp;"products"&amp;""""&amp;":"&amp;"["&amp;P181&amp;"]"&amp;"}"&amp;","</f>
        <v>parts":[{"id":"11","category":"BATTERY","name":"OE BATTERY","code":"N50","description":""},],"products":[{"id":"180","car_part_id":"180","bestbuy_id":"1995","category":"battery","brand":"energizer","name":"D26L","value":"","description":"6300","price":"6300"},]},</v>
      </c>
      <c r="N181" s="5" t="str">
        <f aca="false">VLOOKUP(B181,model!$A$2:$V$620,22,0)</f>
        <v>{"id":"180","make_id":"18","model_name":"Lergend ","year_model":"2016","description":""},</v>
      </c>
      <c r="O181" s="5" t="str">
        <f aca="false">VLOOKUP(C181,part!$A$2:$G$51,7,0)</f>
        <v>{"id":"11","category":"BATTERY","name":"OE BATTERY","code":"N50","description":""},</v>
      </c>
      <c r="P181" s="5" t="str">
        <f aca="false">VLOOKUP(A181,product!B181:Y800,23,0)</f>
        <v>{"id":"180","car_part_id":"180","bestbuy_id":"1995","category":"battery","brand":"energizer","name":"D26L","value":"","description":"6300","price":"6300"},</v>
      </c>
    </row>
    <row r="182" customFormat="false" ht="13.8" hidden="false" customHeight="false" outlineLevel="0" collapsed="false">
      <c r="A182" s="5" t="n">
        <v>181</v>
      </c>
      <c r="B182" s="8" t="n">
        <v>181</v>
      </c>
      <c r="C182" s="5" t="n">
        <f aca="false">VLOOKUP(B182,model!A181:H800,8,0)</f>
        <v>11</v>
      </c>
      <c r="D182" s="5" t="str">
        <f aca="false">IFERROR(VLOOKUP(C182,part!$A$2:$E$51,2,0),"")</f>
        <v>BATTERY</v>
      </c>
      <c r="E182" s="5" t="str">
        <f aca="false">IFERROR(VLOOKUP(C182,part!$A$2:$E$51,3,0),"")</f>
        <v>OE BATTERY</v>
      </c>
      <c r="F182" s="5" t="str">
        <f aca="false">IFERROR(VLOOKUP(C182,part!$A$2:$E$51,4,0),"")</f>
        <v>N50</v>
      </c>
      <c r="G182" s="5" t="n">
        <f aca="false">IFERROR(VLOOKUP(C182,part!$A$2:$E$51,5,0),"")</f>
        <v>0</v>
      </c>
      <c r="H182" s="5" t="str">
        <f aca="false">VLOOKUP(A182,model!$A$1:$I$620,9,0)</f>
        <v>D26L</v>
      </c>
      <c r="I182" s="5" t="n">
        <f aca="false">VLOOKUP(B182,model!$A$2:$J$620,10,0)</f>
        <v>0</v>
      </c>
      <c r="J182" s="5" t="n">
        <f aca="false">VLOOKUP(B182,Sheet6!K181:L1084,2,0)</f>
        <v>0</v>
      </c>
      <c r="K182" s="5" t="n">
        <f aca="false">VLOOKUP(B182,model!A181:M800,13,0)</f>
        <v>1995</v>
      </c>
      <c r="L182" s="5" t="str">
        <f aca="false">"{"&amp;""""&amp;"id"&amp;""""&amp;":"&amp;""""&amp;A182&amp;""""&amp;","&amp;""""&amp;"car_model_id"&amp;""""&amp;":"&amp;""""&amp;B182&amp;""""&amp;","&amp;""""&amp;"car_model"&amp;""""&amp;":"&amp;"["&amp;N182&amp;"],"&amp;""""&amp;"parts"&amp;""""&amp;":"&amp;"["&amp;O182&amp;"]"&amp;","&amp;""""&amp;"products"&amp;""""&amp;":"&amp;"["&amp;P182&amp;"]"&amp;"}"&amp;","</f>
        <v>{"id":"181","car_model_id":"181","car_model":[{"id":"181","make_id":"18","model_name":"Odyssey","year_model":"1987 - 2013","description":""},],"parts":[{"id":"11","category":"BATTERY","name":"OE BATTERY","code":"N50","description":""},],"products":[{"id":"181","car_part_id":"181","bestbuy_id":"1995","category":"battery","brand":"energizer","name":"D26L","value":"","description":"6300","price":"6300"},]},</v>
      </c>
      <c r="M182" s="5" t="str">
        <f aca="false">"parts"&amp;""""&amp;":"&amp;"["&amp;O182&amp;"]"&amp;","&amp;""""&amp;"products"&amp;""""&amp;":"&amp;"["&amp;P182&amp;"]"&amp;"}"&amp;","</f>
        <v>parts":[{"id":"11","category":"BATTERY","name":"OE BATTERY","code":"N50","description":""},],"products":[{"id":"181","car_part_id":"181","bestbuy_id":"1995","category":"battery","brand":"energizer","name":"D26L","value":"","description":"6300","price":"6300"},]},</v>
      </c>
      <c r="N182" s="5" t="str">
        <f aca="false">VLOOKUP(B182,model!$A$2:$V$620,22,0)</f>
        <v>{"id":"181","make_id":"18","model_name":"Odyssey","year_model":"1987 - 2013","description":""},</v>
      </c>
      <c r="O182" s="5" t="str">
        <f aca="false">VLOOKUP(C182,part!$A$2:$G$51,7,0)</f>
        <v>{"id":"11","category":"BATTERY","name":"OE BATTERY","code":"N50","description":""},</v>
      </c>
      <c r="P182" s="5" t="str">
        <f aca="false">VLOOKUP(A182,product!B182:Y801,23,0)</f>
        <v>{"id":"181","car_part_id":"181","bestbuy_id":"1995","category":"battery","brand":"energizer","name":"D26L","value":"","description":"6300","price":"6300"},</v>
      </c>
    </row>
    <row r="183" customFormat="false" ht="13.8" hidden="false" customHeight="false" outlineLevel="0" collapsed="false">
      <c r="A183" s="5" t="n">
        <v>182</v>
      </c>
      <c r="B183" s="8" t="n">
        <v>182</v>
      </c>
      <c r="C183" s="5" t="n">
        <f aca="false">VLOOKUP(B183,model!A182:H801,8,0)</f>
        <v>28</v>
      </c>
      <c r="D183" s="5" t="str">
        <f aca="false">IFERROR(VLOOKUP(C183,part!$A$2:$E$51,2,0),"")</f>
        <v>BATTERY</v>
      </c>
      <c r="E183" s="5" t="str">
        <f aca="false">IFERROR(VLOOKUP(C183,part!$A$2:$E$51,3,0),"")</f>
        <v>OE BATTERY</v>
      </c>
      <c r="F183" s="5" t="str">
        <f aca="false">IFERROR(VLOOKUP(C183,part!$A$2:$E$51,4,0),"")</f>
        <v>Q65 (D23L)</v>
      </c>
      <c r="G183" s="5" t="n">
        <f aca="false">IFERROR(VLOOKUP(C183,part!$A$2:$E$51,5,0),"")</f>
        <v>0</v>
      </c>
      <c r="H183" s="5" t="str">
        <f aca="false">VLOOKUP(A183,model!$A$1:$I$620,9,0)</f>
        <v>EFB D23L</v>
      </c>
      <c r="I183" s="5" t="n">
        <f aca="false">VLOOKUP(B183,model!$A$2:$J$620,10,0)</f>
        <v>0</v>
      </c>
      <c r="J183" s="5" t="n">
        <f aca="false">VLOOKUP(B183,Sheet6!K182:L1085,2,0)</f>
        <v>0</v>
      </c>
      <c r="K183" s="5" t="n">
        <f aca="false">VLOOKUP(B183,model!A182:M801,13,0)</f>
        <v>1999</v>
      </c>
      <c r="L183" s="5" t="str">
        <f aca="false">"{"&amp;""""&amp;"id"&amp;""""&amp;":"&amp;""""&amp;A183&amp;""""&amp;","&amp;""""&amp;"car_model_id"&amp;""""&amp;":"&amp;""""&amp;B183&amp;""""&amp;","&amp;""""&amp;"car_model"&amp;""""&amp;":"&amp;"["&amp;N183&amp;"],"&amp;""""&amp;"parts"&amp;""""&amp;":"&amp;"["&amp;O183&amp;"]"&amp;","&amp;""""&amp;"products"&amp;""""&amp;":"&amp;"["&amp;P183&amp;"]"&amp;"}"&amp;","</f>
        <v>{"id":"182","car_model_id":"182","car_model":[{"id":"182","make_id":"18","model_name":"Odyssey (with Start - Stop Option)","year_model":"2014 - on","description":""},],"parts":[{"id":"28","category":"BATTERY","name":"OE BATTERY","code":"Q65 (D23L)","description":""},],"products":[{"id":"182","car_part_id":"182","bestbuy_id":"1999","category":"battery","brand":"energizer","name":"EFB D23L","value":"","description":"","price":""},]},</v>
      </c>
      <c r="M183" s="5" t="str">
        <f aca="false">"parts"&amp;""""&amp;":"&amp;"["&amp;O183&amp;"]"&amp;","&amp;""""&amp;"products"&amp;""""&amp;":"&amp;"["&amp;P183&amp;"]"&amp;"}"&amp;","</f>
        <v>parts":[{"id":"28","category":"BATTERY","name":"OE BATTERY","code":"Q65 (D23L)","description":""},],"products":[{"id":"182","car_part_id":"182","bestbuy_id":"1999","category":"battery","brand":"energizer","name":"EFB D23L","value":"","description":"","price":""},]},</v>
      </c>
      <c r="N183" s="5" t="str">
        <f aca="false">VLOOKUP(B183,model!$A$2:$V$620,22,0)</f>
        <v>{"id":"182","make_id":"18","model_name":"Odyssey (with Start - Stop Option)","year_model":"2014 - on","description":""},</v>
      </c>
      <c r="O183" s="5" t="str">
        <f aca="false">VLOOKUP(C183,part!$A$2:$G$51,7,0)</f>
        <v>{"id":"28","category":"BATTERY","name":"OE BATTERY","code":"Q65 (D23L)","description":""},</v>
      </c>
      <c r="P183" s="5" t="str">
        <f aca="false">VLOOKUP(A183,product!B183:Y802,23,0)</f>
        <v>{"id":"182","car_part_id":"182","bestbuy_id":"1999","category":"battery","brand":"energizer","name":"EFB D23L","value":"","description":"","price":""},</v>
      </c>
    </row>
    <row r="184" customFormat="false" ht="13.8" hidden="false" customHeight="false" outlineLevel="0" collapsed="false">
      <c r="A184" s="5" t="n">
        <v>183</v>
      </c>
      <c r="B184" s="8" t="n">
        <v>183</v>
      </c>
      <c r="C184" s="5" t="n">
        <f aca="false">VLOOKUP(B184,model!A183:H802,8,0)</f>
        <v>11</v>
      </c>
      <c r="D184" s="5" t="str">
        <f aca="false">IFERROR(VLOOKUP(C184,part!$A$2:$E$51,2,0),"")</f>
        <v>BATTERY</v>
      </c>
      <c r="E184" s="5" t="str">
        <f aca="false">IFERROR(VLOOKUP(C184,part!$A$2:$E$51,3,0),"")</f>
        <v>OE BATTERY</v>
      </c>
      <c r="F184" s="5" t="str">
        <f aca="false">IFERROR(VLOOKUP(C184,part!$A$2:$E$51,4,0),"")</f>
        <v>N50</v>
      </c>
      <c r="G184" s="5" t="n">
        <f aca="false">IFERROR(VLOOKUP(C184,part!$A$2:$E$51,5,0),"")</f>
        <v>0</v>
      </c>
      <c r="H184" s="5" t="str">
        <f aca="false">VLOOKUP(A184,model!$A$1:$I$620,9,0)</f>
        <v>D26L</v>
      </c>
      <c r="I184" s="5" t="n">
        <f aca="false">VLOOKUP(B184,model!$A$2:$J$620,10,0)</f>
        <v>0</v>
      </c>
      <c r="J184" s="5" t="n">
        <f aca="false">VLOOKUP(B184,Sheet6!K183:L1086,2,0)</f>
        <v>0</v>
      </c>
      <c r="K184" s="5" t="n">
        <f aca="false">VLOOKUP(B184,model!A183:M802,13,0)</f>
        <v>1995</v>
      </c>
      <c r="L184" s="5" t="str">
        <f aca="false">"{"&amp;""""&amp;"id"&amp;""""&amp;":"&amp;""""&amp;A184&amp;""""&amp;","&amp;""""&amp;"car_model_id"&amp;""""&amp;":"&amp;""""&amp;B184&amp;""""&amp;","&amp;""""&amp;"car_model"&amp;""""&amp;":"&amp;"["&amp;N184&amp;"],"&amp;""""&amp;"parts"&amp;""""&amp;":"&amp;"["&amp;O184&amp;"]"&amp;","&amp;""""&amp;"products"&amp;""""&amp;":"&amp;"["&amp;P184&amp;"]"&amp;"}"&amp;","</f>
        <v>{"id":"183","car_model_id":"183","car_model":[{"id":"183","make_id":"18","model_name":"Pilot ","year_model":"","description":""},],"parts":[{"id":"11","category":"BATTERY","name":"OE BATTERY","code":"N50","description":""},],"products":[{"id":"183","car_part_id":"183","bestbuy_id":"1995","category":"battery","brand":"energizer","name":"D26L","value":"","description":"6300","price":"6300"},]},</v>
      </c>
      <c r="M184" s="5" t="str">
        <f aca="false">"parts"&amp;""""&amp;":"&amp;"["&amp;O184&amp;"]"&amp;","&amp;""""&amp;"products"&amp;""""&amp;":"&amp;"["&amp;P184&amp;"]"&amp;"}"&amp;","</f>
        <v>parts":[{"id":"11","category":"BATTERY","name":"OE BATTERY","code":"N50","description":""},],"products":[{"id":"183","car_part_id":"183","bestbuy_id":"1995","category":"battery","brand":"energizer","name":"D26L","value":"","description":"6300","price":"6300"},]},</v>
      </c>
      <c r="N184" s="5" t="str">
        <f aca="false">VLOOKUP(B184,model!$A$2:$V$620,22,0)</f>
        <v>{"id":"183","make_id":"18","model_name":"Pilot ","year_model":"","description":""},</v>
      </c>
      <c r="O184" s="5" t="str">
        <f aca="false">VLOOKUP(C184,part!$A$2:$G$51,7,0)</f>
        <v>{"id":"11","category":"BATTERY","name":"OE BATTERY","code":"N50","description":""},</v>
      </c>
      <c r="P184" s="5" t="str">
        <f aca="false">VLOOKUP(A184,product!B184:Y803,23,0)</f>
        <v>{"id":"183","car_part_id":"183","bestbuy_id":"1995","category":"battery","brand":"energizer","name":"D26L","value":"","description":"6300","price":"6300"},</v>
      </c>
    </row>
    <row r="185" customFormat="false" ht="13.8" hidden="false" customHeight="false" outlineLevel="0" collapsed="false">
      <c r="A185" s="5" t="n">
        <v>184</v>
      </c>
      <c r="B185" s="8" t="n">
        <v>184</v>
      </c>
      <c r="C185" s="5" t="n">
        <f aca="false">VLOOKUP(B185,model!A184:H803,8,0)</f>
        <v>29</v>
      </c>
      <c r="D185" s="5" t="str">
        <f aca="false">IFERROR(VLOOKUP(C185,part!$A$2:$E$51,2,0),"")</f>
        <v>BATTERY</v>
      </c>
      <c r="E185" s="5" t="str">
        <f aca="false">IFERROR(VLOOKUP(C185,part!$A$2:$E$51,3,0),"")</f>
        <v>OE BATTERY</v>
      </c>
      <c r="F185" s="5" t="str">
        <f aca="false">IFERROR(VLOOKUP(C185,part!$A$2:$E$51,4,0),"")</f>
        <v>Q?(D26L)</v>
      </c>
      <c r="G185" s="5" t="n">
        <f aca="false">IFERROR(VLOOKUP(C185,part!$A$2:$E$51,5,0),"")</f>
        <v>0</v>
      </c>
      <c r="H185" s="5" t="str">
        <f aca="false">VLOOKUP(A185,model!$A$1:$I$620,9,0)</f>
        <v>For Development</v>
      </c>
      <c r="I185" s="5" t="n">
        <f aca="false">VLOOKUP(B185,model!$A$2:$J$620,10,0)</f>
        <v>0</v>
      </c>
      <c r="J185" s="5" t="e">
        <f aca="false">VLOOKUP(B185,Sheet6!K184:L1087,2,0)</f>
        <v>#N/A</v>
      </c>
      <c r="K185" s="5" t="n">
        <f aca="false">VLOOKUP(B185,model!A184:M803,13,0)</f>
        <v>0</v>
      </c>
      <c r="L185" s="5" t="str">
        <f aca="false">"{"&amp;""""&amp;"id"&amp;""""&amp;":"&amp;""""&amp;A185&amp;""""&amp;","&amp;""""&amp;"car_model_id"&amp;""""&amp;":"&amp;""""&amp;B185&amp;""""&amp;","&amp;""""&amp;"car_model"&amp;""""&amp;":"&amp;"["&amp;N185&amp;"],"&amp;""""&amp;"parts"&amp;""""&amp;":"&amp;"["&amp;O185&amp;"]"&amp;","&amp;""""&amp;"products"&amp;""""&amp;":"&amp;"["&amp;P185&amp;"]"&amp;"}"&amp;","</f>
        <v>{"id":"184","car_model_id":"184","car_model":[{"id":"184","make_id":"18","model_name":"All New Pilot","year_model":"2016","description":""},],"parts":[{"id":"29","category":"BATTERY","name":"OE BATTERY","code":"Q?(D26L)","description":""},],"products":[{"id":"184","car_part_id":"184","bestbuy_id":"0","category":"battery","brand":"energizer","name":"For Development","value":"","description":"","price":""},]},</v>
      </c>
      <c r="M185" s="5" t="str">
        <f aca="false">"parts"&amp;""""&amp;":"&amp;"["&amp;O185&amp;"]"&amp;","&amp;""""&amp;"products"&amp;""""&amp;":"&amp;"["&amp;P185&amp;"]"&amp;"}"&amp;","</f>
        <v>parts":[{"id":"29","category":"BATTERY","name":"OE BATTERY","code":"Q?(D26L)","description":""},],"products":[{"id":"184","car_part_id":"184","bestbuy_id":"0","category":"battery","brand":"energizer","name":"For Development","value":"","description":"","price":""},]},</v>
      </c>
      <c r="N185" s="5" t="str">
        <f aca="false">VLOOKUP(B185,model!$A$2:$V$620,22,0)</f>
        <v>{"id":"184","make_id":"18","model_name":"All New Pilot","year_model":"2016","description":""},</v>
      </c>
      <c r="O185" s="5" t="str">
        <f aca="false">VLOOKUP(C185,part!$A$2:$G$51,7,0)</f>
        <v>{"id":"29","category":"BATTERY","name":"OE BATTERY","code":"Q?(D26L)","description":""},</v>
      </c>
      <c r="P185" s="5" t="str">
        <f aca="false">VLOOKUP(A185,product!B185:Y804,23,0)</f>
        <v>{"id":"184","car_part_id":"184","bestbuy_id":"0","category":"battery","brand":"energizer","name":"For Development","value":"","description":"","price":""},</v>
      </c>
    </row>
    <row r="186" customFormat="false" ht="13.8" hidden="false" customHeight="false" outlineLevel="0" collapsed="false">
      <c r="A186" s="5" t="n">
        <v>185</v>
      </c>
      <c r="B186" s="8" t="n">
        <v>185</v>
      </c>
      <c r="C186" s="5" t="n">
        <f aca="false">VLOOKUP(B186,model!A185:H804,8,0)</f>
        <v>2</v>
      </c>
      <c r="D186" s="5" t="str">
        <f aca="false">IFERROR(VLOOKUP(C186,part!$A$2:$E$51,2,0),"")</f>
        <v>BATTERY</v>
      </c>
      <c r="E186" s="5" t="str">
        <f aca="false">IFERROR(VLOOKUP(C186,part!$A$2:$E$51,3,0),"")</f>
        <v>OE BATTERY</v>
      </c>
      <c r="F186" s="5" t="str">
        <f aca="false">IFERROR(VLOOKUP(C186,part!$A$2:$E$51,4,0),"")</f>
        <v>NS50</v>
      </c>
      <c r="G186" s="5" t="n">
        <f aca="false">IFERROR(VLOOKUP(C186,part!$A$2:$E$51,5,0),"")</f>
        <v>0</v>
      </c>
      <c r="H186" s="5" t="str">
        <f aca="false">VLOOKUP(A186,model!$A$1:$I$620,9,0)</f>
        <v>D23L</v>
      </c>
      <c r="I186" s="5" t="n">
        <f aca="false">VLOOKUP(B186,model!$A$2:$J$620,10,0)</f>
        <v>0</v>
      </c>
      <c r="J186" s="5" t="n">
        <f aca="false">VLOOKUP(B186,Sheet6!K185:L1088,2,0)</f>
        <v>0</v>
      </c>
      <c r="K186" s="5" t="n">
        <f aca="false">VLOOKUP(B186,model!A185:M804,13,0)</f>
        <v>1983</v>
      </c>
      <c r="L186" s="5" t="str">
        <f aca="false">"{"&amp;""""&amp;"id"&amp;""""&amp;":"&amp;""""&amp;A186&amp;""""&amp;","&amp;""""&amp;"car_model_id"&amp;""""&amp;":"&amp;""""&amp;B186&amp;""""&amp;","&amp;""""&amp;"car_model"&amp;""""&amp;":"&amp;"["&amp;N186&amp;"],"&amp;""""&amp;"parts"&amp;""""&amp;":"&amp;"["&amp;O186&amp;"]"&amp;","&amp;""""&amp;"products"&amp;""""&amp;":"&amp;"["&amp;P186&amp;"]"&amp;"}"&amp;","</f>
        <v>{"id":"185","car_model_id":"185","car_model":[{"id":"185","make_id":"18","model_name":"S2000","year_model":"","description":""},],"parts":[{"id":"2","category":"BATTERY","name":"OE BATTERY","code":"NS50","description":""},],"products":[{"id":"185","car_part_id":"185","bestbuy_id":"1983","category":"battery","brand":"energizer","name":"D23L","value":"","description":"5950","price":"5950"},]},</v>
      </c>
      <c r="M186" s="5" t="str">
        <f aca="false">"parts"&amp;""""&amp;":"&amp;"["&amp;O186&amp;"]"&amp;","&amp;""""&amp;"products"&amp;""""&amp;":"&amp;"["&amp;P186&amp;"]"&amp;"}"&amp;","</f>
        <v>parts":[{"id":"2","category":"BATTERY","name":"OE BATTERY","code":"NS50","description":""},],"products":[{"id":"185","car_part_id":"185","bestbuy_id":"1983","category":"battery","brand":"energizer","name":"D23L","value":"","description":"5950","price":"5950"},]},</v>
      </c>
      <c r="N186" s="5" t="str">
        <f aca="false">VLOOKUP(B186,model!$A$2:$V$620,22,0)</f>
        <v>{"id":"185","make_id":"18","model_name":"S2000","year_model":"","description":""},</v>
      </c>
      <c r="O186" s="5" t="str">
        <f aca="false">VLOOKUP(C186,part!$A$2:$G$51,7,0)</f>
        <v>{"id":"2","category":"BATTERY","name":"OE BATTERY","code":"NS50","description":""},</v>
      </c>
      <c r="P186" s="5" t="str">
        <f aca="false">VLOOKUP(A186,product!B186:Y805,23,0)</f>
        <v>{"id":"185","car_part_id":"185","bestbuy_id":"1983","category":"battery","brand":"energizer","name":"D23L","value":"","description":"5950","price":"5950"},</v>
      </c>
    </row>
    <row r="187" customFormat="false" ht="13.8" hidden="false" customHeight="false" outlineLevel="0" collapsed="false">
      <c r="A187" s="5" t="n">
        <v>186</v>
      </c>
      <c r="B187" s="8" t="n">
        <v>186</v>
      </c>
      <c r="C187" s="5" t="n">
        <f aca="false">VLOOKUP(B187,model!A186:H805,8,0)</f>
        <v>3</v>
      </c>
      <c r="D187" s="5" t="str">
        <f aca="false">IFERROR(VLOOKUP(C187,part!$A$2:$E$51,2,0),"")</f>
        <v>BATTERY</v>
      </c>
      <c r="E187" s="5" t="str">
        <f aca="false">IFERROR(VLOOKUP(C187,part!$A$2:$E$51,3,0),"")</f>
        <v>OE BATTERY</v>
      </c>
      <c r="F187" s="5" t="str">
        <f aca="false">IFERROR(VLOOKUP(C187,part!$A$2:$E$51,4,0),"")</f>
        <v>NS60</v>
      </c>
      <c r="G187" s="5" t="n">
        <f aca="false">IFERROR(VLOOKUP(C187,part!$A$2:$E$51,5,0),"")</f>
        <v>0</v>
      </c>
      <c r="H187" s="5" t="str">
        <f aca="false">VLOOKUP(A187,model!$A$1:$I$620,9,0)</f>
        <v>B24L</v>
      </c>
      <c r="I187" s="5" t="n">
        <f aca="false">VLOOKUP(B187,model!$A$2:$J$620,10,0)</f>
        <v>1985</v>
      </c>
      <c r="J187" s="5" t="n">
        <f aca="false">VLOOKUP(B187,Sheet6!K186:L1089,2,0)</f>
        <v>0</v>
      </c>
      <c r="K187" s="5" t="str">
        <f aca="false">VLOOKUP(B187,model!A186:M805,13,0)</f>
        <v>1986/1993</v>
      </c>
      <c r="L187" s="5" t="str">
        <f aca="false">"{"&amp;""""&amp;"id"&amp;""""&amp;":"&amp;""""&amp;A187&amp;""""&amp;","&amp;""""&amp;"car_model_id"&amp;""""&amp;":"&amp;""""&amp;B187&amp;""""&amp;","&amp;""""&amp;"car_model"&amp;""""&amp;":"&amp;"["&amp;N187&amp;"],"&amp;""""&amp;"parts"&amp;""""&amp;":"&amp;"["&amp;O187&amp;"]"&amp;","&amp;""""&amp;"products"&amp;""""&amp;":"&amp;"["&amp;P187&amp;"]"&amp;"}"&amp;","</f>
        <v>{"id":"186","car_model_id":"186","car_model":[{"id":"186","make_id":"18","model_name":"Accord","year_model":"1992 - 1997 ","description":""},],"parts":[{"id":"3","category":"BATTERY","name":"OE BATTERY","code":"NS60","description":""},],"products":[{"id":"186","car_part_id":"186","bestbuy_id":"1986","category":"battery","brand":"energizer","name":"B24L","value":"","description":"5300","price":"5300"},{"id":"645","car_part_id":"186","bestbuy_id":"1993","category":"battery","brand":"energizer","name":"B24L","description":"","price":"5250"},]},</v>
      </c>
      <c r="M187" s="5" t="str">
        <f aca="false">"parts"&amp;""""&amp;":"&amp;"["&amp;O187&amp;"]"&amp;","&amp;""""&amp;"products"&amp;""""&amp;":"&amp;"["&amp;P187&amp;"]"&amp;"}"&amp;","</f>
        <v>parts":[{"id":"3","category":"BATTERY","name":"OE BATTERY","code":"NS60","description":""},],"products":[{"id":"186","car_part_id":"186","bestbuy_id":"1986","category":"battery","brand":"energizer","name":"B24L","value":"","description":"5300","price":"5300"},{"id":"645","car_part_id":"186","bestbuy_id":"1993","category":"battery","brand":"energizer","name":"B24L","description":"","price":"5250"},]},</v>
      </c>
      <c r="N187" s="5" t="str">
        <f aca="false">VLOOKUP(B187,model!$A$2:$V$620,22,0)</f>
        <v>{"id":"186","make_id":"18","model_name":"Accord","year_model":"1992 - 1997 ","description":""},</v>
      </c>
      <c r="O187" s="5" t="str">
        <f aca="false">VLOOKUP(C187,part!$A$2:$G$51,7,0)</f>
        <v>{"id":"3","category":"BATTERY","name":"OE BATTERY","code":"NS60","description":""},</v>
      </c>
      <c r="P187" s="5" t="str">
        <f aca="false">VLOOKUP(A187,product!B187:Y806,23,0)</f>
        <v>{"id":"186","car_part_id":"186","bestbuy_id":"1986","category":"battery","brand":"energizer","name":"B24L","value":"","description":"5300","price":"5300"},{"id":"645","car_part_id":"186","bestbuy_id":"1993","category":"battery","brand":"energizer","name":"B24L","description":"","price":"5250"},</v>
      </c>
    </row>
    <row r="188" customFormat="false" ht="13.8" hidden="false" customHeight="false" outlineLevel="0" collapsed="false">
      <c r="A188" s="5" t="n">
        <v>187</v>
      </c>
      <c r="B188" s="8" t="n">
        <v>187</v>
      </c>
      <c r="C188" s="5" t="n">
        <f aca="false">VLOOKUP(B188,model!A187:H806,8,0)</f>
        <v>2</v>
      </c>
      <c r="D188" s="5" t="str">
        <f aca="false">IFERROR(VLOOKUP(C188,part!$A$2:$E$51,2,0),"")</f>
        <v>BATTERY</v>
      </c>
      <c r="E188" s="5" t="str">
        <f aca="false">IFERROR(VLOOKUP(C188,part!$A$2:$E$51,3,0),"")</f>
        <v>OE BATTERY</v>
      </c>
      <c r="F188" s="5" t="str">
        <f aca="false">IFERROR(VLOOKUP(C188,part!$A$2:$E$51,4,0),"")</f>
        <v>NS50</v>
      </c>
      <c r="G188" s="5" t="n">
        <f aca="false">IFERROR(VLOOKUP(C188,part!$A$2:$E$51,5,0),"")</f>
        <v>0</v>
      </c>
      <c r="H188" s="5" t="str">
        <f aca="false">VLOOKUP(A188,model!$A$1:$I$620,9,0)</f>
        <v>B24L</v>
      </c>
      <c r="I188" s="5" t="n">
        <f aca="false">VLOOKUP(B188,model!$A$2:$J$620,10,0)</f>
        <v>0</v>
      </c>
      <c r="J188" s="5" t="n">
        <f aca="false">VLOOKUP(B188,Sheet6!K187:L1090,2,0)</f>
        <v>0</v>
      </c>
      <c r="K188" s="5" t="str">
        <f aca="false">VLOOKUP(B188,model!A187:M806,13,0)</f>
        <v>1986/1993</v>
      </c>
      <c r="L188" s="5" t="str">
        <f aca="false">"{"&amp;""""&amp;"id"&amp;""""&amp;":"&amp;""""&amp;A188&amp;""""&amp;","&amp;""""&amp;"car_model_id"&amp;""""&amp;":"&amp;""""&amp;B188&amp;""""&amp;","&amp;""""&amp;"car_model"&amp;""""&amp;":"&amp;"["&amp;N188&amp;"],"&amp;""""&amp;"parts"&amp;""""&amp;":"&amp;"["&amp;O188&amp;"]"&amp;","&amp;""""&amp;"products"&amp;""""&amp;":"&amp;"["&amp;P188&amp;"]"&amp;"}"&amp;","</f>
        <v>{"id":"187","car_model_id":"187","car_model":[{"id":"187","make_id":"18","model_name":"Accord","year_model":"1998 - on","description":""},],"parts":[{"id":"2","category":"BATTERY","name":"OE BATTERY","code":"NS50","description":""},],"products":[{"id":"187","car_part_id":"187","bestbuy_id":"1986","category":"battery","brand":"energizer","name":"B24L","value":"","description":"5300","price":"5300"},{"id":"646","car_part_id":"187","bestbuy_id":"1993","category":"battery","brand":"energizer","name":"B24L","description":"","price":"5250"},]},</v>
      </c>
      <c r="M188" s="5" t="str">
        <f aca="false">"parts"&amp;""""&amp;":"&amp;"["&amp;O188&amp;"]"&amp;","&amp;""""&amp;"products"&amp;""""&amp;":"&amp;"["&amp;P188&amp;"]"&amp;"}"&amp;","</f>
        <v>parts":[{"id":"2","category":"BATTERY","name":"OE BATTERY","code":"NS50","description":""},],"products":[{"id":"187","car_part_id":"187","bestbuy_id":"1986","category":"battery","brand":"energizer","name":"B24L","value":"","description":"5300","price":"5300"},{"id":"646","car_part_id":"187","bestbuy_id":"1993","category":"battery","brand":"energizer","name":"B24L","description":"","price":"5250"},]},</v>
      </c>
      <c r="N188" s="5" t="str">
        <f aca="false">VLOOKUP(B188,model!$A$2:$V$620,22,0)</f>
        <v>{"id":"187","make_id":"18","model_name":"Accord","year_model":"1998 - on","description":""},</v>
      </c>
      <c r="O188" s="5" t="str">
        <f aca="false">VLOOKUP(C188,part!$A$2:$G$51,7,0)</f>
        <v>{"id":"2","category":"BATTERY","name":"OE BATTERY","code":"NS50","description":""},</v>
      </c>
      <c r="P188" s="5" t="str">
        <f aca="false">VLOOKUP(A188,product!B188:Y807,23,0)</f>
        <v>{"id":"187","car_part_id":"187","bestbuy_id":"1986","category":"battery","brand":"energizer","name":"B24L","value":"","description":"5300","price":"5300"},{"id":"646","car_part_id":"187","bestbuy_id":"1993","category":"battery","brand":"energizer","name":"B24L","description":"","price":"5250"},</v>
      </c>
    </row>
    <row r="189" customFormat="false" ht="13.8" hidden="false" customHeight="false" outlineLevel="0" collapsed="false">
      <c r="A189" s="5" t="n">
        <v>188</v>
      </c>
      <c r="B189" s="8" t="n">
        <v>188</v>
      </c>
      <c r="C189" s="5" t="n">
        <f aca="false">VLOOKUP(B189,model!A188:H807,8,0)</f>
        <v>3</v>
      </c>
      <c r="D189" s="5" t="str">
        <f aca="false">IFERROR(VLOOKUP(C189,part!$A$2:$E$51,2,0),"")</f>
        <v>BATTERY</v>
      </c>
      <c r="E189" s="5" t="str">
        <f aca="false">IFERROR(VLOOKUP(C189,part!$A$2:$E$51,3,0),"")</f>
        <v>OE BATTERY</v>
      </c>
      <c r="F189" s="5" t="str">
        <f aca="false">IFERROR(VLOOKUP(C189,part!$A$2:$E$51,4,0),"")</f>
        <v>NS60</v>
      </c>
      <c r="G189" s="5" t="n">
        <f aca="false">IFERROR(VLOOKUP(C189,part!$A$2:$E$51,5,0),"")</f>
        <v>0</v>
      </c>
      <c r="H189" s="5" t="str">
        <f aca="false">VLOOKUP(A189,model!$A$1:$I$620,9,0)</f>
        <v>B24LS</v>
      </c>
      <c r="I189" s="5" t="n">
        <f aca="false">VLOOKUP(B189,model!$A$2:$J$620,10,0)</f>
        <v>1985</v>
      </c>
      <c r="J189" s="5" t="n">
        <f aca="false">VLOOKUP(B189,Sheet6!K188:L1091,2,0)</f>
        <v>0</v>
      </c>
      <c r="K189" s="5" t="str">
        <f aca="false">VLOOKUP(B189,model!A188:M807,13,0)</f>
        <v>1988/1985</v>
      </c>
      <c r="L189" s="5" t="str">
        <f aca="false">"{"&amp;""""&amp;"id"&amp;""""&amp;":"&amp;""""&amp;A189&amp;""""&amp;","&amp;""""&amp;"car_model_id"&amp;""""&amp;":"&amp;""""&amp;B189&amp;""""&amp;","&amp;""""&amp;"car_model"&amp;""""&amp;":"&amp;"["&amp;N189&amp;"],"&amp;""""&amp;"parts"&amp;""""&amp;":"&amp;"["&amp;O189&amp;"]"&amp;","&amp;""""&amp;"products"&amp;""""&amp;":"&amp;"["&amp;P189&amp;"]"&amp;"}"&amp;","</f>
        <v>{"id":"188","car_model_id":"188","car_model":[{"id":"188","make_id":"18","model_name":"Accord 2.0L","year_model":"2004","description":""},],"parts":[{"id":"3","category":"BATTERY","name":"OE BATTERY","code":"NS60","description":""},],"products":[{"id":"188","car_part_id":"188","bestbuy_id":"1988","category":"battery","brand":"energizer","name":"B24LS","value":"","description":"5250","price":"5250"},{"id":"668","car_part_id":"188","bestbuy_id":"1985","category":"battery","brand":"energizer","name":"B24LS","description":"","price":"5300"},]},</v>
      </c>
      <c r="M189" s="5" t="str">
        <f aca="false">"parts"&amp;""""&amp;":"&amp;"["&amp;O189&amp;"]"&amp;","&amp;""""&amp;"products"&amp;""""&amp;":"&amp;"["&amp;P189&amp;"]"&amp;"}"&amp;","</f>
        <v>parts":[{"id":"3","category":"BATTERY","name":"OE BATTERY","code":"NS60","description":""},],"products":[{"id":"188","car_part_id":"188","bestbuy_id":"1988","category":"battery","brand":"energizer","name":"B24LS","value":"","description":"5250","price":"5250"},{"id":"668","car_part_id":"188","bestbuy_id":"1985","category":"battery","brand":"energizer","name":"B24LS","description":"","price":"5300"},]},</v>
      </c>
      <c r="N189" s="5" t="str">
        <f aca="false">VLOOKUP(B189,model!$A$2:$V$620,22,0)</f>
        <v>{"id":"188","make_id":"18","model_name":"Accord 2.0L","year_model":"2004","description":""},</v>
      </c>
      <c r="O189" s="5" t="str">
        <f aca="false">VLOOKUP(C189,part!$A$2:$G$51,7,0)</f>
        <v>{"id":"3","category":"BATTERY","name":"OE BATTERY","code":"NS60","description":""},</v>
      </c>
      <c r="P189" s="5" t="str">
        <f aca="false">VLOOKUP(A189,product!B189:Y808,23,0)</f>
        <v>{"id":"188","car_part_id":"188","bestbuy_id":"1988","category":"battery","brand":"energizer","name":"B24LS","value":"","description":"5250","price":"5250"},{"id":"668","car_part_id":"188","bestbuy_id":"1985","category":"battery","brand":"energizer","name":"B24LS","description":"","price":"5300"},</v>
      </c>
    </row>
    <row r="190" customFormat="false" ht="13.8" hidden="false" customHeight="false" outlineLevel="0" collapsed="false">
      <c r="A190" s="5" t="n">
        <v>189</v>
      </c>
      <c r="B190" s="8" t="n">
        <v>189</v>
      </c>
      <c r="C190" s="5" t="n">
        <f aca="false">VLOOKUP(B190,model!A189:H808,8,0)</f>
        <v>11</v>
      </c>
      <c r="D190" s="5" t="str">
        <f aca="false">IFERROR(VLOOKUP(C190,part!$A$2:$E$51,2,0),"")</f>
        <v>BATTERY</v>
      </c>
      <c r="E190" s="5" t="str">
        <f aca="false">IFERROR(VLOOKUP(C190,part!$A$2:$E$51,3,0),"")</f>
        <v>OE BATTERY</v>
      </c>
      <c r="F190" s="5" t="str">
        <f aca="false">IFERROR(VLOOKUP(C190,part!$A$2:$E$51,4,0),"")</f>
        <v>N50</v>
      </c>
      <c r="G190" s="5" t="n">
        <f aca="false">IFERROR(VLOOKUP(C190,part!$A$2:$E$51,5,0),"")</f>
        <v>0</v>
      </c>
      <c r="H190" s="5" t="str">
        <f aca="false">VLOOKUP(A190,model!$A$1:$I$620,9,0)</f>
        <v>D26L</v>
      </c>
      <c r="I190" s="5" t="n">
        <f aca="false">VLOOKUP(B190,model!$A$2:$J$620,10,0)</f>
        <v>0</v>
      </c>
      <c r="J190" s="5" t="n">
        <f aca="false">VLOOKUP(B190,Sheet6!K189:L1092,2,0)</f>
        <v>0</v>
      </c>
      <c r="K190" s="5" t="n">
        <f aca="false">VLOOKUP(B190,model!A189:M808,13,0)</f>
        <v>1995</v>
      </c>
      <c r="L190" s="5" t="str">
        <f aca="false">"{"&amp;""""&amp;"id"&amp;""""&amp;":"&amp;""""&amp;A190&amp;""""&amp;","&amp;""""&amp;"car_model_id"&amp;""""&amp;":"&amp;""""&amp;B190&amp;""""&amp;","&amp;""""&amp;"car_model"&amp;""""&amp;":"&amp;"["&amp;N190&amp;"],"&amp;""""&amp;"parts"&amp;""""&amp;":"&amp;"["&amp;O190&amp;"]"&amp;","&amp;""""&amp;"products"&amp;""""&amp;":"&amp;"["&amp;P190&amp;"]"&amp;"}"&amp;","</f>
        <v>{"id":"189","car_model_id":"189","car_model":[{"id":"189","make_id":"18","model_name":"Accord 3.0L","year_model":"2004","description":""},],"parts":[{"id":"11","category":"BATTERY","name":"OE BATTERY","code":"N50","description":""},],"products":[{"id":"189","car_part_id":"189","bestbuy_id":"1995","category":"battery","brand":"energizer","name":"D26L","value":"","description":"6300","price":"6300"},]},</v>
      </c>
      <c r="M190" s="5" t="str">
        <f aca="false">"parts"&amp;""""&amp;":"&amp;"["&amp;O190&amp;"]"&amp;","&amp;""""&amp;"products"&amp;""""&amp;":"&amp;"["&amp;P190&amp;"]"&amp;"}"&amp;","</f>
        <v>parts":[{"id":"11","category":"BATTERY","name":"OE BATTERY","code":"N50","description":""},],"products":[{"id":"189","car_part_id":"189","bestbuy_id":"1995","category":"battery","brand":"energizer","name":"D26L","value":"","description":"6300","price":"6300"},]},</v>
      </c>
      <c r="N190" s="5" t="str">
        <f aca="false">VLOOKUP(B190,model!$A$2:$V$620,22,0)</f>
        <v>{"id":"189","make_id":"18","model_name":"Accord 3.0L","year_model":"2004","description":""},</v>
      </c>
      <c r="O190" s="5" t="str">
        <f aca="false">VLOOKUP(C190,part!$A$2:$G$51,7,0)</f>
        <v>{"id":"11","category":"BATTERY","name":"OE BATTERY","code":"N50","description":""},</v>
      </c>
      <c r="P190" s="5" t="str">
        <f aca="false">VLOOKUP(A190,product!B190:Y809,23,0)</f>
        <v>{"id":"189","car_part_id":"189","bestbuy_id":"1995","category":"battery","brand":"energizer","name":"D26L","value":"","description":"6300","price":"6300"},</v>
      </c>
    </row>
    <row r="191" customFormat="false" ht="13.8" hidden="false" customHeight="false" outlineLevel="0" collapsed="false">
      <c r="A191" s="5" t="n">
        <v>190</v>
      </c>
      <c r="B191" s="8" t="n">
        <v>190</v>
      </c>
      <c r="C191" s="5" t="n">
        <f aca="false">VLOOKUP(B191,model!A190:H809,8,0)</f>
        <v>2</v>
      </c>
      <c r="D191" s="5" t="str">
        <f aca="false">IFERROR(VLOOKUP(C191,part!$A$2:$E$51,2,0),"")</f>
        <v>BATTERY</v>
      </c>
      <c r="E191" s="5" t="str">
        <f aca="false">IFERROR(VLOOKUP(C191,part!$A$2:$E$51,3,0),"")</f>
        <v>OE BATTERY</v>
      </c>
      <c r="F191" s="5" t="str">
        <f aca="false">IFERROR(VLOOKUP(C191,part!$A$2:$E$51,4,0),"")</f>
        <v>NS50</v>
      </c>
      <c r="G191" s="5" t="n">
        <f aca="false">IFERROR(VLOOKUP(C191,part!$A$2:$E$51,5,0),"")</f>
        <v>0</v>
      </c>
      <c r="H191" s="5" t="str">
        <f aca="false">VLOOKUP(A191,model!$A$1:$I$620,9,0)</f>
        <v>D23L</v>
      </c>
      <c r="I191" s="5" t="n">
        <f aca="false">VLOOKUP(B191,model!$A$2:$J$620,10,0)</f>
        <v>0</v>
      </c>
      <c r="J191" s="5" t="n">
        <f aca="false">VLOOKUP(B191,Sheet6!K190:L1093,2,0)</f>
        <v>0</v>
      </c>
      <c r="K191" s="5" t="n">
        <f aca="false">VLOOKUP(B191,model!A190:M809,13,0)</f>
        <v>1983</v>
      </c>
      <c r="L191" s="5" t="str">
        <f aca="false">"{"&amp;""""&amp;"id"&amp;""""&amp;":"&amp;""""&amp;A191&amp;""""&amp;","&amp;""""&amp;"car_model_id"&amp;""""&amp;":"&amp;""""&amp;B191&amp;""""&amp;","&amp;""""&amp;"car_model"&amp;""""&amp;":"&amp;"["&amp;N191&amp;"],"&amp;""""&amp;"parts"&amp;""""&amp;":"&amp;"["&amp;O191&amp;"]"&amp;","&amp;""""&amp;"products"&amp;""""&amp;":"&amp;"["&amp;P191&amp;"]"&amp;"}"&amp;","</f>
        <v>{"id":"190","car_model_id":"190","car_model":[{"id":"190","make_id":"18","model_name":"New Accord 2.4S AT","year_model":"2004 - on","description":""},],"parts":[{"id":"2","category":"BATTERY","name":"OE BATTERY","code":"NS50","description":""},],"products":[{"id":"190","car_part_id":"190","bestbuy_id":"1983","category":"battery","brand":"energizer","name":"D23L","value":"","description":"5950","price":"5950"},]},</v>
      </c>
      <c r="M191" s="5" t="str">
        <f aca="false">"parts"&amp;""""&amp;":"&amp;"["&amp;O191&amp;"]"&amp;","&amp;""""&amp;"products"&amp;""""&amp;":"&amp;"["&amp;P191&amp;"]"&amp;"}"&amp;","</f>
        <v>parts":[{"id":"2","category":"BATTERY","name":"OE BATTERY","code":"NS50","description":""},],"products":[{"id":"190","car_part_id":"190","bestbuy_id":"1983","category":"battery","brand":"energizer","name":"D23L","value":"","description":"5950","price":"5950"},]},</v>
      </c>
      <c r="N191" s="5" t="str">
        <f aca="false">VLOOKUP(B191,model!$A$2:$V$620,22,0)</f>
        <v>{"id":"190","make_id":"18","model_name":"New Accord 2.4S AT","year_model":"2004 - on","description":""},</v>
      </c>
      <c r="O191" s="5" t="str">
        <f aca="false">VLOOKUP(C191,part!$A$2:$G$51,7,0)</f>
        <v>{"id":"2","category":"BATTERY","name":"OE BATTERY","code":"NS50","description":""},</v>
      </c>
      <c r="P191" s="5" t="str">
        <f aca="false">VLOOKUP(A191,product!B191:Y810,23,0)</f>
        <v>{"id":"190","car_part_id":"190","bestbuy_id":"1983","category":"battery","brand":"energizer","name":"D23L","value":"","description":"5950","price":"5950"},</v>
      </c>
    </row>
    <row r="192" customFormat="false" ht="13.8" hidden="false" customHeight="false" outlineLevel="0" collapsed="false">
      <c r="A192" s="5" t="n">
        <v>191</v>
      </c>
      <c r="B192" s="8" t="n">
        <v>191</v>
      </c>
      <c r="C192" s="5" t="n">
        <f aca="false">VLOOKUP(B192,model!A191:H810,8,0)</f>
        <v>2</v>
      </c>
      <c r="D192" s="5" t="str">
        <f aca="false">IFERROR(VLOOKUP(C192,part!$A$2:$E$51,2,0),"")</f>
        <v>BATTERY</v>
      </c>
      <c r="E192" s="5" t="str">
        <f aca="false">IFERROR(VLOOKUP(C192,part!$A$2:$E$51,3,0),"")</f>
        <v>OE BATTERY</v>
      </c>
      <c r="F192" s="5" t="str">
        <f aca="false">IFERROR(VLOOKUP(C192,part!$A$2:$E$51,4,0),"")</f>
        <v>NS50</v>
      </c>
      <c r="G192" s="5" t="n">
        <f aca="false">IFERROR(VLOOKUP(C192,part!$A$2:$E$51,5,0),"")</f>
        <v>0</v>
      </c>
      <c r="H192" s="5" t="str">
        <f aca="false">VLOOKUP(A192,model!$A$1:$I$620,9,0)</f>
        <v>D263L</v>
      </c>
      <c r="I192" s="5" t="n">
        <f aca="false">VLOOKUP(B192,model!$A$2:$J$620,10,0)</f>
        <v>0</v>
      </c>
      <c r="J192" s="5" t="n">
        <f aca="false">VLOOKUP(B192,Sheet6!K191:L1094,2,0)</f>
        <v>0</v>
      </c>
      <c r="K192" s="5" t="n">
        <f aca="false">VLOOKUP(B192,model!A191:M810,13,0)</f>
        <v>0</v>
      </c>
      <c r="L192" s="5" t="str">
        <f aca="false">"{"&amp;""""&amp;"id"&amp;""""&amp;":"&amp;""""&amp;A192&amp;""""&amp;","&amp;""""&amp;"car_model_id"&amp;""""&amp;":"&amp;""""&amp;B192&amp;""""&amp;","&amp;""""&amp;"car_model"&amp;""""&amp;":"&amp;"["&amp;N192&amp;"],"&amp;""""&amp;"parts"&amp;""""&amp;":"&amp;"["&amp;O192&amp;"]"&amp;","&amp;""""&amp;"products"&amp;""""&amp;":"&amp;"["&amp;P192&amp;"]"&amp;"}"&amp;","</f>
        <v>{"id":"191","car_model_id":"191","car_model":[{"id":"191","make_id":"18","model_name":"New Accord 3.5S -V AT V6","year_model":"","description":""},],"parts":[{"id":"2","category":"BATTERY","name":"OE BATTERY","code":"NS50","description":""},],"products":[{"id":"191","car_part_id":"191","bestbuy_id":"0","category":"battery","brand":"energizer","name":"D263L","value":"","description":"","price":""},]},</v>
      </c>
      <c r="M192" s="5" t="str">
        <f aca="false">"parts"&amp;""""&amp;":"&amp;"["&amp;O192&amp;"]"&amp;","&amp;""""&amp;"products"&amp;""""&amp;":"&amp;"["&amp;P192&amp;"]"&amp;"}"&amp;","</f>
        <v>parts":[{"id":"2","category":"BATTERY","name":"OE BATTERY","code":"NS50","description":""},],"products":[{"id":"191","car_part_id":"191","bestbuy_id":"0","category":"battery","brand":"energizer","name":"D263L","value":"","description":"","price":""},]},</v>
      </c>
      <c r="N192" s="5" t="str">
        <f aca="false">VLOOKUP(B192,model!$A$2:$V$620,22,0)</f>
        <v>{"id":"191","make_id":"18","model_name":"New Accord 3.5S -V AT V6","year_model":"","description":""},</v>
      </c>
      <c r="O192" s="5" t="str">
        <f aca="false">VLOOKUP(C192,part!$A$2:$G$51,7,0)</f>
        <v>{"id":"2","category":"BATTERY","name":"OE BATTERY","code":"NS50","description":""},</v>
      </c>
      <c r="P192" s="5" t="str">
        <f aca="false">VLOOKUP(A192,product!B192:Y811,23,0)</f>
        <v>{"id":"191","car_part_id":"191","bestbuy_id":"0","category":"battery","brand":"energizer","name":"D263L","value":"","description":"","price":""},</v>
      </c>
    </row>
    <row r="193" customFormat="false" ht="13.8" hidden="false" customHeight="false" outlineLevel="0" collapsed="false">
      <c r="A193" s="5" t="n">
        <v>192</v>
      </c>
      <c r="B193" s="8" t="n">
        <v>192</v>
      </c>
      <c r="C193" s="5" t="n">
        <f aca="false">VLOOKUP(B193,model!A192:H811,8,0)</f>
        <v>11</v>
      </c>
      <c r="D193" s="5" t="str">
        <f aca="false">IFERROR(VLOOKUP(C193,part!$A$2:$E$51,2,0),"")</f>
        <v>BATTERY</v>
      </c>
      <c r="E193" s="5" t="str">
        <f aca="false">IFERROR(VLOOKUP(C193,part!$A$2:$E$51,3,0),"")</f>
        <v>OE BATTERY</v>
      </c>
      <c r="F193" s="5" t="str">
        <f aca="false">IFERROR(VLOOKUP(C193,part!$A$2:$E$51,4,0),"")</f>
        <v>N50</v>
      </c>
      <c r="G193" s="5" t="n">
        <f aca="false">IFERROR(VLOOKUP(C193,part!$A$2:$E$51,5,0),"")</f>
        <v>0</v>
      </c>
      <c r="H193" s="5" t="str">
        <f aca="false">VLOOKUP(A193,model!$A$1:$I$620,9,0)</f>
        <v>D26L</v>
      </c>
      <c r="I193" s="5" t="n">
        <f aca="false">VLOOKUP(B193,model!$A$2:$J$620,10,0)</f>
        <v>0</v>
      </c>
      <c r="J193" s="5" t="n">
        <f aca="false">VLOOKUP(B193,Sheet6!K192:L1095,2,0)</f>
        <v>0</v>
      </c>
      <c r="K193" s="5" t="n">
        <f aca="false">VLOOKUP(B193,model!A192:M811,13,0)</f>
        <v>1995</v>
      </c>
      <c r="L193" s="5" t="str">
        <f aca="false">"{"&amp;""""&amp;"id"&amp;""""&amp;":"&amp;""""&amp;A193&amp;""""&amp;","&amp;""""&amp;"car_model_id"&amp;""""&amp;":"&amp;""""&amp;B193&amp;""""&amp;","&amp;""""&amp;"car_model"&amp;""""&amp;":"&amp;"["&amp;N193&amp;"],"&amp;""""&amp;"parts"&amp;""""&amp;":"&amp;"["&amp;O193&amp;"]"&amp;","&amp;""""&amp;"products"&amp;""""&amp;":"&amp;"["&amp;P193&amp;"]"&amp;"}"&amp;","</f>
        <v>{"id":"192","car_model_id":"192","car_model":[{"id":"192","make_id":"18","model_name":"New Accord 3.5S (8-Gen &amp; 9-Gen)","year_model":"2008 to Present","description":""},],"parts":[{"id":"11","category":"BATTERY","name":"OE BATTERY","code":"N50","description":""},],"products":[{"id":"192","car_part_id":"192","bestbuy_id":"1995","category":"battery","brand":"energizer","name":"D26L","value":"","description":"6300","price":"6300"},]},</v>
      </c>
      <c r="M193" s="5" t="str">
        <f aca="false">"parts"&amp;""""&amp;":"&amp;"["&amp;O193&amp;"]"&amp;","&amp;""""&amp;"products"&amp;""""&amp;":"&amp;"["&amp;P193&amp;"]"&amp;"}"&amp;","</f>
        <v>parts":[{"id":"11","category":"BATTERY","name":"OE BATTERY","code":"N50","description":""},],"products":[{"id":"192","car_part_id":"192","bestbuy_id":"1995","category":"battery","brand":"energizer","name":"D26L","value":"","description":"6300","price":"6300"},]},</v>
      </c>
      <c r="N193" s="5" t="str">
        <f aca="false">VLOOKUP(B193,model!$A$2:$V$620,22,0)</f>
        <v>{"id":"192","make_id":"18","model_name":"New Accord 3.5S (8-Gen &amp; 9-Gen)","year_model":"2008 to Present","description":""},</v>
      </c>
      <c r="O193" s="5" t="str">
        <f aca="false">VLOOKUP(C193,part!$A$2:$G$51,7,0)</f>
        <v>{"id":"11","category":"BATTERY","name":"OE BATTERY","code":"N50","description":""},</v>
      </c>
      <c r="P193" s="5" t="str">
        <f aca="false">VLOOKUP(A193,product!B193:Y812,23,0)</f>
        <v>{"id":"192","car_part_id":"192","bestbuy_id":"1995","category":"battery","brand":"energizer","name":"D26L","value":"","description":"6300","price":"6300"},</v>
      </c>
    </row>
    <row r="194" customFormat="false" ht="13.8" hidden="false" customHeight="false" outlineLevel="0" collapsed="false">
      <c r="A194" s="5" t="n">
        <v>193</v>
      </c>
      <c r="B194" s="8" t="n">
        <v>193</v>
      </c>
      <c r="C194" s="5" t="n">
        <f aca="false">VLOOKUP(B194,model!A193:H812,8,0)</f>
        <v>31</v>
      </c>
      <c r="D194" s="5" t="str">
        <f aca="false">IFERROR(VLOOKUP(C194,part!$A$2:$E$51,2,0),"")</f>
        <v>BATTERY</v>
      </c>
      <c r="E194" s="5" t="str">
        <f aca="false">IFERROR(VLOOKUP(C194,part!$A$2:$E$51,3,0),"")</f>
        <v>OE BATTERY</v>
      </c>
      <c r="F194" s="5" t="str">
        <f aca="false">IFERROR(VLOOKUP(C194,part!$A$2:$E$51,4,0),"")</f>
        <v>34B17L</v>
      </c>
      <c r="G194" s="5" t="n">
        <f aca="false">IFERROR(VLOOKUP(C194,part!$A$2:$E$51,5,0),"")</f>
        <v>0</v>
      </c>
      <c r="H194" s="5" t="str">
        <f aca="false">VLOOKUP(A194,model!$A$1:$I$620,9,0)</f>
        <v>For Development</v>
      </c>
      <c r="I194" s="5" t="n">
        <f aca="false">VLOOKUP(B194,model!$A$2:$J$620,10,0)</f>
        <v>0</v>
      </c>
      <c r="J194" s="5" t="e">
        <f aca="false">VLOOKUP(B194,Sheet6!K193:L1096,2,0)</f>
        <v>#N/A</v>
      </c>
      <c r="K194" s="5" t="n">
        <f aca="false">VLOOKUP(B194,model!A193:M812,13,0)</f>
        <v>0</v>
      </c>
      <c r="L194" s="5" t="str">
        <f aca="false">"{"&amp;""""&amp;"id"&amp;""""&amp;":"&amp;""""&amp;A194&amp;""""&amp;","&amp;""""&amp;"car_model_id"&amp;""""&amp;":"&amp;""""&amp;B194&amp;""""&amp;","&amp;""""&amp;"car_model"&amp;""""&amp;":"&amp;"["&amp;N194&amp;"],"&amp;""""&amp;"parts"&amp;""""&amp;":"&amp;"["&amp;O194&amp;"]"&amp;","&amp;""""&amp;"products"&amp;""""&amp;":"&amp;"["&amp;P194&amp;"]"&amp;"}"&amp;","</f>
        <v>{"id":"193","car_model_id":"193","car_model":[{"id":"193","make_id":"18","model_name":"Brio","year_model":"2014 - on","description":""},],"parts":[{"id":"31","category":"BATTERY","name":"OE BATTERY","code":"34B17L","description":""},],"products":[{"id":"193","car_part_id":"193","bestbuy_id":"0","category":"battery","brand":"energizer","name":"For Development","value":"","description":"","price":""},]},</v>
      </c>
      <c r="M194" s="5" t="str">
        <f aca="false">"parts"&amp;""""&amp;":"&amp;"["&amp;O194&amp;"]"&amp;","&amp;""""&amp;"products"&amp;""""&amp;":"&amp;"["&amp;P194&amp;"]"&amp;"}"&amp;","</f>
        <v>parts":[{"id":"31","category":"BATTERY","name":"OE BATTERY","code":"34B17L","description":""},],"products":[{"id":"193","car_part_id":"193","bestbuy_id":"0","category":"battery","brand":"energizer","name":"For Development","value":"","description":"","price":""},]},</v>
      </c>
      <c r="N194" s="5" t="str">
        <f aca="false">VLOOKUP(B194,model!$A$2:$V$620,22,0)</f>
        <v>{"id":"193","make_id":"18","model_name":"Brio","year_model":"2014 - on","description":""},</v>
      </c>
      <c r="O194" s="5" t="str">
        <f aca="false">VLOOKUP(C194,part!$A$2:$G$51,7,0)</f>
        <v>{"id":"31","category":"BATTERY","name":"OE BATTERY","code":"34B17L","description":""},</v>
      </c>
      <c r="P194" s="5" t="str">
        <f aca="false">VLOOKUP(A194,product!B194:Y813,23,0)</f>
        <v>{"id":"193","car_part_id":"193","bestbuy_id":"0","category":"battery","brand":"energizer","name":"For Development","value":"","description":"","price":""},</v>
      </c>
    </row>
    <row r="195" customFormat="false" ht="13.8" hidden="false" customHeight="false" outlineLevel="0" collapsed="false">
      <c r="A195" s="5" t="n">
        <v>194</v>
      </c>
      <c r="B195" s="8" t="n">
        <v>194</v>
      </c>
      <c r="C195" s="5" t="n">
        <f aca="false">VLOOKUP(B195,model!A194:H813,8,0)</f>
        <v>31</v>
      </c>
      <c r="D195" s="5" t="str">
        <f aca="false">IFERROR(VLOOKUP(C195,part!$A$2:$E$51,2,0),"")</f>
        <v>BATTERY</v>
      </c>
      <c r="E195" s="5" t="str">
        <f aca="false">IFERROR(VLOOKUP(C195,part!$A$2:$E$51,3,0),"")</f>
        <v>OE BATTERY</v>
      </c>
      <c r="F195" s="5" t="str">
        <f aca="false">IFERROR(VLOOKUP(C195,part!$A$2:$E$51,4,0),"")</f>
        <v>34B17L</v>
      </c>
      <c r="G195" s="5" t="n">
        <f aca="false">IFERROR(VLOOKUP(C195,part!$A$2:$E$51,5,0),"")</f>
        <v>0</v>
      </c>
      <c r="H195" s="5" t="str">
        <f aca="false">VLOOKUP(A195,model!$A$1:$I$620,9,0)</f>
        <v>For Development</v>
      </c>
      <c r="I195" s="5" t="n">
        <f aca="false">VLOOKUP(B195,model!$A$2:$J$620,10,0)</f>
        <v>0</v>
      </c>
      <c r="J195" s="5" t="e">
        <f aca="false">VLOOKUP(B195,Sheet6!K194:L1097,2,0)</f>
        <v>#N/A</v>
      </c>
      <c r="K195" s="5" t="n">
        <f aca="false">VLOOKUP(B195,model!A194:M813,13,0)</f>
        <v>0</v>
      </c>
      <c r="L195" s="5" t="str">
        <f aca="false">"{"&amp;""""&amp;"id"&amp;""""&amp;":"&amp;""""&amp;A195&amp;""""&amp;","&amp;""""&amp;"car_model_id"&amp;""""&amp;":"&amp;""""&amp;B195&amp;""""&amp;","&amp;""""&amp;"car_model"&amp;""""&amp;":"&amp;"["&amp;N195&amp;"],"&amp;""""&amp;"parts"&amp;""""&amp;":"&amp;"["&amp;O195&amp;"]"&amp;","&amp;""""&amp;"products"&amp;""""&amp;":"&amp;"["&amp;P195&amp;"]"&amp;"}"&amp;","</f>
        <v>{"id":"194","car_model_id":"194","car_model":[{"id":"194","make_id":"18","model_name":"Brio-Amaze","year_model":"2015 - on","description":""},],"parts":[{"id":"31","category":"BATTERY","name":"OE BATTERY","code":"34B17L","description":""},],"products":[{"id":"194","car_part_id":"194","bestbuy_id":"0","category":"battery","brand":"energizer","name":"For Development","value":"","description":"","price":""},]},</v>
      </c>
      <c r="M195" s="5" t="str">
        <f aca="false">"parts"&amp;""""&amp;":"&amp;"["&amp;O195&amp;"]"&amp;","&amp;""""&amp;"products"&amp;""""&amp;":"&amp;"["&amp;P195&amp;"]"&amp;"}"&amp;","</f>
        <v>parts":[{"id":"31","category":"BATTERY","name":"OE BATTERY","code":"34B17L","description":""},],"products":[{"id":"194","car_part_id":"194","bestbuy_id":"0","category":"battery","brand":"energizer","name":"For Development","value":"","description":"","price":""},]},</v>
      </c>
      <c r="N195" s="5" t="str">
        <f aca="false">VLOOKUP(B195,model!$A$2:$V$620,22,0)</f>
        <v>{"id":"194","make_id":"18","model_name":"Brio-Amaze","year_model":"2015 - on","description":""},</v>
      </c>
      <c r="O195" s="5" t="str">
        <f aca="false">VLOOKUP(C195,part!$A$2:$G$51,7,0)</f>
        <v>{"id":"31","category":"BATTERY","name":"OE BATTERY","code":"34B17L","description":""},</v>
      </c>
      <c r="P195" s="5" t="str">
        <f aca="false">VLOOKUP(A195,product!B195:Y814,23,0)</f>
        <v>{"id":"194","car_part_id":"194","bestbuy_id":"0","category":"battery","brand":"energizer","name":"For Development","value":"","description":"","price":""},</v>
      </c>
    </row>
    <row r="196" customFormat="false" ht="13.8" hidden="false" customHeight="false" outlineLevel="0" collapsed="false">
      <c r="A196" s="5" t="n">
        <v>195</v>
      </c>
      <c r="B196" s="8" t="n">
        <v>195</v>
      </c>
      <c r="C196" s="5" t="n">
        <f aca="false">VLOOKUP(B196,model!A195:H814,8,0)</f>
        <v>31</v>
      </c>
      <c r="D196" s="5" t="str">
        <f aca="false">IFERROR(VLOOKUP(C196,part!$A$2:$E$51,2,0),"")</f>
        <v>BATTERY</v>
      </c>
      <c r="E196" s="5" t="str">
        <f aca="false">IFERROR(VLOOKUP(C196,part!$A$2:$E$51,3,0),"")</f>
        <v>OE BATTERY</v>
      </c>
      <c r="F196" s="5" t="str">
        <f aca="false">IFERROR(VLOOKUP(C196,part!$A$2:$E$51,4,0),"")</f>
        <v>34B17L</v>
      </c>
      <c r="G196" s="5" t="n">
        <f aca="false">IFERROR(VLOOKUP(C196,part!$A$2:$E$51,5,0),"")</f>
        <v>0</v>
      </c>
      <c r="H196" s="5" t="str">
        <f aca="false">VLOOKUP(A196,model!$A$1:$I$620,9,0)</f>
        <v>For Development</v>
      </c>
      <c r="I196" s="5" t="n">
        <f aca="false">VLOOKUP(B196,model!$A$2:$J$620,10,0)</f>
        <v>0</v>
      </c>
      <c r="J196" s="5" t="e">
        <f aca="false">VLOOKUP(B196,Sheet6!K195:L1098,2,0)</f>
        <v>#N/A</v>
      </c>
      <c r="K196" s="5" t="n">
        <f aca="false">VLOOKUP(B196,model!A195:M814,13,0)</f>
        <v>0</v>
      </c>
      <c r="L196" s="5" t="str">
        <f aca="false">"{"&amp;""""&amp;"id"&amp;""""&amp;":"&amp;""""&amp;A196&amp;""""&amp;","&amp;""""&amp;"car_model_id"&amp;""""&amp;":"&amp;""""&amp;B196&amp;""""&amp;","&amp;""""&amp;"car_model"&amp;""""&amp;":"&amp;"["&amp;N196&amp;"],"&amp;""""&amp;"parts"&amp;""""&amp;":"&amp;"["&amp;O196&amp;"]"&amp;","&amp;""""&amp;"products"&amp;""""&amp;":"&amp;"["&amp;P196&amp;"]"&amp;"}"&amp;","</f>
        <v>{"id":"195","car_model_id":"195","car_model":[{"id":"195","make_id":"18","model_name":"Mobilio","year_model":"2015 - on","description":""},],"parts":[{"id":"31","category":"BATTERY","name":"OE BATTERY","code":"34B17L","description":""},],"products":[{"id":"195","car_part_id":"195","bestbuy_id":"0","category":"battery","brand":"energizer","name":"For Development","value":"","description":"","price":""},]},</v>
      </c>
      <c r="M196" s="5" t="str">
        <f aca="false">"parts"&amp;""""&amp;":"&amp;"["&amp;O196&amp;"]"&amp;","&amp;""""&amp;"products"&amp;""""&amp;":"&amp;"["&amp;P196&amp;"]"&amp;"}"&amp;","</f>
        <v>parts":[{"id":"31","category":"BATTERY","name":"OE BATTERY","code":"34B17L","description":""},],"products":[{"id":"195","car_part_id":"195","bestbuy_id":"0","category":"battery","brand":"energizer","name":"For Development","value":"","description":"","price":""},]},</v>
      </c>
      <c r="N196" s="5" t="str">
        <f aca="false">VLOOKUP(B196,model!$A$2:$V$620,22,0)</f>
        <v>{"id":"195","make_id":"18","model_name":"Mobilio","year_model":"2015 - on","description":""},</v>
      </c>
      <c r="O196" s="5" t="str">
        <f aca="false">VLOOKUP(C196,part!$A$2:$G$51,7,0)</f>
        <v>{"id":"31","category":"BATTERY","name":"OE BATTERY","code":"34B17L","description":""},</v>
      </c>
      <c r="P196" s="5" t="str">
        <f aca="false">VLOOKUP(A196,product!B196:Y815,23,0)</f>
        <v>{"id":"195","car_part_id":"195","bestbuy_id":"0","category":"battery","brand":"energizer","name":"For Development","value":"","description":"","price":""},</v>
      </c>
    </row>
    <row r="197" customFormat="false" ht="13.8" hidden="false" customHeight="false" outlineLevel="0" collapsed="false">
      <c r="A197" s="5" t="n">
        <v>196</v>
      </c>
      <c r="B197" s="8" t="n">
        <v>196</v>
      </c>
      <c r="C197" s="5" t="n">
        <f aca="false">VLOOKUP(B197,model!A196:H815,8,0)</f>
        <v>31</v>
      </c>
      <c r="D197" s="5" t="str">
        <f aca="false">IFERROR(VLOOKUP(C197,part!$A$2:$E$51,2,0),"")</f>
        <v>BATTERY</v>
      </c>
      <c r="E197" s="5" t="str">
        <f aca="false">IFERROR(VLOOKUP(C197,part!$A$2:$E$51,3,0),"")</f>
        <v>OE BATTERY</v>
      </c>
      <c r="F197" s="5" t="str">
        <f aca="false">IFERROR(VLOOKUP(C197,part!$A$2:$E$51,4,0),"")</f>
        <v>34B17L</v>
      </c>
      <c r="G197" s="5" t="n">
        <f aca="false">IFERROR(VLOOKUP(C197,part!$A$2:$E$51,5,0),"")</f>
        <v>0</v>
      </c>
      <c r="H197" s="5" t="str">
        <f aca="false">VLOOKUP(A197,model!$A$1:$I$620,9,0)</f>
        <v>For Development</v>
      </c>
      <c r="I197" s="5" t="n">
        <f aca="false">VLOOKUP(B197,model!$A$2:$J$620,10,0)</f>
        <v>0</v>
      </c>
      <c r="J197" s="5" t="e">
        <f aca="false">VLOOKUP(B197,Sheet6!K196:L1099,2,0)</f>
        <v>#N/A</v>
      </c>
      <c r="K197" s="5" t="n">
        <f aca="false">VLOOKUP(B197,model!A196:M815,13,0)</f>
        <v>0</v>
      </c>
      <c r="L197" s="5" t="str">
        <f aca="false">"{"&amp;""""&amp;"id"&amp;""""&amp;":"&amp;""""&amp;A197&amp;""""&amp;","&amp;""""&amp;"car_model_id"&amp;""""&amp;":"&amp;""""&amp;B197&amp;""""&amp;","&amp;""""&amp;"car_model"&amp;""""&amp;":"&amp;"["&amp;N197&amp;"],"&amp;""""&amp;"parts"&amp;""""&amp;":"&amp;"["&amp;O197&amp;"]"&amp;","&amp;""""&amp;"products"&amp;""""&amp;":"&amp;"["&amp;P197&amp;"]"&amp;"}"&amp;","</f>
        <v>{"id":"196","car_model_id":"196","car_model":[{"id":"196","make_id":"18","model_name":"BR-V","year_model":"2016","description":""},],"parts":[{"id":"31","category":"BATTERY","name":"OE BATTERY","code":"34B17L","description":""},],"products":[{"id":"196","car_part_id":"196","bestbuy_id":"0","category":"battery","brand":"energizer","name":"For Development","value":"","description":"","price":""},]},</v>
      </c>
      <c r="M197" s="5" t="str">
        <f aca="false">"parts"&amp;""""&amp;":"&amp;"["&amp;O197&amp;"]"&amp;","&amp;""""&amp;"products"&amp;""""&amp;":"&amp;"["&amp;P197&amp;"]"&amp;"}"&amp;","</f>
        <v>parts":[{"id":"31","category":"BATTERY","name":"OE BATTERY","code":"34B17L","description":""},],"products":[{"id":"196","car_part_id":"196","bestbuy_id":"0","category":"battery","brand":"energizer","name":"For Development","value":"","description":"","price":""},]},</v>
      </c>
      <c r="N197" s="5" t="str">
        <f aca="false">VLOOKUP(B197,model!$A$2:$V$620,22,0)</f>
        <v>{"id":"196","make_id":"18","model_name":"BR-V","year_model":"2016","description":""},</v>
      </c>
      <c r="O197" s="5" t="str">
        <f aca="false">VLOOKUP(C197,part!$A$2:$G$51,7,0)</f>
        <v>{"id":"31","category":"BATTERY","name":"OE BATTERY","code":"34B17L","description":""},</v>
      </c>
      <c r="P197" s="5" t="str">
        <f aca="false">VLOOKUP(A197,product!B197:Y816,23,0)</f>
        <v>{"id":"196","car_part_id":"196","bestbuy_id":"0","category":"battery","brand":"energizer","name":"For Development","value":"","description":"","price":""},</v>
      </c>
    </row>
    <row r="198" customFormat="false" ht="13.8" hidden="false" customHeight="false" outlineLevel="0" collapsed="false">
      <c r="A198" s="5" t="n">
        <v>197</v>
      </c>
      <c r="B198" s="8" t="n">
        <v>197</v>
      </c>
      <c r="C198" s="5" t="n">
        <f aca="false">VLOOKUP(B198,model!A197:H816,8,0)</f>
        <v>25</v>
      </c>
      <c r="D198" s="5" t="str">
        <f aca="false">IFERROR(VLOOKUP(C198,part!$A$2:$E$51,2,0),"")</f>
        <v>BATTERY</v>
      </c>
      <c r="E198" s="5" t="str">
        <f aca="false">IFERROR(VLOOKUP(C198,part!$A$2:$E$51,3,0),"")</f>
        <v>OE BATTERY</v>
      </c>
      <c r="F198" s="5" t="str">
        <f aca="false">IFERROR(VLOOKUP(C198,part!$A$2:$E$51,4,0),"")</f>
        <v>NS40L</v>
      </c>
      <c r="G198" s="5" t="n">
        <f aca="false">IFERROR(VLOOKUP(C198,part!$A$2:$E$51,5,0),"")</f>
        <v>0</v>
      </c>
      <c r="H198" s="5" t="str">
        <f aca="false">VLOOKUP(A198,model!$A$1:$I$620,9,0)</f>
        <v>B20L</v>
      </c>
      <c r="I198" s="5" t="n">
        <f aca="false">VLOOKUP(B198,model!$A$2:$J$620,10,0)</f>
        <v>0</v>
      </c>
      <c r="J198" s="5" t="n">
        <f aca="false">VLOOKUP(B198,Sheet6!K197:L1100,2,0)</f>
        <v>0</v>
      </c>
      <c r="K198" s="5" t="n">
        <f aca="false">VLOOKUP(B198,model!A197:M816,13,0)</f>
        <v>1990</v>
      </c>
      <c r="L198" s="5" t="str">
        <f aca="false">"{"&amp;""""&amp;"id"&amp;""""&amp;":"&amp;""""&amp;A198&amp;""""&amp;","&amp;""""&amp;"car_model_id"&amp;""""&amp;":"&amp;""""&amp;B198&amp;""""&amp;","&amp;""""&amp;"car_model"&amp;""""&amp;":"&amp;"["&amp;N198&amp;"],"&amp;""""&amp;"parts"&amp;""""&amp;":"&amp;"["&amp;O198&amp;"]"&amp;","&amp;""""&amp;"products"&amp;""""&amp;":"&amp;"["&amp;P198&amp;"]"&amp;"}"&amp;","</f>
        <v>{"id":"197","car_model_id":"197","car_model":[{"id":"197","make_id":"18","model_name":"All New City 1.3 A MT","year_model":"2008","description":""},],"parts":[{"id":"25","category":"BATTERY","name":"OE BATTERY","code":"NS40L","description":""},],"products":[{"id":"197","car_part_id":"197","bestbuy_id":"1990","category":"battery","brand":"energizer","name":"B20L","value":"","description":"4850","price":"4850"},]},</v>
      </c>
      <c r="M198" s="5" t="str">
        <f aca="false">"parts"&amp;""""&amp;":"&amp;"["&amp;O198&amp;"]"&amp;","&amp;""""&amp;"products"&amp;""""&amp;":"&amp;"["&amp;P198&amp;"]"&amp;"}"&amp;","</f>
        <v>parts":[{"id":"25","category":"BATTERY","name":"OE BATTERY","code":"NS40L","description":""},],"products":[{"id":"197","car_part_id":"197","bestbuy_id":"1990","category":"battery","brand":"energizer","name":"B20L","value":"","description":"4850","price":"4850"},]},</v>
      </c>
      <c r="N198" s="5" t="str">
        <f aca="false">VLOOKUP(B198,model!$A$2:$V$620,22,0)</f>
        <v>{"id":"197","make_id":"18","model_name":"All New City 1.3 A MT","year_model":"2008","description":""},</v>
      </c>
      <c r="O198" s="5" t="str">
        <f aca="false">VLOOKUP(C198,part!$A$2:$G$51,7,0)</f>
        <v>{"id":"25","category":"BATTERY","name":"OE BATTERY","code":"NS40L","description":""},</v>
      </c>
      <c r="P198" s="5" t="str">
        <f aca="false">VLOOKUP(A198,product!B198:Y817,23,0)</f>
        <v>{"id":"197","car_part_id":"197","bestbuy_id":"1990","category":"battery","brand":"energizer","name":"B20L","value":"","description":"4850","price":"4850"},</v>
      </c>
    </row>
    <row r="199" customFormat="false" ht="13.8" hidden="false" customHeight="false" outlineLevel="0" collapsed="false">
      <c r="A199" s="5" t="n">
        <v>198</v>
      </c>
      <c r="B199" s="8" t="n">
        <v>198</v>
      </c>
      <c r="C199" s="5" t="n">
        <f aca="false">VLOOKUP(B199,model!A198:H817,8,0)</f>
        <v>25</v>
      </c>
      <c r="D199" s="5" t="str">
        <f aca="false">IFERROR(VLOOKUP(C199,part!$A$2:$E$51,2,0),"")</f>
        <v>BATTERY</v>
      </c>
      <c r="E199" s="5" t="str">
        <f aca="false">IFERROR(VLOOKUP(C199,part!$A$2:$E$51,3,0),"")</f>
        <v>OE BATTERY</v>
      </c>
      <c r="F199" s="5" t="str">
        <f aca="false">IFERROR(VLOOKUP(C199,part!$A$2:$E$51,4,0),"")</f>
        <v>NS40L</v>
      </c>
      <c r="G199" s="5" t="n">
        <f aca="false">IFERROR(VLOOKUP(C199,part!$A$2:$E$51,5,0),"")</f>
        <v>0</v>
      </c>
      <c r="H199" s="5" t="str">
        <f aca="false">VLOOKUP(A199,model!$A$1:$I$620,9,0)</f>
        <v>B20L</v>
      </c>
      <c r="I199" s="5" t="n">
        <f aca="false">VLOOKUP(B199,model!$A$2:$J$620,10,0)</f>
        <v>0</v>
      </c>
      <c r="J199" s="5" t="n">
        <f aca="false">VLOOKUP(B199,Sheet6!K198:L1101,2,0)</f>
        <v>0</v>
      </c>
      <c r="K199" s="5" t="n">
        <f aca="false">VLOOKUP(B199,model!A198:M817,13,0)</f>
        <v>1990</v>
      </c>
      <c r="L199" s="5" t="str">
        <f aca="false">"{"&amp;""""&amp;"id"&amp;""""&amp;":"&amp;""""&amp;A199&amp;""""&amp;","&amp;""""&amp;"car_model_id"&amp;""""&amp;":"&amp;""""&amp;B199&amp;""""&amp;","&amp;""""&amp;"car_model"&amp;""""&amp;":"&amp;"["&amp;N199&amp;"],"&amp;""""&amp;"parts"&amp;""""&amp;":"&amp;"["&amp;O199&amp;"]"&amp;","&amp;""""&amp;"products"&amp;""""&amp;":"&amp;"["&amp;P199&amp;"]"&amp;"}"&amp;","</f>
        <v>{"id":"198","car_model_id":"198","car_model":[{"id":"198","make_id":"18","model_name":"All New City 1.3 S MT","year_model":"2008","description":""},],"parts":[{"id":"25","category":"BATTERY","name":"OE BATTERY","code":"NS40L","description":""},],"products":[{"id":"198","car_part_id":"198","bestbuy_id":"1990","category":"battery","brand":"energizer","name":"B20L","value":"","description":"4850","price":"4850"},]},</v>
      </c>
      <c r="M199" s="5" t="str">
        <f aca="false">"parts"&amp;""""&amp;":"&amp;"["&amp;O199&amp;"]"&amp;","&amp;""""&amp;"products"&amp;""""&amp;":"&amp;"["&amp;P199&amp;"]"&amp;"}"&amp;","</f>
        <v>parts":[{"id":"25","category":"BATTERY","name":"OE BATTERY","code":"NS40L","description":""},],"products":[{"id":"198","car_part_id":"198","bestbuy_id":"1990","category":"battery","brand":"energizer","name":"B20L","value":"","description":"4850","price":"4850"},]},</v>
      </c>
      <c r="N199" s="5" t="str">
        <f aca="false">VLOOKUP(B199,model!$A$2:$V$620,22,0)</f>
        <v>{"id":"198","make_id":"18","model_name":"All New City 1.3 S MT","year_model":"2008","description":""},</v>
      </c>
      <c r="O199" s="5" t="str">
        <f aca="false">VLOOKUP(C199,part!$A$2:$G$51,7,0)</f>
        <v>{"id":"25","category":"BATTERY","name":"OE BATTERY","code":"NS40L","description":""},</v>
      </c>
      <c r="P199" s="5" t="str">
        <f aca="false">VLOOKUP(A199,product!B199:Y818,23,0)</f>
        <v>{"id":"198","car_part_id":"198","bestbuy_id":"1990","category":"battery","brand":"energizer","name":"B20L","value":"","description":"4850","price":"4850"},</v>
      </c>
    </row>
    <row r="200" customFormat="false" ht="13.8" hidden="false" customHeight="false" outlineLevel="0" collapsed="false">
      <c r="A200" s="5" t="n">
        <v>199</v>
      </c>
      <c r="B200" s="8" t="n">
        <v>199</v>
      </c>
      <c r="C200" s="5" t="n">
        <f aca="false">VLOOKUP(B200,model!A199:H818,8,0)</f>
        <v>25</v>
      </c>
      <c r="D200" s="5" t="str">
        <f aca="false">IFERROR(VLOOKUP(C200,part!$A$2:$E$51,2,0),"")</f>
        <v>BATTERY</v>
      </c>
      <c r="E200" s="5" t="str">
        <f aca="false">IFERROR(VLOOKUP(C200,part!$A$2:$E$51,3,0),"")</f>
        <v>OE BATTERY</v>
      </c>
      <c r="F200" s="5" t="str">
        <f aca="false">IFERROR(VLOOKUP(C200,part!$A$2:$E$51,4,0),"")</f>
        <v>NS40L</v>
      </c>
      <c r="G200" s="5" t="n">
        <f aca="false">IFERROR(VLOOKUP(C200,part!$A$2:$E$51,5,0),"")</f>
        <v>0</v>
      </c>
      <c r="H200" s="5" t="str">
        <f aca="false">VLOOKUP(A200,model!$A$1:$I$620,9,0)</f>
        <v>B20L</v>
      </c>
      <c r="I200" s="5" t="n">
        <f aca="false">VLOOKUP(B200,model!$A$2:$J$620,10,0)</f>
        <v>0</v>
      </c>
      <c r="J200" s="5" t="n">
        <f aca="false">VLOOKUP(B200,Sheet6!K199:L1102,2,0)</f>
        <v>0</v>
      </c>
      <c r="K200" s="5" t="n">
        <f aca="false">VLOOKUP(B200,model!A199:M818,13,0)</f>
        <v>1990</v>
      </c>
      <c r="L200" s="5" t="str">
        <f aca="false">"{"&amp;""""&amp;"id"&amp;""""&amp;":"&amp;""""&amp;A200&amp;""""&amp;","&amp;""""&amp;"car_model_id"&amp;""""&amp;":"&amp;""""&amp;B200&amp;""""&amp;","&amp;""""&amp;"car_model"&amp;""""&amp;":"&amp;"["&amp;N200&amp;"],"&amp;""""&amp;"parts"&amp;""""&amp;":"&amp;"["&amp;O200&amp;"]"&amp;","&amp;""""&amp;"products"&amp;""""&amp;":"&amp;"["&amp;P200&amp;"]"&amp;"}"&amp;","</f>
        <v>{"id":"199","car_model_id":"199","car_model":[{"id":"199","make_id":"18","model_name":"All New City 1.3 S AT","year_model":"2008","description":""},],"parts":[{"id":"25","category":"BATTERY","name":"OE BATTERY","code":"NS40L","description":""},],"products":[{"id":"199","car_part_id":"199","bestbuy_id":"1990","category":"battery","brand":"energizer","name":"B20L","value":"","description":"4850","price":"4850"},]},</v>
      </c>
      <c r="M200" s="5" t="str">
        <f aca="false">"parts"&amp;""""&amp;":"&amp;"["&amp;O200&amp;"]"&amp;","&amp;""""&amp;"products"&amp;""""&amp;":"&amp;"["&amp;P200&amp;"]"&amp;"}"&amp;","</f>
        <v>parts":[{"id":"25","category":"BATTERY","name":"OE BATTERY","code":"NS40L","description":""},],"products":[{"id":"199","car_part_id":"199","bestbuy_id":"1990","category":"battery","brand":"energizer","name":"B20L","value":"","description":"4850","price":"4850"},]},</v>
      </c>
      <c r="N200" s="5" t="str">
        <f aca="false">VLOOKUP(B200,model!$A$2:$V$620,22,0)</f>
        <v>{"id":"199","make_id":"18","model_name":"All New City 1.3 S AT","year_model":"2008","description":""},</v>
      </c>
      <c r="O200" s="5" t="str">
        <f aca="false">VLOOKUP(C200,part!$A$2:$G$51,7,0)</f>
        <v>{"id":"25","category":"BATTERY","name":"OE BATTERY","code":"NS40L","description":""},</v>
      </c>
      <c r="P200" s="5" t="str">
        <f aca="false">VLOOKUP(A200,product!B200:Y819,23,0)</f>
        <v>{"id":"199","car_part_id":"199","bestbuy_id":"1990","category":"battery","brand":"energizer","name":"B20L","value":"","description":"4850","price":"4850"},</v>
      </c>
    </row>
    <row r="201" customFormat="false" ht="13.8" hidden="false" customHeight="false" outlineLevel="0" collapsed="false">
      <c r="A201" s="5" t="n">
        <v>200</v>
      </c>
      <c r="B201" s="8" t="n">
        <v>200</v>
      </c>
      <c r="C201" s="5" t="n">
        <f aca="false">VLOOKUP(B201,model!A200:H819,8,0)</f>
        <v>25</v>
      </c>
      <c r="D201" s="5" t="str">
        <f aca="false">IFERROR(VLOOKUP(C201,part!$A$2:$E$51,2,0),"")</f>
        <v>BATTERY</v>
      </c>
      <c r="E201" s="5" t="str">
        <f aca="false">IFERROR(VLOOKUP(C201,part!$A$2:$E$51,3,0),"")</f>
        <v>OE BATTERY</v>
      </c>
      <c r="F201" s="5" t="str">
        <f aca="false">IFERROR(VLOOKUP(C201,part!$A$2:$E$51,4,0),"")</f>
        <v>NS40L</v>
      </c>
      <c r="G201" s="5" t="n">
        <f aca="false">IFERROR(VLOOKUP(C201,part!$A$2:$E$51,5,0),"")</f>
        <v>0</v>
      </c>
      <c r="H201" s="5" t="str">
        <f aca="false">VLOOKUP(A201,model!$A$1:$I$620,9,0)</f>
        <v>B20L</v>
      </c>
      <c r="I201" s="5" t="n">
        <f aca="false">VLOOKUP(B201,model!$A$2:$J$620,10,0)</f>
        <v>0</v>
      </c>
      <c r="J201" s="5" t="n">
        <f aca="false">VLOOKUP(B201,Sheet6!K200:L1103,2,0)</f>
        <v>0</v>
      </c>
      <c r="K201" s="5" t="n">
        <f aca="false">VLOOKUP(B201,model!A200:M819,13,0)</f>
        <v>1990</v>
      </c>
      <c r="L201" s="5" t="str">
        <f aca="false">"{"&amp;""""&amp;"id"&amp;""""&amp;":"&amp;""""&amp;A201&amp;""""&amp;","&amp;""""&amp;"car_model_id"&amp;""""&amp;":"&amp;""""&amp;B201&amp;""""&amp;","&amp;""""&amp;"car_model"&amp;""""&amp;":"&amp;"["&amp;N201&amp;"],"&amp;""""&amp;"parts"&amp;""""&amp;":"&amp;"["&amp;O201&amp;"]"&amp;","&amp;""""&amp;"products"&amp;""""&amp;":"&amp;"["&amp;P201&amp;"]"&amp;"}"&amp;","</f>
        <v>{"id":"200","car_model_id":"200","car_model":[{"id":"200","make_id":"18","model_name":"All New City 1.5 E AT","year_model":"2008","description":""},],"parts":[{"id":"25","category":"BATTERY","name":"OE BATTERY","code":"NS40L","description":""},],"products":[{"id":"200","car_part_id":"200","bestbuy_id":"1990","category":"battery","brand":"energizer","name":"B20L","value":"","description":"4850","price":"4850"},]},</v>
      </c>
      <c r="M201" s="5" t="str">
        <f aca="false">"parts"&amp;""""&amp;":"&amp;"["&amp;O201&amp;"]"&amp;","&amp;""""&amp;"products"&amp;""""&amp;":"&amp;"["&amp;P201&amp;"]"&amp;"}"&amp;","</f>
        <v>parts":[{"id":"25","category":"BATTERY","name":"OE BATTERY","code":"NS40L","description":""},],"products":[{"id":"200","car_part_id":"200","bestbuy_id":"1990","category":"battery","brand":"energizer","name":"B20L","value":"","description":"4850","price":"4850"},]},</v>
      </c>
      <c r="N201" s="5" t="str">
        <f aca="false">VLOOKUP(B201,model!$A$2:$V$620,22,0)</f>
        <v>{"id":"200","make_id":"18","model_name":"All New City 1.5 E AT","year_model":"2008","description":""},</v>
      </c>
      <c r="O201" s="5" t="str">
        <f aca="false">VLOOKUP(C201,part!$A$2:$G$51,7,0)</f>
        <v>{"id":"25","category":"BATTERY","name":"OE BATTERY","code":"NS40L","description":""},</v>
      </c>
      <c r="P201" s="5" t="str">
        <f aca="false">VLOOKUP(A201,product!B201:Y820,23,0)</f>
        <v>{"id":"200","car_part_id":"200","bestbuy_id":"1990","category":"battery","brand":"energizer","name":"B20L","value":"","description":"4850","price":"4850"},</v>
      </c>
    </row>
    <row r="202" customFormat="false" ht="13.8" hidden="false" customHeight="false" outlineLevel="0" collapsed="false">
      <c r="A202" s="5" t="n">
        <v>201</v>
      </c>
      <c r="B202" s="8" t="n">
        <v>201</v>
      </c>
      <c r="C202" s="5" t="n">
        <f aca="false">VLOOKUP(B202,model!A201:H820,8,0)</f>
        <v>25</v>
      </c>
      <c r="D202" s="5" t="str">
        <f aca="false">IFERROR(VLOOKUP(C202,part!$A$2:$E$51,2,0),"")</f>
        <v>BATTERY</v>
      </c>
      <c r="E202" s="5" t="str">
        <f aca="false">IFERROR(VLOOKUP(C202,part!$A$2:$E$51,3,0),"")</f>
        <v>OE BATTERY</v>
      </c>
      <c r="F202" s="5" t="str">
        <f aca="false">IFERROR(VLOOKUP(C202,part!$A$2:$E$51,4,0),"")</f>
        <v>NS40L</v>
      </c>
      <c r="G202" s="5" t="n">
        <f aca="false">IFERROR(VLOOKUP(C202,part!$A$2:$E$51,5,0),"")</f>
        <v>0</v>
      </c>
      <c r="H202" s="5" t="str">
        <f aca="false">VLOOKUP(A202,model!$A$1:$I$620,9,0)</f>
        <v>B20L</v>
      </c>
      <c r="I202" s="5" t="n">
        <f aca="false">VLOOKUP(B202,model!$A$2:$J$620,10,0)</f>
        <v>0</v>
      </c>
      <c r="J202" s="5" t="n">
        <f aca="false">VLOOKUP(B202,Sheet6!K201:L1104,2,0)</f>
        <v>0</v>
      </c>
      <c r="K202" s="5" t="n">
        <f aca="false">VLOOKUP(B202,model!A201:M820,13,0)</f>
        <v>1990</v>
      </c>
      <c r="L202" s="5" t="str">
        <f aca="false">"{"&amp;""""&amp;"id"&amp;""""&amp;":"&amp;""""&amp;A202&amp;""""&amp;","&amp;""""&amp;"car_model_id"&amp;""""&amp;":"&amp;""""&amp;B202&amp;""""&amp;","&amp;""""&amp;"car_model"&amp;""""&amp;":"&amp;"["&amp;N202&amp;"],"&amp;""""&amp;"parts"&amp;""""&amp;":"&amp;"["&amp;O202&amp;"]"&amp;","&amp;""""&amp;"products"&amp;""""&amp;":"&amp;"["&amp;P202&amp;"]"&amp;"}"&amp;","</f>
        <v>{"id":"201","car_model_id":"201","car_model":[{"id":"201","make_id":"18","model_name":"All New Jazz 1.3 S MT","year_model":"2008","description":""},],"parts":[{"id":"25","category":"BATTERY","name":"OE BATTERY","code":"NS40L","description":""},],"products":[{"id":"201","car_part_id":"201","bestbuy_id":"1990","category":"battery","brand":"energizer","name":"B20L","value":"","description":"4850","price":"4850"},]},</v>
      </c>
      <c r="M202" s="5" t="str">
        <f aca="false">"parts"&amp;""""&amp;":"&amp;"["&amp;O202&amp;"]"&amp;","&amp;""""&amp;"products"&amp;""""&amp;":"&amp;"["&amp;P202&amp;"]"&amp;"}"&amp;","</f>
        <v>parts":[{"id":"25","category":"BATTERY","name":"OE BATTERY","code":"NS40L","description":""},],"products":[{"id":"201","car_part_id":"201","bestbuy_id":"1990","category":"battery","brand":"energizer","name":"B20L","value":"","description":"4850","price":"4850"},]},</v>
      </c>
      <c r="N202" s="5" t="str">
        <f aca="false">VLOOKUP(B202,model!$A$2:$V$620,22,0)</f>
        <v>{"id":"201","make_id":"18","model_name":"All New Jazz 1.3 S MT","year_model":"2008","description":""},</v>
      </c>
      <c r="O202" s="5" t="str">
        <f aca="false">VLOOKUP(C202,part!$A$2:$G$51,7,0)</f>
        <v>{"id":"25","category":"BATTERY","name":"OE BATTERY","code":"NS40L","description":""},</v>
      </c>
      <c r="P202" s="5" t="str">
        <f aca="false">VLOOKUP(A202,product!B202:Y821,23,0)</f>
        <v>{"id":"201","car_part_id":"201","bestbuy_id":"1990","category":"battery","brand":"energizer","name":"B20L","value":"","description":"4850","price":"4850"},</v>
      </c>
    </row>
    <row r="203" customFormat="false" ht="13.8" hidden="false" customHeight="false" outlineLevel="0" collapsed="false">
      <c r="A203" s="5" t="n">
        <v>202</v>
      </c>
      <c r="B203" s="8" t="n">
        <v>202</v>
      </c>
      <c r="C203" s="5" t="n">
        <f aca="false">VLOOKUP(B203,model!A202:H821,8,0)</f>
        <v>25</v>
      </c>
      <c r="D203" s="5" t="str">
        <f aca="false">IFERROR(VLOOKUP(C203,part!$A$2:$E$51,2,0),"")</f>
        <v>BATTERY</v>
      </c>
      <c r="E203" s="5" t="str">
        <f aca="false">IFERROR(VLOOKUP(C203,part!$A$2:$E$51,3,0),"")</f>
        <v>OE BATTERY</v>
      </c>
      <c r="F203" s="5" t="str">
        <f aca="false">IFERROR(VLOOKUP(C203,part!$A$2:$E$51,4,0),"")</f>
        <v>NS40L</v>
      </c>
      <c r="G203" s="5" t="n">
        <f aca="false">IFERROR(VLOOKUP(C203,part!$A$2:$E$51,5,0),"")</f>
        <v>0</v>
      </c>
      <c r="H203" s="5" t="str">
        <f aca="false">VLOOKUP(A203,model!$A$1:$I$620,9,0)</f>
        <v>B20L</v>
      </c>
      <c r="I203" s="5" t="n">
        <f aca="false">VLOOKUP(B203,model!$A$2:$J$620,10,0)</f>
        <v>0</v>
      </c>
      <c r="J203" s="5" t="n">
        <f aca="false">VLOOKUP(B203,Sheet6!K202:L1105,2,0)</f>
        <v>0</v>
      </c>
      <c r="K203" s="5" t="n">
        <f aca="false">VLOOKUP(B203,model!A202:M821,13,0)</f>
        <v>1990</v>
      </c>
      <c r="L203" s="5" t="str">
        <f aca="false">"{"&amp;""""&amp;"id"&amp;""""&amp;":"&amp;""""&amp;A203&amp;""""&amp;","&amp;""""&amp;"car_model_id"&amp;""""&amp;":"&amp;""""&amp;B203&amp;""""&amp;","&amp;""""&amp;"car_model"&amp;""""&amp;":"&amp;"["&amp;N203&amp;"],"&amp;""""&amp;"parts"&amp;""""&amp;":"&amp;"["&amp;O203&amp;"]"&amp;","&amp;""""&amp;"products"&amp;""""&amp;":"&amp;"["&amp;P203&amp;"]"&amp;"}"&amp;","</f>
        <v>{"id":"202","car_model_id":"202","car_model":[{"id":"202","make_id":"18","model_name":"All New Jazz 1.3 S AT","year_model":"2008","description":""},],"parts":[{"id":"25","category":"BATTERY","name":"OE BATTERY","code":"NS40L","description":""},],"products":[{"id":"202","car_part_id":"202","bestbuy_id":"1990","category":"battery","brand":"energizer","name":"B20L","value":"","description":"4850","price":"4850"},]},</v>
      </c>
      <c r="M203" s="5" t="str">
        <f aca="false">"parts"&amp;""""&amp;":"&amp;"["&amp;O203&amp;"]"&amp;","&amp;""""&amp;"products"&amp;""""&amp;":"&amp;"["&amp;P203&amp;"]"&amp;"}"&amp;","</f>
        <v>parts":[{"id":"25","category":"BATTERY","name":"OE BATTERY","code":"NS40L","description":""},],"products":[{"id":"202","car_part_id":"202","bestbuy_id":"1990","category":"battery","brand":"energizer","name":"B20L","value":"","description":"4850","price":"4850"},]},</v>
      </c>
      <c r="N203" s="5" t="str">
        <f aca="false">VLOOKUP(B203,model!$A$2:$V$620,22,0)</f>
        <v>{"id":"202","make_id":"18","model_name":"All New Jazz 1.3 S AT","year_model":"2008","description":""},</v>
      </c>
      <c r="O203" s="5" t="str">
        <f aca="false">VLOOKUP(C203,part!$A$2:$G$51,7,0)</f>
        <v>{"id":"25","category":"BATTERY","name":"OE BATTERY","code":"NS40L","description":""},</v>
      </c>
      <c r="P203" s="5" t="str">
        <f aca="false">VLOOKUP(A203,product!B203:Y822,23,0)</f>
        <v>{"id":"202","car_part_id":"202","bestbuy_id":"1990","category":"battery","brand":"energizer","name":"B20L","value":"","description":"4850","price":"4850"},</v>
      </c>
    </row>
    <row r="204" customFormat="false" ht="13.8" hidden="false" customHeight="false" outlineLevel="0" collapsed="false">
      <c r="A204" s="5" t="n">
        <v>203</v>
      </c>
      <c r="B204" s="8" t="n">
        <v>203</v>
      </c>
      <c r="C204" s="5" t="n">
        <f aca="false">VLOOKUP(B204,model!A203:H822,8,0)</f>
        <v>25</v>
      </c>
      <c r="D204" s="5" t="str">
        <f aca="false">IFERROR(VLOOKUP(C204,part!$A$2:$E$51,2,0),"")</f>
        <v>BATTERY</v>
      </c>
      <c r="E204" s="5" t="str">
        <f aca="false">IFERROR(VLOOKUP(C204,part!$A$2:$E$51,3,0),"")</f>
        <v>OE BATTERY</v>
      </c>
      <c r="F204" s="5" t="str">
        <f aca="false">IFERROR(VLOOKUP(C204,part!$A$2:$E$51,4,0),"")</f>
        <v>NS40L</v>
      </c>
      <c r="G204" s="5" t="n">
        <f aca="false">IFERROR(VLOOKUP(C204,part!$A$2:$E$51,5,0),"")</f>
        <v>0</v>
      </c>
      <c r="H204" s="5" t="str">
        <f aca="false">VLOOKUP(A204,model!$A$1:$I$620,9,0)</f>
        <v>B20L</v>
      </c>
      <c r="I204" s="5" t="n">
        <f aca="false">VLOOKUP(B204,model!$A$2:$J$620,10,0)</f>
        <v>0</v>
      </c>
      <c r="J204" s="5" t="n">
        <f aca="false">VLOOKUP(B204,Sheet6!K203:L1106,2,0)</f>
        <v>0</v>
      </c>
      <c r="K204" s="5" t="n">
        <f aca="false">VLOOKUP(B204,model!A203:M822,13,0)</f>
        <v>1990</v>
      </c>
      <c r="L204" s="5" t="str">
        <f aca="false">"{"&amp;""""&amp;"id"&amp;""""&amp;":"&amp;""""&amp;A204&amp;""""&amp;","&amp;""""&amp;"car_model_id"&amp;""""&amp;":"&amp;""""&amp;B204&amp;""""&amp;","&amp;""""&amp;"car_model"&amp;""""&amp;":"&amp;"["&amp;N204&amp;"],"&amp;""""&amp;"parts"&amp;""""&amp;":"&amp;"["&amp;O204&amp;"]"&amp;","&amp;""""&amp;"products"&amp;""""&amp;":"&amp;"["&amp;P204&amp;"]"&amp;"}"&amp;","</f>
        <v>{"id":"203","car_model_id":"203","car_model":[{"id":"203","make_id":"18","model_name":"All New Jazz 1.3 V AT","year_model":"2008","description":""},],"parts":[{"id":"25","category":"BATTERY","name":"OE BATTERY","code":"NS40L","description":""},],"products":[{"id":"203","car_part_id":"203","bestbuy_id":"1990","category":"battery","brand":"energizer","name":"B20L","value":"","description":"4850","price":"4850"},]},</v>
      </c>
      <c r="M204" s="5" t="str">
        <f aca="false">"parts"&amp;""""&amp;":"&amp;"["&amp;O204&amp;"]"&amp;","&amp;""""&amp;"products"&amp;""""&amp;":"&amp;"["&amp;P204&amp;"]"&amp;"}"&amp;","</f>
        <v>parts":[{"id":"25","category":"BATTERY","name":"OE BATTERY","code":"NS40L","description":""},],"products":[{"id":"203","car_part_id":"203","bestbuy_id":"1990","category":"battery","brand":"energizer","name":"B20L","value":"","description":"4850","price":"4850"},]},</v>
      </c>
      <c r="N204" s="5" t="str">
        <f aca="false">VLOOKUP(B204,model!$A$2:$V$620,22,0)</f>
        <v>{"id":"203","make_id":"18","model_name":"All New Jazz 1.3 V AT","year_model":"2008","description":""},</v>
      </c>
      <c r="O204" s="5" t="str">
        <f aca="false">VLOOKUP(C204,part!$A$2:$G$51,7,0)</f>
        <v>{"id":"25","category":"BATTERY","name":"OE BATTERY","code":"NS40L","description":""},</v>
      </c>
      <c r="P204" s="5" t="str">
        <f aca="false">VLOOKUP(A204,product!B204:Y823,23,0)</f>
        <v>{"id":"203","car_part_id":"203","bestbuy_id":"1990","category":"battery","brand":"energizer","name":"B20L","value":"","description":"4850","price":"4850"},</v>
      </c>
    </row>
    <row r="205" customFormat="false" ht="13.8" hidden="false" customHeight="false" outlineLevel="0" collapsed="false">
      <c r="A205" s="5" t="n">
        <v>204</v>
      </c>
      <c r="B205" s="8" t="n">
        <v>204</v>
      </c>
      <c r="C205" s="5" t="n">
        <f aca="false">VLOOKUP(B205,model!A204:H823,8,0)</f>
        <v>4</v>
      </c>
      <c r="D205" s="5" t="str">
        <f aca="false">IFERROR(VLOOKUP(C205,part!$A$2:$E$51,2,0),"")</f>
        <v>BATTERY</v>
      </c>
      <c r="E205" s="5" t="str">
        <f aca="false">IFERROR(VLOOKUP(C205,part!$A$2:$E$51,3,0),"")</f>
        <v>OE BATTERY</v>
      </c>
      <c r="F205" s="5" t="str">
        <f aca="false">IFERROR(VLOOKUP(C205,part!$A$2:$E$51,4,0),"")</f>
        <v>NS40</v>
      </c>
      <c r="G205" s="5" t="n">
        <f aca="false">IFERROR(VLOOKUP(C205,part!$A$2:$E$51,5,0),"")</f>
        <v>0</v>
      </c>
      <c r="H205" s="5" t="str">
        <f aca="false">VLOOKUP(A205,model!$A$1:$I$620,9,0)</f>
        <v>B20L</v>
      </c>
      <c r="I205" s="5" t="n">
        <f aca="false">VLOOKUP(B205,model!$A$2:$J$620,10,0)</f>
        <v>0</v>
      </c>
      <c r="J205" s="5" t="n">
        <f aca="false">VLOOKUP(B205,Sheet6!K204:L1107,2,0)</f>
        <v>0</v>
      </c>
      <c r="K205" s="5" t="n">
        <f aca="false">VLOOKUP(B205,model!A204:M823,13,0)</f>
        <v>1990</v>
      </c>
      <c r="L205" s="5" t="str">
        <f aca="false">"{"&amp;""""&amp;"id"&amp;""""&amp;":"&amp;""""&amp;A205&amp;""""&amp;","&amp;""""&amp;"car_model_id"&amp;""""&amp;":"&amp;""""&amp;B205&amp;""""&amp;","&amp;""""&amp;"car_model"&amp;""""&amp;":"&amp;"["&amp;N205&amp;"],"&amp;""""&amp;"parts"&amp;""""&amp;":"&amp;"["&amp;O205&amp;"]"&amp;","&amp;""""&amp;"products"&amp;""""&amp;":"&amp;"["&amp;P205&amp;"]"&amp;"}"&amp;","</f>
        <v>{"id":"204","car_model_id":"204","car_model":[{"id":"204","make_id":"18","model_name":"City","year_model":"1996 - on","description":""},],"parts":[{"id":"4","category":"BATTERY","name":"OE BATTERY","code":"NS40","description":""},],"products":[{"id":"204","car_part_id":"204","bestbuy_id":"1990","category":"battery","brand":"energizer","name":"B20L","value":"","description":"4850","price":"4850"},]},</v>
      </c>
      <c r="M205" s="5" t="str">
        <f aca="false">"parts"&amp;""""&amp;":"&amp;"["&amp;O205&amp;"]"&amp;","&amp;""""&amp;"products"&amp;""""&amp;":"&amp;"["&amp;P205&amp;"]"&amp;"}"&amp;","</f>
        <v>parts":[{"id":"4","category":"BATTERY","name":"OE BATTERY","code":"NS40","description":""},],"products":[{"id":"204","car_part_id":"204","bestbuy_id":"1990","category":"battery","brand":"energizer","name":"B20L","value":"","description":"4850","price":"4850"},]},</v>
      </c>
      <c r="N205" s="5" t="str">
        <f aca="false">VLOOKUP(B205,model!$A$2:$V$620,22,0)</f>
        <v>{"id":"204","make_id":"18","model_name":"City","year_model":"1996 - on","description":""},</v>
      </c>
      <c r="O205" s="5" t="str">
        <f aca="false">VLOOKUP(C205,part!$A$2:$G$51,7,0)</f>
        <v>{"id":"4","category":"BATTERY","name":"OE BATTERY","code":"NS40","description":""},</v>
      </c>
      <c r="P205" s="5" t="str">
        <f aca="false">VLOOKUP(A205,product!B205:Y824,23,0)</f>
        <v>{"id":"204","car_part_id":"204","bestbuy_id":"1990","category":"battery","brand":"energizer","name":"B20L","value":"","description":"4850","price":"4850"},</v>
      </c>
    </row>
    <row r="206" customFormat="false" ht="13.8" hidden="false" customHeight="false" outlineLevel="0" collapsed="false">
      <c r="A206" s="5" t="n">
        <v>205</v>
      </c>
      <c r="B206" s="8" t="n">
        <v>205</v>
      </c>
      <c r="C206" s="5" t="n">
        <f aca="false">VLOOKUP(B206,model!A205:H824,8,0)</f>
        <v>11</v>
      </c>
      <c r="D206" s="5" t="str">
        <f aca="false">IFERROR(VLOOKUP(C206,part!$A$2:$E$51,2,0),"")</f>
        <v>BATTERY</v>
      </c>
      <c r="E206" s="5" t="str">
        <f aca="false">IFERROR(VLOOKUP(C206,part!$A$2:$E$51,3,0),"")</f>
        <v>OE BATTERY</v>
      </c>
      <c r="F206" s="5" t="str">
        <f aca="false">IFERROR(VLOOKUP(C206,part!$A$2:$E$51,4,0),"")</f>
        <v>N50</v>
      </c>
      <c r="G206" s="5" t="n">
        <f aca="false">IFERROR(VLOOKUP(C206,part!$A$2:$E$51,5,0),"")</f>
        <v>0</v>
      </c>
      <c r="H206" s="5" t="str">
        <f aca="false">VLOOKUP(A206,model!$A$1:$I$620,9,0)</f>
        <v>D26L</v>
      </c>
      <c r="I206" s="5" t="n">
        <f aca="false">VLOOKUP(B206,model!$A$2:$J$620,10,0)</f>
        <v>0</v>
      </c>
      <c r="J206" s="5" t="n">
        <f aca="false">VLOOKUP(B206,Sheet6!K205:L1108,2,0)</f>
        <v>0</v>
      </c>
      <c r="K206" s="5" t="n">
        <f aca="false">VLOOKUP(B206,model!A205:M824,13,0)</f>
        <v>1995</v>
      </c>
      <c r="L206" s="5" t="str">
        <f aca="false">"{"&amp;""""&amp;"id"&amp;""""&amp;":"&amp;""""&amp;A206&amp;""""&amp;","&amp;""""&amp;"car_model_id"&amp;""""&amp;":"&amp;""""&amp;B206&amp;""""&amp;","&amp;""""&amp;"car_model"&amp;""""&amp;":"&amp;"["&amp;N206&amp;"],"&amp;""""&amp;"parts"&amp;""""&amp;":"&amp;"["&amp;O206&amp;"]"&amp;","&amp;""""&amp;"products"&amp;""""&amp;":"&amp;"["&amp;P206&amp;"]"&amp;"}"&amp;","</f>
        <v>{"id":"205","car_model_id":"205","car_model":[{"id":"205","make_id":"19","model_name":"Grace (Gasoline","year_model":"1995 - on","description":""},],"parts":[{"id":"11","category":"BATTERY","name":"OE BATTERY","code":"N50","description":""},],"products":[{"id":"205","car_part_id":"205","bestbuy_id":"1995","category":"battery","brand":"energizer","name":"D26L","value":"","description":"6300","price":"6300"},]},</v>
      </c>
      <c r="M206" s="5" t="str">
        <f aca="false">"parts"&amp;""""&amp;":"&amp;"["&amp;O206&amp;"]"&amp;","&amp;""""&amp;"products"&amp;""""&amp;":"&amp;"["&amp;P206&amp;"]"&amp;"}"&amp;","</f>
        <v>parts":[{"id":"11","category":"BATTERY","name":"OE BATTERY","code":"N50","description":""},],"products":[{"id":"205","car_part_id":"205","bestbuy_id":"1995","category":"battery","brand":"energizer","name":"D26L","value":"","description":"6300","price":"6300"},]},</v>
      </c>
      <c r="N206" s="5" t="str">
        <f aca="false">VLOOKUP(B206,model!$A$2:$V$620,22,0)</f>
        <v>{"id":"205","make_id":"19","model_name":"Grace (Gasoline","year_model":"1995 - on","description":""},</v>
      </c>
      <c r="O206" s="5" t="str">
        <f aca="false">VLOOKUP(C206,part!$A$2:$G$51,7,0)</f>
        <v>{"id":"11","category":"BATTERY","name":"OE BATTERY","code":"N50","description":""},</v>
      </c>
      <c r="P206" s="5" t="str">
        <f aca="false">VLOOKUP(A206,product!B206:Y825,23,0)</f>
        <v>{"id":"205","car_part_id":"205","bestbuy_id":"1995","category":"battery","brand":"energizer","name":"D26L","value":"","description":"6300","price":"6300"},</v>
      </c>
    </row>
    <row r="207" customFormat="false" ht="13.8" hidden="false" customHeight="false" outlineLevel="0" collapsed="false">
      <c r="A207" s="5" t="n">
        <v>206</v>
      </c>
      <c r="B207" s="8" t="n">
        <v>206</v>
      </c>
      <c r="C207" s="5" t="n">
        <f aca="false">VLOOKUP(B207,model!A206:H825,8,0)</f>
        <v>1</v>
      </c>
      <c r="D207" s="5" t="str">
        <f aca="false">IFERROR(VLOOKUP(C207,part!$A$2:$E$51,2,0),"")</f>
        <v>BATTERY</v>
      </c>
      <c r="E207" s="5" t="str">
        <f aca="false">IFERROR(VLOOKUP(C207,part!$A$2:$E$51,3,0),"")</f>
        <v>OE BATTERY</v>
      </c>
      <c r="F207" s="5" t="str">
        <f aca="false">IFERROR(VLOOKUP(C207,part!$A$2:$E$51,4,0),"")</f>
        <v>N70</v>
      </c>
      <c r="G207" s="5" t="n">
        <f aca="false">IFERROR(VLOOKUP(C207,part!$A$2:$E$51,5,0),"")</f>
        <v>0</v>
      </c>
      <c r="H207" s="5" t="str">
        <f aca="false">VLOOKUP(A207,model!$A$1:$I$620,9,0)</f>
        <v>D31R</v>
      </c>
      <c r="I207" s="5" t="n">
        <f aca="false">VLOOKUP(B207,model!$A$2:$J$620,10,0)</f>
        <v>0</v>
      </c>
      <c r="J207" s="5" t="n">
        <f aca="false">VLOOKUP(B207,Sheet6!K206:L1109,2,0)</f>
        <v>0</v>
      </c>
      <c r="K207" s="5" t="n">
        <f aca="false">VLOOKUP(B207,model!A206:M825,13,0)</f>
        <v>1998</v>
      </c>
      <c r="L207" s="5" t="str">
        <f aca="false">"{"&amp;""""&amp;"id"&amp;""""&amp;":"&amp;""""&amp;A207&amp;""""&amp;","&amp;""""&amp;"car_model_id"&amp;""""&amp;":"&amp;""""&amp;B207&amp;""""&amp;","&amp;""""&amp;"car_model"&amp;""""&amp;":"&amp;"["&amp;N207&amp;"],"&amp;""""&amp;"parts"&amp;""""&amp;":"&amp;"["&amp;O207&amp;"]"&amp;","&amp;""""&amp;"products"&amp;""""&amp;":"&amp;"["&amp;P207&amp;"]"&amp;"}"&amp;","</f>
        <v>{"id":"206","car_model_id":"206","car_model":[{"id":"206","make_id":"19","model_name":"08 Grand Starex TCI GL MT 10","year_model":"2007 - on ","description":""},],"parts":[{"id":"1","category":"BATTERY","name":"OE BATTERY","code":"N70","description":""},],"products":[{"id":"206","car_part_id":"206","bestbuy_id":"1998","category":"battery","brand":"energizer","name":"D31R","value":"","description":"7050","price":"7050"},]},</v>
      </c>
      <c r="M207" s="5" t="str">
        <f aca="false">"parts"&amp;""""&amp;":"&amp;"["&amp;O207&amp;"]"&amp;","&amp;""""&amp;"products"&amp;""""&amp;":"&amp;"["&amp;P207&amp;"]"&amp;"}"&amp;","</f>
        <v>parts":[{"id":"1","category":"BATTERY","name":"OE BATTERY","code":"N70","description":""},],"products":[{"id":"206","car_part_id":"206","bestbuy_id":"1998","category":"battery","brand":"energizer","name":"D31R","value":"","description":"7050","price":"7050"},]},</v>
      </c>
      <c r="N207" s="5" t="str">
        <f aca="false">VLOOKUP(B207,model!$A$2:$V$620,22,0)</f>
        <v>{"id":"206","make_id":"19","model_name":"08 Grand Starex TCI GL MT 10","year_model":"2007 - on ","description":""},</v>
      </c>
      <c r="O207" s="5" t="str">
        <f aca="false">VLOOKUP(C207,part!$A$2:$G$51,7,0)</f>
        <v>{"id":"1","category":"BATTERY","name":"OE BATTERY","code":"N70","description":""},</v>
      </c>
      <c r="P207" s="5" t="str">
        <f aca="false">VLOOKUP(A207,product!B207:Y826,23,0)</f>
        <v>{"id":"206","car_part_id":"206","bestbuy_id":"1998","category":"battery","brand":"energizer","name":"D31R","value":"","description":"7050","price":"7050"},</v>
      </c>
    </row>
    <row r="208" customFormat="false" ht="13.8" hidden="false" customHeight="false" outlineLevel="0" collapsed="false">
      <c r="A208" s="5" t="n">
        <v>207</v>
      </c>
      <c r="B208" s="8" t="n">
        <v>207</v>
      </c>
      <c r="C208" s="5" t="n">
        <f aca="false">VLOOKUP(B208,model!A207:H826,8,0)</f>
        <v>1</v>
      </c>
      <c r="D208" s="5" t="str">
        <f aca="false">IFERROR(VLOOKUP(C208,part!$A$2:$E$51,2,0),"")</f>
        <v>BATTERY</v>
      </c>
      <c r="E208" s="5" t="str">
        <f aca="false">IFERROR(VLOOKUP(C208,part!$A$2:$E$51,3,0),"")</f>
        <v>OE BATTERY</v>
      </c>
      <c r="F208" s="5" t="str">
        <f aca="false">IFERROR(VLOOKUP(C208,part!$A$2:$E$51,4,0),"")</f>
        <v>N70</v>
      </c>
      <c r="G208" s="5" t="n">
        <f aca="false">IFERROR(VLOOKUP(C208,part!$A$2:$E$51,5,0),"")</f>
        <v>0</v>
      </c>
      <c r="H208" s="5" t="str">
        <f aca="false">VLOOKUP(A208,model!$A$1:$I$620,9,0)</f>
        <v>D31R</v>
      </c>
      <c r="I208" s="5" t="n">
        <f aca="false">VLOOKUP(B208,model!$A$2:$J$620,10,0)</f>
        <v>0</v>
      </c>
      <c r="J208" s="5" t="n">
        <f aca="false">VLOOKUP(B208,Sheet6!K207:L1110,2,0)</f>
        <v>0</v>
      </c>
      <c r="K208" s="5" t="n">
        <f aca="false">VLOOKUP(B208,model!A207:M826,13,0)</f>
        <v>1998</v>
      </c>
      <c r="L208" s="5" t="str">
        <f aca="false">"{"&amp;""""&amp;"id"&amp;""""&amp;":"&amp;""""&amp;A208&amp;""""&amp;","&amp;""""&amp;"car_model_id"&amp;""""&amp;":"&amp;""""&amp;B208&amp;""""&amp;","&amp;""""&amp;"car_model"&amp;""""&amp;":"&amp;"["&amp;N208&amp;"],"&amp;""""&amp;"parts"&amp;""""&amp;":"&amp;"["&amp;O208&amp;"]"&amp;","&amp;""""&amp;"products"&amp;""""&amp;":"&amp;"["&amp;P208&amp;"]"&amp;"}"&amp;","</f>
        <v>{"id":"207","car_model_id":"207","car_model":[{"id":"207","make_id":"19","model_name":"08 Grand Starex TCI GL MT 12","year_model":"2007 - on ","description":""},],"parts":[{"id":"1","category":"BATTERY","name":"OE BATTERY","code":"N70","description":""},],"products":[{"id":"207","car_part_id":"207","bestbuy_id":"1998","category":"battery","brand":"energizer","name":"D31R","value":"","description":"7050","price":"7050"},]},</v>
      </c>
      <c r="M208" s="5" t="str">
        <f aca="false">"parts"&amp;""""&amp;":"&amp;"["&amp;O208&amp;"]"&amp;","&amp;""""&amp;"products"&amp;""""&amp;":"&amp;"["&amp;P208&amp;"]"&amp;"}"&amp;","</f>
        <v>parts":[{"id":"1","category":"BATTERY","name":"OE BATTERY","code":"N70","description":""},],"products":[{"id":"207","car_part_id":"207","bestbuy_id":"1998","category":"battery","brand":"energizer","name":"D31R","value":"","description":"7050","price":"7050"},]},</v>
      </c>
      <c r="N208" s="5" t="str">
        <f aca="false">VLOOKUP(B208,model!$A$2:$V$620,22,0)</f>
        <v>{"id":"207","make_id":"19","model_name":"08 Grand Starex TCI GL MT 12","year_model":"2007 - on ","description":""},</v>
      </c>
      <c r="O208" s="5" t="str">
        <f aca="false">VLOOKUP(C208,part!$A$2:$G$51,7,0)</f>
        <v>{"id":"1","category":"BATTERY","name":"OE BATTERY","code":"N70","description":""},</v>
      </c>
      <c r="P208" s="5" t="str">
        <f aca="false">VLOOKUP(A208,product!B208:Y827,23,0)</f>
        <v>{"id":"207","car_part_id":"207","bestbuy_id":"1998","category":"battery","brand":"energizer","name":"D31R","value":"","description":"7050","price":"7050"},</v>
      </c>
    </row>
    <row r="209" customFormat="false" ht="13.8" hidden="false" customHeight="false" outlineLevel="0" collapsed="false">
      <c r="A209" s="5" t="n">
        <v>208</v>
      </c>
      <c r="B209" s="8" t="n">
        <v>208</v>
      </c>
      <c r="C209" s="5" t="n">
        <f aca="false">VLOOKUP(B209,model!A208:H827,8,0)</f>
        <v>1</v>
      </c>
      <c r="D209" s="5" t="str">
        <f aca="false">IFERROR(VLOOKUP(C209,part!$A$2:$E$51,2,0),"")</f>
        <v>BATTERY</v>
      </c>
      <c r="E209" s="5" t="str">
        <f aca="false">IFERROR(VLOOKUP(C209,part!$A$2:$E$51,3,0),"")</f>
        <v>OE BATTERY</v>
      </c>
      <c r="F209" s="5" t="str">
        <f aca="false">IFERROR(VLOOKUP(C209,part!$A$2:$E$51,4,0),"")</f>
        <v>N70</v>
      </c>
      <c r="G209" s="5" t="n">
        <f aca="false">IFERROR(VLOOKUP(C209,part!$A$2:$E$51,5,0),"")</f>
        <v>0</v>
      </c>
      <c r="H209" s="5" t="str">
        <f aca="false">VLOOKUP(A209,model!$A$1:$I$620,9,0)</f>
        <v>D31R</v>
      </c>
      <c r="I209" s="5" t="n">
        <f aca="false">VLOOKUP(B209,model!$A$2:$J$620,10,0)</f>
        <v>0</v>
      </c>
      <c r="J209" s="5" t="n">
        <f aca="false">VLOOKUP(B209,Sheet6!K208:L1111,2,0)</f>
        <v>0</v>
      </c>
      <c r="K209" s="5" t="n">
        <f aca="false">VLOOKUP(B209,model!A208:M827,13,0)</f>
        <v>1998</v>
      </c>
      <c r="L209" s="5" t="str">
        <f aca="false">"{"&amp;""""&amp;"id"&amp;""""&amp;":"&amp;""""&amp;A209&amp;""""&amp;","&amp;""""&amp;"car_model_id"&amp;""""&amp;":"&amp;""""&amp;B209&amp;""""&amp;","&amp;""""&amp;"car_model"&amp;""""&amp;":"&amp;"["&amp;N209&amp;"],"&amp;""""&amp;"parts"&amp;""""&amp;":"&amp;"["&amp;O209&amp;"]"&amp;","&amp;""""&amp;"products"&amp;""""&amp;":"&amp;"["&amp;P209&amp;"]"&amp;"}"&amp;","</f>
        <v>{"id":"208","car_model_id":"208","car_model":[{"id":"208","make_id":"19","model_name":"08 Grand Starex TCI GLS AT 10","year_model":"2007 - on ","description":""},],"parts":[{"id":"1","category":"BATTERY","name":"OE BATTERY","code":"N70","description":""},],"products":[{"id":"208","car_part_id":"208","bestbuy_id":"1998","category":"battery","brand":"energizer","name":"D31R","value":"","description":"7050","price":"7050"},]},</v>
      </c>
      <c r="M209" s="5" t="str">
        <f aca="false">"parts"&amp;""""&amp;":"&amp;"["&amp;O209&amp;"]"&amp;","&amp;""""&amp;"products"&amp;""""&amp;":"&amp;"["&amp;P209&amp;"]"&amp;"}"&amp;","</f>
        <v>parts":[{"id":"1","category":"BATTERY","name":"OE BATTERY","code":"N70","description":""},],"products":[{"id":"208","car_part_id":"208","bestbuy_id":"1998","category":"battery","brand":"energizer","name":"D31R","value":"","description":"7050","price":"7050"},]},</v>
      </c>
      <c r="N209" s="5" t="str">
        <f aca="false">VLOOKUP(B209,model!$A$2:$V$620,22,0)</f>
        <v>{"id":"208","make_id":"19","model_name":"08 Grand Starex TCI GLS AT 10","year_model":"2007 - on ","description":""},</v>
      </c>
      <c r="O209" s="5" t="str">
        <f aca="false">VLOOKUP(C209,part!$A$2:$G$51,7,0)</f>
        <v>{"id":"1","category":"BATTERY","name":"OE BATTERY","code":"N70","description":""},</v>
      </c>
      <c r="P209" s="5" t="str">
        <f aca="false">VLOOKUP(A209,product!B209:Y828,23,0)</f>
        <v>{"id":"208","car_part_id":"208","bestbuy_id":"1998","category":"battery","brand":"energizer","name":"D31R","value":"","description":"7050","price":"7050"},</v>
      </c>
    </row>
    <row r="210" customFormat="false" ht="13.8" hidden="false" customHeight="false" outlineLevel="0" collapsed="false">
      <c r="A210" s="5" t="n">
        <v>209</v>
      </c>
      <c r="B210" s="8" t="n">
        <v>209</v>
      </c>
      <c r="C210" s="5" t="n">
        <f aca="false">VLOOKUP(B210,model!A209:H828,8,0)</f>
        <v>1</v>
      </c>
      <c r="D210" s="5" t="str">
        <f aca="false">IFERROR(VLOOKUP(C210,part!$A$2:$E$51,2,0),"")</f>
        <v>BATTERY</v>
      </c>
      <c r="E210" s="5" t="str">
        <f aca="false">IFERROR(VLOOKUP(C210,part!$A$2:$E$51,3,0),"")</f>
        <v>OE BATTERY</v>
      </c>
      <c r="F210" s="5" t="str">
        <f aca="false">IFERROR(VLOOKUP(C210,part!$A$2:$E$51,4,0),"")</f>
        <v>N70</v>
      </c>
      <c r="G210" s="5" t="n">
        <f aca="false">IFERROR(VLOOKUP(C210,part!$A$2:$E$51,5,0),"")</f>
        <v>0</v>
      </c>
      <c r="H210" s="5" t="str">
        <f aca="false">VLOOKUP(A210,model!$A$1:$I$620,9,0)</f>
        <v>D31R</v>
      </c>
      <c r="I210" s="5" t="n">
        <f aca="false">VLOOKUP(B210,model!$A$2:$J$620,10,0)</f>
        <v>0</v>
      </c>
      <c r="J210" s="5" t="n">
        <f aca="false">VLOOKUP(B210,Sheet6!K209:L1112,2,0)</f>
        <v>0</v>
      </c>
      <c r="K210" s="5" t="n">
        <f aca="false">VLOOKUP(B210,model!A209:M828,13,0)</f>
        <v>1998</v>
      </c>
      <c r="L210" s="5" t="str">
        <f aca="false">"{"&amp;""""&amp;"id"&amp;""""&amp;":"&amp;""""&amp;A210&amp;""""&amp;","&amp;""""&amp;"car_model_id"&amp;""""&amp;":"&amp;""""&amp;B210&amp;""""&amp;","&amp;""""&amp;"car_model"&amp;""""&amp;":"&amp;"["&amp;N210&amp;"],"&amp;""""&amp;"parts"&amp;""""&amp;":"&amp;"["&amp;O210&amp;"]"&amp;","&amp;""""&amp;"products"&amp;""""&amp;":"&amp;"["&amp;P210&amp;"]"&amp;"}"&amp;","</f>
        <v>{"id":"209","car_model_id":"209","car_model":[{"id":"209","make_id":"19","model_name":"08 Grand Starex CRDi VGT GLS MT 10S","year_model":"2007 - on ","description":""},],"parts":[{"id":"1","category":"BATTERY","name":"OE BATTERY","code":"N70","description":""},],"products":[{"id":"209","car_part_id":"209","bestbuy_id":"1998","category":"battery","brand":"energizer","name":"D31R","value":"","description":"7050","price":"7050"},]},</v>
      </c>
      <c r="M210" s="5" t="str">
        <f aca="false">"parts"&amp;""""&amp;":"&amp;"["&amp;O210&amp;"]"&amp;","&amp;""""&amp;"products"&amp;""""&amp;":"&amp;"["&amp;P210&amp;"]"&amp;"}"&amp;","</f>
        <v>parts":[{"id":"1","category":"BATTERY","name":"OE BATTERY","code":"N70","description":""},],"products":[{"id":"209","car_part_id":"209","bestbuy_id":"1998","category":"battery","brand":"energizer","name":"D31R","value":"","description":"7050","price":"7050"},]},</v>
      </c>
      <c r="N210" s="5" t="str">
        <f aca="false">VLOOKUP(B210,model!$A$2:$V$620,22,0)</f>
        <v>{"id":"209","make_id":"19","model_name":"08 Grand Starex CRDi VGT GLS MT 10S","year_model":"2007 - on ","description":""},</v>
      </c>
      <c r="O210" s="5" t="str">
        <f aca="false">VLOOKUP(C210,part!$A$2:$G$51,7,0)</f>
        <v>{"id":"1","category":"BATTERY","name":"OE BATTERY","code":"N70","description":""},</v>
      </c>
      <c r="P210" s="5" t="str">
        <f aca="false">VLOOKUP(A210,product!B210:Y829,23,0)</f>
        <v>{"id":"209","car_part_id":"209","bestbuy_id":"1998","category":"battery","brand":"energizer","name":"D31R","value":"","description":"7050","price":"7050"},</v>
      </c>
    </row>
    <row r="211" customFormat="false" ht="13.8" hidden="false" customHeight="false" outlineLevel="0" collapsed="false">
      <c r="A211" s="5" t="n">
        <v>210</v>
      </c>
      <c r="B211" s="8" t="n">
        <v>210</v>
      </c>
      <c r="C211" s="5" t="n">
        <f aca="false">VLOOKUP(B211,model!A210:H829,8,0)</f>
        <v>1</v>
      </c>
      <c r="D211" s="5" t="str">
        <f aca="false">IFERROR(VLOOKUP(C211,part!$A$2:$E$51,2,0),"")</f>
        <v>BATTERY</v>
      </c>
      <c r="E211" s="5" t="str">
        <f aca="false">IFERROR(VLOOKUP(C211,part!$A$2:$E$51,3,0),"")</f>
        <v>OE BATTERY</v>
      </c>
      <c r="F211" s="5" t="str">
        <f aca="false">IFERROR(VLOOKUP(C211,part!$A$2:$E$51,4,0),"")</f>
        <v>N70</v>
      </c>
      <c r="G211" s="5" t="n">
        <f aca="false">IFERROR(VLOOKUP(C211,part!$A$2:$E$51,5,0),"")</f>
        <v>0</v>
      </c>
      <c r="H211" s="5" t="str">
        <f aca="false">VLOOKUP(A211,model!$A$1:$I$620,9,0)</f>
        <v>D31R</v>
      </c>
      <c r="I211" s="5" t="n">
        <f aca="false">VLOOKUP(B211,model!$A$2:$J$620,10,0)</f>
        <v>0</v>
      </c>
      <c r="J211" s="5" t="n">
        <f aca="false">VLOOKUP(B211,Sheet6!K210:L1113,2,0)</f>
        <v>0</v>
      </c>
      <c r="K211" s="5" t="n">
        <f aca="false">VLOOKUP(B211,model!A210:M829,13,0)</f>
        <v>1998</v>
      </c>
      <c r="L211" s="5" t="str">
        <f aca="false">"{"&amp;""""&amp;"id"&amp;""""&amp;":"&amp;""""&amp;A211&amp;""""&amp;","&amp;""""&amp;"car_model_id"&amp;""""&amp;":"&amp;""""&amp;B211&amp;""""&amp;","&amp;""""&amp;"car_model"&amp;""""&amp;":"&amp;"["&amp;N211&amp;"],"&amp;""""&amp;"parts"&amp;""""&amp;":"&amp;"["&amp;O211&amp;"]"&amp;","&amp;""""&amp;"products"&amp;""""&amp;":"&amp;"["&amp;P211&amp;"]"&amp;"}"&amp;","</f>
        <v>{"id":"210","car_model_id":"210","car_model":[{"id":"210","make_id":"19","model_name":"08 Grand Starex CRDi VGT GLS MT 12S","year_model":"2007 - on ","description":""},],"parts":[{"id":"1","category":"BATTERY","name":"OE BATTERY","code":"N70","description":""},],"products":[{"id":"210","car_part_id":"210","bestbuy_id":"1998","category":"battery","brand":"energizer","name":"D31R","value":"","description":"7050","price":"7050"},]},</v>
      </c>
      <c r="M211" s="5" t="str">
        <f aca="false">"parts"&amp;""""&amp;":"&amp;"["&amp;O211&amp;"]"&amp;","&amp;""""&amp;"products"&amp;""""&amp;":"&amp;"["&amp;P211&amp;"]"&amp;"}"&amp;","</f>
        <v>parts":[{"id":"1","category":"BATTERY","name":"OE BATTERY","code":"N70","description":""},],"products":[{"id":"210","car_part_id":"210","bestbuy_id":"1998","category":"battery","brand":"energizer","name":"D31R","value":"","description":"7050","price":"7050"},]},</v>
      </c>
      <c r="N211" s="5" t="str">
        <f aca="false">VLOOKUP(B211,model!$A$2:$V$620,22,0)</f>
        <v>{"id":"210","make_id":"19","model_name":"08 Grand Starex CRDi VGT GLS MT 12S","year_model":"2007 - on ","description":""},</v>
      </c>
      <c r="O211" s="5" t="str">
        <f aca="false">VLOOKUP(C211,part!$A$2:$G$51,7,0)</f>
        <v>{"id":"1","category":"BATTERY","name":"OE BATTERY","code":"N70","description":""},</v>
      </c>
      <c r="P211" s="5" t="str">
        <f aca="false">VLOOKUP(A211,product!B211:Y830,23,0)</f>
        <v>{"id":"210","car_part_id":"210","bestbuy_id":"1998","category":"battery","brand":"energizer","name":"D31R","value":"","description":"7050","price":"7050"},</v>
      </c>
    </row>
    <row r="212" customFormat="false" ht="13.8" hidden="false" customHeight="false" outlineLevel="0" collapsed="false">
      <c r="A212" s="5" t="n">
        <v>211</v>
      </c>
      <c r="B212" s="8" t="n">
        <v>211</v>
      </c>
      <c r="C212" s="5" t="n">
        <f aca="false">VLOOKUP(B212,model!A211:H830,8,0)</f>
        <v>1</v>
      </c>
      <c r="D212" s="5" t="str">
        <f aca="false">IFERROR(VLOOKUP(C212,part!$A$2:$E$51,2,0),"")</f>
        <v>BATTERY</v>
      </c>
      <c r="E212" s="5" t="str">
        <f aca="false">IFERROR(VLOOKUP(C212,part!$A$2:$E$51,3,0),"")</f>
        <v>OE BATTERY</v>
      </c>
      <c r="F212" s="5" t="str">
        <f aca="false">IFERROR(VLOOKUP(C212,part!$A$2:$E$51,4,0),"")</f>
        <v>N70</v>
      </c>
      <c r="G212" s="5" t="n">
        <f aca="false">IFERROR(VLOOKUP(C212,part!$A$2:$E$51,5,0),"")</f>
        <v>0</v>
      </c>
      <c r="H212" s="5" t="str">
        <f aca="false">VLOOKUP(A212,model!$A$1:$I$620,9,0)</f>
        <v>D31R</v>
      </c>
      <c r="I212" s="5" t="n">
        <f aca="false">VLOOKUP(B212,model!$A$2:$J$620,10,0)</f>
        <v>0</v>
      </c>
      <c r="J212" s="5" t="n">
        <f aca="false">VLOOKUP(B212,Sheet6!K211:L1114,2,0)</f>
        <v>0</v>
      </c>
      <c r="K212" s="5" t="n">
        <f aca="false">VLOOKUP(B212,model!A211:M830,13,0)</f>
        <v>1998</v>
      </c>
      <c r="L212" s="5" t="str">
        <f aca="false">"{"&amp;""""&amp;"id"&amp;""""&amp;":"&amp;""""&amp;A212&amp;""""&amp;","&amp;""""&amp;"car_model_id"&amp;""""&amp;":"&amp;""""&amp;B212&amp;""""&amp;","&amp;""""&amp;"car_model"&amp;""""&amp;":"&amp;"["&amp;N212&amp;"],"&amp;""""&amp;"parts"&amp;""""&amp;":"&amp;"["&amp;O212&amp;"]"&amp;","&amp;""""&amp;"products"&amp;""""&amp;":"&amp;"["&amp;P212&amp;"]"&amp;"}"&amp;","</f>
        <v>{"id":"211","car_model_id":"211","car_model":[{"id":"211","make_id":"19","model_name":"08 Grand Starex CRDi VGT GLS AT 12S","year_model":"2007 - on ","description":""},],"parts":[{"id":"1","category":"BATTERY","name":"OE BATTERY","code":"N70","description":""},],"products":[{"id":"211","car_part_id":"211","bestbuy_id":"1998","category":"battery","brand":"energizer","name":"D31R","value":"","description":"7050","price":"7050"},]},</v>
      </c>
      <c r="M212" s="5" t="str">
        <f aca="false">"parts"&amp;""""&amp;":"&amp;"["&amp;O212&amp;"]"&amp;","&amp;""""&amp;"products"&amp;""""&amp;":"&amp;"["&amp;P212&amp;"]"&amp;"}"&amp;","</f>
        <v>parts":[{"id":"1","category":"BATTERY","name":"OE BATTERY","code":"N70","description":""},],"products":[{"id":"211","car_part_id":"211","bestbuy_id":"1998","category":"battery","brand":"energizer","name":"D31R","value":"","description":"7050","price":"7050"},]},</v>
      </c>
      <c r="N212" s="5" t="str">
        <f aca="false">VLOOKUP(B212,model!$A$2:$V$620,22,0)</f>
        <v>{"id":"211","make_id":"19","model_name":"08 Grand Starex CRDi VGT GLS AT 12S","year_model":"2007 - on ","description":""},</v>
      </c>
      <c r="O212" s="5" t="str">
        <f aca="false">VLOOKUP(C212,part!$A$2:$G$51,7,0)</f>
        <v>{"id":"1","category":"BATTERY","name":"OE BATTERY","code":"N70","description":""},</v>
      </c>
      <c r="P212" s="5" t="str">
        <f aca="false">VLOOKUP(A212,product!B212:Y831,23,0)</f>
        <v>{"id":"211","car_part_id":"211","bestbuy_id":"1998","category":"battery","brand":"energizer","name":"D31R","value":"","description":"7050","price":"7050"},</v>
      </c>
    </row>
    <row r="213" customFormat="false" ht="13.8" hidden="false" customHeight="false" outlineLevel="0" collapsed="false">
      <c r="A213" s="5" t="n">
        <v>212</v>
      </c>
      <c r="B213" s="8" t="n">
        <v>212</v>
      </c>
      <c r="C213" s="5" t="n">
        <f aca="false">VLOOKUP(B213,model!A212:H831,8,0)</f>
        <v>1</v>
      </c>
      <c r="D213" s="5" t="str">
        <f aca="false">IFERROR(VLOOKUP(C213,part!$A$2:$E$51,2,0),"")</f>
        <v>BATTERY</v>
      </c>
      <c r="E213" s="5" t="str">
        <f aca="false">IFERROR(VLOOKUP(C213,part!$A$2:$E$51,3,0),"")</f>
        <v>OE BATTERY</v>
      </c>
      <c r="F213" s="5" t="str">
        <f aca="false">IFERROR(VLOOKUP(C213,part!$A$2:$E$51,4,0),"")</f>
        <v>N70</v>
      </c>
      <c r="G213" s="5" t="n">
        <f aca="false">IFERROR(VLOOKUP(C213,part!$A$2:$E$51,5,0),"")</f>
        <v>0</v>
      </c>
      <c r="H213" s="5" t="str">
        <f aca="false">VLOOKUP(A213,model!$A$1:$I$620,9,0)</f>
        <v>D31R</v>
      </c>
      <c r="I213" s="5" t="n">
        <f aca="false">VLOOKUP(B213,model!$A$2:$J$620,10,0)</f>
        <v>0</v>
      </c>
      <c r="J213" s="5" t="n">
        <f aca="false">VLOOKUP(B213,Sheet6!K212:L1115,2,0)</f>
        <v>0</v>
      </c>
      <c r="K213" s="5" t="n">
        <f aca="false">VLOOKUP(B213,model!A212:M831,13,0)</f>
        <v>1998</v>
      </c>
      <c r="L213" s="5" t="str">
        <f aca="false">"{"&amp;""""&amp;"id"&amp;""""&amp;":"&amp;""""&amp;A213&amp;""""&amp;","&amp;""""&amp;"car_model_id"&amp;""""&amp;":"&amp;""""&amp;B213&amp;""""&amp;","&amp;""""&amp;"car_model"&amp;""""&amp;":"&amp;"["&amp;N213&amp;"],"&amp;""""&amp;"parts"&amp;""""&amp;":"&amp;"["&amp;O213&amp;"]"&amp;","&amp;""""&amp;"products"&amp;""""&amp;":"&amp;"["&amp;P213&amp;"]"&amp;"}"&amp;","</f>
        <v>{"id":"212","car_model_id":"212","car_model":[{"id":"212","make_id":"19","model_name":"08 Grand Starex CRDi VGT Gold AT 10S","year_model":"2007 - on ","description":""},],"parts":[{"id":"1","category":"BATTERY","name":"OE BATTERY","code":"N70","description":""},],"products":[{"id":"212","car_part_id":"212","bestbuy_id":"1998","category":"battery","brand":"energizer","name":"D31R","value":"","description":"7050","price":"7050"},]},</v>
      </c>
      <c r="M213" s="5" t="str">
        <f aca="false">"parts"&amp;""""&amp;":"&amp;"["&amp;O213&amp;"]"&amp;","&amp;""""&amp;"products"&amp;""""&amp;":"&amp;"["&amp;P213&amp;"]"&amp;"}"&amp;","</f>
        <v>parts":[{"id":"1","category":"BATTERY","name":"OE BATTERY","code":"N70","description":""},],"products":[{"id":"212","car_part_id":"212","bestbuy_id":"1998","category":"battery","brand":"energizer","name":"D31R","value":"","description":"7050","price":"7050"},]},</v>
      </c>
      <c r="N213" s="5" t="str">
        <f aca="false">VLOOKUP(B213,model!$A$2:$V$620,22,0)</f>
        <v>{"id":"212","make_id":"19","model_name":"08 Grand Starex CRDi VGT Gold AT 10S","year_model":"2007 - on ","description":""},</v>
      </c>
      <c r="O213" s="5" t="str">
        <f aca="false">VLOOKUP(C213,part!$A$2:$G$51,7,0)</f>
        <v>{"id":"1","category":"BATTERY","name":"OE BATTERY","code":"N70","description":""},</v>
      </c>
      <c r="P213" s="5" t="str">
        <f aca="false">VLOOKUP(A213,product!B213:Y832,23,0)</f>
        <v>{"id":"212","car_part_id":"212","bestbuy_id":"1998","category":"battery","brand":"energizer","name":"D31R","value":"","description":"7050","price":"7050"},</v>
      </c>
    </row>
    <row r="214" customFormat="false" ht="13.8" hidden="false" customHeight="false" outlineLevel="0" collapsed="false">
      <c r="A214" s="5" t="n">
        <v>213</v>
      </c>
      <c r="B214" s="8" t="n">
        <v>213</v>
      </c>
      <c r="C214" s="5" t="n">
        <f aca="false">VLOOKUP(B214,model!A213:H832,8,0)</f>
        <v>1</v>
      </c>
      <c r="D214" s="5" t="str">
        <f aca="false">IFERROR(VLOOKUP(C214,part!$A$2:$E$51,2,0),"")</f>
        <v>BATTERY</v>
      </c>
      <c r="E214" s="5" t="str">
        <f aca="false">IFERROR(VLOOKUP(C214,part!$A$2:$E$51,3,0),"")</f>
        <v>OE BATTERY</v>
      </c>
      <c r="F214" s="5" t="str">
        <f aca="false">IFERROR(VLOOKUP(C214,part!$A$2:$E$51,4,0),"")</f>
        <v>N70</v>
      </c>
      <c r="G214" s="5" t="n">
        <f aca="false">IFERROR(VLOOKUP(C214,part!$A$2:$E$51,5,0),"")</f>
        <v>0</v>
      </c>
      <c r="H214" s="5" t="str">
        <f aca="false">VLOOKUP(A214,model!$A$1:$I$620,9,0)</f>
        <v>D31R</v>
      </c>
      <c r="I214" s="5" t="n">
        <f aca="false">VLOOKUP(B214,model!$A$2:$J$620,10,0)</f>
        <v>0</v>
      </c>
      <c r="J214" s="5" t="n">
        <f aca="false">VLOOKUP(B214,Sheet6!K213:L1116,2,0)</f>
        <v>0</v>
      </c>
      <c r="K214" s="5" t="n">
        <f aca="false">VLOOKUP(B214,model!A213:M832,13,0)</f>
        <v>1998</v>
      </c>
      <c r="L214" s="5" t="str">
        <f aca="false">"{"&amp;""""&amp;"id"&amp;""""&amp;":"&amp;""""&amp;A214&amp;""""&amp;","&amp;""""&amp;"car_model_id"&amp;""""&amp;":"&amp;""""&amp;B214&amp;""""&amp;","&amp;""""&amp;"car_model"&amp;""""&amp;":"&amp;"["&amp;N214&amp;"],"&amp;""""&amp;"parts"&amp;""""&amp;":"&amp;"["&amp;O214&amp;"]"&amp;","&amp;""""&amp;"products"&amp;""""&amp;":"&amp;"["&amp;P214&amp;"]"&amp;"}"&amp;","</f>
        <v>{"id":"213","car_model_id":"213","car_model":[{"id":"213","make_id":"19","model_name":"08 Grand Starex CRDi VGT GLS AT 5S 10S","year_model":"2007 - on ","description":""},],"parts":[{"id":"1","category":"BATTERY","name":"OE BATTERY","code":"N70","description":""},],"products":[{"id":"213","car_part_id":"213","bestbuy_id":"1998","category":"battery","brand":"energizer","name":"D31R","value":"","description":"7050","price":"7050"},]},</v>
      </c>
      <c r="M214" s="5" t="str">
        <f aca="false">"parts"&amp;""""&amp;":"&amp;"["&amp;O214&amp;"]"&amp;","&amp;""""&amp;"products"&amp;""""&amp;":"&amp;"["&amp;P214&amp;"]"&amp;"}"&amp;","</f>
        <v>parts":[{"id":"1","category":"BATTERY","name":"OE BATTERY","code":"N70","description":""},],"products":[{"id":"213","car_part_id":"213","bestbuy_id":"1998","category":"battery","brand":"energizer","name":"D31R","value":"","description":"7050","price":"7050"},]},</v>
      </c>
      <c r="N214" s="5" t="str">
        <f aca="false">VLOOKUP(B214,model!$A$2:$V$620,22,0)</f>
        <v>{"id":"213","make_id":"19","model_name":"08 Grand Starex CRDi VGT GLS AT 5S 10S","year_model":"2007 - on ","description":""},</v>
      </c>
      <c r="O214" s="5" t="str">
        <f aca="false">VLOOKUP(C214,part!$A$2:$G$51,7,0)</f>
        <v>{"id":"1","category":"BATTERY","name":"OE BATTERY","code":"N70","description":""},</v>
      </c>
      <c r="P214" s="5" t="str">
        <f aca="false">VLOOKUP(A214,product!B214:Y833,23,0)</f>
        <v>{"id":"213","car_part_id":"213","bestbuy_id":"1998","category":"battery","brand":"energizer","name":"D31R","value":"","description":"7050","price":"7050"},</v>
      </c>
    </row>
    <row r="215" customFormat="false" ht="13.8" hidden="false" customHeight="false" outlineLevel="0" collapsed="false">
      <c r="A215" s="5" t="n">
        <v>214</v>
      </c>
      <c r="B215" s="8" t="n">
        <v>214</v>
      </c>
      <c r="C215" s="5" t="n">
        <f aca="false">VLOOKUP(B215,model!A214:H833,8,0)</f>
        <v>1</v>
      </c>
      <c r="D215" s="5" t="str">
        <f aca="false">IFERROR(VLOOKUP(C215,part!$A$2:$E$51,2,0),"")</f>
        <v>BATTERY</v>
      </c>
      <c r="E215" s="5" t="str">
        <f aca="false">IFERROR(VLOOKUP(C215,part!$A$2:$E$51,3,0),"")</f>
        <v>OE BATTERY</v>
      </c>
      <c r="F215" s="5" t="str">
        <f aca="false">IFERROR(VLOOKUP(C215,part!$A$2:$E$51,4,0),"")</f>
        <v>N70</v>
      </c>
      <c r="G215" s="5" t="n">
        <f aca="false">IFERROR(VLOOKUP(C215,part!$A$2:$E$51,5,0),"")</f>
        <v>0</v>
      </c>
      <c r="H215" s="5" t="str">
        <f aca="false">VLOOKUP(A215,model!$A$1:$I$620,9,0)</f>
        <v>D31L</v>
      </c>
      <c r="I215" s="5" t="n">
        <f aca="false">VLOOKUP(B215,model!$A$2:$J$620,10,0)</f>
        <v>0</v>
      </c>
      <c r="J215" s="5" t="n">
        <f aca="false">VLOOKUP(B215,Sheet6!K214:L1117,2,0)</f>
        <v>0</v>
      </c>
      <c r="K215" s="5" t="n">
        <f aca="false">VLOOKUP(B215,model!A214:M833,13,0)</f>
        <v>1996</v>
      </c>
      <c r="L215" s="5" t="str">
        <f aca="false">"{"&amp;""""&amp;"id"&amp;""""&amp;":"&amp;""""&amp;A215&amp;""""&amp;","&amp;""""&amp;"car_model_id"&amp;""""&amp;":"&amp;""""&amp;B215&amp;""""&amp;","&amp;""""&amp;"car_model"&amp;""""&amp;":"&amp;"["&amp;N215&amp;"],"&amp;""""&amp;"parts"&amp;""""&amp;":"&amp;"["&amp;O215&amp;"]"&amp;","&amp;""""&amp;"products"&amp;""""&amp;":"&amp;"["&amp;P215&amp;"]"&amp;"}"&amp;","</f>
        <v>{"id":"214","car_model_id":"214","car_model":[{"id":"214","make_id":"19","model_name":"H100/Grace","year_model":"1995 - on","description":""},],"parts":[{"id":"1","category":"BATTERY","name":"OE BATTERY","code":"N70","description":""},],"products":[{"id":"214","car_part_id":"214","bestbuy_id":"1996","category":"battery","brand":"energizer","name":"D31L","value":"","description":"7050","price":"7050"},]},</v>
      </c>
      <c r="M215" s="5" t="str">
        <f aca="false">"parts"&amp;""""&amp;":"&amp;"["&amp;O215&amp;"]"&amp;","&amp;""""&amp;"products"&amp;""""&amp;":"&amp;"["&amp;P215&amp;"]"&amp;"}"&amp;","</f>
        <v>parts":[{"id":"1","category":"BATTERY","name":"OE BATTERY","code":"N70","description":""},],"products":[{"id":"214","car_part_id":"214","bestbuy_id":"1996","category":"battery","brand":"energizer","name":"D31L","value":"","description":"7050","price":"7050"},]},</v>
      </c>
      <c r="N215" s="5" t="str">
        <f aca="false">VLOOKUP(B215,model!$A$2:$V$620,22,0)</f>
        <v>{"id":"214","make_id":"19","model_name":"H100/Grace","year_model":"1995 - on","description":""},</v>
      </c>
      <c r="O215" s="5" t="str">
        <f aca="false">VLOOKUP(C215,part!$A$2:$G$51,7,0)</f>
        <v>{"id":"1","category":"BATTERY","name":"OE BATTERY","code":"N70","description":""},</v>
      </c>
      <c r="P215" s="5" t="str">
        <f aca="false">VLOOKUP(A215,product!B215:Y834,23,0)</f>
        <v>{"id":"214","car_part_id":"214","bestbuy_id":"1996","category":"battery","brand":"energizer","name":"D31L","value":"","description":"7050","price":"7050"},</v>
      </c>
    </row>
    <row r="216" customFormat="false" ht="13.8" hidden="false" customHeight="false" outlineLevel="0" collapsed="false">
      <c r="A216" s="5" t="n">
        <v>215</v>
      </c>
      <c r="B216" s="8" t="n">
        <v>215</v>
      </c>
      <c r="C216" s="5" t="n">
        <f aca="false">VLOOKUP(B216,model!A215:H834,8,0)</f>
        <v>1</v>
      </c>
      <c r="D216" s="5" t="str">
        <f aca="false">IFERROR(VLOOKUP(C216,part!$A$2:$E$51,2,0),"")</f>
        <v>BATTERY</v>
      </c>
      <c r="E216" s="5" t="str">
        <f aca="false">IFERROR(VLOOKUP(C216,part!$A$2:$E$51,3,0),"")</f>
        <v>OE BATTERY</v>
      </c>
      <c r="F216" s="5" t="str">
        <f aca="false">IFERROR(VLOOKUP(C216,part!$A$2:$E$51,4,0),"")</f>
        <v>N70</v>
      </c>
      <c r="G216" s="5" t="n">
        <f aca="false">IFERROR(VLOOKUP(C216,part!$A$2:$E$51,5,0),"")</f>
        <v>0</v>
      </c>
      <c r="H216" s="5" t="str">
        <f aca="false">VLOOKUP(A216,model!$A$1:$I$620,9,0)</f>
        <v>D31L</v>
      </c>
      <c r="I216" s="5" t="n">
        <f aca="false">VLOOKUP(B216,model!$A$2:$J$620,10,0)</f>
        <v>0</v>
      </c>
      <c r="J216" s="5" t="n">
        <f aca="false">VLOOKUP(B216,Sheet6!K215:L1118,2,0)</f>
        <v>0</v>
      </c>
      <c r="K216" s="5" t="n">
        <f aca="false">VLOOKUP(B216,model!A215:M834,13,0)</f>
        <v>1996</v>
      </c>
      <c r="L216" s="5" t="str">
        <f aca="false">"{"&amp;""""&amp;"id"&amp;""""&amp;":"&amp;""""&amp;A216&amp;""""&amp;","&amp;""""&amp;"car_model_id"&amp;""""&amp;":"&amp;""""&amp;B216&amp;""""&amp;","&amp;""""&amp;"car_model"&amp;""""&amp;":"&amp;"["&amp;N216&amp;"],"&amp;""""&amp;"parts"&amp;""""&amp;":"&amp;"["&amp;O216&amp;"]"&amp;","&amp;""""&amp;"products"&amp;""""&amp;":"&amp;"["&amp;P216&amp;"]"&amp;"}"&amp;","</f>
        <v>{"id":"215","car_model_id":"215","car_model":[{"id":"215","make_id":"19","model_name":"Porter 2.6 Diesel (Cab Chasis)","year_model":"","description":""},],"parts":[{"id":"1","category":"BATTERY","name":"OE BATTERY","code":"N70","description":""},],"products":[{"id":"215","car_part_id":"215","bestbuy_id":"1996","category":"battery","brand":"energizer","name":"D31L","value":"","description":"7050","price":"7050"},]},</v>
      </c>
      <c r="M216" s="5" t="str">
        <f aca="false">"parts"&amp;""""&amp;":"&amp;"["&amp;O216&amp;"]"&amp;","&amp;""""&amp;"products"&amp;""""&amp;":"&amp;"["&amp;P216&amp;"]"&amp;"}"&amp;","</f>
        <v>parts":[{"id":"1","category":"BATTERY","name":"OE BATTERY","code":"N70","description":""},],"products":[{"id":"215","car_part_id":"215","bestbuy_id":"1996","category":"battery","brand":"energizer","name":"D31L","value":"","description":"7050","price":"7050"},]},</v>
      </c>
      <c r="N216" s="5" t="str">
        <f aca="false">VLOOKUP(B216,model!$A$2:$V$620,22,0)</f>
        <v>{"id":"215","make_id":"19","model_name":"Porter 2.6 Diesel (Cab Chasis)","year_model":"","description":""},</v>
      </c>
      <c r="O216" s="5" t="str">
        <f aca="false">VLOOKUP(C216,part!$A$2:$G$51,7,0)</f>
        <v>{"id":"1","category":"BATTERY","name":"OE BATTERY","code":"N70","description":""},</v>
      </c>
      <c r="P216" s="5" t="str">
        <f aca="false">VLOOKUP(A216,product!B216:Y835,23,0)</f>
        <v>{"id":"215","car_part_id":"215","bestbuy_id":"1996","category":"battery","brand":"energizer","name":"D31L","value":"","description":"7050","price":"7050"},</v>
      </c>
    </row>
    <row r="217" customFormat="false" ht="13.8" hidden="false" customHeight="false" outlineLevel="0" collapsed="false">
      <c r="A217" s="5" t="n">
        <v>216</v>
      </c>
      <c r="B217" s="8" t="n">
        <v>216</v>
      </c>
      <c r="C217" s="5" t="n">
        <f aca="false">VLOOKUP(B217,model!A216:H835,8,0)</f>
        <v>1</v>
      </c>
      <c r="D217" s="5" t="str">
        <f aca="false">IFERROR(VLOOKUP(C217,part!$A$2:$E$51,2,0),"")</f>
        <v>BATTERY</v>
      </c>
      <c r="E217" s="5" t="str">
        <f aca="false">IFERROR(VLOOKUP(C217,part!$A$2:$E$51,3,0),"")</f>
        <v>OE BATTERY</v>
      </c>
      <c r="F217" s="5" t="str">
        <f aca="false">IFERROR(VLOOKUP(C217,part!$A$2:$E$51,4,0),"")</f>
        <v>N70</v>
      </c>
      <c r="G217" s="5" t="n">
        <f aca="false">IFERROR(VLOOKUP(C217,part!$A$2:$E$51,5,0),"")</f>
        <v>0</v>
      </c>
      <c r="H217" s="5" t="str">
        <f aca="false">VLOOKUP(A217,model!$A$1:$I$620,9,0)</f>
        <v>D31L</v>
      </c>
      <c r="I217" s="5" t="n">
        <f aca="false">VLOOKUP(B217,model!$A$2:$J$620,10,0)</f>
        <v>0</v>
      </c>
      <c r="J217" s="5" t="n">
        <f aca="false">VLOOKUP(B217,Sheet6!K216:L1119,2,0)</f>
        <v>0</v>
      </c>
      <c r="K217" s="5" t="n">
        <f aca="false">VLOOKUP(B217,model!A216:M835,13,0)</f>
        <v>1996</v>
      </c>
      <c r="L217" s="5" t="str">
        <f aca="false">"{"&amp;""""&amp;"id"&amp;""""&amp;":"&amp;""""&amp;A217&amp;""""&amp;","&amp;""""&amp;"car_model_id"&amp;""""&amp;":"&amp;""""&amp;B217&amp;""""&amp;","&amp;""""&amp;"car_model"&amp;""""&amp;":"&amp;"["&amp;N217&amp;"],"&amp;""""&amp;"parts"&amp;""""&amp;":"&amp;"["&amp;O217&amp;"]"&amp;","&amp;""""&amp;"products"&amp;""""&amp;":"&amp;"["&amp;P217&amp;"]"&amp;"}"&amp;","</f>
        <v>{"id":"216","car_model_id":"216","car_model":[{"id":"216","make_id":"19","model_name":"Porter 2.6 Diesel (Shuttle)","year_model":"","description":""},],"parts":[{"id":"1","category":"BATTERY","name":"OE BATTERY","code":"N70","description":""},],"products":[{"id":"216","car_part_id":"216","bestbuy_id":"1996","category":"battery","brand":"energizer","name":"D31L","value":"","description":"7050","price":"7050"},]},</v>
      </c>
      <c r="M217" s="5" t="str">
        <f aca="false">"parts"&amp;""""&amp;":"&amp;"["&amp;O217&amp;"]"&amp;","&amp;""""&amp;"products"&amp;""""&amp;":"&amp;"["&amp;P217&amp;"]"&amp;"}"&amp;","</f>
        <v>parts":[{"id":"1","category":"BATTERY","name":"OE BATTERY","code":"N70","description":""},],"products":[{"id":"216","car_part_id":"216","bestbuy_id":"1996","category":"battery","brand":"energizer","name":"D31L","value":"","description":"7050","price":"7050"},]},</v>
      </c>
      <c r="N217" s="5" t="str">
        <f aca="false">VLOOKUP(B217,model!$A$2:$V$620,22,0)</f>
        <v>{"id":"216","make_id":"19","model_name":"Porter 2.6 Diesel (Shuttle)","year_model":"","description":""},</v>
      </c>
      <c r="O217" s="5" t="str">
        <f aca="false">VLOOKUP(C217,part!$A$2:$G$51,7,0)</f>
        <v>{"id":"1","category":"BATTERY","name":"OE BATTERY","code":"N70","description":""},</v>
      </c>
      <c r="P217" s="5" t="str">
        <f aca="false">VLOOKUP(A217,product!B217:Y836,23,0)</f>
        <v>{"id":"216","car_part_id":"216","bestbuy_id":"1996","category":"battery","brand":"energizer","name":"D31L","value":"","description":"7050","price":"7050"},</v>
      </c>
    </row>
    <row r="218" customFormat="false" ht="13.8" hidden="false" customHeight="false" outlineLevel="0" collapsed="false">
      <c r="A218" s="5" t="n">
        <v>217</v>
      </c>
      <c r="B218" s="8" t="n">
        <v>217</v>
      </c>
      <c r="C218" s="5" t="n">
        <f aca="false">VLOOKUP(B218,model!A217:H836,8,0)</f>
        <v>1</v>
      </c>
      <c r="D218" s="5" t="str">
        <f aca="false">IFERROR(VLOOKUP(C218,part!$A$2:$E$51,2,0),"")</f>
        <v>BATTERY</v>
      </c>
      <c r="E218" s="5" t="str">
        <f aca="false">IFERROR(VLOOKUP(C218,part!$A$2:$E$51,3,0),"")</f>
        <v>OE BATTERY</v>
      </c>
      <c r="F218" s="5" t="str">
        <f aca="false">IFERROR(VLOOKUP(C218,part!$A$2:$E$51,4,0),"")</f>
        <v>N70</v>
      </c>
      <c r="G218" s="5" t="n">
        <f aca="false">IFERROR(VLOOKUP(C218,part!$A$2:$E$51,5,0),"")</f>
        <v>0</v>
      </c>
      <c r="H218" s="5" t="str">
        <f aca="false">VLOOKUP(A218,model!$A$1:$I$620,9,0)</f>
        <v>D31L</v>
      </c>
      <c r="I218" s="5" t="n">
        <f aca="false">VLOOKUP(B218,model!$A$2:$J$620,10,0)</f>
        <v>0</v>
      </c>
      <c r="J218" s="5" t="n">
        <f aca="false">VLOOKUP(B218,Sheet6!K217:L1120,2,0)</f>
        <v>0</v>
      </c>
      <c r="K218" s="5" t="n">
        <f aca="false">VLOOKUP(B218,model!A217:M836,13,0)</f>
        <v>1996</v>
      </c>
      <c r="L218" s="5" t="str">
        <f aca="false">"{"&amp;""""&amp;"id"&amp;""""&amp;":"&amp;""""&amp;A218&amp;""""&amp;","&amp;""""&amp;"car_model_id"&amp;""""&amp;":"&amp;""""&amp;B218&amp;""""&amp;","&amp;""""&amp;"car_model"&amp;""""&amp;":"&amp;"["&amp;N218&amp;"],"&amp;""""&amp;"parts"&amp;""""&amp;":"&amp;"["&amp;O218&amp;"]"&amp;","&amp;""""&amp;"products"&amp;""""&amp;":"&amp;"["&amp;P218&amp;"]"&amp;"}"&amp;","</f>
        <v>{"id":"217","car_model_id":"217","car_model":[{"id":"217","make_id":"19","model_name":"Porter 2.6 Diesel (Closed Van)","year_model":"","description":""},],"parts":[{"id":"1","category":"BATTERY","name":"OE BATTERY","code":"N70","description":""},],"products":[{"id":"217","car_part_id":"217","bestbuy_id":"1996","category":"battery","brand":"energizer","name":"D31L","value":"","description":"7050","price":"7050"},]},</v>
      </c>
      <c r="M218" s="5" t="str">
        <f aca="false">"parts"&amp;""""&amp;":"&amp;"["&amp;O218&amp;"]"&amp;","&amp;""""&amp;"products"&amp;""""&amp;":"&amp;"["&amp;P218&amp;"]"&amp;"}"&amp;","</f>
        <v>parts":[{"id":"1","category":"BATTERY","name":"OE BATTERY","code":"N70","description":""},],"products":[{"id":"217","car_part_id":"217","bestbuy_id":"1996","category":"battery","brand":"energizer","name":"D31L","value":"","description":"7050","price":"7050"},]},</v>
      </c>
      <c r="N218" s="5" t="str">
        <f aca="false">VLOOKUP(B218,model!$A$2:$V$620,22,0)</f>
        <v>{"id":"217","make_id":"19","model_name":"Porter 2.6 Diesel (Closed Van)","year_model":"","description":""},</v>
      </c>
      <c r="O218" s="5" t="str">
        <f aca="false">VLOOKUP(C218,part!$A$2:$G$51,7,0)</f>
        <v>{"id":"1","category":"BATTERY","name":"OE BATTERY","code":"N70","description":""},</v>
      </c>
      <c r="P218" s="5" t="str">
        <f aca="false">VLOOKUP(A218,product!B218:Y837,23,0)</f>
        <v>{"id":"217","car_part_id":"217","bestbuy_id":"1996","category":"battery","brand":"energizer","name":"D31L","value":"","description":"7050","price":"7050"},</v>
      </c>
    </row>
    <row r="219" customFormat="false" ht="13.8" hidden="false" customHeight="false" outlineLevel="0" collapsed="false">
      <c r="A219" s="5" t="n">
        <v>218</v>
      </c>
      <c r="B219" s="8" t="n">
        <v>218</v>
      </c>
      <c r="C219" s="5" t="n">
        <f aca="false">VLOOKUP(B219,model!A218:H837,8,0)</f>
        <v>1</v>
      </c>
      <c r="D219" s="5" t="str">
        <f aca="false">IFERROR(VLOOKUP(C219,part!$A$2:$E$51,2,0),"")</f>
        <v>BATTERY</v>
      </c>
      <c r="E219" s="5" t="str">
        <f aca="false">IFERROR(VLOOKUP(C219,part!$A$2:$E$51,3,0),"")</f>
        <v>OE BATTERY</v>
      </c>
      <c r="F219" s="5" t="str">
        <f aca="false">IFERROR(VLOOKUP(C219,part!$A$2:$E$51,4,0),"")</f>
        <v>N70</v>
      </c>
      <c r="G219" s="5" t="n">
        <f aca="false">IFERROR(VLOOKUP(C219,part!$A$2:$E$51,5,0),"")</f>
        <v>0</v>
      </c>
      <c r="H219" s="5" t="str">
        <f aca="false">VLOOKUP(A219,model!$A$1:$I$620,9,0)</f>
        <v>D31L</v>
      </c>
      <c r="I219" s="5" t="n">
        <f aca="false">VLOOKUP(B219,model!$A$2:$J$620,10,0)</f>
        <v>0</v>
      </c>
      <c r="J219" s="5" t="n">
        <f aca="false">VLOOKUP(B219,Sheet6!K218:L1121,2,0)</f>
        <v>0</v>
      </c>
      <c r="K219" s="5" t="n">
        <f aca="false">VLOOKUP(B219,model!A218:M837,13,0)</f>
        <v>1996</v>
      </c>
      <c r="L219" s="5" t="str">
        <f aca="false">"{"&amp;""""&amp;"id"&amp;""""&amp;":"&amp;""""&amp;A219&amp;""""&amp;","&amp;""""&amp;"car_model_id"&amp;""""&amp;":"&amp;""""&amp;B219&amp;""""&amp;","&amp;""""&amp;"car_model"&amp;""""&amp;":"&amp;"["&amp;N219&amp;"],"&amp;""""&amp;"parts"&amp;""""&amp;":"&amp;"["&amp;O219&amp;"]"&amp;","&amp;""""&amp;"products"&amp;""""&amp;":"&amp;"["&amp;P219&amp;"]"&amp;"}"&amp;","</f>
        <v>{"id":"218","car_model_id":"218","car_model":[{"id":"218","make_id":"19","model_name":"Porter 2.6 Diesel (Drop Side)","year_model":"","description":""},],"parts":[{"id":"1","category":"BATTERY","name":"OE BATTERY","code":"N70","description":""},],"products":[{"id":"218","car_part_id":"218","bestbuy_id":"1996","category":"battery","brand":"energizer","name":"D31L","value":"","description":"7050","price":"7050"},]},</v>
      </c>
      <c r="M219" s="5" t="str">
        <f aca="false">"parts"&amp;""""&amp;":"&amp;"["&amp;O219&amp;"]"&amp;","&amp;""""&amp;"products"&amp;""""&amp;":"&amp;"["&amp;P219&amp;"]"&amp;"}"&amp;","</f>
        <v>parts":[{"id":"1","category":"BATTERY","name":"OE BATTERY","code":"N70","description":""},],"products":[{"id":"218","car_part_id":"218","bestbuy_id":"1996","category":"battery","brand":"energizer","name":"D31L","value":"","description":"7050","price":"7050"},]},</v>
      </c>
      <c r="N219" s="5" t="str">
        <f aca="false">VLOOKUP(B219,model!$A$2:$V$620,22,0)</f>
        <v>{"id":"218","make_id":"19","model_name":"Porter 2.6 Diesel (Drop Side)","year_model":"","description":""},</v>
      </c>
      <c r="O219" s="5" t="str">
        <f aca="false">VLOOKUP(C219,part!$A$2:$G$51,7,0)</f>
        <v>{"id":"1","category":"BATTERY","name":"OE BATTERY","code":"N70","description":""},</v>
      </c>
      <c r="P219" s="5" t="str">
        <f aca="false">VLOOKUP(A219,product!B219:Y838,23,0)</f>
        <v>{"id":"218","car_part_id":"218","bestbuy_id":"1996","category":"battery","brand":"energizer","name":"D31L","value":"","description":"7050","price":"7050"},</v>
      </c>
    </row>
    <row r="220" customFormat="false" ht="13.8" hidden="false" customHeight="false" outlineLevel="0" collapsed="false">
      <c r="A220" s="5" t="n">
        <v>219</v>
      </c>
      <c r="B220" s="8" t="n">
        <v>219</v>
      </c>
      <c r="C220" s="5" t="n">
        <f aca="false">VLOOKUP(B220,model!A219:H838,8,0)</f>
        <v>1</v>
      </c>
      <c r="D220" s="5" t="str">
        <f aca="false">IFERROR(VLOOKUP(C220,part!$A$2:$E$51,2,0),"")</f>
        <v>BATTERY</v>
      </c>
      <c r="E220" s="5" t="str">
        <f aca="false">IFERROR(VLOOKUP(C220,part!$A$2:$E$51,3,0),"")</f>
        <v>OE BATTERY</v>
      </c>
      <c r="F220" s="5" t="str">
        <f aca="false">IFERROR(VLOOKUP(C220,part!$A$2:$E$51,4,0),"")</f>
        <v>N70</v>
      </c>
      <c r="G220" s="5" t="n">
        <f aca="false">IFERROR(VLOOKUP(C220,part!$A$2:$E$51,5,0),"")</f>
        <v>0</v>
      </c>
      <c r="H220" s="5" t="str">
        <f aca="false">VLOOKUP(A220,model!$A$1:$I$620,9,0)</f>
        <v>D31L</v>
      </c>
      <c r="I220" s="5" t="n">
        <f aca="false">VLOOKUP(B220,model!$A$2:$J$620,10,0)</f>
        <v>0</v>
      </c>
      <c r="J220" s="5" t="n">
        <f aca="false">VLOOKUP(B220,Sheet6!K219:L1122,2,0)</f>
        <v>0</v>
      </c>
      <c r="K220" s="5" t="n">
        <f aca="false">VLOOKUP(B220,model!A219:M838,13,0)</f>
        <v>1996</v>
      </c>
      <c r="L220" s="5" t="str">
        <f aca="false">"{"&amp;""""&amp;"id"&amp;""""&amp;":"&amp;""""&amp;A220&amp;""""&amp;","&amp;""""&amp;"car_model_id"&amp;""""&amp;":"&amp;""""&amp;B220&amp;""""&amp;","&amp;""""&amp;"car_model"&amp;""""&amp;":"&amp;"["&amp;N220&amp;"],"&amp;""""&amp;"parts"&amp;""""&amp;":"&amp;"["&amp;O220&amp;"]"&amp;","&amp;""""&amp;"products"&amp;""""&amp;":"&amp;"["&amp;P220&amp;"]"&amp;"}"&amp;","</f>
        <v>{"id":"219","car_model_id":"219","car_model":[{"id":"219","make_id":"19","model_name":"Porter 2.6 Diesel (XG)","year_model":"","description":""},],"parts":[{"id":"1","category":"BATTERY","name":"OE BATTERY","code":"N70","description":""},],"products":[{"id":"219","car_part_id":"219","bestbuy_id":"1996","category":"battery","brand":"energizer","name":"D31L","value":"","description":"7050","price":"7050"},]},</v>
      </c>
      <c r="M220" s="5" t="str">
        <f aca="false">"parts"&amp;""""&amp;":"&amp;"["&amp;O220&amp;"]"&amp;","&amp;""""&amp;"products"&amp;""""&amp;":"&amp;"["&amp;P220&amp;"]"&amp;"}"&amp;","</f>
        <v>parts":[{"id":"1","category":"BATTERY","name":"OE BATTERY","code":"N70","description":""},],"products":[{"id":"219","car_part_id":"219","bestbuy_id":"1996","category":"battery","brand":"energizer","name":"D31L","value":"","description":"7050","price":"7050"},]},</v>
      </c>
      <c r="N220" s="5" t="str">
        <f aca="false">VLOOKUP(B220,model!$A$2:$V$620,22,0)</f>
        <v>{"id":"219","make_id":"19","model_name":"Porter 2.6 Diesel (XG)","year_model":"","description":""},</v>
      </c>
      <c r="O220" s="5" t="str">
        <f aca="false">VLOOKUP(C220,part!$A$2:$G$51,7,0)</f>
        <v>{"id":"1","category":"BATTERY","name":"OE BATTERY","code":"N70","description":""},</v>
      </c>
      <c r="P220" s="5" t="str">
        <f aca="false">VLOOKUP(A220,product!B220:Y839,23,0)</f>
        <v>{"id":"219","car_part_id":"219","bestbuy_id":"1996","category":"battery","brand":"energizer","name":"D31L","value":"","description":"7050","price":"7050"},</v>
      </c>
    </row>
    <row r="221" customFormat="false" ht="13.8" hidden="false" customHeight="false" outlineLevel="0" collapsed="false">
      <c r="A221" s="5" t="n">
        <v>220</v>
      </c>
      <c r="B221" s="8" t="n">
        <v>220</v>
      </c>
      <c r="C221" s="5" t="n">
        <f aca="false">VLOOKUP(B221,model!A220:H839,8,0)</f>
        <v>4</v>
      </c>
      <c r="D221" s="5" t="str">
        <f aca="false">IFERROR(VLOOKUP(C221,part!$A$2:$E$51,2,0),"")</f>
        <v>BATTERY</v>
      </c>
      <c r="E221" s="5" t="str">
        <f aca="false">IFERROR(VLOOKUP(C221,part!$A$2:$E$51,3,0),"")</f>
        <v>OE BATTERY</v>
      </c>
      <c r="F221" s="5" t="str">
        <f aca="false">IFERROR(VLOOKUP(C221,part!$A$2:$E$51,4,0),"")</f>
        <v>NS40</v>
      </c>
      <c r="G221" s="5" t="n">
        <f aca="false">IFERROR(VLOOKUP(C221,part!$A$2:$E$51,5,0),"")</f>
        <v>0</v>
      </c>
      <c r="H221" s="5" t="str">
        <f aca="false">VLOOKUP(A221,model!$A$1:$I$620,9,0)</f>
        <v>B21L</v>
      </c>
      <c r="I221" s="5" t="n">
        <f aca="false">VLOOKUP(B221,model!$A$2:$J$620,10,0)</f>
        <v>0</v>
      </c>
      <c r="J221" s="5" t="n">
        <f aca="false">VLOOKUP(B221,Sheet6!K220:L1123,2,0)</f>
        <v>0</v>
      </c>
      <c r="K221" s="5" t="n">
        <f aca="false">VLOOKUP(B221,model!A220:M839,13,0)</f>
        <v>0</v>
      </c>
      <c r="L221" s="5" t="str">
        <f aca="false">"{"&amp;""""&amp;"id"&amp;""""&amp;":"&amp;""""&amp;A221&amp;""""&amp;","&amp;""""&amp;"car_model_id"&amp;""""&amp;":"&amp;""""&amp;B221&amp;""""&amp;","&amp;""""&amp;"car_model"&amp;""""&amp;":"&amp;"["&amp;N221&amp;"],"&amp;""""&amp;"parts"&amp;""""&amp;":"&amp;"["&amp;O221&amp;"]"&amp;","&amp;""""&amp;"products"&amp;""""&amp;":"&amp;"["&amp;P221&amp;"]"&amp;"}"&amp;","</f>
        <v>{"id":"220","car_model_id":"220","car_model":[{"id":"220","make_id":"19","model_name":"i10 1.1 GL NT","year_model":"","description":""},],"parts":[{"id":"4","category":"BATTERY","name":"OE BATTERY","code":"NS40","description":""},],"products":[{"id":"220","car_part_id":"220","bestbuy_id":"0","category":"battery","brand":"energizer","name":"B21L","value":"","description":"","price":""},]},</v>
      </c>
      <c r="M221" s="5" t="str">
        <f aca="false">"parts"&amp;""""&amp;":"&amp;"["&amp;O221&amp;"]"&amp;","&amp;""""&amp;"products"&amp;""""&amp;":"&amp;"["&amp;P221&amp;"]"&amp;"}"&amp;","</f>
        <v>parts":[{"id":"4","category":"BATTERY","name":"OE BATTERY","code":"NS40","description":""},],"products":[{"id":"220","car_part_id":"220","bestbuy_id":"0","category":"battery","brand":"energizer","name":"B21L","value":"","description":"","price":""},]},</v>
      </c>
      <c r="N221" s="5" t="str">
        <f aca="false">VLOOKUP(B221,model!$A$2:$V$620,22,0)</f>
        <v>{"id":"220","make_id":"19","model_name":"i10 1.1 GL NT","year_model":"","description":""},</v>
      </c>
      <c r="O221" s="5" t="str">
        <f aca="false">VLOOKUP(C221,part!$A$2:$G$51,7,0)</f>
        <v>{"id":"4","category":"BATTERY","name":"OE BATTERY","code":"NS40","description":""},</v>
      </c>
      <c r="P221" s="5" t="str">
        <f aca="false">VLOOKUP(A221,product!B221:Y840,23,0)</f>
        <v>{"id":"220","car_part_id":"220","bestbuy_id":"0","category":"battery","brand":"energizer","name":"B21L","value":"","description":"","price":""},</v>
      </c>
    </row>
    <row r="222" customFormat="false" ht="13.8" hidden="false" customHeight="false" outlineLevel="0" collapsed="false">
      <c r="A222" s="5" t="n">
        <v>221</v>
      </c>
      <c r="B222" s="8" t="n">
        <v>221</v>
      </c>
      <c r="C222" s="5" t="n">
        <f aca="false">VLOOKUP(B222,model!A221:H840,8,0)</f>
        <v>4</v>
      </c>
      <c r="D222" s="5" t="str">
        <f aca="false">IFERROR(VLOOKUP(C222,part!$A$2:$E$51,2,0),"")</f>
        <v>BATTERY</v>
      </c>
      <c r="E222" s="5" t="str">
        <f aca="false">IFERROR(VLOOKUP(C222,part!$A$2:$E$51,3,0),"")</f>
        <v>OE BATTERY</v>
      </c>
      <c r="F222" s="5" t="str">
        <f aca="false">IFERROR(VLOOKUP(C222,part!$A$2:$E$51,4,0),"")</f>
        <v>NS40</v>
      </c>
      <c r="G222" s="5" t="n">
        <f aca="false">IFERROR(VLOOKUP(C222,part!$A$2:$E$51,5,0),"")</f>
        <v>0</v>
      </c>
      <c r="H222" s="5" t="str">
        <f aca="false">VLOOKUP(A222,model!$A$1:$I$620,9,0)</f>
        <v>B21L</v>
      </c>
      <c r="I222" s="5" t="n">
        <f aca="false">VLOOKUP(B222,model!$A$2:$J$620,10,0)</f>
        <v>0</v>
      </c>
      <c r="J222" s="5" t="n">
        <f aca="false">VLOOKUP(B222,Sheet6!K221:L1124,2,0)</f>
        <v>0</v>
      </c>
      <c r="K222" s="5" t="n">
        <f aca="false">VLOOKUP(B222,model!A221:M840,13,0)</f>
        <v>0</v>
      </c>
      <c r="L222" s="5" t="str">
        <f aca="false">"{"&amp;""""&amp;"id"&amp;""""&amp;":"&amp;""""&amp;A222&amp;""""&amp;","&amp;""""&amp;"car_model_id"&amp;""""&amp;":"&amp;""""&amp;B222&amp;""""&amp;","&amp;""""&amp;"car_model"&amp;""""&amp;":"&amp;"["&amp;N222&amp;"],"&amp;""""&amp;"parts"&amp;""""&amp;":"&amp;"["&amp;O222&amp;"]"&amp;","&amp;""""&amp;"products"&amp;""""&amp;":"&amp;"["&amp;P222&amp;"]"&amp;"}"&amp;","</f>
        <v>{"id":"221","car_model_id":"221","car_model":[{"id":"221","make_id":"19","model_name":"i10 1.1 GLS MT","year_model":"","description":""},],"parts":[{"id":"4","category":"BATTERY","name":"OE BATTERY","code":"NS40","description":""},],"products":[{"id":"221","car_part_id":"221","bestbuy_id":"0","category":"battery","brand":"energizer","name":"B21L","value":"","description":"","price":""},]},</v>
      </c>
      <c r="M222" s="5" t="str">
        <f aca="false">"parts"&amp;""""&amp;":"&amp;"["&amp;O222&amp;"]"&amp;","&amp;""""&amp;"products"&amp;""""&amp;":"&amp;"["&amp;P222&amp;"]"&amp;"}"&amp;","</f>
        <v>parts":[{"id":"4","category":"BATTERY","name":"OE BATTERY","code":"NS40","description":""},],"products":[{"id":"221","car_part_id":"221","bestbuy_id":"0","category":"battery","brand":"energizer","name":"B21L","value":"","description":"","price":""},]},</v>
      </c>
      <c r="N222" s="5" t="str">
        <f aca="false">VLOOKUP(B222,model!$A$2:$V$620,22,0)</f>
        <v>{"id":"221","make_id":"19","model_name":"i10 1.1 GLS MT","year_model":"","description":""},</v>
      </c>
      <c r="O222" s="5" t="str">
        <f aca="false">VLOOKUP(C222,part!$A$2:$G$51,7,0)</f>
        <v>{"id":"4","category":"BATTERY","name":"OE BATTERY","code":"NS40","description":""},</v>
      </c>
      <c r="P222" s="5" t="str">
        <f aca="false">VLOOKUP(A222,product!B222:Y841,23,0)</f>
        <v>{"id":"221","car_part_id":"221","bestbuy_id":"0","category":"battery","brand":"energizer","name":"B21L","value":"","description":"","price":""},</v>
      </c>
    </row>
    <row r="223" customFormat="false" ht="13.8" hidden="false" customHeight="false" outlineLevel="0" collapsed="false">
      <c r="A223" s="5" t="n">
        <v>222</v>
      </c>
      <c r="B223" s="8" t="n">
        <v>222</v>
      </c>
      <c r="C223" s="5" t="n">
        <f aca="false">VLOOKUP(B223,model!A222:H841,8,0)</f>
        <v>4</v>
      </c>
      <c r="D223" s="5" t="str">
        <f aca="false">IFERROR(VLOOKUP(C223,part!$A$2:$E$51,2,0),"")</f>
        <v>BATTERY</v>
      </c>
      <c r="E223" s="5" t="str">
        <f aca="false">IFERROR(VLOOKUP(C223,part!$A$2:$E$51,3,0),"")</f>
        <v>OE BATTERY</v>
      </c>
      <c r="F223" s="5" t="str">
        <f aca="false">IFERROR(VLOOKUP(C223,part!$A$2:$E$51,4,0),"")</f>
        <v>NS40</v>
      </c>
      <c r="G223" s="5" t="n">
        <f aca="false">IFERROR(VLOOKUP(C223,part!$A$2:$E$51,5,0),"")</f>
        <v>0</v>
      </c>
      <c r="H223" s="5" t="str">
        <f aca="false">VLOOKUP(A223,model!$A$1:$I$620,9,0)</f>
        <v>B21L</v>
      </c>
      <c r="I223" s="5" t="n">
        <f aca="false">VLOOKUP(B223,model!$A$2:$J$620,10,0)</f>
        <v>0</v>
      </c>
      <c r="J223" s="5" t="n">
        <f aca="false">VLOOKUP(B223,Sheet6!K222:L1125,2,0)</f>
        <v>0</v>
      </c>
      <c r="K223" s="5" t="n">
        <f aca="false">VLOOKUP(B223,model!A222:M841,13,0)</f>
        <v>0</v>
      </c>
      <c r="L223" s="5" t="str">
        <f aca="false">"{"&amp;""""&amp;"id"&amp;""""&amp;":"&amp;""""&amp;A223&amp;""""&amp;","&amp;""""&amp;"car_model_id"&amp;""""&amp;":"&amp;""""&amp;B223&amp;""""&amp;","&amp;""""&amp;"car_model"&amp;""""&amp;":"&amp;"["&amp;N223&amp;"],"&amp;""""&amp;"parts"&amp;""""&amp;":"&amp;"["&amp;O223&amp;"]"&amp;","&amp;""""&amp;"products"&amp;""""&amp;":"&amp;"["&amp;P223&amp;"]"&amp;"}"&amp;","</f>
        <v>{"id":"222","car_model_id":"222","car_model":[{"id":"222","make_id":"19","model_name":"i10 1.1 GLS AT","year_model":"","description":""},],"parts":[{"id":"4","category":"BATTERY","name":"OE BATTERY","code":"NS40","description":""},],"products":[{"id":"222","car_part_id":"222","bestbuy_id":"0","category":"battery","brand":"energizer","name":"B21L","value":"","description":"","price":""},]},</v>
      </c>
      <c r="M223" s="5" t="str">
        <f aca="false">"parts"&amp;""""&amp;":"&amp;"["&amp;O223&amp;"]"&amp;","&amp;""""&amp;"products"&amp;""""&amp;":"&amp;"["&amp;P223&amp;"]"&amp;"}"&amp;","</f>
        <v>parts":[{"id":"4","category":"BATTERY","name":"OE BATTERY","code":"NS40","description":""},],"products":[{"id":"222","car_part_id":"222","bestbuy_id":"0","category":"battery","brand":"energizer","name":"B21L","value":"","description":"","price":""},]},</v>
      </c>
      <c r="N223" s="5" t="str">
        <f aca="false">VLOOKUP(B223,model!$A$2:$V$620,22,0)</f>
        <v>{"id":"222","make_id":"19","model_name":"i10 1.1 GLS AT","year_model":"","description":""},</v>
      </c>
      <c r="O223" s="5" t="str">
        <f aca="false">VLOOKUP(C223,part!$A$2:$G$51,7,0)</f>
        <v>{"id":"4","category":"BATTERY","name":"OE BATTERY","code":"NS40","description":""},</v>
      </c>
      <c r="P223" s="5" t="str">
        <f aca="false">VLOOKUP(A223,product!B223:Y842,23,0)</f>
        <v>{"id":"222","car_part_id":"222","bestbuy_id":"0","category":"battery","brand":"energizer","name":"B21L","value":"","description":"","price":""},</v>
      </c>
    </row>
    <row r="224" customFormat="false" ht="13.8" hidden="false" customHeight="false" outlineLevel="0" collapsed="false">
      <c r="A224" s="5" t="n">
        <v>223</v>
      </c>
      <c r="B224" s="8" t="n">
        <v>223</v>
      </c>
      <c r="C224" s="5" t="n">
        <f aca="false">VLOOKUP(B224,model!A223:H842,8,0)</f>
        <v>4</v>
      </c>
      <c r="D224" s="5" t="str">
        <f aca="false">IFERROR(VLOOKUP(C224,part!$A$2:$E$51,2,0),"")</f>
        <v>BATTERY</v>
      </c>
      <c r="E224" s="5" t="str">
        <f aca="false">IFERROR(VLOOKUP(C224,part!$A$2:$E$51,3,0),"")</f>
        <v>OE BATTERY</v>
      </c>
      <c r="F224" s="5" t="str">
        <f aca="false">IFERROR(VLOOKUP(C224,part!$A$2:$E$51,4,0),"")</f>
        <v>NS40</v>
      </c>
      <c r="G224" s="5" t="n">
        <f aca="false">IFERROR(VLOOKUP(C224,part!$A$2:$E$51,5,0),"")</f>
        <v>0</v>
      </c>
      <c r="H224" s="5" t="str">
        <f aca="false">VLOOKUP(A224,model!$A$1:$I$620,9,0)</f>
        <v>B21L</v>
      </c>
      <c r="I224" s="5" t="n">
        <f aca="false">VLOOKUP(B224,model!$A$2:$J$620,10,0)</f>
        <v>0</v>
      </c>
      <c r="J224" s="5" t="n">
        <f aca="false">VLOOKUP(B224,Sheet6!K223:L1126,2,0)</f>
        <v>0</v>
      </c>
      <c r="K224" s="5" t="n">
        <f aca="false">VLOOKUP(B224,model!A223:M842,13,0)</f>
        <v>0</v>
      </c>
      <c r="L224" s="5" t="str">
        <f aca="false">"{"&amp;""""&amp;"id"&amp;""""&amp;":"&amp;""""&amp;A224&amp;""""&amp;","&amp;""""&amp;"car_model_id"&amp;""""&amp;":"&amp;""""&amp;B224&amp;""""&amp;","&amp;""""&amp;"car_model"&amp;""""&amp;":"&amp;"["&amp;N224&amp;"],"&amp;""""&amp;"parts"&amp;""""&amp;":"&amp;"["&amp;O224&amp;"]"&amp;","&amp;""""&amp;"products"&amp;""""&amp;":"&amp;"["&amp;P224&amp;"]"&amp;"}"&amp;","</f>
        <v>{"id":"223","car_model_id":"223","car_model":[{"id":"223","make_id":"19","model_name":"i10 1.2 GLS MT","year_model":"","description":""},],"parts":[{"id":"4","category":"BATTERY","name":"OE BATTERY","code":"NS40","description":""},],"products":[{"id":"223","car_part_id":"223","bestbuy_id":"0","category":"battery","brand":"energizer","name":"B21L","value":"","description":"","price":""},]},</v>
      </c>
      <c r="M224" s="5" t="str">
        <f aca="false">"parts"&amp;""""&amp;":"&amp;"["&amp;O224&amp;"]"&amp;","&amp;""""&amp;"products"&amp;""""&amp;":"&amp;"["&amp;P224&amp;"]"&amp;"}"&amp;","</f>
        <v>parts":[{"id":"4","category":"BATTERY","name":"OE BATTERY","code":"NS40","description":""},],"products":[{"id":"223","car_part_id":"223","bestbuy_id":"0","category":"battery","brand":"energizer","name":"B21L","value":"","description":"","price":""},]},</v>
      </c>
      <c r="N224" s="5" t="str">
        <f aca="false">VLOOKUP(B224,model!$A$2:$V$620,22,0)</f>
        <v>{"id":"223","make_id":"19","model_name":"i10 1.2 GLS MT","year_model":"","description":""},</v>
      </c>
      <c r="O224" s="5" t="str">
        <f aca="false">VLOOKUP(C224,part!$A$2:$G$51,7,0)</f>
        <v>{"id":"4","category":"BATTERY","name":"OE BATTERY","code":"NS40","description":""},</v>
      </c>
      <c r="P224" s="5" t="str">
        <f aca="false">VLOOKUP(A224,product!B224:Y843,23,0)</f>
        <v>{"id":"223","car_part_id":"223","bestbuy_id":"0","category":"battery","brand":"energizer","name":"B21L","value":"","description":"","price":""},</v>
      </c>
    </row>
    <row r="225" customFormat="false" ht="13.8" hidden="false" customHeight="false" outlineLevel="0" collapsed="false">
      <c r="A225" s="5" t="n">
        <v>224</v>
      </c>
      <c r="B225" s="8" t="n">
        <v>224</v>
      </c>
      <c r="C225" s="5" t="n">
        <f aca="false">VLOOKUP(B225,model!A224:H843,8,0)</f>
        <v>4</v>
      </c>
      <c r="D225" s="5" t="str">
        <f aca="false">IFERROR(VLOOKUP(C225,part!$A$2:$E$51,2,0),"")</f>
        <v>BATTERY</v>
      </c>
      <c r="E225" s="5" t="str">
        <f aca="false">IFERROR(VLOOKUP(C225,part!$A$2:$E$51,3,0),"")</f>
        <v>OE BATTERY</v>
      </c>
      <c r="F225" s="5" t="str">
        <f aca="false">IFERROR(VLOOKUP(C225,part!$A$2:$E$51,4,0),"")</f>
        <v>NS40</v>
      </c>
      <c r="G225" s="5" t="n">
        <f aca="false">IFERROR(VLOOKUP(C225,part!$A$2:$E$51,5,0),"")</f>
        <v>0</v>
      </c>
      <c r="H225" s="5" t="str">
        <f aca="false">VLOOKUP(A225,model!$A$1:$I$620,9,0)</f>
        <v>B21L</v>
      </c>
      <c r="I225" s="5" t="n">
        <f aca="false">VLOOKUP(B225,model!$A$2:$J$620,10,0)</f>
        <v>0</v>
      </c>
      <c r="J225" s="5" t="n">
        <f aca="false">VLOOKUP(B225,Sheet6!K224:L1127,2,0)</f>
        <v>0</v>
      </c>
      <c r="K225" s="5" t="n">
        <f aca="false">VLOOKUP(B225,model!A224:M843,13,0)</f>
        <v>0</v>
      </c>
      <c r="L225" s="5" t="str">
        <f aca="false">"{"&amp;""""&amp;"id"&amp;""""&amp;":"&amp;""""&amp;A225&amp;""""&amp;","&amp;""""&amp;"car_model_id"&amp;""""&amp;":"&amp;""""&amp;B225&amp;""""&amp;","&amp;""""&amp;"car_model"&amp;""""&amp;":"&amp;"["&amp;N225&amp;"],"&amp;""""&amp;"parts"&amp;""""&amp;":"&amp;"["&amp;O225&amp;"]"&amp;","&amp;""""&amp;"products"&amp;""""&amp;":"&amp;"["&amp;P225&amp;"]"&amp;"}"&amp;","</f>
        <v>{"id":"224","car_model_id":"224","car_model":[{"id":"224","make_id":"19","model_name":"i10 1.2 GLS AT","year_model":"","description":""},],"parts":[{"id":"4","category":"BATTERY","name":"OE BATTERY","code":"NS40","description":""},],"products":[{"id":"224","car_part_id":"224","bestbuy_id":"0","category":"battery","brand":"energizer","name":"B21L","value":"","description":"","price":""},]},</v>
      </c>
      <c r="M225" s="5" t="str">
        <f aca="false">"parts"&amp;""""&amp;":"&amp;"["&amp;O225&amp;"]"&amp;","&amp;""""&amp;"products"&amp;""""&amp;":"&amp;"["&amp;P225&amp;"]"&amp;"}"&amp;","</f>
        <v>parts":[{"id":"4","category":"BATTERY","name":"OE BATTERY","code":"NS40","description":""},],"products":[{"id":"224","car_part_id":"224","bestbuy_id":"0","category":"battery","brand":"energizer","name":"B21L","value":"","description":"","price":""},]},</v>
      </c>
      <c r="N225" s="5" t="str">
        <f aca="false">VLOOKUP(B225,model!$A$2:$V$620,22,0)</f>
        <v>{"id":"224","make_id":"19","model_name":"i10 1.2 GLS AT","year_model":"","description":""},</v>
      </c>
      <c r="O225" s="5" t="str">
        <f aca="false">VLOOKUP(C225,part!$A$2:$G$51,7,0)</f>
        <v>{"id":"4","category":"BATTERY","name":"OE BATTERY","code":"NS40","description":""},</v>
      </c>
      <c r="P225" s="5" t="str">
        <f aca="false">VLOOKUP(A225,product!B225:Y844,23,0)</f>
        <v>{"id":"224","car_part_id":"224","bestbuy_id":"0","category":"battery","brand":"energizer","name":"B21L","value":"","description":"","price":""},</v>
      </c>
    </row>
    <row r="226" customFormat="false" ht="13.8" hidden="false" customHeight="false" outlineLevel="0" collapsed="false">
      <c r="A226" s="5" t="n">
        <v>225</v>
      </c>
      <c r="B226" s="8" t="n">
        <v>225</v>
      </c>
      <c r="C226" s="5" t="n">
        <f aca="false">VLOOKUP(B226,model!A225:H844,8,0)</f>
        <v>4</v>
      </c>
      <c r="D226" s="5" t="str">
        <f aca="false">IFERROR(VLOOKUP(C226,part!$A$2:$E$51,2,0),"")</f>
        <v>BATTERY</v>
      </c>
      <c r="E226" s="5" t="str">
        <f aca="false">IFERROR(VLOOKUP(C226,part!$A$2:$E$51,3,0),"")</f>
        <v>OE BATTERY</v>
      </c>
      <c r="F226" s="5" t="str">
        <f aca="false">IFERROR(VLOOKUP(C226,part!$A$2:$E$51,4,0),"")</f>
        <v>NS40</v>
      </c>
      <c r="G226" s="5" t="n">
        <f aca="false">IFERROR(VLOOKUP(C226,part!$A$2:$E$51,5,0),"")</f>
        <v>0</v>
      </c>
      <c r="H226" s="5" t="str">
        <f aca="false">VLOOKUP(A226,model!$A$1:$I$620,9,0)</f>
        <v>B21L</v>
      </c>
      <c r="I226" s="5" t="n">
        <f aca="false">VLOOKUP(B226,model!$A$2:$J$620,10,0)</f>
        <v>0</v>
      </c>
      <c r="J226" s="5" t="n">
        <f aca="false">VLOOKUP(B226,Sheet6!K225:L1128,2,0)</f>
        <v>0</v>
      </c>
      <c r="K226" s="5" t="n">
        <f aca="false">VLOOKUP(B226,model!A225:M844,13,0)</f>
        <v>0</v>
      </c>
      <c r="L226" s="5" t="str">
        <f aca="false">"{"&amp;""""&amp;"id"&amp;""""&amp;":"&amp;""""&amp;A226&amp;""""&amp;","&amp;""""&amp;"car_model_id"&amp;""""&amp;":"&amp;""""&amp;B226&amp;""""&amp;","&amp;""""&amp;"car_model"&amp;""""&amp;":"&amp;"["&amp;N226&amp;"],"&amp;""""&amp;"parts"&amp;""""&amp;":"&amp;"["&amp;O226&amp;"]"&amp;","&amp;""""&amp;"products"&amp;""""&amp;":"&amp;"["&amp;P226&amp;"]"&amp;"}"&amp;","</f>
        <v>{"id":"225","car_model_id":"225","car_model":[{"id":"225","make_id":"19","model_name":"i20","year_model":"","description":""},],"parts":[{"id":"4","category":"BATTERY","name":"OE BATTERY","code":"NS40","description":""},],"products":[{"id":"225","car_part_id":"225","bestbuy_id":"0","category":"battery","brand":"energizer","name":"B21L","value":"","description":"","price":""},]},</v>
      </c>
      <c r="M226" s="5" t="str">
        <f aca="false">"parts"&amp;""""&amp;":"&amp;"["&amp;O226&amp;"]"&amp;","&amp;""""&amp;"products"&amp;""""&amp;":"&amp;"["&amp;P226&amp;"]"&amp;"}"&amp;","</f>
        <v>parts":[{"id":"4","category":"BATTERY","name":"OE BATTERY","code":"NS40","description":""},],"products":[{"id":"225","car_part_id":"225","bestbuy_id":"0","category":"battery","brand":"energizer","name":"B21L","value":"","description":"","price":""},]},</v>
      </c>
      <c r="N226" s="5" t="str">
        <f aca="false">VLOOKUP(B226,model!$A$2:$V$620,22,0)</f>
        <v>{"id":"225","make_id":"19","model_name":"i20","year_model":"","description":""},</v>
      </c>
      <c r="O226" s="5" t="str">
        <f aca="false">VLOOKUP(C226,part!$A$2:$G$51,7,0)</f>
        <v>{"id":"4","category":"BATTERY","name":"OE BATTERY","code":"NS40","description":""},</v>
      </c>
      <c r="P226" s="5" t="str">
        <f aca="false">VLOOKUP(A226,product!B226:Y845,23,0)</f>
        <v>{"id":"225","car_part_id":"225","bestbuy_id":"0","category":"battery","brand":"energizer","name":"B21L","value":"","description":"","price":""},</v>
      </c>
    </row>
    <row r="227" customFormat="false" ht="13.8" hidden="false" customHeight="false" outlineLevel="0" collapsed="false">
      <c r="A227" s="5" t="n">
        <v>226</v>
      </c>
      <c r="B227" s="8" t="n">
        <v>226</v>
      </c>
      <c r="C227" s="5" t="n">
        <f aca="false">VLOOKUP(B227,model!A226:H845,8,0)</f>
        <v>3</v>
      </c>
      <c r="D227" s="5" t="str">
        <f aca="false">IFERROR(VLOOKUP(C227,part!$A$2:$E$51,2,0),"")</f>
        <v>BATTERY</v>
      </c>
      <c r="E227" s="5" t="str">
        <f aca="false">IFERROR(VLOOKUP(C227,part!$A$2:$E$51,3,0),"")</f>
        <v>OE BATTERY</v>
      </c>
      <c r="F227" s="5" t="str">
        <f aca="false">IFERROR(VLOOKUP(C227,part!$A$2:$E$51,4,0),"")</f>
        <v>NS60</v>
      </c>
      <c r="G227" s="5" t="n">
        <f aca="false">IFERROR(VLOOKUP(C227,part!$A$2:$E$51,5,0),"")</f>
        <v>0</v>
      </c>
      <c r="H227" s="5" t="str">
        <f aca="false">VLOOKUP(A227,model!$A$1:$I$620,9,0)</f>
        <v>B24L</v>
      </c>
      <c r="I227" s="5" t="n">
        <f aca="false">VLOOKUP(B227,model!$A$2:$J$620,10,0)</f>
        <v>1985</v>
      </c>
      <c r="J227" s="5" t="n">
        <f aca="false">VLOOKUP(B227,Sheet6!K226:L1129,2,0)</f>
        <v>0</v>
      </c>
      <c r="K227" s="5" t="str">
        <f aca="false">VLOOKUP(B227,model!A226:M845,13,0)</f>
        <v>1986/1993</v>
      </c>
      <c r="L227" s="5" t="str">
        <f aca="false">"{"&amp;""""&amp;"id"&amp;""""&amp;":"&amp;""""&amp;A227&amp;""""&amp;","&amp;""""&amp;"car_model_id"&amp;""""&amp;":"&amp;""""&amp;B227&amp;""""&amp;","&amp;""""&amp;"car_model"&amp;""""&amp;":"&amp;"["&amp;N227&amp;"],"&amp;""""&amp;"parts"&amp;""""&amp;":"&amp;"["&amp;O227&amp;"]"&amp;","&amp;""""&amp;"products"&amp;""""&amp;":"&amp;"["&amp;P227&amp;"]"&amp;"}"&amp;","</f>
        <v>{"id":"226","car_model_id":"226","car_model":[{"id":"226","make_id":"19","model_name":"i30","year_model":"","description":""},],"parts":[{"id":"3","category":"BATTERY","name":"OE BATTERY","code":"NS60","description":""},],"products":[{"id":"226","car_part_id":"226","bestbuy_id":"1986","category":"battery","brand":"energizer","name":"B24L","value":"","description":"5300","price":"5300"},{"id":"647","car_part_id":"226","bestbuy_id":"1993","category":"battery","brand":"energizer","name":"B24L","description":"","price":"5250"},]},</v>
      </c>
      <c r="M227" s="5" t="str">
        <f aca="false">"parts"&amp;""""&amp;":"&amp;"["&amp;O227&amp;"]"&amp;","&amp;""""&amp;"products"&amp;""""&amp;":"&amp;"["&amp;P227&amp;"]"&amp;"}"&amp;","</f>
        <v>parts":[{"id":"3","category":"BATTERY","name":"OE BATTERY","code":"NS60","description":""},],"products":[{"id":"226","car_part_id":"226","bestbuy_id":"1986","category":"battery","brand":"energizer","name":"B24L","value":"","description":"5300","price":"5300"},{"id":"647","car_part_id":"226","bestbuy_id":"1993","category":"battery","brand":"energizer","name":"B24L","description":"","price":"5250"},]},</v>
      </c>
      <c r="N227" s="5" t="str">
        <f aca="false">VLOOKUP(B227,model!$A$2:$V$620,22,0)</f>
        <v>{"id":"226","make_id":"19","model_name":"i30","year_model":"","description":""},</v>
      </c>
      <c r="O227" s="5" t="str">
        <f aca="false">VLOOKUP(C227,part!$A$2:$G$51,7,0)</f>
        <v>{"id":"3","category":"BATTERY","name":"OE BATTERY","code":"NS60","description":""},</v>
      </c>
      <c r="P227" s="5" t="str">
        <f aca="false">VLOOKUP(A227,product!B227:Y846,23,0)</f>
        <v>{"id":"226","car_part_id":"226","bestbuy_id":"1986","category":"battery","brand":"energizer","name":"B24L","value":"","description":"5300","price":"5300"},{"id":"647","car_part_id":"226","bestbuy_id":"1993","category":"battery","brand":"energizer","name":"B24L","description":"","price":"5250"},</v>
      </c>
    </row>
    <row r="228" customFormat="false" ht="13.8" hidden="false" customHeight="false" outlineLevel="0" collapsed="false">
      <c r="A228" s="5" t="n">
        <v>227</v>
      </c>
      <c r="B228" s="8" t="n">
        <v>227</v>
      </c>
      <c r="C228" s="5" t="n">
        <f aca="false">VLOOKUP(B228,model!A227:H846,8,0)</f>
        <v>26</v>
      </c>
      <c r="D228" s="5" t="str">
        <f aca="false">IFERROR(VLOOKUP(C228,part!$A$2:$E$51,2,0),"")</f>
        <v>BATTERY</v>
      </c>
      <c r="E228" s="5" t="str">
        <f aca="false">IFERROR(VLOOKUP(C228,part!$A$2:$E$51,3,0),"")</f>
        <v>OE BATTERY</v>
      </c>
      <c r="F228" s="5" t="str">
        <f aca="false">IFERROR(VLOOKUP(C228,part!$A$2:$E$51,4,0),"")</f>
        <v>D20</v>
      </c>
      <c r="G228" s="5" t="n">
        <f aca="false">IFERROR(VLOOKUP(C228,part!$A$2:$E$51,5,0),"")</f>
        <v>0</v>
      </c>
      <c r="H228" s="5" t="str">
        <f aca="false">VLOOKUP(A228,model!$A$1:$I$620,9,0)</f>
        <v>D23L</v>
      </c>
      <c r="I228" s="5" t="n">
        <f aca="false">VLOOKUP(B228,model!$A$2:$J$620,10,0)</f>
        <v>0</v>
      </c>
      <c r="J228" s="5" t="n">
        <f aca="false">VLOOKUP(B228,Sheet6!K227:L1130,2,0)</f>
        <v>0</v>
      </c>
      <c r="K228" s="5" t="n">
        <f aca="false">VLOOKUP(B228,model!A227:M846,13,0)</f>
        <v>1983</v>
      </c>
      <c r="L228" s="5" t="str">
        <f aca="false">"{"&amp;""""&amp;"id"&amp;""""&amp;":"&amp;""""&amp;A228&amp;""""&amp;","&amp;""""&amp;"car_model_id"&amp;""""&amp;":"&amp;""""&amp;B228&amp;""""&amp;","&amp;""""&amp;"car_model"&amp;""""&amp;":"&amp;"["&amp;N228&amp;"],"&amp;""""&amp;"parts"&amp;""""&amp;":"&amp;"["&amp;O228&amp;"]"&amp;","&amp;""""&amp;"products"&amp;""""&amp;":"&amp;"["&amp;P228&amp;"]"&amp;"}"&amp;","</f>
        <v>{"id":"227","car_model_id":"227","car_model":[{"id":"227","make_id":"19","model_name":"Matrix (1.6 Gas)","year_model":"","description":""},],"parts":[{"id":"26","category":"BATTERY","name":"OE BATTERY","code":"D20","description":""},],"products":[{"id":"227","car_part_id":"227","bestbuy_id":"1983","category":"battery","brand":"energizer","name":"D23L","value":"","description":"5950","price":"5950"},]},</v>
      </c>
      <c r="M228" s="5" t="str">
        <f aca="false">"parts"&amp;""""&amp;":"&amp;"["&amp;O228&amp;"]"&amp;","&amp;""""&amp;"products"&amp;""""&amp;":"&amp;"["&amp;P228&amp;"]"&amp;"}"&amp;","</f>
        <v>parts":[{"id":"26","category":"BATTERY","name":"OE BATTERY","code":"D20","description":""},],"products":[{"id":"227","car_part_id":"227","bestbuy_id":"1983","category":"battery","brand":"energizer","name":"D23L","value":"","description":"5950","price":"5950"},]},</v>
      </c>
      <c r="N228" s="5" t="str">
        <f aca="false">VLOOKUP(B228,model!$A$2:$V$620,22,0)</f>
        <v>{"id":"227","make_id":"19","model_name":"Matrix (1.6 Gas)","year_model":"","description":""},</v>
      </c>
      <c r="O228" s="5" t="str">
        <f aca="false">VLOOKUP(C228,part!$A$2:$G$51,7,0)</f>
        <v>{"id":"26","category":"BATTERY","name":"OE BATTERY","code":"D20","description":""},</v>
      </c>
      <c r="P228" s="5" t="str">
        <f aca="false">VLOOKUP(A228,product!B228:Y847,23,0)</f>
        <v>{"id":"227","car_part_id":"227","bestbuy_id":"1983","category":"battery","brand":"energizer","name":"D23L","value":"","description":"5950","price":"5950"},</v>
      </c>
    </row>
    <row r="229" customFormat="false" ht="13.8" hidden="false" customHeight="false" outlineLevel="0" collapsed="false">
      <c r="A229" s="5" t="n">
        <v>228</v>
      </c>
      <c r="B229" s="8" t="n">
        <v>228</v>
      </c>
      <c r="C229" s="5" t="n">
        <f aca="false">VLOOKUP(B229,model!A228:H847,8,0)</f>
        <v>11</v>
      </c>
      <c r="D229" s="5" t="str">
        <f aca="false">IFERROR(VLOOKUP(C229,part!$A$2:$E$51,2,0),"")</f>
        <v>BATTERY</v>
      </c>
      <c r="E229" s="5" t="str">
        <f aca="false">IFERROR(VLOOKUP(C229,part!$A$2:$E$51,3,0),"")</f>
        <v>OE BATTERY</v>
      </c>
      <c r="F229" s="5" t="str">
        <f aca="false">IFERROR(VLOOKUP(C229,part!$A$2:$E$51,4,0),"")</f>
        <v>N50</v>
      </c>
      <c r="G229" s="5" t="n">
        <f aca="false">IFERROR(VLOOKUP(C229,part!$A$2:$E$51,5,0),"")</f>
        <v>0</v>
      </c>
      <c r="H229" s="5" t="str">
        <f aca="false">VLOOKUP(A229,model!$A$1:$I$620,9,0)</f>
        <v>L26L</v>
      </c>
      <c r="I229" s="5" t="n">
        <f aca="false">VLOOKUP(B229,model!$A$2:$J$620,10,0)</f>
        <v>0</v>
      </c>
      <c r="J229" s="5" t="n">
        <f aca="false">VLOOKUP(B229,Sheet6!K228:L1131,2,0)</f>
        <v>0</v>
      </c>
      <c r="K229" s="5" t="n">
        <f aca="false">VLOOKUP(B229,model!A228:M847,13,0)</f>
        <v>0</v>
      </c>
      <c r="L229" s="5" t="str">
        <f aca="false">"{"&amp;""""&amp;"id"&amp;""""&amp;":"&amp;""""&amp;A229&amp;""""&amp;","&amp;""""&amp;"car_model_id"&amp;""""&amp;":"&amp;""""&amp;B229&amp;""""&amp;","&amp;""""&amp;"car_model"&amp;""""&amp;":"&amp;"["&amp;N229&amp;"],"&amp;""""&amp;"parts"&amp;""""&amp;":"&amp;"["&amp;O229&amp;"]"&amp;","&amp;""""&amp;"products"&amp;""""&amp;":"&amp;"["&amp;P229&amp;"]"&amp;"}"&amp;","</f>
        <v>{"id":"228","car_model_id":"228","car_model":[{"id":"228","make_id":"19","model_name":"Matrix (CRDi Diesel)","year_model":"2004 - on","description":""},],"parts":[{"id":"11","category":"BATTERY","name":"OE BATTERY","code":"N50","description":""},],"products":[{"id":"228","car_part_id":"228","bestbuy_id":"0","category":"battery","brand":"energizer","name":"L26L","value":"","description":"","price":""},]},</v>
      </c>
      <c r="M229" s="5" t="str">
        <f aca="false">"parts"&amp;""""&amp;":"&amp;"["&amp;O229&amp;"]"&amp;","&amp;""""&amp;"products"&amp;""""&amp;":"&amp;"["&amp;P229&amp;"]"&amp;"}"&amp;","</f>
        <v>parts":[{"id":"11","category":"BATTERY","name":"OE BATTERY","code":"N50","description":""},],"products":[{"id":"228","car_part_id":"228","bestbuy_id":"0","category":"battery","brand":"energizer","name":"L26L","value":"","description":"","price":""},]},</v>
      </c>
      <c r="N229" s="5" t="str">
        <f aca="false">VLOOKUP(B229,model!$A$2:$V$620,22,0)</f>
        <v>{"id":"228","make_id":"19","model_name":"Matrix (CRDi Diesel)","year_model":"2004 - on","description":""},</v>
      </c>
      <c r="O229" s="5" t="str">
        <f aca="false">VLOOKUP(C229,part!$A$2:$G$51,7,0)</f>
        <v>{"id":"11","category":"BATTERY","name":"OE BATTERY","code":"N50","description":""},</v>
      </c>
      <c r="P229" s="5" t="str">
        <f aca="false">VLOOKUP(A229,product!B229:Y848,23,0)</f>
        <v>{"id":"228","car_part_id":"228","bestbuy_id":"0","category":"battery","brand":"energizer","name":"L26L","value":"","description":"","price":""},</v>
      </c>
    </row>
    <row r="230" customFormat="false" ht="13.8" hidden="false" customHeight="false" outlineLevel="0" collapsed="false">
      <c r="A230" s="5" t="n">
        <v>229</v>
      </c>
      <c r="B230" s="8" t="n">
        <v>229</v>
      </c>
      <c r="C230" s="5" t="n">
        <f aca="false">VLOOKUP(B230,model!A229:H848,8,0)</f>
        <v>1</v>
      </c>
      <c r="D230" s="5" t="str">
        <f aca="false">IFERROR(VLOOKUP(C230,part!$A$2:$E$51,2,0),"")</f>
        <v>BATTERY</v>
      </c>
      <c r="E230" s="5" t="str">
        <f aca="false">IFERROR(VLOOKUP(C230,part!$A$2:$E$51,3,0),"")</f>
        <v>OE BATTERY</v>
      </c>
      <c r="F230" s="5" t="str">
        <f aca="false">IFERROR(VLOOKUP(C230,part!$A$2:$E$51,4,0),"")</f>
        <v>N70</v>
      </c>
      <c r="G230" s="5" t="n">
        <f aca="false">IFERROR(VLOOKUP(C230,part!$A$2:$E$51,5,0),"")</f>
        <v>0</v>
      </c>
      <c r="H230" s="5" t="str">
        <f aca="false">VLOOKUP(A230,model!$A$1:$I$620,9,0)</f>
        <v>D31L</v>
      </c>
      <c r="I230" s="5" t="n">
        <f aca="false">VLOOKUP(B230,model!$A$2:$J$620,10,0)</f>
        <v>0</v>
      </c>
      <c r="J230" s="5" t="n">
        <f aca="false">VLOOKUP(B230,Sheet6!K229:L1132,2,0)</f>
        <v>0</v>
      </c>
      <c r="K230" s="5" t="n">
        <f aca="false">VLOOKUP(B230,model!A229:M848,13,0)</f>
        <v>1996</v>
      </c>
      <c r="L230" s="5" t="str">
        <f aca="false">"{"&amp;""""&amp;"id"&amp;""""&amp;":"&amp;""""&amp;A230&amp;""""&amp;","&amp;""""&amp;"car_model_id"&amp;""""&amp;":"&amp;""""&amp;B230&amp;""""&amp;","&amp;""""&amp;"car_model"&amp;""""&amp;":"&amp;"["&amp;N230&amp;"],"&amp;""""&amp;"parts"&amp;""""&amp;":"&amp;"["&amp;O230&amp;"]"&amp;","&amp;""""&amp;"products"&amp;""""&amp;":"&amp;"["&amp;P230&amp;"]"&amp;"}"&amp;","</f>
        <v>{"id":"229","car_model_id":"229","car_model":[{"id":"229","make_id":"19","model_name":"Santa Fe 2.7 GLS 4x4 AT Gas","year_model":"2005 - on","description":""},],"parts":[{"id":"1","category":"BATTERY","name":"OE BATTERY","code":"N70","description":""},],"products":[{"id":"229","car_part_id":"229","bestbuy_id":"1996","category":"battery","brand":"energizer","name":"D31L","value":"","description":"7050","price":"7050"},]},</v>
      </c>
      <c r="M230" s="5" t="str">
        <f aca="false">"parts"&amp;""""&amp;":"&amp;"["&amp;O230&amp;"]"&amp;","&amp;""""&amp;"products"&amp;""""&amp;":"&amp;"["&amp;P230&amp;"]"&amp;"}"&amp;","</f>
        <v>parts":[{"id":"1","category":"BATTERY","name":"OE BATTERY","code":"N70","description":""},],"products":[{"id":"229","car_part_id":"229","bestbuy_id":"1996","category":"battery","brand":"energizer","name":"D31L","value":"","description":"7050","price":"7050"},]},</v>
      </c>
      <c r="N230" s="5" t="str">
        <f aca="false">VLOOKUP(B230,model!$A$2:$V$620,22,0)</f>
        <v>{"id":"229","make_id":"19","model_name":"Santa Fe 2.7 GLS 4x4 AT Gas","year_model":"2005 - on","description":""},</v>
      </c>
      <c r="O230" s="5" t="str">
        <f aca="false">VLOOKUP(C230,part!$A$2:$G$51,7,0)</f>
        <v>{"id":"1","category":"BATTERY","name":"OE BATTERY","code":"N70","description":""},</v>
      </c>
      <c r="P230" s="5" t="str">
        <f aca="false">VLOOKUP(A230,product!B230:Y849,23,0)</f>
        <v>{"id":"229","car_part_id":"229","bestbuy_id":"1996","category":"battery","brand":"energizer","name":"D31L","value":"","description":"7050","price":"7050"},</v>
      </c>
    </row>
    <row r="231" customFormat="false" ht="13.8" hidden="false" customHeight="false" outlineLevel="0" collapsed="false">
      <c r="A231" s="5" t="n">
        <v>230</v>
      </c>
      <c r="B231" s="8" t="n">
        <v>230</v>
      </c>
      <c r="C231" s="5" t="n">
        <f aca="false">VLOOKUP(B231,model!A230:H849,8,0)</f>
        <v>1</v>
      </c>
      <c r="D231" s="5" t="str">
        <f aca="false">IFERROR(VLOOKUP(C231,part!$A$2:$E$51,2,0),"")</f>
        <v>BATTERY</v>
      </c>
      <c r="E231" s="5" t="str">
        <f aca="false">IFERROR(VLOOKUP(C231,part!$A$2:$E$51,3,0),"")</f>
        <v>OE BATTERY</v>
      </c>
      <c r="F231" s="5" t="str">
        <f aca="false">IFERROR(VLOOKUP(C231,part!$A$2:$E$51,4,0),"")</f>
        <v>N70</v>
      </c>
      <c r="G231" s="5" t="n">
        <f aca="false">IFERROR(VLOOKUP(C231,part!$A$2:$E$51,5,0),"")</f>
        <v>0</v>
      </c>
      <c r="H231" s="5" t="str">
        <f aca="false">VLOOKUP(A231,model!$A$1:$I$620,9,0)</f>
        <v>L31L</v>
      </c>
      <c r="I231" s="5" t="n">
        <f aca="false">VLOOKUP(B231,model!$A$2:$J$620,10,0)</f>
        <v>0</v>
      </c>
      <c r="J231" s="5" t="n">
        <f aca="false">VLOOKUP(B231,Sheet6!K230:L1133,2,0)</f>
        <v>0</v>
      </c>
      <c r="K231" s="5" t="n">
        <f aca="false">VLOOKUP(B231,model!A230:M849,13,0)</f>
        <v>0</v>
      </c>
      <c r="L231" s="5" t="str">
        <f aca="false">"{"&amp;""""&amp;"id"&amp;""""&amp;":"&amp;""""&amp;A231&amp;""""&amp;","&amp;""""&amp;"car_model_id"&amp;""""&amp;":"&amp;""""&amp;B231&amp;""""&amp;","&amp;""""&amp;"car_model"&amp;""""&amp;":"&amp;"["&amp;N231&amp;"],"&amp;""""&amp;"parts"&amp;""""&amp;":"&amp;"["&amp;O231&amp;"]"&amp;","&amp;""""&amp;"products"&amp;""""&amp;":"&amp;"["&amp;P231&amp;"]"&amp;"}"&amp;","</f>
        <v>{"id":"230","car_model_id":"230","car_model":[{"id":"230","make_id":"19","model_name":"Santa Fe 2.2 GLS 4x4 AT CRDi DSL","year_model":"2005 - on","description":""},],"parts":[{"id":"1","category":"BATTERY","name":"OE BATTERY","code":"N70","description":""},],"products":[{"id":"230","car_part_id":"230","bestbuy_id":"0","category":"battery","brand":"energizer","name":"L31L","value":"","description":"","price":""},]},</v>
      </c>
      <c r="M231" s="5" t="str">
        <f aca="false">"parts"&amp;""""&amp;":"&amp;"["&amp;O231&amp;"]"&amp;","&amp;""""&amp;"products"&amp;""""&amp;":"&amp;"["&amp;P231&amp;"]"&amp;"}"&amp;","</f>
        <v>parts":[{"id":"1","category":"BATTERY","name":"OE BATTERY","code":"N70","description":""},],"products":[{"id":"230","car_part_id":"230","bestbuy_id":"0","category":"battery","brand":"energizer","name":"L31L","value":"","description":"","price":""},]},</v>
      </c>
      <c r="N231" s="5" t="str">
        <f aca="false">VLOOKUP(B231,model!$A$2:$V$620,22,0)</f>
        <v>{"id":"230","make_id":"19","model_name":"Santa Fe 2.2 GLS 4x4 AT CRDi DSL","year_model":"2005 - on","description":""},</v>
      </c>
      <c r="O231" s="5" t="str">
        <f aca="false">VLOOKUP(C231,part!$A$2:$G$51,7,0)</f>
        <v>{"id":"1","category":"BATTERY","name":"OE BATTERY","code":"N70","description":""},</v>
      </c>
      <c r="P231" s="5" t="str">
        <f aca="false">VLOOKUP(A231,product!B231:Y850,23,0)</f>
        <v>{"id":"230","car_part_id":"230","bestbuy_id":"0","category":"battery","brand":"energizer","name":"L31L","value":"","description":"","price":""},</v>
      </c>
    </row>
    <row r="232" customFormat="false" ht="13.8" hidden="false" customHeight="false" outlineLevel="0" collapsed="false">
      <c r="A232" s="5" t="n">
        <v>231</v>
      </c>
      <c r="B232" s="8" t="n">
        <v>231</v>
      </c>
      <c r="C232" s="5" t="n">
        <f aca="false">VLOOKUP(B232,model!A231:H850,8,0)</f>
        <v>1</v>
      </c>
      <c r="D232" s="5" t="str">
        <f aca="false">IFERROR(VLOOKUP(C232,part!$A$2:$E$51,2,0),"")</f>
        <v>BATTERY</v>
      </c>
      <c r="E232" s="5" t="str">
        <f aca="false">IFERROR(VLOOKUP(C232,part!$A$2:$E$51,3,0),"")</f>
        <v>OE BATTERY</v>
      </c>
      <c r="F232" s="5" t="str">
        <f aca="false">IFERROR(VLOOKUP(C232,part!$A$2:$E$51,4,0),"")</f>
        <v>N70</v>
      </c>
      <c r="G232" s="5" t="n">
        <f aca="false">IFERROR(VLOOKUP(C232,part!$A$2:$E$51,5,0),"")</f>
        <v>0</v>
      </c>
      <c r="H232" s="5" t="str">
        <f aca="false">VLOOKUP(A232,model!$A$1:$I$620,9,0)</f>
        <v>L31L</v>
      </c>
      <c r="I232" s="5" t="n">
        <f aca="false">VLOOKUP(B232,model!$A$2:$J$620,10,0)</f>
        <v>0</v>
      </c>
      <c r="J232" s="5" t="n">
        <f aca="false">VLOOKUP(B232,Sheet6!K231:L1134,2,0)</f>
        <v>0</v>
      </c>
      <c r="K232" s="5" t="n">
        <f aca="false">VLOOKUP(B232,model!A231:M850,13,0)</f>
        <v>0</v>
      </c>
      <c r="L232" s="5" t="str">
        <f aca="false">"{"&amp;""""&amp;"id"&amp;""""&amp;":"&amp;""""&amp;A232&amp;""""&amp;","&amp;""""&amp;"car_model_id"&amp;""""&amp;":"&amp;""""&amp;B232&amp;""""&amp;","&amp;""""&amp;"car_model"&amp;""""&amp;":"&amp;"["&amp;N232&amp;"],"&amp;""""&amp;"parts"&amp;""""&amp;":"&amp;"["&amp;O232&amp;"]"&amp;","&amp;""""&amp;"products"&amp;""""&amp;":"&amp;"["&amp;P232&amp;"]"&amp;"}"&amp;","</f>
        <v>{"id":"231","car_model_id":"231","car_model":[{"id":"231","make_id":"19","model_name":"Santa Fe 2.2 GLS 4x2 AT CRDi DSL","year_model":"2005 - on","description":""},],"parts":[{"id":"1","category":"BATTERY","name":"OE BATTERY","code":"N70","description":""},],"products":[{"id":"231","car_part_id":"231","bestbuy_id":"0","category":"battery","brand":"energizer","name":"L31L","value":"","description":"","price":""},]},</v>
      </c>
      <c r="M232" s="5" t="str">
        <f aca="false">"parts"&amp;""""&amp;":"&amp;"["&amp;O232&amp;"]"&amp;","&amp;""""&amp;"products"&amp;""""&amp;":"&amp;"["&amp;P232&amp;"]"&amp;"}"&amp;","</f>
        <v>parts":[{"id":"1","category":"BATTERY","name":"OE BATTERY","code":"N70","description":""},],"products":[{"id":"231","car_part_id":"231","bestbuy_id":"0","category":"battery","brand":"energizer","name":"L31L","value":"","description":"","price":""},]},</v>
      </c>
      <c r="N232" s="5" t="str">
        <f aca="false">VLOOKUP(B232,model!$A$2:$V$620,22,0)</f>
        <v>{"id":"231","make_id":"19","model_name":"Santa Fe 2.2 GLS 4x2 AT CRDi DSL","year_model":"2005 - on","description":""},</v>
      </c>
      <c r="O232" s="5" t="str">
        <f aca="false">VLOOKUP(C232,part!$A$2:$G$51,7,0)</f>
        <v>{"id":"1","category":"BATTERY","name":"OE BATTERY","code":"N70","description":""},</v>
      </c>
      <c r="P232" s="5" t="str">
        <f aca="false">VLOOKUP(A232,product!B232:Y851,23,0)</f>
        <v>{"id":"231","car_part_id":"231","bestbuy_id":"0","category":"battery","brand":"energizer","name":"L31L","value":"","description":"","price":""},</v>
      </c>
    </row>
    <row r="233" customFormat="false" ht="13.8" hidden="false" customHeight="false" outlineLevel="0" collapsed="false">
      <c r="A233" s="5" t="n">
        <v>232</v>
      </c>
      <c r="B233" s="8" t="n">
        <v>232</v>
      </c>
      <c r="C233" s="5" t="n">
        <f aca="false">VLOOKUP(B233,model!A232:H851,8,0)</f>
        <v>11</v>
      </c>
      <c r="D233" s="5" t="str">
        <f aca="false">IFERROR(VLOOKUP(C233,part!$A$2:$E$51,2,0),"")</f>
        <v>BATTERY</v>
      </c>
      <c r="E233" s="5" t="str">
        <f aca="false">IFERROR(VLOOKUP(C233,part!$A$2:$E$51,3,0),"")</f>
        <v>OE BATTERY</v>
      </c>
      <c r="F233" s="5" t="str">
        <f aca="false">IFERROR(VLOOKUP(C233,part!$A$2:$E$51,4,0),"")</f>
        <v>N50</v>
      </c>
      <c r="G233" s="5" t="n">
        <f aca="false">IFERROR(VLOOKUP(C233,part!$A$2:$E$51,5,0),"")</f>
        <v>0</v>
      </c>
      <c r="H233" s="5" t="str">
        <f aca="false">VLOOKUP(A233,model!$A$1:$I$620,9,0)</f>
        <v>D26L</v>
      </c>
      <c r="I233" s="5" t="n">
        <f aca="false">VLOOKUP(B233,model!$A$2:$J$620,10,0)</f>
        <v>0</v>
      </c>
      <c r="J233" s="5" t="n">
        <f aca="false">VLOOKUP(B233,Sheet6!K232:L1135,2,0)</f>
        <v>0</v>
      </c>
      <c r="K233" s="5" t="n">
        <f aca="false">VLOOKUP(B233,model!A232:M851,13,0)</f>
        <v>1995</v>
      </c>
      <c r="L233" s="5" t="str">
        <f aca="false">"{"&amp;""""&amp;"id"&amp;""""&amp;":"&amp;""""&amp;A233&amp;""""&amp;","&amp;""""&amp;"car_model_id"&amp;""""&amp;":"&amp;""""&amp;B233&amp;""""&amp;","&amp;""""&amp;"car_model"&amp;""""&amp;":"&amp;"["&amp;N233&amp;"],"&amp;""""&amp;"parts"&amp;""""&amp;":"&amp;"["&amp;O233&amp;"]"&amp;","&amp;""""&amp;"products"&amp;""""&amp;":"&amp;"["&amp;P233&amp;"]"&amp;"}"&amp;","</f>
        <v>{"id":"232","car_model_id":"232","car_model":[{"id":"232","make_id":"19","model_name":"Sonata GLS 2.7 Gas AT","year_model":"1996 - on","description":""},],"parts":[{"id":"11","category":"BATTERY","name":"OE BATTERY","code":"N50","description":""},],"products":[{"id":"232","car_part_id":"232","bestbuy_id":"1995","category":"battery","brand":"energizer","name":"D26L","value":"","description":"6300","price":"6300"},]},</v>
      </c>
      <c r="M233" s="5" t="str">
        <f aca="false">"parts"&amp;""""&amp;":"&amp;"["&amp;O233&amp;"]"&amp;","&amp;""""&amp;"products"&amp;""""&amp;":"&amp;"["&amp;P233&amp;"]"&amp;"}"&amp;","</f>
        <v>parts":[{"id":"11","category":"BATTERY","name":"OE BATTERY","code":"N50","description":""},],"products":[{"id":"232","car_part_id":"232","bestbuy_id":"1995","category":"battery","brand":"energizer","name":"D26L","value":"","description":"6300","price":"6300"},]},</v>
      </c>
      <c r="N233" s="5" t="str">
        <f aca="false">VLOOKUP(B233,model!$A$2:$V$620,22,0)</f>
        <v>{"id":"232","make_id":"19","model_name":"Sonata GLS 2.7 Gas AT","year_model":"1996 - on","description":""},</v>
      </c>
      <c r="O233" s="5" t="str">
        <f aca="false">VLOOKUP(C233,part!$A$2:$G$51,7,0)</f>
        <v>{"id":"11","category":"BATTERY","name":"OE BATTERY","code":"N50","description":""},</v>
      </c>
      <c r="P233" s="5" t="str">
        <f aca="false">VLOOKUP(A233,product!B233:Y852,23,0)</f>
        <v>{"id":"232","car_part_id":"232","bestbuy_id":"1995","category":"battery","brand":"energizer","name":"D26L","value":"","description":"6300","price":"6300"},</v>
      </c>
    </row>
    <row r="234" customFormat="false" ht="13.8" hidden="false" customHeight="false" outlineLevel="0" collapsed="false">
      <c r="A234" s="5" t="n">
        <v>233</v>
      </c>
      <c r="B234" s="8" t="n">
        <v>233</v>
      </c>
      <c r="C234" s="5" t="n">
        <f aca="false">VLOOKUP(B234,model!A233:H852,8,0)</f>
        <v>11</v>
      </c>
      <c r="D234" s="5" t="str">
        <f aca="false">IFERROR(VLOOKUP(C234,part!$A$2:$E$51,2,0),"")</f>
        <v>BATTERY</v>
      </c>
      <c r="E234" s="5" t="str">
        <f aca="false">IFERROR(VLOOKUP(C234,part!$A$2:$E$51,3,0),"")</f>
        <v>OE BATTERY</v>
      </c>
      <c r="F234" s="5" t="str">
        <f aca="false">IFERROR(VLOOKUP(C234,part!$A$2:$E$51,4,0),"")</f>
        <v>N50</v>
      </c>
      <c r="G234" s="5" t="n">
        <f aca="false">IFERROR(VLOOKUP(C234,part!$A$2:$E$51,5,0),"")</f>
        <v>0</v>
      </c>
      <c r="H234" s="5" t="str">
        <f aca="false">VLOOKUP(A234,model!$A$1:$I$620,9,0)</f>
        <v>D26L</v>
      </c>
      <c r="I234" s="5" t="n">
        <f aca="false">VLOOKUP(B234,model!$A$2:$J$620,10,0)</f>
        <v>0</v>
      </c>
      <c r="J234" s="5" t="n">
        <f aca="false">VLOOKUP(B234,Sheet6!K233:L1136,2,0)</f>
        <v>0</v>
      </c>
      <c r="K234" s="5" t="n">
        <f aca="false">VLOOKUP(B234,model!A233:M852,13,0)</f>
        <v>0</v>
      </c>
      <c r="L234" s="5" t="str">
        <f aca="false">"{"&amp;""""&amp;"id"&amp;""""&amp;":"&amp;""""&amp;A234&amp;""""&amp;","&amp;""""&amp;"car_model_id"&amp;""""&amp;":"&amp;""""&amp;B234&amp;""""&amp;","&amp;""""&amp;"car_model"&amp;""""&amp;":"&amp;"["&amp;N234&amp;"],"&amp;""""&amp;"parts"&amp;""""&amp;":"&amp;"["&amp;O234&amp;"]"&amp;","&amp;""""&amp;"products"&amp;""""&amp;":"&amp;"["&amp;P234&amp;"]"&amp;"}"&amp;","</f>
        <v>{"id":"233","car_model_id":"233","car_model":[{"id":"233","make_id":"19","model_name":"Sonata GLS 2.4 Gas AT","year_model":"1996 - on","description":""},],"parts":[{"id":"11","category":"BATTERY","name":"OE BATTERY","code":"N50","description":""},],"products":[{"id":"233","car_part_id":"233","bestbuy_id":"0","category":"battery","brand":"energizer","name":"D26L","value":"","description":"","price":""},]},</v>
      </c>
      <c r="M234" s="5" t="str">
        <f aca="false">"parts"&amp;""""&amp;":"&amp;"["&amp;O234&amp;"]"&amp;","&amp;""""&amp;"products"&amp;""""&amp;":"&amp;"["&amp;P234&amp;"]"&amp;"}"&amp;","</f>
        <v>parts":[{"id":"11","category":"BATTERY","name":"OE BATTERY","code":"N50","description":""},],"products":[{"id":"233","car_part_id":"233","bestbuy_id":"0","category":"battery","brand":"energizer","name":"D26L","value":"","description":"","price":""},]},</v>
      </c>
      <c r="N234" s="5" t="str">
        <f aca="false">VLOOKUP(B234,model!$A$2:$V$620,22,0)</f>
        <v>{"id":"233","make_id":"19","model_name":"Sonata GLS 2.4 Gas AT","year_model":"1996 - on","description":""},</v>
      </c>
      <c r="O234" s="5" t="str">
        <f aca="false">VLOOKUP(C234,part!$A$2:$G$51,7,0)</f>
        <v>{"id":"11","category":"BATTERY","name":"OE BATTERY","code":"N50","description":""},</v>
      </c>
      <c r="P234" s="5" t="str">
        <f aca="false">VLOOKUP(A234,product!B234:Y853,23,0)</f>
        <v>{"id":"233","car_part_id":"233","bestbuy_id":"0","category":"battery","brand":"energizer","name":"D26L","value":"","description":"","price":""},</v>
      </c>
    </row>
    <row r="235" customFormat="false" ht="13.8" hidden="false" customHeight="false" outlineLevel="0" collapsed="false">
      <c r="A235" s="5" t="n">
        <v>234</v>
      </c>
      <c r="B235" s="8" t="n">
        <v>234</v>
      </c>
      <c r="C235" s="5" t="n">
        <f aca="false">VLOOKUP(B235,model!A234:H853,8,0)</f>
        <v>10</v>
      </c>
      <c r="D235" s="5" t="str">
        <f aca="false">IFERROR(VLOOKUP(C235,part!$A$2:$E$51,2,0),"")</f>
        <v>BATTERY</v>
      </c>
      <c r="E235" s="5" t="str">
        <f aca="false">IFERROR(VLOOKUP(C235,part!$A$2:$E$51,3,0),"")</f>
        <v>OE BATTERY</v>
      </c>
      <c r="F235" s="5" t="str">
        <f aca="false">IFERROR(VLOOKUP(C235,part!$A$2:$E$51,4,0),"")</f>
        <v>NS50L</v>
      </c>
      <c r="G235" s="5" t="n">
        <f aca="false">IFERROR(VLOOKUP(C235,part!$A$2:$E$51,5,0),"")</f>
        <v>0</v>
      </c>
      <c r="H235" s="5" t="str">
        <f aca="false">VLOOKUP(A235,model!$A$1:$I$620,9,0)</f>
        <v>L23L</v>
      </c>
      <c r="I235" s="5" t="n">
        <f aca="false">VLOOKUP(B235,model!$A$2:$J$620,10,0)</f>
        <v>0</v>
      </c>
      <c r="J235" s="5" t="n">
        <f aca="false">VLOOKUP(B235,Sheet6!K234:L1137,2,0)</f>
        <v>0</v>
      </c>
      <c r="K235" s="5" t="n">
        <f aca="false">VLOOKUP(B235,model!A234:M853,13,0)</f>
        <v>0</v>
      </c>
      <c r="L235" s="5" t="str">
        <f aca="false">"{"&amp;""""&amp;"id"&amp;""""&amp;":"&amp;""""&amp;A235&amp;""""&amp;","&amp;""""&amp;"car_model_id"&amp;""""&amp;":"&amp;""""&amp;B235&amp;""""&amp;","&amp;""""&amp;"car_model"&amp;""""&amp;":"&amp;"["&amp;N235&amp;"],"&amp;""""&amp;"parts"&amp;""""&amp;":"&amp;"["&amp;O235&amp;"]"&amp;","&amp;""""&amp;"products"&amp;""""&amp;":"&amp;"["&amp;P235&amp;"]"&amp;"}"&amp;","</f>
        <v>{"id":"234","car_model_id":"234","car_model":[{"id":"234","make_id":"19","model_name":"Tucson 2.0 Gas 4x2 AT","year_model":"2004 - on","description":""},],"parts":[{"id":"10","category":"BATTERY","name":"OE BATTERY","code":"NS50L","description":""},],"products":[{"id":"234","car_part_id":"234","bestbuy_id":"0","category":"battery","brand":"energizer","name":"L23L","value":"","description":"","price":""},]},</v>
      </c>
      <c r="M235" s="5" t="str">
        <f aca="false">"parts"&amp;""""&amp;":"&amp;"["&amp;O235&amp;"]"&amp;","&amp;""""&amp;"products"&amp;""""&amp;":"&amp;"["&amp;P235&amp;"]"&amp;"}"&amp;","</f>
        <v>parts":[{"id":"10","category":"BATTERY","name":"OE BATTERY","code":"NS50L","description":""},],"products":[{"id":"234","car_part_id":"234","bestbuy_id":"0","category":"battery","brand":"energizer","name":"L23L","value":"","description":"","price":""},]},</v>
      </c>
      <c r="N235" s="5" t="str">
        <f aca="false">VLOOKUP(B235,model!$A$2:$V$620,22,0)</f>
        <v>{"id":"234","make_id":"19","model_name":"Tucson 2.0 Gas 4x2 AT","year_model":"2004 - on","description":""},</v>
      </c>
      <c r="O235" s="5" t="str">
        <f aca="false">VLOOKUP(C235,part!$A$2:$G$51,7,0)</f>
        <v>{"id":"10","category":"BATTERY","name":"OE BATTERY","code":"NS50L","description":""},</v>
      </c>
      <c r="P235" s="5" t="str">
        <f aca="false">VLOOKUP(A235,product!B235:Y854,23,0)</f>
        <v>{"id":"234","car_part_id":"234","bestbuy_id":"0","category":"battery","brand":"energizer","name":"L23L","value":"","description":"","price":""},</v>
      </c>
    </row>
    <row r="236" customFormat="false" ht="13.8" hidden="false" customHeight="false" outlineLevel="0" collapsed="false">
      <c r="A236" s="5" t="n">
        <v>235</v>
      </c>
      <c r="B236" s="8" t="n">
        <v>235</v>
      </c>
      <c r="C236" s="5" t="n">
        <f aca="false">VLOOKUP(B236,model!A235:H854,8,0)</f>
        <v>10</v>
      </c>
      <c r="D236" s="5" t="str">
        <f aca="false">IFERROR(VLOOKUP(C236,part!$A$2:$E$51,2,0),"")</f>
        <v>BATTERY</v>
      </c>
      <c r="E236" s="5" t="str">
        <f aca="false">IFERROR(VLOOKUP(C236,part!$A$2:$E$51,3,0),"")</f>
        <v>OE BATTERY</v>
      </c>
      <c r="F236" s="5" t="str">
        <f aca="false">IFERROR(VLOOKUP(C236,part!$A$2:$E$51,4,0),"")</f>
        <v>NS50L</v>
      </c>
      <c r="G236" s="5" t="n">
        <f aca="false">IFERROR(VLOOKUP(C236,part!$A$2:$E$51,5,0),"")</f>
        <v>0</v>
      </c>
      <c r="H236" s="5" t="str">
        <f aca="false">VLOOKUP(A236,model!$A$1:$I$620,9,0)</f>
        <v>L23L</v>
      </c>
      <c r="I236" s="5" t="n">
        <f aca="false">VLOOKUP(B236,model!$A$2:$J$620,10,0)</f>
        <v>0</v>
      </c>
      <c r="J236" s="5" t="n">
        <f aca="false">VLOOKUP(B236,Sheet6!K235:L1138,2,0)</f>
        <v>0</v>
      </c>
      <c r="K236" s="5" t="n">
        <f aca="false">VLOOKUP(B236,model!A235:M854,13,0)</f>
        <v>0</v>
      </c>
      <c r="L236" s="5" t="str">
        <f aca="false">"{"&amp;""""&amp;"id"&amp;""""&amp;":"&amp;""""&amp;A236&amp;""""&amp;","&amp;""""&amp;"car_model_id"&amp;""""&amp;":"&amp;""""&amp;B236&amp;""""&amp;","&amp;""""&amp;"car_model"&amp;""""&amp;":"&amp;"["&amp;N236&amp;"],"&amp;""""&amp;"parts"&amp;""""&amp;":"&amp;"["&amp;O236&amp;"]"&amp;","&amp;""""&amp;"products"&amp;""""&amp;":"&amp;"["&amp;P236&amp;"]"&amp;"}"&amp;","</f>
        <v>{"id":"235","car_model_id":"235","car_model":[{"id":"235","make_id":"19","model_name":"Tucson 2.0 Gas 4x2 MT","year_model":"2004 - on","description":""},],"parts":[{"id":"10","category":"BATTERY","name":"OE BATTERY","code":"NS50L","description":""},],"products":[{"id":"235","car_part_id":"235","bestbuy_id":"0","category":"battery","brand":"energizer","name":"L23L","value":"","description":"","price":""},]},</v>
      </c>
      <c r="M236" s="5" t="str">
        <f aca="false">"parts"&amp;""""&amp;":"&amp;"["&amp;O236&amp;"]"&amp;","&amp;""""&amp;"products"&amp;""""&amp;":"&amp;"["&amp;P236&amp;"]"&amp;"}"&amp;","</f>
        <v>parts":[{"id":"10","category":"BATTERY","name":"OE BATTERY","code":"NS50L","description":""},],"products":[{"id":"235","car_part_id":"235","bestbuy_id":"0","category":"battery","brand":"energizer","name":"L23L","value":"","description":"","price":""},]},</v>
      </c>
      <c r="N236" s="5" t="str">
        <f aca="false">VLOOKUP(B236,model!$A$2:$V$620,22,0)</f>
        <v>{"id":"235","make_id":"19","model_name":"Tucson 2.0 Gas 4x2 MT","year_model":"2004 - on","description":""},</v>
      </c>
      <c r="O236" s="5" t="str">
        <f aca="false">VLOOKUP(C236,part!$A$2:$G$51,7,0)</f>
        <v>{"id":"10","category":"BATTERY","name":"OE BATTERY","code":"NS50L","description":""},</v>
      </c>
      <c r="P236" s="5" t="str">
        <f aca="false">VLOOKUP(A236,product!B236:Y855,23,0)</f>
        <v>{"id":"235","car_part_id":"235","bestbuy_id":"0","category":"battery","brand":"energizer","name":"L23L","value":"","description":"","price":""},</v>
      </c>
    </row>
    <row r="237" customFormat="false" ht="13.8" hidden="false" customHeight="false" outlineLevel="0" collapsed="false">
      <c r="A237" s="5" t="n">
        <v>236</v>
      </c>
      <c r="B237" s="8" t="n">
        <v>236</v>
      </c>
      <c r="C237" s="5" t="n">
        <f aca="false">VLOOKUP(B237,model!A236:H855,8,0)</f>
        <v>1</v>
      </c>
      <c r="D237" s="5" t="str">
        <f aca="false">IFERROR(VLOOKUP(C237,part!$A$2:$E$51,2,0),"")</f>
        <v>BATTERY</v>
      </c>
      <c r="E237" s="5" t="str">
        <f aca="false">IFERROR(VLOOKUP(C237,part!$A$2:$E$51,3,0),"")</f>
        <v>OE BATTERY</v>
      </c>
      <c r="F237" s="5" t="str">
        <f aca="false">IFERROR(VLOOKUP(C237,part!$A$2:$E$51,4,0),"")</f>
        <v>N70</v>
      </c>
      <c r="G237" s="5" t="n">
        <f aca="false">IFERROR(VLOOKUP(C237,part!$A$2:$E$51,5,0),"")</f>
        <v>0</v>
      </c>
      <c r="H237" s="5" t="str">
        <f aca="false">VLOOKUP(A237,model!$A$1:$I$620,9,0)</f>
        <v>L31L</v>
      </c>
      <c r="I237" s="5" t="n">
        <f aca="false">VLOOKUP(B237,model!$A$2:$J$620,10,0)</f>
        <v>0</v>
      </c>
      <c r="J237" s="5" t="n">
        <f aca="false">VLOOKUP(B237,Sheet6!K236:L1139,2,0)</f>
        <v>0</v>
      </c>
      <c r="K237" s="5" t="n">
        <f aca="false">VLOOKUP(B237,model!A236:M855,13,0)</f>
        <v>0</v>
      </c>
      <c r="L237" s="5" t="str">
        <f aca="false">"{"&amp;""""&amp;"id"&amp;""""&amp;":"&amp;""""&amp;A237&amp;""""&amp;","&amp;""""&amp;"car_model_id"&amp;""""&amp;":"&amp;""""&amp;B237&amp;""""&amp;","&amp;""""&amp;"car_model"&amp;""""&amp;":"&amp;"["&amp;N237&amp;"],"&amp;""""&amp;"parts"&amp;""""&amp;":"&amp;"["&amp;O237&amp;"]"&amp;","&amp;""""&amp;"products"&amp;""""&amp;":"&amp;"["&amp;P237&amp;"]"&amp;"}"&amp;","</f>
        <v>{"id":"236","car_model_id":"236","car_model":[{"id":"236","make_id":"19","model_name":"Tucson CRDi DSL 4x4 AT","year_model":"2004 - on","description":""},],"parts":[{"id":"1","category":"BATTERY","name":"OE BATTERY","code":"N70","description":""},],"products":[{"id":"236","car_part_id":"236","bestbuy_id":"0","category":"battery","brand":"energizer","name":"L31L","value":"","description":"","price":""},]},</v>
      </c>
      <c r="M237" s="5" t="str">
        <f aca="false">"parts"&amp;""""&amp;":"&amp;"["&amp;O237&amp;"]"&amp;","&amp;""""&amp;"products"&amp;""""&amp;":"&amp;"["&amp;P237&amp;"]"&amp;"}"&amp;","</f>
        <v>parts":[{"id":"1","category":"BATTERY","name":"OE BATTERY","code":"N70","description":""},],"products":[{"id":"236","car_part_id":"236","bestbuy_id":"0","category":"battery","brand":"energizer","name":"L31L","value":"","description":"","price":""},]},</v>
      </c>
      <c r="N237" s="5" t="str">
        <f aca="false">VLOOKUP(B237,model!$A$2:$V$620,22,0)</f>
        <v>{"id":"236","make_id":"19","model_name":"Tucson CRDi DSL 4x4 AT","year_model":"2004 - on","description":""},</v>
      </c>
      <c r="O237" s="5" t="str">
        <f aca="false">VLOOKUP(C237,part!$A$2:$G$51,7,0)</f>
        <v>{"id":"1","category":"BATTERY","name":"OE BATTERY","code":"N70","description":""},</v>
      </c>
      <c r="P237" s="5" t="str">
        <f aca="false">VLOOKUP(A237,product!B237:Y856,23,0)</f>
        <v>{"id":"236","car_part_id":"236","bestbuy_id":"0","category":"battery","brand":"energizer","name":"L31L","value":"","description":"","price":""},</v>
      </c>
    </row>
    <row r="238" customFormat="false" ht="13.8" hidden="false" customHeight="false" outlineLevel="0" collapsed="false">
      <c r="A238" s="5" t="n">
        <v>237</v>
      </c>
      <c r="B238" s="8" t="n">
        <v>237</v>
      </c>
      <c r="C238" s="5" t="n">
        <f aca="false">VLOOKUP(B238,model!A237:H856,8,0)</f>
        <v>1</v>
      </c>
      <c r="D238" s="5" t="str">
        <f aca="false">IFERROR(VLOOKUP(C238,part!$A$2:$E$51,2,0),"")</f>
        <v>BATTERY</v>
      </c>
      <c r="E238" s="5" t="str">
        <f aca="false">IFERROR(VLOOKUP(C238,part!$A$2:$E$51,3,0),"")</f>
        <v>OE BATTERY</v>
      </c>
      <c r="F238" s="5" t="str">
        <f aca="false">IFERROR(VLOOKUP(C238,part!$A$2:$E$51,4,0),"")</f>
        <v>N70</v>
      </c>
      <c r="G238" s="5" t="n">
        <f aca="false">IFERROR(VLOOKUP(C238,part!$A$2:$E$51,5,0),"")</f>
        <v>0</v>
      </c>
      <c r="H238" s="5" t="str">
        <f aca="false">VLOOKUP(A238,model!$A$1:$I$620,9,0)</f>
        <v>L31L</v>
      </c>
      <c r="I238" s="5" t="n">
        <f aca="false">VLOOKUP(B238,model!$A$2:$J$620,10,0)</f>
        <v>0</v>
      </c>
      <c r="J238" s="5" t="n">
        <f aca="false">VLOOKUP(B238,Sheet6!K237:L1140,2,0)</f>
        <v>0</v>
      </c>
      <c r="K238" s="5" t="n">
        <f aca="false">VLOOKUP(B238,model!A237:M856,13,0)</f>
        <v>0</v>
      </c>
      <c r="L238" s="5" t="str">
        <f aca="false">"{"&amp;""""&amp;"id"&amp;""""&amp;":"&amp;""""&amp;A238&amp;""""&amp;","&amp;""""&amp;"car_model_id"&amp;""""&amp;":"&amp;""""&amp;B238&amp;""""&amp;","&amp;""""&amp;"car_model"&amp;""""&amp;":"&amp;"["&amp;N238&amp;"],"&amp;""""&amp;"parts"&amp;""""&amp;":"&amp;"["&amp;O238&amp;"]"&amp;","&amp;""""&amp;"products"&amp;""""&amp;":"&amp;"["&amp;P238&amp;"]"&amp;"}"&amp;","</f>
        <v>{"id":"237","car_model_id":"237","car_model":[{"id":"237","make_id":"19","model_name":"Tucson CRDi DSL 4x2 AT","year_model":"2004 - on","description":""},],"parts":[{"id":"1","category":"BATTERY","name":"OE BATTERY","code":"N70","description":""},],"products":[{"id":"237","car_part_id":"237","bestbuy_id":"0","category":"battery","brand":"energizer","name":"L31L","value":"","description":"","price":""},]},</v>
      </c>
      <c r="M238" s="5" t="str">
        <f aca="false">"parts"&amp;""""&amp;":"&amp;"["&amp;O238&amp;"]"&amp;","&amp;""""&amp;"products"&amp;""""&amp;":"&amp;"["&amp;P238&amp;"]"&amp;"}"&amp;","</f>
        <v>parts":[{"id":"1","category":"BATTERY","name":"OE BATTERY","code":"N70","description":""},],"products":[{"id":"237","car_part_id":"237","bestbuy_id":"0","category":"battery","brand":"energizer","name":"L31L","value":"","description":"","price":""},]},</v>
      </c>
      <c r="N238" s="5" t="str">
        <f aca="false">VLOOKUP(B238,model!$A$2:$V$620,22,0)</f>
        <v>{"id":"237","make_id":"19","model_name":"Tucson CRDi DSL 4x2 AT","year_model":"2004 - on","description":""},</v>
      </c>
      <c r="O238" s="5" t="str">
        <f aca="false">VLOOKUP(C238,part!$A$2:$G$51,7,0)</f>
        <v>{"id":"1","category":"BATTERY","name":"OE BATTERY","code":"N70","description":""},</v>
      </c>
      <c r="P238" s="5" t="str">
        <f aca="false">VLOOKUP(A238,product!B238:Y857,23,0)</f>
        <v>{"id":"237","car_part_id":"237","bestbuy_id":"0","category":"battery","brand":"energizer","name":"L31L","value":"","description":"","price":""},</v>
      </c>
    </row>
    <row r="239" customFormat="false" ht="13.8" hidden="false" customHeight="false" outlineLevel="0" collapsed="false">
      <c r="A239" s="5" t="n">
        <v>238</v>
      </c>
      <c r="B239" s="8" t="n">
        <v>238</v>
      </c>
      <c r="C239" s="5" t="n">
        <f aca="false">VLOOKUP(B239,model!A238:H857,8,0)</f>
        <v>20</v>
      </c>
      <c r="D239" s="5" t="str">
        <f aca="false">IFERROR(VLOOKUP(C239,part!$A$2:$E$51,2,0),"")</f>
        <v>BATTERY</v>
      </c>
      <c r="E239" s="5" t="str">
        <f aca="false">IFERROR(VLOOKUP(C239,part!$A$2:$E$51,3,0),"")</f>
        <v>OE BATTERY</v>
      </c>
      <c r="F239" s="5" t="str">
        <f aca="false">IFERROR(VLOOKUP(C239,part!$A$2:$E$51,4,0),"")</f>
        <v>N70R</v>
      </c>
      <c r="G239" s="5" t="n">
        <f aca="false">IFERROR(VLOOKUP(C239,part!$A$2:$E$51,5,0),"")</f>
        <v>0</v>
      </c>
      <c r="H239" s="5" t="str">
        <f aca="false">VLOOKUP(A239,model!$A$1:$I$620,9,0)</f>
        <v>L31R</v>
      </c>
      <c r="I239" s="5" t="n">
        <f aca="false">VLOOKUP(B239,model!$A$2:$J$620,10,0)</f>
        <v>0</v>
      </c>
      <c r="J239" s="5" t="n">
        <f aca="false">VLOOKUP(B239,Sheet6!K238:L1141,2,0)</f>
        <v>0</v>
      </c>
      <c r="K239" s="5" t="n">
        <f aca="false">VLOOKUP(B239,model!A238:M857,13,0)</f>
        <v>0</v>
      </c>
      <c r="L239" s="5" t="str">
        <f aca="false">"{"&amp;""""&amp;"id"&amp;""""&amp;":"&amp;""""&amp;A239&amp;""""&amp;","&amp;""""&amp;"car_model_id"&amp;""""&amp;":"&amp;""""&amp;B239&amp;""""&amp;","&amp;""""&amp;"car_model"&amp;""""&amp;":"&amp;"["&amp;N239&amp;"],"&amp;""""&amp;"parts"&amp;""""&amp;":"&amp;"["&amp;O239&amp;"]"&amp;","&amp;""""&amp;"products"&amp;""""&amp;":"&amp;"["&amp;P239&amp;"]"&amp;"}"&amp;","</f>
        <v>{"id":"238","car_model_id":"238","car_model":[{"id":"238","make_id":"19","model_name":"Tucson CRDi DSL 4x4 AT","year_model":"2010","description":""},],"parts":[{"id":"20","category":"BATTERY","name":"OE BATTERY","code":"N70R","description":""},],"products":[{"id":"238","car_part_id":"238","bestbuy_id":"0","category":"battery","brand":"energizer","name":"L31R","value":"","description":"","price":""},]},</v>
      </c>
      <c r="M239" s="5" t="str">
        <f aca="false">"parts"&amp;""""&amp;":"&amp;"["&amp;O239&amp;"]"&amp;","&amp;""""&amp;"products"&amp;""""&amp;":"&amp;"["&amp;P239&amp;"]"&amp;"}"&amp;","</f>
        <v>parts":[{"id":"20","category":"BATTERY","name":"OE BATTERY","code":"N70R","description":""},],"products":[{"id":"238","car_part_id":"238","bestbuy_id":"0","category":"battery","brand":"energizer","name":"L31R","value":"","description":"","price":""},]},</v>
      </c>
      <c r="N239" s="5" t="str">
        <f aca="false">VLOOKUP(B239,model!$A$2:$V$620,22,0)</f>
        <v>{"id":"238","make_id":"19","model_name":"Tucson CRDi DSL 4x4 AT","year_model":"2010","description":""},</v>
      </c>
      <c r="O239" s="5" t="str">
        <f aca="false">VLOOKUP(C239,part!$A$2:$G$51,7,0)</f>
        <v>{"id":"20","category":"BATTERY","name":"OE BATTERY","code":"N70R","description":""},</v>
      </c>
      <c r="P239" s="5" t="str">
        <f aca="false">VLOOKUP(A239,product!B239:Y858,23,0)</f>
        <v>{"id":"238","car_part_id":"238","bestbuy_id":"0","category":"battery","brand":"energizer","name":"L31R","value":"","description":"","price":""},</v>
      </c>
    </row>
    <row r="240" customFormat="false" ht="13.8" hidden="false" customHeight="false" outlineLevel="0" collapsed="false">
      <c r="A240" s="5" t="n">
        <v>239</v>
      </c>
      <c r="B240" s="8" t="n">
        <v>239</v>
      </c>
      <c r="C240" s="5" t="n">
        <f aca="false">VLOOKUP(B240,model!A239:H858,8,0)</f>
        <v>20</v>
      </c>
      <c r="D240" s="5" t="str">
        <f aca="false">IFERROR(VLOOKUP(C240,part!$A$2:$E$51,2,0),"")</f>
        <v>BATTERY</v>
      </c>
      <c r="E240" s="5" t="str">
        <f aca="false">IFERROR(VLOOKUP(C240,part!$A$2:$E$51,3,0),"")</f>
        <v>OE BATTERY</v>
      </c>
      <c r="F240" s="5" t="str">
        <f aca="false">IFERROR(VLOOKUP(C240,part!$A$2:$E$51,4,0),"")</f>
        <v>N70R</v>
      </c>
      <c r="G240" s="5" t="n">
        <f aca="false">IFERROR(VLOOKUP(C240,part!$A$2:$E$51,5,0),"")</f>
        <v>0</v>
      </c>
      <c r="H240" s="5" t="str">
        <f aca="false">VLOOKUP(A240,model!$A$1:$I$620,9,0)</f>
        <v>L31R</v>
      </c>
      <c r="I240" s="5" t="n">
        <f aca="false">VLOOKUP(B240,model!$A$2:$J$620,10,0)</f>
        <v>0</v>
      </c>
      <c r="J240" s="5" t="n">
        <f aca="false">VLOOKUP(B240,Sheet6!K239:L1142,2,0)</f>
        <v>0</v>
      </c>
      <c r="K240" s="5" t="n">
        <f aca="false">VLOOKUP(B240,model!A239:M858,13,0)</f>
        <v>0</v>
      </c>
      <c r="L240" s="5" t="str">
        <f aca="false">"{"&amp;""""&amp;"id"&amp;""""&amp;":"&amp;""""&amp;A240&amp;""""&amp;","&amp;""""&amp;"car_model_id"&amp;""""&amp;":"&amp;""""&amp;B240&amp;""""&amp;","&amp;""""&amp;"car_model"&amp;""""&amp;":"&amp;"["&amp;N240&amp;"],"&amp;""""&amp;"parts"&amp;""""&amp;":"&amp;"["&amp;O240&amp;"]"&amp;","&amp;""""&amp;"products"&amp;""""&amp;":"&amp;"["&amp;P240&amp;"]"&amp;"}"&amp;","</f>
        <v>{"id":"239","car_model_id":"239","car_model":[{"id":"239","make_id":"19","model_name":"Tucson CRDi DSL 4x2 AT","year_model":"2010","description":""},],"parts":[{"id":"20","category":"BATTERY","name":"OE BATTERY","code":"N70R","description":""},],"products":[{"id":"239","car_part_id":"239","bestbuy_id":"0","category":"battery","brand":"energizer","name":"L31R","value":"","description":"","price":""},]},</v>
      </c>
      <c r="M240" s="5" t="str">
        <f aca="false">"parts"&amp;""""&amp;":"&amp;"["&amp;O240&amp;"]"&amp;","&amp;""""&amp;"products"&amp;""""&amp;":"&amp;"["&amp;P240&amp;"]"&amp;"}"&amp;","</f>
        <v>parts":[{"id":"20","category":"BATTERY","name":"OE BATTERY","code":"N70R","description":""},],"products":[{"id":"239","car_part_id":"239","bestbuy_id":"0","category":"battery","brand":"energizer","name":"L31R","value":"","description":"","price":""},]},</v>
      </c>
      <c r="N240" s="5" t="str">
        <f aca="false">VLOOKUP(B240,model!$A$2:$V$620,22,0)</f>
        <v>{"id":"239","make_id":"19","model_name":"Tucson CRDi DSL 4x2 AT","year_model":"2010","description":""},</v>
      </c>
      <c r="O240" s="5" t="str">
        <f aca="false">VLOOKUP(C240,part!$A$2:$G$51,7,0)</f>
        <v>{"id":"20","category":"BATTERY","name":"OE BATTERY","code":"N70R","description":""},</v>
      </c>
      <c r="P240" s="5" t="str">
        <f aca="false">VLOOKUP(A240,product!B240:Y859,23,0)</f>
        <v>{"id":"239","car_part_id":"239","bestbuy_id":"0","category":"battery","brand":"energizer","name":"L31R","value":"","description":"","price":""},</v>
      </c>
    </row>
    <row r="241" customFormat="false" ht="13.8" hidden="false" customHeight="false" outlineLevel="0" collapsed="false">
      <c r="A241" s="5" t="n">
        <v>240</v>
      </c>
      <c r="B241" s="8" t="n">
        <v>240</v>
      </c>
      <c r="C241" s="5" t="n">
        <f aca="false">VLOOKUP(B241,model!A240:H859,8,0)</f>
        <v>27</v>
      </c>
      <c r="D241" s="5" t="str">
        <f aca="false">IFERROR(VLOOKUP(C241,part!$A$2:$E$51,2,0),"")</f>
        <v>BATTERY</v>
      </c>
      <c r="E241" s="5" t="str">
        <f aca="false">IFERROR(VLOOKUP(C241,part!$A$2:$E$51,3,0),"")</f>
        <v>OE BATTERY</v>
      </c>
      <c r="F241" s="5" t="str">
        <f aca="false">IFERROR(VLOOKUP(C241,part!$A$2:$E$51,4,0),"")</f>
        <v>N87L</v>
      </c>
      <c r="G241" s="5" t="n">
        <f aca="false">IFERROR(VLOOKUP(C241,part!$A$2:$E$51,5,0),"")</f>
        <v>0</v>
      </c>
      <c r="H241" s="5" t="str">
        <f aca="false">VLOOKUP(A241,model!$A$1:$I$620,9,0)</f>
        <v>N87L</v>
      </c>
      <c r="I241" s="5" t="n">
        <f aca="false">VLOOKUP(B241,model!$A$2:$J$620,10,0)</f>
        <v>0</v>
      </c>
      <c r="J241" s="5" t="n">
        <f aca="false">VLOOKUP(B241,Sheet6!K240:L1143,2,0)</f>
        <v>0</v>
      </c>
      <c r="K241" s="5" t="n">
        <f aca="false">VLOOKUP(B241,model!A240:M859,13,0)</f>
        <v>0</v>
      </c>
      <c r="L241" s="5" t="str">
        <f aca="false">"{"&amp;""""&amp;"id"&amp;""""&amp;":"&amp;""""&amp;A241&amp;""""&amp;","&amp;""""&amp;"car_model_id"&amp;""""&amp;":"&amp;""""&amp;B241&amp;""""&amp;","&amp;""""&amp;"car_model"&amp;""""&amp;":"&amp;"["&amp;N241&amp;"],"&amp;""""&amp;"parts"&amp;""""&amp;":"&amp;"["&amp;O241&amp;"]"&amp;","&amp;""""&amp;"products"&amp;""""&amp;":"&amp;"["&amp;P241&amp;"]"&amp;"}"&amp;","</f>
        <v>{"id":"240","car_model_id":"240","car_model":[{"id":"240","make_id":"19","model_name":"Vera Cruz GLS 3.0 V6 CRDi DSL AT 4x4","year_model":"2006 - on","description":""},],"parts":[{"id":"27","category":"BATTERY","name":"OE BATTERY","code":"N87L","description":""},],"products":[{"id":"240","car_part_id":"240","bestbuy_id":"0","category":"battery","brand":"energizer","name":"N87L","value":"","description":"","price":""},]},</v>
      </c>
      <c r="M241" s="5" t="str">
        <f aca="false">"parts"&amp;""""&amp;":"&amp;"["&amp;O241&amp;"]"&amp;","&amp;""""&amp;"products"&amp;""""&amp;":"&amp;"["&amp;P241&amp;"]"&amp;"}"&amp;","</f>
        <v>parts":[{"id":"27","category":"BATTERY","name":"OE BATTERY","code":"N87L","description":""},],"products":[{"id":"240","car_part_id":"240","bestbuy_id":"0","category":"battery","brand":"energizer","name":"N87L","value":"","description":"","price":""},]},</v>
      </c>
      <c r="N241" s="5" t="str">
        <f aca="false">VLOOKUP(B241,model!$A$2:$V$620,22,0)</f>
        <v>{"id":"240","make_id":"19","model_name":"Vera Cruz GLS 3.0 V6 CRDi DSL AT 4x4","year_model":"2006 - on","description":""},</v>
      </c>
      <c r="O241" s="5" t="str">
        <f aca="false">VLOOKUP(C241,part!$A$2:$G$51,7,0)</f>
        <v>{"id":"27","category":"BATTERY","name":"OE BATTERY","code":"N87L","description":""},</v>
      </c>
      <c r="P241" s="5" t="str">
        <f aca="false">VLOOKUP(A241,product!B241:Y860,23,0)</f>
        <v>{"id":"240","car_part_id":"240","bestbuy_id":"0","category":"battery","brand":"energizer","name":"N87L","value":"","description":"","price":""},</v>
      </c>
    </row>
    <row r="242" customFormat="false" ht="13.8" hidden="false" customHeight="false" outlineLevel="0" collapsed="false">
      <c r="A242" s="5" t="n">
        <v>241</v>
      </c>
      <c r="B242" s="8" t="n">
        <v>241</v>
      </c>
      <c r="C242" s="5" t="n">
        <f aca="false">VLOOKUP(B242,model!A241:H860,8,0)</f>
        <v>11</v>
      </c>
      <c r="D242" s="5" t="str">
        <f aca="false">IFERROR(VLOOKUP(C242,part!$A$2:$E$51,2,0),"")</f>
        <v>BATTERY</v>
      </c>
      <c r="E242" s="5" t="str">
        <f aca="false">IFERROR(VLOOKUP(C242,part!$A$2:$E$51,3,0),"")</f>
        <v>OE BATTERY</v>
      </c>
      <c r="F242" s="5" t="str">
        <f aca="false">IFERROR(VLOOKUP(C242,part!$A$2:$E$51,4,0),"")</f>
        <v>N50</v>
      </c>
      <c r="G242" s="5" t="n">
        <f aca="false">IFERROR(VLOOKUP(C242,part!$A$2:$E$51,5,0),"")</f>
        <v>0</v>
      </c>
      <c r="H242" s="5" t="str">
        <f aca="false">VLOOKUP(A242,model!$A$1:$I$620,9,0)</f>
        <v>L26L</v>
      </c>
      <c r="I242" s="5" t="n">
        <f aca="false">VLOOKUP(B242,model!$A$2:$J$620,10,0)</f>
        <v>0</v>
      </c>
      <c r="J242" s="5" t="n">
        <f aca="false">VLOOKUP(B242,Sheet6!K241:L1144,2,0)</f>
        <v>0</v>
      </c>
      <c r="K242" s="5" t="n">
        <f aca="false">VLOOKUP(B242,model!A241:M860,13,0)</f>
        <v>0</v>
      </c>
      <c r="L242" s="5" t="str">
        <f aca="false">"{"&amp;""""&amp;"id"&amp;""""&amp;":"&amp;""""&amp;A242&amp;""""&amp;","&amp;""""&amp;"car_model_id"&amp;""""&amp;":"&amp;""""&amp;B242&amp;""""&amp;","&amp;""""&amp;"car_model"&amp;""""&amp;":"&amp;"["&amp;N242&amp;"],"&amp;""""&amp;"parts"&amp;""""&amp;":"&amp;"["&amp;O242&amp;"]"&amp;","&amp;""""&amp;"products"&amp;""""&amp;":"&amp;"["&amp;P242&amp;"]"&amp;"}"&amp;","</f>
        <v>{"id":"241","car_model_id":"241","car_model":[{"id":"241","make_id":"19","model_name":"Accent GL 1.5 CRDi MT","year_model":"2004 - on","description":""},],"parts":[{"id":"11","category":"BATTERY","name":"OE BATTERY","code":"N50","description":""},],"products":[{"id":"241","car_part_id":"241","bestbuy_id":"0","category":"battery","brand":"energizer","name":"L26L","value":"","description":"","price":""},]},</v>
      </c>
      <c r="M242" s="5" t="str">
        <f aca="false">"parts"&amp;""""&amp;":"&amp;"["&amp;O242&amp;"]"&amp;","&amp;""""&amp;"products"&amp;""""&amp;":"&amp;"["&amp;P242&amp;"]"&amp;"}"&amp;","</f>
        <v>parts":[{"id":"11","category":"BATTERY","name":"OE BATTERY","code":"N50","description":""},],"products":[{"id":"241","car_part_id":"241","bestbuy_id":"0","category":"battery","brand":"energizer","name":"L26L","value":"","description":"","price":""},]},</v>
      </c>
      <c r="N242" s="5" t="str">
        <f aca="false">VLOOKUP(B242,model!$A$2:$V$620,22,0)</f>
        <v>{"id":"241","make_id":"19","model_name":"Accent GL 1.5 CRDi MT","year_model":"2004 - on","description":""},</v>
      </c>
      <c r="O242" s="5" t="str">
        <f aca="false">VLOOKUP(C242,part!$A$2:$G$51,7,0)</f>
        <v>{"id":"11","category":"BATTERY","name":"OE BATTERY","code":"N50","description":""},</v>
      </c>
      <c r="P242" s="5" t="str">
        <f aca="false">VLOOKUP(A242,product!B242:Y861,23,0)</f>
        <v>{"id":"241","car_part_id":"241","bestbuy_id":"0","category":"battery","brand":"energizer","name":"L26L","value":"","description":"","price":""},</v>
      </c>
    </row>
    <row r="243" customFormat="false" ht="13.8" hidden="false" customHeight="false" outlineLevel="0" collapsed="false">
      <c r="A243" s="5" t="n">
        <v>242</v>
      </c>
      <c r="B243" s="8" t="n">
        <v>242</v>
      </c>
      <c r="C243" s="5" t="n">
        <f aca="false">VLOOKUP(B243,model!A242:H861,8,0)</f>
        <v>11</v>
      </c>
      <c r="D243" s="5" t="str">
        <f aca="false">IFERROR(VLOOKUP(C243,part!$A$2:$E$51,2,0),"")</f>
        <v>BATTERY</v>
      </c>
      <c r="E243" s="5" t="str">
        <f aca="false">IFERROR(VLOOKUP(C243,part!$A$2:$E$51,3,0),"")</f>
        <v>OE BATTERY</v>
      </c>
      <c r="F243" s="5" t="str">
        <f aca="false">IFERROR(VLOOKUP(C243,part!$A$2:$E$51,4,0),"")</f>
        <v>N50</v>
      </c>
      <c r="G243" s="5" t="n">
        <f aca="false">IFERROR(VLOOKUP(C243,part!$A$2:$E$51,5,0),"")</f>
        <v>0</v>
      </c>
      <c r="H243" s="5" t="str">
        <f aca="false">VLOOKUP(A243,model!$A$1:$I$620,9,0)</f>
        <v>L26L</v>
      </c>
      <c r="I243" s="5" t="n">
        <f aca="false">VLOOKUP(B243,model!$A$2:$J$620,10,0)</f>
        <v>0</v>
      </c>
      <c r="J243" s="5" t="n">
        <f aca="false">VLOOKUP(B243,Sheet6!K242:L1145,2,0)</f>
        <v>0</v>
      </c>
      <c r="K243" s="5" t="n">
        <f aca="false">VLOOKUP(B243,model!A242:M861,13,0)</f>
        <v>0</v>
      </c>
      <c r="L243" s="5" t="str">
        <f aca="false">"{"&amp;""""&amp;"id"&amp;""""&amp;":"&amp;""""&amp;A243&amp;""""&amp;","&amp;""""&amp;"car_model_id"&amp;""""&amp;":"&amp;""""&amp;B243&amp;""""&amp;","&amp;""""&amp;"car_model"&amp;""""&amp;":"&amp;"["&amp;N243&amp;"],"&amp;""""&amp;"parts"&amp;""""&amp;":"&amp;"["&amp;O243&amp;"]"&amp;","&amp;""""&amp;"products"&amp;""""&amp;":"&amp;"["&amp;P243&amp;"]"&amp;"}"&amp;","</f>
        <v>{"id":"242","car_model_id":"242","car_model":[{"id":"242","make_id":"19","model_name":"Accent GLS 1.5 CRDi MT","year_model":"2004 - on","description":""},],"parts":[{"id":"11","category":"BATTERY","name":"OE BATTERY","code":"N50","description":""},],"products":[{"id":"242","car_part_id":"242","bestbuy_id":"0","category":"battery","brand":"energizer","name":"L26L","value":"","description":"","price":""},]},</v>
      </c>
      <c r="M243" s="5" t="str">
        <f aca="false">"parts"&amp;""""&amp;":"&amp;"["&amp;O243&amp;"]"&amp;","&amp;""""&amp;"products"&amp;""""&amp;":"&amp;"["&amp;P243&amp;"]"&amp;"}"&amp;","</f>
        <v>parts":[{"id":"11","category":"BATTERY","name":"OE BATTERY","code":"N50","description":""},],"products":[{"id":"242","car_part_id":"242","bestbuy_id":"0","category":"battery","brand":"energizer","name":"L26L","value":"","description":"","price":""},]},</v>
      </c>
      <c r="N243" s="5" t="str">
        <f aca="false">VLOOKUP(B243,model!$A$2:$V$620,22,0)</f>
        <v>{"id":"242","make_id":"19","model_name":"Accent GLS 1.5 CRDi MT","year_model":"2004 - on","description":""},</v>
      </c>
      <c r="O243" s="5" t="str">
        <f aca="false">VLOOKUP(C243,part!$A$2:$G$51,7,0)</f>
        <v>{"id":"11","category":"BATTERY","name":"OE BATTERY","code":"N50","description":""},</v>
      </c>
      <c r="P243" s="5" t="str">
        <f aca="false">VLOOKUP(A243,product!B243:Y862,23,0)</f>
        <v>{"id":"242","car_part_id":"242","bestbuy_id":"0","category":"battery","brand":"energizer","name":"L26L","value":"","description":"","price":""},</v>
      </c>
    </row>
    <row r="244" customFormat="false" ht="13.8" hidden="false" customHeight="false" outlineLevel="0" collapsed="false">
      <c r="A244" s="5" t="n">
        <v>243</v>
      </c>
      <c r="B244" s="8" t="n">
        <v>243</v>
      </c>
      <c r="C244" s="5" t="n">
        <f aca="false">VLOOKUP(B244,model!A243:H862,8,0)</f>
        <v>9</v>
      </c>
      <c r="D244" s="5" t="str">
        <f aca="false">IFERROR(VLOOKUP(C244,part!$A$2:$E$51,2,0),"")</f>
        <v>BATTERY</v>
      </c>
      <c r="E244" s="5" t="str">
        <f aca="false">IFERROR(VLOOKUP(C244,part!$A$2:$E$51,3,0),"")</f>
        <v>OE BATTERY</v>
      </c>
      <c r="F244" s="5" t="str">
        <f aca="false">IFERROR(VLOOKUP(C244,part!$A$2:$E$51,4,0),"")</f>
        <v>DIN55</v>
      </c>
      <c r="G244" s="5" t="n">
        <f aca="false">IFERROR(VLOOKUP(C244,part!$A$2:$E$51,5,0),"")</f>
        <v>0</v>
      </c>
      <c r="H244" s="5" t="str">
        <f aca="false">VLOOKUP(A244,model!$A$1:$I$620,9,0)</f>
        <v>DIN55</v>
      </c>
      <c r="I244" s="5" t="n">
        <f aca="false">VLOOKUP(B244,model!$A$2:$J$620,10,0)</f>
        <v>0</v>
      </c>
      <c r="J244" s="5" t="n">
        <f aca="false">VLOOKUP(B244,Sheet6!K243:L1146,2,0)</f>
        <v>0</v>
      </c>
      <c r="K244" s="5" t="n">
        <f aca="false">VLOOKUP(B244,model!A243:M862,13,0)</f>
        <v>0</v>
      </c>
      <c r="L244" s="5" t="str">
        <f aca="false">"{"&amp;""""&amp;"id"&amp;""""&amp;":"&amp;""""&amp;A244&amp;""""&amp;","&amp;""""&amp;"car_model_id"&amp;""""&amp;":"&amp;""""&amp;B244&amp;""""&amp;","&amp;""""&amp;"car_model"&amp;""""&amp;":"&amp;"["&amp;N244&amp;"],"&amp;""""&amp;"parts"&amp;""""&amp;":"&amp;"["&amp;O244&amp;"]"&amp;","&amp;""""&amp;"products"&amp;""""&amp;":"&amp;"["&amp;P244&amp;"]"&amp;"}"&amp;","</f>
        <v>{"id":"243","car_model_id":"243","car_model":[{"id":"243","make_id":"19","model_name":"Accent GL 1.5 CRDi MT","year_model":"2013 to Present","description":""},],"parts":[{"id":"9","category":"BATTERY","name":"OE BATTERY","code":"DIN55","description":""},],"products":[{"id":"243","car_part_id":"243","bestbuy_id":"0","category":"battery","brand":"energizer","name":"DIN55","value":"","description":"","price":""},]},</v>
      </c>
      <c r="M244" s="5" t="str">
        <f aca="false">"parts"&amp;""""&amp;":"&amp;"["&amp;O244&amp;"]"&amp;","&amp;""""&amp;"products"&amp;""""&amp;":"&amp;"["&amp;P244&amp;"]"&amp;"}"&amp;","</f>
        <v>parts":[{"id":"9","category":"BATTERY","name":"OE BATTERY","code":"DIN55","description":""},],"products":[{"id":"243","car_part_id":"243","bestbuy_id":"0","category":"battery","brand":"energizer","name":"DIN55","value":"","description":"","price":""},]},</v>
      </c>
      <c r="N244" s="5" t="str">
        <f aca="false">VLOOKUP(B244,model!$A$2:$V$620,22,0)</f>
        <v>{"id":"243","make_id":"19","model_name":"Accent GL 1.5 CRDi MT","year_model":"2013 to Present","description":""},</v>
      </c>
      <c r="O244" s="5" t="str">
        <f aca="false">VLOOKUP(C244,part!$A$2:$G$51,7,0)</f>
        <v>{"id":"9","category":"BATTERY","name":"OE BATTERY","code":"DIN55","description":""},</v>
      </c>
      <c r="P244" s="5" t="str">
        <f aca="false">VLOOKUP(A244,product!B244:Y863,23,0)</f>
        <v>{"id":"243","car_part_id":"243","bestbuy_id":"0","category":"battery","brand":"energizer","name":"DIN55","value":"","description":"","price":""},</v>
      </c>
    </row>
    <row r="245" customFormat="false" ht="13.8" hidden="false" customHeight="false" outlineLevel="0" collapsed="false">
      <c r="A245" s="5" t="n">
        <v>244</v>
      </c>
      <c r="B245" s="8" t="n">
        <v>244</v>
      </c>
      <c r="C245" s="5" t="n">
        <f aca="false">VLOOKUP(B245,model!A244:H863,8,0)</f>
        <v>9</v>
      </c>
      <c r="D245" s="5" t="str">
        <f aca="false">IFERROR(VLOOKUP(C245,part!$A$2:$E$51,2,0),"")</f>
        <v>BATTERY</v>
      </c>
      <c r="E245" s="5" t="str">
        <f aca="false">IFERROR(VLOOKUP(C245,part!$A$2:$E$51,3,0),"")</f>
        <v>OE BATTERY</v>
      </c>
      <c r="F245" s="5" t="str">
        <f aca="false">IFERROR(VLOOKUP(C245,part!$A$2:$E$51,4,0),"")</f>
        <v>DIN55</v>
      </c>
      <c r="G245" s="5" t="n">
        <f aca="false">IFERROR(VLOOKUP(C245,part!$A$2:$E$51,5,0),"")</f>
        <v>0</v>
      </c>
      <c r="H245" s="5" t="str">
        <f aca="false">VLOOKUP(A245,model!$A$1:$I$620,9,0)</f>
        <v>DIN55</v>
      </c>
      <c r="I245" s="5" t="n">
        <f aca="false">VLOOKUP(B245,model!$A$2:$J$620,10,0)</f>
        <v>0</v>
      </c>
      <c r="J245" s="5" t="n">
        <f aca="false">VLOOKUP(B245,Sheet6!K244:L1147,2,0)</f>
        <v>0</v>
      </c>
      <c r="K245" s="5" t="n">
        <f aca="false">VLOOKUP(B245,model!A244:M863,13,0)</f>
        <v>0</v>
      </c>
      <c r="L245" s="5" t="str">
        <f aca="false">"{"&amp;""""&amp;"id"&amp;""""&amp;":"&amp;""""&amp;A245&amp;""""&amp;","&amp;""""&amp;"car_model_id"&amp;""""&amp;":"&amp;""""&amp;B245&amp;""""&amp;","&amp;""""&amp;"car_model"&amp;""""&amp;":"&amp;"["&amp;N245&amp;"],"&amp;""""&amp;"parts"&amp;""""&amp;":"&amp;"["&amp;O245&amp;"]"&amp;","&amp;""""&amp;"products"&amp;""""&amp;":"&amp;"["&amp;P245&amp;"]"&amp;"}"&amp;","</f>
        <v>{"id":"244","car_model_id":"244","car_model":[{"id":"244","make_id":"19","model_name":"Accent GLS 1.5 CRDi MT","year_model":"2013 to Present","description":""},],"parts":[{"id":"9","category":"BATTERY","name":"OE BATTERY","code":"DIN55","description":""},],"products":[{"id":"244","car_part_id":"244","bestbuy_id":"0","category":"battery","brand":"energizer","name":"DIN55","value":"","description":"","price":""},]},</v>
      </c>
      <c r="M245" s="5" t="str">
        <f aca="false">"parts"&amp;""""&amp;":"&amp;"["&amp;O245&amp;"]"&amp;","&amp;""""&amp;"products"&amp;""""&amp;":"&amp;"["&amp;P245&amp;"]"&amp;"}"&amp;","</f>
        <v>parts":[{"id":"9","category":"BATTERY","name":"OE BATTERY","code":"DIN55","description":""},],"products":[{"id":"244","car_part_id":"244","bestbuy_id":"0","category":"battery","brand":"energizer","name":"DIN55","value":"","description":"","price":""},]},</v>
      </c>
      <c r="N245" s="5" t="str">
        <f aca="false">VLOOKUP(B245,model!$A$2:$V$620,22,0)</f>
        <v>{"id":"244","make_id":"19","model_name":"Accent GLS 1.5 CRDi MT","year_model":"2013 to Present","description":""},</v>
      </c>
      <c r="O245" s="5" t="str">
        <f aca="false">VLOOKUP(C245,part!$A$2:$G$51,7,0)</f>
        <v>{"id":"9","category":"BATTERY","name":"OE BATTERY","code":"DIN55","description":""},</v>
      </c>
      <c r="P245" s="5" t="str">
        <f aca="false">VLOOKUP(A245,product!B245:Y864,23,0)</f>
        <v>{"id":"244","car_part_id":"244","bestbuy_id":"0","category":"battery","brand":"energizer","name":"DIN55","value":"","description":"","price":""},</v>
      </c>
    </row>
    <row r="246" customFormat="false" ht="13.8" hidden="false" customHeight="false" outlineLevel="0" collapsed="false">
      <c r="A246" s="5" t="n">
        <v>245</v>
      </c>
      <c r="B246" s="8" t="n">
        <v>245</v>
      </c>
      <c r="C246" s="5" t="n">
        <f aca="false">VLOOKUP(B246,model!A245:H864,8,0)</f>
        <v>11</v>
      </c>
      <c r="D246" s="5" t="str">
        <f aca="false">IFERROR(VLOOKUP(C246,part!$A$2:$E$51,2,0),"")</f>
        <v>BATTERY</v>
      </c>
      <c r="E246" s="5" t="str">
        <f aca="false">IFERROR(VLOOKUP(C246,part!$A$2:$E$51,3,0),"")</f>
        <v>OE BATTERY</v>
      </c>
      <c r="F246" s="5" t="str">
        <f aca="false">IFERROR(VLOOKUP(C246,part!$A$2:$E$51,4,0),"")</f>
        <v>N50</v>
      </c>
      <c r="G246" s="5" t="n">
        <f aca="false">IFERROR(VLOOKUP(C246,part!$A$2:$E$51,5,0),"")</f>
        <v>0</v>
      </c>
      <c r="H246" s="5" t="str">
        <f aca="false">VLOOKUP(A246,model!$A$1:$I$620,9,0)</f>
        <v>L26L</v>
      </c>
      <c r="I246" s="5" t="n">
        <f aca="false">VLOOKUP(B246,model!$A$2:$J$620,10,0)</f>
        <v>0</v>
      </c>
      <c r="J246" s="5" t="n">
        <f aca="false">VLOOKUP(B246,Sheet6!K245:L1148,2,0)</f>
        <v>0</v>
      </c>
      <c r="K246" s="5" t="n">
        <f aca="false">VLOOKUP(B246,model!A245:M864,13,0)</f>
        <v>0</v>
      </c>
      <c r="L246" s="5" t="str">
        <f aca="false">"{"&amp;""""&amp;"id"&amp;""""&amp;":"&amp;""""&amp;A246&amp;""""&amp;","&amp;""""&amp;"car_model_id"&amp;""""&amp;":"&amp;""""&amp;B246&amp;""""&amp;","&amp;""""&amp;"car_model"&amp;""""&amp;":"&amp;"["&amp;N246&amp;"],"&amp;""""&amp;"parts"&amp;""""&amp;":"&amp;"["&amp;O246&amp;"]"&amp;","&amp;""""&amp;"products"&amp;""""&amp;":"&amp;"["&amp;P246&amp;"]"&amp;"}"&amp;","</f>
        <v>{"id":"245","car_model_id":"245","car_model":[{"id":"245","make_id":"19","model_name":"Azera GLS 3.3 AT","year_model":"2004 - on","description":""},],"parts":[{"id":"11","category":"BATTERY","name":"OE BATTERY","code":"N50","description":""},],"products":[{"id":"245","car_part_id":"245","bestbuy_id":"0","category":"battery","brand":"energizer","name":"L26L","value":"","description":"","price":""},]},</v>
      </c>
      <c r="M246" s="5" t="str">
        <f aca="false">"parts"&amp;""""&amp;":"&amp;"["&amp;O246&amp;"]"&amp;","&amp;""""&amp;"products"&amp;""""&amp;":"&amp;"["&amp;P246&amp;"]"&amp;"}"&amp;","</f>
        <v>parts":[{"id":"11","category":"BATTERY","name":"OE BATTERY","code":"N50","description":""},],"products":[{"id":"245","car_part_id":"245","bestbuy_id":"0","category":"battery","brand":"energizer","name":"L26L","value":"","description":"","price":""},]},</v>
      </c>
      <c r="N246" s="5" t="str">
        <f aca="false">VLOOKUP(B246,model!$A$2:$V$620,22,0)</f>
        <v>{"id":"245","make_id":"19","model_name":"Azera GLS 3.3 AT","year_model":"2004 - on","description":""},</v>
      </c>
      <c r="O246" s="5" t="str">
        <f aca="false">VLOOKUP(C246,part!$A$2:$G$51,7,0)</f>
        <v>{"id":"11","category":"BATTERY","name":"OE BATTERY","code":"N50","description":""},</v>
      </c>
      <c r="P246" s="5" t="str">
        <f aca="false">VLOOKUP(A246,product!B246:Y865,23,0)</f>
        <v>{"id":"245","car_part_id":"245","bestbuy_id":"0","category":"battery","brand":"energizer","name":"L26L","value":"","description":"","price":""},</v>
      </c>
    </row>
    <row r="247" customFormat="false" ht="13.8" hidden="false" customHeight="false" outlineLevel="0" collapsed="false">
      <c r="A247" s="5" t="n">
        <v>246</v>
      </c>
      <c r="B247" s="8" t="n">
        <v>246</v>
      </c>
      <c r="C247" s="5" t="n">
        <f aca="false">VLOOKUP(B247,model!A246:H865,8,0)</f>
        <v>26</v>
      </c>
      <c r="D247" s="5" t="str">
        <f aca="false">IFERROR(VLOOKUP(C247,part!$A$2:$E$51,2,0),"")</f>
        <v>BATTERY</v>
      </c>
      <c r="E247" s="5" t="str">
        <f aca="false">IFERROR(VLOOKUP(C247,part!$A$2:$E$51,3,0),"")</f>
        <v>OE BATTERY</v>
      </c>
      <c r="F247" s="5" t="str">
        <f aca="false">IFERROR(VLOOKUP(C247,part!$A$2:$E$51,4,0),"")</f>
        <v>D20</v>
      </c>
      <c r="G247" s="5" t="n">
        <f aca="false">IFERROR(VLOOKUP(C247,part!$A$2:$E$51,5,0),"")</f>
        <v>0</v>
      </c>
      <c r="H247" s="5" t="str">
        <f aca="false">VLOOKUP(A247,model!$A$1:$I$620,9,0)</f>
        <v>DIN55</v>
      </c>
      <c r="I247" s="5" t="n">
        <f aca="false">VLOOKUP(B247,model!$A$2:$J$620,10,0)</f>
        <v>0</v>
      </c>
      <c r="J247" s="5" t="n">
        <f aca="false">VLOOKUP(B247,Sheet6!K246:L1149,2,0)</f>
        <v>0</v>
      </c>
      <c r="K247" s="5" t="n">
        <f aca="false">VLOOKUP(B247,model!A246:M865,13,0)</f>
        <v>0</v>
      </c>
      <c r="L247" s="5" t="str">
        <f aca="false">"{"&amp;""""&amp;"id"&amp;""""&amp;":"&amp;""""&amp;A247&amp;""""&amp;","&amp;""""&amp;"car_model_id"&amp;""""&amp;":"&amp;""""&amp;B247&amp;""""&amp;","&amp;""""&amp;"car_model"&amp;""""&amp;":"&amp;"["&amp;N247&amp;"],"&amp;""""&amp;"parts"&amp;""""&amp;":"&amp;"["&amp;O247&amp;"]"&amp;","&amp;""""&amp;"products"&amp;""""&amp;":"&amp;"["&amp;P247&amp;"]"&amp;"}"&amp;","</f>
        <v>{"id":"246","car_model_id":"246","car_model":[{"id":"246","make_id":"19","model_name":"Elantra GLS 1.6 CRDi","year_model":"1996 - on","description":""},],"parts":[{"id":"26","category":"BATTERY","name":"OE BATTERY","code":"D20","description":""},],"products":[{"id":"246","car_part_id":"246","bestbuy_id":"0","category":"battery","brand":"energizer","name":"DIN55","value":"","description":"","price":""},]},</v>
      </c>
      <c r="M247" s="5" t="str">
        <f aca="false">"parts"&amp;""""&amp;":"&amp;"["&amp;O247&amp;"]"&amp;","&amp;""""&amp;"products"&amp;""""&amp;":"&amp;"["&amp;P247&amp;"]"&amp;"}"&amp;","</f>
        <v>parts":[{"id":"26","category":"BATTERY","name":"OE BATTERY","code":"D20","description":""},],"products":[{"id":"246","car_part_id":"246","bestbuy_id":"0","category":"battery","brand":"energizer","name":"DIN55","value":"","description":"","price":""},]},</v>
      </c>
      <c r="N247" s="5" t="str">
        <f aca="false">VLOOKUP(B247,model!$A$2:$V$620,22,0)</f>
        <v>{"id":"246","make_id":"19","model_name":"Elantra GLS 1.6 CRDi","year_model":"1996 - on","description":""},</v>
      </c>
      <c r="O247" s="5" t="str">
        <f aca="false">VLOOKUP(C247,part!$A$2:$G$51,7,0)</f>
        <v>{"id":"26","category":"BATTERY","name":"OE BATTERY","code":"D20","description":""},</v>
      </c>
      <c r="P247" s="5" t="str">
        <f aca="false">VLOOKUP(A247,product!B247:Y866,23,0)</f>
        <v>{"id":"246","car_part_id":"246","bestbuy_id":"0","category":"battery","brand":"energizer","name":"DIN55","value":"","description":"","price":""},</v>
      </c>
    </row>
    <row r="248" customFormat="false" ht="13.8" hidden="false" customHeight="false" outlineLevel="0" collapsed="false">
      <c r="A248" s="5" t="n">
        <v>247</v>
      </c>
      <c r="B248" s="8" t="n">
        <v>247</v>
      </c>
      <c r="C248" s="5" t="n">
        <f aca="false">VLOOKUP(B248,model!A247:H866,8,0)</f>
        <v>26</v>
      </c>
      <c r="D248" s="5" t="str">
        <f aca="false">IFERROR(VLOOKUP(C248,part!$A$2:$E$51,2,0),"")</f>
        <v>BATTERY</v>
      </c>
      <c r="E248" s="5" t="str">
        <f aca="false">IFERROR(VLOOKUP(C248,part!$A$2:$E$51,3,0),"")</f>
        <v>OE BATTERY</v>
      </c>
      <c r="F248" s="5" t="str">
        <f aca="false">IFERROR(VLOOKUP(C248,part!$A$2:$E$51,4,0),"")</f>
        <v>D20</v>
      </c>
      <c r="G248" s="5" t="n">
        <f aca="false">IFERROR(VLOOKUP(C248,part!$A$2:$E$51,5,0),"")</f>
        <v>0</v>
      </c>
      <c r="H248" s="5" t="str">
        <f aca="false">VLOOKUP(A248,model!$A$1:$I$620,9,0)</f>
        <v>DIN55</v>
      </c>
      <c r="I248" s="5" t="n">
        <f aca="false">VLOOKUP(B248,model!$A$2:$J$620,10,0)</f>
        <v>0</v>
      </c>
      <c r="J248" s="5" t="n">
        <f aca="false">VLOOKUP(B248,Sheet6!K247:L1150,2,0)</f>
        <v>0</v>
      </c>
      <c r="K248" s="5" t="n">
        <f aca="false">VLOOKUP(B248,model!A247:M866,13,0)</f>
        <v>0</v>
      </c>
      <c r="L248" s="5" t="str">
        <f aca="false">"{"&amp;""""&amp;"id"&amp;""""&amp;":"&amp;""""&amp;A248&amp;""""&amp;","&amp;""""&amp;"car_model_id"&amp;""""&amp;":"&amp;""""&amp;B248&amp;""""&amp;","&amp;""""&amp;"car_model"&amp;""""&amp;":"&amp;"["&amp;N248&amp;"],"&amp;""""&amp;"parts"&amp;""""&amp;":"&amp;"["&amp;O248&amp;"]"&amp;","&amp;""""&amp;"products"&amp;""""&amp;":"&amp;"["&amp;P248&amp;"]"&amp;"}"&amp;","</f>
        <v>{"id":"247","car_model_id":"247","car_model":[{"id":"247","make_id":"19","model_name":"Elantra GLS 1.6-1.8 Gas","year_model":"2011 to Present","description":""},],"parts":[{"id":"26","category":"BATTERY","name":"OE BATTERY","code":"D20","description":""},],"products":[{"id":"247","car_part_id":"247","bestbuy_id":"0","category":"battery","brand":"energizer","name":"DIN55","value":"","description":"","price":""},]},</v>
      </c>
      <c r="M248" s="5" t="str">
        <f aca="false">"parts"&amp;""""&amp;":"&amp;"["&amp;O248&amp;"]"&amp;","&amp;""""&amp;"products"&amp;""""&amp;":"&amp;"["&amp;P248&amp;"]"&amp;"}"&amp;","</f>
        <v>parts":[{"id":"26","category":"BATTERY","name":"OE BATTERY","code":"D20","description":""},],"products":[{"id":"247","car_part_id":"247","bestbuy_id":"0","category":"battery","brand":"energizer","name":"DIN55","value":"","description":"","price":""},]},</v>
      </c>
      <c r="N248" s="5" t="str">
        <f aca="false">VLOOKUP(B248,model!$A$2:$V$620,22,0)</f>
        <v>{"id":"247","make_id":"19","model_name":"Elantra GLS 1.6-1.8 Gas","year_model":"2011 to Present","description":""},</v>
      </c>
      <c r="O248" s="5" t="str">
        <f aca="false">VLOOKUP(C248,part!$A$2:$G$51,7,0)</f>
        <v>{"id":"26","category":"BATTERY","name":"OE BATTERY","code":"D20","description":""},</v>
      </c>
      <c r="P248" s="5" t="str">
        <f aca="false">VLOOKUP(A248,product!B248:Y867,23,0)</f>
        <v>{"id":"247","car_part_id":"247","bestbuy_id":"0","category":"battery","brand":"energizer","name":"DIN55","value":"","description":"","price":""},</v>
      </c>
    </row>
    <row r="249" customFormat="false" ht="13.8" hidden="false" customHeight="false" outlineLevel="0" collapsed="false">
      <c r="A249" s="5" t="n">
        <v>248</v>
      </c>
      <c r="B249" s="8" t="n">
        <v>248</v>
      </c>
      <c r="C249" s="5" t="n">
        <f aca="false">VLOOKUP(B249,model!A248:H867,8,0)</f>
        <v>2</v>
      </c>
      <c r="D249" s="5" t="str">
        <f aca="false">IFERROR(VLOOKUP(C249,part!$A$2:$E$51,2,0),"")</f>
        <v>BATTERY</v>
      </c>
      <c r="E249" s="5" t="str">
        <f aca="false">IFERROR(VLOOKUP(C249,part!$A$2:$E$51,3,0),"")</f>
        <v>OE BATTERY</v>
      </c>
      <c r="F249" s="5" t="str">
        <f aca="false">IFERROR(VLOOKUP(C249,part!$A$2:$E$51,4,0),"")</f>
        <v>NS50</v>
      </c>
      <c r="G249" s="5" t="n">
        <f aca="false">IFERROR(VLOOKUP(C249,part!$A$2:$E$51,5,0),"")</f>
        <v>0</v>
      </c>
      <c r="H249" s="5" t="str">
        <f aca="false">VLOOKUP(A249,model!$A$1:$I$620,9,0)</f>
        <v>D23L</v>
      </c>
      <c r="I249" s="5" t="n">
        <f aca="false">VLOOKUP(B249,model!$A$2:$J$620,10,0)</f>
        <v>0</v>
      </c>
      <c r="J249" s="5" t="n">
        <f aca="false">VLOOKUP(B249,Sheet6!K248:L1151,2,0)</f>
        <v>0</v>
      </c>
      <c r="K249" s="5" t="n">
        <f aca="false">VLOOKUP(B249,model!A248:M867,13,0)</f>
        <v>1983</v>
      </c>
      <c r="L249" s="5" t="str">
        <f aca="false">"{"&amp;""""&amp;"id"&amp;""""&amp;":"&amp;""""&amp;A249&amp;""""&amp;","&amp;""""&amp;"car_model_id"&amp;""""&amp;":"&amp;""""&amp;B249&amp;""""&amp;","&amp;""""&amp;"car_model"&amp;""""&amp;":"&amp;"["&amp;N249&amp;"],"&amp;""""&amp;"parts"&amp;""""&amp;":"&amp;"["&amp;O249&amp;"]"&amp;","&amp;""""&amp;"products"&amp;""""&amp;":"&amp;"["&amp;P249&amp;"]"&amp;"}"&amp;","</f>
        <v>{"id":"248","car_model_id":"248","car_model":[{"id":"248","make_id":"19","model_name":"Coupe GLS 2.0 Gas AT","year_model":"1996 - on","description":""},],"parts":[{"id":"2","category":"BATTERY","name":"OE BATTERY","code":"NS50","description":""},],"products":[{"id":"248","car_part_id":"248","bestbuy_id":"1983","category":"battery","brand":"energizer","name":"D23L","value":"","description":"5950","price":"5950"},]},</v>
      </c>
      <c r="M249" s="5" t="str">
        <f aca="false">"parts"&amp;""""&amp;":"&amp;"["&amp;O249&amp;"]"&amp;","&amp;""""&amp;"products"&amp;""""&amp;":"&amp;"["&amp;P249&amp;"]"&amp;"}"&amp;","</f>
        <v>parts":[{"id":"2","category":"BATTERY","name":"OE BATTERY","code":"NS50","description":""},],"products":[{"id":"248","car_part_id":"248","bestbuy_id":"1983","category":"battery","brand":"energizer","name":"D23L","value":"","description":"5950","price":"5950"},]},</v>
      </c>
      <c r="N249" s="5" t="str">
        <f aca="false">VLOOKUP(B249,model!$A$2:$V$620,22,0)</f>
        <v>{"id":"248","make_id":"19","model_name":"Coupe GLS 2.0 Gas AT","year_model":"1996 - on","description":""},</v>
      </c>
      <c r="O249" s="5" t="str">
        <f aca="false">VLOOKUP(C249,part!$A$2:$G$51,7,0)</f>
        <v>{"id":"2","category":"BATTERY","name":"OE BATTERY","code":"NS50","description":""},</v>
      </c>
      <c r="P249" s="5" t="str">
        <f aca="false">VLOOKUP(A249,product!B249:Y868,23,0)</f>
        <v>{"id":"248","car_part_id":"248","bestbuy_id":"1983","category":"battery","brand":"energizer","name":"D23L","value":"","description":"5950","price":"5950"},</v>
      </c>
    </row>
    <row r="250" customFormat="false" ht="13.8" hidden="false" customHeight="false" outlineLevel="0" collapsed="false">
      <c r="A250" s="5" t="n">
        <v>249</v>
      </c>
      <c r="B250" s="8" t="n">
        <v>249</v>
      </c>
      <c r="C250" s="5" t="n">
        <f aca="false">VLOOKUP(B250,model!A249:H868,8,0)</f>
        <v>2</v>
      </c>
      <c r="D250" s="5" t="str">
        <f aca="false">IFERROR(VLOOKUP(C250,part!$A$2:$E$51,2,0),"")</f>
        <v>BATTERY</v>
      </c>
      <c r="E250" s="5" t="str">
        <f aca="false">IFERROR(VLOOKUP(C250,part!$A$2:$E$51,3,0),"")</f>
        <v>OE BATTERY</v>
      </c>
      <c r="F250" s="5" t="str">
        <f aca="false">IFERROR(VLOOKUP(C250,part!$A$2:$E$51,4,0),"")</f>
        <v>NS50</v>
      </c>
      <c r="G250" s="5" t="n">
        <f aca="false">IFERROR(VLOOKUP(C250,part!$A$2:$E$51,5,0),"")</f>
        <v>0</v>
      </c>
      <c r="H250" s="5" t="str">
        <f aca="false">VLOOKUP(A250,model!$A$1:$I$620,9,0)</f>
        <v>D23L</v>
      </c>
      <c r="I250" s="5" t="n">
        <f aca="false">VLOOKUP(B250,model!$A$2:$J$620,10,0)</f>
        <v>0</v>
      </c>
      <c r="J250" s="5" t="n">
        <f aca="false">VLOOKUP(B250,Sheet6!K249:L1152,2,0)</f>
        <v>0</v>
      </c>
      <c r="K250" s="5" t="n">
        <f aca="false">VLOOKUP(B250,model!A249:M868,13,0)</f>
        <v>1983</v>
      </c>
      <c r="L250" s="5" t="str">
        <f aca="false">"{"&amp;""""&amp;"id"&amp;""""&amp;":"&amp;""""&amp;A250&amp;""""&amp;","&amp;""""&amp;"car_model_id"&amp;""""&amp;":"&amp;""""&amp;B250&amp;""""&amp;","&amp;""""&amp;"car_model"&amp;""""&amp;":"&amp;"["&amp;N250&amp;"],"&amp;""""&amp;"parts"&amp;""""&amp;":"&amp;"["&amp;O250&amp;"]"&amp;","&amp;""""&amp;"products"&amp;""""&amp;":"&amp;"["&amp;P250&amp;"]"&amp;"}"&amp;","</f>
        <v>{"id":"249","car_model_id":"249","car_model":[{"id":"249","make_id":"19","model_name":"Coupe GLS 2.7 V6 AT","year_model":"1996 - on","description":""},],"parts":[{"id":"2","category":"BATTERY","name":"OE BATTERY","code":"NS50","description":""},],"products":[{"id":"249","car_part_id":"249","bestbuy_id":"1983","category":"battery","brand":"energizer","name":"D23L","value":"","description":"5950","price":"5950"},]},</v>
      </c>
      <c r="M250" s="5" t="str">
        <f aca="false">"parts"&amp;""""&amp;":"&amp;"["&amp;O250&amp;"]"&amp;","&amp;""""&amp;"products"&amp;""""&amp;":"&amp;"["&amp;P250&amp;"]"&amp;"}"&amp;","</f>
        <v>parts":[{"id":"2","category":"BATTERY","name":"OE BATTERY","code":"NS50","description":""},],"products":[{"id":"249","car_part_id":"249","bestbuy_id":"1983","category":"battery","brand":"energizer","name":"D23L","value":"","description":"5950","price":"5950"},]},</v>
      </c>
      <c r="N250" s="5" t="str">
        <f aca="false">VLOOKUP(B250,model!$A$2:$V$620,22,0)</f>
        <v>{"id":"249","make_id":"19","model_name":"Coupe GLS 2.7 V6 AT","year_model":"1996 - on","description":""},</v>
      </c>
      <c r="O250" s="5" t="str">
        <f aca="false">VLOOKUP(C250,part!$A$2:$G$51,7,0)</f>
        <v>{"id":"2","category":"BATTERY","name":"OE BATTERY","code":"NS50","description":""},</v>
      </c>
      <c r="P250" s="5" t="str">
        <f aca="false">VLOOKUP(A250,product!B250:Y869,23,0)</f>
        <v>{"id":"249","car_part_id":"249","bestbuy_id":"1983","category":"battery","brand":"energizer","name":"D23L","value":"","description":"5950","price":"5950"},</v>
      </c>
    </row>
    <row r="251" customFormat="false" ht="13.8" hidden="false" customHeight="false" outlineLevel="0" collapsed="false">
      <c r="A251" s="5" t="n">
        <v>250</v>
      </c>
      <c r="B251" s="8" t="n">
        <v>250</v>
      </c>
      <c r="C251" s="5" t="n">
        <f aca="false">VLOOKUP(B251,model!A250:H869,8,0)</f>
        <v>2</v>
      </c>
      <c r="D251" s="5" t="str">
        <f aca="false">IFERROR(VLOOKUP(C251,part!$A$2:$E$51,2,0),"")</f>
        <v>BATTERY</v>
      </c>
      <c r="E251" s="5" t="str">
        <f aca="false">IFERROR(VLOOKUP(C251,part!$A$2:$E$51,3,0),"")</f>
        <v>OE BATTERY</v>
      </c>
      <c r="F251" s="5" t="str">
        <f aca="false">IFERROR(VLOOKUP(C251,part!$A$2:$E$51,4,0),"")</f>
        <v>NS50</v>
      </c>
      <c r="G251" s="5" t="n">
        <f aca="false">IFERROR(VLOOKUP(C251,part!$A$2:$E$51,5,0),"")</f>
        <v>0</v>
      </c>
      <c r="H251" s="5" t="str">
        <f aca="false">VLOOKUP(A251,model!$A$1:$I$620,9,0)</f>
        <v>D23L</v>
      </c>
      <c r="I251" s="5" t="n">
        <f aca="false">VLOOKUP(B251,model!$A$2:$J$620,10,0)</f>
        <v>0</v>
      </c>
      <c r="J251" s="5" t="n">
        <f aca="false">VLOOKUP(B251,Sheet6!K250:L1153,2,0)</f>
        <v>0</v>
      </c>
      <c r="K251" s="5" t="n">
        <f aca="false">VLOOKUP(B251,model!A250:M869,13,0)</f>
        <v>1983</v>
      </c>
      <c r="L251" s="5" t="str">
        <f aca="false">"{"&amp;""""&amp;"id"&amp;""""&amp;":"&amp;""""&amp;A251&amp;""""&amp;","&amp;""""&amp;"car_model_id"&amp;""""&amp;":"&amp;""""&amp;B251&amp;""""&amp;","&amp;""""&amp;"car_model"&amp;""""&amp;":"&amp;"["&amp;N251&amp;"],"&amp;""""&amp;"parts"&amp;""""&amp;":"&amp;"["&amp;O251&amp;"]"&amp;","&amp;""""&amp;"products"&amp;""""&amp;":"&amp;"["&amp;P251&amp;"]"&amp;"}"&amp;","</f>
        <v>{"id":"250","car_model_id":"250","car_model":[{"id":"250","make_id":"19","model_name":"Excel","year_model":"1993 - 1999","description":""},],"parts":[{"id":"2","category":"BATTERY","name":"OE BATTERY","code":"NS50","description":""},],"products":[{"id":"250","car_part_id":"250","bestbuy_id":"1983","category":"battery","brand":"energizer","name":"D23L","value":"","description":"5950","price":"5950"},]},</v>
      </c>
      <c r="M251" s="5" t="str">
        <f aca="false">"parts"&amp;""""&amp;":"&amp;"["&amp;O251&amp;"]"&amp;","&amp;""""&amp;"products"&amp;""""&amp;":"&amp;"["&amp;P251&amp;"]"&amp;"}"&amp;","</f>
        <v>parts":[{"id":"2","category":"BATTERY","name":"OE BATTERY","code":"NS50","description":""},],"products":[{"id":"250","car_part_id":"250","bestbuy_id":"1983","category":"battery","brand":"energizer","name":"D23L","value":"","description":"5950","price":"5950"},]},</v>
      </c>
      <c r="N251" s="5" t="str">
        <f aca="false">VLOOKUP(B251,model!$A$2:$V$620,22,0)</f>
        <v>{"id":"250","make_id":"19","model_name":"Excel","year_model":"1993 - 1999","description":""},</v>
      </c>
      <c r="O251" s="5" t="str">
        <f aca="false">VLOOKUP(C251,part!$A$2:$G$51,7,0)</f>
        <v>{"id":"2","category":"BATTERY","name":"OE BATTERY","code":"NS50","description":""},</v>
      </c>
      <c r="P251" s="5" t="str">
        <f aca="false">VLOOKUP(A251,product!B251:Y870,23,0)</f>
        <v>{"id":"250","car_part_id":"250","bestbuy_id":"1983","category":"battery","brand":"energizer","name":"D23L","value":"","description":"5950","price":"5950"},</v>
      </c>
    </row>
    <row r="252" customFormat="false" ht="13.8" hidden="false" customHeight="false" outlineLevel="0" collapsed="false">
      <c r="A252" s="5" t="n">
        <v>251</v>
      </c>
      <c r="B252" s="8" t="n">
        <v>251</v>
      </c>
      <c r="C252" s="5" t="n">
        <f aca="false">VLOOKUP(B252,model!A251:H870,8,0)</f>
        <v>22</v>
      </c>
      <c r="D252" s="5" t="str">
        <f aca="false">IFERROR(VLOOKUP(C252,part!$A$2:$E$51,2,0),"")</f>
        <v>BATTERY</v>
      </c>
      <c r="E252" s="5" t="str">
        <f aca="false">IFERROR(VLOOKUP(C252,part!$A$2:$E$51,3,0),"")</f>
        <v>OE BATTERY</v>
      </c>
      <c r="F252" s="5" t="str">
        <f aca="false">IFERROR(VLOOKUP(C252,part!$A$2:$E$51,4,0),"")</f>
        <v>N50L</v>
      </c>
      <c r="G252" s="5" t="n">
        <f aca="false">IFERROR(VLOOKUP(C252,part!$A$2:$E$51,5,0),"")</f>
        <v>0</v>
      </c>
      <c r="H252" s="5" t="str">
        <f aca="false">VLOOKUP(A252,model!$A$1:$I$620,9,0)</f>
        <v>L26L</v>
      </c>
      <c r="I252" s="5" t="n">
        <f aca="false">VLOOKUP(B252,model!$A$2:$J$620,10,0)</f>
        <v>0</v>
      </c>
      <c r="J252" s="5" t="n">
        <f aca="false">VLOOKUP(B252,Sheet6!K251:L1154,2,0)</f>
        <v>0</v>
      </c>
      <c r="K252" s="5" t="n">
        <f aca="false">VLOOKUP(B252,model!A251:M870,13,0)</f>
        <v>0</v>
      </c>
      <c r="L252" s="5" t="str">
        <f aca="false">"{"&amp;""""&amp;"id"&amp;""""&amp;":"&amp;""""&amp;A252&amp;""""&amp;","&amp;""""&amp;"car_model_id"&amp;""""&amp;":"&amp;""""&amp;B252&amp;""""&amp;","&amp;""""&amp;"car_model"&amp;""""&amp;":"&amp;"["&amp;N252&amp;"],"&amp;""""&amp;"parts"&amp;""""&amp;":"&amp;"["&amp;O252&amp;"]"&amp;","&amp;""""&amp;"products"&amp;""""&amp;":"&amp;"["&amp;P252&amp;"]"&amp;"}"&amp;","</f>
        <v>{"id":"251","car_model_id":"251","car_model":[{"id":"251","make_id":"19","model_name":"Genesis 3.8 V6 GLS AT","year_model":"","description":""},],"parts":[{"id":"22","category":"BATTERY","name":"OE BATTERY","code":"N50L","description":""},],"products":[{"id":"251","car_part_id":"251","bestbuy_id":"0","category":"battery","brand":"energizer","name":"L26L","value":"","description":"","price":""},]},</v>
      </c>
      <c r="M252" s="5" t="str">
        <f aca="false">"parts"&amp;""""&amp;":"&amp;"["&amp;O252&amp;"]"&amp;","&amp;""""&amp;"products"&amp;""""&amp;":"&amp;"["&amp;P252&amp;"]"&amp;"}"&amp;","</f>
        <v>parts":[{"id":"22","category":"BATTERY","name":"OE BATTERY","code":"N50L","description":""},],"products":[{"id":"251","car_part_id":"251","bestbuy_id":"0","category":"battery","brand":"energizer","name":"L26L","value":"","description":"","price":""},]},</v>
      </c>
      <c r="N252" s="5" t="str">
        <f aca="false">VLOOKUP(B252,model!$A$2:$V$620,22,0)</f>
        <v>{"id":"251","make_id":"19","model_name":"Genesis 3.8 V6 GLS AT","year_model":"","description":""},</v>
      </c>
      <c r="O252" s="5" t="str">
        <f aca="false">VLOOKUP(C252,part!$A$2:$G$51,7,0)</f>
        <v>{"id":"22","category":"BATTERY","name":"OE BATTERY","code":"N50L","description":""},</v>
      </c>
      <c r="P252" s="5" t="str">
        <f aca="false">VLOOKUP(A252,product!B252:Y871,23,0)</f>
        <v>{"id":"251","car_part_id":"251","bestbuy_id":"0","category":"battery","brand":"energizer","name":"L26L","value":"","description":"","price":""},</v>
      </c>
    </row>
    <row r="253" customFormat="false" ht="13.8" hidden="false" customHeight="false" outlineLevel="0" collapsed="false">
      <c r="A253" s="5" t="n">
        <v>252</v>
      </c>
      <c r="B253" s="8" t="n">
        <v>252</v>
      </c>
      <c r="C253" s="5" t="n">
        <f aca="false">VLOOKUP(B253,model!A252:H871,8,0)</f>
        <v>10</v>
      </c>
      <c r="D253" s="5" t="str">
        <f aca="false">IFERROR(VLOOKUP(C253,part!$A$2:$E$51,2,0),"")</f>
        <v>BATTERY</v>
      </c>
      <c r="E253" s="5" t="str">
        <f aca="false">IFERROR(VLOOKUP(C253,part!$A$2:$E$51,3,0),"")</f>
        <v>OE BATTERY</v>
      </c>
      <c r="F253" s="5" t="str">
        <f aca="false">IFERROR(VLOOKUP(C253,part!$A$2:$E$51,4,0),"")</f>
        <v>NS50L</v>
      </c>
      <c r="G253" s="5" t="n">
        <f aca="false">IFERROR(VLOOKUP(C253,part!$A$2:$E$51,5,0),"")</f>
        <v>0</v>
      </c>
      <c r="H253" s="5" t="str">
        <f aca="false">VLOOKUP(A253,model!$A$1:$I$620,9,0)</f>
        <v>D23L</v>
      </c>
      <c r="I253" s="5" t="n">
        <f aca="false">VLOOKUP(B253,model!$A$2:$J$620,10,0)</f>
        <v>0</v>
      </c>
      <c r="J253" s="5" t="n">
        <f aca="false">VLOOKUP(B253,Sheet6!K252:L1155,2,0)</f>
        <v>0</v>
      </c>
      <c r="K253" s="5" t="n">
        <f aca="false">VLOOKUP(B253,model!A252:M871,13,0)</f>
        <v>1983</v>
      </c>
      <c r="L253" s="5" t="str">
        <f aca="false">"{"&amp;""""&amp;"id"&amp;""""&amp;":"&amp;""""&amp;A253&amp;""""&amp;","&amp;""""&amp;"car_model_id"&amp;""""&amp;":"&amp;""""&amp;B253&amp;""""&amp;","&amp;""""&amp;"car_model"&amp;""""&amp;":"&amp;"["&amp;N253&amp;"],"&amp;""""&amp;"parts"&amp;""""&amp;":"&amp;"["&amp;O253&amp;"]"&amp;","&amp;""""&amp;"products"&amp;""""&amp;":"&amp;"["&amp;P253&amp;"]"&amp;"}"&amp;","</f>
        <v>{"id":"252","car_model_id":"252","car_model":[{"id":"252","make_id":"19","model_name":"Genesis Coupe 2.0 Turbo 6 MT","year_model":"","description":""},],"parts":[{"id":"10","category":"BATTERY","name":"OE BATTERY","code":"NS50L","description":""},],"products":[{"id":"252","car_part_id":"252","bestbuy_id":"1983","category":"battery","brand":"energizer","name":"D23L","value":"","description":"5950","price":"5950"},]},</v>
      </c>
      <c r="M253" s="5" t="str">
        <f aca="false">"parts"&amp;""""&amp;":"&amp;"["&amp;O253&amp;"]"&amp;","&amp;""""&amp;"products"&amp;""""&amp;":"&amp;"["&amp;P253&amp;"]"&amp;"}"&amp;","</f>
        <v>parts":[{"id":"10","category":"BATTERY","name":"OE BATTERY","code":"NS50L","description":""},],"products":[{"id":"252","car_part_id":"252","bestbuy_id":"1983","category":"battery","brand":"energizer","name":"D23L","value":"","description":"5950","price":"5950"},]},</v>
      </c>
      <c r="N253" s="5" t="str">
        <f aca="false">VLOOKUP(B253,model!$A$2:$V$620,22,0)</f>
        <v>{"id":"252","make_id":"19","model_name":"Genesis Coupe 2.0 Turbo 6 MT","year_model":"","description":""},</v>
      </c>
      <c r="O253" s="5" t="str">
        <f aca="false">VLOOKUP(C253,part!$A$2:$G$51,7,0)</f>
        <v>{"id":"10","category":"BATTERY","name":"OE BATTERY","code":"NS50L","description":""},</v>
      </c>
      <c r="P253" s="5" t="str">
        <f aca="false">VLOOKUP(A253,product!B253:Y872,23,0)</f>
        <v>{"id":"252","car_part_id":"252","bestbuy_id":"1983","category":"battery","brand":"energizer","name":"D23L","value":"","description":"5950","price":"5950"},</v>
      </c>
    </row>
    <row r="254" customFormat="false" ht="13.8" hidden="false" customHeight="false" outlineLevel="0" collapsed="false">
      <c r="A254" s="5" t="n">
        <v>253</v>
      </c>
      <c r="B254" s="8" t="n">
        <v>253</v>
      </c>
      <c r="C254" s="5" t="n">
        <f aca="false">VLOOKUP(B254,model!A253:H872,8,0)</f>
        <v>22</v>
      </c>
      <c r="D254" s="5" t="str">
        <f aca="false">IFERROR(VLOOKUP(C254,part!$A$2:$E$51,2,0),"")</f>
        <v>BATTERY</v>
      </c>
      <c r="E254" s="5" t="str">
        <f aca="false">IFERROR(VLOOKUP(C254,part!$A$2:$E$51,3,0),"")</f>
        <v>OE BATTERY</v>
      </c>
      <c r="F254" s="5" t="str">
        <f aca="false">IFERROR(VLOOKUP(C254,part!$A$2:$E$51,4,0),"")</f>
        <v>N50L</v>
      </c>
      <c r="G254" s="5" t="n">
        <f aca="false">IFERROR(VLOOKUP(C254,part!$A$2:$E$51,5,0),"")</f>
        <v>0</v>
      </c>
      <c r="H254" s="5" t="str">
        <f aca="false">VLOOKUP(A254,model!$A$1:$I$620,9,0)</f>
        <v>L26L</v>
      </c>
      <c r="I254" s="5" t="n">
        <f aca="false">VLOOKUP(B254,model!$A$2:$J$620,10,0)</f>
        <v>0</v>
      </c>
      <c r="J254" s="5" t="n">
        <f aca="false">VLOOKUP(B254,Sheet6!K253:L1156,2,0)</f>
        <v>0</v>
      </c>
      <c r="K254" s="5" t="n">
        <f aca="false">VLOOKUP(B254,model!A253:M872,13,0)</f>
        <v>0</v>
      </c>
      <c r="L254" s="5" t="str">
        <f aca="false">"{"&amp;""""&amp;"id"&amp;""""&amp;":"&amp;""""&amp;A254&amp;""""&amp;","&amp;""""&amp;"car_model_id"&amp;""""&amp;":"&amp;""""&amp;B254&amp;""""&amp;","&amp;""""&amp;"car_model"&amp;""""&amp;":"&amp;"["&amp;N254&amp;"],"&amp;""""&amp;"parts"&amp;""""&amp;":"&amp;"["&amp;O254&amp;"]"&amp;","&amp;""""&amp;"products"&amp;""""&amp;":"&amp;"["&amp;P254&amp;"]"&amp;"}"&amp;","</f>
        <v>{"id":"253","car_model_id":"253","car_model":[{"id":"253","make_id":"19","model_name":"Genesis Coupe 3.8 V6 6 MT","year_model":"","description":""},],"parts":[{"id":"22","category":"BATTERY","name":"OE BATTERY","code":"N50L","description":""},],"products":[{"id":"253","car_part_id":"253","bestbuy_id":"0","category":"battery","brand":"energizer","name":"L26L","value":"","description":"","price":""},]},</v>
      </c>
      <c r="M254" s="5" t="str">
        <f aca="false">"parts"&amp;""""&amp;":"&amp;"["&amp;O254&amp;"]"&amp;","&amp;""""&amp;"products"&amp;""""&amp;":"&amp;"["&amp;P254&amp;"]"&amp;"}"&amp;","</f>
        <v>parts":[{"id":"22","category":"BATTERY","name":"OE BATTERY","code":"N50L","description":""},],"products":[{"id":"253","car_part_id":"253","bestbuy_id":"0","category":"battery","brand":"energizer","name":"L26L","value":"","description":"","price":""},]},</v>
      </c>
      <c r="N254" s="5" t="str">
        <f aca="false">VLOOKUP(B254,model!$A$2:$V$620,22,0)</f>
        <v>{"id":"253","make_id":"19","model_name":"Genesis Coupe 3.8 V6 6 MT","year_model":"","description":""},</v>
      </c>
      <c r="O254" s="5" t="str">
        <f aca="false">VLOOKUP(C254,part!$A$2:$G$51,7,0)</f>
        <v>{"id":"22","category":"BATTERY","name":"OE BATTERY","code":"N50L","description":""},</v>
      </c>
      <c r="P254" s="5" t="str">
        <f aca="false">VLOOKUP(A254,product!B254:Y873,23,0)</f>
        <v>{"id":"253","car_part_id":"253","bestbuy_id":"0","category":"battery","brand":"energizer","name":"L26L","value":"","description":"","price":""},</v>
      </c>
    </row>
    <row r="255" customFormat="false" ht="13.8" hidden="false" customHeight="false" outlineLevel="0" collapsed="false">
      <c r="A255" s="5" t="n">
        <v>254</v>
      </c>
      <c r="B255" s="8" t="n">
        <v>254</v>
      </c>
      <c r="C255" s="5" t="n">
        <f aca="false">VLOOKUP(B255,model!A254:H873,8,0)</f>
        <v>22</v>
      </c>
      <c r="D255" s="5" t="str">
        <f aca="false">IFERROR(VLOOKUP(C255,part!$A$2:$E$51,2,0),"")</f>
        <v>BATTERY</v>
      </c>
      <c r="E255" s="5" t="str">
        <f aca="false">IFERROR(VLOOKUP(C255,part!$A$2:$E$51,3,0),"")</f>
        <v>OE BATTERY</v>
      </c>
      <c r="F255" s="5" t="str">
        <f aca="false">IFERROR(VLOOKUP(C255,part!$A$2:$E$51,4,0),"")</f>
        <v>N50L</v>
      </c>
      <c r="G255" s="5" t="n">
        <f aca="false">IFERROR(VLOOKUP(C255,part!$A$2:$E$51,5,0),"")</f>
        <v>0</v>
      </c>
      <c r="H255" s="5" t="str">
        <f aca="false">VLOOKUP(A255,model!$A$1:$I$620,9,0)</f>
        <v>L26L</v>
      </c>
      <c r="I255" s="5" t="n">
        <f aca="false">VLOOKUP(B255,model!$A$2:$J$620,10,0)</f>
        <v>0</v>
      </c>
      <c r="J255" s="5" t="n">
        <f aca="false">VLOOKUP(B255,Sheet6!K254:L1157,2,0)</f>
        <v>0</v>
      </c>
      <c r="K255" s="5" t="n">
        <f aca="false">VLOOKUP(B255,model!A254:M873,13,0)</f>
        <v>0</v>
      </c>
      <c r="L255" s="5" t="str">
        <f aca="false">"{"&amp;""""&amp;"id"&amp;""""&amp;":"&amp;""""&amp;A255&amp;""""&amp;","&amp;""""&amp;"car_model_id"&amp;""""&amp;":"&amp;""""&amp;B255&amp;""""&amp;","&amp;""""&amp;"car_model"&amp;""""&amp;":"&amp;"["&amp;N255&amp;"],"&amp;""""&amp;"parts"&amp;""""&amp;":"&amp;"["&amp;O255&amp;"]"&amp;","&amp;""""&amp;"products"&amp;""""&amp;":"&amp;"["&amp;P255&amp;"]"&amp;"}"&amp;","</f>
        <v>{"id":"254","car_model_id":"254","car_model":[{"id":"254","make_id":"19","model_name":"Genesis Turbo SAT","year_model":"","description":""},],"parts":[{"id":"22","category":"BATTERY","name":"OE BATTERY","code":"N50L","description":""},],"products":[{"id":"254","car_part_id":"254","bestbuy_id":"0","category":"battery","brand":"energizer","name":"L26L","value":"","description":"","price":""},]},</v>
      </c>
      <c r="M255" s="5" t="str">
        <f aca="false">"parts"&amp;""""&amp;":"&amp;"["&amp;O255&amp;"]"&amp;","&amp;""""&amp;"products"&amp;""""&amp;":"&amp;"["&amp;P255&amp;"]"&amp;"}"&amp;","</f>
        <v>parts":[{"id":"22","category":"BATTERY","name":"OE BATTERY","code":"N50L","description":""},],"products":[{"id":"254","car_part_id":"254","bestbuy_id":"0","category":"battery","brand":"energizer","name":"L26L","value":"","description":"","price":""},]},</v>
      </c>
      <c r="N255" s="5" t="str">
        <f aca="false">VLOOKUP(B255,model!$A$2:$V$620,22,0)</f>
        <v>{"id":"254","make_id":"19","model_name":"Genesis Turbo SAT","year_model":"","description":""},</v>
      </c>
      <c r="O255" s="5" t="str">
        <f aca="false">VLOOKUP(C255,part!$A$2:$G$51,7,0)</f>
        <v>{"id":"22","category":"BATTERY","name":"OE BATTERY","code":"N50L","description":""},</v>
      </c>
      <c r="P255" s="5" t="str">
        <f aca="false">VLOOKUP(A255,product!B255:Y874,23,0)</f>
        <v>{"id":"254","car_part_id":"254","bestbuy_id":"0","category":"battery","brand":"energizer","name":"L26L","value":"","description":"","price":""},</v>
      </c>
    </row>
    <row r="256" customFormat="false" ht="13.8" hidden="false" customHeight="false" outlineLevel="0" collapsed="false">
      <c r="A256" s="5" t="n">
        <v>255</v>
      </c>
      <c r="B256" s="8" t="n">
        <v>255</v>
      </c>
      <c r="C256" s="5" t="n">
        <f aca="false">VLOOKUP(B256,model!A255:H874,8,0)</f>
        <v>11</v>
      </c>
      <c r="D256" s="5" t="str">
        <f aca="false">IFERROR(VLOOKUP(C256,part!$A$2:$E$51,2,0),"")</f>
        <v>BATTERY</v>
      </c>
      <c r="E256" s="5" t="str">
        <f aca="false">IFERROR(VLOOKUP(C256,part!$A$2:$E$51,3,0),"")</f>
        <v>OE BATTERY</v>
      </c>
      <c r="F256" s="5" t="str">
        <f aca="false">IFERROR(VLOOKUP(C256,part!$A$2:$E$51,4,0),"")</f>
        <v>N50</v>
      </c>
      <c r="G256" s="5" t="n">
        <f aca="false">IFERROR(VLOOKUP(C256,part!$A$2:$E$51,5,0),"")</f>
        <v>0</v>
      </c>
      <c r="H256" s="5" t="str">
        <f aca="false">VLOOKUP(A256,model!$A$1:$I$620,9,0)</f>
        <v>D26L</v>
      </c>
      <c r="I256" s="5" t="n">
        <f aca="false">VLOOKUP(B256,model!$A$2:$J$620,10,0)</f>
        <v>0</v>
      </c>
      <c r="J256" s="5" t="n">
        <f aca="false">VLOOKUP(B256,Sheet6!K255:L1158,2,0)</f>
        <v>0</v>
      </c>
      <c r="K256" s="5" t="n">
        <f aca="false">VLOOKUP(B256,model!A255:M874,13,0)</f>
        <v>1995</v>
      </c>
      <c r="L256" s="5" t="str">
        <f aca="false">"{"&amp;""""&amp;"id"&amp;""""&amp;":"&amp;""""&amp;A256&amp;""""&amp;","&amp;""""&amp;"car_model_id"&amp;""""&amp;":"&amp;""""&amp;B256&amp;""""&amp;","&amp;""""&amp;"car_model"&amp;""""&amp;":"&amp;"["&amp;N256&amp;"],"&amp;""""&amp;"parts"&amp;""""&amp;":"&amp;"["&amp;O256&amp;"]"&amp;","&amp;""""&amp;"products"&amp;""""&amp;":"&amp;"["&amp;P256&amp;"]"&amp;"}"&amp;","</f>
        <v>{"id":"255","car_model_id":"255","car_model":[{"id":"255","make_id":"19","model_name":"GETZ CRDi 1.5 MT (FL)","year_model":"2004 - 2009","description":""},],"parts":[{"id":"11","category":"BATTERY","name":"OE BATTERY","code":"N50","description":""},],"products":[{"id":"255","car_part_id":"255","bestbuy_id":"1995","category":"battery","brand":"energizer","name":"D26L","value":"","description":"6300","price":"6300"},]},</v>
      </c>
      <c r="M256" s="5" t="str">
        <f aca="false">"parts"&amp;""""&amp;":"&amp;"["&amp;O256&amp;"]"&amp;","&amp;""""&amp;"products"&amp;""""&amp;":"&amp;"["&amp;P256&amp;"]"&amp;"}"&amp;","</f>
        <v>parts":[{"id":"11","category":"BATTERY","name":"OE BATTERY","code":"N50","description":""},],"products":[{"id":"255","car_part_id":"255","bestbuy_id":"1995","category":"battery","brand":"energizer","name":"D26L","value":"","description":"6300","price":"6300"},]},</v>
      </c>
      <c r="N256" s="5" t="str">
        <f aca="false">VLOOKUP(B256,model!$A$2:$V$620,22,0)</f>
        <v>{"id":"255","make_id":"19","model_name":"GETZ CRDi 1.5 MT (FL)","year_model":"2004 - 2009","description":""},</v>
      </c>
      <c r="O256" s="5" t="str">
        <f aca="false">VLOOKUP(C256,part!$A$2:$G$51,7,0)</f>
        <v>{"id":"11","category":"BATTERY","name":"OE BATTERY","code":"N50","description":""},</v>
      </c>
      <c r="P256" s="5" t="str">
        <f aca="false">VLOOKUP(A256,product!B256:Y875,23,0)</f>
        <v>{"id":"255","car_part_id":"255","bestbuy_id":"1995","category":"battery","brand":"energizer","name":"D26L","value":"","description":"6300","price":"6300"},</v>
      </c>
    </row>
    <row r="257" customFormat="false" ht="13.8" hidden="false" customHeight="false" outlineLevel="0" collapsed="false">
      <c r="A257" s="5" t="n">
        <v>256</v>
      </c>
      <c r="B257" s="8" t="n">
        <v>256</v>
      </c>
      <c r="C257" s="5" t="n">
        <f aca="false">VLOOKUP(B257,model!A256:H875,8,0)</f>
        <v>26</v>
      </c>
      <c r="D257" s="5" t="str">
        <f aca="false">IFERROR(VLOOKUP(C257,part!$A$2:$E$51,2,0),"")</f>
        <v>BATTERY</v>
      </c>
      <c r="E257" s="5" t="str">
        <f aca="false">IFERROR(VLOOKUP(C257,part!$A$2:$E$51,3,0),"")</f>
        <v>OE BATTERY</v>
      </c>
      <c r="F257" s="5" t="str">
        <f aca="false">IFERROR(VLOOKUP(C257,part!$A$2:$E$51,4,0),"")</f>
        <v>D20</v>
      </c>
      <c r="G257" s="5" t="n">
        <f aca="false">IFERROR(VLOOKUP(C257,part!$A$2:$E$51,5,0),"")</f>
        <v>0</v>
      </c>
      <c r="H257" s="5" t="str">
        <f aca="false">VLOOKUP(A257,model!$A$1:$I$620,9,0)</f>
        <v>D23L</v>
      </c>
      <c r="I257" s="5" t="n">
        <f aca="false">VLOOKUP(B257,model!$A$2:$J$620,10,0)</f>
        <v>0</v>
      </c>
      <c r="J257" s="5" t="n">
        <f aca="false">VLOOKUP(B257,Sheet6!K256:L1159,2,0)</f>
        <v>0</v>
      </c>
      <c r="K257" s="5" t="n">
        <f aca="false">VLOOKUP(B257,model!A256:M875,13,0)</f>
        <v>1983</v>
      </c>
      <c r="L257" s="5" t="str">
        <f aca="false">"{"&amp;""""&amp;"id"&amp;""""&amp;":"&amp;""""&amp;A257&amp;""""&amp;","&amp;""""&amp;"car_model_id"&amp;""""&amp;":"&amp;""""&amp;B257&amp;""""&amp;","&amp;""""&amp;"car_model"&amp;""""&amp;":"&amp;"["&amp;N257&amp;"],"&amp;""""&amp;"parts"&amp;""""&amp;":"&amp;"["&amp;O257&amp;"]"&amp;","&amp;""""&amp;"products"&amp;""""&amp;":"&amp;"["&amp;P257&amp;"]"&amp;"}"&amp;","</f>
        <v>{"id":"256","car_model_id":"256","car_model":[{"id":"256","make_id":"19","model_name":"GETZ Gas 1.1 MT","year_model":"2003 - 2009","description":""},],"parts":[{"id":"26","category":"BATTERY","name":"OE BATTERY","code":"D20","description":""},],"products":[{"id":"256","car_part_id":"256","bestbuy_id":"1983","category":"battery","brand":"energizer","name":"D23L","value":"","description":"5950","price":"5950"},]},</v>
      </c>
      <c r="M257" s="5" t="str">
        <f aca="false">"parts"&amp;""""&amp;":"&amp;"["&amp;O257&amp;"]"&amp;","&amp;""""&amp;"products"&amp;""""&amp;":"&amp;"["&amp;P257&amp;"]"&amp;"}"&amp;","</f>
        <v>parts":[{"id":"26","category":"BATTERY","name":"OE BATTERY","code":"D20","description":""},],"products":[{"id":"256","car_part_id":"256","bestbuy_id":"1983","category":"battery","brand":"energizer","name":"D23L","value":"","description":"5950","price":"5950"},]},</v>
      </c>
      <c r="N257" s="5" t="str">
        <f aca="false">VLOOKUP(B257,model!$A$2:$V$620,22,0)</f>
        <v>{"id":"256","make_id":"19","model_name":"GETZ Gas 1.1 MT","year_model":"2003 - 2009","description":""},</v>
      </c>
      <c r="O257" s="5" t="str">
        <f aca="false">VLOOKUP(C257,part!$A$2:$G$51,7,0)</f>
        <v>{"id":"26","category":"BATTERY","name":"OE BATTERY","code":"D20","description":""},</v>
      </c>
      <c r="P257" s="5" t="str">
        <f aca="false">VLOOKUP(A257,product!B257:Y876,23,0)</f>
        <v>{"id":"256","car_part_id":"256","bestbuy_id":"1983","category":"battery","brand":"energizer","name":"D23L","value":"","description":"5950","price":"5950"},</v>
      </c>
    </row>
    <row r="258" customFormat="false" ht="13.8" hidden="false" customHeight="false" outlineLevel="0" collapsed="false">
      <c r="A258" s="5" t="n">
        <v>257</v>
      </c>
      <c r="B258" s="8" t="n">
        <v>257</v>
      </c>
      <c r="C258" s="5" t="n">
        <f aca="false">VLOOKUP(B258,model!A257:H876,8,0)</f>
        <v>11</v>
      </c>
      <c r="D258" s="5" t="str">
        <f aca="false">IFERROR(VLOOKUP(C258,part!$A$2:$E$51,2,0),"")</f>
        <v>BATTERY</v>
      </c>
      <c r="E258" s="5" t="str">
        <f aca="false">IFERROR(VLOOKUP(C258,part!$A$2:$E$51,3,0),"")</f>
        <v>OE BATTERY</v>
      </c>
      <c r="F258" s="5" t="str">
        <f aca="false">IFERROR(VLOOKUP(C258,part!$A$2:$E$51,4,0),"")</f>
        <v>N50</v>
      </c>
      <c r="G258" s="5" t="n">
        <f aca="false">IFERROR(VLOOKUP(C258,part!$A$2:$E$51,5,0),"")</f>
        <v>0</v>
      </c>
      <c r="H258" s="5" t="str">
        <f aca="false">VLOOKUP(A258,model!$A$1:$I$620,9,0)</f>
        <v>D26L</v>
      </c>
      <c r="I258" s="5" t="n">
        <f aca="false">VLOOKUP(B258,model!$A$2:$J$620,10,0)</f>
        <v>0</v>
      </c>
      <c r="J258" s="5" t="n">
        <f aca="false">VLOOKUP(B258,Sheet6!K257:L1160,2,0)</f>
        <v>0</v>
      </c>
      <c r="K258" s="5" t="n">
        <f aca="false">VLOOKUP(B258,model!A257:M876,13,0)</f>
        <v>1995</v>
      </c>
      <c r="L258" s="5" t="str">
        <f aca="false">"{"&amp;""""&amp;"id"&amp;""""&amp;":"&amp;""""&amp;A258&amp;""""&amp;","&amp;""""&amp;"car_model_id"&amp;""""&amp;":"&amp;""""&amp;B258&amp;""""&amp;","&amp;""""&amp;"car_model"&amp;""""&amp;":"&amp;"["&amp;N258&amp;"],"&amp;""""&amp;"parts"&amp;""""&amp;":"&amp;"["&amp;O258&amp;"]"&amp;","&amp;""""&amp;"products"&amp;""""&amp;":"&amp;"["&amp;P258&amp;"]"&amp;"}"&amp;","</f>
        <v>{"id":"257","car_model_id":"257","car_model":[{"id":"257","make_id":"20","model_name":"D-Max 3.0 iTEQ 4x2","year_model":"","description":""},],"parts":[{"id":"11","category":"BATTERY","name":"OE BATTERY","code":"N50","description":""},],"products":[{"id":"257","car_part_id":"257","bestbuy_id":"1995","category":"battery","brand":"energizer","name":"D26L","value":"","description":"6300","price":"6300"},]},</v>
      </c>
      <c r="M258" s="5" t="str">
        <f aca="false">"parts"&amp;""""&amp;":"&amp;"["&amp;O258&amp;"]"&amp;","&amp;""""&amp;"products"&amp;""""&amp;":"&amp;"["&amp;P258&amp;"]"&amp;"}"&amp;","</f>
        <v>parts":[{"id":"11","category":"BATTERY","name":"OE BATTERY","code":"N50","description":""},],"products":[{"id":"257","car_part_id":"257","bestbuy_id":"1995","category":"battery","brand":"energizer","name":"D26L","value":"","description":"6300","price":"6300"},]},</v>
      </c>
      <c r="N258" s="5" t="str">
        <f aca="false">VLOOKUP(B258,model!$A$2:$V$620,22,0)</f>
        <v>{"id":"257","make_id":"20","model_name":"D-Max 3.0 iTEQ 4x2","year_model":"","description":""},</v>
      </c>
      <c r="O258" s="5" t="str">
        <f aca="false">VLOOKUP(C258,part!$A$2:$G$51,7,0)</f>
        <v>{"id":"11","category":"BATTERY","name":"OE BATTERY","code":"N50","description":""},</v>
      </c>
      <c r="P258" s="5" t="str">
        <f aca="false">VLOOKUP(A258,product!B258:Y877,23,0)</f>
        <v>{"id":"257","car_part_id":"257","bestbuy_id":"1995","category":"battery","brand":"energizer","name":"D26L","value":"","description":"6300","price":"6300"},</v>
      </c>
    </row>
    <row r="259" customFormat="false" ht="13.8" hidden="false" customHeight="false" outlineLevel="0" collapsed="false">
      <c r="A259" s="5" t="n">
        <v>258</v>
      </c>
      <c r="B259" s="8" t="n">
        <v>258</v>
      </c>
      <c r="C259" s="5" t="n">
        <f aca="false">VLOOKUP(B259,model!A258:H877,8,0)</f>
        <v>1</v>
      </c>
      <c r="D259" s="5" t="str">
        <f aca="false">IFERROR(VLOOKUP(C259,part!$A$2:$E$51,2,0),"")</f>
        <v>BATTERY</v>
      </c>
      <c r="E259" s="5" t="str">
        <f aca="false">IFERROR(VLOOKUP(C259,part!$A$2:$E$51,3,0),"")</f>
        <v>OE BATTERY</v>
      </c>
      <c r="F259" s="5" t="str">
        <f aca="false">IFERROR(VLOOKUP(C259,part!$A$2:$E$51,4,0),"")</f>
        <v>N70</v>
      </c>
      <c r="G259" s="5" t="n">
        <f aca="false">IFERROR(VLOOKUP(C259,part!$A$2:$E$51,5,0),"")</f>
        <v>0</v>
      </c>
      <c r="H259" s="5" t="str">
        <f aca="false">VLOOKUP(A259,model!$A$1:$I$620,9,0)</f>
        <v>D31L</v>
      </c>
      <c r="I259" s="5" t="n">
        <f aca="false">VLOOKUP(B259,model!$A$2:$J$620,10,0)</f>
        <v>0</v>
      </c>
      <c r="J259" s="5" t="n">
        <f aca="false">VLOOKUP(B259,Sheet6!K258:L1161,2,0)</f>
        <v>0</v>
      </c>
      <c r="K259" s="5" t="n">
        <f aca="false">VLOOKUP(B259,model!A258:M877,13,0)</f>
        <v>1996</v>
      </c>
      <c r="L259" s="5" t="str">
        <f aca="false">"{"&amp;""""&amp;"id"&amp;""""&amp;":"&amp;""""&amp;A259&amp;""""&amp;","&amp;""""&amp;"car_model_id"&amp;""""&amp;":"&amp;""""&amp;B259&amp;""""&amp;","&amp;""""&amp;"car_model"&amp;""""&amp;":"&amp;"["&amp;N259&amp;"],"&amp;""""&amp;"parts"&amp;""""&amp;":"&amp;"["&amp;O259&amp;"]"&amp;","&amp;""""&amp;"products"&amp;""""&amp;":"&amp;"["&amp;P259&amp;"]"&amp;"}"&amp;","</f>
        <v>{"id":"258","car_model_id":"258","car_model":[{"id":"258","make_id":"20","model_name":"D-Max 3.0 iTEQ 4x4","year_model":"","description":""},],"parts":[{"id":"1","category":"BATTERY","name":"OE BATTERY","code":"N70","description":""},],"products":[{"id":"258","car_part_id":"258","bestbuy_id":"1996","category":"battery","brand":"energizer","name":"D31L","value":"","description":"7050","price":"7050"},]},</v>
      </c>
      <c r="M259" s="5" t="str">
        <f aca="false">"parts"&amp;""""&amp;":"&amp;"["&amp;O259&amp;"]"&amp;","&amp;""""&amp;"products"&amp;""""&amp;":"&amp;"["&amp;P259&amp;"]"&amp;"}"&amp;","</f>
        <v>parts":[{"id":"1","category":"BATTERY","name":"OE BATTERY","code":"N70","description":""},],"products":[{"id":"258","car_part_id":"258","bestbuy_id":"1996","category":"battery","brand":"energizer","name":"D31L","value":"","description":"7050","price":"7050"},]},</v>
      </c>
      <c r="N259" s="5" t="str">
        <f aca="false">VLOOKUP(B259,model!$A$2:$V$620,22,0)</f>
        <v>{"id":"258","make_id":"20","model_name":"D-Max 3.0 iTEQ 4x4","year_model":"","description":""},</v>
      </c>
      <c r="O259" s="5" t="str">
        <f aca="false">VLOOKUP(C259,part!$A$2:$G$51,7,0)</f>
        <v>{"id":"1","category":"BATTERY","name":"OE BATTERY","code":"N70","description":""},</v>
      </c>
      <c r="P259" s="5" t="str">
        <f aca="false">VLOOKUP(A259,product!B259:Y878,23,0)</f>
        <v>{"id":"258","car_part_id":"258","bestbuy_id":"1996","category":"battery","brand":"energizer","name":"D31L","value":"","description":"7050","price":"7050"},</v>
      </c>
    </row>
    <row r="260" customFormat="false" ht="13.8" hidden="false" customHeight="false" outlineLevel="0" collapsed="false">
      <c r="A260" s="5" t="n">
        <v>259</v>
      </c>
      <c r="B260" s="8" t="n">
        <v>259</v>
      </c>
      <c r="C260" s="5" t="n">
        <f aca="false">VLOOKUP(B260,model!A259:H878,8,0)</f>
        <v>11</v>
      </c>
      <c r="D260" s="5" t="str">
        <f aca="false">IFERROR(VLOOKUP(C260,part!$A$2:$E$51,2,0),"")</f>
        <v>BATTERY</v>
      </c>
      <c r="E260" s="5" t="str">
        <f aca="false">IFERROR(VLOOKUP(C260,part!$A$2:$E$51,3,0),"")</f>
        <v>OE BATTERY</v>
      </c>
      <c r="F260" s="5" t="str">
        <f aca="false">IFERROR(VLOOKUP(C260,part!$A$2:$E$51,4,0),"")</f>
        <v>N50</v>
      </c>
      <c r="G260" s="5" t="n">
        <f aca="false">IFERROR(VLOOKUP(C260,part!$A$2:$E$51,5,0),"")</f>
        <v>0</v>
      </c>
      <c r="H260" s="5" t="str">
        <f aca="false">VLOOKUP(A260,model!$A$1:$I$620,9,0)</f>
        <v>D26L</v>
      </c>
      <c r="I260" s="5" t="n">
        <f aca="false">VLOOKUP(B260,model!$A$2:$J$620,10,0)</f>
        <v>0</v>
      </c>
      <c r="J260" s="5" t="n">
        <f aca="false">VLOOKUP(B260,Sheet6!K259:L1162,2,0)</f>
        <v>0</v>
      </c>
      <c r="K260" s="5" t="n">
        <f aca="false">VLOOKUP(B260,model!A259:M878,13,0)</f>
        <v>1995</v>
      </c>
      <c r="L260" s="5" t="str">
        <f aca="false">"{"&amp;""""&amp;"id"&amp;""""&amp;":"&amp;""""&amp;A260&amp;""""&amp;","&amp;""""&amp;"car_model_id"&amp;""""&amp;":"&amp;""""&amp;B260&amp;""""&amp;","&amp;""""&amp;"car_model"&amp;""""&amp;":"&amp;"["&amp;N260&amp;"],"&amp;""""&amp;"parts"&amp;""""&amp;":"&amp;"["&amp;O260&amp;"]"&amp;","&amp;""""&amp;"products"&amp;""""&amp;":"&amp;"["&amp;P260&amp;"]"&amp;"}"&amp;","</f>
        <v>{"id":"259","car_model_id":"259","car_model":[{"id":"259","make_id":"20","model_name":"D-Max 2.5Li 4x2/3.0Li 4x4 (New Gen Bod) ","year_model":"2004 - on","description":""},],"parts":[{"id":"11","category":"BATTERY","name":"OE BATTERY","code":"N50","description":""},],"products":[{"id":"259","car_part_id":"259","bestbuy_id":"1995","category":"battery","brand":"energizer","name":"D26L","value":"","description":"6300","price":"6300"},]},</v>
      </c>
      <c r="M260" s="5" t="str">
        <f aca="false">"parts"&amp;""""&amp;":"&amp;"["&amp;O260&amp;"]"&amp;","&amp;""""&amp;"products"&amp;""""&amp;":"&amp;"["&amp;P260&amp;"]"&amp;"}"&amp;","</f>
        <v>parts":[{"id":"11","category":"BATTERY","name":"OE BATTERY","code":"N50","description":""},],"products":[{"id":"259","car_part_id":"259","bestbuy_id":"1995","category":"battery","brand":"energizer","name":"D26L","value":"","description":"6300","price":"6300"},]},</v>
      </c>
      <c r="N260" s="5" t="str">
        <f aca="false">VLOOKUP(B260,model!$A$2:$V$620,22,0)</f>
        <v>{"id":"259","make_id":"20","model_name":"D-Max 2.5Li 4x2/3.0Li 4x4 (New Gen Bod) ","year_model":"2004 - on","description":""},</v>
      </c>
      <c r="O260" s="5" t="str">
        <f aca="false">VLOOKUP(C260,part!$A$2:$G$51,7,0)</f>
        <v>{"id":"11","category":"BATTERY","name":"OE BATTERY","code":"N50","description":""},</v>
      </c>
      <c r="P260" s="5" t="str">
        <f aca="false">VLOOKUP(A260,product!B260:Y879,23,0)</f>
        <v>{"id":"259","car_part_id":"259","bestbuy_id":"1995","category":"battery","brand":"energizer","name":"D26L","value":"","description":"6300","price":"6300"},</v>
      </c>
    </row>
    <row r="261" customFormat="false" ht="13.8" hidden="false" customHeight="false" outlineLevel="0" collapsed="false">
      <c r="A261" s="5" t="n">
        <v>260</v>
      </c>
      <c r="B261" s="8" t="n">
        <v>260</v>
      </c>
      <c r="C261" s="5" t="n">
        <f aca="false">VLOOKUP(B261,model!A260:H879,8,0)</f>
        <v>11</v>
      </c>
      <c r="D261" s="5" t="str">
        <f aca="false">IFERROR(VLOOKUP(C261,part!$A$2:$E$51,2,0),"")</f>
        <v>BATTERY</v>
      </c>
      <c r="E261" s="5" t="str">
        <f aca="false">IFERROR(VLOOKUP(C261,part!$A$2:$E$51,3,0),"")</f>
        <v>OE BATTERY</v>
      </c>
      <c r="F261" s="5" t="str">
        <f aca="false">IFERROR(VLOOKUP(C261,part!$A$2:$E$51,4,0),"")</f>
        <v>N50</v>
      </c>
      <c r="G261" s="5" t="n">
        <f aca="false">IFERROR(VLOOKUP(C261,part!$A$2:$E$51,5,0),"")</f>
        <v>0</v>
      </c>
      <c r="H261" s="5" t="str">
        <f aca="false">VLOOKUP(A261,model!$A$1:$I$620,9,0)</f>
        <v>D26L</v>
      </c>
      <c r="I261" s="5" t="n">
        <f aca="false">VLOOKUP(B261,model!$A$2:$J$620,10,0)</f>
        <v>0</v>
      </c>
      <c r="J261" s="5" t="n">
        <f aca="false">VLOOKUP(B261,Sheet6!K260:L1163,2,0)</f>
        <v>0</v>
      </c>
      <c r="K261" s="5" t="n">
        <f aca="false">VLOOKUP(B261,model!A260:M879,13,0)</f>
        <v>1995</v>
      </c>
      <c r="L261" s="5" t="str">
        <f aca="false">"{"&amp;""""&amp;"id"&amp;""""&amp;":"&amp;""""&amp;A261&amp;""""&amp;","&amp;""""&amp;"car_model_id"&amp;""""&amp;":"&amp;""""&amp;B261&amp;""""&amp;","&amp;""""&amp;"car_model"&amp;""""&amp;":"&amp;"["&amp;N261&amp;"],"&amp;""""&amp;"parts"&amp;""""&amp;":"&amp;"["&amp;O261&amp;"]"&amp;","&amp;""""&amp;"products"&amp;""""&amp;":"&amp;"["&amp;P261&amp;"]"&amp;"}"&amp;","</f>
        <v>{"id":"260","car_model_id":"260","car_model":[{"id":"260","make_id":"20","model_name":"FSR 345L/FVR345L","year_model":"","description":""},],"parts":[{"id":"11","category":"BATTERY","name":"OE BATTERY","code":"N50","description":""},],"products":[{"id":"260","car_part_id":"260","bestbuy_id":"1995","category":"battery","brand":"energizer","name":"D26L","value":"","description":"6300","price":"6300"},]},</v>
      </c>
      <c r="M261" s="5" t="str">
        <f aca="false">"parts"&amp;""""&amp;":"&amp;"["&amp;O261&amp;"]"&amp;","&amp;""""&amp;"products"&amp;""""&amp;":"&amp;"["&amp;P261&amp;"]"&amp;"}"&amp;","</f>
        <v>parts":[{"id":"11","category":"BATTERY","name":"OE BATTERY","code":"N50","description":""},],"products":[{"id":"260","car_part_id":"260","bestbuy_id":"1995","category":"battery","brand":"energizer","name":"D26L","value":"","description":"6300","price":"6300"},]},</v>
      </c>
      <c r="N261" s="5" t="str">
        <f aca="false">VLOOKUP(B261,model!$A$2:$V$620,22,0)</f>
        <v>{"id":"260","make_id":"20","model_name":"FSR 345L/FVR345L","year_model":"","description":""},</v>
      </c>
      <c r="O261" s="5" t="str">
        <f aca="false">VLOOKUP(C261,part!$A$2:$G$51,7,0)</f>
        <v>{"id":"11","category":"BATTERY","name":"OE BATTERY","code":"N50","description":""},</v>
      </c>
      <c r="P261" s="5" t="str">
        <f aca="false">VLOOKUP(A261,product!B261:Y880,23,0)</f>
        <v>{"id":"260","car_part_id":"260","bestbuy_id":"1995","category":"battery","brand":"energizer","name":"D26L","value":"","description":"6300","price":"6300"},</v>
      </c>
    </row>
    <row r="262" customFormat="false" ht="13.8" hidden="false" customHeight="false" outlineLevel="0" collapsed="false">
      <c r="A262" s="5" t="n">
        <v>261</v>
      </c>
      <c r="B262" s="8" t="n">
        <v>261</v>
      </c>
      <c r="C262" s="5" t="n">
        <f aca="false">VLOOKUP(B262,model!A261:H880,8,0)</f>
        <v>11</v>
      </c>
      <c r="D262" s="5" t="str">
        <f aca="false">IFERROR(VLOOKUP(C262,part!$A$2:$E$51,2,0),"")</f>
        <v>BATTERY</v>
      </c>
      <c r="E262" s="5" t="str">
        <f aca="false">IFERROR(VLOOKUP(C262,part!$A$2:$E$51,3,0),"")</f>
        <v>OE BATTERY</v>
      </c>
      <c r="F262" s="5" t="str">
        <f aca="false">IFERROR(VLOOKUP(C262,part!$A$2:$E$51,4,0),"")</f>
        <v>N50</v>
      </c>
      <c r="G262" s="5" t="n">
        <f aca="false">IFERROR(VLOOKUP(C262,part!$A$2:$E$51,5,0),"")</f>
        <v>0</v>
      </c>
      <c r="H262" s="5" t="str">
        <f aca="false">VLOOKUP(A262,model!$A$1:$I$620,9,0)</f>
        <v>D26L</v>
      </c>
      <c r="I262" s="5" t="n">
        <f aca="false">VLOOKUP(B262,model!$A$2:$J$620,10,0)</f>
        <v>0</v>
      </c>
      <c r="J262" s="5" t="n">
        <f aca="false">VLOOKUP(B262,Sheet6!K261:L1164,2,0)</f>
        <v>0</v>
      </c>
      <c r="K262" s="5" t="n">
        <f aca="false">VLOOKUP(B262,model!A261:M880,13,0)</f>
        <v>1995</v>
      </c>
      <c r="L262" s="5" t="str">
        <f aca="false">"{"&amp;""""&amp;"id"&amp;""""&amp;":"&amp;""""&amp;A262&amp;""""&amp;","&amp;""""&amp;"car_model_id"&amp;""""&amp;":"&amp;""""&amp;B262&amp;""""&amp;","&amp;""""&amp;"car_model"&amp;""""&amp;":"&amp;"["&amp;N262&amp;"],"&amp;""""&amp;"parts"&amp;""""&amp;":"&amp;"["&amp;O262&amp;"]"&amp;","&amp;""""&amp;"products"&amp;""""&amp;":"&amp;"["&amp;P262&amp;"]"&amp;"}"&amp;","</f>
        <v>{"id":"261","car_model_id":"261","car_model":[{"id":"261","make_id":"20","model_name":"FTR","year_model":"1995 - 2000","description":""},],"parts":[{"id":"11","category":"BATTERY","name":"OE BATTERY","code":"N50","description":""},],"products":[{"id":"261","car_part_id":"261","bestbuy_id":"1995","category":"battery","brand":"energizer","name":"D26L","value":"","description":"6300","price":"6300"},]},</v>
      </c>
      <c r="M262" s="5" t="str">
        <f aca="false">"parts"&amp;""""&amp;":"&amp;"["&amp;O262&amp;"]"&amp;","&amp;""""&amp;"products"&amp;""""&amp;":"&amp;"["&amp;P262&amp;"]"&amp;"}"&amp;","</f>
        <v>parts":[{"id":"11","category":"BATTERY","name":"OE BATTERY","code":"N50","description":""},],"products":[{"id":"261","car_part_id":"261","bestbuy_id":"1995","category":"battery","brand":"energizer","name":"D26L","value":"","description":"6300","price":"6300"},]},</v>
      </c>
      <c r="N262" s="5" t="str">
        <f aca="false">VLOOKUP(B262,model!$A$2:$V$620,22,0)</f>
        <v>{"id":"261","make_id":"20","model_name":"FTR","year_model":"1995 - 2000","description":""},</v>
      </c>
      <c r="O262" s="5" t="str">
        <f aca="false">VLOOKUP(C262,part!$A$2:$G$51,7,0)</f>
        <v>{"id":"11","category":"BATTERY","name":"OE BATTERY","code":"N50","description":""},</v>
      </c>
      <c r="P262" s="5" t="str">
        <f aca="false">VLOOKUP(A262,product!B262:Y881,23,0)</f>
        <v>{"id":"261","car_part_id":"261","bestbuy_id":"1995","category":"battery","brand":"energizer","name":"D26L","value":"","description":"6300","price":"6300"},</v>
      </c>
    </row>
    <row r="263" customFormat="false" ht="13.8" hidden="false" customHeight="false" outlineLevel="0" collapsed="false">
      <c r="A263" s="5" t="n">
        <v>262</v>
      </c>
      <c r="B263" s="8" t="n">
        <v>262</v>
      </c>
      <c r="C263" s="5" t="n">
        <f aca="false">VLOOKUP(B263,model!A262:H881,8,0)</f>
        <v>1</v>
      </c>
      <c r="D263" s="5" t="str">
        <f aca="false">IFERROR(VLOOKUP(C263,part!$A$2:$E$51,2,0),"")</f>
        <v>BATTERY</v>
      </c>
      <c r="E263" s="5" t="str">
        <f aca="false">IFERROR(VLOOKUP(C263,part!$A$2:$E$51,3,0),"")</f>
        <v>OE BATTERY</v>
      </c>
      <c r="F263" s="5" t="str">
        <f aca="false">IFERROR(VLOOKUP(C263,part!$A$2:$E$51,4,0),"")</f>
        <v>N70</v>
      </c>
      <c r="G263" s="5" t="n">
        <f aca="false">IFERROR(VLOOKUP(C263,part!$A$2:$E$51,5,0),"")</f>
        <v>0</v>
      </c>
      <c r="H263" s="5" t="str">
        <f aca="false">VLOOKUP(A263,model!$A$1:$I$620,9,0)</f>
        <v>D31L</v>
      </c>
      <c r="I263" s="5" t="n">
        <f aca="false">VLOOKUP(B263,model!$A$2:$J$620,10,0)</f>
        <v>0</v>
      </c>
      <c r="J263" s="5" t="n">
        <f aca="false">VLOOKUP(B263,Sheet6!K262:L1165,2,0)</f>
        <v>0</v>
      </c>
      <c r="K263" s="5" t="n">
        <f aca="false">VLOOKUP(B263,model!A262:M881,13,0)</f>
        <v>1996</v>
      </c>
      <c r="L263" s="5" t="str">
        <f aca="false">"{"&amp;""""&amp;"id"&amp;""""&amp;":"&amp;""""&amp;A263&amp;""""&amp;","&amp;""""&amp;"car_model_id"&amp;""""&amp;":"&amp;""""&amp;B263&amp;""""&amp;","&amp;""""&amp;"car_model"&amp;""""&amp;":"&amp;"["&amp;N263&amp;"],"&amp;""""&amp;"parts"&amp;""""&amp;":"&amp;"["&amp;O263&amp;"]"&amp;","&amp;""""&amp;"products"&amp;""""&amp;":"&amp;"["&amp;P263&amp;"]"&amp;"}"&amp;","</f>
        <v>{"id":"262","car_model_id":"262","car_model":[{"id":"262","make_id":"20","model_name":"Fuego","year_model":"1998 - on","description":""},],"parts":[{"id":"1","category":"BATTERY","name":"OE BATTERY","code":"N70","description":""},],"products":[{"id":"262","car_part_id":"262","bestbuy_id":"1996","category":"battery","brand":"energizer","name":"D31L","value":"","description":"7050","price":"7050"},]},</v>
      </c>
      <c r="M263" s="5" t="str">
        <f aca="false">"parts"&amp;""""&amp;":"&amp;"["&amp;O263&amp;"]"&amp;","&amp;""""&amp;"products"&amp;""""&amp;":"&amp;"["&amp;P263&amp;"]"&amp;"}"&amp;","</f>
        <v>parts":[{"id":"1","category":"BATTERY","name":"OE BATTERY","code":"N70","description":""},],"products":[{"id":"262","car_part_id":"262","bestbuy_id":"1996","category":"battery","brand":"energizer","name":"D31L","value":"","description":"7050","price":"7050"},]},</v>
      </c>
      <c r="N263" s="5" t="str">
        <f aca="false">VLOOKUP(B263,model!$A$2:$V$620,22,0)</f>
        <v>{"id":"262","make_id":"20","model_name":"Fuego","year_model":"1998 - on","description":""},</v>
      </c>
      <c r="O263" s="5" t="str">
        <f aca="false">VLOOKUP(C263,part!$A$2:$G$51,7,0)</f>
        <v>{"id":"1","category":"BATTERY","name":"OE BATTERY","code":"N70","description":""},</v>
      </c>
      <c r="P263" s="5" t="str">
        <f aca="false">VLOOKUP(A263,product!B263:Y882,23,0)</f>
        <v>{"id":"262","car_part_id":"262","bestbuy_id":"1996","category":"battery","brand":"energizer","name":"D31L","value":"","description":"7050","price":"7050"},</v>
      </c>
    </row>
    <row r="264" customFormat="false" ht="13.8" hidden="false" customHeight="false" outlineLevel="0" collapsed="false">
      <c r="A264" s="5" t="n">
        <v>263</v>
      </c>
      <c r="B264" s="8" t="n">
        <v>263</v>
      </c>
      <c r="C264" s="5" t="n">
        <f aca="false">VLOOKUP(B264,model!A263:H882,8,0)</f>
        <v>2</v>
      </c>
      <c r="D264" s="5" t="str">
        <f aca="false">IFERROR(VLOOKUP(C264,part!$A$2:$E$51,2,0),"")</f>
        <v>BATTERY</v>
      </c>
      <c r="E264" s="5" t="str">
        <f aca="false">IFERROR(VLOOKUP(C264,part!$A$2:$E$51,3,0),"")</f>
        <v>OE BATTERY</v>
      </c>
      <c r="F264" s="5" t="str">
        <f aca="false">IFERROR(VLOOKUP(C264,part!$A$2:$E$51,4,0),"")</f>
        <v>NS50</v>
      </c>
      <c r="G264" s="5" t="n">
        <f aca="false">IFERROR(VLOOKUP(C264,part!$A$2:$E$51,5,0),"")</f>
        <v>0</v>
      </c>
      <c r="H264" s="5" t="str">
        <f aca="false">VLOOKUP(A264,model!$A$1:$I$620,9,0)</f>
        <v>D23L</v>
      </c>
      <c r="I264" s="5" t="n">
        <f aca="false">VLOOKUP(B264,model!$A$2:$J$620,10,0)</f>
        <v>0</v>
      </c>
      <c r="J264" s="5" t="n">
        <f aca="false">VLOOKUP(B264,Sheet6!K263:L1166,2,0)</f>
        <v>0</v>
      </c>
      <c r="K264" s="5" t="n">
        <f aca="false">VLOOKUP(B264,model!A263:M882,13,0)</f>
        <v>1983</v>
      </c>
      <c r="L264" s="5" t="str">
        <f aca="false">"{"&amp;""""&amp;"id"&amp;""""&amp;":"&amp;""""&amp;A264&amp;""""&amp;","&amp;""""&amp;"car_model_id"&amp;""""&amp;":"&amp;""""&amp;B264&amp;""""&amp;","&amp;""""&amp;"car_model"&amp;""""&amp;":"&amp;"["&amp;N264&amp;"],"&amp;""""&amp;"parts"&amp;""""&amp;":"&amp;"["&amp;O264&amp;"]"&amp;","&amp;""""&amp;"products"&amp;""""&amp;":"&amp;"["&amp;P264&amp;"]"&amp;"}"&amp;","</f>
        <v>{"id":"263","car_model_id":"263","car_model":[{"id":"263","make_id":"20","model_name":"Highlander ","year_model":" 1996 - on","description":""},],"parts":[{"id":"2","category":"BATTERY","name":"OE BATTERY","code":"NS50","description":""},],"products":[{"id":"263","car_part_id":"263","bestbuy_id":"1983","category":"battery","brand":"energizer","name":"D23L","value":"","description":"5950","price":"5950"},]},</v>
      </c>
      <c r="M264" s="5" t="str">
        <f aca="false">"parts"&amp;""""&amp;":"&amp;"["&amp;O264&amp;"]"&amp;","&amp;""""&amp;"products"&amp;""""&amp;":"&amp;"["&amp;P264&amp;"]"&amp;"}"&amp;","</f>
        <v>parts":[{"id":"2","category":"BATTERY","name":"OE BATTERY","code":"NS50","description":""},],"products":[{"id":"263","car_part_id":"263","bestbuy_id":"1983","category":"battery","brand":"energizer","name":"D23L","value":"","description":"5950","price":"5950"},]},</v>
      </c>
      <c r="N264" s="5" t="str">
        <f aca="false">VLOOKUP(B264,model!$A$2:$V$620,22,0)</f>
        <v>{"id":"263","make_id":"20","model_name":"Highlander ","year_model":" 1996 - on","description":""},</v>
      </c>
      <c r="O264" s="5" t="str">
        <f aca="false">VLOOKUP(C264,part!$A$2:$G$51,7,0)</f>
        <v>{"id":"2","category":"BATTERY","name":"OE BATTERY","code":"NS50","description":""},</v>
      </c>
      <c r="P264" s="5" t="str">
        <f aca="false">VLOOKUP(A264,product!B264:Y883,23,0)</f>
        <v>{"id":"263","car_part_id":"263","bestbuy_id":"1983","category":"battery","brand":"energizer","name":"D23L","value":"","description":"5950","price":"5950"},</v>
      </c>
    </row>
    <row r="265" customFormat="false" ht="13.8" hidden="false" customHeight="false" outlineLevel="0" collapsed="false">
      <c r="A265" s="5" t="n">
        <v>264</v>
      </c>
      <c r="B265" s="8" t="n">
        <v>264</v>
      </c>
      <c r="C265" s="5" t="n">
        <f aca="false">VLOOKUP(B265,model!A264:H883,8,0)</f>
        <v>2</v>
      </c>
      <c r="D265" s="5" t="str">
        <f aca="false">IFERROR(VLOOKUP(C265,part!$A$2:$E$51,2,0),"")</f>
        <v>BATTERY</v>
      </c>
      <c r="E265" s="5" t="str">
        <f aca="false">IFERROR(VLOOKUP(C265,part!$A$2:$E$51,3,0),"")</f>
        <v>OE BATTERY</v>
      </c>
      <c r="F265" s="5" t="str">
        <f aca="false">IFERROR(VLOOKUP(C265,part!$A$2:$E$51,4,0),"")</f>
        <v>NS50</v>
      </c>
      <c r="G265" s="5" t="n">
        <f aca="false">IFERROR(VLOOKUP(C265,part!$A$2:$E$51,5,0),"")</f>
        <v>0</v>
      </c>
      <c r="H265" s="5" t="str">
        <f aca="false">VLOOKUP(A265,model!$A$1:$I$620,9,0)</f>
        <v>D23L</v>
      </c>
      <c r="I265" s="5" t="n">
        <f aca="false">VLOOKUP(B265,model!$A$2:$J$620,10,0)</f>
        <v>0</v>
      </c>
      <c r="J265" s="5" t="n">
        <f aca="false">VLOOKUP(B265,Sheet6!K264:L1167,2,0)</f>
        <v>0</v>
      </c>
      <c r="K265" s="5" t="n">
        <f aca="false">VLOOKUP(B265,model!A264:M883,13,0)</f>
        <v>1983</v>
      </c>
      <c r="L265" s="5" t="str">
        <f aca="false">"{"&amp;""""&amp;"id"&amp;""""&amp;":"&amp;""""&amp;A265&amp;""""&amp;","&amp;""""&amp;"car_model_id"&amp;""""&amp;":"&amp;""""&amp;B265&amp;""""&amp;","&amp;""""&amp;"car_model"&amp;""""&amp;":"&amp;"["&amp;N265&amp;"],"&amp;""""&amp;"parts"&amp;""""&amp;":"&amp;"["&amp;O265&amp;"]"&amp;","&amp;""""&amp;"products"&amp;""""&amp;":"&amp;"["&amp;P265&amp;"]"&amp;"}"&amp;","</f>
        <v>{"id":"264","car_model_id":"264","car_model":[{"id":"264","make_id":"20","model_name":"NHR/NKR","year_model":"","description":""},],"parts":[{"id":"2","category":"BATTERY","name":"OE BATTERY","code":"NS50","description":""},],"products":[{"id":"264","car_part_id":"264","bestbuy_id":"1983","category":"battery","brand":"energizer","name":"D23L","value":"","description":"5950","price":"5950"},]},</v>
      </c>
      <c r="M265" s="5" t="str">
        <f aca="false">"parts"&amp;""""&amp;":"&amp;"["&amp;O265&amp;"]"&amp;","&amp;""""&amp;"products"&amp;""""&amp;":"&amp;"["&amp;P265&amp;"]"&amp;"}"&amp;","</f>
        <v>parts":[{"id":"2","category":"BATTERY","name":"OE BATTERY","code":"NS50","description":""},],"products":[{"id":"264","car_part_id":"264","bestbuy_id":"1983","category":"battery","brand":"energizer","name":"D23L","value":"","description":"5950","price":"5950"},]},</v>
      </c>
      <c r="N265" s="5" t="str">
        <f aca="false">VLOOKUP(B265,model!$A$2:$V$620,22,0)</f>
        <v>{"id":"264","make_id":"20","model_name":"NHR/NKR","year_model":"","description":""},</v>
      </c>
      <c r="O265" s="5" t="str">
        <f aca="false">VLOOKUP(C265,part!$A$2:$G$51,7,0)</f>
        <v>{"id":"2","category":"BATTERY","name":"OE BATTERY","code":"NS50","description":""},</v>
      </c>
      <c r="P265" s="5" t="str">
        <f aca="false">VLOOKUP(A265,product!B265:Y884,23,0)</f>
        <v>{"id":"264","car_part_id":"264","bestbuy_id":"1983","category":"battery","brand":"energizer","name":"D23L","value":"","description":"5950","price":"5950"},</v>
      </c>
    </row>
    <row r="266" customFormat="false" ht="13.8" hidden="false" customHeight="false" outlineLevel="0" collapsed="false">
      <c r="A266" s="5" t="n">
        <v>265</v>
      </c>
      <c r="B266" s="8" t="n">
        <v>265</v>
      </c>
      <c r="C266" s="5" t="n">
        <f aca="false">VLOOKUP(B266,model!A265:H884,8,0)</f>
        <v>24</v>
      </c>
      <c r="D266" s="5" t="str">
        <f aca="false">IFERROR(VLOOKUP(C266,part!$A$2:$E$51,2,0),"")</f>
        <v>BATTERY</v>
      </c>
      <c r="E266" s="5" t="str">
        <f aca="false">IFERROR(VLOOKUP(C266,part!$A$2:$E$51,3,0),"")</f>
        <v>OE BATTERY</v>
      </c>
      <c r="F266" s="5" t="str">
        <f aca="false">IFERROR(VLOOKUP(C266,part!$A$2:$E$51,4,0),"")</f>
        <v>N50x2</v>
      </c>
      <c r="G266" s="5" t="n">
        <f aca="false">IFERROR(VLOOKUP(C266,part!$A$2:$E$51,5,0),"")</f>
        <v>0</v>
      </c>
      <c r="H266" s="5" t="str">
        <f aca="false">VLOOKUP(A266,model!$A$1:$I$620,9,0)</f>
        <v>D26L/R</v>
      </c>
      <c r="I266" s="5" t="n">
        <f aca="false">VLOOKUP(B266,model!$A$2:$J$620,10,0)</f>
        <v>0</v>
      </c>
      <c r="J266" s="5" t="n">
        <f aca="false">VLOOKUP(B266,Sheet6!K265:L1168,2,0)</f>
        <v>0</v>
      </c>
      <c r="K266" s="5" t="n">
        <f aca="false">VLOOKUP(B266,model!A265:M884,13,0)</f>
        <v>0</v>
      </c>
      <c r="L266" s="5" t="str">
        <f aca="false">"{"&amp;""""&amp;"id"&amp;""""&amp;":"&amp;""""&amp;A266&amp;""""&amp;","&amp;""""&amp;"car_model_id"&amp;""""&amp;":"&amp;""""&amp;B266&amp;""""&amp;","&amp;""""&amp;"car_model"&amp;""""&amp;":"&amp;"["&amp;N266&amp;"],"&amp;""""&amp;"parts"&amp;""""&amp;":"&amp;"["&amp;O266&amp;"]"&amp;","&amp;""""&amp;"products"&amp;""""&amp;":"&amp;"["&amp;P266&amp;"]"&amp;"}"&amp;","</f>
        <v>{"id":"265","car_model_id":"265","car_model":[{"id":"265","make_id":"20","model_name":"NHR/NKR","year_model":"2014","description":""},],"parts":[{"id":"24","category":"BATTERY","name":"OE BATTERY","code":"N50x2","description":""},],"products":[{"id":"265","car_part_id":"265","bestbuy_id":"0","category":"battery","brand":"energizer","name":"D26L/R","value":"","description":"","price":""},]},</v>
      </c>
      <c r="M266" s="5" t="str">
        <f aca="false">"parts"&amp;""""&amp;":"&amp;"["&amp;O266&amp;"]"&amp;","&amp;""""&amp;"products"&amp;""""&amp;":"&amp;"["&amp;P266&amp;"]"&amp;"}"&amp;","</f>
        <v>parts":[{"id":"24","category":"BATTERY","name":"OE BATTERY","code":"N50x2","description":""},],"products":[{"id":"265","car_part_id":"265","bestbuy_id":"0","category":"battery","brand":"energizer","name":"D26L/R","value":"","description":"","price":""},]},</v>
      </c>
      <c r="N266" s="5" t="str">
        <f aca="false">VLOOKUP(B266,model!$A$2:$V$620,22,0)</f>
        <v>{"id":"265","make_id":"20","model_name":"NHR/NKR","year_model":"2014","description":""},</v>
      </c>
      <c r="O266" s="5" t="str">
        <f aca="false">VLOOKUP(C266,part!$A$2:$G$51,7,0)</f>
        <v>{"id":"24","category":"BATTERY","name":"OE BATTERY","code":"N50x2","description":""},</v>
      </c>
      <c r="P266" s="5" t="str">
        <f aca="false">VLOOKUP(A266,product!B266:Y885,23,0)</f>
        <v>{"id":"265","car_part_id":"265","bestbuy_id":"0","category":"battery","brand":"energizer","name":"D26L/R","value":"","description":"","price":""},</v>
      </c>
    </row>
    <row r="267" customFormat="false" ht="13.8" hidden="false" customHeight="false" outlineLevel="0" collapsed="false">
      <c r="A267" s="5" t="n">
        <v>266</v>
      </c>
      <c r="B267" s="8" t="n">
        <v>266</v>
      </c>
      <c r="C267" s="5" t="n">
        <f aca="false">VLOOKUP(B267,model!A266:H885,8,0)</f>
        <v>2</v>
      </c>
      <c r="D267" s="5" t="str">
        <f aca="false">IFERROR(VLOOKUP(C267,part!$A$2:$E$51,2,0),"")</f>
        <v>BATTERY</v>
      </c>
      <c r="E267" s="5" t="str">
        <f aca="false">IFERROR(VLOOKUP(C267,part!$A$2:$E$51,3,0),"")</f>
        <v>OE BATTERY</v>
      </c>
      <c r="F267" s="5" t="str">
        <f aca="false">IFERROR(VLOOKUP(C267,part!$A$2:$E$51,4,0),"")</f>
        <v>NS50</v>
      </c>
      <c r="G267" s="5" t="n">
        <f aca="false">IFERROR(VLOOKUP(C267,part!$A$2:$E$51,5,0),"")</f>
        <v>0</v>
      </c>
      <c r="H267" s="5" t="str">
        <f aca="false">VLOOKUP(A267,model!$A$1:$I$620,9,0)</f>
        <v>D23R</v>
      </c>
      <c r="I267" s="5" t="n">
        <f aca="false">VLOOKUP(B267,model!$A$2:$J$620,10,0)</f>
        <v>0</v>
      </c>
      <c r="J267" s="5" t="n">
        <f aca="false">VLOOKUP(B267,Sheet6!K266:L1169,2,0)</f>
        <v>0</v>
      </c>
      <c r="K267" s="5" t="n">
        <f aca="false">VLOOKUP(B267,model!A266:M885,13,0)</f>
        <v>0</v>
      </c>
      <c r="L267" s="5" t="str">
        <f aca="false">"{"&amp;""""&amp;"id"&amp;""""&amp;":"&amp;""""&amp;A267&amp;""""&amp;","&amp;""""&amp;"car_model_id"&amp;""""&amp;":"&amp;""""&amp;B267&amp;""""&amp;","&amp;""""&amp;"car_model"&amp;""""&amp;":"&amp;"["&amp;N267&amp;"],"&amp;""""&amp;"parts"&amp;""""&amp;":"&amp;"["&amp;O267&amp;"]"&amp;","&amp;""""&amp;"products"&amp;""""&amp;":"&amp;"["&amp;P267&amp;"]"&amp;"}"&amp;","</f>
        <v>{"id":"266","car_model_id":"266","car_model":[{"id":"266","make_id":"20","model_name":"NQR","year_model":"","description":""},],"parts":[{"id":"2","category":"BATTERY","name":"OE BATTERY","code":"NS50","description":""},],"products":[{"id":"266","car_part_id":"266","bestbuy_id":"0","category":"battery","brand":"energizer","name":"D23R","value":"","description":"","price":""},]},</v>
      </c>
      <c r="M267" s="5" t="str">
        <f aca="false">"parts"&amp;""""&amp;":"&amp;"["&amp;O267&amp;"]"&amp;","&amp;""""&amp;"products"&amp;""""&amp;":"&amp;"["&amp;P267&amp;"]"&amp;"}"&amp;","</f>
        <v>parts":[{"id":"2","category":"BATTERY","name":"OE BATTERY","code":"NS50","description":""},],"products":[{"id":"266","car_part_id":"266","bestbuy_id":"0","category":"battery","brand":"energizer","name":"D23R","value":"","description":"","price":""},]},</v>
      </c>
      <c r="N267" s="5" t="str">
        <f aca="false">VLOOKUP(B267,model!$A$2:$V$620,22,0)</f>
        <v>{"id":"266","make_id":"20","model_name":"NQR","year_model":"","description":""},</v>
      </c>
      <c r="O267" s="5" t="str">
        <f aca="false">VLOOKUP(C267,part!$A$2:$G$51,7,0)</f>
        <v>{"id":"2","category":"BATTERY","name":"OE BATTERY","code":"NS50","description":""},</v>
      </c>
      <c r="P267" s="5" t="str">
        <f aca="false">VLOOKUP(A267,product!B267:Y886,23,0)</f>
        <v>{"id":"266","car_part_id":"266","bestbuy_id":"0","category":"battery","brand":"energizer","name":"D23R","value":"","description":"","price":""},</v>
      </c>
    </row>
    <row r="268" customFormat="false" ht="13.8" hidden="false" customHeight="false" outlineLevel="0" collapsed="false">
      <c r="A268" s="5" t="n">
        <v>267</v>
      </c>
      <c r="B268" s="8" t="n">
        <v>267</v>
      </c>
      <c r="C268" s="5" t="n">
        <f aca="false">VLOOKUP(B268,model!A267:H886,8,0)</f>
        <v>1</v>
      </c>
      <c r="D268" s="5" t="str">
        <f aca="false">IFERROR(VLOOKUP(C268,part!$A$2:$E$51,2,0),"")</f>
        <v>BATTERY</v>
      </c>
      <c r="E268" s="5" t="str">
        <f aca="false">IFERROR(VLOOKUP(C268,part!$A$2:$E$51,3,0),"")</f>
        <v>OE BATTERY</v>
      </c>
      <c r="F268" s="5" t="str">
        <f aca="false">IFERROR(VLOOKUP(C268,part!$A$2:$E$51,4,0),"")</f>
        <v>N70</v>
      </c>
      <c r="G268" s="5" t="n">
        <f aca="false">IFERROR(VLOOKUP(C268,part!$A$2:$E$51,5,0),"")</f>
        <v>0</v>
      </c>
      <c r="H268" s="5" t="str">
        <f aca="false">VLOOKUP(A268,model!$A$1:$I$620,9,0)</f>
        <v>D31L</v>
      </c>
      <c r="I268" s="5" t="n">
        <f aca="false">VLOOKUP(B268,model!$A$2:$J$620,10,0)</f>
        <v>0</v>
      </c>
      <c r="J268" s="5" t="n">
        <f aca="false">VLOOKUP(B268,Sheet6!K267:L1170,2,0)</f>
        <v>0</v>
      </c>
      <c r="K268" s="5" t="n">
        <f aca="false">VLOOKUP(B268,model!A267:M886,13,0)</f>
        <v>1996</v>
      </c>
      <c r="L268" s="5" t="str">
        <f aca="false">"{"&amp;""""&amp;"id"&amp;""""&amp;":"&amp;""""&amp;A268&amp;""""&amp;","&amp;""""&amp;"car_model_id"&amp;""""&amp;":"&amp;""""&amp;B268&amp;""""&amp;","&amp;""""&amp;"car_model"&amp;""""&amp;":"&amp;"["&amp;N268&amp;"],"&amp;""""&amp;"parts"&amp;""""&amp;":"&amp;"["&amp;O268&amp;"]"&amp;","&amp;""""&amp;"products"&amp;""""&amp;":"&amp;"["&amp;P268&amp;"]"&amp;"}"&amp;","</f>
        <v>{"id":"267","car_model_id":"267","car_model":[{"id":"267","make_id":"20","model_name":"Pick-up  (All Models)","year_model":"1990 - on","description":""},],"parts":[{"id":"1","category":"BATTERY","name":"OE BATTERY","code":"N70","description":""},],"products":[{"id":"267","car_part_id":"267","bestbuy_id":"1996","category":"battery","brand":"energizer","name":"D31L","value":"","description":"7050","price":"7050"},]},</v>
      </c>
      <c r="M268" s="5" t="str">
        <f aca="false">"parts"&amp;""""&amp;":"&amp;"["&amp;O268&amp;"]"&amp;","&amp;""""&amp;"products"&amp;""""&amp;":"&amp;"["&amp;P268&amp;"]"&amp;"}"&amp;","</f>
        <v>parts":[{"id":"1","category":"BATTERY","name":"OE BATTERY","code":"N70","description":""},],"products":[{"id":"267","car_part_id":"267","bestbuy_id":"1996","category":"battery","brand":"energizer","name":"D31L","value":"","description":"7050","price":"7050"},]},</v>
      </c>
      <c r="N268" s="5" t="str">
        <f aca="false">VLOOKUP(B268,model!$A$2:$V$620,22,0)</f>
        <v>{"id":"267","make_id":"20","model_name":"Pick-up  (All Models)","year_model":"1990 - on","description":""},</v>
      </c>
      <c r="O268" s="5" t="str">
        <f aca="false">VLOOKUP(C268,part!$A$2:$G$51,7,0)</f>
        <v>{"id":"1","category":"BATTERY","name":"OE BATTERY","code":"N70","description":""},</v>
      </c>
      <c r="P268" s="5" t="str">
        <f aca="false">VLOOKUP(A268,product!B268:Y887,23,0)</f>
        <v>{"id":"267","car_part_id":"267","bestbuy_id":"1996","category":"battery","brand":"energizer","name":"D31L","value":"","description":"7050","price":"7050"},</v>
      </c>
    </row>
    <row r="269" customFormat="false" ht="13.8" hidden="false" customHeight="false" outlineLevel="0" collapsed="false">
      <c r="A269" s="5" t="n">
        <v>268</v>
      </c>
      <c r="B269" s="8" t="n">
        <v>268</v>
      </c>
      <c r="C269" s="5" t="n">
        <f aca="false">VLOOKUP(B269,model!A268:H887,8,0)</f>
        <v>2</v>
      </c>
      <c r="D269" s="5" t="str">
        <f aca="false">IFERROR(VLOOKUP(C269,part!$A$2:$E$51,2,0),"")</f>
        <v>BATTERY</v>
      </c>
      <c r="E269" s="5" t="str">
        <f aca="false">IFERROR(VLOOKUP(C269,part!$A$2:$E$51,3,0),"")</f>
        <v>OE BATTERY</v>
      </c>
      <c r="F269" s="5" t="str">
        <f aca="false">IFERROR(VLOOKUP(C269,part!$A$2:$E$51,4,0),"")</f>
        <v>NS50</v>
      </c>
      <c r="G269" s="5" t="n">
        <f aca="false">IFERROR(VLOOKUP(C269,part!$A$2:$E$51,5,0),"")</f>
        <v>0</v>
      </c>
      <c r="H269" s="5" t="str">
        <f aca="false">VLOOKUP(A269,model!$A$1:$I$620,9,0)</f>
        <v>D23L</v>
      </c>
      <c r="I269" s="5" t="n">
        <f aca="false">VLOOKUP(B269,model!$A$2:$J$620,10,0)</f>
        <v>0</v>
      </c>
      <c r="J269" s="5" t="n">
        <f aca="false">VLOOKUP(B269,Sheet6!K268:L1171,2,0)</f>
        <v>0</v>
      </c>
      <c r="K269" s="5" t="n">
        <f aca="false">VLOOKUP(B269,model!A268:M887,13,0)</f>
        <v>1983</v>
      </c>
      <c r="L269" s="5" t="str">
        <f aca="false">"{"&amp;""""&amp;"id"&amp;""""&amp;":"&amp;""""&amp;A269&amp;""""&amp;","&amp;""""&amp;"car_model_id"&amp;""""&amp;":"&amp;""""&amp;B269&amp;""""&amp;","&amp;""""&amp;"car_model"&amp;""""&amp;":"&amp;"["&amp;N269&amp;"],"&amp;""""&amp;"parts"&amp;""""&amp;":"&amp;"["&amp;O269&amp;"]"&amp;","&amp;""""&amp;"products"&amp;""""&amp;":"&amp;"["&amp;P269&amp;"]"&amp;"}"&amp;","</f>
        <v>{"id":"268","car_model_id":"268","car_model":[{"id":"268","make_id":"20","model_name":"Sportivbo","year_model":"","description":""},],"parts":[{"id":"2","category":"BATTERY","name":"OE BATTERY","code":"NS50","description":""},],"products":[{"id":"268","car_part_id":"268","bestbuy_id":"1983","category":"battery","brand":"energizer","name":"D23L","value":"","description":"5950","price":"5950"},]},</v>
      </c>
      <c r="M269" s="5" t="str">
        <f aca="false">"parts"&amp;""""&amp;":"&amp;"["&amp;O269&amp;"]"&amp;","&amp;""""&amp;"products"&amp;""""&amp;":"&amp;"["&amp;P269&amp;"]"&amp;"}"&amp;","</f>
        <v>parts":[{"id":"2","category":"BATTERY","name":"OE BATTERY","code":"NS50","description":""},],"products":[{"id":"268","car_part_id":"268","bestbuy_id":"1983","category":"battery","brand":"energizer","name":"D23L","value":"","description":"5950","price":"5950"},]},</v>
      </c>
      <c r="N269" s="5" t="str">
        <f aca="false">VLOOKUP(B269,model!$A$2:$V$620,22,0)</f>
        <v>{"id":"268","make_id":"20","model_name":"Sportivbo","year_model":"","description":""},</v>
      </c>
      <c r="O269" s="5" t="str">
        <f aca="false">VLOOKUP(C269,part!$A$2:$G$51,7,0)</f>
        <v>{"id":"2","category":"BATTERY","name":"OE BATTERY","code":"NS50","description":""},</v>
      </c>
      <c r="P269" s="5" t="str">
        <f aca="false">VLOOKUP(A269,product!B269:Y888,23,0)</f>
        <v>{"id":"268","car_part_id":"268","bestbuy_id":"1983","category":"battery","brand":"energizer","name":"D23L","value":"","description":"5950","price":"5950"},</v>
      </c>
    </row>
    <row r="270" customFormat="false" ht="13.8" hidden="false" customHeight="false" outlineLevel="0" collapsed="false">
      <c r="A270" s="5" t="n">
        <v>269</v>
      </c>
      <c r="B270" s="8" t="n">
        <v>269</v>
      </c>
      <c r="C270" s="5" t="n">
        <f aca="false">VLOOKUP(B270,model!A269:H888,8,0)</f>
        <v>1</v>
      </c>
      <c r="D270" s="5" t="str">
        <f aca="false">IFERROR(VLOOKUP(C270,part!$A$2:$E$51,2,0),"")</f>
        <v>BATTERY</v>
      </c>
      <c r="E270" s="5" t="str">
        <f aca="false">IFERROR(VLOOKUP(C270,part!$A$2:$E$51,3,0),"")</f>
        <v>OE BATTERY</v>
      </c>
      <c r="F270" s="5" t="str">
        <f aca="false">IFERROR(VLOOKUP(C270,part!$A$2:$E$51,4,0),"")</f>
        <v>N70</v>
      </c>
      <c r="G270" s="5" t="n">
        <f aca="false">IFERROR(VLOOKUP(C270,part!$A$2:$E$51,5,0),"")</f>
        <v>0</v>
      </c>
      <c r="H270" s="5" t="str">
        <f aca="false">VLOOKUP(A270,model!$A$1:$I$620,9,0)</f>
        <v>D31R</v>
      </c>
      <c r="I270" s="5" t="n">
        <f aca="false">VLOOKUP(B270,model!$A$2:$J$620,10,0)</f>
        <v>0</v>
      </c>
      <c r="J270" s="5" t="n">
        <f aca="false">VLOOKUP(B270,Sheet6!K269:L1172,2,0)</f>
        <v>0</v>
      </c>
      <c r="K270" s="5" t="n">
        <f aca="false">VLOOKUP(B270,model!A269:M888,13,0)</f>
        <v>1998</v>
      </c>
      <c r="L270" s="5" t="str">
        <f aca="false">"{"&amp;""""&amp;"id"&amp;""""&amp;":"&amp;""""&amp;A270&amp;""""&amp;","&amp;""""&amp;"car_model_id"&amp;""""&amp;":"&amp;""""&amp;B270&amp;""""&amp;","&amp;""""&amp;"car_model"&amp;""""&amp;":"&amp;"["&amp;N270&amp;"],"&amp;""""&amp;"parts"&amp;""""&amp;":"&amp;"["&amp;O270&amp;"]"&amp;","&amp;""""&amp;"products"&amp;""""&amp;":"&amp;"["&amp;P270&amp;"]"&amp;"}"&amp;","</f>
        <v>{"id":"269","car_model_id":"269","car_model":[{"id":"269","make_id":"20","model_name":"Tropper (Diesel)","year_model":"1996 - on","description":""},],"parts":[{"id":"1","category":"BATTERY","name":"OE BATTERY","code":"N70","description":""},],"products":[{"id":"269","car_part_id":"269","bestbuy_id":"1998","category":"battery","brand":"energizer","name":"D31R","value":"","description":"7050","price":"7050"},]},</v>
      </c>
      <c r="M270" s="5" t="str">
        <f aca="false">"parts"&amp;""""&amp;":"&amp;"["&amp;O270&amp;"]"&amp;","&amp;""""&amp;"products"&amp;""""&amp;":"&amp;"["&amp;P270&amp;"]"&amp;"}"&amp;","</f>
        <v>parts":[{"id":"1","category":"BATTERY","name":"OE BATTERY","code":"N70","description":""},],"products":[{"id":"269","car_part_id":"269","bestbuy_id":"1998","category":"battery","brand":"energizer","name":"D31R","value":"","description":"7050","price":"7050"},]},</v>
      </c>
      <c r="N270" s="5" t="str">
        <f aca="false">VLOOKUP(B270,model!$A$2:$V$620,22,0)</f>
        <v>{"id":"269","make_id":"20","model_name":"Tropper (Diesel)","year_model":"1996 - on","description":""},</v>
      </c>
      <c r="O270" s="5" t="str">
        <f aca="false">VLOOKUP(C270,part!$A$2:$G$51,7,0)</f>
        <v>{"id":"1","category":"BATTERY","name":"OE BATTERY","code":"N70","description":""},</v>
      </c>
      <c r="P270" s="5" t="str">
        <f aca="false">VLOOKUP(A270,product!B270:Y889,23,0)</f>
        <v>{"id":"269","car_part_id":"269","bestbuy_id":"1998","category":"battery","brand":"energizer","name":"D31R","value":"","description":"7050","price":"7050"},</v>
      </c>
    </row>
    <row r="271" customFormat="false" ht="13.8" hidden="false" customHeight="false" outlineLevel="0" collapsed="false">
      <c r="A271" s="5" t="n">
        <v>270</v>
      </c>
      <c r="B271" s="8" t="n">
        <v>270</v>
      </c>
      <c r="C271" s="5" t="n">
        <f aca="false">VLOOKUP(B271,model!A270:H889,8,0)</f>
        <v>1</v>
      </c>
      <c r="D271" s="5" t="str">
        <f aca="false">IFERROR(VLOOKUP(C271,part!$A$2:$E$51,2,0),"")</f>
        <v>BATTERY</v>
      </c>
      <c r="E271" s="5" t="str">
        <f aca="false">IFERROR(VLOOKUP(C271,part!$A$2:$E$51,3,0),"")</f>
        <v>OE BATTERY</v>
      </c>
      <c r="F271" s="5" t="str">
        <f aca="false">IFERROR(VLOOKUP(C271,part!$A$2:$E$51,4,0),"")</f>
        <v>N70</v>
      </c>
      <c r="G271" s="5" t="n">
        <f aca="false">IFERROR(VLOOKUP(C271,part!$A$2:$E$51,5,0),"")</f>
        <v>0</v>
      </c>
      <c r="H271" s="5" t="str">
        <f aca="false">VLOOKUP(A271,model!$A$1:$I$620,9,0)</f>
        <v>D31R</v>
      </c>
      <c r="I271" s="5" t="n">
        <f aca="false">VLOOKUP(B271,model!$A$2:$J$620,10,0)</f>
        <v>0</v>
      </c>
      <c r="J271" s="5" t="n">
        <f aca="false">VLOOKUP(B271,Sheet6!K270:L1173,2,0)</f>
        <v>0</v>
      </c>
      <c r="K271" s="5" t="n">
        <f aca="false">VLOOKUP(B271,model!A270:M889,13,0)</f>
        <v>1998</v>
      </c>
      <c r="L271" s="5" t="str">
        <f aca="false">"{"&amp;""""&amp;"id"&amp;""""&amp;":"&amp;""""&amp;A271&amp;""""&amp;","&amp;""""&amp;"car_model_id"&amp;""""&amp;":"&amp;""""&amp;B271&amp;""""&amp;","&amp;""""&amp;"car_model"&amp;""""&amp;":"&amp;"["&amp;N271&amp;"],"&amp;""""&amp;"parts"&amp;""""&amp;":"&amp;"["&amp;O271&amp;"]"&amp;","&amp;""""&amp;"products"&amp;""""&amp;":"&amp;"["&amp;P271&amp;"]"&amp;"}"&amp;","</f>
        <v>{"id":"270","car_model_id":"270","car_model":[{"id":"270","make_id":"20","model_name":"Tropper (Gasoline)","year_model":"1996- on","description":""},],"parts":[{"id":"1","category":"BATTERY","name":"OE BATTERY","code":"N70","description":""},],"products":[{"id":"270","car_part_id":"270","bestbuy_id":"1998","category":"battery","brand":"energizer","name":"D31R","value":"","description":"7050","price":"7050"},]},</v>
      </c>
      <c r="M271" s="5" t="str">
        <f aca="false">"parts"&amp;""""&amp;":"&amp;"["&amp;O271&amp;"]"&amp;","&amp;""""&amp;"products"&amp;""""&amp;":"&amp;"["&amp;P271&amp;"]"&amp;"}"&amp;","</f>
        <v>parts":[{"id":"1","category":"BATTERY","name":"OE BATTERY","code":"N70","description":""},],"products":[{"id":"270","car_part_id":"270","bestbuy_id":"1998","category":"battery","brand":"energizer","name":"D31R","value":"","description":"7050","price":"7050"},]},</v>
      </c>
      <c r="N271" s="5" t="str">
        <f aca="false">VLOOKUP(B271,model!$A$2:$V$620,22,0)</f>
        <v>{"id":"270","make_id":"20","model_name":"Tropper (Gasoline)","year_model":"1996- on","description":""},</v>
      </c>
      <c r="O271" s="5" t="str">
        <f aca="false">VLOOKUP(C271,part!$A$2:$G$51,7,0)</f>
        <v>{"id":"1","category":"BATTERY","name":"OE BATTERY","code":"N70","description":""},</v>
      </c>
      <c r="P271" s="5" t="str">
        <f aca="false">VLOOKUP(A271,product!B271:Y890,23,0)</f>
        <v>{"id":"270","car_part_id":"270","bestbuy_id":"1998","category":"battery","brand":"energizer","name":"D31R","value":"","description":"7050","price":"7050"},</v>
      </c>
    </row>
    <row r="272" customFormat="false" ht="13.8" hidden="false" customHeight="false" outlineLevel="0" collapsed="false">
      <c r="A272" s="5" t="n">
        <v>271</v>
      </c>
      <c r="B272" s="8" t="n">
        <v>271</v>
      </c>
      <c r="C272" s="5" t="n">
        <f aca="false">VLOOKUP(B272,model!A271:H890,8,0)</f>
        <v>1</v>
      </c>
      <c r="D272" s="5" t="str">
        <f aca="false">IFERROR(VLOOKUP(C272,part!$A$2:$E$51,2,0),"")</f>
        <v>BATTERY</v>
      </c>
      <c r="E272" s="5" t="str">
        <f aca="false">IFERROR(VLOOKUP(C272,part!$A$2:$E$51,3,0),"")</f>
        <v>OE BATTERY</v>
      </c>
      <c r="F272" s="5" t="str">
        <f aca="false">IFERROR(VLOOKUP(C272,part!$A$2:$E$51,4,0),"")</f>
        <v>N70</v>
      </c>
      <c r="G272" s="5" t="n">
        <f aca="false">IFERROR(VLOOKUP(C272,part!$A$2:$E$51,5,0),"")</f>
        <v>0</v>
      </c>
      <c r="H272" s="5" t="str">
        <f aca="false">VLOOKUP(A272,model!$A$1:$I$620,9,0)</f>
        <v>D31L</v>
      </c>
      <c r="I272" s="5" t="n">
        <f aca="false">VLOOKUP(B272,model!$A$2:$J$620,10,0)</f>
        <v>0</v>
      </c>
      <c r="J272" s="5" t="n">
        <f aca="false">VLOOKUP(B272,Sheet6!K271:L1174,2,0)</f>
        <v>0</v>
      </c>
      <c r="K272" s="5" t="n">
        <f aca="false">VLOOKUP(B272,model!A271:M890,13,0)</f>
        <v>1996</v>
      </c>
      <c r="L272" s="5" t="str">
        <f aca="false">"{"&amp;""""&amp;"id"&amp;""""&amp;":"&amp;""""&amp;A272&amp;""""&amp;","&amp;""""&amp;"car_model_id"&amp;""""&amp;":"&amp;""""&amp;B272&amp;""""&amp;","&amp;""""&amp;"car_model"&amp;""""&amp;":"&amp;"["&amp;N272&amp;"],"&amp;""""&amp;"parts"&amp;""""&amp;":"&amp;"["&amp;O272&amp;"]"&amp;","&amp;""""&amp;"products"&amp;""""&amp;":"&amp;"["&amp;P272&amp;"]"&amp;"}"&amp;","</f>
        <v>{"id":"271","car_model_id":"271","car_model":[{"id":"271","make_id":"20","model_name":"Alterra","year_model":"","description":""},],"parts":[{"id":"1","category":"BATTERY","name":"OE BATTERY","code":"N70","description":""},],"products":[{"id":"271","car_part_id":"271","bestbuy_id":"1996","category":"battery","brand":"energizer","name":"D31L","value":"","description":"7050","price":"7050"},]},</v>
      </c>
      <c r="M272" s="5" t="str">
        <f aca="false">"parts"&amp;""""&amp;":"&amp;"["&amp;O272&amp;"]"&amp;","&amp;""""&amp;"products"&amp;""""&amp;":"&amp;"["&amp;P272&amp;"]"&amp;"}"&amp;","</f>
        <v>parts":[{"id":"1","category":"BATTERY","name":"OE BATTERY","code":"N70","description":""},],"products":[{"id":"271","car_part_id":"271","bestbuy_id":"1996","category":"battery","brand":"energizer","name":"D31L","value":"","description":"7050","price":"7050"},]},</v>
      </c>
      <c r="N272" s="5" t="str">
        <f aca="false">VLOOKUP(B272,model!$A$2:$V$620,22,0)</f>
        <v>{"id":"271","make_id":"20","model_name":"Alterra","year_model":"","description":""},</v>
      </c>
      <c r="O272" s="5" t="str">
        <f aca="false">VLOOKUP(C272,part!$A$2:$G$51,7,0)</f>
        <v>{"id":"1","category":"BATTERY","name":"OE BATTERY","code":"N70","description":""},</v>
      </c>
      <c r="P272" s="5" t="str">
        <f aca="false">VLOOKUP(A272,product!B272:Y891,23,0)</f>
        <v>{"id":"271","car_part_id":"271","bestbuy_id":"1996","category":"battery","brand":"energizer","name":"D31L","value":"","description":"7050","price":"7050"},</v>
      </c>
    </row>
    <row r="273" customFormat="false" ht="13.8" hidden="false" customHeight="false" outlineLevel="0" collapsed="false">
      <c r="A273" s="5" t="n">
        <v>272</v>
      </c>
      <c r="B273" s="8" t="n">
        <v>272</v>
      </c>
      <c r="C273" s="5" t="n">
        <f aca="false">VLOOKUP(B273,model!A272:H891,8,0)</f>
        <v>1</v>
      </c>
      <c r="D273" s="5" t="str">
        <f aca="false">IFERROR(VLOOKUP(C273,part!$A$2:$E$51,2,0),"")</f>
        <v>BATTERY</v>
      </c>
      <c r="E273" s="5" t="str">
        <f aca="false">IFERROR(VLOOKUP(C273,part!$A$2:$E$51,3,0),"")</f>
        <v>OE BATTERY</v>
      </c>
      <c r="F273" s="5" t="str">
        <f aca="false">IFERROR(VLOOKUP(C273,part!$A$2:$E$51,4,0),"")</f>
        <v>N70</v>
      </c>
      <c r="G273" s="5" t="n">
        <f aca="false">IFERROR(VLOOKUP(C273,part!$A$2:$E$51,5,0),"")</f>
        <v>0</v>
      </c>
      <c r="H273" s="5" t="str">
        <f aca="false">VLOOKUP(A273,model!$A$1:$I$620,9,0)</f>
        <v>D31L</v>
      </c>
      <c r="I273" s="5" t="n">
        <f aca="false">VLOOKUP(B273,model!$A$2:$J$620,10,0)</f>
        <v>0</v>
      </c>
      <c r="J273" s="5" t="n">
        <f aca="false">VLOOKUP(B273,Sheet6!K272:L1175,2,0)</f>
        <v>0</v>
      </c>
      <c r="K273" s="5" t="n">
        <f aca="false">VLOOKUP(B273,model!A272:M891,13,0)</f>
        <v>1996</v>
      </c>
      <c r="L273" s="5" t="str">
        <f aca="false">"{"&amp;""""&amp;"id"&amp;""""&amp;":"&amp;""""&amp;A273&amp;""""&amp;","&amp;""""&amp;"car_model_id"&amp;""""&amp;":"&amp;""""&amp;B273&amp;""""&amp;","&amp;""""&amp;"car_model"&amp;""""&amp;":"&amp;"["&amp;N273&amp;"],"&amp;""""&amp;"parts"&amp;""""&amp;":"&amp;"["&amp;O273&amp;"]"&amp;","&amp;""""&amp;"products"&amp;""""&amp;":"&amp;"["&amp;P273&amp;"]"&amp;"}"&amp;","</f>
        <v>{"id":"272","car_model_id":"272","car_model":[{"id":"272","make_id":"20","model_name":"Alterra Zen","year_model":"","description":""},],"parts":[{"id":"1","category":"BATTERY","name":"OE BATTERY","code":"N70","description":""},],"products":[{"id":"272","car_part_id":"272","bestbuy_id":"1996","category":"battery","brand":"energizer","name":"D31L","value":"","description":"7050","price":"7050"},]},</v>
      </c>
      <c r="M273" s="5" t="str">
        <f aca="false">"parts"&amp;""""&amp;":"&amp;"["&amp;O273&amp;"]"&amp;","&amp;""""&amp;"products"&amp;""""&amp;":"&amp;"["&amp;P273&amp;"]"&amp;"}"&amp;","</f>
        <v>parts":[{"id":"1","category":"BATTERY","name":"OE BATTERY","code":"N70","description":""},],"products":[{"id":"272","car_part_id":"272","bestbuy_id":"1996","category":"battery","brand":"energizer","name":"D31L","value":"","description":"7050","price":"7050"},]},</v>
      </c>
      <c r="N273" s="5" t="str">
        <f aca="false">VLOOKUP(B273,model!$A$2:$V$620,22,0)</f>
        <v>{"id":"272","make_id":"20","model_name":"Alterra Zen","year_model":"","description":""},</v>
      </c>
      <c r="O273" s="5" t="str">
        <f aca="false">VLOOKUP(C273,part!$A$2:$G$51,7,0)</f>
        <v>{"id":"1","category":"BATTERY","name":"OE BATTERY","code":"N70","description":""},</v>
      </c>
      <c r="P273" s="5" t="str">
        <f aca="false">VLOOKUP(A273,product!B273:Y892,23,0)</f>
        <v>{"id":"272","car_part_id":"272","bestbuy_id":"1996","category":"battery","brand":"energizer","name":"D31L","value":"","description":"7050","price":"7050"},</v>
      </c>
    </row>
    <row r="274" customFormat="false" ht="13.8" hidden="false" customHeight="false" outlineLevel="0" collapsed="false">
      <c r="A274" s="5" t="n">
        <v>273</v>
      </c>
      <c r="B274" s="8" t="n">
        <v>273</v>
      </c>
      <c r="C274" s="5" t="n">
        <f aca="false">VLOOKUP(B274,model!A273:H892,8,0)</f>
        <v>1</v>
      </c>
      <c r="D274" s="5" t="str">
        <f aca="false">IFERROR(VLOOKUP(C274,part!$A$2:$E$51,2,0),"")</f>
        <v>BATTERY</v>
      </c>
      <c r="E274" s="5" t="str">
        <f aca="false">IFERROR(VLOOKUP(C274,part!$A$2:$E$51,3,0),"")</f>
        <v>OE BATTERY</v>
      </c>
      <c r="F274" s="5" t="str">
        <f aca="false">IFERROR(VLOOKUP(C274,part!$A$2:$E$51,4,0),"")</f>
        <v>N70</v>
      </c>
      <c r="G274" s="5" t="n">
        <f aca="false">IFERROR(VLOOKUP(C274,part!$A$2:$E$51,5,0),"")</f>
        <v>0</v>
      </c>
      <c r="H274" s="5" t="str">
        <f aca="false">VLOOKUP(A274,model!$A$1:$I$620,9,0)</f>
        <v>D31L</v>
      </c>
      <c r="I274" s="5" t="n">
        <f aca="false">VLOOKUP(B274,model!$A$2:$J$620,10,0)</f>
        <v>0</v>
      </c>
      <c r="J274" s="5" t="n">
        <f aca="false">VLOOKUP(B274,Sheet6!K273:L1176,2,0)</f>
        <v>0</v>
      </c>
      <c r="K274" s="5" t="n">
        <f aca="false">VLOOKUP(B274,model!A273:M892,13,0)</f>
        <v>1996</v>
      </c>
      <c r="L274" s="5" t="str">
        <f aca="false">"{"&amp;""""&amp;"id"&amp;""""&amp;":"&amp;""""&amp;A274&amp;""""&amp;","&amp;""""&amp;"car_model_id"&amp;""""&amp;":"&amp;""""&amp;B274&amp;""""&amp;","&amp;""""&amp;"car_model"&amp;""""&amp;":"&amp;"["&amp;N274&amp;"],"&amp;""""&amp;"parts"&amp;""""&amp;":"&amp;"["&amp;O274&amp;"]"&amp;","&amp;""""&amp;"products"&amp;""""&amp;":"&amp;"["&amp;P274&amp;"]"&amp;"}"&amp;","</f>
        <v>{"id":"273","car_model_id":"273","car_model":[{"id":"273","make_id":"20","model_name":"Alterra Urvan Cruiser ","year_model":"","description":""},],"parts":[{"id":"1","category":"BATTERY","name":"OE BATTERY","code":"N70","description":""},],"products":[{"id":"273","car_part_id":"273","bestbuy_id":"1996","category":"battery","brand":"energizer","name":"D31L","value":"","description":"7050","price":"7050"},]},</v>
      </c>
      <c r="M274" s="5" t="str">
        <f aca="false">"parts"&amp;""""&amp;":"&amp;"["&amp;O274&amp;"]"&amp;","&amp;""""&amp;"products"&amp;""""&amp;":"&amp;"["&amp;P274&amp;"]"&amp;"}"&amp;","</f>
        <v>parts":[{"id":"1","category":"BATTERY","name":"OE BATTERY","code":"N70","description":""},],"products":[{"id":"273","car_part_id":"273","bestbuy_id":"1996","category":"battery","brand":"energizer","name":"D31L","value":"","description":"7050","price":"7050"},]},</v>
      </c>
      <c r="N274" s="5" t="str">
        <f aca="false">VLOOKUP(B274,model!$A$2:$V$620,22,0)</f>
        <v>{"id":"273","make_id":"20","model_name":"Alterra Urvan Cruiser ","year_model":"","description":""},</v>
      </c>
      <c r="O274" s="5" t="str">
        <f aca="false">VLOOKUP(C274,part!$A$2:$G$51,7,0)</f>
        <v>{"id":"1","category":"BATTERY","name":"OE BATTERY","code":"N70","description":""},</v>
      </c>
      <c r="P274" s="5" t="str">
        <f aca="false">VLOOKUP(A274,product!B274:Y893,23,0)</f>
        <v>{"id":"273","car_part_id":"273","bestbuy_id":"1996","category":"battery","brand":"energizer","name":"D31L","value":"","description":"7050","price":"7050"},</v>
      </c>
    </row>
    <row r="275" customFormat="false" ht="13.8" hidden="false" customHeight="false" outlineLevel="0" collapsed="false">
      <c r="A275" s="5" t="n">
        <v>274</v>
      </c>
      <c r="B275" s="8" t="n">
        <v>274</v>
      </c>
      <c r="C275" s="5" t="n">
        <f aca="false">VLOOKUP(B275,model!A274:H893,8,0)</f>
        <v>11</v>
      </c>
      <c r="D275" s="5" t="str">
        <f aca="false">IFERROR(VLOOKUP(C275,part!$A$2:$E$51,2,0),"")</f>
        <v>BATTERY</v>
      </c>
      <c r="E275" s="5" t="str">
        <f aca="false">IFERROR(VLOOKUP(C275,part!$A$2:$E$51,3,0),"")</f>
        <v>OE BATTERY</v>
      </c>
      <c r="F275" s="5" t="str">
        <f aca="false">IFERROR(VLOOKUP(C275,part!$A$2:$E$51,4,0),"")</f>
        <v>N50</v>
      </c>
      <c r="G275" s="5" t="n">
        <f aca="false">IFERROR(VLOOKUP(C275,part!$A$2:$E$51,5,0),"")</f>
        <v>0</v>
      </c>
      <c r="H275" s="5" t="str">
        <f aca="false">VLOOKUP(A275,model!$A$1:$I$620,9,0)</f>
        <v>D26L</v>
      </c>
      <c r="I275" s="5" t="n">
        <f aca="false">VLOOKUP(B275,model!$A$2:$J$620,10,0)</f>
        <v>0</v>
      </c>
      <c r="J275" s="5" t="n">
        <f aca="false">VLOOKUP(B275,Sheet6!K274:L1177,2,0)</f>
        <v>0</v>
      </c>
      <c r="K275" s="5" t="n">
        <f aca="false">VLOOKUP(B275,model!A274:M893,13,0)</f>
        <v>1995</v>
      </c>
      <c r="L275" s="5" t="str">
        <f aca="false">"{"&amp;""""&amp;"id"&amp;""""&amp;":"&amp;""""&amp;A275&amp;""""&amp;","&amp;""""&amp;"car_model_id"&amp;""""&amp;":"&amp;""""&amp;B275&amp;""""&amp;","&amp;""""&amp;"car_model"&amp;""""&amp;":"&amp;"["&amp;N275&amp;"],"&amp;""""&amp;"parts"&amp;""""&amp;":"&amp;"["&amp;O275&amp;"]"&amp;","&amp;""""&amp;"products"&amp;""""&amp;":"&amp;"["&amp;P275&amp;"]"&amp;"}"&amp;","</f>
        <v>{"id":"274","car_model_id":"274","car_model":[{"id":"274","make_id":"20","model_name":"Mu-X 2.5Li 4x2/3.0Li 4x4","year_model":"2014 - on","description":""},],"parts":[{"id":"11","category":"BATTERY","name":"OE BATTERY","code":"N50","description":""},],"products":[{"id":"274","car_part_id":"274","bestbuy_id":"1995","category":"battery","brand":"energizer","name":"D26L","value":"","description":"6300","price":"6300"},]},</v>
      </c>
      <c r="M275" s="5" t="str">
        <f aca="false">"parts"&amp;""""&amp;":"&amp;"["&amp;O275&amp;"]"&amp;","&amp;""""&amp;"products"&amp;""""&amp;":"&amp;"["&amp;P275&amp;"]"&amp;"}"&amp;","</f>
        <v>parts":[{"id":"11","category":"BATTERY","name":"OE BATTERY","code":"N50","description":""},],"products":[{"id":"274","car_part_id":"274","bestbuy_id":"1995","category":"battery","brand":"energizer","name":"D26L","value":"","description":"6300","price":"6300"},]},</v>
      </c>
      <c r="N275" s="5" t="str">
        <f aca="false">VLOOKUP(B275,model!$A$2:$V$620,22,0)</f>
        <v>{"id":"274","make_id":"20","model_name":"Mu-X 2.5Li 4x2/3.0Li 4x4","year_model":"2014 - on","description":""},</v>
      </c>
      <c r="O275" s="5" t="str">
        <f aca="false">VLOOKUP(C275,part!$A$2:$G$51,7,0)</f>
        <v>{"id":"11","category":"BATTERY","name":"OE BATTERY","code":"N50","description":""},</v>
      </c>
      <c r="P275" s="5" t="str">
        <f aca="false">VLOOKUP(A275,product!B275:Y894,23,0)</f>
        <v>{"id":"274","car_part_id":"274","bestbuy_id":"1995","category":"battery","brand":"energizer","name":"D26L","value":"","description":"6300","price":"6300"},</v>
      </c>
    </row>
    <row r="276" customFormat="false" ht="13.8" hidden="false" customHeight="false" outlineLevel="0" collapsed="false">
      <c r="A276" s="5" t="n">
        <v>275</v>
      </c>
      <c r="B276" s="8" t="n">
        <v>275</v>
      </c>
      <c r="C276" s="5" t="n">
        <f aca="false">VLOOKUP(B276,model!A275:H894,8,0)</f>
        <v>2</v>
      </c>
      <c r="D276" s="5" t="str">
        <f aca="false">IFERROR(VLOOKUP(C276,part!$A$2:$E$51,2,0),"")</f>
        <v>BATTERY</v>
      </c>
      <c r="E276" s="5" t="str">
        <f aca="false">IFERROR(VLOOKUP(C276,part!$A$2:$E$51,3,0),"")</f>
        <v>OE BATTERY</v>
      </c>
      <c r="F276" s="5" t="str">
        <f aca="false">IFERROR(VLOOKUP(C276,part!$A$2:$E$51,4,0),"")</f>
        <v>NS50</v>
      </c>
      <c r="G276" s="5" t="n">
        <f aca="false">IFERROR(VLOOKUP(C276,part!$A$2:$E$51,5,0),"")</f>
        <v>0</v>
      </c>
      <c r="H276" s="5" t="str">
        <f aca="false">VLOOKUP(A276,model!$A$1:$I$620,9,0)</f>
        <v>D23L</v>
      </c>
      <c r="I276" s="5" t="n">
        <f aca="false">VLOOKUP(B276,model!$A$2:$J$620,10,0)</f>
        <v>0</v>
      </c>
      <c r="J276" s="5" t="n">
        <f aca="false">VLOOKUP(B276,Sheet6!K275:L1178,2,0)</f>
        <v>0</v>
      </c>
      <c r="K276" s="5" t="n">
        <f aca="false">VLOOKUP(B276,model!A275:M894,13,0)</f>
        <v>1983</v>
      </c>
      <c r="L276" s="5" t="str">
        <f aca="false">"{"&amp;""""&amp;"id"&amp;""""&amp;":"&amp;""""&amp;A276&amp;""""&amp;","&amp;""""&amp;"car_model_id"&amp;""""&amp;":"&amp;""""&amp;B276&amp;""""&amp;","&amp;""""&amp;"car_model"&amp;""""&amp;":"&amp;"["&amp;N276&amp;"],"&amp;""""&amp;"parts"&amp;""""&amp;":"&amp;"["&amp;O276&amp;"]"&amp;","&amp;""""&amp;"products"&amp;""""&amp;":"&amp;"["&amp;P276&amp;"]"&amp;"}"&amp;","</f>
        <v>{"id":"275","car_model_id":"275","car_model":[{"id":"275","make_id":"20","model_name":"Cross-Wind","year_model":"","description":""},],"parts":[{"id":"2","category":"BATTERY","name":"OE BATTERY","code":"NS50","description":""},],"products":[{"id":"275","car_part_id":"275","bestbuy_id":"1983","category":"battery","brand":"energizer","name":"D23L","value":"","description":"5950","price":"5950"},]},</v>
      </c>
      <c r="M276" s="5" t="str">
        <f aca="false">"parts"&amp;""""&amp;":"&amp;"["&amp;O276&amp;"]"&amp;","&amp;""""&amp;"products"&amp;""""&amp;":"&amp;"["&amp;P276&amp;"]"&amp;"}"&amp;","</f>
        <v>parts":[{"id":"2","category":"BATTERY","name":"OE BATTERY","code":"NS50","description":""},],"products":[{"id":"275","car_part_id":"275","bestbuy_id":"1983","category":"battery","brand":"energizer","name":"D23L","value":"","description":"5950","price":"5950"},]},</v>
      </c>
      <c r="N276" s="5" t="str">
        <f aca="false">VLOOKUP(B276,model!$A$2:$V$620,22,0)</f>
        <v>{"id":"275","make_id":"20","model_name":"Cross-Wind","year_model":"","description":""},</v>
      </c>
      <c r="O276" s="5" t="str">
        <f aca="false">VLOOKUP(C276,part!$A$2:$G$51,7,0)</f>
        <v>{"id":"2","category":"BATTERY","name":"OE BATTERY","code":"NS50","description":""},</v>
      </c>
      <c r="P276" s="5" t="str">
        <f aca="false">VLOOKUP(A276,product!B276:Y895,23,0)</f>
        <v>{"id":"275","car_part_id":"275","bestbuy_id":"1983","category":"battery","brand":"energizer","name":"D23L","value":"","description":"5950","price":"5950"},</v>
      </c>
    </row>
    <row r="277" customFormat="false" ht="13.8" hidden="false" customHeight="false" outlineLevel="0" collapsed="false">
      <c r="A277" s="5" t="n">
        <v>276</v>
      </c>
      <c r="B277" s="8" t="n">
        <v>276</v>
      </c>
      <c r="C277" s="5" t="n">
        <f aca="false">VLOOKUP(B277,model!A276:H895,8,0)</f>
        <v>6</v>
      </c>
      <c r="D277" s="5" t="str">
        <f aca="false">IFERROR(VLOOKUP(C277,part!$A$2:$E$51,2,0),"")</f>
        <v>BATTERY</v>
      </c>
      <c r="E277" s="5" t="str">
        <f aca="false">IFERROR(VLOOKUP(C277,part!$A$2:$E$51,3,0),"")</f>
        <v>OE BATTERY</v>
      </c>
      <c r="F277" s="5" t="str">
        <f aca="false">IFERROR(VLOOKUP(C277,part!$A$2:$E$51,4,0),"")</f>
        <v>DIN88</v>
      </c>
      <c r="G277" s="5" t="n">
        <f aca="false">IFERROR(VLOOKUP(C277,part!$A$2:$E$51,5,0),"")</f>
        <v>0</v>
      </c>
      <c r="H277" s="5" t="n">
        <f aca="false">VLOOKUP(A277,model!$A$1:$I$620,9,0)</f>
        <v>0</v>
      </c>
      <c r="I277" s="5" t="n">
        <f aca="false">VLOOKUP(B277,model!$A$2:$J$620,10,0)</f>
        <v>0</v>
      </c>
      <c r="J277" s="5" t="e">
        <f aca="false">VLOOKUP(B277,Sheet6!K276:L1179,2,0)</f>
        <v>#N/A</v>
      </c>
      <c r="K277" s="5" t="n">
        <f aca="false">VLOOKUP(B277,model!A276:M895,13,0)</f>
        <v>2003</v>
      </c>
      <c r="L277" s="5" t="str">
        <f aca="false">"{"&amp;""""&amp;"id"&amp;""""&amp;":"&amp;""""&amp;A277&amp;""""&amp;","&amp;""""&amp;"car_model_id"&amp;""""&amp;":"&amp;""""&amp;B277&amp;""""&amp;","&amp;""""&amp;"car_model"&amp;""""&amp;":"&amp;"["&amp;N277&amp;"],"&amp;""""&amp;"parts"&amp;""""&amp;":"&amp;"["&amp;O277&amp;"]"&amp;","&amp;""""&amp;"products"&amp;""""&amp;":"&amp;"["&amp;P277&amp;"]"&amp;"}"&amp;","</f>
        <v>{"id":"276","car_model_id":"276","car_model":[{"id":"276","make_id":"21","model_name":"Jaguar S-Type","year_model":"","description":""},],"parts":[{"id":"6","category":"BATTERY","name":"OE BATTERY","code":"DIN88","description":""},],"products":[{"id":"276","car_part_id":"276","bestbuy_id":"2003","category":"battery","brand":"energizer","name":"0","value":"","description":"17020","price":"17020"},]},</v>
      </c>
      <c r="M277" s="5" t="str">
        <f aca="false">"parts"&amp;""""&amp;":"&amp;"["&amp;O277&amp;"]"&amp;","&amp;""""&amp;"products"&amp;""""&amp;":"&amp;"["&amp;P277&amp;"]"&amp;"}"&amp;","</f>
        <v>parts":[{"id":"6","category":"BATTERY","name":"OE BATTERY","code":"DIN88","description":""},],"products":[{"id":"276","car_part_id":"276","bestbuy_id":"2003","category":"battery","brand":"energizer","name":"0","value":"","description":"17020","price":"17020"},]},</v>
      </c>
      <c r="N277" s="5" t="str">
        <f aca="false">VLOOKUP(B277,model!$A$2:$V$620,22,0)</f>
        <v>{"id":"276","make_id":"21","model_name":"Jaguar S-Type","year_model":"","description":""},</v>
      </c>
      <c r="O277" s="5" t="str">
        <f aca="false">VLOOKUP(C277,part!$A$2:$G$51,7,0)</f>
        <v>{"id":"6","category":"BATTERY","name":"OE BATTERY","code":"DIN88","description":""},</v>
      </c>
      <c r="P277" s="5" t="str">
        <f aca="false">VLOOKUP(A277,product!B277:Y896,23,0)</f>
        <v>{"id":"276","car_part_id":"276","bestbuy_id":"2003","category":"battery","brand":"energizer","name":"0","value":"","description":"17020","price":"17020"},</v>
      </c>
    </row>
    <row r="278" customFormat="false" ht="13.8" hidden="false" customHeight="false" outlineLevel="0" collapsed="false">
      <c r="A278" s="5" t="n">
        <v>277</v>
      </c>
      <c r="B278" s="8" t="n">
        <v>277</v>
      </c>
      <c r="C278" s="5" t="n">
        <f aca="false">VLOOKUP(B278,model!A277:H896,8,0)</f>
        <v>6</v>
      </c>
      <c r="D278" s="5" t="str">
        <f aca="false">IFERROR(VLOOKUP(C278,part!$A$2:$E$51,2,0),"")</f>
        <v>BATTERY</v>
      </c>
      <c r="E278" s="5" t="str">
        <f aca="false">IFERROR(VLOOKUP(C278,part!$A$2:$E$51,3,0),"")</f>
        <v>OE BATTERY</v>
      </c>
      <c r="F278" s="5" t="str">
        <f aca="false">IFERROR(VLOOKUP(C278,part!$A$2:$E$51,4,0),"")</f>
        <v>DIN88</v>
      </c>
      <c r="G278" s="5" t="n">
        <f aca="false">IFERROR(VLOOKUP(C278,part!$A$2:$E$51,5,0),"")</f>
        <v>0</v>
      </c>
      <c r="H278" s="5" t="str">
        <f aca="false">VLOOKUP(A278,model!$A$1:$I$620,9,0)</f>
        <v>If the vehicle is equipped with start/stop technology, the recommended battery is ENERGIZER AGM</v>
      </c>
      <c r="I278" s="5" t="n">
        <f aca="false">VLOOKUP(B278,model!$A$2:$J$620,10,0)</f>
        <v>2003</v>
      </c>
      <c r="J278" s="5" t="e">
        <f aca="false">VLOOKUP(B278,Sheet6!K277:L1180,2,0)</f>
        <v>#N/A</v>
      </c>
      <c r="K278" s="5" t="n">
        <f aca="false">VLOOKUP(B278,model!A277:M896,13,0)</f>
        <v>2003</v>
      </c>
      <c r="L278" s="5" t="str">
        <f aca="false">"{"&amp;""""&amp;"id"&amp;""""&amp;":"&amp;""""&amp;A278&amp;""""&amp;","&amp;""""&amp;"car_model_id"&amp;""""&amp;":"&amp;""""&amp;B278&amp;""""&amp;","&amp;""""&amp;"car_model"&amp;""""&amp;":"&amp;"["&amp;N278&amp;"],"&amp;""""&amp;"parts"&amp;""""&amp;":"&amp;"["&amp;O278&amp;"]"&amp;","&amp;""""&amp;"products"&amp;""""&amp;":"&amp;"["&amp;P278&amp;"]"&amp;"}"&amp;","</f>
        <v>{"id":"277","car_model_id":"277","car_model":[{"id":"277","make_id":"21","model_name":"Jaguar XK-Type","year_model":"","description":""},],"parts":[{"id":"6","category":"BATTERY","name":"OE BATTERY","code":"DIN88","description":""},],"products":[{"id":"277","car_part_id":"277","bestbuy_id":"2003","category":"battery","brand":"energizer","name":"","value":"","description":"17020","price":"17020"},]},</v>
      </c>
      <c r="M278" s="5" t="str">
        <f aca="false">"parts"&amp;""""&amp;":"&amp;"["&amp;O278&amp;"]"&amp;","&amp;""""&amp;"products"&amp;""""&amp;":"&amp;"["&amp;P278&amp;"]"&amp;"}"&amp;","</f>
        <v>parts":[{"id":"6","category":"BATTERY","name":"OE BATTERY","code":"DIN88","description":""},],"products":[{"id":"277","car_part_id":"277","bestbuy_id":"2003","category":"battery","brand":"energizer","name":"","value":"","description":"17020","price":"17020"},]},</v>
      </c>
      <c r="N278" s="5" t="str">
        <f aca="false">VLOOKUP(B278,model!$A$2:$V$620,22,0)</f>
        <v>{"id":"277","make_id":"21","model_name":"Jaguar XK-Type","year_model":"","description":""},</v>
      </c>
      <c r="O278" s="5" t="str">
        <f aca="false">VLOOKUP(C278,part!$A$2:$G$51,7,0)</f>
        <v>{"id":"6","category":"BATTERY","name":"OE BATTERY","code":"DIN88","description":""},</v>
      </c>
      <c r="P278" s="5" t="str">
        <f aca="false">VLOOKUP(A278,product!B278:Y897,23,0)</f>
        <v>{"id":"277","car_part_id":"277","bestbuy_id":"2003","category":"battery","brand":"energizer","name":"","value":"","description":"17020","price":"17020"},</v>
      </c>
    </row>
    <row r="279" customFormat="false" ht="13.8" hidden="false" customHeight="false" outlineLevel="0" collapsed="false">
      <c r="A279" s="5" t="n">
        <v>278</v>
      </c>
      <c r="B279" s="8" t="n">
        <v>278</v>
      </c>
      <c r="C279" s="5" t="n">
        <f aca="false">VLOOKUP(B279,model!A278:H897,8,0)</f>
        <v>12</v>
      </c>
      <c r="D279" s="5" t="str">
        <f aca="false">IFERROR(VLOOKUP(C279,part!$A$2:$E$51,2,0),"")</f>
        <v>BATTERY</v>
      </c>
      <c r="E279" s="5" t="str">
        <f aca="false">IFERROR(VLOOKUP(C279,part!$A$2:$E$51,3,0),"")</f>
        <v>OE BATTERY</v>
      </c>
      <c r="F279" s="5" t="str">
        <f aca="false">IFERROR(VLOOKUP(C279,part!$A$2:$E$51,4,0),"")</f>
        <v>DIN110</v>
      </c>
      <c r="G279" s="5" t="n">
        <f aca="false">IFERROR(VLOOKUP(C279,part!$A$2:$E$51,5,0),"")</f>
        <v>0</v>
      </c>
      <c r="H279" s="5" t="str">
        <f aca="false">VLOOKUP(A279,model!$A$1:$I$620,9,0)</f>
        <v>If the vehicle is equipped with start/stop technology, the recommended battery is ENERGIZER AGM</v>
      </c>
      <c r="I279" s="5" t="n">
        <f aca="false">VLOOKUP(B279,model!$A$2:$J$620,10,0)</f>
        <v>0</v>
      </c>
      <c r="J279" s="5" t="e">
        <f aca="false">VLOOKUP(B279,Sheet6!K278:L1181,2,0)</f>
        <v>#N/A</v>
      </c>
      <c r="K279" s="5" t="n">
        <f aca="false">VLOOKUP(B279,model!A278:M897,13,0)</f>
        <v>0</v>
      </c>
      <c r="L279" s="5" t="str">
        <f aca="false">"{"&amp;""""&amp;"id"&amp;""""&amp;":"&amp;""""&amp;A279&amp;""""&amp;","&amp;""""&amp;"car_model_id"&amp;""""&amp;":"&amp;""""&amp;B279&amp;""""&amp;","&amp;""""&amp;"car_model"&amp;""""&amp;":"&amp;"["&amp;N279&amp;"],"&amp;""""&amp;"parts"&amp;""""&amp;":"&amp;"["&amp;O279&amp;"]"&amp;","&amp;""""&amp;"products"&amp;""""&amp;":"&amp;"["&amp;P279&amp;"]"&amp;"}"&amp;","</f>
        <v>{"id":"278","car_model_id":"278","car_model":[{"id":"278","make_id":"21","model_name":"Jaguar XKR-Type","year_model":"","description":""},],"parts":[{"id":"12","category":"BATTERY","name":"OE BATTERY","code":"DIN110","description":""},],"products":[{"id":"278","car_part_id":"278","bestbuy_id":"0","category":"battery","brand":"energizer","name":"","value":"","description":"","price":""},]},</v>
      </c>
      <c r="M279" s="5" t="str">
        <f aca="false">"parts"&amp;""""&amp;":"&amp;"["&amp;O279&amp;"]"&amp;","&amp;""""&amp;"products"&amp;""""&amp;":"&amp;"["&amp;P279&amp;"]"&amp;"}"&amp;","</f>
        <v>parts":[{"id":"12","category":"BATTERY","name":"OE BATTERY","code":"DIN110","description":""},],"products":[{"id":"278","car_part_id":"278","bestbuy_id":"0","category":"battery","brand":"energizer","name":"","value":"","description":"","price":""},]},</v>
      </c>
      <c r="N279" s="5" t="str">
        <f aca="false">VLOOKUP(B279,model!$A$2:$V$620,22,0)</f>
        <v>{"id":"278","make_id":"21","model_name":"Jaguar XKR-Type","year_model":"","description":""},</v>
      </c>
      <c r="O279" s="5" t="str">
        <f aca="false">VLOOKUP(C279,part!$A$2:$G$51,7,0)</f>
        <v>{"id":"12","category":"BATTERY","name":"OE BATTERY","code":"DIN110","description":""},</v>
      </c>
      <c r="P279" s="5" t="str">
        <f aca="false">VLOOKUP(A279,product!B279:Y898,23,0)</f>
        <v>{"id":"278","car_part_id":"278","bestbuy_id":"0","category":"battery","brand":"energizer","name":"","value":"","description":"","price":""},</v>
      </c>
    </row>
    <row r="280" customFormat="false" ht="13.8" hidden="false" customHeight="false" outlineLevel="0" collapsed="false">
      <c r="A280" s="5" t="n">
        <v>279</v>
      </c>
      <c r="B280" s="8" t="n">
        <v>279</v>
      </c>
      <c r="C280" s="5" t="n">
        <f aca="false">VLOOKUP(B280,model!A279:H898,8,0)</f>
        <v>6</v>
      </c>
      <c r="D280" s="5" t="str">
        <f aca="false">IFERROR(VLOOKUP(C280,part!$A$2:$E$51,2,0),"")</f>
        <v>BATTERY</v>
      </c>
      <c r="E280" s="5" t="str">
        <f aca="false">IFERROR(VLOOKUP(C280,part!$A$2:$E$51,3,0),"")</f>
        <v>OE BATTERY</v>
      </c>
      <c r="F280" s="5" t="str">
        <f aca="false">IFERROR(VLOOKUP(C280,part!$A$2:$E$51,4,0),"")</f>
        <v>DIN88</v>
      </c>
      <c r="G280" s="5" t="n">
        <f aca="false">IFERROR(VLOOKUP(C280,part!$A$2:$E$51,5,0),"")</f>
        <v>0</v>
      </c>
      <c r="H280" s="5" t="str">
        <f aca="false">VLOOKUP(A280,model!$A$1:$I$620,9,0)</f>
        <v>If the vehicle is equipped with start/stop technology, the recommended battery is ENERGIZER AGM</v>
      </c>
      <c r="I280" s="5" t="n">
        <f aca="false">VLOOKUP(B280,model!$A$2:$J$620,10,0)</f>
        <v>2003</v>
      </c>
      <c r="J280" s="5" t="e">
        <f aca="false">VLOOKUP(B280,Sheet6!K279:L1182,2,0)</f>
        <v>#N/A</v>
      </c>
      <c r="K280" s="5" t="n">
        <f aca="false">VLOOKUP(B280,model!A279:M898,13,0)</f>
        <v>2003</v>
      </c>
      <c r="L280" s="5" t="str">
        <f aca="false">"{"&amp;""""&amp;"id"&amp;""""&amp;":"&amp;""""&amp;A280&amp;""""&amp;","&amp;""""&amp;"car_model_id"&amp;""""&amp;":"&amp;""""&amp;B280&amp;""""&amp;","&amp;""""&amp;"car_model"&amp;""""&amp;":"&amp;"["&amp;N280&amp;"],"&amp;""""&amp;"parts"&amp;""""&amp;":"&amp;"["&amp;O280&amp;"]"&amp;","&amp;""""&amp;"products"&amp;""""&amp;":"&amp;"["&amp;P280&amp;"]"&amp;"}"&amp;","</f>
        <v>{"id":"279","car_model_id":"279","car_model":[{"id":"279","make_id":"21","model_name":"Jaguar XS-Type","year_model":"","description":""},],"parts":[{"id":"6","category":"BATTERY","name":"OE BATTERY","code":"DIN88","description":""},],"products":[{"id":"279","car_part_id":"279","bestbuy_id":"2003","category":"battery","brand":"energizer","name":"","value":"","description":"17020","price":"17020"},]},</v>
      </c>
      <c r="M280" s="5" t="str">
        <f aca="false">"parts"&amp;""""&amp;":"&amp;"["&amp;O280&amp;"]"&amp;","&amp;""""&amp;"products"&amp;""""&amp;":"&amp;"["&amp;P280&amp;"]"&amp;"}"&amp;","</f>
        <v>parts":[{"id":"6","category":"BATTERY","name":"OE BATTERY","code":"DIN88","description":""},],"products":[{"id":"279","car_part_id":"279","bestbuy_id":"2003","category":"battery","brand":"energizer","name":"","value":"","description":"17020","price":"17020"},]},</v>
      </c>
      <c r="N280" s="5" t="str">
        <f aca="false">VLOOKUP(B280,model!$A$2:$V$620,22,0)</f>
        <v>{"id":"279","make_id":"21","model_name":"Jaguar XS-Type","year_model":"","description":""},</v>
      </c>
      <c r="O280" s="5" t="str">
        <f aca="false">VLOOKUP(C280,part!$A$2:$G$51,7,0)</f>
        <v>{"id":"6","category":"BATTERY","name":"OE BATTERY","code":"DIN88","description":""},</v>
      </c>
      <c r="P280" s="5" t="str">
        <f aca="false">VLOOKUP(A280,product!B280:Y899,23,0)</f>
        <v>{"id":"279","car_part_id":"279","bestbuy_id":"2003","category":"battery","brand":"energizer","name":"","value":"","description":"17020","price":"17020"},</v>
      </c>
    </row>
    <row r="281" customFormat="false" ht="13.8" hidden="false" customHeight="false" outlineLevel="0" collapsed="false">
      <c r="A281" s="5" t="n">
        <v>280</v>
      </c>
      <c r="B281" s="8" t="n">
        <v>280</v>
      </c>
      <c r="C281" s="5" t="n">
        <f aca="false">VLOOKUP(B281,model!A280:H899,8,0)</f>
        <v>6</v>
      </c>
      <c r="D281" s="5" t="str">
        <f aca="false">IFERROR(VLOOKUP(C281,part!$A$2:$E$51,2,0),"")</f>
        <v>BATTERY</v>
      </c>
      <c r="E281" s="5" t="str">
        <f aca="false">IFERROR(VLOOKUP(C281,part!$A$2:$E$51,3,0),"")</f>
        <v>OE BATTERY</v>
      </c>
      <c r="F281" s="5" t="str">
        <f aca="false">IFERROR(VLOOKUP(C281,part!$A$2:$E$51,4,0),"")</f>
        <v>DIN88</v>
      </c>
      <c r="G281" s="5" t="n">
        <f aca="false">IFERROR(VLOOKUP(C281,part!$A$2:$E$51,5,0),"")</f>
        <v>0</v>
      </c>
      <c r="H281" s="5" t="str">
        <f aca="false">VLOOKUP(A281,model!$A$1:$I$620,9,0)</f>
        <v>If the vehicle is equipped with start/stop technology, the recommended battery is ENERGIZER AGM</v>
      </c>
      <c r="I281" s="5" t="n">
        <f aca="false">VLOOKUP(B281,model!$A$2:$J$620,10,0)</f>
        <v>2003</v>
      </c>
      <c r="J281" s="5" t="e">
        <f aca="false">VLOOKUP(B281,Sheet6!K280:L1183,2,0)</f>
        <v>#N/A</v>
      </c>
      <c r="K281" s="5" t="n">
        <f aca="false">VLOOKUP(B281,model!A280:M899,13,0)</f>
        <v>2003</v>
      </c>
      <c r="L281" s="5" t="str">
        <f aca="false">"{"&amp;""""&amp;"id"&amp;""""&amp;":"&amp;""""&amp;A281&amp;""""&amp;","&amp;""""&amp;"car_model_id"&amp;""""&amp;":"&amp;""""&amp;B281&amp;""""&amp;","&amp;""""&amp;"car_model"&amp;""""&amp;":"&amp;"["&amp;N281&amp;"],"&amp;""""&amp;"parts"&amp;""""&amp;":"&amp;"["&amp;O281&amp;"]"&amp;","&amp;""""&amp;"products"&amp;""""&amp;":"&amp;"["&amp;P281&amp;"]"&amp;"}"&amp;","</f>
        <v>{"id":"280","car_model_id":"280","car_model":[{"id":"280","make_id":"21","model_name":"Jaguar X-Type","year_model":"","description":""},],"parts":[{"id":"6","category":"BATTERY","name":"OE BATTERY","code":"DIN88","description":""},],"products":[{"id":"280","car_part_id":"280","bestbuy_id":"2003","category":"battery","brand":"energizer","name":"","value":"","description":"17020","price":"17020"},]},</v>
      </c>
      <c r="M281" s="5" t="str">
        <f aca="false">"parts"&amp;""""&amp;":"&amp;"["&amp;O281&amp;"]"&amp;","&amp;""""&amp;"products"&amp;""""&amp;":"&amp;"["&amp;P281&amp;"]"&amp;"}"&amp;","</f>
        <v>parts":[{"id":"6","category":"BATTERY","name":"OE BATTERY","code":"DIN88","description":""},],"products":[{"id":"280","car_part_id":"280","bestbuy_id":"2003","category":"battery","brand":"energizer","name":"","value":"","description":"17020","price":"17020"},]},</v>
      </c>
      <c r="N281" s="5" t="str">
        <f aca="false">VLOOKUP(B281,model!$A$2:$V$620,22,0)</f>
        <v>{"id":"280","make_id":"21","model_name":"Jaguar X-Type","year_model":"","description":""},</v>
      </c>
      <c r="O281" s="5" t="str">
        <f aca="false">VLOOKUP(C281,part!$A$2:$G$51,7,0)</f>
        <v>{"id":"6","category":"BATTERY","name":"OE BATTERY","code":"DIN88","description":""},</v>
      </c>
      <c r="P281" s="5" t="str">
        <f aca="false">VLOOKUP(A281,product!B281:Y900,23,0)</f>
        <v>{"id":"280","car_part_id":"280","bestbuy_id":"2003","category":"battery","brand":"energizer","name":"","value":"","description":"17020","price":"17020"},</v>
      </c>
    </row>
    <row r="282" customFormat="false" ht="13.8" hidden="false" customHeight="false" outlineLevel="0" collapsed="false">
      <c r="A282" s="5" t="n">
        <v>281</v>
      </c>
      <c r="B282" s="8" t="n">
        <v>281</v>
      </c>
      <c r="C282" s="5" t="n">
        <f aca="false">VLOOKUP(B282,model!A281:H900,8,0)</f>
        <v>12</v>
      </c>
      <c r="D282" s="5" t="str">
        <f aca="false">IFERROR(VLOOKUP(C282,part!$A$2:$E$51,2,0),"")</f>
        <v>BATTERY</v>
      </c>
      <c r="E282" s="5" t="str">
        <f aca="false">IFERROR(VLOOKUP(C282,part!$A$2:$E$51,3,0),"")</f>
        <v>OE BATTERY</v>
      </c>
      <c r="F282" s="5" t="str">
        <f aca="false">IFERROR(VLOOKUP(C282,part!$A$2:$E$51,4,0),"")</f>
        <v>DIN110</v>
      </c>
      <c r="G282" s="5" t="n">
        <f aca="false">IFERROR(VLOOKUP(C282,part!$A$2:$E$51,5,0),"")</f>
        <v>0</v>
      </c>
      <c r="H282" s="5" t="n">
        <f aca="false">VLOOKUP(A282,model!$A$1:$I$620,9,0)</f>
        <v>0</v>
      </c>
      <c r="I282" s="5" t="n">
        <f aca="false">VLOOKUP(B282,model!$A$2:$J$620,10,0)</f>
        <v>0</v>
      </c>
      <c r="J282" s="5" t="e">
        <f aca="false">VLOOKUP(B282,Sheet6!K281:L1184,2,0)</f>
        <v>#N/A</v>
      </c>
      <c r="K282" s="5" t="n">
        <f aca="false">VLOOKUP(B282,model!A281:M900,13,0)</f>
        <v>0</v>
      </c>
      <c r="L282" s="5" t="str">
        <f aca="false">"{"&amp;""""&amp;"id"&amp;""""&amp;":"&amp;""""&amp;A282&amp;""""&amp;","&amp;""""&amp;"car_model_id"&amp;""""&amp;":"&amp;""""&amp;B282&amp;""""&amp;","&amp;""""&amp;"car_model"&amp;""""&amp;":"&amp;"["&amp;N282&amp;"],"&amp;""""&amp;"parts"&amp;""""&amp;":"&amp;"["&amp;O282&amp;"]"&amp;","&amp;""""&amp;"products"&amp;""""&amp;":"&amp;"["&amp;P282&amp;"]"&amp;"}"&amp;","</f>
        <v>{"id":"281","car_model_id":"281","car_model":[{"id":"281","make_id":"21","model_name":"Jaguar XI-Type","year_model":"","description":""},],"parts":[{"id":"12","category":"BATTERY","name":"OE BATTERY","code":"DIN110","description":""},],"products":[{"id":"281","car_part_id":"281","bestbuy_id":"0","category":"battery","brand":"energizer","name":"0","value":"","description":"","price":""},]},</v>
      </c>
      <c r="M282" s="5" t="str">
        <f aca="false">"parts"&amp;""""&amp;":"&amp;"["&amp;O282&amp;"]"&amp;","&amp;""""&amp;"products"&amp;""""&amp;":"&amp;"["&amp;P282&amp;"]"&amp;"}"&amp;","</f>
        <v>parts":[{"id":"12","category":"BATTERY","name":"OE BATTERY","code":"DIN110","description":""},],"products":[{"id":"281","car_part_id":"281","bestbuy_id":"0","category":"battery","brand":"energizer","name":"0","value":"","description":"","price":""},]},</v>
      </c>
      <c r="N282" s="5" t="str">
        <f aca="false">VLOOKUP(B282,model!$A$2:$V$620,22,0)</f>
        <v>{"id":"281","make_id":"21","model_name":"Jaguar XI-Type","year_model":"","description":""},</v>
      </c>
      <c r="O282" s="5" t="str">
        <f aca="false">VLOOKUP(C282,part!$A$2:$G$51,7,0)</f>
        <v>{"id":"12","category":"BATTERY","name":"OE BATTERY","code":"DIN110","description":""},</v>
      </c>
      <c r="P282" s="5" t="str">
        <f aca="false">VLOOKUP(A282,product!B282:Y901,23,0)</f>
        <v>{"id":"281","car_part_id":"281","bestbuy_id":"0","category":"battery","brand":"energizer","name":"0","value":"","description":"","price":""},</v>
      </c>
    </row>
    <row r="283" customFormat="false" ht="13.8" hidden="false" customHeight="false" outlineLevel="0" collapsed="false">
      <c r="A283" s="5" t="n">
        <v>282</v>
      </c>
      <c r="B283" s="8" t="n">
        <v>282</v>
      </c>
      <c r="C283" s="5" t="n">
        <f aca="false">VLOOKUP(B283,model!A282:H901,8,0)</f>
        <v>12</v>
      </c>
      <c r="D283" s="5" t="str">
        <f aca="false">IFERROR(VLOOKUP(C283,part!$A$2:$E$51,2,0),"")</f>
        <v>BATTERY</v>
      </c>
      <c r="E283" s="5" t="str">
        <f aca="false">IFERROR(VLOOKUP(C283,part!$A$2:$E$51,3,0),"")</f>
        <v>OE BATTERY</v>
      </c>
      <c r="F283" s="5" t="str">
        <f aca="false">IFERROR(VLOOKUP(C283,part!$A$2:$E$51,4,0),"")</f>
        <v>DIN110</v>
      </c>
      <c r="G283" s="5" t="n">
        <f aca="false">IFERROR(VLOOKUP(C283,part!$A$2:$E$51,5,0),"")</f>
        <v>0</v>
      </c>
      <c r="H283" s="5" t="n">
        <f aca="false">VLOOKUP(A283,model!$A$1:$I$620,9,0)</f>
        <v>0</v>
      </c>
      <c r="I283" s="5" t="n">
        <f aca="false">VLOOKUP(B283,model!$A$2:$J$620,10,0)</f>
        <v>0</v>
      </c>
      <c r="J283" s="5" t="e">
        <f aca="false">VLOOKUP(B283,Sheet6!K282:L1185,2,0)</f>
        <v>#N/A</v>
      </c>
      <c r="K283" s="5" t="n">
        <f aca="false">VLOOKUP(B283,model!A282:M901,13,0)</f>
        <v>0</v>
      </c>
      <c r="L283" s="5" t="str">
        <f aca="false">"{"&amp;""""&amp;"id"&amp;""""&amp;":"&amp;""""&amp;A283&amp;""""&amp;","&amp;""""&amp;"car_model_id"&amp;""""&amp;":"&amp;""""&amp;B283&amp;""""&amp;","&amp;""""&amp;"car_model"&amp;""""&amp;":"&amp;"["&amp;N283&amp;"],"&amp;""""&amp;"parts"&amp;""""&amp;":"&amp;"["&amp;O283&amp;"]"&amp;","&amp;""""&amp;"products"&amp;""""&amp;":"&amp;"["&amp;P283&amp;"]"&amp;"}"&amp;","</f>
        <v>{"id":"282","car_model_id":"282","car_model":[{"id":"282","make_id":"21","model_name":"Jaguar XIR-Type","year_model":"","description":""},],"parts":[{"id":"12","category":"BATTERY","name":"OE BATTERY","code":"DIN110","description":""},],"products":[{"id":"282","car_part_id":"282","bestbuy_id":"0","category":"battery","brand":"energizer","name":"0","value":"","description":"","price":""},]},</v>
      </c>
      <c r="M283" s="5" t="str">
        <f aca="false">"parts"&amp;""""&amp;":"&amp;"["&amp;O283&amp;"]"&amp;","&amp;""""&amp;"products"&amp;""""&amp;":"&amp;"["&amp;P283&amp;"]"&amp;"}"&amp;","</f>
        <v>parts":[{"id":"12","category":"BATTERY","name":"OE BATTERY","code":"DIN110","description":""},],"products":[{"id":"282","car_part_id":"282","bestbuy_id":"0","category":"battery","brand":"energizer","name":"0","value":"","description":"","price":""},]},</v>
      </c>
      <c r="N283" s="5" t="str">
        <f aca="false">VLOOKUP(B283,model!$A$2:$V$620,22,0)</f>
        <v>{"id":"282","make_id":"21","model_name":"Jaguar XIR-Type","year_model":"","description":""},</v>
      </c>
      <c r="O283" s="5" t="str">
        <f aca="false">VLOOKUP(C283,part!$A$2:$G$51,7,0)</f>
        <v>{"id":"12","category":"BATTERY","name":"OE BATTERY","code":"DIN110","description":""},</v>
      </c>
      <c r="P283" s="5" t="str">
        <f aca="false">VLOOKUP(A283,product!B283:Y902,23,0)</f>
        <v>{"id":"282","car_part_id":"282","bestbuy_id":"0","category":"battery","brand":"energizer","name":"0","value":"","description":"","price":""},</v>
      </c>
    </row>
    <row r="284" customFormat="false" ht="13.8" hidden="false" customHeight="false" outlineLevel="0" collapsed="false">
      <c r="A284" s="5" t="n">
        <v>283</v>
      </c>
      <c r="B284" s="8" t="n">
        <v>283</v>
      </c>
      <c r="C284" s="5" t="n">
        <f aca="false">VLOOKUP(B284,model!A283:H902,8,0)</f>
        <v>1</v>
      </c>
      <c r="D284" s="5" t="str">
        <f aca="false">IFERROR(VLOOKUP(C284,part!$A$2:$E$51,2,0),"")</f>
        <v>BATTERY</v>
      </c>
      <c r="E284" s="5" t="str">
        <f aca="false">IFERROR(VLOOKUP(C284,part!$A$2:$E$51,3,0),"")</f>
        <v>OE BATTERY</v>
      </c>
      <c r="F284" s="5" t="str">
        <f aca="false">IFERROR(VLOOKUP(C284,part!$A$2:$E$51,4,0),"")</f>
        <v>N70</v>
      </c>
      <c r="G284" s="5" t="n">
        <f aca="false">IFERROR(VLOOKUP(C284,part!$A$2:$E$51,5,0),"")</f>
        <v>0</v>
      </c>
      <c r="H284" s="5" t="str">
        <f aca="false">VLOOKUP(A284,model!$A$1:$I$620,9,0)</f>
        <v>D31L</v>
      </c>
      <c r="I284" s="5" t="n">
        <f aca="false">VLOOKUP(B284,model!$A$2:$J$620,10,0)</f>
        <v>0</v>
      </c>
      <c r="J284" s="5" t="e">
        <f aca="false">VLOOKUP(B284,Sheet6!K283:L1186,2,0)</f>
        <v>#N/A</v>
      </c>
      <c r="K284" s="5" t="n">
        <f aca="false">VLOOKUP(B284,model!A283:M902,13,0)</f>
        <v>1996</v>
      </c>
      <c r="L284" s="5" t="str">
        <f aca="false">"{"&amp;""""&amp;"id"&amp;""""&amp;":"&amp;""""&amp;A284&amp;""""&amp;","&amp;""""&amp;"car_model_id"&amp;""""&amp;":"&amp;""""&amp;B284&amp;""""&amp;","&amp;""""&amp;"car_model"&amp;""""&amp;":"&amp;"["&amp;N284&amp;"],"&amp;""""&amp;"parts"&amp;""""&amp;":"&amp;"["&amp;O284&amp;"]"&amp;","&amp;""""&amp;"products"&amp;""""&amp;":"&amp;"["&amp;P284&amp;"]"&amp;"}"&amp;","</f>
        <v>{"id":"283","car_model_id":"283","car_model":[{"id":"283","make_id":"22","model_name":"Pregio 2.2L (Diesel)","year_model":"1994 - 2000 ","description":""},],"parts":[{"id":"1","category":"BATTERY","name":"OE BATTERY","code":"N70","description":""},],"products":[{"id":"283","car_part_id":"283","bestbuy_id":"1996","category":"battery","brand":"energizer","name":"D31L","value":"","description":"7050","price":"7050"},]},</v>
      </c>
      <c r="M284" s="5" t="str">
        <f aca="false">"parts"&amp;""""&amp;":"&amp;"["&amp;O284&amp;"]"&amp;","&amp;""""&amp;"products"&amp;""""&amp;":"&amp;"["&amp;P284&amp;"]"&amp;"}"&amp;","</f>
        <v>parts":[{"id":"1","category":"BATTERY","name":"OE BATTERY","code":"N70","description":""},],"products":[{"id":"283","car_part_id":"283","bestbuy_id":"1996","category":"battery","brand":"energizer","name":"D31L","value":"","description":"7050","price":"7050"},]},</v>
      </c>
      <c r="N284" s="5" t="str">
        <f aca="false">VLOOKUP(B284,model!$A$2:$V$620,22,0)</f>
        <v>{"id":"283","make_id":"22","model_name":"Pregio 2.2L (Diesel)","year_model":"1994 - 2000 ","description":""},</v>
      </c>
      <c r="O284" s="5" t="str">
        <f aca="false">VLOOKUP(C284,part!$A$2:$G$51,7,0)</f>
        <v>{"id":"1","category":"BATTERY","name":"OE BATTERY","code":"N70","description":""},</v>
      </c>
      <c r="P284" s="5" t="str">
        <f aca="false">VLOOKUP(A284,product!B284:Y903,23,0)</f>
        <v>{"id":"283","car_part_id":"283","bestbuy_id":"1996","category":"battery","brand":"energizer","name":"D31L","value":"","description":"7050","price":"7050"},</v>
      </c>
    </row>
    <row r="285" customFormat="false" ht="13.8" hidden="false" customHeight="false" outlineLevel="0" collapsed="false">
      <c r="A285" s="5" t="n">
        <v>284</v>
      </c>
      <c r="B285" s="8" t="n">
        <v>284</v>
      </c>
      <c r="C285" s="5" t="n">
        <f aca="false">VLOOKUP(B285,model!A284:H903,8,0)</f>
        <v>2</v>
      </c>
      <c r="D285" s="5" t="str">
        <f aca="false">IFERROR(VLOOKUP(C285,part!$A$2:$E$51,2,0),"")</f>
        <v>BATTERY</v>
      </c>
      <c r="E285" s="5" t="str">
        <f aca="false">IFERROR(VLOOKUP(C285,part!$A$2:$E$51,3,0),"")</f>
        <v>OE BATTERY</v>
      </c>
      <c r="F285" s="5" t="str">
        <f aca="false">IFERROR(VLOOKUP(C285,part!$A$2:$E$51,4,0),"")</f>
        <v>NS50</v>
      </c>
      <c r="G285" s="5" t="n">
        <f aca="false">IFERROR(VLOOKUP(C285,part!$A$2:$E$51,5,0),"")</f>
        <v>0</v>
      </c>
      <c r="H285" s="5" t="str">
        <f aca="false">VLOOKUP(A285,model!$A$1:$I$620,9,0)</f>
        <v>D23L</v>
      </c>
      <c r="I285" s="5" t="n">
        <f aca="false">VLOOKUP(B285,model!$A$2:$J$620,10,0)</f>
        <v>0</v>
      </c>
      <c r="J285" s="5" t="e">
        <f aca="false">VLOOKUP(B285,Sheet6!K284:L1187,2,0)</f>
        <v>#N/A</v>
      </c>
      <c r="K285" s="5" t="n">
        <f aca="false">VLOOKUP(B285,model!A284:M903,13,0)</f>
        <v>1983</v>
      </c>
      <c r="L285" s="5" t="str">
        <f aca="false">"{"&amp;""""&amp;"id"&amp;""""&amp;":"&amp;""""&amp;A285&amp;""""&amp;","&amp;""""&amp;"car_model_id"&amp;""""&amp;":"&amp;""""&amp;B285&amp;""""&amp;","&amp;""""&amp;"car_model"&amp;""""&amp;":"&amp;"["&amp;N285&amp;"],"&amp;""""&amp;"parts"&amp;""""&amp;":"&amp;"["&amp;O285&amp;"]"&amp;","&amp;""""&amp;"products"&amp;""""&amp;":"&amp;"["&amp;P285&amp;"]"&amp;"}"&amp;","</f>
        <v>{"id":"284","car_model_id":"284","car_model":[{"id":"284","make_id":"22","model_name":"Pride","year_model":"1990 - 2000 ","description":""},],"parts":[{"id":"2","category":"BATTERY","name":"OE BATTERY","code":"NS50","description":""},],"products":[{"id":"284","car_part_id":"284","bestbuy_id":"1983","category":"battery","brand":"energizer","name":"D23L","value":"","description":"5950","price":"5950"},]},</v>
      </c>
      <c r="M285" s="5" t="str">
        <f aca="false">"parts"&amp;""""&amp;":"&amp;"["&amp;O285&amp;"]"&amp;","&amp;""""&amp;"products"&amp;""""&amp;":"&amp;"["&amp;P285&amp;"]"&amp;"}"&amp;","</f>
        <v>parts":[{"id":"2","category":"BATTERY","name":"OE BATTERY","code":"NS50","description":""},],"products":[{"id":"284","car_part_id":"284","bestbuy_id":"1983","category":"battery","brand":"energizer","name":"D23L","value":"","description":"5950","price":"5950"},]},</v>
      </c>
      <c r="N285" s="5" t="str">
        <f aca="false">VLOOKUP(B285,model!$A$2:$V$620,22,0)</f>
        <v>{"id":"284","make_id":"22","model_name":"Pride","year_model":"1990 - 2000 ","description":""},</v>
      </c>
      <c r="O285" s="5" t="str">
        <f aca="false">VLOOKUP(C285,part!$A$2:$G$51,7,0)</f>
        <v>{"id":"2","category":"BATTERY","name":"OE BATTERY","code":"NS50","description":""},</v>
      </c>
      <c r="P285" s="5" t="str">
        <f aca="false">VLOOKUP(A285,product!B285:Y904,23,0)</f>
        <v>{"id":"284","car_part_id":"284","bestbuy_id":"1983","category":"battery","brand":"energizer","name":"D23L","value":"","description":"5950","price":"5950"},</v>
      </c>
    </row>
    <row r="286" customFormat="false" ht="13.8" hidden="false" customHeight="false" outlineLevel="0" collapsed="false">
      <c r="A286" s="5" t="n">
        <v>285</v>
      </c>
      <c r="B286" s="8" t="n">
        <v>285</v>
      </c>
      <c r="C286" s="5" t="n">
        <f aca="false">VLOOKUP(B286,model!A285:H904,8,0)</f>
        <v>10</v>
      </c>
      <c r="D286" s="5" t="str">
        <f aca="false">IFERROR(VLOOKUP(C286,part!$A$2:$E$51,2,0),"")</f>
        <v>BATTERY</v>
      </c>
      <c r="E286" s="5" t="str">
        <f aca="false">IFERROR(VLOOKUP(C286,part!$A$2:$E$51,3,0),"")</f>
        <v>OE BATTERY</v>
      </c>
      <c r="F286" s="5" t="str">
        <f aca="false">IFERROR(VLOOKUP(C286,part!$A$2:$E$51,4,0),"")</f>
        <v>NS50L</v>
      </c>
      <c r="G286" s="5" t="n">
        <f aca="false">IFERROR(VLOOKUP(C286,part!$A$2:$E$51,5,0),"")</f>
        <v>0</v>
      </c>
      <c r="H286" s="5" t="str">
        <f aca="false">VLOOKUP(A286,model!$A$1:$I$620,9,0)</f>
        <v>L23L</v>
      </c>
      <c r="I286" s="5" t="n">
        <f aca="false">VLOOKUP(B286,model!$A$2:$J$620,10,0)</f>
        <v>0</v>
      </c>
      <c r="J286" s="5" t="e">
        <f aca="false">VLOOKUP(B286,Sheet6!K285:L1188,2,0)</f>
        <v>#N/A</v>
      </c>
      <c r="K286" s="5" t="n">
        <f aca="false">VLOOKUP(B286,model!A285:M904,13,0)</f>
        <v>0</v>
      </c>
      <c r="L286" s="5" t="str">
        <f aca="false">"{"&amp;""""&amp;"id"&amp;""""&amp;":"&amp;""""&amp;A286&amp;""""&amp;","&amp;""""&amp;"car_model_id"&amp;""""&amp;":"&amp;""""&amp;B286&amp;""""&amp;","&amp;""""&amp;"car_model"&amp;""""&amp;":"&amp;"["&amp;N286&amp;"],"&amp;""""&amp;"parts"&amp;""""&amp;":"&amp;"["&amp;O286&amp;"]"&amp;","&amp;""""&amp;"products"&amp;""""&amp;":"&amp;"["&amp;P286&amp;"]"&amp;"}"&amp;","</f>
        <v>{"id":"285","car_model_id":"285","car_model":[{"id":"285","make_id":"22","model_name":"Rio 1.4L EX Sedan AT","year_model":"       2007 - on","description":""},],"parts":[{"id":"10","category":"BATTERY","name":"OE BATTERY","code":"NS50L","description":""},],"products":[{"id":"285","car_part_id":"285","bestbuy_id":"0","category":"battery","brand":"energizer","name":"L23L","value":"","description":"","price":""},]},</v>
      </c>
      <c r="M286" s="5" t="str">
        <f aca="false">"parts"&amp;""""&amp;":"&amp;"["&amp;O286&amp;"]"&amp;","&amp;""""&amp;"products"&amp;""""&amp;":"&amp;"["&amp;P286&amp;"]"&amp;"}"&amp;","</f>
        <v>parts":[{"id":"10","category":"BATTERY","name":"OE BATTERY","code":"NS50L","description":""},],"products":[{"id":"285","car_part_id":"285","bestbuy_id":"0","category":"battery","brand":"energizer","name":"L23L","value":"","description":"","price":""},]},</v>
      </c>
      <c r="N286" s="5" t="str">
        <f aca="false">VLOOKUP(B286,model!$A$2:$V$620,22,0)</f>
        <v>{"id":"285","make_id":"22","model_name":"Rio 1.4L EX Sedan AT","year_model":"       2007 - on","description":""},</v>
      </c>
      <c r="O286" s="5" t="str">
        <f aca="false">VLOOKUP(C286,part!$A$2:$G$51,7,0)</f>
        <v>{"id":"10","category":"BATTERY","name":"OE BATTERY","code":"NS50L","description":""},</v>
      </c>
      <c r="P286" s="5" t="str">
        <f aca="false">VLOOKUP(A286,product!B286:Y905,23,0)</f>
        <v>{"id":"285","car_part_id":"285","bestbuy_id":"0","category":"battery","brand":"energizer","name":"L23L","value":"","description":"","price":""},</v>
      </c>
    </row>
    <row r="287" customFormat="false" ht="13.8" hidden="false" customHeight="false" outlineLevel="0" collapsed="false">
      <c r="A287" s="5" t="n">
        <v>286</v>
      </c>
      <c r="B287" s="8" t="n">
        <v>286</v>
      </c>
      <c r="C287" s="5" t="n">
        <f aca="false">VLOOKUP(B287,model!A286:H905,8,0)</f>
        <v>10</v>
      </c>
      <c r="D287" s="5" t="str">
        <f aca="false">IFERROR(VLOOKUP(C287,part!$A$2:$E$51,2,0),"")</f>
        <v>BATTERY</v>
      </c>
      <c r="E287" s="5" t="str">
        <f aca="false">IFERROR(VLOOKUP(C287,part!$A$2:$E$51,3,0),"")</f>
        <v>OE BATTERY</v>
      </c>
      <c r="F287" s="5" t="str">
        <f aca="false">IFERROR(VLOOKUP(C287,part!$A$2:$E$51,4,0),"")</f>
        <v>NS50L</v>
      </c>
      <c r="G287" s="5" t="n">
        <f aca="false">IFERROR(VLOOKUP(C287,part!$A$2:$E$51,5,0),"")</f>
        <v>0</v>
      </c>
      <c r="H287" s="5" t="str">
        <f aca="false">VLOOKUP(A287,model!$A$1:$I$620,9,0)</f>
        <v>L23L</v>
      </c>
      <c r="I287" s="5" t="n">
        <f aca="false">VLOOKUP(B287,model!$A$2:$J$620,10,0)</f>
        <v>0</v>
      </c>
      <c r="J287" s="5" t="e">
        <f aca="false">VLOOKUP(B287,Sheet6!K286:L1189,2,0)</f>
        <v>#N/A</v>
      </c>
      <c r="K287" s="5" t="n">
        <f aca="false">VLOOKUP(B287,model!A286:M905,13,0)</f>
        <v>0</v>
      </c>
      <c r="L287" s="5" t="str">
        <f aca="false">"{"&amp;""""&amp;"id"&amp;""""&amp;":"&amp;""""&amp;A287&amp;""""&amp;","&amp;""""&amp;"car_model_id"&amp;""""&amp;":"&amp;""""&amp;B287&amp;""""&amp;","&amp;""""&amp;"car_model"&amp;""""&amp;":"&amp;"["&amp;N287&amp;"],"&amp;""""&amp;"parts"&amp;""""&amp;":"&amp;"["&amp;O287&amp;"]"&amp;","&amp;""""&amp;"products"&amp;""""&amp;":"&amp;"["&amp;P287&amp;"]"&amp;"}"&amp;","</f>
        <v>{"id":"286","car_model_id":"286","car_model":[{"id":"286","make_id":"22","model_name":"Rio 1.4L EX Sedan MT","year_model":"       2007 - on","description":""},],"parts":[{"id":"10","category":"BATTERY","name":"OE BATTERY","code":"NS50L","description":""},],"products":[{"id":"286","car_part_id":"286","bestbuy_id":"0","category":"battery","brand":"energizer","name":"L23L","value":"","description":"","price":""},]},</v>
      </c>
      <c r="M287" s="5" t="str">
        <f aca="false">"parts"&amp;""""&amp;":"&amp;"["&amp;O287&amp;"]"&amp;","&amp;""""&amp;"products"&amp;""""&amp;":"&amp;"["&amp;P287&amp;"]"&amp;"}"&amp;","</f>
        <v>parts":[{"id":"10","category":"BATTERY","name":"OE BATTERY","code":"NS50L","description":""},],"products":[{"id":"286","car_part_id":"286","bestbuy_id":"0","category":"battery","brand":"energizer","name":"L23L","value":"","description":"","price":""},]},</v>
      </c>
      <c r="N287" s="5" t="str">
        <f aca="false">VLOOKUP(B287,model!$A$2:$V$620,22,0)</f>
        <v>{"id":"286","make_id":"22","model_name":"Rio 1.4L EX Sedan MT","year_model":"       2007 - on","description":""},</v>
      </c>
      <c r="O287" s="5" t="str">
        <f aca="false">VLOOKUP(C287,part!$A$2:$G$51,7,0)</f>
        <v>{"id":"10","category":"BATTERY","name":"OE BATTERY","code":"NS50L","description":""},</v>
      </c>
      <c r="P287" s="5" t="str">
        <f aca="false">VLOOKUP(A287,product!B287:Y906,23,0)</f>
        <v>{"id":"286","car_part_id":"286","bestbuy_id":"0","category":"battery","brand":"energizer","name":"L23L","value":"","description":"","price":""},</v>
      </c>
    </row>
    <row r="288" customFormat="false" ht="13.8" hidden="false" customHeight="false" outlineLevel="0" collapsed="false">
      <c r="A288" s="5" t="n">
        <v>287</v>
      </c>
      <c r="B288" s="8" t="n">
        <v>287</v>
      </c>
      <c r="C288" s="5" t="n">
        <f aca="false">VLOOKUP(B288,model!A287:H906,8,0)</f>
        <v>1</v>
      </c>
      <c r="D288" s="5" t="str">
        <f aca="false">IFERROR(VLOOKUP(C288,part!$A$2:$E$51,2,0),"")</f>
        <v>BATTERY</v>
      </c>
      <c r="E288" s="5" t="str">
        <f aca="false">IFERROR(VLOOKUP(C288,part!$A$2:$E$51,3,0),"")</f>
        <v>OE BATTERY</v>
      </c>
      <c r="F288" s="5" t="str">
        <f aca="false">IFERROR(VLOOKUP(C288,part!$A$2:$E$51,4,0),"")</f>
        <v>N70</v>
      </c>
      <c r="G288" s="5" t="n">
        <f aca="false">IFERROR(VLOOKUP(C288,part!$A$2:$E$51,5,0),"")</f>
        <v>0</v>
      </c>
      <c r="H288" s="5" t="str">
        <f aca="false">VLOOKUP(A288,model!$A$1:$I$620,9,0)</f>
        <v>D31L</v>
      </c>
      <c r="I288" s="5" t="n">
        <f aca="false">VLOOKUP(B288,model!$A$2:$J$620,10,0)</f>
        <v>0</v>
      </c>
      <c r="J288" s="5" t="e">
        <f aca="false">VLOOKUP(B288,Sheet6!K287:L1190,2,0)</f>
        <v>#N/A</v>
      </c>
      <c r="K288" s="5" t="n">
        <f aca="false">VLOOKUP(B288,model!A287:M906,13,0)</f>
        <v>1996</v>
      </c>
      <c r="L288" s="5" t="str">
        <f aca="false">"{"&amp;""""&amp;"id"&amp;""""&amp;":"&amp;""""&amp;A288&amp;""""&amp;","&amp;""""&amp;"car_model_id"&amp;""""&amp;":"&amp;""""&amp;B288&amp;""""&amp;","&amp;""""&amp;"car_model"&amp;""""&amp;":"&amp;"["&amp;N288&amp;"],"&amp;""""&amp;"parts"&amp;""""&amp;":"&amp;"["&amp;O288&amp;"]"&amp;","&amp;""""&amp;"products"&amp;""""&amp;":"&amp;"["&amp;P288&amp;"]"&amp;"}"&amp;","</f>
        <v>{"id":"287","car_model_id":"287","car_model":[{"id":"287","make_id":"22","model_name":"Sedona","year_model":"2004","description":""},],"parts":[{"id":"1","category":"BATTERY","name":"OE BATTERY","code":"N70","description":""},],"products":[{"id":"287","car_part_id":"287","bestbuy_id":"1996","category":"battery","brand":"energizer","name":"D31L","value":"","description":"7050","price":"7050"},]},</v>
      </c>
      <c r="M288" s="5" t="str">
        <f aca="false">"parts"&amp;""""&amp;":"&amp;"["&amp;O288&amp;"]"&amp;","&amp;""""&amp;"products"&amp;""""&amp;":"&amp;"["&amp;P288&amp;"]"&amp;"}"&amp;","</f>
        <v>parts":[{"id":"1","category":"BATTERY","name":"OE BATTERY","code":"N70","description":""},],"products":[{"id":"287","car_part_id":"287","bestbuy_id":"1996","category":"battery","brand":"energizer","name":"D31L","value":"","description":"7050","price":"7050"},]},</v>
      </c>
      <c r="N288" s="5" t="str">
        <f aca="false">VLOOKUP(B288,model!$A$2:$V$620,22,0)</f>
        <v>{"id":"287","make_id":"22","model_name":"Sedona","year_model":"2004","description":""},</v>
      </c>
      <c r="O288" s="5" t="str">
        <f aca="false">VLOOKUP(C288,part!$A$2:$G$51,7,0)</f>
        <v>{"id":"1","category":"BATTERY","name":"OE BATTERY","code":"N70","description":""},</v>
      </c>
      <c r="P288" s="5" t="str">
        <f aca="false">VLOOKUP(A288,product!B288:Y907,23,0)</f>
        <v>{"id":"287","car_part_id":"287","bestbuy_id":"1996","category":"battery","brand":"energizer","name":"D31L","value":"","description":"7050","price":"7050"},</v>
      </c>
    </row>
    <row r="289" customFormat="false" ht="13.8" hidden="false" customHeight="false" outlineLevel="0" collapsed="false">
      <c r="A289" s="5" t="n">
        <v>288</v>
      </c>
      <c r="B289" s="8" t="n">
        <v>288</v>
      </c>
      <c r="C289" s="5" t="n">
        <f aca="false">VLOOKUP(B289,model!A288:H907,8,0)</f>
        <v>11</v>
      </c>
      <c r="D289" s="5" t="str">
        <f aca="false">IFERROR(VLOOKUP(C289,part!$A$2:$E$51,2,0),"")</f>
        <v>BATTERY</v>
      </c>
      <c r="E289" s="5" t="str">
        <f aca="false">IFERROR(VLOOKUP(C289,part!$A$2:$E$51,3,0),"")</f>
        <v>OE BATTERY</v>
      </c>
      <c r="F289" s="5" t="str">
        <f aca="false">IFERROR(VLOOKUP(C289,part!$A$2:$E$51,4,0),"")</f>
        <v>N50</v>
      </c>
      <c r="G289" s="5" t="n">
        <f aca="false">IFERROR(VLOOKUP(C289,part!$A$2:$E$51,5,0),"")</f>
        <v>0</v>
      </c>
      <c r="H289" s="5" t="str">
        <f aca="false">VLOOKUP(A289,model!$A$1:$I$620,9,0)</f>
        <v>D26L</v>
      </c>
      <c r="I289" s="5" t="n">
        <f aca="false">VLOOKUP(B289,model!$A$2:$J$620,10,0)</f>
        <v>0</v>
      </c>
      <c r="J289" s="5" t="e">
        <f aca="false">VLOOKUP(B289,Sheet6!K288:L1191,2,0)</f>
        <v>#N/A</v>
      </c>
      <c r="K289" s="5" t="n">
        <f aca="false">VLOOKUP(B289,model!A288:M907,13,0)</f>
        <v>1995</v>
      </c>
      <c r="L289" s="5" t="str">
        <f aca="false">"{"&amp;""""&amp;"id"&amp;""""&amp;":"&amp;""""&amp;A289&amp;""""&amp;","&amp;""""&amp;"car_model_id"&amp;""""&amp;":"&amp;""""&amp;B289&amp;""""&amp;","&amp;""""&amp;"car_model"&amp;""""&amp;":"&amp;"["&amp;N289&amp;"],"&amp;""""&amp;"parts"&amp;""""&amp;":"&amp;"["&amp;O289&amp;"]"&amp;","&amp;""""&amp;"products"&amp;""""&amp;":"&amp;"["&amp;P289&amp;"]"&amp;"}"&amp;","</f>
        <v>{"id":"288","car_model_id":"288","car_model":[{"id":"288","make_id":"22","model_name":"Sorento","year_model":"2004","description":""},],"parts":[{"id":"11","category":"BATTERY","name":"OE BATTERY","code":"N50","description":""},],"products":[{"id":"288","car_part_id":"288","bestbuy_id":"1995","category":"battery","brand":"energizer","name":"D26L","value":"","description":"6300","price":"6300"},]},</v>
      </c>
      <c r="M289" s="5" t="str">
        <f aca="false">"parts"&amp;""""&amp;":"&amp;"["&amp;O289&amp;"]"&amp;","&amp;""""&amp;"products"&amp;""""&amp;":"&amp;"["&amp;P289&amp;"]"&amp;"}"&amp;","</f>
        <v>parts":[{"id":"11","category":"BATTERY","name":"OE BATTERY","code":"N50","description":""},],"products":[{"id":"288","car_part_id":"288","bestbuy_id":"1995","category":"battery","brand":"energizer","name":"D26L","value":"","description":"6300","price":"6300"},]},</v>
      </c>
      <c r="N289" s="5" t="str">
        <f aca="false">VLOOKUP(B289,model!$A$2:$V$620,22,0)</f>
        <v>{"id":"288","make_id":"22","model_name":"Sorento","year_model":"2004","description":""},</v>
      </c>
      <c r="O289" s="5" t="str">
        <f aca="false">VLOOKUP(C289,part!$A$2:$G$51,7,0)</f>
        <v>{"id":"11","category":"BATTERY","name":"OE BATTERY","code":"N50","description":""},</v>
      </c>
      <c r="P289" s="5" t="str">
        <f aca="false">VLOOKUP(A289,product!B289:Y908,23,0)</f>
        <v>{"id":"288","car_part_id":"288","bestbuy_id":"1995","category":"battery","brand":"energizer","name":"D26L","value":"","description":"6300","price":"6300"},</v>
      </c>
    </row>
    <row r="290" customFormat="false" ht="13.8" hidden="false" customHeight="false" outlineLevel="0" collapsed="false">
      <c r="A290" s="5" t="n">
        <v>289</v>
      </c>
      <c r="B290" s="8" t="n">
        <v>289</v>
      </c>
      <c r="C290" s="5" t="n">
        <f aca="false">VLOOKUP(B290,model!A289:H908,8,0)</f>
        <v>19</v>
      </c>
      <c r="D290" s="5" t="str">
        <f aca="false">IFERROR(VLOOKUP(C290,part!$A$2:$E$51,2,0),"")</f>
        <v>BATTERY</v>
      </c>
      <c r="E290" s="5" t="str">
        <f aca="false">IFERROR(VLOOKUP(C290,part!$A$2:$E$51,3,0),"")</f>
        <v>OE BATTERY</v>
      </c>
      <c r="F290" s="5" t="str">
        <f aca="false">IFERROR(VLOOKUP(C290,part!$A$2:$E$51,4,0),"")</f>
        <v>NX-20</v>
      </c>
      <c r="G290" s="5" t="n">
        <f aca="false">IFERROR(VLOOKUP(C290,part!$A$2:$E$51,5,0),"")</f>
        <v>0</v>
      </c>
      <c r="H290" s="5" t="str">
        <f aca="false">VLOOKUP(A290,model!$A$1:$I$620,9,0)</f>
        <v>NX-120L</v>
      </c>
      <c r="I290" s="5" t="n">
        <f aca="false">VLOOKUP(B290,model!$A$2:$J$620,10,0)</f>
        <v>0</v>
      </c>
      <c r="J290" s="5" t="e">
        <f aca="false">VLOOKUP(B290,Sheet6!K289:L1192,2,0)</f>
        <v>#N/A</v>
      </c>
      <c r="K290" s="5" t="n">
        <f aca="false">VLOOKUP(B290,model!A289:M908,13,0)</f>
        <v>0</v>
      </c>
      <c r="L290" s="5" t="str">
        <f aca="false">"{"&amp;""""&amp;"id"&amp;""""&amp;":"&amp;""""&amp;A290&amp;""""&amp;","&amp;""""&amp;"car_model_id"&amp;""""&amp;":"&amp;""""&amp;B290&amp;""""&amp;","&amp;""""&amp;"car_model"&amp;""""&amp;":"&amp;"["&amp;N290&amp;"],"&amp;""""&amp;"parts"&amp;""""&amp;":"&amp;"["&amp;O290&amp;"]"&amp;","&amp;""""&amp;"products"&amp;""""&amp;":"&amp;"["&amp;P290&amp;"]"&amp;"}"&amp;","</f>
        <v>{"id":"289","car_model_id":"289","car_model":[{"id":"289","make_id":"22","model_name":"Sorento 7 Seater AT","year_model":"2007 - on","description":""},],"parts":[{"id":"19","category":"BATTERY","name":"OE BATTERY","code":"NX-20","description":""},],"products":[{"id":"289","car_part_id":"289","bestbuy_id":"0","category":"battery","brand":"energizer","name":"NX-120L","value":"","description":"","price":""},]},</v>
      </c>
      <c r="M290" s="5" t="str">
        <f aca="false">"parts"&amp;""""&amp;":"&amp;"["&amp;O290&amp;"]"&amp;","&amp;""""&amp;"products"&amp;""""&amp;":"&amp;"["&amp;P290&amp;"]"&amp;"}"&amp;","</f>
        <v>parts":[{"id":"19","category":"BATTERY","name":"OE BATTERY","code":"NX-20","description":""},],"products":[{"id":"289","car_part_id":"289","bestbuy_id":"0","category":"battery","brand":"energizer","name":"NX-120L","value":"","description":"","price":""},]},</v>
      </c>
      <c r="N290" s="5" t="str">
        <f aca="false">VLOOKUP(B290,model!$A$2:$V$620,22,0)</f>
        <v>{"id":"289","make_id":"22","model_name":"Sorento 7 Seater AT","year_model":"2007 - on","description":""},</v>
      </c>
      <c r="O290" s="5" t="str">
        <f aca="false">VLOOKUP(C290,part!$A$2:$G$51,7,0)</f>
        <v>{"id":"19","category":"BATTERY","name":"OE BATTERY","code":"NX-20","description":""},</v>
      </c>
      <c r="P290" s="5" t="str">
        <f aca="false">VLOOKUP(A290,product!B290:Y909,23,0)</f>
        <v>{"id":"289","car_part_id":"289","bestbuy_id":"0","category":"battery","brand":"energizer","name":"NX-120L","value":"","description":"","price":""},</v>
      </c>
    </row>
    <row r="291" customFormat="false" ht="13.8" hidden="false" customHeight="false" outlineLevel="0" collapsed="false">
      <c r="A291" s="5" t="n">
        <v>290</v>
      </c>
      <c r="B291" s="8" t="n">
        <v>290</v>
      </c>
      <c r="C291" s="5" t="n">
        <f aca="false">VLOOKUP(B291,model!A290:H909,8,0)</f>
        <v>10</v>
      </c>
      <c r="D291" s="5" t="str">
        <f aca="false">IFERROR(VLOOKUP(C291,part!$A$2:$E$51,2,0),"")</f>
        <v>BATTERY</v>
      </c>
      <c r="E291" s="5" t="str">
        <f aca="false">IFERROR(VLOOKUP(C291,part!$A$2:$E$51,3,0),"")</f>
        <v>OE BATTERY</v>
      </c>
      <c r="F291" s="5" t="str">
        <f aca="false">IFERROR(VLOOKUP(C291,part!$A$2:$E$51,4,0),"")</f>
        <v>NS50L</v>
      </c>
      <c r="G291" s="5" t="n">
        <f aca="false">IFERROR(VLOOKUP(C291,part!$A$2:$E$51,5,0),"")</f>
        <v>0</v>
      </c>
      <c r="H291" s="5" t="str">
        <f aca="false">VLOOKUP(A291,model!$A$1:$I$620,9,0)</f>
        <v>L23L</v>
      </c>
      <c r="I291" s="5" t="n">
        <f aca="false">VLOOKUP(B291,model!$A$2:$J$620,10,0)</f>
        <v>0</v>
      </c>
      <c r="J291" s="5" t="e">
        <f aca="false">VLOOKUP(B291,Sheet6!K290:L1193,2,0)</f>
        <v>#N/A</v>
      </c>
      <c r="K291" s="5" t="n">
        <f aca="false">VLOOKUP(B291,model!A290:M909,13,0)</f>
        <v>0</v>
      </c>
      <c r="L291" s="5" t="str">
        <f aca="false">"{"&amp;""""&amp;"id"&amp;""""&amp;":"&amp;""""&amp;A291&amp;""""&amp;","&amp;""""&amp;"car_model_id"&amp;""""&amp;":"&amp;""""&amp;B291&amp;""""&amp;","&amp;""""&amp;"car_model"&amp;""""&amp;":"&amp;"["&amp;N291&amp;"],"&amp;""""&amp;"parts"&amp;""""&amp;":"&amp;"["&amp;O291&amp;"]"&amp;","&amp;""""&amp;"products"&amp;""""&amp;":"&amp;"["&amp;P291&amp;"]"&amp;"}"&amp;","</f>
        <v>{"id":"290","car_model_id":"290","car_model":[{"id":"290","make_id":"22","model_name":"Soul Gas ","year_model":"","description":""},],"parts":[{"id":"10","category":"BATTERY","name":"OE BATTERY","code":"NS50L","description":""},],"products":[{"id":"290","car_part_id":"290","bestbuy_id":"0","category":"battery","brand":"energizer","name":"L23L","value":"","description":"","price":""},]},</v>
      </c>
      <c r="M291" s="5" t="str">
        <f aca="false">"parts"&amp;""""&amp;":"&amp;"["&amp;O291&amp;"]"&amp;","&amp;""""&amp;"products"&amp;""""&amp;":"&amp;"["&amp;P291&amp;"]"&amp;"}"&amp;","</f>
        <v>parts":[{"id":"10","category":"BATTERY","name":"OE BATTERY","code":"NS50L","description":""},],"products":[{"id":"290","car_part_id":"290","bestbuy_id":"0","category":"battery","brand":"energizer","name":"L23L","value":"","description":"","price":""},]},</v>
      </c>
      <c r="N291" s="5" t="str">
        <f aca="false">VLOOKUP(B291,model!$A$2:$V$620,22,0)</f>
        <v>{"id":"290","make_id":"22","model_name":"Soul Gas ","year_model":"","description":""},</v>
      </c>
      <c r="O291" s="5" t="str">
        <f aca="false">VLOOKUP(C291,part!$A$2:$G$51,7,0)</f>
        <v>{"id":"10","category":"BATTERY","name":"OE BATTERY","code":"NS50L","description":""},</v>
      </c>
      <c r="P291" s="5" t="str">
        <f aca="false">VLOOKUP(A291,product!B291:Y910,23,0)</f>
        <v>{"id":"290","car_part_id":"290","bestbuy_id":"0","category":"battery","brand":"energizer","name":"L23L","value":"","description":"","price":""},</v>
      </c>
    </row>
    <row r="292" customFormat="false" ht="13.8" hidden="false" customHeight="false" outlineLevel="0" collapsed="false">
      <c r="A292" s="5" t="n">
        <v>291</v>
      </c>
      <c r="B292" s="8" t="n">
        <v>291</v>
      </c>
      <c r="C292" s="5" t="n">
        <f aca="false">VLOOKUP(B292,model!A291:H910,8,0)</f>
        <v>10</v>
      </c>
      <c r="D292" s="5" t="str">
        <f aca="false">IFERROR(VLOOKUP(C292,part!$A$2:$E$51,2,0),"")</f>
        <v>BATTERY</v>
      </c>
      <c r="E292" s="5" t="str">
        <f aca="false">IFERROR(VLOOKUP(C292,part!$A$2:$E$51,3,0),"")</f>
        <v>OE BATTERY</v>
      </c>
      <c r="F292" s="5" t="str">
        <f aca="false">IFERROR(VLOOKUP(C292,part!$A$2:$E$51,4,0),"")</f>
        <v>NS50L</v>
      </c>
      <c r="G292" s="5" t="n">
        <f aca="false">IFERROR(VLOOKUP(C292,part!$A$2:$E$51,5,0),"")</f>
        <v>0</v>
      </c>
      <c r="H292" s="5" t="str">
        <f aca="false">VLOOKUP(A292,model!$A$1:$I$620,9,0)</f>
        <v>L23L</v>
      </c>
      <c r="I292" s="5" t="n">
        <f aca="false">VLOOKUP(B292,model!$A$2:$J$620,10,0)</f>
        <v>0</v>
      </c>
      <c r="J292" s="5" t="e">
        <f aca="false">VLOOKUP(B292,Sheet6!K291:L1194,2,0)</f>
        <v>#N/A</v>
      </c>
      <c r="K292" s="5" t="n">
        <f aca="false">VLOOKUP(B292,model!A291:M910,13,0)</f>
        <v>0</v>
      </c>
      <c r="L292" s="5" t="str">
        <f aca="false">"{"&amp;""""&amp;"id"&amp;""""&amp;":"&amp;""""&amp;A292&amp;""""&amp;","&amp;""""&amp;"car_model_id"&amp;""""&amp;":"&amp;""""&amp;B292&amp;""""&amp;","&amp;""""&amp;"car_model"&amp;""""&amp;":"&amp;"["&amp;N292&amp;"],"&amp;""""&amp;"parts"&amp;""""&amp;":"&amp;"["&amp;O292&amp;"]"&amp;","&amp;""""&amp;"products"&amp;""""&amp;":"&amp;"["&amp;P292&amp;"]"&amp;"}"&amp;","</f>
        <v>{"id":"291","car_model_id":"291","car_model":[{"id":"291","make_id":"22","model_name":"Sportage 2.0L Gas AT","year_model":"2007 - on","description":""},],"parts":[{"id":"10","category":"BATTERY","name":"OE BATTERY","code":"NS50L","description":""},],"products":[{"id":"291","car_part_id":"291","bestbuy_id":"0","category":"battery","brand":"energizer","name":"L23L","value":"","description":"","price":""},]},</v>
      </c>
      <c r="M292" s="5" t="str">
        <f aca="false">"parts"&amp;""""&amp;":"&amp;"["&amp;O292&amp;"]"&amp;","&amp;""""&amp;"products"&amp;""""&amp;":"&amp;"["&amp;P292&amp;"]"&amp;"}"&amp;","</f>
        <v>parts":[{"id":"10","category":"BATTERY","name":"OE BATTERY","code":"NS50L","description":""},],"products":[{"id":"291","car_part_id":"291","bestbuy_id":"0","category":"battery","brand":"energizer","name":"L23L","value":"","description":"","price":""},]},</v>
      </c>
      <c r="N292" s="5" t="str">
        <f aca="false">VLOOKUP(B292,model!$A$2:$V$620,22,0)</f>
        <v>{"id":"291","make_id":"22","model_name":"Sportage 2.0L Gas AT","year_model":"2007 - on","description":""},</v>
      </c>
      <c r="O292" s="5" t="str">
        <f aca="false">VLOOKUP(C292,part!$A$2:$G$51,7,0)</f>
        <v>{"id":"10","category":"BATTERY","name":"OE BATTERY","code":"NS50L","description":""},</v>
      </c>
      <c r="P292" s="5" t="str">
        <f aca="false">VLOOKUP(A292,product!B292:Y911,23,0)</f>
        <v>{"id":"291","car_part_id":"291","bestbuy_id":"0","category":"battery","brand":"energizer","name":"L23L","value":"","description":"","price":""},</v>
      </c>
    </row>
    <row r="293" customFormat="false" ht="13.8" hidden="false" customHeight="false" outlineLevel="0" collapsed="false">
      <c r="A293" s="5" t="n">
        <v>292</v>
      </c>
      <c r="B293" s="8" t="n">
        <v>292</v>
      </c>
      <c r="C293" s="5" t="n">
        <f aca="false">VLOOKUP(B293,model!A292:H911,8,0)</f>
        <v>20</v>
      </c>
      <c r="D293" s="5" t="str">
        <f aca="false">IFERROR(VLOOKUP(C293,part!$A$2:$E$51,2,0),"")</f>
        <v>BATTERY</v>
      </c>
      <c r="E293" s="5" t="str">
        <f aca="false">IFERROR(VLOOKUP(C293,part!$A$2:$E$51,3,0),"")</f>
        <v>OE BATTERY</v>
      </c>
      <c r="F293" s="5" t="str">
        <f aca="false">IFERROR(VLOOKUP(C293,part!$A$2:$E$51,4,0),"")</f>
        <v>N70R</v>
      </c>
      <c r="G293" s="5" t="n">
        <f aca="false">IFERROR(VLOOKUP(C293,part!$A$2:$E$51,5,0),"")</f>
        <v>0</v>
      </c>
      <c r="H293" s="5" t="str">
        <f aca="false">VLOOKUP(A293,model!$A$1:$I$620,9,0)</f>
        <v>L31R</v>
      </c>
      <c r="I293" s="5" t="n">
        <f aca="false">VLOOKUP(B293,model!$A$2:$J$620,10,0)</f>
        <v>0</v>
      </c>
      <c r="J293" s="5" t="e">
        <f aca="false">VLOOKUP(B293,Sheet6!K292:L1195,2,0)</f>
        <v>#N/A</v>
      </c>
      <c r="K293" s="5" t="n">
        <f aca="false">VLOOKUP(B293,model!A292:M911,13,0)</f>
        <v>0</v>
      </c>
      <c r="L293" s="5" t="str">
        <f aca="false">"{"&amp;""""&amp;"id"&amp;""""&amp;":"&amp;""""&amp;A293&amp;""""&amp;","&amp;""""&amp;"car_model_id"&amp;""""&amp;":"&amp;""""&amp;B293&amp;""""&amp;","&amp;""""&amp;"car_model"&amp;""""&amp;":"&amp;"["&amp;N293&amp;"],"&amp;""""&amp;"parts"&amp;""""&amp;":"&amp;"["&amp;O293&amp;"]"&amp;","&amp;""""&amp;"products"&amp;""""&amp;":"&amp;"["&amp;P293&amp;"]"&amp;"}"&amp;","</f>
        <v>{"id":"292","car_model_id":"292","car_model":[{"id":"292","make_id":"22","model_name":"Sportage 2.0L LDSL AT CRDi 4x2","year_model":"2007 - on","description":""},],"parts":[{"id":"20","category":"BATTERY","name":"OE BATTERY","code":"N70R","description":""},],"products":[{"id":"292","car_part_id":"292","bestbuy_id":"0","category":"battery","brand":"energizer","name":"L31R","value":"","description":"","price":""},]},</v>
      </c>
      <c r="M293" s="5" t="str">
        <f aca="false">"parts"&amp;""""&amp;":"&amp;"["&amp;O293&amp;"]"&amp;","&amp;""""&amp;"products"&amp;""""&amp;":"&amp;"["&amp;P293&amp;"]"&amp;"}"&amp;","</f>
        <v>parts":[{"id":"20","category":"BATTERY","name":"OE BATTERY","code":"N70R","description":""},],"products":[{"id":"292","car_part_id":"292","bestbuy_id":"0","category":"battery","brand":"energizer","name":"L31R","value":"","description":"","price":""},]},</v>
      </c>
      <c r="N293" s="5" t="str">
        <f aca="false">VLOOKUP(B293,model!$A$2:$V$620,22,0)</f>
        <v>{"id":"292","make_id":"22","model_name":"Sportage 2.0L LDSL AT CRDi 4x2","year_model":"2007 - on","description":""},</v>
      </c>
      <c r="O293" s="5" t="str">
        <f aca="false">VLOOKUP(C293,part!$A$2:$G$51,7,0)</f>
        <v>{"id":"20","category":"BATTERY","name":"OE BATTERY","code":"N70R","description":""},</v>
      </c>
      <c r="P293" s="5" t="str">
        <f aca="false">VLOOKUP(A293,product!B293:Y912,23,0)</f>
        <v>{"id":"292","car_part_id":"292","bestbuy_id":"0","category":"battery","brand":"energizer","name":"L31R","value":"","description":"","price":""},</v>
      </c>
    </row>
    <row r="294" customFormat="false" ht="13.8" hidden="false" customHeight="false" outlineLevel="0" collapsed="false">
      <c r="A294" s="5" t="n">
        <v>293</v>
      </c>
      <c r="B294" s="8" t="n">
        <v>293</v>
      </c>
      <c r="C294" s="5" t="n">
        <f aca="false">VLOOKUP(B294,model!A293:H912,8,0)</f>
        <v>1</v>
      </c>
      <c r="D294" s="5" t="str">
        <f aca="false">IFERROR(VLOOKUP(C294,part!$A$2:$E$51,2,0),"")</f>
        <v>BATTERY</v>
      </c>
      <c r="E294" s="5" t="str">
        <f aca="false">IFERROR(VLOOKUP(C294,part!$A$2:$E$51,3,0),"")</f>
        <v>OE BATTERY</v>
      </c>
      <c r="F294" s="5" t="str">
        <f aca="false">IFERROR(VLOOKUP(C294,part!$A$2:$E$51,4,0),"")</f>
        <v>N70</v>
      </c>
      <c r="G294" s="5" t="n">
        <f aca="false">IFERROR(VLOOKUP(C294,part!$A$2:$E$51,5,0),"")</f>
        <v>0</v>
      </c>
      <c r="H294" s="5" t="str">
        <f aca="false">VLOOKUP(A294,model!$A$1:$I$620,9,0)</f>
        <v>L31L</v>
      </c>
      <c r="I294" s="5" t="n">
        <f aca="false">VLOOKUP(B294,model!$A$2:$J$620,10,0)</f>
        <v>0</v>
      </c>
      <c r="J294" s="5" t="e">
        <f aca="false">VLOOKUP(B294,Sheet6!K293:L1196,2,0)</f>
        <v>#N/A</v>
      </c>
      <c r="K294" s="5" t="n">
        <f aca="false">VLOOKUP(B294,model!A293:M912,13,0)</f>
        <v>0</v>
      </c>
      <c r="L294" s="5" t="str">
        <f aca="false">"{"&amp;""""&amp;"id"&amp;""""&amp;":"&amp;""""&amp;A294&amp;""""&amp;","&amp;""""&amp;"car_model_id"&amp;""""&amp;":"&amp;""""&amp;B294&amp;""""&amp;","&amp;""""&amp;"car_model"&amp;""""&amp;":"&amp;"["&amp;N294&amp;"],"&amp;""""&amp;"parts"&amp;""""&amp;":"&amp;"["&amp;O294&amp;"]"&amp;","&amp;""""&amp;"products"&amp;""""&amp;":"&amp;"["&amp;P294&amp;"]"&amp;"}"&amp;","</f>
        <v>{"id":"293","car_model_id":"293","car_model":[{"id":"293","make_id":"22","model_name":"Sportage 2.0L LDSL AT CRDi 4x4","year_model":"2007 - on","description":""},],"parts":[{"id":"1","category":"BATTERY","name":"OE BATTERY","code":"N70","description":""},],"products":[{"id":"293","car_part_id":"293","bestbuy_id":"0","category":"battery","brand":"energizer","name":"L31L","value":"","description":"","price":""},]},</v>
      </c>
      <c r="M294" s="5" t="str">
        <f aca="false">"parts"&amp;""""&amp;":"&amp;"["&amp;O294&amp;"]"&amp;","&amp;""""&amp;"products"&amp;""""&amp;":"&amp;"["&amp;P294&amp;"]"&amp;"}"&amp;","</f>
        <v>parts":[{"id":"1","category":"BATTERY","name":"OE BATTERY","code":"N70","description":""},],"products":[{"id":"293","car_part_id":"293","bestbuy_id":"0","category":"battery","brand":"energizer","name":"L31L","value":"","description":"","price":""},]},</v>
      </c>
      <c r="N294" s="5" t="str">
        <f aca="false">VLOOKUP(B294,model!$A$2:$V$620,22,0)</f>
        <v>{"id":"293","make_id":"22","model_name":"Sportage 2.0L LDSL AT CRDi 4x4","year_model":"2007 - on","description":""},</v>
      </c>
      <c r="O294" s="5" t="str">
        <f aca="false">VLOOKUP(C294,part!$A$2:$G$51,7,0)</f>
        <v>{"id":"1","category":"BATTERY","name":"OE BATTERY","code":"N70","description":""},</v>
      </c>
      <c r="P294" s="5" t="str">
        <f aca="false">VLOOKUP(A294,product!B294:Y913,23,0)</f>
        <v>{"id":"293","car_part_id":"293","bestbuy_id":"0","category":"battery","brand":"energizer","name":"L31L","value":"","description":"","price":""},</v>
      </c>
    </row>
    <row r="295" customFormat="false" ht="13.8" hidden="false" customHeight="false" outlineLevel="0" collapsed="false">
      <c r="A295" s="5" t="n">
        <v>294</v>
      </c>
      <c r="B295" s="8" t="n">
        <v>294</v>
      </c>
      <c r="C295" s="5" t="n">
        <f aca="false">VLOOKUP(B295,model!A294:H913,8,0)</f>
        <v>1</v>
      </c>
      <c r="D295" s="5" t="str">
        <f aca="false">IFERROR(VLOOKUP(C295,part!$A$2:$E$51,2,0),"")</f>
        <v>BATTERY</v>
      </c>
      <c r="E295" s="5" t="str">
        <f aca="false">IFERROR(VLOOKUP(C295,part!$A$2:$E$51,3,0),"")</f>
        <v>OE BATTERY</v>
      </c>
      <c r="F295" s="5" t="str">
        <f aca="false">IFERROR(VLOOKUP(C295,part!$A$2:$E$51,4,0),"")</f>
        <v>N70</v>
      </c>
      <c r="G295" s="5" t="n">
        <f aca="false">IFERROR(VLOOKUP(C295,part!$A$2:$E$51,5,0),"")</f>
        <v>0</v>
      </c>
      <c r="H295" s="5" t="str">
        <f aca="false">VLOOKUP(A295,model!$A$1:$I$620,9,0)</f>
        <v>D31L</v>
      </c>
      <c r="I295" s="5" t="n">
        <f aca="false">VLOOKUP(B295,model!$A$2:$J$620,10,0)</f>
        <v>0</v>
      </c>
      <c r="J295" s="5" t="n">
        <f aca="false">VLOOKUP(B295,Sheet6!K294:L1197,2,0)</f>
        <v>0</v>
      </c>
      <c r="K295" s="5" t="n">
        <f aca="false">VLOOKUP(B295,model!A294:M913,13,0)</f>
        <v>1996</v>
      </c>
      <c r="L295" s="5" t="str">
        <f aca="false">"{"&amp;""""&amp;"id"&amp;""""&amp;":"&amp;""""&amp;A295&amp;""""&amp;","&amp;""""&amp;"car_model_id"&amp;""""&amp;":"&amp;""""&amp;B295&amp;""""&amp;","&amp;""""&amp;"car_model"&amp;""""&amp;":"&amp;"["&amp;N295&amp;"],"&amp;""""&amp;"parts"&amp;""""&amp;":"&amp;"["&amp;O295&amp;"]"&amp;","&amp;""""&amp;"products"&amp;""""&amp;":"&amp;"["&amp;P295&amp;"]"&amp;"}"&amp;","</f>
        <v>{"id":"294","car_model_id":"294","car_model":[{"id":"294","make_id":"22","model_name":"Besta 2.2L (Diesel)","year_model":"1994 - 2004 ","description":""},],"parts":[{"id":"1","category":"BATTERY","name":"OE BATTERY","code":"N70","description":""},],"products":[{"id":"294","car_part_id":"294","bestbuy_id":"1996","category":"battery","brand":"energizer","name":"D31L","value":"","description":"7050","price":"7050"},]},</v>
      </c>
      <c r="M295" s="5" t="str">
        <f aca="false">"parts"&amp;""""&amp;":"&amp;"["&amp;O295&amp;"]"&amp;","&amp;""""&amp;"products"&amp;""""&amp;":"&amp;"["&amp;P295&amp;"]"&amp;"}"&amp;","</f>
        <v>parts":[{"id":"1","category":"BATTERY","name":"OE BATTERY","code":"N70","description":""},],"products":[{"id":"294","car_part_id":"294","bestbuy_id":"1996","category":"battery","brand":"energizer","name":"D31L","value":"","description":"7050","price":"7050"},]},</v>
      </c>
      <c r="N295" s="5" t="str">
        <f aca="false">VLOOKUP(B295,model!$A$2:$V$620,22,0)</f>
        <v>{"id":"294","make_id":"22","model_name":"Besta 2.2L (Diesel)","year_model":"1994 - 2004 ","description":""},</v>
      </c>
      <c r="O295" s="5" t="str">
        <f aca="false">VLOOKUP(C295,part!$A$2:$G$51,7,0)</f>
        <v>{"id":"1","category":"BATTERY","name":"OE BATTERY","code":"N70","description":""},</v>
      </c>
      <c r="P295" s="5" t="str">
        <f aca="false">VLOOKUP(A295,product!B295:Y914,23,0)</f>
        <v>{"id":"294","car_part_id":"294","bestbuy_id":"1996","category":"battery","brand":"energizer","name":"D31L","value":"","description":"7050","price":"7050"},</v>
      </c>
    </row>
    <row r="296" customFormat="false" ht="13.8" hidden="false" customHeight="false" outlineLevel="0" collapsed="false">
      <c r="A296" s="5" t="n">
        <v>295</v>
      </c>
      <c r="B296" s="8" t="n">
        <v>295</v>
      </c>
      <c r="C296" s="5" t="n">
        <f aca="false">VLOOKUP(B296,model!A295:H914,8,0)</f>
        <v>10</v>
      </c>
      <c r="D296" s="5" t="str">
        <f aca="false">IFERROR(VLOOKUP(C296,part!$A$2:$E$51,2,0),"")</f>
        <v>BATTERY</v>
      </c>
      <c r="E296" s="5" t="str">
        <f aca="false">IFERROR(VLOOKUP(C296,part!$A$2:$E$51,3,0),"")</f>
        <v>OE BATTERY</v>
      </c>
      <c r="F296" s="5" t="str">
        <f aca="false">IFERROR(VLOOKUP(C296,part!$A$2:$E$51,4,0),"")</f>
        <v>NS50L</v>
      </c>
      <c r="H296" s="5" t="str">
        <f aca="false">VLOOKUP(A296,model!$A$1:$I$620,9,0)</f>
        <v>L23L</v>
      </c>
      <c r="I296" s="5" t="n">
        <f aca="false">VLOOKUP(B296,model!$A$2:$J$620,10,0)</f>
        <v>0</v>
      </c>
      <c r="J296" s="5" t="n">
        <f aca="false">VLOOKUP(B296,Sheet6!K295:L1198,2,0)</f>
        <v>0</v>
      </c>
      <c r="K296" s="5" t="n">
        <f aca="false">VLOOKUP(B296,model!A295:M914,13,0)</f>
        <v>0</v>
      </c>
      <c r="L296" s="5" t="str">
        <f aca="false">"{"&amp;""""&amp;"id"&amp;""""&amp;":"&amp;""""&amp;A296&amp;""""&amp;","&amp;""""&amp;"car_model_id"&amp;""""&amp;":"&amp;""""&amp;B296&amp;""""&amp;","&amp;""""&amp;"car_model"&amp;""""&amp;":"&amp;"["&amp;N296&amp;"],"&amp;""""&amp;"parts"&amp;""""&amp;":"&amp;"["&amp;O296&amp;"]"&amp;","&amp;""""&amp;"products"&amp;""""&amp;":"&amp;"["&amp;P296&amp;"]"&amp;"}"&amp;","</f>
        <v>{"id":"295","car_model_id":"295","car_model":[{"id":"295","make_id":"22","model_name":"Carens 2.0 Li Gas EX AT","year_model":"2007 - on","description":""},],"parts":[{"id":"10","category":"BATTERY","name":"OE BATTERY","code":"NS50L","description":""},],"products":[{"id":"295","car_part_id":"295","bestbuy_id":"0","category":"battery","brand":"energizer","name":"L23L","value":"","description":"","price":""},]},</v>
      </c>
      <c r="M296" s="5" t="str">
        <f aca="false">"parts"&amp;""""&amp;":"&amp;"["&amp;O296&amp;"]"&amp;","&amp;""""&amp;"products"&amp;""""&amp;":"&amp;"["&amp;P296&amp;"]"&amp;"}"&amp;","</f>
        <v>parts":[{"id":"10","category":"BATTERY","name":"OE BATTERY","code":"NS50L","description":""},],"products":[{"id":"295","car_part_id":"295","bestbuy_id":"0","category":"battery","brand":"energizer","name":"L23L","value":"","description":"","price":""},]},</v>
      </c>
      <c r="N296" s="5" t="str">
        <f aca="false">VLOOKUP(B296,model!$A$2:$V$620,22,0)</f>
        <v>{"id":"295","make_id":"22","model_name":"Carens 2.0 Li Gas EX AT","year_model":"2007 - on","description":""},</v>
      </c>
      <c r="O296" s="5" t="str">
        <f aca="false">VLOOKUP(C296,part!$A$2:$G$51,7,0)</f>
        <v>{"id":"10","category":"BATTERY","name":"OE BATTERY","code":"NS50L","description":""},</v>
      </c>
      <c r="P296" s="5" t="str">
        <f aca="false">VLOOKUP(A296,product!B296:Y915,23,0)</f>
        <v>{"id":"295","car_part_id":"295","bestbuy_id":"0","category":"battery","brand":"energizer","name":"L23L","value":"","description":"","price":""},</v>
      </c>
    </row>
    <row r="297" customFormat="false" ht="13.8" hidden="false" customHeight="false" outlineLevel="0" collapsed="false">
      <c r="A297" s="5" t="n">
        <v>296</v>
      </c>
      <c r="B297" s="8" t="n">
        <v>296</v>
      </c>
      <c r="C297" s="5" t="n">
        <f aca="false">VLOOKUP(B297,model!A296:H915,8,0)</f>
        <v>1</v>
      </c>
      <c r="D297" s="5" t="str">
        <f aca="false">IFERROR(VLOOKUP(C297,part!$A$2:$E$51,2,0),"")</f>
        <v>BATTERY</v>
      </c>
      <c r="E297" s="5" t="str">
        <f aca="false">IFERROR(VLOOKUP(C297,part!$A$2:$E$51,3,0),"")</f>
        <v>OE BATTERY</v>
      </c>
      <c r="F297" s="5" t="str">
        <f aca="false">IFERROR(VLOOKUP(C297,part!$A$2:$E$51,4,0),"")</f>
        <v>N70</v>
      </c>
      <c r="G297" s="5" t="n">
        <f aca="false">IFERROR(VLOOKUP(C297,part!$A$2:$E$51,5,0),"")</f>
        <v>0</v>
      </c>
      <c r="H297" s="5" t="str">
        <f aca="false">VLOOKUP(A297,model!$A$1:$I$620,9,0)</f>
        <v>L31L</v>
      </c>
      <c r="I297" s="5" t="n">
        <f aca="false">VLOOKUP(B297,model!$A$2:$J$620,10,0)</f>
        <v>0</v>
      </c>
      <c r="J297" s="5" t="n">
        <f aca="false">VLOOKUP(B297,Sheet6!K296:L1199,2,0)</f>
        <v>0</v>
      </c>
      <c r="K297" s="5" t="n">
        <f aca="false">VLOOKUP(B297,model!A296:M915,13,0)</f>
        <v>0</v>
      </c>
      <c r="L297" s="5" t="str">
        <f aca="false">"{"&amp;""""&amp;"id"&amp;""""&amp;":"&amp;""""&amp;A297&amp;""""&amp;","&amp;""""&amp;"car_model_id"&amp;""""&amp;":"&amp;""""&amp;B297&amp;""""&amp;","&amp;""""&amp;"car_model"&amp;""""&amp;":"&amp;"["&amp;N297&amp;"],"&amp;""""&amp;"parts"&amp;""""&amp;":"&amp;"["&amp;O297&amp;"]"&amp;","&amp;""""&amp;"products"&amp;""""&amp;":"&amp;"["&amp;P297&amp;"]"&amp;"}"&amp;","</f>
        <v>{"id":"296","car_model_id":"296","car_model":[{"id":"296","make_id":"22","model_name":"Carens 2.0 Li LX CRDI AT","year_model":"2007 - on","description":""},],"parts":[{"id":"1","category":"BATTERY","name":"OE BATTERY","code":"N70","description":""},],"products":[{"id":"296","car_part_id":"296","bestbuy_id":"0","category":"battery","brand":"energizer","name":"L31L","value":"","description":"","price":""},]},</v>
      </c>
      <c r="M297" s="5" t="str">
        <f aca="false">"parts"&amp;""""&amp;":"&amp;"["&amp;O297&amp;"]"&amp;","&amp;""""&amp;"products"&amp;""""&amp;":"&amp;"["&amp;P297&amp;"]"&amp;"}"&amp;","</f>
        <v>parts":[{"id":"1","category":"BATTERY","name":"OE BATTERY","code":"N70","description":""},],"products":[{"id":"296","car_part_id":"296","bestbuy_id":"0","category":"battery","brand":"energizer","name":"L31L","value":"","description":"","price":""},]},</v>
      </c>
      <c r="N297" s="5" t="str">
        <f aca="false">VLOOKUP(B297,model!$A$2:$V$620,22,0)</f>
        <v>{"id":"296","make_id":"22","model_name":"Carens 2.0 Li LX CRDI AT","year_model":"2007 - on","description":""},</v>
      </c>
      <c r="O297" s="5" t="str">
        <f aca="false">VLOOKUP(C297,part!$A$2:$G$51,7,0)</f>
        <v>{"id":"1","category":"BATTERY","name":"OE BATTERY","code":"N70","description":""},</v>
      </c>
      <c r="P297" s="5" t="str">
        <f aca="false">VLOOKUP(A297,product!B297:Y916,23,0)</f>
        <v>{"id":"296","car_part_id":"296","bestbuy_id":"0","category":"battery","brand":"energizer","name":"L31L","value":"","description":"","price":""},</v>
      </c>
    </row>
    <row r="298" customFormat="false" ht="13.8" hidden="false" customHeight="false" outlineLevel="0" collapsed="false">
      <c r="A298" s="5" t="n">
        <v>297</v>
      </c>
      <c r="B298" s="8" t="n">
        <v>297</v>
      </c>
      <c r="C298" s="5" t="n">
        <f aca="false">VLOOKUP(B298,model!A297:H916,8,0)</f>
        <v>1</v>
      </c>
      <c r="D298" s="5" t="str">
        <f aca="false">IFERROR(VLOOKUP(C298,part!$A$2:$E$51,2,0),"")</f>
        <v>BATTERY</v>
      </c>
      <c r="E298" s="5" t="str">
        <f aca="false">IFERROR(VLOOKUP(C298,part!$A$2:$E$51,3,0),"")</f>
        <v>OE BATTERY</v>
      </c>
      <c r="F298" s="5" t="str">
        <f aca="false">IFERROR(VLOOKUP(C298,part!$A$2:$E$51,4,0),"")</f>
        <v>N70</v>
      </c>
      <c r="G298" s="5" t="n">
        <f aca="false">IFERROR(VLOOKUP(C298,part!$A$2:$E$51,5,0),"")</f>
        <v>0</v>
      </c>
      <c r="H298" s="5" t="str">
        <f aca="false">VLOOKUP(A298,model!$A$1:$I$620,9,0)</f>
        <v>L31L</v>
      </c>
      <c r="I298" s="5" t="n">
        <f aca="false">VLOOKUP(B298,model!$A$2:$J$620,10,0)</f>
        <v>0</v>
      </c>
      <c r="J298" s="5" t="n">
        <f aca="false">VLOOKUP(B298,Sheet6!K297:L1200,2,0)</f>
        <v>0</v>
      </c>
      <c r="K298" s="5" t="n">
        <f aca="false">VLOOKUP(B298,model!A297:M916,13,0)</f>
        <v>0</v>
      </c>
      <c r="L298" s="5" t="str">
        <f aca="false">"{"&amp;""""&amp;"id"&amp;""""&amp;":"&amp;""""&amp;A298&amp;""""&amp;","&amp;""""&amp;"car_model_id"&amp;""""&amp;":"&amp;""""&amp;B298&amp;""""&amp;","&amp;""""&amp;"car_model"&amp;""""&amp;":"&amp;"["&amp;N298&amp;"],"&amp;""""&amp;"parts"&amp;""""&amp;":"&amp;"["&amp;O298&amp;"]"&amp;","&amp;""""&amp;"products"&amp;""""&amp;":"&amp;"["&amp;P298&amp;"]"&amp;"}"&amp;","</f>
        <v>{"id":"297","car_model_id":"297","car_model":[{"id":"297","make_id":"22","model_name":"Carens 2.0 Li EX CRDI AT","year_model":"2007 - on","description":""},],"parts":[{"id":"1","category":"BATTERY","name":"OE BATTERY","code":"N70","description":""},],"products":[{"id":"297","car_part_id":"297","bestbuy_id":"0","category":"battery","brand":"energizer","name":"L31L","value":"","description":"","price":""},]},</v>
      </c>
      <c r="M298" s="5" t="str">
        <f aca="false">"parts"&amp;""""&amp;":"&amp;"["&amp;O298&amp;"]"&amp;","&amp;""""&amp;"products"&amp;""""&amp;":"&amp;"["&amp;P298&amp;"]"&amp;"}"&amp;","</f>
        <v>parts":[{"id":"1","category":"BATTERY","name":"OE BATTERY","code":"N70","description":""},],"products":[{"id":"297","car_part_id":"297","bestbuy_id":"0","category":"battery","brand":"energizer","name":"L31L","value":"","description":"","price":""},]},</v>
      </c>
      <c r="N298" s="5" t="str">
        <f aca="false">VLOOKUP(B298,model!$A$2:$V$620,22,0)</f>
        <v>{"id":"297","make_id":"22","model_name":"Carens 2.0 Li EX CRDI AT","year_model":"2007 - on","description":""},</v>
      </c>
      <c r="O298" s="5" t="str">
        <f aca="false">VLOOKUP(C298,part!$A$2:$G$51,7,0)</f>
        <v>{"id":"1","category":"BATTERY","name":"OE BATTERY","code":"N70","description":""},</v>
      </c>
      <c r="P298" s="5" t="str">
        <f aca="false">VLOOKUP(A298,product!B298:Y917,23,0)</f>
        <v>{"id":"297","car_part_id":"297","bestbuy_id":"0","category":"battery","brand":"energizer","name":"L31L","value":"","description":"","price":""},</v>
      </c>
    </row>
    <row r="299" customFormat="false" ht="13.8" hidden="false" customHeight="false" outlineLevel="0" collapsed="false">
      <c r="A299" s="5" t="n">
        <v>298</v>
      </c>
      <c r="B299" s="8" t="n">
        <v>298</v>
      </c>
      <c r="C299" s="5" t="n">
        <f aca="false">VLOOKUP(B299,model!A298:H917,8,0)</f>
        <v>1</v>
      </c>
      <c r="D299" s="5" t="str">
        <f aca="false">IFERROR(VLOOKUP(C299,part!$A$2:$E$51,2,0),"")</f>
        <v>BATTERY</v>
      </c>
      <c r="E299" s="5" t="str">
        <f aca="false">IFERROR(VLOOKUP(C299,part!$A$2:$E$51,3,0),"")</f>
        <v>OE BATTERY</v>
      </c>
      <c r="F299" s="5" t="str">
        <f aca="false">IFERROR(VLOOKUP(C299,part!$A$2:$E$51,4,0),"")</f>
        <v>N70</v>
      </c>
      <c r="G299" s="5" t="n">
        <f aca="false">IFERROR(VLOOKUP(C299,part!$A$2:$E$51,5,0),"")</f>
        <v>0</v>
      </c>
      <c r="H299" s="5" t="str">
        <f aca="false">VLOOKUP(A299,model!$A$1:$I$620,9,0)</f>
        <v>D31L</v>
      </c>
      <c r="I299" s="5" t="n">
        <f aca="false">VLOOKUP(B299,model!$A$2:$J$620,10,0)</f>
        <v>0</v>
      </c>
      <c r="J299" s="5" t="n">
        <f aca="false">VLOOKUP(B299,Sheet6!K298:L1201,2,0)</f>
        <v>0</v>
      </c>
      <c r="K299" s="5" t="n">
        <f aca="false">VLOOKUP(B299,model!A298:M917,13,0)</f>
        <v>1996</v>
      </c>
      <c r="L299" s="5" t="str">
        <f aca="false">"{"&amp;""""&amp;"id"&amp;""""&amp;":"&amp;""""&amp;A299&amp;""""&amp;","&amp;""""&amp;"car_model_id"&amp;""""&amp;":"&amp;""""&amp;B299&amp;""""&amp;","&amp;""""&amp;"car_model"&amp;""""&amp;":"&amp;"["&amp;N299&amp;"],"&amp;""""&amp;"parts"&amp;""""&amp;":"&amp;"["&amp;O299&amp;"]"&amp;","&amp;""""&amp;"products"&amp;""""&amp;":"&amp;"["&amp;P299&amp;"]"&amp;"}"&amp;","</f>
        <v>{"id":"298","car_model_id":"298","car_model":[{"id":"298","make_id":"22","model_name":"Carnival","year_model":"200 - on","description":""},],"parts":[{"id":"1","category":"BATTERY","name":"OE BATTERY","code":"N70","description":""},],"products":[{"id":"298","car_part_id":"298","bestbuy_id":"1996","category":"battery","brand":"energizer","name":"D31L","value":"","description":"7050","price":"7050"},]},</v>
      </c>
      <c r="M299" s="5" t="str">
        <f aca="false">"parts"&amp;""""&amp;":"&amp;"["&amp;O299&amp;"]"&amp;","&amp;""""&amp;"products"&amp;""""&amp;":"&amp;"["&amp;P299&amp;"]"&amp;"}"&amp;","</f>
        <v>parts":[{"id":"1","category":"BATTERY","name":"OE BATTERY","code":"N70","description":""},],"products":[{"id":"298","car_part_id":"298","bestbuy_id":"1996","category":"battery","brand":"energizer","name":"D31L","value":"","description":"7050","price":"7050"},]},</v>
      </c>
      <c r="N299" s="5" t="str">
        <f aca="false">VLOOKUP(B299,model!$A$2:$V$620,22,0)</f>
        <v>{"id":"298","make_id":"22","model_name":"Carnival","year_model":"200 - on","description":""},</v>
      </c>
      <c r="O299" s="5" t="str">
        <f aca="false">VLOOKUP(C299,part!$A$2:$G$51,7,0)</f>
        <v>{"id":"1","category":"BATTERY","name":"OE BATTERY","code":"N70","description":""},</v>
      </c>
      <c r="P299" s="5" t="str">
        <f aca="false">VLOOKUP(A299,product!B299:Y918,23,0)</f>
        <v>{"id":"298","car_part_id":"298","bestbuy_id":"1996","category":"battery","brand":"energizer","name":"D31L","value":"","description":"7050","price":"7050"},</v>
      </c>
    </row>
    <row r="300" customFormat="false" ht="13.8" hidden="false" customHeight="false" outlineLevel="0" collapsed="false">
      <c r="A300" s="5" t="n">
        <v>299</v>
      </c>
      <c r="B300" s="8" t="n">
        <v>299</v>
      </c>
      <c r="C300" s="5" t="n">
        <f aca="false">VLOOKUP(B300,model!A299:H918,8,0)</f>
        <v>27</v>
      </c>
      <c r="D300" s="5" t="str">
        <f aca="false">IFERROR(VLOOKUP(C300,part!$A$2:$E$51,2,0),"")</f>
        <v>BATTERY</v>
      </c>
      <c r="E300" s="5" t="str">
        <f aca="false">IFERROR(VLOOKUP(C300,part!$A$2:$E$51,3,0),"")</f>
        <v>OE BATTERY</v>
      </c>
      <c r="F300" s="5" t="str">
        <f aca="false">IFERROR(VLOOKUP(C300,part!$A$2:$E$51,4,0),"")</f>
        <v>N87L</v>
      </c>
      <c r="G300" s="5" t="n">
        <f aca="false">IFERROR(VLOOKUP(C300,part!$A$2:$E$51,5,0),"")</f>
        <v>0</v>
      </c>
      <c r="H300" s="5" t="str">
        <f aca="false">VLOOKUP(A300,model!$A$1:$I$620,9,0)</f>
        <v>N87L</v>
      </c>
      <c r="I300" s="5" t="n">
        <f aca="false">VLOOKUP(B300,model!$A$2:$J$620,10,0)</f>
        <v>0</v>
      </c>
      <c r="J300" s="5" t="n">
        <f aca="false">VLOOKUP(B300,Sheet6!K299:L1202,2,0)</f>
        <v>0</v>
      </c>
      <c r="K300" s="5" t="n">
        <f aca="false">VLOOKUP(B300,model!A299:M918,13,0)</f>
        <v>0</v>
      </c>
      <c r="L300" s="5" t="str">
        <f aca="false">"{"&amp;""""&amp;"id"&amp;""""&amp;":"&amp;""""&amp;A300&amp;""""&amp;","&amp;""""&amp;"car_model_id"&amp;""""&amp;":"&amp;""""&amp;B300&amp;""""&amp;","&amp;""""&amp;"car_model"&amp;""""&amp;":"&amp;"["&amp;N300&amp;"],"&amp;""""&amp;"parts"&amp;""""&amp;":"&amp;"["&amp;O300&amp;"]"&amp;","&amp;""""&amp;"products"&amp;""""&amp;":"&amp;"["&amp;P300&amp;"]"&amp;"}"&amp;","</f>
        <v>{"id":"299","car_model_id":"299","car_model":[{"id":"299","make_id":"22","model_name":"Carnival LX MT CRDi (SWB) 8 Seater","year_model":"2007 - on","description":""},],"parts":[{"id":"27","category":"BATTERY","name":"OE BATTERY","code":"N87L","description":""},],"products":[{"id":"299","car_part_id":"299","bestbuy_id":"0","category":"battery","brand":"energizer","name":"N87L","value":"","description":"","price":""},]},</v>
      </c>
      <c r="M300" s="5" t="str">
        <f aca="false">"parts"&amp;""""&amp;":"&amp;"["&amp;O300&amp;"]"&amp;","&amp;""""&amp;"products"&amp;""""&amp;":"&amp;"["&amp;P300&amp;"]"&amp;"}"&amp;","</f>
        <v>parts":[{"id":"27","category":"BATTERY","name":"OE BATTERY","code":"N87L","description":""},],"products":[{"id":"299","car_part_id":"299","bestbuy_id":"0","category":"battery","brand":"energizer","name":"N87L","value":"","description":"","price":""},]},</v>
      </c>
      <c r="N300" s="5" t="str">
        <f aca="false">VLOOKUP(B300,model!$A$2:$V$620,22,0)</f>
        <v>{"id":"299","make_id":"22","model_name":"Carnival LX MT CRDi (SWB) 8 Seater","year_model":"2007 - on","description":""},</v>
      </c>
      <c r="O300" s="5" t="str">
        <f aca="false">VLOOKUP(C300,part!$A$2:$G$51,7,0)</f>
        <v>{"id":"27","category":"BATTERY","name":"OE BATTERY","code":"N87L","description":""},</v>
      </c>
      <c r="P300" s="5" t="str">
        <f aca="false">VLOOKUP(A300,product!B300:Y919,23,0)</f>
        <v>{"id":"299","car_part_id":"299","bestbuy_id":"0","category":"battery","brand":"energizer","name":"N87L","value":"","description":"","price":""},</v>
      </c>
    </row>
    <row r="301" customFormat="false" ht="13.8" hidden="false" customHeight="false" outlineLevel="0" collapsed="false">
      <c r="A301" s="5" t="n">
        <v>300</v>
      </c>
      <c r="B301" s="8" t="n">
        <v>300</v>
      </c>
      <c r="C301" s="5" t="n">
        <f aca="false">IFERROR(VLOOKUP(B301,model!A300:H919,8,0),0)</f>
        <v>27</v>
      </c>
      <c r="D301" s="5" t="str">
        <f aca="false">IFERROR(VLOOKUP(C301,part!$A$2:$E$51,2,0),"")</f>
        <v>BATTERY</v>
      </c>
      <c r="E301" s="5" t="str">
        <f aca="false">IFERROR(VLOOKUP(C301,part!$A$2:$E$51,3,0),"")</f>
        <v>OE BATTERY</v>
      </c>
      <c r="F301" s="5" t="str">
        <f aca="false">IFERROR(VLOOKUP(C301,part!$A$2:$E$51,4,0),"")</f>
        <v>N87L</v>
      </c>
      <c r="G301" s="5" t="n">
        <f aca="false">IFERROR(VLOOKUP(C301,part!$A$2:$E$51,5,0),"")</f>
        <v>0</v>
      </c>
      <c r="H301" s="5" t="str">
        <f aca="false">VLOOKUP(A301,model!$A$1:$I$620,9,0)</f>
        <v>N87L</v>
      </c>
      <c r="I301" s="5" t="n">
        <f aca="false">VLOOKUP(B301,model!$A$2:$J$620,10,0)</f>
        <v>0</v>
      </c>
      <c r="J301" s="5" t="n">
        <f aca="false">VLOOKUP(B301,Sheet6!K300:L1203,2,0)</f>
        <v>0</v>
      </c>
      <c r="K301" s="5" t="n">
        <f aca="false">VLOOKUP(B301,model!A300:M919,13,0)</f>
        <v>0</v>
      </c>
      <c r="L301" s="5" t="str">
        <f aca="false">"{"&amp;""""&amp;"id"&amp;""""&amp;":"&amp;""""&amp;A301&amp;""""&amp;","&amp;""""&amp;"car_model_id"&amp;""""&amp;":"&amp;""""&amp;B301&amp;""""&amp;","&amp;""""&amp;"car_model"&amp;""""&amp;":"&amp;"["&amp;N301&amp;"],"&amp;""""&amp;"parts"&amp;""""&amp;":"&amp;"["&amp;O301&amp;"]"&amp;","&amp;""""&amp;"products"&amp;""""&amp;":"&amp;"["&amp;P301&amp;"]"&amp;"}"&amp;","</f>
        <v>{"id":"300","car_model_id":"300","car_model":[{"id":"300","make_id":"22","model_name":"Carnival LX AT CRDi (SWB) 8 Seater","year_model":"2007 - on","description":""},],"parts":[{"id":"27","category":"BATTERY","name":"OE BATTERY","code":"N87L","description":""},],"products":[{"id":"300","car_part_id":"300","bestbuy_id":"0","category":"battery","brand":"energizer","name":"N87L","value":"","description":"","price":""},]},</v>
      </c>
      <c r="M301" s="5" t="str">
        <f aca="false">"parts"&amp;""""&amp;":"&amp;"["&amp;O301&amp;"]"&amp;","&amp;""""&amp;"products"&amp;""""&amp;":"&amp;"["&amp;P301&amp;"]"&amp;"}"&amp;","</f>
        <v>parts":[{"id":"27","category":"BATTERY","name":"OE BATTERY","code":"N87L","description":""},],"products":[{"id":"300","car_part_id":"300","bestbuy_id":"0","category":"battery","brand":"energizer","name":"N87L","value":"","description":"","price":""},]},</v>
      </c>
      <c r="N301" s="5" t="str">
        <f aca="false">VLOOKUP(B301,model!$A$2:$V$620,22,0)</f>
        <v>{"id":"300","make_id":"22","model_name":"Carnival LX AT CRDi (SWB) 8 Seater","year_model":"2007 - on","description":""},</v>
      </c>
      <c r="O301" s="5" t="str">
        <f aca="false">VLOOKUP(C301,part!$A$2:$G$51,7,0)</f>
        <v>{"id":"27","category":"BATTERY","name":"OE BATTERY","code":"N87L","description":""},</v>
      </c>
      <c r="P301" s="5" t="str">
        <f aca="false">VLOOKUP(A301,product!B301:Y920,23,0)</f>
        <v>{"id":"300","car_part_id":"300","bestbuy_id":"0","category":"battery","brand":"energizer","name":"N87L","value":"","description":"","price":""},</v>
      </c>
    </row>
    <row r="302" customFormat="false" ht="13.8" hidden="false" customHeight="false" outlineLevel="0" collapsed="false">
      <c r="A302" s="5" t="n">
        <v>301</v>
      </c>
      <c r="B302" s="8" t="n">
        <v>301</v>
      </c>
      <c r="C302" s="5" t="n">
        <f aca="false">IFERROR(VLOOKUP(B302,model!A301:H920,8,0),0)</f>
        <v>27</v>
      </c>
      <c r="D302" s="5" t="str">
        <f aca="false">IFERROR(VLOOKUP(C302,part!$A$2:$E$51,2,0),"")</f>
        <v>BATTERY</v>
      </c>
      <c r="E302" s="5" t="str">
        <f aca="false">IFERROR(VLOOKUP(C302,part!$A$2:$E$51,3,0),"")</f>
        <v>OE BATTERY</v>
      </c>
      <c r="F302" s="5" t="str">
        <f aca="false">IFERROR(VLOOKUP(C302,part!$A$2:$E$51,4,0),"")</f>
        <v>N87L</v>
      </c>
      <c r="G302" s="5" t="n">
        <f aca="false">IFERROR(VLOOKUP(C302,part!$A$2:$E$51,5,0),"")</f>
        <v>0</v>
      </c>
      <c r="H302" s="5" t="str">
        <f aca="false">VLOOKUP(A302,model!$A$1:$I$620,9,0)</f>
        <v>N87L</v>
      </c>
      <c r="I302" s="5" t="n">
        <f aca="false">VLOOKUP(B302,model!$A$2:$J$620,10,0)</f>
        <v>0</v>
      </c>
      <c r="J302" s="5" t="n">
        <f aca="false">VLOOKUP(B302,Sheet6!K301:L1204,2,0)</f>
        <v>0</v>
      </c>
      <c r="K302" s="5" t="n">
        <f aca="false">VLOOKUP(B302,model!A301:M920,13,0)</f>
        <v>0</v>
      </c>
      <c r="L302" s="5" t="str">
        <f aca="false">"{"&amp;""""&amp;"id"&amp;""""&amp;":"&amp;""""&amp;A302&amp;""""&amp;","&amp;""""&amp;"car_model_id"&amp;""""&amp;":"&amp;""""&amp;B302&amp;""""&amp;","&amp;""""&amp;"car_model"&amp;""""&amp;":"&amp;"["&amp;N302&amp;"],"&amp;""""&amp;"parts"&amp;""""&amp;":"&amp;"["&amp;O302&amp;"]"&amp;","&amp;""""&amp;"products"&amp;""""&amp;":"&amp;"["&amp;P302&amp;"]"&amp;"}"&amp;","</f>
        <v>{"id":"301","car_model_id":"301","car_model":[{"id":"301","make_id":"22","model_name":"Carnival LX AT CRDi (LWB)","year_model":"2007 - on","description":""},],"parts":[{"id":"27","category":"BATTERY","name":"OE BATTERY","code":"N87L","description":""},],"products":[{"id":"301","car_part_id":"301","bestbuy_id":"0","category":"battery","brand":"energizer","name":"N87L","value":"","description":"","price":""},]},</v>
      </c>
      <c r="M302" s="5" t="str">
        <f aca="false">"parts"&amp;""""&amp;":"&amp;"["&amp;O302&amp;"]"&amp;","&amp;""""&amp;"products"&amp;""""&amp;":"&amp;"["&amp;P302&amp;"]"&amp;"}"&amp;","</f>
        <v>parts":[{"id":"27","category":"BATTERY","name":"OE BATTERY","code":"N87L","description":""},],"products":[{"id":"301","car_part_id":"301","bestbuy_id":"0","category":"battery","brand":"energizer","name":"N87L","value":"","description":"","price":""},]},</v>
      </c>
      <c r="N302" s="5" t="str">
        <f aca="false">VLOOKUP(B302,model!$A$2:$V$620,22,0)</f>
        <v>{"id":"301","make_id":"22","model_name":"Carnival LX AT CRDi (LWB)","year_model":"2007 - on","description":""},</v>
      </c>
      <c r="O302" s="5" t="str">
        <f aca="false">VLOOKUP(C302,part!$A$2:$G$51,7,0)</f>
        <v>{"id":"27","category":"BATTERY","name":"OE BATTERY","code":"N87L","description":""},</v>
      </c>
      <c r="P302" s="5" t="str">
        <f aca="false">VLOOKUP(A302,product!B302:Y921,23,0)</f>
        <v>{"id":"301","car_part_id":"301","bestbuy_id":"0","category":"battery","brand":"energizer","name":"N87L","value":"","description":"","price":""},</v>
      </c>
    </row>
    <row r="303" customFormat="false" ht="13.8" hidden="false" customHeight="false" outlineLevel="0" collapsed="false">
      <c r="A303" s="5" t="n">
        <v>302</v>
      </c>
      <c r="B303" s="8" t="n">
        <v>302</v>
      </c>
      <c r="C303" s="5" t="n">
        <f aca="false">IFERROR(VLOOKUP(B303,model!A302:H921,8,0),0)</f>
        <v>27</v>
      </c>
      <c r="D303" s="5" t="str">
        <f aca="false">IFERROR(VLOOKUP(C303,part!$A$2:$E$51,2,0),"")</f>
        <v>BATTERY</v>
      </c>
      <c r="E303" s="5" t="str">
        <f aca="false">IFERROR(VLOOKUP(C303,part!$A$2:$E$51,3,0),"")</f>
        <v>OE BATTERY</v>
      </c>
      <c r="F303" s="5" t="str">
        <f aca="false">IFERROR(VLOOKUP(C303,part!$A$2:$E$51,4,0),"")</f>
        <v>N87L</v>
      </c>
      <c r="G303" s="5" t="n">
        <f aca="false">IFERROR(VLOOKUP(C303,part!$A$2:$E$51,5,0),"")</f>
        <v>0</v>
      </c>
      <c r="H303" s="5" t="str">
        <f aca="false">VLOOKUP(A303,model!$A$1:$I$620,9,0)</f>
        <v>N87L</v>
      </c>
      <c r="I303" s="5" t="n">
        <f aca="false">VLOOKUP(B303,model!$A$2:$J$620,10,0)</f>
        <v>0</v>
      </c>
      <c r="J303" s="5" t="n">
        <f aca="false">VLOOKUP(B303,Sheet6!K302:L1205,2,0)</f>
        <v>0</v>
      </c>
      <c r="K303" s="5" t="n">
        <f aca="false">VLOOKUP(B303,model!A302:M921,13,0)</f>
        <v>0</v>
      </c>
      <c r="L303" s="5" t="str">
        <f aca="false">"{"&amp;""""&amp;"id"&amp;""""&amp;":"&amp;""""&amp;A303&amp;""""&amp;","&amp;""""&amp;"car_model_id"&amp;""""&amp;":"&amp;""""&amp;B303&amp;""""&amp;","&amp;""""&amp;"car_model"&amp;""""&amp;":"&amp;"["&amp;N303&amp;"],"&amp;""""&amp;"parts"&amp;""""&amp;":"&amp;"["&amp;O303&amp;"]"&amp;","&amp;""""&amp;"products"&amp;""""&amp;":"&amp;"["&amp;P303&amp;"]"&amp;"}"&amp;","</f>
        <v>{"id":"302","car_model_id":"302","car_model":[{"id":"302","make_id":"22","model_name":"Carnival EX AT CRDi (SWB) 8 Seater","year_model":"2007 - on","description":""},],"parts":[{"id":"27","category":"BATTERY","name":"OE BATTERY","code":"N87L","description":""},],"products":[{"id":"302","car_part_id":"302","bestbuy_id":"0","category":"battery","brand":"energizer","name":"N87L","value":"","description":"","price":""},]},</v>
      </c>
      <c r="M303" s="5" t="str">
        <f aca="false">"parts"&amp;""""&amp;":"&amp;"["&amp;O303&amp;"]"&amp;","&amp;""""&amp;"products"&amp;""""&amp;":"&amp;"["&amp;P303&amp;"]"&amp;"}"&amp;","</f>
        <v>parts":[{"id":"27","category":"BATTERY","name":"OE BATTERY","code":"N87L","description":""},],"products":[{"id":"302","car_part_id":"302","bestbuy_id":"0","category":"battery","brand":"energizer","name":"N87L","value":"","description":"","price":""},]},</v>
      </c>
      <c r="N303" s="5" t="str">
        <f aca="false">VLOOKUP(B303,model!$A$2:$V$620,22,0)</f>
        <v>{"id":"302","make_id":"22","model_name":"Carnival EX AT CRDi (SWB) 8 Seater","year_model":"2007 - on","description":""},</v>
      </c>
      <c r="O303" s="5" t="str">
        <f aca="false">VLOOKUP(C303,part!$A$2:$G$51,7,0)</f>
        <v>{"id":"27","category":"BATTERY","name":"OE BATTERY","code":"N87L","description":""},</v>
      </c>
      <c r="P303" s="5" t="str">
        <f aca="false">VLOOKUP(A303,product!B303:Y922,23,0)</f>
        <v>{"id":"302","car_part_id":"302","bestbuy_id":"0","category":"battery","brand":"energizer","name":"N87L","value":"","description":"","price":""},</v>
      </c>
    </row>
    <row r="304" customFormat="false" ht="13.8" hidden="false" customHeight="false" outlineLevel="0" collapsed="false">
      <c r="A304" s="5" t="n">
        <v>303</v>
      </c>
      <c r="B304" s="8" t="n">
        <v>303</v>
      </c>
      <c r="C304" s="5" t="n">
        <f aca="false">IFERROR(VLOOKUP(B304,model!A303:H922,8,0),0)</f>
        <v>27</v>
      </c>
      <c r="D304" s="5" t="str">
        <f aca="false">IFERROR(VLOOKUP(C304,part!$A$2:$E$51,2,0),"")</f>
        <v>BATTERY</v>
      </c>
      <c r="E304" s="5" t="str">
        <f aca="false">IFERROR(VLOOKUP(C304,part!$A$2:$E$51,3,0),"")</f>
        <v>OE BATTERY</v>
      </c>
      <c r="F304" s="5" t="str">
        <f aca="false">IFERROR(VLOOKUP(C304,part!$A$2:$E$51,4,0),"")</f>
        <v>N87L</v>
      </c>
      <c r="G304" s="5" t="n">
        <f aca="false">IFERROR(VLOOKUP(C304,part!$A$2:$E$51,5,0),"")</f>
        <v>0</v>
      </c>
      <c r="H304" s="5" t="str">
        <f aca="false">VLOOKUP(A304,model!$A$1:$I$620,9,0)</f>
        <v>N87L</v>
      </c>
      <c r="I304" s="5" t="n">
        <f aca="false">VLOOKUP(B304,model!$A$2:$J$620,10,0)</f>
        <v>0</v>
      </c>
      <c r="J304" s="5" t="n">
        <f aca="false">VLOOKUP(B304,Sheet6!K303:L1206,2,0)</f>
        <v>0</v>
      </c>
      <c r="K304" s="5" t="n">
        <f aca="false">VLOOKUP(B304,model!A303:M922,13,0)</f>
        <v>0</v>
      </c>
      <c r="L304" s="5" t="str">
        <f aca="false">"{"&amp;""""&amp;"id"&amp;""""&amp;":"&amp;""""&amp;A304&amp;""""&amp;","&amp;""""&amp;"car_model_id"&amp;""""&amp;":"&amp;""""&amp;B304&amp;""""&amp;","&amp;""""&amp;"car_model"&amp;""""&amp;":"&amp;"["&amp;N304&amp;"],"&amp;""""&amp;"parts"&amp;""""&amp;":"&amp;"["&amp;O304&amp;"]"&amp;","&amp;""""&amp;"products"&amp;""""&amp;":"&amp;"["&amp;P304&amp;"]"&amp;"}"&amp;","</f>
        <v>{"id":"303","car_model_id":"303","car_model":[{"id":"303","make_id":"22","model_name":"Carnival EX AT CRDi (LWB) ","year_model":"2007 - on","description":""},],"parts":[{"id":"27","category":"BATTERY","name":"OE BATTERY","code":"N87L","description":""},],"products":[{"id":"303","car_part_id":"303","bestbuy_id":"0","category":"battery","brand":"energizer","name":"N87L","value":"","description":"","price":""},]},</v>
      </c>
      <c r="M304" s="5" t="str">
        <f aca="false">"parts"&amp;""""&amp;":"&amp;"["&amp;O304&amp;"]"&amp;","&amp;""""&amp;"products"&amp;""""&amp;":"&amp;"["&amp;P304&amp;"]"&amp;"}"&amp;","</f>
        <v>parts":[{"id":"27","category":"BATTERY","name":"OE BATTERY","code":"N87L","description":""},],"products":[{"id":"303","car_part_id":"303","bestbuy_id":"0","category":"battery","brand":"energizer","name":"N87L","value":"","description":"","price":""},]},</v>
      </c>
      <c r="N304" s="5" t="str">
        <f aca="false">VLOOKUP(B304,model!$A$2:$V$620,22,0)</f>
        <v>{"id":"303","make_id":"22","model_name":"Carnival EX AT CRDi (LWB) ","year_model":"2007 - on","description":""},</v>
      </c>
      <c r="O304" s="5" t="str">
        <f aca="false">VLOOKUP(C304,part!$A$2:$G$51,7,0)</f>
        <v>{"id":"27","category":"BATTERY","name":"OE BATTERY","code":"N87L","description":""},</v>
      </c>
      <c r="P304" s="5" t="str">
        <f aca="false">VLOOKUP(A304,product!B304:Y923,23,0)</f>
        <v>{"id":"303","car_part_id":"303","bestbuy_id":"0","category":"battery","brand":"energizer","name":"N87L","value":"","description":"","price":""},</v>
      </c>
    </row>
    <row r="305" customFormat="false" ht="13.8" hidden="false" customHeight="false" outlineLevel="0" collapsed="false">
      <c r="A305" s="5" t="n">
        <v>304</v>
      </c>
      <c r="B305" s="8" t="n">
        <v>304</v>
      </c>
      <c r="C305" s="5" t="n">
        <f aca="false">IFERROR(VLOOKUP(B305,model!A304:H923,8,0),0)</f>
        <v>0</v>
      </c>
      <c r="D305" s="5" t="str">
        <f aca="false">IFERROR(VLOOKUP(C305,part!$A$2:$E$51,2,0),"")</f>
        <v/>
      </c>
      <c r="E305" s="5" t="str">
        <f aca="false">IFERROR(VLOOKUP(C305,part!$A$2:$E$51,3,0),"")</f>
        <v/>
      </c>
      <c r="F305" s="5" t="str">
        <f aca="false">IFERROR(VLOOKUP(C305,part!$A$2:$E$51,4,0),"")</f>
        <v/>
      </c>
      <c r="G305" s="5" t="str">
        <f aca="false">IFERROR(VLOOKUP(C305,part!$A$2:$E$51,5,0),"")</f>
        <v/>
      </c>
      <c r="H305" s="5" t="str">
        <f aca="false">VLOOKUP(A305,model!$A$1:$I$620,9,0)</f>
        <v>L23L</v>
      </c>
      <c r="I305" s="5" t="n">
        <f aca="false">VLOOKUP(B305,model!$A$2:$J$620,10,0)</f>
        <v>0</v>
      </c>
      <c r="J305" s="5" t="n">
        <f aca="false">VLOOKUP(B305,Sheet6!K304:L1207,2,0)</f>
        <v>0</v>
      </c>
      <c r="K305" s="5" t="n">
        <f aca="false">VLOOKUP(B305,model!A304:M923,13,0)</f>
        <v>0</v>
      </c>
      <c r="L305" s="5" t="str">
        <f aca="false">"{"&amp;""""&amp;"id"&amp;""""&amp;":"&amp;""""&amp;A305&amp;""""&amp;","&amp;""""&amp;"car_model_id"&amp;""""&amp;":"&amp;""""&amp;B305&amp;""""&amp;","&amp;""""&amp;"car_model"&amp;""""&amp;":"&amp;"["&amp;N305&amp;"],"&amp;""""&amp;"parts"&amp;""""&amp;":"&amp;"["&amp;O305&amp;"]"&amp;","&amp;""""&amp;"products"&amp;""""&amp;":"&amp;"["&amp;P305&amp;"]"&amp;"}"&amp;","</f>
        <v>{"id":"304","car_model_id":"304","car_model":[{"id":"304","make_id":"22","model_name":"KIA Forte","year_model":"","description":""},],"parts":[],"products":[{"id":"304","car_part_id":"304","bestbuy_id":"0","category":"battery","brand":"energizer","name":"L23L","value":"","description":"","price":""},]},</v>
      </c>
      <c r="M305" s="5" t="str">
        <f aca="false">"parts"&amp;""""&amp;":"&amp;"["&amp;O305&amp;"]"&amp;","&amp;""""&amp;"products"&amp;""""&amp;":"&amp;"["&amp;P305&amp;"]"&amp;"}"&amp;","</f>
        <v>parts":[],"products":[{"id":"304","car_part_id":"304","bestbuy_id":"0","category":"battery","brand":"energizer","name":"L23L","value":"","description":"","price":""},]},</v>
      </c>
      <c r="N305" s="5" t="str">
        <f aca="false">VLOOKUP(B305,model!$A$2:$V$620,22,0)</f>
        <v>{"id":"304","make_id":"22","model_name":"KIA Forte","year_model":"","description":""},</v>
      </c>
      <c r="O305" s="5" t="str">
        <f aca="false">IFERROR(VLOOKUP(C305,part!$A$2:$G$51,7,0),"")</f>
        <v/>
      </c>
      <c r="P305" s="5" t="str">
        <f aca="false">VLOOKUP(A305,product!B305:Y924,23,0)</f>
        <v>{"id":"304","car_part_id":"304","bestbuy_id":"0","category":"battery","brand":"energizer","name":"L23L","value":"","description":"","price":""},</v>
      </c>
    </row>
    <row r="306" customFormat="false" ht="13.8" hidden="false" customHeight="false" outlineLevel="0" collapsed="false">
      <c r="A306" s="5" t="n">
        <v>305</v>
      </c>
      <c r="B306" s="8" t="n">
        <v>305</v>
      </c>
      <c r="C306" s="5" t="n">
        <f aca="false">IFERROR(VLOOKUP(B306,model!A305:H924,8,0),0)</f>
        <v>0</v>
      </c>
      <c r="D306" s="5" t="str">
        <f aca="false">IFERROR(VLOOKUP(C306,part!$A$2:$E$51,2,0),"")</f>
        <v/>
      </c>
      <c r="E306" s="5" t="str">
        <f aca="false">IFERROR(VLOOKUP(C306,part!$A$2:$E$51,3,0),"")</f>
        <v/>
      </c>
      <c r="F306" s="5" t="str">
        <f aca="false">IFERROR(VLOOKUP(C306,part!$A$2:$E$51,4,0),"")</f>
        <v/>
      </c>
      <c r="G306" s="5" t="str">
        <f aca="false">IFERROR(VLOOKUP(C306,part!$A$2:$E$51,5,0),"")</f>
        <v/>
      </c>
      <c r="H306" s="5" t="str">
        <f aca="false">VLOOKUP(A306,model!$A$1:$I$620,9,0)</f>
        <v>N87L</v>
      </c>
      <c r="I306" s="5" t="n">
        <f aca="false">VLOOKUP(B306,model!$A$2:$J$620,10,0)</f>
        <v>0</v>
      </c>
      <c r="J306" s="5" t="n">
        <f aca="false">VLOOKUP(B306,Sheet6!K305:L1208,2,0)</f>
        <v>0</v>
      </c>
      <c r="K306" s="5" t="n">
        <f aca="false">VLOOKUP(B306,model!A305:M924,13,0)</f>
        <v>0</v>
      </c>
      <c r="L306" s="5" t="str">
        <f aca="false">"{"&amp;""""&amp;"id"&amp;""""&amp;":"&amp;""""&amp;A306&amp;""""&amp;","&amp;""""&amp;"car_model_id"&amp;""""&amp;":"&amp;""""&amp;B306&amp;""""&amp;","&amp;""""&amp;"car_model"&amp;""""&amp;":"&amp;"["&amp;N306&amp;"],"&amp;""""&amp;"parts"&amp;""""&amp;":"&amp;"["&amp;O306&amp;"]"&amp;","&amp;""""&amp;"products"&amp;""""&amp;":"&amp;"["&amp;P306&amp;"]"&amp;"}"&amp;","</f>
        <v>{"id":"305","car_model_id":"305","car_model":[{"id":"305","make_id":"22","model_name":"K2700","year_model":"","description":""},],"parts":[],"products":[{"id":"305","car_part_id":"305","bestbuy_id":"0","category":"battery","brand":"energizer","name":"N87L","value":"","description":"","price":""},]},</v>
      </c>
      <c r="M306" s="5" t="str">
        <f aca="false">"parts"&amp;""""&amp;":"&amp;"["&amp;O306&amp;"]"&amp;","&amp;""""&amp;"products"&amp;""""&amp;":"&amp;"["&amp;P306&amp;"]"&amp;"}"&amp;","</f>
        <v>parts":[],"products":[{"id":"305","car_part_id":"305","bestbuy_id":"0","category":"battery","brand":"energizer","name":"N87L","value":"","description":"","price":""},]},</v>
      </c>
      <c r="N306" s="5" t="str">
        <f aca="false">VLOOKUP(B306,model!$A$2:$V$620,22,0)</f>
        <v>{"id":"305","make_id":"22","model_name":"K2700","year_model":"","description":""},</v>
      </c>
      <c r="O306" s="5" t="str">
        <f aca="false">IFERROR(VLOOKUP(C306,part!$A$2:$G$51,7,0),"")</f>
        <v/>
      </c>
      <c r="P306" s="5" t="str">
        <f aca="false">VLOOKUP(A306,product!B306:Y925,23,0)</f>
        <v>{"id":"305","car_part_id":"305","bestbuy_id":"0","category":"battery","brand":"energizer","name":"N87L","value":"","description":"","price":""},</v>
      </c>
    </row>
    <row r="307" customFormat="false" ht="13.8" hidden="false" customHeight="false" outlineLevel="0" collapsed="false">
      <c r="A307" s="5" t="n">
        <v>306</v>
      </c>
      <c r="B307" s="8" t="n">
        <v>306</v>
      </c>
      <c r="C307" s="5" t="n">
        <f aca="false">IFERROR(VLOOKUP(B307,model!A306:H925,8,0),0)</f>
        <v>0</v>
      </c>
      <c r="D307" s="5" t="str">
        <f aca="false">IFERROR(VLOOKUP(C307,part!$A$2:$E$51,2,0),"")</f>
        <v/>
      </c>
      <c r="E307" s="5" t="str">
        <f aca="false">IFERROR(VLOOKUP(C307,part!$A$2:$E$51,3,0),"")</f>
        <v/>
      </c>
      <c r="F307" s="5" t="str">
        <f aca="false">IFERROR(VLOOKUP(C307,part!$A$2:$E$51,4,0),"")</f>
        <v/>
      </c>
      <c r="G307" s="5" t="str">
        <f aca="false">IFERROR(VLOOKUP(C307,part!$A$2:$E$51,5,0),"")</f>
        <v/>
      </c>
      <c r="H307" s="5" t="str">
        <f aca="false">VLOOKUP(A307,model!$A$1:$I$620,9,0)</f>
        <v>L26L</v>
      </c>
      <c r="I307" s="5" t="n">
        <f aca="false">VLOOKUP(B307,model!$A$2:$J$620,10,0)</f>
        <v>0</v>
      </c>
      <c r="J307" s="5" t="n">
        <f aca="false">VLOOKUP(B307,Sheet6!K306:L1209,2,0)</f>
        <v>0</v>
      </c>
      <c r="K307" s="5" t="n">
        <f aca="false">VLOOKUP(B307,model!A306:M925,13,0)</f>
        <v>0</v>
      </c>
      <c r="L307" s="5" t="str">
        <f aca="false">"{"&amp;""""&amp;"id"&amp;""""&amp;":"&amp;""""&amp;A307&amp;""""&amp;","&amp;""""&amp;"car_model_id"&amp;""""&amp;":"&amp;""""&amp;B307&amp;""""&amp;","&amp;""""&amp;"car_model"&amp;""""&amp;":"&amp;"["&amp;N307&amp;"],"&amp;""""&amp;"parts"&amp;""""&amp;":"&amp;"["&amp;O307&amp;"]"&amp;","&amp;""""&amp;"products"&amp;""""&amp;":"&amp;"["&amp;P307&amp;"]"&amp;"}"&amp;","</f>
        <v>{"id":"306","car_model_id":"306","car_model":[{"id":"306","make_id":"22","model_name":"Mojave Gas","year_model":"","description":""},],"parts":[],"products":[{"id":"306","car_part_id":"306","bestbuy_id":"0","category":"battery","brand":"energizer","name":"L26L","value":"","description":"","price":""},]},</v>
      </c>
      <c r="M307" s="5" t="str">
        <f aca="false">"parts"&amp;""""&amp;":"&amp;"["&amp;O307&amp;"]"&amp;","&amp;""""&amp;"products"&amp;""""&amp;":"&amp;"["&amp;P307&amp;"]"&amp;"}"&amp;","</f>
        <v>parts":[],"products":[{"id":"306","car_part_id":"306","bestbuy_id":"0","category":"battery","brand":"energizer","name":"L26L","value":"","description":"","price":""},]},</v>
      </c>
      <c r="N307" s="5" t="str">
        <f aca="false">VLOOKUP(B307,model!$A$2:$V$620,22,0)</f>
        <v>{"id":"306","make_id":"22","model_name":"Mojave Gas","year_model":"","description":""},</v>
      </c>
      <c r="O307" s="5" t="str">
        <f aca="false">IFERROR(VLOOKUP(C307,part!$A$2:$G$51,7,0),"")</f>
        <v/>
      </c>
      <c r="P307" s="5" t="str">
        <f aca="false">VLOOKUP(A307,product!B307:Y926,23,0)</f>
        <v>{"id":"306","car_part_id":"306","bestbuy_id":"0","category":"battery","brand":"energizer","name":"L26L","value":"","description":"","price":""},</v>
      </c>
    </row>
    <row r="308" customFormat="false" ht="13.8" hidden="false" customHeight="false" outlineLevel="0" collapsed="false">
      <c r="A308" s="5" t="n">
        <v>307</v>
      </c>
      <c r="B308" s="8" t="n">
        <v>307</v>
      </c>
      <c r="C308" s="5" t="n">
        <f aca="false">VLOOKUP(B308,model!A307:H926,8,0)</f>
        <v>25</v>
      </c>
      <c r="D308" s="5" t="str">
        <f aca="false">IFERROR(VLOOKUP(C308,part!$A$2:$E$51,2,0),"")</f>
        <v>BATTERY</v>
      </c>
      <c r="E308" s="5" t="str">
        <f aca="false">IFERROR(VLOOKUP(C308,part!$A$2:$E$51,3,0),"")</f>
        <v>OE BATTERY</v>
      </c>
      <c r="F308" s="5" t="str">
        <f aca="false">IFERROR(VLOOKUP(C308,part!$A$2:$E$51,4,0),"")</f>
        <v>NS40L</v>
      </c>
      <c r="G308" s="5" t="n">
        <f aca="false">IFERROR(VLOOKUP(C308,part!$A$2:$E$51,5,0),"")</f>
        <v>0</v>
      </c>
      <c r="H308" s="5" t="str">
        <f aca="false">VLOOKUP(A308,model!$A$1:$I$620,9,0)</f>
        <v>B21L</v>
      </c>
      <c r="I308" s="5" t="n">
        <f aca="false">VLOOKUP(B308,model!$A$2:$J$620,10,0)</f>
        <v>0</v>
      </c>
      <c r="J308" s="5" t="n">
        <f aca="false">VLOOKUP(B308,Sheet6!K307:L1210,2,0)</f>
        <v>0</v>
      </c>
      <c r="K308" s="5" t="n">
        <f aca="false">VLOOKUP(B308,model!A307:M926,13,0)</f>
        <v>0</v>
      </c>
      <c r="L308" s="5" t="str">
        <f aca="false">"{"&amp;""""&amp;"id"&amp;""""&amp;":"&amp;""""&amp;A308&amp;""""&amp;","&amp;""""&amp;"car_model_id"&amp;""""&amp;":"&amp;""""&amp;B308&amp;""""&amp;","&amp;""""&amp;"car_model"&amp;""""&amp;":"&amp;"["&amp;N308&amp;"],"&amp;""""&amp;"parts"&amp;""""&amp;":"&amp;"["&amp;O308&amp;"]"&amp;","&amp;""""&amp;"products"&amp;""""&amp;":"&amp;"["&amp;P308&amp;"]"&amp;"}"&amp;","</f>
        <v>{"id":"307","car_model_id":"307","car_model":[{"id":"307","make_id":"22","model_name":"Picanto DLX MT ","year_model":"2007 - on","description":""},],"parts":[{"id":"25","category":"BATTERY","name":"OE BATTERY","code":"NS40L","description":""},],"products":[{"id":"307","car_part_id":"307","bestbuy_id":"0","category":"battery","brand":"energizer","name":"B21L","value":"","description":"","price":""},]},</v>
      </c>
      <c r="M308" s="5" t="str">
        <f aca="false">"parts"&amp;""""&amp;":"&amp;"["&amp;O308&amp;"]"&amp;","&amp;""""&amp;"products"&amp;""""&amp;":"&amp;"["&amp;P308&amp;"]"&amp;"}"&amp;","</f>
        <v>parts":[{"id":"25","category":"BATTERY","name":"OE BATTERY","code":"NS40L","description":""},],"products":[{"id":"307","car_part_id":"307","bestbuy_id":"0","category":"battery","brand":"energizer","name":"B21L","value":"","description":"","price":""},]},</v>
      </c>
      <c r="N308" s="5" t="str">
        <f aca="false">VLOOKUP(B308,model!$A$2:$V$620,22,0)</f>
        <v>{"id":"307","make_id":"22","model_name":"Picanto DLX MT ","year_model":"2007 - on","description":""},</v>
      </c>
      <c r="O308" s="5" t="str">
        <f aca="false">VLOOKUP(C308,part!$A$2:$G$51,7,0)</f>
        <v>{"id":"25","category":"BATTERY","name":"OE BATTERY","code":"NS40L","description":""},</v>
      </c>
      <c r="P308" s="5" t="str">
        <f aca="false">VLOOKUP(A308,product!B308:Y927,23,0)</f>
        <v>{"id":"307","car_part_id":"307","bestbuy_id":"0","category":"battery","brand":"energizer","name":"B21L","value":"","description":"","price":""},</v>
      </c>
    </row>
    <row r="309" customFormat="false" ht="13.8" hidden="false" customHeight="false" outlineLevel="0" collapsed="false">
      <c r="A309" s="5" t="n">
        <v>308</v>
      </c>
      <c r="B309" s="8" t="n">
        <v>308</v>
      </c>
      <c r="C309" s="5" t="n">
        <f aca="false">IFERROR(VLOOKUP(B309,model!A308:H927,8,0),0)</f>
        <v>25</v>
      </c>
      <c r="D309" s="5" t="str">
        <f aca="false">IFERROR(VLOOKUP(C309,part!$A$2:$E$51,2,0),"")</f>
        <v>BATTERY</v>
      </c>
      <c r="E309" s="5" t="str">
        <f aca="false">IFERROR(VLOOKUP(C309,part!$A$2:$E$51,3,0),"")</f>
        <v>OE BATTERY</v>
      </c>
      <c r="F309" s="5" t="str">
        <f aca="false">IFERROR(VLOOKUP(C309,part!$A$2:$E$51,4,0),"")</f>
        <v>NS40L</v>
      </c>
      <c r="G309" s="5" t="n">
        <f aca="false">IFERROR(VLOOKUP(C309,part!$A$2:$E$51,5,0),"")</f>
        <v>0</v>
      </c>
      <c r="H309" s="5" t="str">
        <f aca="false">VLOOKUP(A309,model!$A$1:$I$620,9,0)</f>
        <v>B21L</v>
      </c>
      <c r="I309" s="5" t="n">
        <f aca="false">VLOOKUP(B309,model!$A$2:$J$620,10,0)</f>
        <v>0</v>
      </c>
      <c r="J309" s="5" t="n">
        <f aca="false">VLOOKUP(B309,Sheet6!K308:L1211,2,0)</f>
        <v>0</v>
      </c>
      <c r="K309" s="5" t="n">
        <f aca="false">VLOOKUP(B309,model!A308:M927,13,0)</f>
        <v>0</v>
      </c>
      <c r="L309" s="5" t="str">
        <f aca="false">"{"&amp;""""&amp;"id"&amp;""""&amp;":"&amp;""""&amp;A309&amp;""""&amp;","&amp;""""&amp;"car_model_id"&amp;""""&amp;":"&amp;""""&amp;B309&amp;""""&amp;","&amp;""""&amp;"car_model"&amp;""""&amp;":"&amp;"["&amp;N309&amp;"],"&amp;""""&amp;"parts"&amp;""""&amp;":"&amp;"["&amp;O309&amp;"]"&amp;","&amp;""""&amp;"products"&amp;""""&amp;":"&amp;"["&amp;P309&amp;"]"&amp;"}"&amp;","</f>
        <v>{"id":"308","car_model_id":"308","car_model":[{"id":"308","make_id":"22","model_name":"Picanto DLX AT ","year_model":"2007 - on","description":""},],"parts":[{"id":"25","category":"BATTERY","name":"OE BATTERY","code":"NS40L","description":""},],"products":[{"id":"308","car_part_id":"308","bestbuy_id":"0","category":"battery","brand":"energizer","name":"B21L","value":"","description":"","price":""},]},</v>
      </c>
      <c r="M309" s="5" t="str">
        <f aca="false">"parts"&amp;""""&amp;":"&amp;"["&amp;O309&amp;"]"&amp;","&amp;""""&amp;"products"&amp;""""&amp;":"&amp;"["&amp;P309&amp;"]"&amp;"}"&amp;","</f>
        <v>parts":[{"id":"25","category":"BATTERY","name":"OE BATTERY","code":"NS40L","description":""},],"products":[{"id":"308","car_part_id":"308","bestbuy_id":"0","category":"battery","brand":"energizer","name":"B21L","value":"","description":"","price":""},]},</v>
      </c>
      <c r="N309" s="5" t="str">
        <f aca="false">VLOOKUP(B309,model!$A$2:$V$620,22,0)</f>
        <v>{"id":"308","make_id":"22","model_name":"Picanto DLX AT ","year_model":"2007 - on","description":""},</v>
      </c>
      <c r="O309" s="5" t="str">
        <f aca="false">VLOOKUP(C309,part!$A$2:$G$51,7,0)</f>
        <v>{"id":"25","category":"BATTERY","name":"OE BATTERY","code":"NS40L","description":""},</v>
      </c>
      <c r="P309" s="5" t="str">
        <f aca="false">VLOOKUP(A309,product!B309:Y928,23,0)</f>
        <v>{"id":"308","car_part_id":"308","bestbuy_id":"0","category":"battery","brand":"energizer","name":"B21L","value":"","description":"","price":""},</v>
      </c>
    </row>
    <row r="310" customFormat="false" ht="13.8" hidden="false" customHeight="false" outlineLevel="0" collapsed="false">
      <c r="A310" s="5" t="n">
        <v>309</v>
      </c>
      <c r="B310" s="8" t="n">
        <v>309</v>
      </c>
      <c r="C310" s="5" t="n">
        <f aca="false">VLOOKUP(B310,model!A309:H928,8,0)</f>
        <v>8</v>
      </c>
      <c r="D310" s="5" t="str">
        <f aca="false">IFERROR(VLOOKUP(C310,part!$A$2:$E$51,2,0),"")</f>
        <v>BATTERY</v>
      </c>
      <c r="E310" s="5" t="str">
        <f aca="false">IFERROR(VLOOKUP(C310,part!$A$2:$E$51,3,0),"")</f>
        <v>OE BATTERY</v>
      </c>
      <c r="F310" s="5" t="str">
        <f aca="false">IFERROR(VLOOKUP(C310,part!$A$2:$E$51,4,0),"")</f>
        <v>DIN70</v>
      </c>
      <c r="G310" s="5" t="n">
        <f aca="false">IFERROR(VLOOKUP(C310,part!$A$2:$E$51,5,0),"")</f>
        <v>0</v>
      </c>
      <c r="H310" s="5" t="str">
        <f aca="false">VLOOKUP(A310,model!$A$1:$I$620,9,0)</f>
        <v>DIN77</v>
      </c>
      <c r="I310" s="5" t="n">
        <f aca="false">VLOOKUP(B310,model!$A$2:$J$620,10,0)</f>
        <v>0</v>
      </c>
      <c r="J310" s="5" t="e">
        <f aca="false">VLOOKUP(B310,Sheet6!K309:L1212,2,0)</f>
        <v>#N/A</v>
      </c>
      <c r="K310" s="5" t="n">
        <f aca="false">VLOOKUP(B310,model!A309:M928,13,0)</f>
        <v>0</v>
      </c>
      <c r="L310" s="5" t="str">
        <f aca="false">"{"&amp;""""&amp;"id"&amp;""""&amp;":"&amp;""""&amp;A310&amp;""""&amp;","&amp;""""&amp;"car_model_id"&amp;""""&amp;":"&amp;""""&amp;B310&amp;""""&amp;","&amp;""""&amp;"car_model"&amp;""""&amp;":"&amp;"["&amp;N310&amp;"],"&amp;""""&amp;"parts"&amp;""""&amp;":"&amp;"["&amp;O310&amp;"]"&amp;","&amp;""""&amp;"products"&amp;""""&amp;":"&amp;"["&amp;P310&amp;"]"&amp;"}"&amp;","</f>
        <v>{"id":"309","car_model_id":"309","car_model":[{"id":"309","make_id":"23","model_name":"Countach LP400-P","year_model":"1994 - 1990 ","description":""},],"parts":[{"id":"8","category":"BATTERY","name":"OE BATTERY","code":"DIN70","description":""},],"products":[{"id":"309","car_part_id":"309","bestbuy_id":"0","category":"battery","brand":"energizer","name":"DIN77","value":"","description":"","price":""},]},</v>
      </c>
      <c r="M310" s="5" t="str">
        <f aca="false">"parts"&amp;""""&amp;":"&amp;"["&amp;O310&amp;"]"&amp;","&amp;""""&amp;"products"&amp;""""&amp;":"&amp;"["&amp;P310&amp;"]"&amp;"}"&amp;","</f>
        <v>parts":[{"id":"8","category":"BATTERY","name":"OE BATTERY","code":"DIN70","description":""},],"products":[{"id":"309","car_part_id":"309","bestbuy_id":"0","category":"battery","brand":"energizer","name":"DIN77","value":"","description":"","price":""},]},</v>
      </c>
      <c r="N310" s="5" t="str">
        <f aca="false">VLOOKUP(B310,model!$A$2:$V$620,22,0)</f>
        <v>{"id":"309","make_id":"23","model_name":"Countach LP400-P","year_model":"1994 - 1990 ","description":""},</v>
      </c>
      <c r="O310" s="5" t="str">
        <f aca="false">VLOOKUP(C310,part!$A$2:$G$51,7,0)</f>
        <v>{"id":"8","category":"BATTERY","name":"OE BATTERY","code":"DIN70","description":""},</v>
      </c>
      <c r="P310" s="5" t="str">
        <f aca="false">VLOOKUP(A310,product!B310:Y929,23,0)</f>
        <v>{"id":"309","car_part_id":"309","bestbuy_id":"0","category":"battery","brand":"energizer","name":"DIN77","value":"","description":"","price":""},</v>
      </c>
    </row>
    <row r="311" customFormat="false" ht="13.8" hidden="false" customHeight="false" outlineLevel="0" collapsed="false">
      <c r="A311" s="5" t="n">
        <v>310</v>
      </c>
      <c r="B311" s="8" t="n">
        <v>310</v>
      </c>
      <c r="C311" s="5" t="n">
        <f aca="false">VLOOKUP(B311,model!A310:H929,8,0)</f>
        <v>8</v>
      </c>
      <c r="D311" s="5" t="str">
        <f aca="false">IFERROR(VLOOKUP(C311,part!$A$2:$E$51,2,0),"")</f>
        <v>BATTERY</v>
      </c>
      <c r="E311" s="5" t="str">
        <f aca="false">IFERROR(VLOOKUP(C311,part!$A$2:$E$51,3,0),"")</f>
        <v>OE BATTERY</v>
      </c>
      <c r="F311" s="5" t="str">
        <f aca="false">IFERROR(VLOOKUP(C311,part!$A$2:$E$51,4,0),"")</f>
        <v>DIN70</v>
      </c>
      <c r="G311" s="5" t="n">
        <f aca="false">IFERROR(VLOOKUP(C311,part!$A$2:$E$51,5,0),"")</f>
        <v>0</v>
      </c>
      <c r="H311" s="5" t="str">
        <f aca="false">VLOOKUP(A311,model!$A$1:$I$620,9,0)</f>
        <v>DIN77</v>
      </c>
      <c r="I311" s="5" t="n">
        <f aca="false">VLOOKUP(B311,model!$A$2:$J$620,10,0)</f>
        <v>0</v>
      </c>
      <c r="J311" s="5" t="e">
        <f aca="false">VLOOKUP(B311,Sheet6!K310:L1213,2,0)</f>
        <v>#N/A</v>
      </c>
      <c r="K311" s="5" t="n">
        <f aca="false">VLOOKUP(B311,model!A310:M929,13,0)</f>
        <v>0</v>
      </c>
      <c r="L311" s="5" t="str">
        <f aca="false">"{"&amp;""""&amp;"id"&amp;""""&amp;":"&amp;""""&amp;A311&amp;""""&amp;","&amp;""""&amp;"car_model_id"&amp;""""&amp;":"&amp;""""&amp;B311&amp;""""&amp;","&amp;""""&amp;"car_model"&amp;""""&amp;":"&amp;"["&amp;N311&amp;"],"&amp;""""&amp;"parts"&amp;""""&amp;":"&amp;"["&amp;O311&amp;"]"&amp;","&amp;""""&amp;"products"&amp;""""&amp;":"&amp;"["&amp;P311&amp;"]"&amp;"}"&amp;","</f>
        <v>{"id":"310","car_model_id":"310","car_model":[{"id":"310","make_id":"23","model_name":"Diablo","year_model":"1990 - 2001","description":""},],"parts":[{"id":"8","category":"BATTERY","name":"OE BATTERY","code":"DIN70","description":""},],"products":[{"id":"310","car_part_id":"310","bestbuy_id":"0","category":"battery","brand":"energizer","name":"DIN77","value":"","description":"","price":""},]},</v>
      </c>
      <c r="M311" s="5" t="str">
        <f aca="false">"parts"&amp;""""&amp;":"&amp;"["&amp;O311&amp;"]"&amp;","&amp;""""&amp;"products"&amp;""""&amp;":"&amp;"["&amp;P311&amp;"]"&amp;"}"&amp;","</f>
        <v>parts":[{"id":"8","category":"BATTERY","name":"OE BATTERY","code":"DIN70","description":""},],"products":[{"id":"310","car_part_id":"310","bestbuy_id":"0","category":"battery","brand":"energizer","name":"DIN77","value":"","description":"","price":""},]},</v>
      </c>
      <c r="N311" s="5" t="str">
        <f aca="false">VLOOKUP(B311,model!$A$2:$V$620,22,0)</f>
        <v>{"id":"310","make_id":"23","model_name":"Diablo","year_model":"1990 - 2001","description":""},</v>
      </c>
      <c r="O311" s="5" t="str">
        <f aca="false">VLOOKUP(C311,part!$A$2:$G$51,7,0)</f>
        <v>{"id":"8","category":"BATTERY","name":"OE BATTERY","code":"DIN70","description":""},</v>
      </c>
      <c r="P311" s="5" t="str">
        <f aca="false">VLOOKUP(A311,product!B311:Y930,23,0)</f>
        <v>{"id":"310","car_part_id":"310","bestbuy_id":"0","category":"battery","brand":"energizer","name":"DIN77","value":"","description":"","price":""},</v>
      </c>
    </row>
    <row r="312" customFormat="false" ht="13.8" hidden="false" customHeight="false" outlineLevel="0" collapsed="false">
      <c r="A312" s="5" t="n">
        <v>311</v>
      </c>
      <c r="B312" s="8" t="n">
        <v>311</v>
      </c>
      <c r="C312" s="5" t="n">
        <f aca="false">VLOOKUP(B312,model!A311:H930,8,0)</f>
        <v>21</v>
      </c>
      <c r="D312" s="5" t="str">
        <f aca="false">IFERROR(VLOOKUP(C312,part!$A$2:$E$51,2,0),"")</f>
        <v>BATTERY</v>
      </c>
      <c r="E312" s="5" t="str">
        <f aca="false">IFERROR(VLOOKUP(C312,part!$A$2:$E$51,3,0),"")</f>
        <v>OE BATTERY</v>
      </c>
      <c r="F312" s="5" t="str">
        <f aca="false">IFERROR(VLOOKUP(C312,part!$A$2:$E$51,4,0),"")</f>
        <v>DIN100</v>
      </c>
      <c r="G312" s="5" t="n">
        <f aca="false">IFERROR(VLOOKUP(C312,part!$A$2:$E$51,5,0),"")</f>
        <v>0</v>
      </c>
      <c r="H312" s="5" t="str">
        <f aca="false">VLOOKUP(A312,model!$A$1:$I$620,9,0)</f>
        <v>If the vehicle is equipped with start/stop technology, the recommended battery is ENERGIZER AGM</v>
      </c>
      <c r="I312" s="5" t="n">
        <f aca="false">VLOOKUP(B312,model!$A$2:$J$620,10,0)</f>
        <v>0</v>
      </c>
      <c r="J312" s="5" t="e">
        <f aca="false">VLOOKUP(B312,Sheet6!K311:L1214,2,0)</f>
        <v>#N/A</v>
      </c>
      <c r="K312" s="5" t="n">
        <f aca="false">VLOOKUP(B312,model!A311:M930,13,0)</f>
        <v>0</v>
      </c>
      <c r="L312" s="5" t="str">
        <f aca="false">"{"&amp;""""&amp;"id"&amp;""""&amp;":"&amp;""""&amp;A312&amp;""""&amp;","&amp;""""&amp;"car_model_id"&amp;""""&amp;":"&amp;""""&amp;B312&amp;""""&amp;","&amp;""""&amp;"car_model"&amp;""""&amp;":"&amp;"["&amp;N312&amp;"],"&amp;""""&amp;"parts"&amp;""""&amp;":"&amp;"["&amp;O312&amp;"]"&amp;","&amp;""""&amp;"products"&amp;""""&amp;":"&amp;"["&amp;P312&amp;"]"&amp;"}"&amp;","</f>
        <v>{"id":"311","car_model_id":"311","car_model":[{"id":"311","make_id":"23","model_name":"Murcialego ","year_model":"2001 - 2010","description":""},],"parts":[{"id":"21","category":"BATTERY","name":"OE BATTERY","code":"DIN100","description":""},],"products":[{"id":"311","car_part_id":"311","bestbuy_id":"0","category":"battery","brand":"energizer","name":" ","value":"","description":"","price":""},]},</v>
      </c>
      <c r="M312" s="5" t="str">
        <f aca="false">"parts"&amp;""""&amp;":"&amp;"["&amp;O312&amp;"]"&amp;","&amp;""""&amp;"products"&amp;""""&amp;":"&amp;"["&amp;P312&amp;"]"&amp;"}"&amp;","</f>
        <v>parts":[{"id":"21","category":"BATTERY","name":"OE BATTERY","code":"DIN100","description":""},],"products":[{"id":"311","car_part_id":"311","bestbuy_id":"0","category":"battery","brand":"energizer","name":" ","value":"","description":"","price":""},]},</v>
      </c>
      <c r="N312" s="5" t="str">
        <f aca="false">VLOOKUP(B312,model!$A$2:$V$620,22,0)</f>
        <v>{"id":"311","make_id":"23","model_name":"Murcialego ","year_model":"2001 - 2010","description":""},</v>
      </c>
      <c r="O312" s="5" t="str">
        <f aca="false">VLOOKUP(C312,part!$A$2:$G$51,7,0)</f>
        <v>{"id":"21","category":"BATTERY","name":"OE BATTERY","code":"DIN100","description":""},</v>
      </c>
      <c r="P312" s="5" t="str">
        <f aca="false">VLOOKUP(A312,product!B312:Y931,23,0)</f>
        <v>{"id":"311","car_part_id":"311","bestbuy_id":"0","category":"battery","brand":"energizer","name":" ","value":"","description":"","price":""},</v>
      </c>
    </row>
    <row r="313" customFormat="false" ht="13.8" hidden="false" customHeight="false" outlineLevel="0" collapsed="false">
      <c r="A313" s="5" t="n">
        <v>312</v>
      </c>
      <c r="B313" s="8" t="n">
        <v>312</v>
      </c>
      <c r="C313" s="5" t="n">
        <f aca="false">VLOOKUP(B313,model!A312:H931,8,0)</f>
        <v>21</v>
      </c>
      <c r="D313" s="5" t="str">
        <f aca="false">IFERROR(VLOOKUP(C313,part!$A$2:$E$51,2,0),"")</f>
        <v>BATTERY</v>
      </c>
      <c r="E313" s="5" t="str">
        <f aca="false">IFERROR(VLOOKUP(C313,part!$A$2:$E$51,3,0),"")</f>
        <v>OE BATTERY</v>
      </c>
      <c r="F313" s="5" t="str">
        <f aca="false">IFERROR(VLOOKUP(C313,part!$A$2:$E$51,4,0),"")</f>
        <v>DIN100</v>
      </c>
      <c r="G313" s="5" t="n">
        <f aca="false">IFERROR(VLOOKUP(C313,part!$A$2:$E$51,5,0),"")</f>
        <v>0</v>
      </c>
      <c r="H313" s="5" t="str">
        <f aca="false">VLOOKUP(A313,model!$A$1:$I$620,9,0)</f>
        <v>If the vehicle is equipped with start/stop technology, the recommended battery is ENERGIZER AGM</v>
      </c>
      <c r="I313" s="5" t="n">
        <f aca="false">VLOOKUP(B313,model!$A$2:$J$620,10,0)</f>
        <v>0</v>
      </c>
      <c r="J313" s="5" t="e">
        <f aca="false">VLOOKUP(B313,Sheet6!K312:L1215,2,0)</f>
        <v>#N/A</v>
      </c>
      <c r="K313" s="5" t="n">
        <f aca="false">VLOOKUP(B313,model!A312:M931,13,0)</f>
        <v>0</v>
      </c>
      <c r="L313" s="5" t="str">
        <f aca="false">"{"&amp;""""&amp;"id"&amp;""""&amp;":"&amp;""""&amp;A313&amp;""""&amp;","&amp;""""&amp;"car_model_id"&amp;""""&amp;":"&amp;""""&amp;B313&amp;""""&amp;","&amp;""""&amp;"car_model"&amp;""""&amp;":"&amp;"["&amp;N313&amp;"],"&amp;""""&amp;"parts"&amp;""""&amp;":"&amp;"["&amp;O313&amp;"]"&amp;","&amp;""""&amp;"products"&amp;""""&amp;":"&amp;"["&amp;P313&amp;"]"&amp;"}"&amp;","</f>
        <v>{"id":"312","car_model_id":"312","car_model":[{"id":"312","make_id":"23","model_name":"Aventador","year_model":"2011 - on","description":""},],"parts":[{"id":"21","category":"BATTERY","name":"OE BATTERY","code":"DIN100","description":""},],"products":[{"id":"312","car_part_id":"312","bestbuy_id":"0","category":"battery","brand":"energizer","name":"","value":"","description":"","price":""},]},</v>
      </c>
      <c r="M313" s="5" t="str">
        <f aca="false">"parts"&amp;""""&amp;":"&amp;"["&amp;O313&amp;"]"&amp;","&amp;""""&amp;"products"&amp;""""&amp;":"&amp;"["&amp;P313&amp;"]"&amp;"}"&amp;","</f>
        <v>parts":[{"id":"21","category":"BATTERY","name":"OE BATTERY","code":"DIN100","description":""},],"products":[{"id":"312","car_part_id":"312","bestbuy_id":"0","category":"battery","brand":"energizer","name":"","value":"","description":"","price":""},]},</v>
      </c>
      <c r="N313" s="5" t="str">
        <f aca="false">VLOOKUP(B313,model!$A$2:$V$620,22,0)</f>
        <v>{"id":"312","make_id":"23","model_name":"Aventador","year_model":"2011 - on","description":""},</v>
      </c>
      <c r="O313" s="5" t="str">
        <f aca="false">VLOOKUP(C313,part!$A$2:$G$51,7,0)</f>
        <v>{"id":"21","category":"BATTERY","name":"OE BATTERY","code":"DIN100","description":""},</v>
      </c>
      <c r="P313" s="5" t="str">
        <f aca="false">VLOOKUP(A313,product!B313:Y932,23,0)</f>
        <v>{"id":"312","car_part_id":"312","bestbuy_id":"0","category":"battery","brand":"energizer","name":"","value":"","description":"","price":""},</v>
      </c>
    </row>
    <row r="314" customFormat="false" ht="13.8" hidden="false" customHeight="false" outlineLevel="0" collapsed="false">
      <c r="A314" s="5" t="n">
        <v>313</v>
      </c>
      <c r="B314" s="8" t="n">
        <v>313</v>
      </c>
      <c r="C314" s="5" t="n">
        <f aca="false">VLOOKUP(B314,model!A313:H932,8,0)</f>
        <v>21</v>
      </c>
      <c r="D314" s="5" t="str">
        <f aca="false">IFERROR(VLOOKUP(C314,part!$A$2:$E$51,2,0),"")</f>
        <v>BATTERY</v>
      </c>
      <c r="E314" s="5" t="str">
        <f aca="false">IFERROR(VLOOKUP(C314,part!$A$2:$E$51,3,0),"")</f>
        <v>OE BATTERY</v>
      </c>
      <c r="F314" s="5" t="str">
        <f aca="false">IFERROR(VLOOKUP(C314,part!$A$2:$E$51,4,0),"")</f>
        <v>DIN100</v>
      </c>
      <c r="G314" s="5" t="n">
        <f aca="false">IFERROR(VLOOKUP(C314,part!$A$2:$E$51,5,0),"")</f>
        <v>0</v>
      </c>
      <c r="H314" s="5" t="str">
        <f aca="false">VLOOKUP(A314,model!$A$1:$I$620,9,0)</f>
        <v>If the vehicle is equipped with start/stop technology, the recommended battery is ENERGIZER AGM</v>
      </c>
      <c r="I314" s="5" t="n">
        <f aca="false">VLOOKUP(B314,model!$A$2:$J$620,10,0)</f>
        <v>0</v>
      </c>
      <c r="J314" s="5" t="e">
        <f aca="false">VLOOKUP(B314,Sheet6!K313:L1216,2,0)</f>
        <v>#N/A</v>
      </c>
      <c r="K314" s="5" t="n">
        <f aca="false">VLOOKUP(B314,model!A313:M932,13,0)</f>
        <v>0</v>
      </c>
      <c r="L314" s="5" t="str">
        <f aca="false">"{"&amp;""""&amp;"id"&amp;""""&amp;":"&amp;""""&amp;A314&amp;""""&amp;","&amp;""""&amp;"car_model_id"&amp;""""&amp;":"&amp;""""&amp;B314&amp;""""&amp;","&amp;""""&amp;"car_model"&amp;""""&amp;":"&amp;"["&amp;N314&amp;"],"&amp;""""&amp;"parts"&amp;""""&amp;":"&amp;"["&amp;O314&amp;"]"&amp;","&amp;""""&amp;"products"&amp;""""&amp;":"&amp;"["&amp;P314&amp;"]"&amp;"}"&amp;","</f>
        <v>{"id":"313","car_model_id":"313","car_model":[{"id":"313","make_id":"23","model_name":"Gallardo","year_model":"2003 - 2013 ","description":""},],"parts":[{"id":"21","category":"BATTERY","name":"OE BATTERY","code":"DIN100","description":""},],"products":[{"id":"313","car_part_id":"313","bestbuy_id":"0","category":"battery","brand":"energizer","name":"","value":"","description":"","price":""},]},</v>
      </c>
      <c r="M314" s="5" t="str">
        <f aca="false">"parts"&amp;""""&amp;":"&amp;"["&amp;O314&amp;"]"&amp;","&amp;""""&amp;"products"&amp;""""&amp;":"&amp;"["&amp;P314&amp;"]"&amp;"}"&amp;","</f>
        <v>parts":[{"id":"21","category":"BATTERY","name":"OE BATTERY","code":"DIN100","description":""},],"products":[{"id":"313","car_part_id":"313","bestbuy_id":"0","category":"battery","brand":"energizer","name":"","value":"","description":"","price":""},]},</v>
      </c>
      <c r="N314" s="5" t="str">
        <f aca="false">VLOOKUP(B314,model!$A$2:$V$620,22,0)</f>
        <v>{"id":"313","make_id":"23","model_name":"Gallardo","year_model":"2003 - 2013 ","description":""},</v>
      </c>
      <c r="O314" s="5" t="str">
        <f aca="false">VLOOKUP(C314,part!$A$2:$G$51,7,0)</f>
        <v>{"id":"21","category":"BATTERY","name":"OE BATTERY","code":"DIN100","description":""},</v>
      </c>
      <c r="P314" s="5" t="str">
        <f aca="false">VLOOKUP(A314,product!B314:Y933,23,0)</f>
        <v>{"id":"313","car_part_id":"313","bestbuy_id":"0","category":"battery","brand":"energizer","name":"","value":"","description":"","price":""},</v>
      </c>
    </row>
    <row r="315" customFormat="false" ht="13.8" hidden="false" customHeight="false" outlineLevel="0" collapsed="false">
      <c r="A315" s="5" t="n">
        <v>314</v>
      </c>
      <c r="B315" s="8" t="n">
        <v>314</v>
      </c>
      <c r="C315" s="5" t="n">
        <f aca="false">VLOOKUP(B315,model!A314:H933,8,0)</f>
        <v>21</v>
      </c>
      <c r="D315" s="5" t="str">
        <f aca="false">IFERROR(VLOOKUP(C315,part!$A$2:$E$51,2,0),"")</f>
        <v>BATTERY</v>
      </c>
      <c r="E315" s="5" t="str">
        <f aca="false">IFERROR(VLOOKUP(C315,part!$A$2:$E$51,3,0),"")</f>
        <v>OE BATTERY</v>
      </c>
      <c r="F315" s="5" t="str">
        <f aca="false">IFERROR(VLOOKUP(C315,part!$A$2:$E$51,4,0),"")</f>
        <v>DIN100</v>
      </c>
      <c r="G315" s="5" t="n">
        <f aca="false">IFERROR(VLOOKUP(C315,part!$A$2:$E$51,5,0),"")</f>
        <v>0</v>
      </c>
      <c r="H315" s="5" t="str">
        <f aca="false">VLOOKUP(A315,model!$A$1:$I$620,9,0)</f>
        <v>If the vehicle is equipped with start/stop technology, the recommended battery is ENERGIZER AGM</v>
      </c>
      <c r="I315" s="5" t="n">
        <f aca="false">VLOOKUP(B315,model!$A$2:$J$620,10,0)</f>
        <v>0</v>
      </c>
      <c r="J315" s="5" t="e">
        <f aca="false">VLOOKUP(B315,Sheet6!K314:L1217,2,0)</f>
        <v>#N/A</v>
      </c>
      <c r="K315" s="5" t="n">
        <f aca="false">VLOOKUP(B315,model!A314:M933,13,0)</f>
        <v>0</v>
      </c>
      <c r="L315" s="5" t="str">
        <f aca="false">"{"&amp;""""&amp;"id"&amp;""""&amp;":"&amp;""""&amp;A315&amp;""""&amp;","&amp;""""&amp;"car_model_id"&amp;""""&amp;":"&amp;""""&amp;B315&amp;""""&amp;","&amp;""""&amp;"car_model"&amp;""""&amp;":"&amp;"["&amp;N315&amp;"],"&amp;""""&amp;"parts"&amp;""""&amp;":"&amp;"["&amp;O315&amp;"]"&amp;","&amp;""""&amp;"products"&amp;""""&amp;":"&amp;"["&amp;P315&amp;"]"&amp;"}"&amp;","</f>
        <v>{"id":"314","car_model_id":"314","car_model":[{"id":"314","make_id":"23","model_name":"Hurracan ","year_model":"2014 - on","description":""},],"parts":[{"id":"21","category":"BATTERY","name":"OE BATTERY","code":"DIN100","description":""},],"products":[{"id":"314","car_part_id":"314","bestbuy_id":"0","category":"battery","brand":"energizer","name":"","value":"","description":"","price":""},]},</v>
      </c>
      <c r="M315" s="5" t="str">
        <f aca="false">"parts"&amp;""""&amp;":"&amp;"["&amp;O315&amp;"]"&amp;","&amp;""""&amp;"products"&amp;""""&amp;":"&amp;"["&amp;P315&amp;"]"&amp;"}"&amp;","</f>
        <v>parts":[{"id":"21","category":"BATTERY","name":"OE BATTERY","code":"DIN100","description":""},],"products":[{"id":"314","car_part_id":"314","bestbuy_id":"0","category":"battery","brand":"energizer","name":"","value":"","description":"","price":""},]},</v>
      </c>
      <c r="N315" s="5" t="str">
        <f aca="false">VLOOKUP(B315,model!$A$2:$V$620,22,0)</f>
        <v>{"id":"314","make_id":"23","model_name":"Hurracan ","year_model":"2014 - on","description":""},</v>
      </c>
      <c r="O315" s="5" t="str">
        <f aca="false">VLOOKUP(C315,part!$A$2:$G$51,7,0)</f>
        <v>{"id":"21","category":"BATTERY","name":"OE BATTERY","code":"DIN100","description":""},</v>
      </c>
      <c r="P315" s="5" t="str">
        <f aca="false">VLOOKUP(A315,product!B315:Y934,23,0)</f>
        <v>{"id":"314","car_part_id":"314","bestbuy_id":"0","category":"battery","brand":"energizer","name":"","value":"","description":"","price":""},</v>
      </c>
    </row>
    <row r="316" customFormat="false" ht="13.8" hidden="false" customHeight="false" outlineLevel="0" collapsed="false">
      <c r="A316" s="5" t="n">
        <v>315</v>
      </c>
      <c r="B316" s="8" t="n">
        <v>315</v>
      </c>
      <c r="C316" s="5" t="n">
        <f aca="false">VLOOKUP(B316,model!A315:H934,8,0)</f>
        <v>11</v>
      </c>
      <c r="D316" s="5" t="str">
        <f aca="false">IFERROR(VLOOKUP(C316,part!$A$2:$E$51,2,0),"")</f>
        <v>BATTERY</v>
      </c>
      <c r="E316" s="5" t="str">
        <f aca="false">IFERROR(VLOOKUP(C316,part!$A$2:$E$51,3,0),"")</f>
        <v>OE BATTERY</v>
      </c>
      <c r="F316" s="5" t="str">
        <f aca="false">IFERROR(VLOOKUP(C316,part!$A$2:$E$51,4,0),"")</f>
        <v>N50</v>
      </c>
      <c r="G316" s="5" t="n">
        <f aca="false">IFERROR(VLOOKUP(C316,part!$A$2:$E$51,5,0),"")</f>
        <v>0</v>
      </c>
      <c r="H316" s="5" t="str">
        <f aca="false">VLOOKUP(A316,model!$A$1:$I$620,9,0)</f>
        <v>If the vehicle is equipped with start/stop technology, the recommended battery is ENERGIZER AGM OR Energizer EFB</v>
      </c>
      <c r="I316" s="5" t="n">
        <f aca="false">VLOOKUP(B316,model!$A$2:$J$620,10,0)</f>
        <v>0</v>
      </c>
      <c r="J316" s="5" t="e">
        <f aca="false">VLOOKUP(B316,Sheet6!K315:L1218,2,0)</f>
        <v>#N/A</v>
      </c>
      <c r="K316" s="5" t="n">
        <f aca="false">VLOOKUP(B316,model!A315:M934,13,0)</f>
        <v>0</v>
      </c>
      <c r="L316" s="5" t="str">
        <f aca="false">"{"&amp;""""&amp;"id"&amp;""""&amp;":"&amp;""""&amp;A316&amp;""""&amp;","&amp;""""&amp;"car_model_id"&amp;""""&amp;":"&amp;""""&amp;B316&amp;""""&amp;","&amp;""""&amp;"car_model"&amp;""""&amp;":"&amp;"["&amp;N316&amp;"],"&amp;""""&amp;"parts"&amp;""""&amp;":"&amp;"["&amp;O316&amp;"]"&amp;","&amp;""""&amp;"products"&amp;""""&amp;":"&amp;"["&amp;P316&amp;"]"&amp;"}"&amp;","</f>
        <v>{"id":"315","car_model_id":"315","car_model":[{"id":"315","make_id":"24","model_name":"LR2","year_model":"1996 - 190","description":""},],"parts":[{"id":"11","category":"BATTERY","name":"OE BATTERY","code":"N50","description":""},],"products":[{"id":"315","car_part_id":"315","bestbuy_id":"0","category":"battery","brand":"energizer","name":"","value":"","description":"","price":""},]},</v>
      </c>
      <c r="M316" s="5" t="str">
        <f aca="false">"parts"&amp;""""&amp;":"&amp;"["&amp;O316&amp;"]"&amp;","&amp;""""&amp;"products"&amp;""""&amp;":"&amp;"["&amp;P316&amp;"]"&amp;"}"&amp;","</f>
        <v>parts":[{"id":"11","category":"BATTERY","name":"OE BATTERY","code":"N50","description":""},],"products":[{"id":"315","car_part_id":"315","bestbuy_id":"0","category":"battery","brand":"energizer","name":"","value":"","description":"","price":""},]},</v>
      </c>
      <c r="N316" s="5" t="str">
        <f aca="false">VLOOKUP(B316,model!$A$2:$V$620,22,0)</f>
        <v>{"id":"315","make_id":"24","model_name":"LR2","year_model":"1996 - 190","description":""},</v>
      </c>
      <c r="O316" s="5" t="str">
        <f aca="false">VLOOKUP(C316,part!$A$2:$G$51,7,0)</f>
        <v>{"id":"11","category":"BATTERY","name":"OE BATTERY","code":"N50","description":""},</v>
      </c>
      <c r="P316" s="5" t="str">
        <f aca="false">VLOOKUP(A316,product!B316:Y935,23,0)</f>
        <v>{"id":"315","car_part_id":"315","bestbuy_id":"0","category":"battery","brand":"energizer","name":"","value":"","description":"","price":""},</v>
      </c>
    </row>
    <row r="317" customFormat="false" ht="13.8" hidden="false" customHeight="false" outlineLevel="0" collapsed="false">
      <c r="A317" s="5" t="n">
        <v>316</v>
      </c>
      <c r="B317" s="8" t="n">
        <v>316</v>
      </c>
      <c r="C317" s="5" t="n">
        <f aca="false">VLOOKUP(B317,model!A316:H935,8,0)</f>
        <v>11</v>
      </c>
      <c r="D317" s="5" t="str">
        <f aca="false">IFERROR(VLOOKUP(C317,part!$A$2:$E$51,2,0),"")</f>
        <v>BATTERY</v>
      </c>
      <c r="E317" s="5" t="str">
        <f aca="false">IFERROR(VLOOKUP(C317,part!$A$2:$E$51,3,0),"")</f>
        <v>OE BATTERY</v>
      </c>
      <c r="F317" s="5" t="str">
        <f aca="false">IFERROR(VLOOKUP(C317,part!$A$2:$E$51,4,0),"")</f>
        <v>N50</v>
      </c>
      <c r="G317" s="5" t="n">
        <f aca="false">IFERROR(VLOOKUP(C317,part!$A$2:$E$51,5,0),"")</f>
        <v>0</v>
      </c>
      <c r="H317" s="5" t="str">
        <f aca="false">VLOOKUP(A317,model!$A$1:$I$620,9,0)</f>
        <v>If the vehicle is equipped with start/stop technology, the recommended battery is ENERGIZER AGM OR Energizer EFB</v>
      </c>
      <c r="I317" s="5" t="n">
        <f aca="false">VLOOKUP(B317,model!$A$2:$J$620,10,0)</f>
        <v>0</v>
      </c>
      <c r="J317" s="5" t="e">
        <f aca="false">VLOOKUP(B317,Sheet6!K316:L1219,2,0)</f>
        <v>#N/A</v>
      </c>
      <c r="K317" s="5" t="n">
        <f aca="false">VLOOKUP(B317,model!A316:M935,13,0)</f>
        <v>0</v>
      </c>
      <c r="L317" s="5" t="str">
        <f aca="false">"{"&amp;""""&amp;"id"&amp;""""&amp;":"&amp;""""&amp;A317&amp;""""&amp;","&amp;""""&amp;"car_model_id"&amp;""""&amp;":"&amp;""""&amp;B317&amp;""""&amp;","&amp;""""&amp;"car_model"&amp;""""&amp;":"&amp;"["&amp;N317&amp;"],"&amp;""""&amp;"parts"&amp;""""&amp;":"&amp;"["&amp;O317&amp;"]"&amp;","&amp;""""&amp;"products"&amp;""""&amp;":"&amp;"["&amp;P317&amp;"]"&amp;"}"&amp;","</f>
        <v>{"id":"316","car_model_id":"316","car_model":[{"id":"316","make_id":"24","model_name":"LR3","year_model":"1996 - 190","description":""},],"parts":[{"id":"11","category":"BATTERY","name":"OE BATTERY","code":"N50","description":""},],"products":[{"id":"316","car_part_id":"316","bestbuy_id":"0","category":"battery","brand":"energizer","name":"","value":"","description":"","price":""},]},</v>
      </c>
      <c r="M317" s="5" t="str">
        <f aca="false">"parts"&amp;""""&amp;":"&amp;"["&amp;O317&amp;"]"&amp;","&amp;""""&amp;"products"&amp;""""&amp;":"&amp;"["&amp;P317&amp;"]"&amp;"}"&amp;","</f>
        <v>parts":[{"id":"11","category":"BATTERY","name":"OE BATTERY","code":"N50","description":""},],"products":[{"id":"316","car_part_id":"316","bestbuy_id":"0","category":"battery","brand":"energizer","name":"","value":"","description":"","price":""},]},</v>
      </c>
      <c r="N317" s="5" t="str">
        <f aca="false">VLOOKUP(B317,model!$A$2:$V$620,22,0)</f>
        <v>{"id":"316","make_id":"24","model_name":"LR3","year_model":"1996 - 190","description":""},</v>
      </c>
      <c r="O317" s="5" t="str">
        <f aca="false">VLOOKUP(C317,part!$A$2:$G$51,7,0)</f>
        <v>{"id":"11","category":"BATTERY","name":"OE BATTERY","code":"N50","description":""},</v>
      </c>
      <c r="P317" s="5" t="str">
        <f aca="false">VLOOKUP(A317,product!B317:Y936,23,0)</f>
        <v>{"id":"316","car_part_id":"316","bestbuy_id":"0","category":"battery","brand":"energizer","name":"","value":"","description":"","price":""},</v>
      </c>
    </row>
    <row r="318" customFormat="false" ht="13.8" hidden="false" customHeight="false" outlineLevel="0" collapsed="false">
      <c r="A318" s="5" t="n">
        <v>317</v>
      </c>
      <c r="B318" s="8" t="n">
        <v>317</v>
      </c>
      <c r="C318" s="5" t="n">
        <f aca="false">VLOOKUP(B318,model!A317:H936,8,0)</f>
        <v>5</v>
      </c>
      <c r="D318" s="5" t="str">
        <f aca="false">IFERROR(VLOOKUP(C318,part!$A$2:$E$51,2,0),"")</f>
        <v>BATTERY</v>
      </c>
      <c r="E318" s="5" t="str">
        <f aca="false">IFERROR(VLOOKUP(C318,part!$A$2:$E$51,3,0),"")</f>
        <v>OE BATTERY</v>
      </c>
      <c r="F318" s="5" t="str">
        <f aca="false">IFERROR(VLOOKUP(C318,part!$A$2:$E$51,4,0),"")</f>
        <v>DIN66</v>
      </c>
      <c r="G318" s="5" t="n">
        <f aca="false">IFERROR(VLOOKUP(C318,part!$A$2:$E$51,5,0),"")</f>
        <v>0</v>
      </c>
      <c r="H318" s="5" t="str">
        <f aca="false">VLOOKUP(A318,model!$A$1:$I$620,9,0)</f>
        <v>If the vehicle is equipped with start/stop technology, the recommended battery is ENERGIZER AGM OR Energizer EFB</v>
      </c>
      <c r="I318" s="5" t="str">
        <f aca="false">VLOOKUP(B318,model!$A$2:$J$620,10,0)</f>
        <v>2001,2004</v>
      </c>
      <c r="J318" s="5" t="e">
        <f aca="false">VLOOKUP(B318,Sheet6!K317:L1220,2,0)</f>
        <v>#N/A</v>
      </c>
      <c r="K318" s="5" t="n">
        <f aca="false">VLOOKUP(B318,model!A317:M936,13,0)</f>
        <v>2004</v>
      </c>
      <c r="L318" s="5" t="str">
        <f aca="false">"{"&amp;""""&amp;"id"&amp;""""&amp;":"&amp;""""&amp;A318&amp;""""&amp;","&amp;""""&amp;"car_model_id"&amp;""""&amp;":"&amp;""""&amp;B318&amp;""""&amp;","&amp;""""&amp;"car_model"&amp;""""&amp;":"&amp;"["&amp;N318&amp;"],"&amp;""""&amp;"parts"&amp;""""&amp;":"&amp;"["&amp;O318&amp;"]"&amp;","&amp;""""&amp;"products"&amp;""""&amp;":"&amp;"["&amp;P318&amp;"]"&amp;"}"&amp;","</f>
        <v>{"id":"317","car_model_id":"317","car_model":[{"id":"317","make_id":"24","model_name":"Range Rover (4,4,4.6is,4.Bis)","year_model":"","description":""},],"parts":[{"id":"5","category":"BATTERY","name":"OE BATTERY","code":"DIN66","description":""},],"products":[{"id":"317","car_part_id":"317","bestbuy_id":"2004","category":"battery","brand":"energizer","name":"","value":"","description":"15850","price":"15850"},]},</v>
      </c>
      <c r="M318" s="5" t="str">
        <f aca="false">"parts"&amp;""""&amp;":"&amp;"["&amp;O318&amp;"]"&amp;","&amp;""""&amp;"products"&amp;""""&amp;":"&amp;"["&amp;P318&amp;"]"&amp;"}"&amp;","</f>
        <v>parts":[{"id":"5","category":"BATTERY","name":"OE BATTERY","code":"DIN66","description":""},],"products":[{"id":"317","car_part_id":"317","bestbuy_id":"2004","category":"battery","brand":"energizer","name":"","value":"","description":"15850","price":"15850"},]},</v>
      </c>
      <c r="N318" s="5" t="str">
        <f aca="false">VLOOKUP(B318,model!$A$2:$V$620,22,0)</f>
        <v>{"id":"317","make_id":"24","model_name":"Range Rover (4,4,4.6is,4.Bis)","year_model":"","description":""},</v>
      </c>
      <c r="O318" s="5" t="str">
        <f aca="false">VLOOKUP(C318,part!$A$2:$G$51,7,0)</f>
        <v>{"id":"5","category":"BATTERY","name":"OE BATTERY","code":"DIN66","description":""},</v>
      </c>
      <c r="P318" s="5" t="str">
        <f aca="false">VLOOKUP(A318,product!B318:Y937,23,0)</f>
        <v>{"id":"317","car_part_id":"317","bestbuy_id":"2004","category":"battery","brand":"energizer","name":"","value":"","description":"15850","price":"15850"},</v>
      </c>
    </row>
    <row r="319" customFormat="false" ht="13.8" hidden="false" customHeight="false" outlineLevel="0" collapsed="false">
      <c r="A319" s="5" t="n">
        <v>318</v>
      </c>
      <c r="B319" s="8" t="n">
        <v>318</v>
      </c>
      <c r="C319" s="5" t="n">
        <f aca="false">VLOOKUP(B319,model!A318:H937,8,0)</f>
        <v>5</v>
      </c>
      <c r="D319" s="5" t="str">
        <f aca="false">IFERROR(VLOOKUP(C319,part!$A$2:$E$51,2,0),"")</f>
        <v>BATTERY</v>
      </c>
      <c r="E319" s="5" t="str">
        <f aca="false">IFERROR(VLOOKUP(C319,part!$A$2:$E$51,3,0),"")</f>
        <v>OE BATTERY</v>
      </c>
      <c r="F319" s="5" t="str">
        <f aca="false">IFERROR(VLOOKUP(C319,part!$A$2:$E$51,4,0),"")</f>
        <v>DIN66</v>
      </c>
      <c r="G319" s="5" t="n">
        <f aca="false">IFERROR(VLOOKUP(C319,part!$A$2:$E$51,5,0),"")</f>
        <v>0</v>
      </c>
      <c r="H319" s="5" t="str">
        <f aca="false">VLOOKUP(A319,model!$A$1:$I$620,9,0)</f>
        <v>If the vehicle is equipped with start/stop technology, the recommended battery is ENERGIZER AGM OR Energizer EFB</v>
      </c>
      <c r="I319" s="5" t="str">
        <f aca="false">VLOOKUP(B319,model!$A$2:$J$620,10,0)</f>
        <v>2001,2004</v>
      </c>
      <c r="J319" s="5" t="e">
        <f aca="false">VLOOKUP(B319,Sheet6!K318:L1221,2,0)</f>
        <v>#N/A</v>
      </c>
      <c r="K319" s="5" t="n">
        <f aca="false">VLOOKUP(B319,model!A318:M937,13,0)</f>
        <v>2004</v>
      </c>
      <c r="L319" s="5" t="str">
        <f aca="false">"{"&amp;""""&amp;"id"&amp;""""&amp;":"&amp;""""&amp;A319&amp;""""&amp;","&amp;""""&amp;"car_model_id"&amp;""""&amp;":"&amp;""""&amp;B319&amp;""""&amp;","&amp;""""&amp;"car_model"&amp;""""&amp;":"&amp;"["&amp;N319&amp;"],"&amp;""""&amp;"parts"&amp;""""&amp;":"&amp;"["&amp;O319&amp;"]"&amp;","&amp;""""&amp;"products"&amp;""""&amp;":"&amp;"["&amp;P319&amp;"]"&amp;"}"&amp;","</f>
        <v>{"id":"318","car_model_id":"318","car_model":[{"id":"318","make_id":"24","model_name":"Range Rover Sport","year_model":"","description":""},],"parts":[{"id":"5","category":"BATTERY","name":"OE BATTERY","code":"DIN66","description":""},],"products":[{"id":"318","car_part_id":"318","bestbuy_id":"2004","category":"battery","brand":"energizer","name":"","value":"","description":"15850","price":"15850"},]},</v>
      </c>
      <c r="M319" s="5" t="str">
        <f aca="false">"parts"&amp;""""&amp;":"&amp;"["&amp;O319&amp;"]"&amp;","&amp;""""&amp;"products"&amp;""""&amp;":"&amp;"["&amp;P319&amp;"]"&amp;"}"&amp;","</f>
        <v>parts":[{"id":"5","category":"BATTERY","name":"OE BATTERY","code":"DIN66","description":""},],"products":[{"id":"318","car_part_id":"318","bestbuy_id":"2004","category":"battery","brand":"energizer","name":"","value":"","description":"15850","price":"15850"},]},</v>
      </c>
      <c r="N319" s="5" t="str">
        <f aca="false">VLOOKUP(B319,model!$A$2:$V$620,22,0)</f>
        <v>{"id":"318","make_id":"24","model_name":"Range Rover Sport","year_model":"","description":""},</v>
      </c>
      <c r="O319" s="5" t="str">
        <f aca="false">VLOOKUP(C319,part!$A$2:$G$51,7,0)</f>
        <v>{"id":"5","category":"BATTERY","name":"OE BATTERY","code":"DIN66","description":""},</v>
      </c>
      <c r="P319" s="5" t="str">
        <f aca="false">VLOOKUP(A319,product!B319:Y938,23,0)</f>
        <v>{"id":"318","car_part_id":"318","bestbuy_id":"2004","category":"battery","brand":"energizer","name":"","value":"","description":"15850","price":"15850"},</v>
      </c>
    </row>
    <row r="320" customFormat="false" ht="13.8" hidden="false" customHeight="false" outlineLevel="0" collapsed="false">
      <c r="A320" s="5" t="n">
        <v>319</v>
      </c>
      <c r="B320" s="8" t="n">
        <v>319</v>
      </c>
      <c r="C320" s="5" t="n">
        <f aca="false">VLOOKUP(B320,model!A319:H938,8,0)</f>
        <v>22</v>
      </c>
      <c r="D320" s="5" t="str">
        <f aca="false">IFERROR(VLOOKUP(C320,part!$A$2:$E$51,2,0),"")</f>
        <v>BATTERY</v>
      </c>
      <c r="E320" s="5" t="str">
        <f aca="false">IFERROR(VLOOKUP(C320,part!$A$2:$E$51,3,0),"")</f>
        <v>OE BATTERY</v>
      </c>
      <c r="F320" s="5" t="str">
        <f aca="false">IFERROR(VLOOKUP(C320,part!$A$2:$E$51,4,0),"")</f>
        <v>N50L</v>
      </c>
      <c r="G320" s="5" t="n">
        <f aca="false">IFERROR(VLOOKUP(C320,part!$A$2:$E$51,5,0),"")</f>
        <v>0</v>
      </c>
      <c r="H320" s="5" t="str">
        <f aca="false">VLOOKUP(A320,model!$A$1:$I$620,9,0)</f>
        <v>D26L</v>
      </c>
      <c r="I320" s="5" t="n">
        <f aca="false">VLOOKUP(B320,model!$A$2:$J$620,10,0)</f>
        <v>0</v>
      </c>
      <c r="J320" s="5" t="e">
        <f aca="false">VLOOKUP(B320,Sheet6!K319:L1222,2,0)</f>
        <v>#N/A</v>
      </c>
      <c r="K320" s="5" t="n">
        <f aca="false">VLOOKUP(B320,model!A319:M938,13,0)</f>
        <v>1995</v>
      </c>
      <c r="L320" s="5" t="str">
        <f aca="false">"{"&amp;""""&amp;"id"&amp;""""&amp;":"&amp;""""&amp;A320&amp;""""&amp;","&amp;""""&amp;"car_model_id"&amp;""""&amp;":"&amp;""""&amp;B320&amp;""""&amp;","&amp;""""&amp;"car_model"&amp;""""&amp;":"&amp;"["&amp;N320&amp;"],"&amp;""""&amp;"parts"&amp;""""&amp;":"&amp;"["&amp;O320&amp;"]"&amp;","&amp;""""&amp;"products"&amp;""""&amp;":"&amp;"["&amp;P320&amp;"]"&amp;"}"&amp;","</f>
        <v>{"id":"319","car_model_id":"319","car_model":[{"id":"319","make_id":"25","model_name":"ES350","year_model":"","description":""},],"parts":[{"id":"22","category":"BATTERY","name":"OE BATTERY","code":"N50L","description":""},],"products":[{"id":"319","car_part_id":"319","bestbuy_id":"1995","category":"battery","brand":"energizer","name":"D26L","value":"","description":"6300","price":"6300"},]},</v>
      </c>
      <c r="M320" s="5" t="str">
        <f aca="false">"parts"&amp;""""&amp;":"&amp;"["&amp;O320&amp;"]"&amp;","&amp;""""&amp;"products"&amp;""""&amp;":"&amp;"["&amp;P320&amp;"]"&amp;"}"&amp;","</f>
        <v>parts":[{"id":"22","category":"BATTERY","name":"OE BATTERY","code":"N50L","description":""},],"products":[{"id":"319","car_part_id":"319","bestbuy_id":"1995","category":"battery","brand":"energizer","name":"D26L","value":"","description":"6300","price":"6300"},]},</v>
      </c>
      <c r="N320" s="5" t="str">
        <f aca="false">VLOOKUP(B320,model!$A$2:$V$620,22,0)</f>
        <v>{"id":"319","make_id":"25","model_name":"ES350","year_model":"","description":""},</v>
      </c>
      <c r="O320" s="5" t="str">
        <f aca="false">VLOOKUP(C320,part!$A$2:$G$51,7,0)</f>
        <v>{"id":"22","category":"BATTERY","name":"OE BATTERY","code":"N50L","description":""},</v>
      </c>
      <c r="P320" s="5" t="str">
        <f aca="false">VLOOKUP(A320,product!B320:Y939,23,0)</f>
        <v>{"id":"319","car_part_id":"319","bestbuy_id":"1995","category":"battery","brand":"energizer","name":"D26L","value":"","description":"6300","price":"6300"},</v>
      </c>
    </row>
    <row r="321" customFormat="false" ht="13.8" hidden="false" customHeight="false" outlineLevel="0" collapsed="false">
      <c r="A321" s="5" t="n">
        <v>320</v>
      </c>
      <c r="B321" s="8" t="n">
        <v>320</v>
      </c>
      <c r="C321" s="5" t="n">
        <f aca="false">VLOOKUP(B321,model!A320:H939,8,0)</f>
        <v>22</v>
      </c>
      <c r="D321" s="5" t="str">
        <f aca="false">IFERROR(VLOOKUP(C321,part!$A$2:$E$51,2,0),"")</f>
        <v>BATTERY</v>
      </c>
      <c r="E321" s="5" t="str">
        <f aca="false">IFERROR(VLOOKUP(C321,part!$A$2:$E$51,3,0),"")</f>
        <v>OE BATTERY</v>
      </c>
      <c r="F321" s="5" t="str">
        <f aca="false">IFERROR(VLOOKUP(C321,part!$A$2:$E$51,4,0),"")</f>
        <v>N50L</v>
      </c>
      <c r="G321" s="5" t="n">
        <f aca="false">IFERROR(VLOOKUP(C321,part!$A$2:$E$51,5,0),"")</f>
        <v>0</v>
      </c>
      <c r="H321" s="5" t="str">
        <f aca="false">VLOOKUP(A321,model!$A$1:$I$620,9,0)</f>
        <v>D26L</v>
      </c>
      <c r="I321" s="5" t="n">
        <f aca="false">VLOOKUP(B321,model!$A$2:$J$620,10,0)</f>
        <v>0</v>
      </c>
      <c r="J321" s="5" t="e">
        <f aca="false">VLOOKUP(B321,Sheet6!K320:L1223,2,0)</f>
        <v>#N/A</v>
      </c>
      <c r="K321" s="5" t="n">
        <f aca="false">VLOOKUP(B321,model!A320:M939,13,0)</f>
        <v>1995</v>
      </c>
      <c r="L321" s="5" t="str">
        <f aca="false">"{"&amp;""""&amp;"id"&amp;""""&amp;":"&amp;""""&amp;A321&amp;""""&amp;","&amp;""""&amp;"car_model_id"&amp;""""&amp;":"&amp;""""&amp;B321&amp;""""&amp;","&amp;""""&amp;"car_model"&amp;""""&amp;":"&amp;"["&amp;N321&amp;"],"&amp;""""&amp;"parts"&amp;""""&amp;":"&amp;"["&amp;O321&amp;"]"&amp;","&amp;""""&amp;"products"&amp;""""&amp;":"&amp;"["&amp;P321&amp;"]"&amp;"}"&amp;","</f>
        <v>{"id":"320","car_model_id":"320","car_model":[{"id":"320","make_id":"25","model_name":"GS460","year_model":"","description":""},],"parts":[{"id":"22","category":"BATTERY","name":"OE BATTERY","code":"N50L","description":""},],"products":[{"id":"320","car_part_id":"320","bestbuy_id":"1995","category":"battery","brand":"energizer","name":"D26L","value":"","description":"6300","price":"6300"},]},</v>
      </c>
      <c r="M321" s="5" t="str">
        <f aca="false">"parts"&amp;""""&amp;":"&amp;"["&amp;O321&amp;"]"&amp;","&amp;""""&amp;"products"&amp;""""&amp;":"&amp;"["&amp;P321&amp;"]"&amp;"}"&amp;","</f>
        <v>parts":[{"id":"22","category":"BATTERY","name":"OE BATTERY","code":"N50L","description":""},],"products":[{"id":"320","car_part_id":"320","bestbuy_id":"1995","category":"battery","brand":"energizer","name":"D26L","value":"","description":"6300","price":"6300"},]},</v>
      </c>
      <c r="N321" s="5" t="str">
        <f aca="false">VLOOKUP(B321,model!$A$2:$V$620,22,0)</f>
        <v>{"id":"320","make_id":"25","model_name":"GS460","year_model":"","description":""},</v>
      </c>
      <c r="O321" s="5" t="str">
        <f aca="false">VLOOKUP(C321,part!$A$2:$G$51,7,0)</f>
        <v>{"id":"22","category":"BATTERY","name":"OE BATTERY","code":"N50L","description":""},</v>
      </c>
      <c r="P321" s="5" t="str">
        <f aca="false">VLOOKUP(A321,product!B321:Y940,23,0)</f>
        <v>{"id":"320","car_part_id":"320","bestbuy_id":"1995","category":"battery","brand":"energizer","name":"D26L","value":"","description":"6300","price":"6300"},</v>
      </c>
    </row>
    <row r="322" customFormat="false" ht="13.8" hidden="false" customHeight="false" outlineLevel="0" collapsed="false">
      <c r="A322" s="5" t="n">
        <v>321</v>
      </c>
      <c r="B322" s="8" t="n">
        <v>321</v>
      </c>
      <c r="C322" s="5" t="n">
        <f aca="false">VLOOKUP(B322,model!A321:H940,8,0)</f>
        <v>22</v>
      </c>
      <c r="D322" s="5" t="str">
        <f aca="false">IFERROR(VLOOKUP(C322,part!$A$2:$E$51,2,0),"")</f>
        <v>BATTERY</v>
      </c>
      <c r="E322" s="5" t="str">
        <f aca="false">IFERROR(VLOOKUP(C322,part!$A$2:$E$51,3,0),"")</f>
        <v>OE BATTERY</v>
      </c>
      <c r="F322" s="5" t="str">
        <f aca="false">IFERROR(VLOOKUP(C322,part!$A$2:$E$51,4,0),"")</f>
        <v>N50L</v>
      </c>
      <c r="G322" s="5" t="n">
        <f aca="false">IFERROR(VLOOKUP(C322,part!$A$2:$E$51,5,0),"")</f>
        <v>0</v>
      </c>
      <c r="H322" s="5" t="str">
        <f aca="false">VLOOKUP(A322,model!$A$1:$I$620,9,0)</f>
        <v>D26L</v>
      </c>
      <c r="I322" s="5" t="n">
        <f aca="false">VLOOKUP(B322,model!$A$2:$J$620,10,0)</f>
        <v>0</v>
      </c>
      <c r="J322" s="5" t="e">
        <f aca="false">VLOOKUP(B322,Sheet6!K321:L1224,2,0)</f>
        <v>#N/A</v>
      </c>
      <c r="K322" s="5" t="n">
        <f aca="false">VLOOKUP(B322,model!A321:M940,13,0)</f>
        <v>1995</v>
      </c>
      <c r="L322" s="5" t="str">
        <f aca="false">"{"&amp;""""&amp;"id"&amp;""""&amp;":"&amp;""""&amp;A322&amp;""""&amp;","&amp;""""&amp;"car_model_id"&amp;""""&amp;":"&amp;""""&amp;B322&amp;""""&amp;","&amp;""""&amp;"car_model"&amp;""""&amp;":"&amp;"["&amp;N322&amp;"],"&amp;""""&amp;"parts"&amp;""""&amp;":"&amp;"["&amp;O322&amp;"]"&amp;","&amp;""""&amp;"products"&amp;""""&amp;":"&amp;"["&amp;P322&amp;"]"&amp;"}"&amp;","</f>
        <v>{"id":"321","car_model_id":"321","car_model":[{"id":"321","make_id":"25","model_name":"IS300/350","year_model":"","description":""},],"parts":[{"id":"22","category":"BATTERY","name":"OE BATTERY","code":"N50L","description":""},],"products":[{"id":"321","car_part_id":"321","bestbuy_id":"1995","category":"battery","brand":"energizer","name":"D26L","value":"","description":"6300","price":"6300"},]},</v>
      </c>
      <c r="M322" s="5" t="str">
        <f aca="false">"parts"&amp;""""&amp;":"&amp;"["&amp;O322&amp;"]"&amp;","&amp;""""&amp;"products"&amp;""""&amp;":"&amp;"["&amp;P322&amp;"]"&amp;"}"&amp;","</f>
        <v>parts":[{"id":"22","category":"BATTERY","name":"OE BATTERY","code":"N50L","description":""},],"products":[{"id":"321","car_part_id":"321","bestbuy_id":"1995","category":"battery","brand":"energizer","name":"D26L","value":"","description":"6300","price":"6300"},]},</v>
      </c>
      <c r="N322" s="5" t="str">
        <f aca="false">VLOOKUP(B322,model!$A$2:$V$620,22,0)</f>
        <v>{"id":"321","make_id":"25","model_name":"IS300/350","year_model":"","description":""},</v>
      </c>
      <c r="O322" s="5" t="str">
        <f aca="false">VLOOKUP(C322,part!$A$2:$G$51,7,0)</f>
        <v>{"id":"22","category":"BATTERY","name":"OE BATTERY","code":"N50L","description":""},</v>
      </c>
      <c r="P322" s="5" t="str">
        <f aca="false">VLOOKUP(A322,product!B322:Y941,23,0)</f>
        <v>{"id":"321","car_part_id":"321","bestbuy_id":"1995","category":"battery","brand":"energizer","name":"D26L","value":"","description":"6300","price":"6300"},</v>
      </c>
    </row>
    <row r="323" customFormat="false" ht="13.8" hidden="false" customHeight="false" outlineLevel="0" collapsed="false">
      <c r="A323" s="5" t="n">
        <v>322</v>
      </c>
      <c r="B323" s="8" t="n">
        <v>322</v>
      </c>
      <c r="C323" s="5" t="n">
        <f aca="false">VLOOKUP(B323,model!A322:H941,8,0)</f>
        <v>22</v>
      </c>
      <c r="D323" s="5" t="str">
        <f aca="false">IFERROR(VLOOKUP(C323,part!$A$2:$E$51,2,0),"")</f>
        <v>BATTERY</v>
      </c>
      <c r="E323" s="5" t="str">
        <f aca="false">IFERROR(VLOOKUP(C323,part!$A$2:$E$51,3,0),"")</f>
        <v>OE BATTERY</v>
      </c>
      <c r="F323" s="5" t="str">
        <f aca="false">IFERROR(VLOOKUP(C323,part!$A$2:$E$51,4,0),"")</f>
        <v>N50L</v>
      </c>
      <c r="G323" s="5" t="n">
        <f aca="false">IFERROR(VLOOKUP(C323,part!$A$2:$E$51,5,0),"")</f>
        <v>0</v>
      </c>
      <c r="H323" s="5" t="str">
        <f aca="false">VLOOKUP(A323,model!$A$1:$I$620,9,0)</f>
        <v>D26L</v>
      </c>
      <c r="I323" s="5" t="n">
        <f aca="false">VLOOKUP(B323,model!$A$2:$J$620,10,0)</f>
        <v>0</v>
      </c>
      <c r="J323" s="5" t="e">
        <f aca="false">VLOOKUP(B323,Sheet6!K322:L1225,2,0)</f>
        <v>#N/A</v>
      </c>
      <c r="K323" s="5" t="n">
        <f aca="false">VLOOKUP(B323,model!A322:M941,13,0)</f>
        <v>1995</v>
      </c>
      <c r="L323" s="5" t="str">
        <f aca="false">"{"&amp;""""&amp;"id"&amp;""""&amp;":"&amp;""""&amp;A323&amp;""""&amp;","&amp;""""&amp;"car_model_id"&amp;""""&amp;":"&amp;""""&amp;B323&amp;""""&amp;","&amp;""""&amp;"car_model"&amp;""""&amp;":"&amp;"["&amp;N323&amp;"],"&amp;""""&amp;"parts"&amp;""""&amp;":"&amp;"["&amp;O323&amp;"]"&amp;","&amp;""""&amp;"products"&amp;""""&amp;":"&amp;"["&amp;P323&amp;"]"&amp;"}"&amp;","</f>
        <v>{"id":"322","car_model_id":"322","car_model":[{"id":"322","make_id":"25","model_name":"IS300C","year_model":"","description":""},],"parts":[{"id":"22","category":"BATTERY","name":"OE BATTERY","code":"N50L","description":""},],"products":[{"id":"322","car_part_id":"322","bestbuy_id":"1995","category":"battery","brand":"energizer","name":"D26L","value":"","description":"6300","price":"6300"},]},</v>
      </c>
      <c r="M323" s="5" t="str">
        <f aca="false">"parts"&amp;""""&amp;":"&amp;"["&amp;O323&amp;"]"&amp;","&amp;""""&amp;"products"&amp;""""&amp;":"&amp;"["&amp;P323&amp;"]"&amp;"}"&amp;","</f>
        <v>parts":[{"id":"22","category":"BATTERY","name":"OE BATTERY","code":"N50L","description":""},],"products":[{"id":"322","car_part_id":"322","bestbuy_id":"1995","category":"battery","brand":"energizer","name":"D26L","value":"","description":"6300","price":"6300"},]},</v>
      </c>
      <c r="N323" s="5" t="str">
        <f aca="false">VLOOKUP(B323,model!$A$2:$V$620,22,0)</f>
        <v>{"id":"322","make_id":"25","model_name":"IS300C","year_model":"","description":""},</v>
      </c>
      <c r="O323" s="5" t="str">
        <f aca="false">VLOOKUP(C323,part!$A$2:$G$51,7,0)</f>
        <v>{"id":"22","category":"BATTERY","name":"OE BATTERY","code":"N50L","description":""},</v>
      </c>
      <c r="P323" s="5" t="str">
        <f aca="false">VLOOKUP(A323,product!B323:Y942,23,0)</f>
        <v>{"id":"322","car_part_id":"322","bestbuy_id":"1995","category":"battery","brand":"energizer","name":"D26L","value":"","description":"6300","price":"6300"},</v>
      </c>
    </row>
    <row r="324" customFormat="false" ht="13.8" hidden="false" customHeight="false" outlineLevel="0" collapsed="false">
      <c r="A324" s="5" t="n">
        <v>323</v>
      </c>
      <c r="B324" s="8" t="n">
        <v>323</v>
      </c>
      <c r="C324" s="5" t="n">
        <f aca="false">VLOOKUP(B324,model!A323:H942,8,0)</f>
        <v>22</v>
      </c>
      <c r="D324" s="5" t="str">
        <f aca="false">IFERROR(VLOOKUP(C324,part!$A$2:$E$51,2,0),"")</f>
        <v>BATTERY</v>
      </c>
      <c r="E324" s="5" t="str">
        <f aca="false">IFERROR(VLOOKUP(C324,part!$A$2:$E$51,3,0),"")</f>
        <v>OE BATTERY</v>
      </c>
      <c r="F324" s="5" t="str">
        <f aca="false">IFERROR(VLOOKUP(C324,part!$A$2:$E$51,4,0),"")</f>
        <v>N50L</v>
      </c>
      <c r="G324" s="5" t="n">
        <f aca="false">IFERROR(VLOOKUP(C324,part!$A$2:$E$51,5,0),"")</f>
        <v>0</v>
      </c>
      <c r="H324" s="5" t="str">
        <f aca="false">VLOOKUP(A324,model!$A$1:$I$620,9,0)</f>
        <v>D26L</v>
      </c>
      <c r="I324" s="5" t="n">
        <f aca="false">VLOOKUP(B324,model!$A$2:$J$620,10,0)</f>
        <v>0</v>
      </c>
      <c r="J324" s="5" t="e">
        <f aca="false">VLOOKUP(B324,Sheet6!K323:L1226,2,0)</f>
        <v>#N/A</v>
      </c>
      <c r="K324" s="5" t="n">
        <f aca="false">VLOOKUP(B324,model!A323:M942,13,0)</f>
        <v>1995</v>
      </c>
      <c r="L324" s="5" t="str">
        <f aca="false">"{"&amp;""""&amp;"id"&amp;""""&amp;":"&amp;""""&amp;A324&amp;""""&amp;","&amp;""""&amp;"car_model_id"&amp;""""&amp;":"&amp;""""&amp;B324&amp;""""&amp;","&amp;""""&amp;"car_model"&amp;""""&amp;":"&amp;"["&amp;N324&amp;"],"&amp;""""&amp;"parts"&amp;""""&amp;":"&amp;"["&amp;O324&amp;"]"&amp;","&amp;""""&amp;"products"&amp;""""&amp;":"&amp;"["&amp;P324&amp;"]"&amp;"}"&amp;","</f>
        <v>{"id":"323","car_model_id":"323","car_model":[{"id":"323","make_id":"25","model_name":"LS460 (5-Seater)","year_model":"","description":""},],"parts":[{"id":"22","category":"BATTERY","name":"OE BATTERY","code":"N50L","description":""},],"products":[{"id":"323","car_part_id":"323","bestbuy_id":"1995","category":"battery","brand":"energizer","name":"D26L","value":"","description":"6300","price":"6300"},]},</v>
      </c>
      <c r="M324" s="5" t="str">
        <f aca="false">"parts"&amp;""""&amp;":"&amp;"["&amp;O324&amp;"]"&amp;","&amp;""""&amp;"products"&amp;""""&amp;":"&amp;"["&amp;P324&amp;"]"&amp;"}"&amp;","</f>
        <v>parts":[{"id":"22","category":"BATTERY","name":"OE BATTERY","code":"N50L","description":""},],"products":[{"id":"323","car_part_id":"323","bestbuy_id":"1995","category":"battery","brand":"energizer","name":"D26L","value":"","description":"6300","price":"6300"},]},</v>
      </c>
      <c r="N324" s="5" t="str">
        <f aca="false">VLOOKUP(B324,model!$A$2:$V$620,22,0)</f>
        <v>{"id":"323","make_id":"25","model_name":"LS460 (5-Seater)","year_model":"","description":""},</v>
      </c>
      <c r="O324" s="5" t="str">
        <f aca="false">VLOOKUP(C324,part!$A$2:$G$51,7,0)</f>
        <v>{"id":"22","category":"BATTERY","name":"OE BATTERY","code":"N50L","description":""},</v>
      </c>
      <c r="P324" s="5" t="str">
        <f aca="false">VLOOKUP(A324,product!B324:Y943,23,0)</f>
        <v>{"id":"323","car_part_id":"323","bestbuy_id":"1995","category":"battery","brand":"energizer","name":"D26L","value":"","description":"6300","price":"6300"},</v>
      </c>
    </row>
    <row r="325" customFormat="false" ht="13.8" hidden="false" customHeight="false" outlineLevel="0" collapsed="false">
      <c r="A325" s="5" t="n">
        <v>324</v>
      </c>
      <c r="B325" s="8" t="n">
        <v>324</v>
      </c>
      <c r="C325" s="5" t="n">
        <f aca="false">VLOOKUP(B325,model!A324:H943,8,0)</f>
        <v>22</v>
      </c>
      <c r="D325" s="5" t="str">
        <f aca="false">IFERROR(VLOOKUP(C325,part!$A$2:$E$51,2,0),"")</f>
        <v>BATTERY</v>
      </c>
      <c r="E325" s="5" t="str">
        <f aca="false">IFERROR(VLOOKUP(C325,part!$A$2:$E$51,3,0),"")</f>
        <v>OE BATTERY</v>
      </c>
      <c r="F325" s="5" t="str">
        <f aca="false">IFERROR(VLOOKUP(C325,part!$A$2:$E$51,4,0),"")</f>
        <v>N50L</v>
      </c>
      <c r="G325" s="5" t="n">
        <f aca="false">IFERROR(VLOOKUP(C325,part!$A$2:$E$51,5,0),"")</f>
        <v>0</v>
      </c>
      <c r="H325" s="5" t="str">
        <f aca="false">VLOOKUP(A325,model!$A$1:$I$620,9,0)</f>
        <v>D26L</v>
      </c>
      <c r="I325" s="5" t="n">
        <f aca="false">VLOOKUP(B325,model!$A$2:$J$620,10,0)</f>
        <v>0</v>
      </c>
      <c r="J325" s="5" t="e">
        <f aca="false">VLOOKUP(B325,Sheet6!K324:L1227,2,0)</f>
        <v>#N/A</v>
      </c>
      <c r="K325" s="5" t="n">
        <f aca="false">VLOOKUP(B325,model!A324:M943,13,0)</f>
        <v>1995</v>
      </c>
      <c r="L325" s="5" t="str">
        <f aca="false">"{"&amp;""""&amp;"id"&amp;""""&amp;":"&amp;""""&amp;A325&amp;""""&amp;","&amp;""""&amp;"car_model_id"&amp;""""&amp;":"&amp;""""&amp;B325&amp;""""&amp;","&amp;""""&amp;"car_model"&amp;""""&amp;":"&amp;"["&amp;N325&amp;"],"&amp;""""&amp;"parts"&amp;""""&amp;":"&amp;"["&amp;O325&amp;"]"&amp;","&amp;""""&amp;"products"&amp;""""&amp;":"&amp;"["&amp;P325&amp;"]"&amp;"}"&amp;","</f>
        <v>{"id":"324","car_model_id":"324","car_model":[{"id":"324","make_id":"25","model_name":"LS460 (4-Seater)","year_model":"","description":""},],"parts":[{"id":"22","category":"BATTERY","name":"OE BATTERY","code":"N50L","description":""},],"products":[{"id":"324","car_part_id":"324","bestbuy_id":"1995","category":"battery","brand":"energizer","name":"D26L","value":"","description":"6300","price":"6300"},]},</v>
      </c>
      <c r="M325" s="5" t="str">
        <f aca="false">"parts"&amp;""""&amp;":"&amp;"["&amp;O325&amp;"]"&amp;","&amp;""""&amp;"products"&amp;""""&amp;":"&amp;"["&amp;P325&amp;"]"&amp;"}"&amp;","</f>
        <v>parts":[{"id":"22","category":"BATTERY","name":"OE BATTERY","code":"N50L","description":""},],"products":[{"id":"324","car_part_id":"324","bestbuy_id":"1995","category":"battery","brand":"energizer","name":"D26L","value":"","description":"6300","price":"6300"},]},</v>
      </c>
      <c r="N325" s="5" t="str">
        <f aca="false">VLOOKUP(B325,model!$A$2:$V$620,22,0)</f>
        <v>{"id":"324","make_id":"25","model_name":"LS460 (4-Seater)","year_model":"","description":""},</v>
      </c>
      <c r="O325" s="5" t="str">
        <f aca="false">VLOOKUP(C325,part!$A$2:$G$51,7,0)</f>
        <v>{"id":"22","category":"BATTERY","name":"OE BATTERY","code":"N50L","description":""},</v>
      </c>
      <c r="P325" s="5" t="str">
        <f aca="false">VLOOKUP(A325,product!B325:Y944,23,0)</f>
        <v>{"id":"324","car_part_id":"324","bestbuy_id":"1995","category":"battery","brand":"energizer","name":"D26L","value":"","description":"6300","price":"6300"},</v>
      </c>
    </row>
    <row r="326" customFormat="false" ht="13.8" hidden="false" customHeight="false" outlineLevel="0" collapsed="false">
      <c r="A326" s="5" t="n">
        <v>325</v>
      </c>
      <c r="B326" s="8" t="n">
        <v>325</v>
      </c>
      <c r="C326" s="5" t="n">
        <f aca="false">VLOOKUP(B326,model!A325:H944,8,0)</f>
        <v>23</v>
      </c>
      <c r="D326" s="5" t="str">
        <f aca="false">IFERROR(VLOOKUP(C326,part!$A$2:$E$51,2,0),"")</f>
        <v>BATTERY</v>
      </c>
      <c r="E326" s="5" t="str">
        <f aca="false">IFERROR(VLOOKUP(C326,part!$A$2:$E$51,3,0),"")</f>
        <v>OE BATTERY</v>
      </c>
      <c r="F326" s="5" t="str">
        <f aca="false">IFERROR(VLOOKUP(C326,part!$A$2:$E$51,4,0),"")</f>
        <v>N70L</v>
      </c>
      <c r="G326" s="5" t="n">
        <f aca="false">IFERROR(VLOOKUP(C326,part!$A$2:$E$51,5,0),"")</f>
        <v>0</v>
      </c>
      <c r="H326" s="5" t="str">
        <f aca="false">VLOOKUP(A326,model!$A$1:$I$620,9,0)</f>
        <v>D31L</v>
      </c>
      <c r="I326" s="5" t="n">
        <f aca="false">VLOOKUP(B326,model!$A$2:$J$620,10,0)</f>
        <v>0</v>
      </c>
      <c r="J326" s="5" t="e">
        <f aca="false">VLOOKUP(B326,Sheet6!K325:L1228,2,0)</f>
        <v>#N/A</v>
      </c>
      <c r="K326" s="5" t="n">
        <f aca="false">VLOOKUP(B326,model!A325:M944,13,0)</f>
        <v>1996</v>
      </c>
      <c r="L326" s="5" t="str">
        <f aca="false">"{"&amp;""""&amp;"id"&amp;""""&amp;":"&amp;""""&amp;A326&amp;""""&amp;","&amp;""""&amp;"car_model_id"&amp;""""&amp;":"&amp;""""&amp;B326&amp;""""&amp;","&amp;""""&amp;"car_model"&amp;""""&amp;":"&amp;"["&amp;N326&amp;"],"&amp;""""&amp;"parts"&amp;""""&amp;":"&amp;"["&amp;O326&amp;"]"&amp;","&amp;""""&amp;"products"&amp;""""&amp;":"&amp;"["&amp;P326&amp;"]"&amp;"}"&amp;","</f>
        <v>{"id":"325","car_model_id":"325","car_model":[{"id":"325","make_id":"25","model_name":"LX570","year_model":"","description":""},],"parts":[{"id":"23","category":"BATTERY","name":"OE BATTERY","code":"N70L","description":""},],"products":[{"id":"325","car_part_id":"325","bestbuy_id":"1996","category":"battery","brand":"energizer","name":"D31L","value":"","description":"7050","price":"7050"},]},</v>
      </c>
      <c r="M326" s="5" t="str">
        <f aca="false">"parts"&amp;""""&amp;":"&amp;"["&amp;O326&amp;"]"&amp;","&amp;""""&amp;"products"&amp;""""&amp;":"&amp;"["&amp;P326&amp;"]"&amp;"}"&amp;","</f>
        <v>parts":[{"id":"23","category":"BATTERY","name":"OE BATTERY","code":"N70L","description":""},],"products":[{"id":"325","car_part_id":"325","bestbuy_id":"1996","category":"battery","brand":"energizer","name":"D31L","value":"","description":"7050","price":"7050"},]},</v>
      </c>
      <c r="N326" s="5" t="str">
        <f aca="false">VLOOKUP(B326,model!$A$2:$V$620,22,0)</f>
        <v>{"id":"325","make_id":"25","model_name":"LX570","year_model":"","description":""},</v>
      </c>
      <c r="O326" s="5" t="str">
        <f aca="false">VLOOKUP(C326,part!$A$2:$G$51,7,0)</f>
        <v>{"id":"23","category":"BATTERY","name":"OE BATTERY","code":"N70L","description":""},</v>
      </c>
      <c r="P326" s="5" t="str">
        <f aca="false">VLOOKUP(A326,product!B326:Y945,23,0)</f>
        <v>{"id":"325","car_part_id":"325","bestbuy_id":"1996","category":"battery","brand":"energizer","name":"D31L","value":"","description":"7050","price":"7050"},</v>
      </c>
    </row>
    <row r="327" customFormat="false" ht="13.8" hidden="false" customHeight="false" outlineLevel="0" collapsed="false">
      <c r="A327" s="5" t="n">
        <v>326</v>
      </c>
      <c r="B327" s="8" t="n">
        <v>326</v>
      </c>
      <c r="C327" s="5" t="n">
        <f aca="false">VLOOKUP(B327,model!A326:H945,8,0)</f>
        <v>23</v>
      </c>
      <c r="D327" s="5" t="str">
        <f aca="false">IFERROR(VLOOKUP(C327,part!$A$2:$E$51,2,0),"")</f>
        <v>BATTERY</v>
      </c>
      <c r="E327" s="5" t="str">
        <f aca="false">IFERROR(VLOOKUP(C327,part!$A$2:$E$51,3,0),"")</f>
        <v>OE BATTERY</v>
      </c>
      <c r="F327" s="5" t="str">
        <f aca="false">IFERROR(VLOOKUP(C327,part!$A$2:$E$51,4,0),"")</f>
        <v>N70L</v>
      </c>
      <c r="G327" s="5" t="n">
        <f aca="false">IFERROR(VLOOKUP(C327,part!$A$2:$E$51,5,0),"")</f>
        <v>0</v>
      </c>
      <c r="H327" s="5" t="str">
        <f aca="false">VLOOKUP(A327,model!$A$1:$I$620,9,0)</f>
        <v>D31L</v>
      </c>
      <c r="I327" s="5" t="n">
        <f aca="false">VLOOKUP(B327,model!$A$2:$J$620,10,0)</f>
        <v>0</v>
      </c>
      <c r="J327" s="5" t="e">
        <f aca="false">VLOOKUP(B327,Sheet6!K326:L1229,2,0)</f>
        <v>#N/A</v>
      </c>
      <c r="K327" s="5" t="n">
        <f aca="false">VLOOKUP(B327,model!A326:M945,13,0)</f>
        <v>1996</v>
      </c>
      <c r="L327" s="5" t="str">
        <f aca="false">"{"&amp;""""&amp;"id"&amp;""""&amp;":"&amp;""""&amp;A327&amp;""""&amp;","&amp;""""&amp;"car_model_id"&amp;""""&amp;":"&amp;""""&amp;B327&amp;""""&amp;","&amp;""""&amp;"car_model"&amp;""""&amp;":"&amp;"["&amp;N327&amp;"],"&amp;""""&amp;"parts"&amp;""""&amp;":"&amp;"["&amp;O327&amp;"]"&amp;","&amp;""""&amp;"products"&amp;""""&amp;":"&amp;"["&amp;P327&amp;"]"&amp;"}"&amp;","</f>
        <v>{"id":"326","car_model_id":"326","car_model":[{"id":"326","make_id":"25","model_name":"RX350","year_model":"","description":""},],"parts":[{"id":"23","category":"BATTERY","name":"OE BATTERY","code":"N70L","description":""},],"products":[{"id":"326","car_part_id":"326","bestbuy_id":"1996","category":"battery","brand":"energizer","name":"D31L","value":"","description":"7050","price":"7050"},]},</v>
      </c>
      <c r="M327" s="5" t="str">
        <f aca="false">"parts"&amp;""""&amp;":"&amp;"["&amp;O327&amp;"]"&amp;","&amp;""""&amp;"products"&amp;""""&amp;":"&amp;"["&amp;P327&amp;"]"&amp;"}"&amp;","</f>
        <v>parts":[{"id":"23","category":"BATTERY","name":"OE BATTERY","code":"N70L","description":""},],"products":[{"id":"326","car_part_id":"326","bestbuy_id":"1996","category":"battery","brand":"energizer","name":"D31L","value":"","description":"7050","price":"7050"},]},</v>
      </c>
      <c r="N327" s="5" t="str">
        <f aca="false">VLOOKUP(B327,model!$A$2:$V$620,22,0)</f>
        <v>{"id":"326","make_id":"25","model_name":"RX350","year_model":"","description":""},</v>
      </c>
      <c r="O327" s="5" t="str">
        <f aca="false">VLOOKUP(C327,part!$A$2:$G$51,7,0)</f>
        <v>{"id":"23","category":"BATTERY","name":"OE BATTERY","code":"N70L","description":""},</v>
      </c>
      <c r="P327" s="5" t="str">
        <f aca="false">VLOOKUP(A327,product!B327:Y946,23,0)</f>
        <v>{"id":"326","car_part_id":"326","bestbuy_id":"1996","category":"battery","brand":"energizer","name":"D31L","value":"","description":"7050","price":"7050"},</v>
      </c>
    </row>
    <row r="328" customFormat="false" ht="13.8" hidden="false" customHeight="false" outlineLevel="0" collapsed="false">
      <c r="A328" s="5" t="n">
        <v>327</v>
      </c>
      <c r="B328" s="8" t="n">
        <v>327</v>
      </c>
      <c r="C328" s="5" t="n">
        <f aca="false">VLOOKUP(B328,model!A327:H946,8,0)</f>
        <v>23</v>
      </c>
      <c r="D328" s="5" t="str">
        <f aca="false">IFERROR(VLOOKUP(C328,part!$A$2:$E$51,2,0),"")</f>
        <v>BATTERY</v>
      </c>
      <c r="E328" s="5" t="str">
        <f aca="false">IFERROR(VLOOKUP(C328,part!$A$2:$E$51,3,0),"")</f>
        <v>OE BATTERY</v>
      </c>
      <c r="F328" s="5" t="str">
        <f aca="false">IFERROR(VLOOKUP(C328,part!$A$2:$E$51,4,0),"")</f>
        <v>N70L</v>
      </c>
      <c r="G328" s="5" t="n">
        <f aca="false">IFERROR(VLOOKUP(C328,part!$A$2:$E$51,5,0),"")</f>
        <v>0</v>
      </c>
      <c r="H328" s="5" t="str">
        <f aca="false">VLOOKUP(A328,model!$A$1:$I$620,9,0)</f>
        <v>D31L</v>
      </c>
      <c r="I328" s="5" t="n">
        <f aca="false">VLOOKUP(B328,model!$A$2:$J$620,10,0)</f>
        <v>0</v>
      </c>
      <c r="J328" s="5" t="e">
        <f aca="false">VLOOKUP(B328,Sheet6!K327:L1230,2,0)</f>
        <v>#N/A</v>
      </c>
      <c r="K328" s="5" t="n">
        <f aca="false">VLOOKUP(B328,model!A327:M946,13,0)</f>
        <v>1996</v>
      </c>
      <c r="L328" s="5" t="str">
        <f aca="false">"{"&amp;""""&amp;"id"&amp;""""&amp;":"&amp;""""&amp;A328&amp;""""&amp;","&amp;""""&amp;"car_model_id"&amp;""""&amp;":"&amp;""""&amp;B328&amp;""""&amp;","&amp;""""&amp;"car_model"&amp;""""&amp;":"&amp;"["&amp;N328&amp;"],"&amp;""""&amp;"parts"&amp;""""&amp;":"&amp;"["&amp;O328&amp;"]"&amp;","&amp;""""&amp;"products"&amp;""""&amp;":"&amp;"["&amp;P328&amp;"]"&amp;"}"&amp;","</f>
        <v>{"id":"327","car_model_id":"327","car_model":[{"id":"327","make_id":"25","model_name":"NX2.0Li","year_model":"2015","description":""},],"parts":[{"id":"23","category":"BATTERY","name":"OE BATTERY","code":"N70L","description":""},],"products":[{"id":"327","car_part_id":"327","bestbuy_id":"1996","category":"battery","brand":"energizer","name":"D31L","value":"","description":"7050","price":"7050"},]},</v>
      </c>
      <c r="M328" s="5" t="str">
        <f aca="false">"parts"&amp;""""&amp;":"&amp;"["&amp;O328&amp;"]"&amp;","&amp;""""&amp;"products"&amp;""""&amp;":"&amp;"["&amp;P328&amp;"]"&amp;"}"&amp;","</f>
        <v>parts":[{"id":"23","category":"BATTERY","name":"OE BATTERY","code":"N70L","description":""},],"products":[{"id":"327","car_part_id":"327","bestbuy_id":"1996","category":"battery","brand":"energizer","name":"D31L","value":"","description":"7050","price":"7050"},]},</v>
      </c>
      <c r="N328" s="5" t="str">
        <f aca="false">VLOOKUP(B328,model!$A$2:$V$620,22,0)</f>
        <v>{"id":"327","make_id":"25","model_name":"NX2.0Li","year_model":"2015","description":""},</v>
      </c>
      <c r="O328" s="5" t="str">
        <f aca="false">VLOOKUP(C328,part!$A$2:$G$51,7,0)</f>
        <v>{"id":"23","category":"BATTERY","name":"OE BATTERY","code":"N70L","description":""},</v>
      </c>
      <c r="P328" s="5" t="str">
        <f aca="false">VLOOKUP(A328,product!B328:Y947,23,0)</f>
        <v>{"id":"327","car_part_id":"327","bestbuy_id":"1996","category":"battery","brand":"energizer","name":"D31L","value":"","description":"7050","price":"7050"},</v>
      </c>
    </row>
    <row r="329" customFormat="false" ht="13.8" hidden="false" customHeight="false" outlineLevel="0" collapsed="false">
      <c r="A329" s="5" t="n">
        <v>328</v>
      </c>
      <c r="B329" s="8" t="n">
        <v>328</v>
      </c>
      <c r="C329" s="5" t="n">
        <f aca="false">VLOOKUP(B329,model!A328:H947,8,0)</f>
        <v>23</v>
      </c>
      <c r="D329" s="5" t="str">
        <f aca="false">IFERROR(VLOOKUP(C329,part!$A$2:$E$51,2,0),"")</f>
        <v>BATTERY</v>
      </c>
      <c r="E329" s="5" t="str">
        <f aca="false">IFERROR(VLOOKUP(C329,part!$A$2:$E$51,3,0),"")</f>
        <v>OE BATTERY</v>
      </c>
      <c r="F329" s="5" t="str">
        <f aca="false">IFERROR(VLOOKUP(C329,part!$A$2:$E$51,4,0),"")</f>
        <v>N70L</v>
      </c>
      <c r="G329" s="5" t="n">
        <f aca="false">IFERROR(VLOOKUP(C329,part!$A$2:$E$51,5,0),"")</f>
        <v>0</v>
      </c>
      <c r="H329" s="5" t="str">
        <f aca="false">VLOOKUP(A329,model!$A$1:$I$620,9,0)</f>
        <v>D31L</v>
      </c>
      <c r="I329" s="5" t="n">
        <f aca="false">VLOOKUP(B329,model!$A$2:$J$620,10,0)</f>
        <v>0</v>
      </c>
      <c r="J329" s="5" t="e">
        <f aca="false">VLOOKUP(B329,Sheet6!K328:L1231,2,0)</f>
        <v>#N/A</v>
      </c>
      <c r="K329" s="5" t="n">
        <f aca="false">VLOOKUP(B329,model!A328:M947,13,0)</f>
        <v>1996</v>
      </c>
      <c r="L329" s="5" t="str">
        <f aca="false">"{"&amp;""""&amp;"id"&amp;""""&amp;":"&amp;""""&amp;A329&amp;""""&amp;","&amp;""""&amp;"car_model_id"&amp;""""&amp;":"&amp;""""&amp;B329&amp;""""&amp;","&amp;""""&amp;"car_model"&amp;""""&amp;":"&amp;"["&amp;N329&amp;"],"&amp;""""&amp;"parts"&amp;""""&amp;":"&amp;"["&amp;O329&amp;"]"&amp;","&amp;""""&amp;"products"&amp;""""&amp;":"&amp;"["&amp;P329&amp;"]"&amp;"}"&amp;","</f>
        <v>{"id":"328","car_model_id":"328","car_model":[{"id":"328","make_id":"25","model_name":"RX3.5Li","year_model":"2015","description":""},],"parts":[{"id":"23","category":"BATTERY","name":"OE BATTERY","code":"N70L","description":""},],"products":[{"id":"328","car_part_id":"328","bestbuy_id":"1996","category":"battery","brand":"energizer","name":"D31L","value":"","description":"7050","price":"7050"},]},</v>
      </c>
      <c r="M329" s="5" t="str">
        <f aca="false">"parts"&amp;""""&amp;":"&amp;"["&amp;O329&amp;"]"&amp;","&amp;""""&amp;"products"&amp;""""&amp;":"&amp;"["&amp;P329&amp;"]"&amp;"}"&amp;","</f>
        <v>parts":[{"id":"23","category":"BATTERY","name":"OE BATTERY","code":"N70L","description":""},],"products":[{"id":"328","car_part_id":"328","bestbuy_id":"1996","category":"battery","brand":"energizer","name":"D31L","value":"","description":"7050","price":"7050"},]},</v>
      </c>
      <c r="N329" s="5" t="str">
        <f aca="false">VLOOKUP(B329,model!$A$2:$V$620,22,0)</f>
        <v>{"id":"328","make_id":"25","model_name":"RX3.5Li","year_model":"2015","description":""},</v>
      </c>
      <c r="O329" s="5" t="str">
        <f aca="false">VLOOKUP(C329,part!$A$2:$G$51,7,0)</f>
        <v>{"id":"23","category":"BATTERY","name":"OE BATTERY","code":"N70L","description":""},</v>
      </c>
      <c r="P329" s="5" t="str">
        <f aca="false">VLOOKUP(A329,product!B329:Y948,23,0)</f>
        <v>{"id":"328","car_part_id":"328","bestbuy_id":"1996","category":"battery","brand":"energizer","name":"D31L","value":"","description":"7050","price":"7050"},</v>
      </c>
    </row>
    <row r="330" customFormat="false" ht="13.8" hidden="false" customHeight="false" outlineLevel="0" collapsed="false">
      <c r="A330" s="5" t="n">
        <v>329</v>
      </c>
      <c r="B330" s="8" t="n">
        <v>329</v>
      </c>
      <c r="C330" s="5" t="n">
        <f aca="false">VLOOKUP(B330,model!A329:H948,8,0)</f>
        <v>11</v>
      </c>
      <c r="D330" s="5" t="str">
        <f aca="false">IFERROR(VLOOKUP(C330,part!$A$2:$E$51,2,0),"")</f>
        <v>BATTERY</v>
      </c>
      <c r="E330" s="5" t="str">
        <f aca="false">IFERROR(VLOOKUP(C330,part!$A$2:$E$51,3,0),"")</f>
        <v>OE BATTERY</v>
      </c>
      <c r="F330" s="5" t="str">
        <f aca="false">IFERROR(VLOOKUP(C330,part!$A$2:$E$51,4,0),"")</f>
        <v>N50</v>
      </c>
      <c r="G330" s="5" t="n">
        <f aca="false">IFERROR(VLOOKUP(C330,part!$A$2:$E$51,5,0),"")</f>
        <v>0</v>
      </c>
      <c r="H330" s="5" t="str">
        <f aca="false">VLOOKUP(A330,model!$A$1:$I$620,9,0)</f>
        <v>D26L</v>
      </c>
      <c r="I330" s="5" t="n">
        <f aca="false">VLOOKUP(B330,model!$A$2:$J$620,10,0)</f>
        <v>0</v>
      </c>
      <c r="J330" s="5" t="e">
        <f aca="false">VLOOKUP(B330,Sheet6!K329:L1232,2,0)</f>
        <v>#N/A</v>
      </c>
      <c r="K330" s="5" t="n">
        <f aca="false">VLOOKUP(B330,model!A329:M948,13,0)</f>
        <v>1995</v>
      </c>
      <c r="L330" s="5" t="str">
        <f aca="false">"{"&amp;""""&amp;"id"&amp;""""&amp;":"&amp;""""&amp;A330&amp;""""&amp;","&amp;""""&amp;"car_model_id"&amp;""""&amp;":"&amp;""""&amp;B330&amp;""""&amp;","&amp;""""&amp;"car_model"&amp;""""&amp;":"&amp;"["&amp;N330&amp;"],"&amp;""""&amp;"parts"&amp;""""&amp;":"&amp;"["&amp;O330&amp;"]"&amp;","&amp;""""&amp;"products"&amp;""""&amp;":"&amp;"["&amp;P330&amp;"]"&amp;"}"&amp;","</f>
        <v>{"id":"329","car_model_id":"329","car_model":[{"id":"329","make_id":"25","model_name":"RC350/RC-F","year_model":"2015","description":""},],"parts":[{"id":"11","category":"BATTERY","name":"OE BATTERY","code":"N50","description":""},],"products":[{"id":"329","car_part_id":"329","bestbuy_id":"1995","category":"battery","brand":"energizer","name":"D26L","value":"","description":"6300","price":"6300"},]},</v>
      </c>
      <c r="M330" s="5" t="str">
        <f aca="false">"parts"&amp;""""&amp;":"&amp;"["&amp;O330&amp;"]"&amp;","&amp;""""&amp;"products"&amp;""""&amp;":"&amp;"["&amp;P330&amp;"]"&amp;"}"&amp;","</f>
        <v>parts":[{"id":"11","category":"BATTERY","name":"OE BATTERY","code":"N50","description":""},],"products":[{"id":"329","car_part_id":"329","bestbuy_id":"1995","category":"battery","brand":"energizer","name":"D26L","value":"","description":"6300","price":"6300"},]},</v>
      </c>
      <c r="N330" s="5" t="str">
        <f aca="false">VLOOKUP(B330,model!$A$2:$V$620,22,0)</f>
        <v>{"id":"329","make_id":"25","model_name":"RC350/RC-F","year_model":"2015","description":""},</v>
      </c>
      <c r="O330" s="5" t="str">
        <f aca="false">VLOOKUP(C330,part!$A$2:$G$51,7,0)</f>
        <v>{"id":"11","category":"BATTERY","name":"OE BATTERY","code":"N50","description":""},</v>
      </c>
      <c r="P330" s="5" t="str">
        <f aca="false">VLOOKUP(A330,product!B330:Y949,23,0)</f>
        <v>{"id":"329","car_part_id":"329","bestbuy_id":"1995","category":"battery","brand":"energizer","name":"D26L","value":"","description":"6300","price":"6300"},</v>
      </c>
    </row>
    <row r="331" customFormat="false" ht="13.8" hidden="false" customHeight="false" outlineLevel="0" collapsed="false">
      <c r="A331" s="5" t="n">
        <v>330</v>
      </c>
      <c r="B331" s="8" t="n">
        <v>330</v>
      </c>
      <c r="C331" s="5" t="n">
        <f aca="false">VLOOKUP(B331,model!A330:H949,8,0)</f>
        <v>6</v>
      </c>
      <c r="D331" s="5" t="str">
        <f aca="false">IFERROR(VLOOKUP(C331,part!$A$2:$E$51,2,0),"")</f>
        <v>BATTERY</v>
      </c>
      <c r="E331" s="5" t="str">
        <f aca="false">IFERROR(VLOOKUP(C331,part!$A$2:$E$51,3,0),"")</f>
        <v>OE BATTERY</v>
      </c>
      <c r="F331" s="5" t="str">
        <f aca="false">IFERROR(VLOOKUP(C331,part!$A$2:$E$51,4,0),"")</f>
        <v>DIN88</v>
      </c>
      <c r="G331" s="5" t="n">
        <f aca="false">IFERROR(VLOOKUP(C331,part!$A$2:$E$51,5,0),"")</f>
        <v>0</v>
      </c>
      <c r="H331" s="5" t="str">
        <f aca="false">VLOOKUP(A331,model!$A$1:$I$620,9,0)</f>
        <v>If the vehicle is equipped with start/stop technology, the recommended battery is ENERGIZER AGM</v>
      </c>
      <c r="I331" s="5" t="n">
        <f aca="false">VLOOKUP(B331,model!$A$2:$J$620,10,0)</f>
        <v>2003</v>
      </c>
      <c r="J331" s="5" t="e">
        <f aca="false">VLOOKUP(B331,Sheet6!K330:L1233,2,0)</f>
        <v>#N/A</v>
      </c>
      <c r="K331" s="5" t="n">
        <f aca="false">VLOOKUP(B331,model!A330:M949,13,0)</f>
        <v>2003</v>
      </c>
      <c r="L331" s="5" t="str">
        <f aca="false">"{"&amp;""""&amp;"id"&amp;""""&amp;":"&amp;""""&amp;A331&amp;""""&amp;","&amp;""""&amp;"car_model_id"&amp;""""&amp;":"&amp;""""&amp;B331&amp;""""&amp;","&amp;""""&amp;"car_model"&amp;""""&amp;":"&amp;"["&amp;N331&amp;"],"&amp;""""&amp;"parts"&amp;""""&amp;":"&amp;"["&amp;O331&amp;"]"&amp;","&amp;""""&amp;"products"&amp;""""&amp;":"&amp;"["&amp;P331&amp;"]"&amp;"}"&amp;","</f>
        <v>{"id":"330","car_model_id":"330","car_model":[{"id":"330","make_id":"26","model_name":"Quattroporte","year_model":"2003 - 2012 ","description":""},],"parts":[{"id":"6","category":"BATTERY","name":"OE BATTERY","code":"DIN88","description":""},],"products":[{"id":"330","car_part_id":"330","bestbuy_id":"2003","category":"battery","brand":"energizer","name":"","value":"","description":"17020","price":"17020"},]},</v>
      </c>
      <c r="M331" s="5" t="str">
        <f aca="false">"parts"&amp;""""&amp;":"&amp;"["&amp;O331&amp;"]"&amp;","&amp;""""&amp;"products"&amp;""""&amp;":"&amp;"["&amp;P331&amp;"]"&amp;"}"&amp;","</f>
        <v>parts":[{"id":"6","category":"BATTERY","name":"OE BATTERY","code":"DIN88","description":""},],"products":[{"id":"330","car_part_id":"330","bestbuy_id":"2003","category":"battery","brand":"energizer","name":"","value":"","description":"17020","price":"17020"},]},</v>
      </c>
      <c r="N331" s="5" t="str">
        <f aca="false">VLOOKUP(B331,model!$A$2:$V$620,22,0)</f>
        <v>{"id":"330","make_id":"26","model_name":"Quattroporte","year_model":"2003 - 2012 ","description":""},</v>
      </c>
      <c r="O331" s="5" t="str">
        <f aca="false">VLOOKUP(C331,part!$A$2:$G$51,7,0)</f>
        <v>{"id":"6","category":"BATTERY","name":"OE BATTERY","code":"DIN88","description":""},</v>
      </c>
      <c r="P331" s="5" t="str">
        <f aca="false">VLOOKUP(A331,product!B331:Y950,23,0)</f>
        <v>{"id":"330","car_part_id":"330","bestbuy_id":"2003","category":"battery","brand":"energizer","name":"","value":"","description":"17020","price":"17020"},</v>
      </c>
    </row>
    <row r="332" customFormat="false" ht="13.8" hidden="false" customHeight="false" outlineLevel="0" collapsed="false">
      <c r="A332" s="5" t="n">
        <v>331</v>
      </c>
      <c r="B332" s="8" t="n">
        <v>331</v>
      </c>
      <c r="C332" s="5" t="n">
        <f aca="false">VLOOKUP(B332,model!A331:H950,8,0)</f>
        <v>6</v>
      </c>
      <c r="D332" s="5" t="str">
        <f aca="false">IFERROR(VLOOKUP(C332,part!$A$2:$E$51,2,0),"")</f>
        <v>BATTERY</v>
      </c>
      <c r="E332" s="5" t="str">
        <f aca="false">IFERROR(VLOOKUP(C332,part!$A$2:$E$51,3,0),"")</f>
        <v>OE BATTERY</v>
      </c>
      <c r="F332" s="5" t="str">
        <f aca="false">IFERROR(VLOOKUP(C332,part!$A$2:$E$51,4,0),"")</f>
        <v>DIN88</v>
      </c>
      <c r="G332" s="5" t="n">
        <f aca="false">IFERROR(VLOOKUP(C332,part!$A$2:$E$51,5,0),"")</f>
        <v>0</v>
      </c>
      <c r="H332" s="5" t="str">
        <f aca="false">VLOOKUP(A332,model!$A$1:$I$620,9,0)</f>
        <v>If the vehicle is equipped with start/stop technology, the recommended battery is ENERGIZER AGM</v>
      </c>
      <c r="I332" s="5" t="n">
        <f aca="false">VLOOKUP(B332,model!$A$2:$J$620,10,0)</f>
        <v>2003</v>
      </c>
      <c r="J332" s="5" t="e">
        <f aca="false">VLOOKUP(B332,Sheet6!K331:L1234,2,0)</f>
        <v>#N/A</v>
      </c>
      <c r="K332" s="5" t="n">
        <f aca="false">VLOOKUP(B332,model!A331:M950,13,0)</f>
        <v>2003</v>
      </c>
      <c r="L332" s="5" t="str">
        <f aca="false">"{"&amp;""""&amp;"id"&amp;""""&amp;":"&amp;""""&amp;A332&amp;""""&amp;","&amp;""""&amp;"car_model_id"&amp;""""&amp;":"&amp;""""&amp;B332&amp;""""&amp;","&amp;""""&amp;"car_model"&amp;""""&amp;":"&amp;"["&amp;N332&amp;"],"&amp;""""&amp;"parts"&amp;""""&amp;":"&amp;"["&amp;O332&amp;"]"&amp;","&amp;""""&amp;"products"&amp;""""&amp;":"&amp;"["&amp;P332&amp;"]"&amp;"}"&amp;","</f>
        <v>{"id":"331","car_model_id":"331","car_model":[{"id":"331","make_id":"26","model_name":"Quattroporte","year_model":"2013 - on","description":""},],"parts":[{"id":"6","category":"BATTERY","name":"OE BATTERY","code":"DIN88","description":""},],"products":[{"id":"331","car_part_id":"331","bestbuy_id":"2003","category":"battery","brand":"energizer","name":"","value":"","description":"17020","price":"17020"},]},</v>
      </c>
      <c r="M332" s="5" t="str">
        <f aca="false">"parts"&amp;""""&amp;":"&amp;"["&amp;O332&amp;"]"&amp;","&amp;""""&amp;"products"&amp;""""&amp;":"&amp;"["&amp;P332&amp;"]"&amp;"}"&amp;","</f>
        <v>parts":[{"id":"6","category":"BATTERY","name":"OE BATTERY","code":"DIN88","description":""},],"products":[{"id":"331","car_part_id":"331","bestbuy_id":"2003","category":"battery","brand":"energizer","name":"","value":"","description":"17020","price":"17020"},]},</v>
      </c>
      <c r="N332" s="5" t="str">
        <f aca="false">VLOOKUP(B332,model!$A$2:$V$620,22,0)</f>
        <v>{"id":"331","make_id":"26","model_name":"Quattroporte","year_model":"2013 - on","description":""},</v>
      </c>
      <c r="O332" s="5" t="str">
        <f aca="false">VLOOKUP(C332,part!$A$2:$G$51,7,0)</f>
        <v>{"id":"6","category":"BATTERY","name":"OE BATTERY","code":"DIN88","description":""},</v>
      </c>
      <c r="P332" s="5" t="str">
        <f aca="false">VLOOKUP(A332,product!B332:Y951,23,0)</f>
        <v>{"id":"331","car_part_id":"331","bestbuy_id":"2003","category":"battery","brand":"energizer","name":"","value":"","description":"17020","price":"17020"},</v>
      </c>
    </row>
    <row r="333" customFormat="false" ht="13.8" hidden="false" customHeight="false" outlineLevel="0" collapsed="false">
      <c r="A333" s="5" t="n">
        <v>332</v>
      </c>
      <c r="B333" s="8" t="n">
        <v>332</v>
      </c>
      <c r="C333" s="5" t="n">
        <f aca="false">VLOOKUP(B333,model!A332:H951,8,0)</f>
        <v>6</v>
      </c>
      <c r="D333" s="5" t="str">
        <f aca="false">IFERROR(VLOOKUP(C333,part!$A$2:$E$51,2,0),"")</f>
        <v>BATTERY</v>
      </c>
      <c r="E333" s="5" t="str">
        <f aca="false">IFERROR(VLOOKUP(C333,part!$A$2:$E$51,3,0),"")</f>
        <v>OE BATTERY</v>
      </c>
      <c r="F333" s="5" t="str">
        <f aca="false">IFERROR(VLOOKUP(C333,part!$A$2:$E$51,4,0),"")</f>
        <v>DIN88</v>
      </c>
      <c r="G333" s="5" t="n">
        <f aca="false">IFERROR(VLOOKUP(C333,part!$A$2:$E$51,5,0),"")</f>
        <v>0</v>
      </c>
      <c r="H333" s="5" t="str">
        <f aca="false">VLOOKUP(A333,model!$A$1:$I$620,9,0)</f>
        <v>If the vehicle is equipped with start/stop technology, the recommended battery is ENERGIZER AGM</v>
      </c>
      <c r="I333" s="5" t="n">
        <f aca="false">VLOOKUP(B333,model!$A$2:$J$620,10,0)</f>
        <v>2003</v>
      </c>
      <c r="J333" s="5" t="e">
        <f aca="false">VLOOKUP(B333,Sheet6!K332:L1235,2,0)</f>
        <v>#N/A</v>
      </c>
      <c r="K333" s="5" t="n">
        <f aca="false">VLOOKUP(B333,model!A332:M951,13,0)</f>
        <v>2003</v>
      </c>
      <c r="L333" s="5" t="str">
        <f aca="false">"{"&amp;""""&amp;"id"&amp;""""&amp;":"&amp;""""&amp;A333&amp;""""&amp;","&amp;""""&amp;"car_model_id"&amp;""""&amp;":"&amp;""""&amp;B333&amp;""""&amp;","&amp;""""&amp;"car_model"&amp;""""&amp;":"&amp;"["&amp;N333&amp;"],"&amp;""""&amp;"parts"&amp;""""&amp;":"&amp;"["&amp;O333&amp;"]"&amp;","&amp;""""&amp;"products"&amp;""""&amp;":"&amp;"["&amp;P333&amp;"]"&amp;"}"&amp;","</f>
        <v>{"id":"332","car_model_id":"332","car_model":[{"id":"332","make_id":"26","model_name":"Gran Turismo","year_model":"2007 - on ","description":""},],"parts":[{"id":"6","category":"BATTERY","name":"OE BATTERY","code":"DIN88","description":""},],"products":[{"id":"332","car_part_id":"332","bestbuy_id":"2003","category":"battery","brand":"energizer","name":"","value":"","description":"17020","price":"17020"},]},</v>
      </c>
      <c r="M333" s="5" t="str">
        <f aca="false">"parts"&amp;""""&amp;":"&amp;"["&amp;O333&amp;"]"&amp;","&amp;""""&amp;"products"&amp;""""&amp;":"&amp;"["&amp;P333&amp;"]"&amp;"}"&amp;","</f>
        <v>parts":[{"id":"6","category":"BATTERY","name":"OE BATTERY","code":"DIN88","description":""},],"products":[{"id":"332","car_part_id":"332","bestbuy_id":"2003","category":"battery","brand":"energizer","name":"","value":"","description":"17020","price":"17020"},]},</v>
      </c>
      <c r="N333" s="5" t="str">
        <f aca="false">VLOOKUP(B333,model!$A$2:$V$620,22,0)</f>
        <v>{"id":"332","make_id":"26","model_name":"Gran Turismo","year_model":"2007 - on ","description":""},</v>
      </c>
      <c r="O333" s="5" t="str">
        <f aca="false">VLOOKUP(C333,part!$A$2:$G$51,7,0)</f>
        <v>{"id":"6","category":"BATTERY","name":"OE BATTERY","code":"DIN88","description":""},</v>
      </c>
      <c r="P333" s="5" t="str">
        <f aca="false">VLOOKUP(A333,product!B333:Y952,23,0)</f>
        <v>{"id":"332","car_part_id":"332","bestbuy_id":"2003","category":"battery","brand":"energizer","name":"","value":"","description":"17020","price":"17020"},</v>
      </c>
    </row>
    <row r="334" customFormat="false" ht="13.8" hidden="false" customHeight="false" outlineLevel="0" collapsed="false">
      <c r="A334" s="5" t="n">
        <v>333</v>
      </c>
      <c r="B334" s="8" t="n">
        <v>333</v>
      </c>
      <c r="C334" s="5" t="n">
        <f aca="false">VLOOKUP(B334,model!A333:H952,8,0)</f>
        <v>6</v>
      </c>
      <c r="D334" s="5" t="str">
        <f aca="false">IFERROR(VLOOKUP(C334,part!$A$2:$E$51,2,0),"")</f>
        <v>BATTERY</v>
      </c>
      <c r="E334" s="5" t="str">
        <f aca="false">IFERROR(VLOOKUP(C334,part!$A$2:$E$51,3,0),"")</f>
        <v>OE BATTERY</v>
      </c>
      <c r="F334" s="5" t="str">
        <f aca="false">IFERROR(VLOOKUP(C334,part!$A$2:$E$51,4,0),"")</f>
        <v>DIN88</v>
      </c>
      <c r="G334" s="5" t="n">
        <f aca="false">IFERROR(VLOOKUP(C334,part!$A$2:$E$51,5,0),"")</f>
        <v>0</v>
      </c>
      <c r="H334" s="5" t="str">
        <f aca="false">VLOOKUP(A334,model!$A$1:$I$620,9,0)</f>
        <v>If the vehicle is equipped with start/stop technology, the recommended battery is ENERGIZER AGM</v>
      </c>
      <c r="I334" s="5" t="n">
        <f aca="false">VLOOKUP(B334,model!$A$2:$J$620,10,0)</f>
        <v>2003</v>
      </c>
      <c r="J334" s="5" t="e">
        <f aca="false">VLOOKUP(B334,Sheet6!K333:L1236,2,0)</f>
        <v>#N/A</v>
      </c>
      <c r="K334" s="5" t="n">
        <f aca="false">VLOOKUP(B334,model!A333:M952,13,0)</f>
        <v>2003</v>
      </c>
      <c r="L334" s="5" t="str">
        <f aca="false">"{"&amp;""""&amp;"id"&amp;""""&amp;":"&amp;""""&amp;A334&amp;""""&amp;","&amp;""""&amp;"car_model_id"&amp;""""&amp;":"&amp;""""&amp;B334&amp;""""&amp;","&amp;""""&amp;"car_model"&amp;""""&amp;":"&amp;"["&amp;N334&amp;"],"&amp;""""&amp;"parts"&amp;""""&amp;":"&amp;"["&amp;O334&amp;"]"&amp;","&amp;""""&amp;"products"&amp;""""&amp;":"&amp;"["&amp;P334&amp;"]"&amp;"}"&amp;","</f>
        <v>{"id":"333","car_model_id":"333","car_model":[{"id":"333","make_id":"26","model_name":"Ghibu (M157)","year_model":"2013 - on","description":""},],"parts":[{"id":"6","category":"BATTERY","name":"OE BATTERY","code":"DIN88","description":""},],"products":[{"id":"333","car_part_id":"333","bestbuy_id":"2003","category":"battery","brand":"energizer","name":"","value":"","description":"17020","price":"17020"},]},</v>
      </c>
      <c r="M334" s="5" t="str">
        <f aca="false">"parts"&amp;""""&amp;":"&amp;"["&amp;O334&amp;"]"&amp;","&amp;""""&amp;"products"&amp;""""&amp;":"&amp;"["&amp;P334&amp;"]"&amp;"}"&amp;","</f>
        <v>parts":[{"id":"6","category":"BATTERY","name":"OE BATTERY","code":"DIN88","description":""},],"products":[{"id":"333","car_part_id":"333","bestbuy_id":"2003","category":"battery","brand":"energizer","name":"","value":"","description":"17020","price":"17020"},]},</v>
      </c>
      <c r="N334" s="5" t="str">
        <f aca="false">VLOOKUP(B334,model!$A$2:$V$620,22,0)</f>
        <v>{"id":"333","make_id":"26","model_name":"Ghibu (M157)","year_model":"2013 - on","description":""},</v>
      </c>
      <c r="O334" s="5" t="str">
        <f aca="false">VLOOKUP(C334,part!$A$2:$G$51,7,0)</f>
        <v>{"id":"6","category":"BATTERY","name":"OE BATTERY","code":"DIN88","description":""},</v>
      </c>
      <c r="P334" s="5" t="str">
        <f aca="false">VLOOKUP(A334,product!B334:Y953,23,0)</f>
        <v>{"id":"333","car_part_id":"333","bestbuy_id":"2003","category":"battery","brand":"energizer","name":"","value":"","description":"17020","price":"17020"},</v>
      </c>
    </row>
    <row r="335" customFormat="false" ht="13.8" hidden="false" customHeight="false" outlineLevel="0" collapsed="false">
      <c r="A335" s="5" t="n">
        <v>334</v>
      </c>
      <c r="B335" s="8" t="n">
        <v>334</v>
      </c>
      <c r="C335" s="5" t="n">
        <f aca="false">VLOOKUP(B335,model!A334:H953,8,0)</f>
        <v>2</v>
      </c>
      <c r="D335" s="5" t="str">
        <f aca="false">IFERROR(VLOOKUP(C335,part!$A$2:$E$51,2,0),"")</f>
        <v>BATTERY</v>
      </c>
      <c r="E335" s="5" t="str">
        <f aca="false">IFERROR(VLOOKUP(C335,part!$A$2:$E$51,3,0),"")</f>
        <v>OE BATTERY</v>
      </c>
      <c r="F335" s="5" t="str">
        <f aca="false">IFERROR(VLOOKUP(C335,part!$A$2:$E$51,4,0),"")</f>
        <v>NS50</v>
      </c>
      <c r="G335" s="5" t="n">
        <f aca="false">IFERROR(VLOOKUP(C335,part!$A$2:$E$51,5,0),"")</f>
        <v>0</v>
      </c>
      <c r="H335" s="5" t="str">
        <f aca="false">VLOOKUP(A335,model!$A$1:$I$620,9,0)</f>
        <v>D23L</v>
      </c>
      <c r="I335" s="5" t="n">
        <f aca="false">VLOOKUP(B335,model!$A$2:$J$620,10,0)</f>
        <v>0</v>
      </c>
      <c r="J335" s="5" t="e">
        <f aca="false">VLOOKUP(B335,Sheet6!K334:L1237,2,0)</f>
        <v>#N/A</v>
      </c>
      <c r="K335" s="5" t="n">
        <f aca="false">VLOOKUP(B335,model!A334:M953,13,0)</f>
        <v>1983</v>
      </c>
      <c r="L335" s="5" t="str">
        <f aca="false">"{"&amp;""""&amp;"id"&amp;""""&amp;":"&amp;""""&amp;A335&amp;""""&amp;","&amp;""""&amp;"car_model_id"&amp;""""&amp;":"&amp;""""&amp;B335&amp;""""&amp;","&amp;""""&amp;"car_model"&amp;""""&amp;":"&amp;"["&amp;N335&amp;"],"&amp;""""&amp;"parts"&amp;""""&amp;":"&amp;"["&amp;O335&amp;"]"&amp;","&amp;""""&amp;"products"&amp;""""&amp;":"&amp;"["&amp;P335&amp;"]"&amp;"}"&amp;","</f>
        <v>{"id":"334","car_model_id":"334","car_model":[{"id":"334","make_id":"27","model_name":"323","year_model":"1993 - on","description":""},],"parts":[{"id":"2","category":"BATTERY","name":"OE BATTERY","code":"NS50","description":""},],"products":[{"id":"334","car_part_id":"334","bestbuy_id":"1983","category":"battery","brand":"energizer","name":"D23L","value":"","description":"5950","price":"5950"},]},</v>
      </c>
      <c r="M335" s="5" t="str">
        <f aca="false">"parts"&amp;""""&amp;":"&amp;"["&amp;O335&amp;"]"&amp;","&amp;""""&amp;"products"&amp;""""&amp;":"&amp;"["&amp;P335&amp;"]"&amp;"}"&amp;","</f>
        <v>parts":[{"id":"2","category":"BATTERY","name":"OE BATTERY","code":"NS50","description":""},],"products":[{"id":"334","car_part_id":"334","bestbuy_id":"1983","category":"battery","brand":"energizer","name":"D23L","value":"","description":"5950","price":"5950"},]},</v>
      </c>
      <c r="N335" s="5" t="str">
        <f aca="false">VLOOKUP(B335,model!$A$2:$V$620,22,0)</f>
        <v>{"id":"334","make_id":"27","model_name":"323","year_model":"1993 - on","description":""},</v>
      </c>
      <c r="O335" s="5" t="str">
        <f aca="false">VLOOKUP(C335,part!$A$2:$G$51,7,0)</f>
        <v>{"id":"2","category":"BATTERY","name":"OE BATTERY","code":"NS50","description":""},</v>
      </c>
      <c r="P335" s="5" t="str">
        <f aca="false">VLOOKUP(A335,product!B335:Y954,23,0)</f>
        <v>{"id":"334","car_part_id":"334","bestbuy_id":"1983","category":"battery","brand":"energizer","name":"D23L","value":"","description":"5950","price":"5950"},</v>
      </c>
    </row>
    <row r="336" customFormat="false" ht="13.8" hidden="false" customHeight="false" outlineLevel="0" collapsed="false">
      <c r="A336" s="5" t="n">
        <v>335</v>
      </c>
      <c r="B336" s="8" t="n">
        <v>335</v>
      </c>
      <c r="C336" s="5" t="n">
        <f aca="false">VLOOKUP(B336,model!A335:H954,8,0)</f>
        <v>11</v>
      </c>
      <c r="D336" s="5" t="str">
        <f aca="false">IFERROR(VLOOKUP(C336,part!$A$2:$E$51,2,0),"")</f>
        <v>BATTERY</v>
      </c>
      <c r="E336" s="5" t="str">
        <f aca="false">IFERROR(VLOOKUP(C336,part!$A$2:$E$51,3,0),"")</f>
        <v>OE BATTERY</v>
      </c>
      <c r="F336" s="5" t="str">
        <f aca="false">IFERROR(VLOOKUP(C336,part!$A$2:$E$51,4,0),"")</f>
        <v>N50</v>
      </c>
      <c r="G336" s="5" t="n">
        <f aca="false">IFERROR(VLOOKUP(C336,part!$A$2:$E$51,5,0),"")</f>
        <v>0</v>
      </c>
      <c r="H336" s="5" t="str">
        <f aca="false">VLOOKUP(A336,model!$A$1:$I$620,9,0)</f>
        <v>D26L</v>
      </c>
      <c r="I336" s="5" t="n">
        <f aca="false">VLOOKUP(B336,model!$A$2:$J$620,10,0)</f>
        <v>0</v>
      </c>
      <c r="J336" s="5" t="e">
        <f aca="false">VLOOKUP(B336,Sheet6!K335:L1238,2,0)</f>
        <v>#N/A</v>
      </c>
      <c r="K336" s="5" t="n">
        <f aca="false">VLOOKUP(B336,model!A335:M954,13,0)</f>
        <v>1995</v>
      </c>
      <c r="L336" s="5" t="str">
        <f aca="false">"{"&amp;""""&amp;"id"&amp;""""&amp;":"&amp;""""&amp;A336&amp;""""&amp;","&amp;""""&amp;"car_model_id"&amp;""""&amp;":"&amp;""""&amp;B336&amp;""""&amp;","&amp;""""&amp;"car_model"&amp;""""&amp;":"&amp;"["&amp;N336&amp;"],"&amp;""""&amp;"parts"&amp;""""&amp;":"&amp;"["&amp;O336&amp;"]"&amp;","&amp;""""&amp;"products"&amp;""""&amp;":"&amp;"["&amp;P336&amp;"]"&amp;"}"&amp;","</f>
        <v>{"id":"335","car_model_id":"335","car_model":[{"id":"335","make_id":"27","model_name":"626","year_model":"1993 - on","description":""},],"parts":[{"id":"11","category":"BATTERY","name":"OE BATTERY","code":"N50","description":""},],"products":[{"id":"335","car_part_id":"335","bestbuy_id":"1995","category":"battery","brand":"energizer","name":"D26L","value":"","description":"6300","price":"6300"},]},</v>
      </c>
      <c r="M336" s="5" t="str">
        <f aca="false">"parts"&amp;""""&amp;":"&amp;"["&amp;O336&amp;"]"&amp;","&amp;""""&amp;"products"&amp;""""&amp;":"&amp;"["&amp;P336&amp;"]"&amp;"}"&amp;","</f>
        <v>parts":[{"id":"11","category":"BATTERY","name":"OE BATTERY","code":"N50","description":""},],"products":[{"id":"335","car_part_id":"335","bestbuy_id":"1995","category":"battery","brand":"energizer","name":"D26L","value":"","description":"6300","price":"6300"},]},</v>
      </c>
      <c r="N336" s="5" t="str">
        <f aca="false">VLOOKUP(B336,model!$A$2:$V$620,22,0)</f>
        <v>{"id":"335","make_id":"27","model_name":"626","year_model":"1993 - on","description":""},</v>
      </c>
      <c r="O336" s="5" t="str">
        <f aca="false">VLOOKUP(C336,part!$A$2:$G$51,7,0)</f>
        <v>{"id":"11","category":"BATTERY","name":"OE BATTERY","code":"N50","description":""},</v>
      </c>
      <c r="P336" s="5" t="str">
        <f aca="false">VLOOKUP(A336,product!B336:Y955,23,0)</f>
        <v>{"id":"335","car_part_id":"335","bestbuy_id":"1995","category":"battery","brand":"energizer","name":"D26L","value":"","description":"6300","price":"6300"},</v>
      </c>
    </row>
    <row r="337" customFormat="false" ht="13.8" hidden="false" customHeight="false" outlineLevel="0" collapsed="false">
      <c r="A337" s="5" t="n">
        <v>336</v>
      </c>
      <c r="B337" s="8" t="n">
        <v>336</v>
      </c>
      <c r="C337" s="5" t="n">
        <f aca="false">VLOOKUP(B337,model!A336:H955,8,0)</f>
        <v>2</v>
      </c>
      <c r="D337" s="5" t="str">
        <f aca="false">IFERROR(VLOOKUP(C337,part!$A$2:$E$51,2,0),"")</f>
        <v>BATTERY</v>
      </c>
      <c r="E337" s="5" t="str">
        <f aca="false">IFERROR(VLOOKUP(C337,part!$A$2:$E$51,3,0),"")</f>
        <v>OE BATTERY</v>
      </c>
      <c r="F337" s="5" t="str">
        <f aca="false">IFERROR(VLOOKUP(C337,part!$A$2:$E$51,4,0),"")</f>
        <v>NS50</v>
      </c>
      <c r="G337" s="5" t="n">
        <f aca="false">IFERROR(VLOOKUP(C337,part!$A$2:$E$51,5,0),"")</f>
        <v>0</v>
      </c>
      <c r="H337" s="5" t="str">
        <f aca="false">VLOOKUP(A337,model!$A$1:$I$620,9,0)</f>
        <v>D23L</v>
      </c>
      <c r="I337" s="5" t="n">
        <f aca="false">VLOOKUP(B337,model!$A$2:$J$620,10,0)</f>
        <v>0</v>
      </c>
      <c r="J337" s="5" t="e">
        <f aca="false">VLOOKUP(B337,Sheet6!K336:L1239,2,0)</f>
        <v>#N/A</v>
      </c>
      <c r="K337" s="5" t="n">
        <f aca="false">VLOOKUP(B337,model!A336:M955,13,0)</f>
        <v>1983</v>
      </c>
      <c r="L337" s="5" t="str">
        <f aca="false">"{"&amp;""""&amp;"id"&amp;""""&amp;":"&amp;""""&amp;A337&amp;""""&amp;","&amp;""""&amp;"car_model_id"&amp;""""&amp;":"&amp;""""&amp;B337&amp;""""&amp;","&amp;""""&amp;"car_model"&amp;""""&amp;":"&amp;"["&amp;N337&amp;"],"&amp;""""&amp;"parts"&amp;""""&amp;":"&amp;"["&amp;O337&amp;"]"&amp;","&amp;""""&amp;"products"&amp;""""&amp;":"&amp;"["&amp;P337&amp;"]"&amp;"}"&amp;","</f>
        <v>{"id":"336","car_model_id":"336","car_model":[{"id":"336","make_id":"27","model_name":"Astina","year_model":"","description":""},],"parts":[{"id":"2","category":"BATTERY","name":"OE BATTERY","code":"NS50","description":""},],"products":[{"id":"336","car_part_id":"336","bestbuy_id":"1983","category":"battery","brand":"energizer","name":"D23L","value":"","description":"5950","price":"5950"},]},</v>
      </c>
      <c r="M337" s="5" t="str">
        <f aca="false">"parts"&amp;""""&amp;":"&amp;"["&amp;O337&amp;"]"&amp;","&amp;""""&amp;"products"&amp;""""&amp;":"&amp;"["&amp;P337&amp;"]"&amp;"}"&amp;","</f>
        <v>parts":[{"id":"2","category":"BATTERY","name":"OE BATTERY","code":"NS50","description":""},],"products":[{"id":"336","car_part_id":"336","bestbuy_id":"1983","category":"battery","brand":"energizer","name":"D23L","value":"","description":"5950","price":"5950"},]},</v>
      </c>
      <c r="N337" s="5" t="str">
        <f aca="false">VLOOKUP(B337,model!$A$2:$V$620,22,0)</f>
        <v>{"id":"336","make_id":"27","model_name":"Astina","year_model":"","description":""},</v>
      </c>
      <c r="O337" s="5" t="str">
        <f aca="false">VLOOKUP(C337,part!$A$2:$G$51,7,0)</f>
        <v>{"id":"2","category":"BATTERY","name":"OE BATTERY","code":"NS50","description":""},</v>
      </c>
      <c r="P337" s="5" t="str">
        <f aca="false">VLOOKUP(A337,product!B337:Y956,23,0)</f>
        <v>{"id":"336","car_part_id":"336","bestbuy_id":"1983","category":"battery","brand":"energizer","name":"D23L","value":"","description":"5950","price":"5950"},</v>
      </c>
    </row>
    <row r="338" customFormat="false" ht="13.8" hidden="false" customHeight="false" outlineLevel="0" collapsed="false">
      <c r="A338" s="5" t="n">
        <v>337</v>
      </c>
      <c r="B338" s="8" t="n">
        <v>337</v>
      </c>
      <c r="C338" s="5" t="n">
        <f aca="false">VLOOKUP(B338,model!A337:H956,8,0)</f>
        <v>1</v>
      </c>
      <c r="D338" s="5" t="str">
        <f aca="false">IFERROR(VLOOKUP(C338,part!$A$2:$E$51,2,0),"")</f>
        <v>BATTERY</v>
      </c>
      <c r="E338" s="5" t="str">
        <f aca="false">IFERROR(VLOOKUP(C338,part!$A$2:$E$51,3,0),"")</f>
        <v>OE BATTERY</v>
      </c>
      <c r="F338" s="5" t="str">
        <f aca="false">IFERROR(VLOOKUP(C338,part!$A$2:$E$51,4,0),"")</f>
        <v>N70</v>
      </c>
      <c r="G338" s="5" t="n">
        <f aca="false">IFERROR(VLOOKUP(C338,part!$A$2:$E$51,5,0),"")</f>
        <v>0</v>
      </c>
      <c r="H338" s="5" t="str">
        <f aca="false">VLOOKUP(A338,model!$A$1:$I$620,9,0)</f>
        <v>D31L</v>
      </c>
      <c r="I338" s="5" t="n">
        <f aca="false">VLOOKUP(B338,model!$A$2:$J$620,10,0)</f>
        <v>0</v>
      </c>
      <c r="J338" s="5" t="e">
        <f aca="false">VLOOKUP(B338,Sheet6!K337:L1240,2,0)</f>
        <v>#N/A</v>
      </c>
      <c r="K338" s="5" t="n">
        <f aca="false">VLOOKUP(B338,model!A337:M956,13,0)</f>
        <v>1996</v>
      </c>
      <c r="L338" s="5" t="str">
        <f aca="false">"{"&amp;""""&amp;"id"&amp;""""&amp;":"&amp;""""&amp;A338&amp;""""&amp;","&amp;""""&amp;"car_model_id"&amp;""""&amp;":"&amp;""""&amp;B338&amp;""""&amp;","&amp;""""&amp;"car_model"&amp;""""&amp;":"&amp;"["&amp;N338&amp;"],"&amp;""""&amp;"parts"&amp;""""&amp;":"&amp;"["&amp;O338&amp;"]"&amp;","&amp;""""&amp;"products"&amp;""""&amp;":"&amp;"["&amp;P338&amp;"]"&amp;"}"&amp;","</f>
        <v>{"id":"337","car_model_id":"337","car_model":[{"id":"337","make_id":"27","model_name":"B2200 Pick-up","year_model":"1989 - 1986 ","description":""},],"parts":[{"id":"1","category":"BATTERY","name":"OE BATTERY","code":"N70","description":""},],"products":[{"id":"337","car_part_id":"337","bestbuy_id":"1996","category":"battery","brand":"energizer","name":"D31L","value":"","description":"7050","price":"7050"},]},</v>
      </c>
      <c r="M338" s="5" t="str">
        <f aca="false">"parts"&amp;""""&amp;":"&amp;"["&amp;O338&amp;"]"&amp;","&amp;""""&amp;"products"&amp;""""&amp;":"&amp;"["&amp;P338&amp;"]"&amp;"}"&amp;","</f>
        <v>parts":[{"id":"1","category":"BATTERY","name":"OE BATTERY","code":"N70","description":""},],"products":[{"id":"337","car_part_id":"337","bestbuy_id":"1996","category":"battery","brand":"energizer","name":"D31L","value":"","description":"7050","price":"7050"},]},</v>
      </c>
      <c r="N338" s="5" t="str">
        <f aca="false">VLOOKUP(B338,model!$A$2:$V$620,22,0)</f>
        <v>{"id":"337","make_id":"27","model_name":"B2200 Pick-up","year_model":"1989 - 1986 ","description":""},</v>
      </c>
      <c r="O338" s="5" t="str">
        <f aca="false">VLOOKUP(C338,part!$A$2:$G$51,7,0)</f>
        <v>{"id":"1","category":"BATTERY","name":"OE BATTERY","code":"N70","description":""},</v>
      </c>
      <c r="P338" s="5" t="str">
        <f aca="false">VLOOKUP(A338,product!B338:Y957,23,0)</f>
        <v>{"id":"337","car_part_id":"337","bestbuy_id":"1996","category":"battery","brand":"energizer","name":"D31L","value":"","description":"7050","price":"7050"},</v>
      </c>
    </row>
    <row r="339" customFormat="false" ht="13.8" hidden="false" customHeight="false" outlineLevel="0" collapsed="false">
      <c r="A339" s="5" t="n">
        <v>338</v>
      </c>
      <c r="B339" s="8" t="n">
        <v>338</v>
      </c>
      <c r="C339" s="5" t="n">
        <f aca="false">VLOOKUP(B339,model!A338:H957,8,0)</f>
        <v>1</v>
      </c>
      <c r="D339" s="5" t="str">
        <f aca="false">IFERROR(VLOOKUP(C339,part!$A$2:$E$51,2,0),"")</f>
        <v>BATTERY</v>
      </c>
      <c r="E339" s="5" t="str">
        <f aca="false">IFERROR(VLOOKUP(C339,part!$A$2:$E$51,3,0),"")</f>
        <v>OE BATTERY</v>
      </c>
      <c r="F339" s="5" t="str">
        <f aca="false">IFERROR(VLOOKUP(C339,part!$A$2:$E$51,4,0),"")</f>
        <v>N70</v>
      </c>
      <c r="G339" s="5" t="n">
        <f aca="false">IFERROR(VLOOKUP(C339,part!$A$2:$E$51,5,0),"")</f>
        <v>0</v>
      </c>
      <c r="H339" s="5" t="str">
        <f aca="false">VLOOKUP(A339,model!$A$1:$I$620,9,0)</f>
        <v>D31L</v>
      </c>
      <c r="I339" s="5" t="n">
        <f aca="false">VLOOKUP(B339,model!$A$2:$J$620,10,0)</f>
        <v>0</v>
      </c>
      <c r="J339" s="5" t="e">
        <f aca="false">VLOOKUP(B339,Sheet6!K338:L1241,2,0)</f>
        <v>#N/A</v>
      </c>
      <c r="K339" s="5" t="n">
        <f aca="false">VLOOKUP(B339,model!A338:M957,13,0)</f>
        <v>1996</v>
      </c>
      <c r="L339" s="5" t="str">
        <f aca="false">"{"&amp;""""&amp;"id"&amp;""""&amp;":"&amp;""""&amp;A339&amp;""""&amp;","&amp;""""&amp;"car_model_id"&amp;""""&amp;":"&amp;""""&amp;B339&amp;""""&amp;","&amp;""""&amp;"car_model"&amp;""""&amp;":"&amp;"["&amp;N339&amp;"],"&amp;""""&amp;"parts"&amp;""""&amp;":"&amp;"["&amp;O339&amp;"]"&amp;","&amp;""""&amp;"products"&amp;""""&amp;":"&amp;"["&amp;P339&amp;"]"&amp;"}"&amp;","</f>
        <v>{"id":"338","car_model_id":"338","car_model":[{"id":"338","make_id":"27","model_name":"B2500 Pick-up","year_model":"1989 - on","description":""},],"parts":[{"id":"1","category":"BATTERY","name":"OE BATTERY","code":"N70","description":""},],"products":[{"id":"338","car_part_id":"338","bestbuy_id":"1996","category":"battery","brand":"energizer","name":"D31L","value":"","description":"7050","price":"7050"},]},</v>
      </c>
      <c r="M339" s="5" t="str">
        <f aca="false">"parts"&amp;""""&amp;":"&amp;"["&amp;O339&amp;"]"&amp;","&amp;""""&amp;"products"&amp;""""&amp;":"&amp;"["&amp;P339&amp;"]"&amp;"}"&amp;","</f>
        <v>parts":[{"id":"1","category":"BATTERY","name":"OE BATTERY","code":"N70","description":""},],"products":[{"id":"338","car_part_id":"338","bestbuy_id":"1996","category":"battery","brand":"energizer","name":"D31L","value":"","description":"7050","price":"7050"},]},</v>
      </c>
      <c r="N339" s="5" t="str">
        <f aca="false">VLOOKUP(B339,model!$A$2:$V$620,22,0)</f>
        <v>{"id":"338","make_id":"27","model_name":"B2500 Pick-up","year_model":"1989 - on","description":""},</v>
      </c>
      <c r="O339" s="5" t="str">
        <f aca="false">VLOOKUP(C339,part!$A$2:$G$51,7,0)</f>
        <v>{"id":"1","category":"BATTERY","name":"OE BATTERY","code":"N70","description":""},</v>
      </c>
      <c r="P339" s="5" t="str">
        <f aca="false">VLOOKUP(A339,product!B339:Y958,23,0)</f>
        <v>{"id":"338","car_part_id":"338","bestbuy_id":"1996","category":"battery","brand":"energizer","name":"D31L","value":"","description":"7050","price":"7050"},</v>
      </c>
    </row>
    <row r="340" customFormat="false" ht="13.8" hidden="false" customHeight="false" outlineLevel="0" collapsed="false">
      <c r="A340" s="5" t="n">
        <v>339</v>
      </c>
      <c r="B340" s="8" t="n">
        <v>339</v>
      </c>
      <c r="C340" s="5" t="n">
        <f aca="false">VLOOKUP(B340,model!A339:H958,8,0)</f>
        <v>1</v>
      </c>
      <c r="D340" s="5" t="str">
        <f aca="false">IFERROR(VLOOKUP(C340,part!$A$2:$E$51,2,0),"")</f>
        <v>BATTERY</v>
      </c>
      <c r="E340" s="5" t="str">
        <f aca="false">IFERROR(VLOOKUP(C340,part!$A$2:$E$51,3,0),"")</f>
        <v>OE BATTERY</v>
      </c>
      <c r="F340" s="5" t="str">
        <f aca="false">IFERROR(VLOOKUP(C340,part!$A$2:$E$51,4,0),"")</f>
        <v>N70</v>
      </c>
      <c r="G340" s="5" t="n">
        <f aca="false">IFERROR(VLOOKUP(C340,part!$A$2:$E$51,5,0),"")</f>
        <v>0</v>
      </c>
      <c r="H340" s="5" t="str">
        <f aca="false">VLOOKUP(A340,model!$A$1:$I$620,9,0)</f>
        <v>D31R</v>
      </c>
      <c r="I340" s="5" t="n">
        <f aca="false">VLOOKUP(B340,model!$A$2:$J$620,10,0)</f>
        <v>0</v>
      </c>
      <c r="J340" s="5" t="e">
        <f aca="false">VLOOKUP(B340,Sheet6!K339:L1242,2,0)</f>
        <v>#N/A</v>
      </c>
      <c r="K340" s="5" t="n">
        <f aca="false">VLOOKUP(B340,model!A339:M958,13,0)</f>
        <v>1998</v>
      </c>
      <c r="L340" s="5" t="str">
        <f aca="false">"{"&amp;""""&amp;"id"&amp;""""&amp;":"&amp;""""&amp;A340&amp;""""&amp;","&amp;""""&amp;"car_model_id"&amp;""""&amp;":"&amp;""""&amp;B340&amp;""""&amp;","&amp;""""&amp;"car_model"&amp;""""&amp;":"&amp;"["&amp;N340&amp;"],"&amp;""""&amp;"parts"&amp;""""&amp;":"&amp;"["&amp;O340&amp;"]"&amp;","&amp;""""&amp;"products"&amp;""""&amp;":"&amp;"["&amp;P340&amp;"]"&amp;"}"&amp;","</f>
        <v>{"id":"339","car_model_id":"339","car_model":[{"id":"339","make_id":"27","model_name":"BT50","year_model":"","description":""},],"parts":[{"id":"1","category":"BATTERY","name":"OE BATTERY","code":"N70","description":""},],"products":[{"id":"339","car_part_id":"339","bestbuy_id":"1998","category":"battery","brand":"energizer","name":"D31R","value":"","description":"7050","price":"7050"},]},</v>
      </c>
      <c r="M340" s="5" t="str">
        <f aca="false">"parts"&amp;""""&amp;":"&amp;"["&amp;O340&amp;"]"&amp;","&amp;""""&amp;"products"&amp;""""&amp;":"&amp;"["&amp;P340&amp;"]"&amp;"}"&amp;","</f>
        <v>parts":[{"id":"1","category":"BATTERY","name":"OE BATTERY","code":"N70","description":""},],"products":[{"id":"339","car_part_id":"339","bestbuy_id":"1998","category":"battery","brand":"energizer","name":"D31R","value":"","description":"7050","price":"7050"},]},</v>
      </c>
      <c r="N340" s="5" t="str">
        <f aca="false">VLOOKUP(B340,model!$A$2:$V$620,22,0)</f>
        <v>{"id":"339","make_id":"27","model_name":"BT50","year_model":"","description":""},</v>
      </c>
      <c r="O340" s="5" t="str">
        <f aca="false">VLOOKUP(C340,part!$A$2:$G$51,7,0)</f>
        <v>{"id":"1","category":"BATTERY","name":"OE BATTERY","code":"N70","description":""},</v>
      </c>
      <c r="P340" s="5" t="str">
        <f aca="false">VLOOKUP(A340,product!B340:Y959,23,0)</f>
        <v>{"id":"339","car_part_id":"339","bestbuy_id":"1998","category":"battery","brand":"energizer","name":"D31R","value":"","description":"7050","price":"7050"},</v>
      </c>
    </row>
    <row r="341" customFormat="false" ht="13.8" hidden="false" customHeight="false" outlineLevel="0" collapsed="false">
      <c r="A341" s="5" t="n">
        <v>340</v>
      </c>
      <c r="B341" s="8" t="n">
        <v>340</v>
      </c>
      <c r="C341" s="5" t="n">
        <f aca="false">VLOOKUP(B341,model!A340:H959,8,0)</f>
        <v>10</v>
      </c>
      <c r="D341" s="5" t="str">
        <f aca="false">IFERROR(VLOOKUP(C341,part!$A$2:$E$51,2,0),"")</f>
        <v>BATTERY</v>
      </c>
      <c r="E341" s="5" t="str">
        <f aca="false">IFERROR(VLOOKUP(C341,part!$A$2:$E$51,3,0),"")</f>
        <v>OE BATTERY</v>
      </c>
      <c r="F341" s="5" t="str">
        <f aca="false">IFERROR(VLOOKUP(C341,part!$A$2:$E$51,4,0),"")</f>
        <v>NS50L</v>
      </c>
      <c r="G341" s="5" t="n">
        <f aca="false">IFERROR(VLOOKUP(C341,part!$A$2:$E$51,5,0),"")</f>
        <v>0</v>
      </c>
      <c r="H341" s="5" t="str">
        <f aca="false">VLOOKUP(A341,model!$A$1:$I$620,9,0)</f>
        <v>D23L</v>
      </c>
      <c r="I341" s="5" t="n">
        <f aca="false">VLOOKUP(B341,model!$A$2:$J$620,10,0)</f>
        <v>0</v>
      </c>
      <c r="J341" s="5" t="e">
        <f aca="false">VLOOKUP(B341,Sheet6!K340:L1243,2,0)</f>
        <v>#N/A</v>
      </c>
      <c r="K341" s="5" t="n">
        <f aca="false">VLOOKUP(B341,model!A340:M959,13,0)</f>
        <v>1983</v>
      </c>
      <c r="L341" s="5" t="str">
        <f aca="false">"{"&amp;""""&amp;"id"&amp;""""&amp;":"&amp;""""&amp;A341&amp;""""&amp;","&amp;""""&amp;"car_model_id"&amp;""""&amp;":"&amp;""""&amp;B341&amp;""""&amp;","&amp;""""&amp;"car_model"&amp;""""&amp;":"&amp;"["&amp;N341&amp;"],"&amp;""""&amp;"parts"&amp;""""&amp;":"&amp;"["&amp;O341&amp;"]"&amp;","&amp;""""&amp;"products"&amp;""""&amp;":"&amp;"["&amp;P341&amp;"]"&amp;"}"&amp;","</f>
        <v>{"id":"340","car_model_id":"340","car_model":[{"id":"340","make_id":"27","model_name":"CX-7","year_model":"","description":""},],"parts":[{"id":"10","category":"BATTERY","name":"OE BATTERY","code":"NS50L","description":""},],"products":[{"id":"340","car_part_id":"340","bestbuy_id":"1983","category":"battery","brand":"energizer","name":"D23L","value":"","description":"5950","price":"5950"},]},</v>
      </c>
      <c r="M341" s="5" t="str">
        <f aca="false">"parts"&amp;""""&amp;":"&amp;"["&amp;O341&amp;"]"&amp;","&amp;""""&amp;"products"&amp;""""&amp;":"&amp;"["&amp;P341&amp;"]"&amp;"}"&amp;","</f>
        <v>parts":[{"id":"10","category":"BATTERY","name":"OE BATTERY","code":"NS50L","description":""},],"products":[{"id":"340","car_part_id":"340","bestbuy_id":"1983","category":"battery","brand":"energizer","name":"D23L","value":"","description":"5950","price":"5950"},]},</v>
      </c>
      <c r="N341" s="5" t="str">
        <f aca="false">VLOOKUP(B341,model!$A$2:$V$620,22,0)</f>
        <v>{"id":"340","make_id":"27","model_name":"CX-7","year_model":"","description":""},</v>
      </c>
      <c r="O341" s="5" t="str">
        <f aca="false">VLOOKUP(C341,part!$A$2:$G$51,7,0)</f>
        <v>{"id":"10","category":"BATTERY","name":"OE BATTERY","code":"NS50L","description":""},</v>
      </c>
      <c r="P341" s="5" t="str">
        <f aca="false">VLOOKUP(A341,product!B341:Y960,23,0)</f>
        <v>{"id":"340","car_part_id":"340","bestbuy_id":"1983","category":"battery","brand":"energizer","name":"D23L","value":"","description":"5950","price":"5950"},</v>
      </c>
    </row>
    <row r="342" customFormat="false" ht="13.8" hidden="false" customHeight="false" outlineLevel="0" collapsed="false">
      <c r="A342" s="5" t="n">
        <v>341</v>
      </c>
      <c r="B342" s="8" t="n">
        <v>341</v>
      </c>
      <c r="C342" s="5" t="n">
        <f aca="false">VLOOKUP(B342,model!A341:H960,8,0)</f>
        <v>11</v>
      </c>
      <c r="D342" s="5" t="str">
        <f aca="false">IFERROR(VLOOKUP(C342,part!$A$2:$E$51,2,0),"")</f>
        <v>BATTERY</v>
      </c>
      <c r="E342" s="5" t="str">
        <f aca="false">IFERROR(VLOOKUP(C342,part!$A$2:$E$51,3,0),"")</f>
        <v>OE BATTERY</v>
      </c>
      <c r="F342" s="5" t="str">
        <f aca="false">IFERROR(VLOOKUP(C342,part!$A$2:$E$51,4,0),"")</f>
        <v>N50</v>
      </c>
      <c r="G342" s="5" t="n">
        <f aca="false">IFERROR(VLOOKUP(C342,part!$A$2:$E$51,5,0),"")</f>
        <v>0</v>
      </c>
      <c r="H342" s="5" t="str">
        <f aca="false">VLOOKUP(A342,model!$A$1:$I$620,9,0)</f>
        <v>D26L</v>
      </c>
      <c r="I342" s="5" t="n">
        <f aca="false">VLOOKUP(B342,model!$A$2:$J$620,10,0)</f>
        <v>0</v>
      </c>
      <c r="J342" s="5" t="e">
        <f aca="false">VLOOKUP(B342,Sheet6!K341:L1244,2,0)</f>
        <v>#N/A</v>
      </c>
      <c r="K342" s="5" t="n">
        <f aca="false">VLOOKUP(B342,model!A341:M960,13,0)</f>
        <v>1995</v>
      </c>
      <c r="L342" s="5" t="str">
        <f aca="false">"{"&amp;""""&amp;"id"&amp;""""&amp;":"&amp;""""&amp;A342&amp;""""&amp;","&amp;""""&amp;"car_model_id"&amp;""""&amp;":"&amp;""""&amp;B342&amp;""""&amp;","&amp;""""&amp;"car_model"&amp;""""&amp;":"&amp;"["&amp;N342&amp;"],"&amp;""""&amp;"parts"&amp;""""&amp;":"&amp;"["&amp;O342&amp;"]"&amp;","&amp;""""&amp;"products"&amp;""""&amp;":"&amp;"["&amp;P342&amp;"]"&amp;"}"&amp;","</f>
        <v>{"id":"341","car_model_id":"341","car_model":[{"id":"341","make_id":"27","model_name":"CX9","year_model":"2007 - on","description":""},],"parts":[{"id":"11","category":"BATTERY","name":"OE BATTERY","code":"N50","description":""},],"products":[{"id":"341","car_part_id":"341","bestbuy_id":"1995","category":"battery","brand":"energizer","name":"D26L","value":"","description":"6300","price":"6300"},]},</v>
      </c>
      <c r="M342" s="5" t="str">
        <f aca="false">"parts"&amp;""""&amp;":"&amp;"["&amp;O342&amp;"]"&amp;","&amp;""""&amp;"products"&amp;""""&amp;":"&amp;"["&amp;P342&amp;"]"&amp;"}"&amp;","</f>
        <v>parts":[{"id":"11","category":"BATTERY","name":"OE BATTERY","code":"N50","description":""},],"products":[{"id":"341","car_part_id":"341","bestbuy_id":"1995","category":"battery","brand":"energizer","name":"D26L","value":"","description":"6300","price":"6300"},]},</v>
      </c>
      <c r="N342" s="5" t="str">
        <f aca="false">VLOOKUP(B342,model!$A$2:$V$620,22,0)</f>
        <v>{"id":"341","make_id":"27","model_name":"CX9","year_model":"2007 - on","description":""},</v>
      </c>
      <c r="O342" s="5" t="str">
        <f aca="false">VLOOKUP(C342,part!$A$2:$G$51,7,0)</f>
        <v>{"id":"11","category":"BATTERY","name":"OE BATTERY","code":"N50","description":""},</v>
      </c>
      <c r="P342" s="5" t="str">
        <f aca="false">VLOOKUP(A342,product!B342:Y961,23,0)</f>
        <v>{"id":"341","car_part_id":"341","bestbuy_id":"1995","category":"battery","brand":"energizer","name":"D26L","value":"","description":"6300","price":"6300"},</v>
      </c>
    </row>
    <row r="343" customFormat="false" ht="13.8" hidden="false" customHeight="false" outlineLevel="0" collapsed="false">
      <c r="A343" s="5" t="n">
        <v>342</v>
      </c>
      <c r="B343" s="8" t="n">
        <v>342</v>
      </c>
      <c r="C343" s="5" t="n">
        <f aca="false">VLOOKUP(B343,model!A342:H961,8,0)</f>
        <v>3</v>
      </c>
      <c r="D343" s="5" t="str">
        <f aca="false">IFERROR(VLOOKUP(C343,part!$A$2:$E$51,2,0),"")</f>
        <v>BATTERY</v>
      </c>
      <c r="E343" s="5" t="str">
        <f aca="false">IFERROR(VLOOKUP(C343,part!$A$2:$E$51,3,0),"")</f>
        <v>OE BATTERY</v>
      </c>
      <c r="F343" s="5" t="str">
        <f aca="false">IFERROR(VLOOKUP(C343,part!$A$2:$E$51,4,0),"")</f>
        <v>NS60</v>
      </c>
      <c r="G343" s="5" t="n">
        <f aca="false">IFERROR(VLOOKUP(C343,part!$A$2:$E$51,5,0),"")</f>
        <v>0</v>
      </c>
      <c r="H343" s="5" t="str">
        <f aca="false">VLOOKUP(A343,model!$A$1:$I$620,9,0)</f>
        <v>B24L</v>
      </c>
      <c r="I343" s="5" t="n">
        <f aca="false">VLOOKUP(B343,model!$A$2:$J$620,10,0)</f>
        <v>1985</v>
      </c>
      <c r="J343" s="5" t="e">
        <f aca="false">VLOOKUP(B343,Sheet6!K342:L1245,2,0)</f>
        <v>#N/A</v>
      </c>
      <c r="K343" s="5" t="str">
        <f aca="false">VLOOKUP(B343,model!A342:M961,13,0)</f>
        <v>1986/1993</v>
      </c>
      <c r="L343" s="5" t="str">
        <f aca="false">"{"&amp;""""&amp;"id"&amp;""""&amp;":"&amp;""""&amp;A343&amp;""""&amp;","&amp;""""&amp;"car_model_id"&amp;""""&amp;":"&amp;""""&amp;B343&amp;""""&amp;","&amp;""""&amp;"car_model"&amp;""""&amp;":"&amp;"["&amp;N343&amp;"],"&amp;""""&amp;"parts"&amp;""""&amp;":"&amp;"["&amp;O343&amp;"]"&amp;","&amp;""""&amp;"products"&amp;""""&amp;":"&amp;"["&amp;P343&amp;"]"&amp;"}"&amp;","</f>
        <v>{"id":"342","car_model_id":"342","car_model":[{"id":"342","make_id":"27","model_name":"Lantis","year_model":"","description":""},],"parts":[{"id":"3","category":"BATTERY","name":"OE BATTERY","code":"NS60","description":""},],"products":[{"id":"342","car_part_id":"342","bestbuy_id":"1986","category":"battery","brand":"energizer","name":"B24L","value":"","description":"5300","price":"5300"},{"id":"648","car_part_id":"342","bestbuy_id":"1993","category":"battery","brand":"energizer","name":"B24L","description":"","price":"5250"},]},</v>
      </c>
      <c r="M343" s="5" t="str">
        <f aca="false">"parts"&amp;""""&amp;":"&amp;"["&amp;O343&amp;"]"&amp;","&amp;""""&amp;"products"&amp;""""&amp;":"&amp;"["&amp;P343&amp;"]"&amp;"}"&amp;","</f>
        <v>parts":[{"id":"3","category":"BATTERY","name":"OE BATTERY","code":"NS60","description":""},],"products":[{"id":"342","car_part_id":"342","bestbuy_id":"1986","category":"battery","brand":"energizer","name":"B24L","value":"","description":"5300","price":"5300"},{"id":"648","car_part_id":"342","bestbuy_id":"1993","category":"battery","brand":"energizer","name":"B24L","description":"","price":"5250"},]},</v>
      </c>
      <c r="N343" s="5" t="str">
        <f aca="false">VLOOKUP(B343,model!$A$2:$V$620,22,0)</f>
        <v>{"id":"342","make_id":"27","model_name":"Lantis","year_model":"","description":""},</v>
      </c>
      <c r="O343" s="5" t="str">
        <f aca="false">VLOOKUP(C343,part!$A$2:$G$51,7,0)</f>
        <v>{"id":"3","category":"BATTERY","name":"OE BATTERY","code":"NS60","description":""},</v>
      </c>
      <c r="P343" s="5" t="str">
        <f aca="false">VLOOKUP(A343,product!B343:Y962,23,0)</f>
        <v>{"id":"342","car_part_id":"342","bestbuy_id":"1986","category":"battery","brand":"energizer","name":"B24L","value":"","description":"5300","price":"5300"},{"id":"648","car_part_id":"342","bestbuy_id":"1993","category":"battery","brand":"energizer","name":"B24L","description":"","price":"5250"},</v>
      </c>
    </row>
    <row r="344" customFormat="false" ht="13.8" hidden="false" customHeight="false" outlineLevel="0" collapsed="false">
      <c r="A344" s="5" t="n">
        <v>343</v>
      </c>
      <c r="B344" s="8" t="n">
        <v>343</v>
      </c>
      <c r="C344" s="5" t="n">
        <f aca="false">VLOOKUP(B344,model!A343:H962,8,0)</f>
        <v>3</v>
      </c>
      <c r="D344" s="5" t="str">
        <f aca="false">IFERROR(VLOOKUP(C344,part!$A$2:$E$51,2,0),"")</f>
        <v>BATTERY</v>
      </c>
      <c r="E344" s="5" t="str">
        <f aca="false">IFERROR(VLOOKUP(C344,part!$A$2:$E$51,3,0),"")</f>
        <v>OE BATTERY</v>
      </c>
      <c r="F344" s="5" t="str">
        <f aca="false">IFERROR(VLOOKUP(C344,part!$A$2:$E$51,4,0),"")</f>
        <v>NS60</v>
      </c>
      <c r="G344" s="5" t="n">
        <f aca="false">IFERROR(VLOOKUP(C344,part!$A$2:$E$51,5,0),"")</f>
        <v>0</v>
      </c>
      <c r="H344" s="5" t="str">
        <f aca="false">VLOOKUP(A344,model!$A$1:$I$620,9,0)</f>
        <v>B24L</v>
      </c>
      <c r="I344" s="5" t="n">
        <f aca="false">VLOOKUP(B344,model!$A$2:$J$620,10,0)</f>
        <v>1985</v>
      </c>
      <c r="J344" s="5" t="e">
        <f aca="false">VLOOKUP(B344,Sheet6!K343:L1246,2,0)</f>
        <v>#N/A</v>
      </c>
      <c r="K344" s="5" t="str">
        <f aca="false">VLOOKUP(B344,model!A343:M962,13,0)</f>
        <v>1986/1993</v>
      </c>
      <c r="L344" s="5" t="str">
        <f aca="false">"{"&amp;""""&amp;"id"&amp;""""&amp;":"&amp;""""&amp;A344&amp;""""&amp;","&amp;""""&amp;"car_model_id"&amp;""""&amp;":"&amp;""""&amp;B344&amp;""""&amp;","&amp;""""&amp;"car_model"&amp;""""&amp;":"&amp;"["&amp;N344&amp;"],"&amp;""""&amp;"parts"&amp;""""&amp;":"&amp;"["&amp;O344&amp;"]"&amp;","&amp;""""&amp;"products"&amp;""""&amp;":"&amp;"["&amp;P344&amp;"]"&amp;"}"&amp;","</f>
        <v>{"id":"343","car_model_id":"343","car_model":[{"id":"343","make_id":"27","model_name":"Mazda 2","year_model":"","description":""},],"parts":[{"id":"3","category":"BATTERY","name":"OE BATTERY","code":"NS60","description":""},],"products":[{"id":"343","car_part_id":"343","bestbuy_id":"1986","category":"battery","brand":"energizer","name":"B24L","value":"","description":"5300","price":"5300"},{"id":"649","car_part_id":"343","bestbuy_id":"1993","category":"battery","brand":"energizer","name":"B24L","description":"","price":"5250"},]},</v>
      </c>
      <c r="M344" s="5" t="str">
        <f aca="false">"parts"&amp;""""&amp;":"&amp;"["&amp;O344&amp;"]"&amp;","&amp;""""&amp;"products"&amp;""""&amp;":"&amp;"["&amp;P344&amp;"]"&amp;"}"&amp;","</f>
        <v>parts":[{"id":"3","category":"BATTERY","name":"OE BATTERY","code":"NS60","description":""},],"products":[{"id":"343","car_part_id":"343","bestbuy_id":"1986","category":"battery","brand":"energizer","name":"B24L","value":"","description":"5300","price":"5300"},{"id":"649","car_part_id":"343","bestbuy_id":"1993","category":"battery","brand":"energizer","name":"B24L","description":"","price":"5250"},]},</v>
      </c>
      <c r="N344" s="5" t="str">
        <f aca="false">VLOOKUP(B344,model!$A$2:$V$620,22,0)</f>
        <v>{"id":"343","make_id":"27","model_name":"Mazda 2","year_model":"","description":""},</v>
      </c>
      <c r="O344" s="5" t="str">
        <f aca="false">VLOOKUP(C344,part!$A$2:$G$51,7,0)</f>
        <v>{"id":"3","category":"BATTERY","name":"OE BATTERY","code":"NS60","description":""},</v>
      </c>
      <c r="P344" s="5" t="str">
        <f aca="false">VLOOKUP(A344,product!B344:Y963,23,0)</f>
        <v>{"id":"343","car_part_id":"343","bestbuy_id":"1986","category":"battery","brand":"energizer","name":"B24L","value":"","description":"5300","price":"5300"},{"id":"649","car_part_id":"343","bestbuy_id":"1993","category":"battery","brand":"energizer","name":"B24L","description":"","price":"5250"},</v>
      </c>
    </row>
    <row r="345" customFormat="false" ht="13.8" hidden="false" customHeight="false" outlineLevel="0" collapsed="false">
      <c r="A345" s="5" t="n">
        <v>344</v>
      </c>
      <c r="B345" s="8" t="n">
        <v>344</v>
      </c>
      <c r="C345" s="5" t="n">
        <f aca="false">VLOOKUP(B345,model!A344:H963,8,0)</f>
        <v>2</v>
      </c>
      <c r="D345" s="5" t="str">
        <f aca="false">IFERROR(VLOOKUP(C345,part!$A$2:$E$51,2,0),"")</f>
        <v>BATTERY</v>
      </c>
      <c r="E345" s="5" t="str">
        <f aca="false">IFERROR(VLOOKUP(C345,part!$A$2:$E$51,3,0),"")</f>
        <v>OE BATTERY</v>
      </c>
      <c r="F345" s="5" t="str">
        <f aca="false">IFERROR(VLOOKUP(C345,part!$A$2:$E$51,4,0),"")</f>
        <v>NS50</v>
      </c>
      <c r="G345" s="5" t="n">
        <f aca="false">IFERROR(VLOOKUP(C345,part!$A$2:$E$51,5,0),"")</f>
        <v>0</v>
      </c>
      <c r="H345" s="5" t="str">
        <f aca="false">VLOOKUP(A345,model!$A$1:$I$620,9,0)</f>
        <v>D23L</v>
      </c>
      <c r="I345" s="5" t="n">
        <f aca="false">VLOOKUP(B345,model!$A$2:$J$620,10,0)</f>
        <v>0</v>
      </c>
      <c r="J345" s="5" t="e">
        <f aca="false">VLOOKUP(B345,Sheet6!K344:L1247,2,0)</f>
        <v>#N/A</v>
      </c>
      <c r="K345" s="5" t="n">
        <f aca="false">VLOOKUP(B345,model!A344:M963,13,0)</f>
        <v>1983</v>
      </c>
      <c r="L345" s="5" t="str">
        <f aca="false">"{"&amp;""""&amp;"id"&amp;""""&amp;":"&amp;""""&amp;A345&amp;""""&amp;","&amp;""""&amp;"car_model_id"&amp;""""&amp;":"&amp;""""&amp;B345&amp;""""&amp;","&amp;""""&amp;"car_model"&amp;""""&amp;":"&amp;"["&amp;N345&amp;"],"&amp;""""&amp;"parts"&amp;""""&amp;":"&amp;"["&amp;O345&amp;"]"&amp;","&amp;""""&amp;"products"&amp;""""&amp;":"&amp;"["&amp;P345&amp;"]"&amp;"}"&amp;","</f>
        <v>{"id":"344","car_model_id":"344","car_model":[{"id":"344","make_id":"27","model_name":"Mazda 3","year_model":"2004","description":""},],"parts":[{"id":"2","category":"BATTERY","name":"OE BATTERY","code":"NS50","description":""},],"products":[{"id":"344","car_part_id":"344","bestbuy_id":"1983","category":"battery","brand":"energizer","name":"D23L","value":"","description":"5950","price":"5950"},]},</v>
      </c>
      <c r="M345" s="5" t="str">
        <f aca="false">"parts"&amp;""""&amp;":"&amp;"["&amp;O345&amp;"]"&amp;","&amp;""""&amp;"products"&amp;""""&amp;":"&amp;"["&amp;P345&amp;"]"&amp;"}"&amp;","</f>
        <v>parts":[{"id":"2","category":"BATTERY","name":"OE BATTERY","code":"NS50","description":""},],"products":[{"id":"344","car_part_id":"344","bestbuy_id":"1983","category":"battery","brand":"energizer","name":"D23L","value":"","description":"5950","price":"5950"},]},</v>
      </c>
      <c r="N345" s="5" t="str">
        <f aca="false">VLOOKUP(B345,model!$A$2:$V$620,22,0)</f>
        <v>{"id":"344","make_id":"27","model_name":"Mazda 3","year_model":"2004","description":""},</v>
      </c>
      <c r="O345" s="5" t="str">
        <f aca="false">VLOOKUP(C345,part!$A$2:$G$51,7,0)</f>
        <v>{"id":"2","category":"BATTERY","name":"OE BATTERY","code":"NS50","description":""},</v>
      </c>
      <c r="P345" s="5" t="str">
        <f aca="false">VLOOKUP(A345,product!B345:Y964,23,0)</f>
        <v>{"id":"344","car_part_id":"344","bestbuy_id":"1983","category":"battery","brand":"energizer","name":"D23L","value":"","description":"5950","price":"5950"},</v>
      </c>
    </row>
    <row r="346" customFormat="false" ht="13.8" hidden="false" customHeight="false" outlineLevel="0" collapsed="false">
      <c r="A346" s="5" t="n">
        <v>345</v>
      </c>
      <c r="B346" s="8" t="n">
        <v>345</v>
      </c>
      <c r="C346" s="5" t="n">
        <f aca="false">VLOOKUP(B346,model!A345:H964,8,0)</f>
        <v>2</v>
      </c>
      <c r="D346" s="5" t="str">
        <f aca="false">IFERROR(VLOOKUP(C346,part!$A$2:$E$51,2,0),"")</f>
        <v>BATTERY</v>
      </c>
      <c r="E346" s="5" t="str">
        <f aca="false">IFERROR(VLOOKUP(C346,part!$A$2:$E$51,3,0),"")</f>
        <v>OE BATTERY</v>
      </c>
      <c r="F346" s="5" t="str">
        <f aca="false">IFERROR(VLOOKUP(C346,part!$A$2:$E$51,4,0),"")</f>
        <v>NS50</v>
      </c>
      <c r="G346" s="5" t="n">
        <f aca="false">IFERROR(VLOOKUP(C346,part!$A$2:$E$51,5,0),"")</f>
        <v>0</v>
      </c>
      <c r="H346" s="5" t="str">
        <f aca="false">VLOOKUP(A346,model!$A$1:$I$620,9,0)</f>
        <v>D23L</v>
      </c>
      <c r="I346" s="5" t="n">
        <f aca="false">VLOOKUP(B346,model!$A$2:$J$620,10,0)</f>
        <v>0</v>
      </c>
      <c r="J346" s="5" t="e">
        <f aca="false">VLOOKUP(B346,Sheet6!K345:L1248,2,0)</f>
        <v>#N/A</v>
      </c>
      <c r="K346" s="5" t="n">
        <f aca="false">VLOOKUP(B346,model!A345:M964,13,0)</f>
        <v>1983</v>
      </c>
      <c r="L346" s="5" t="str">
        <f aca="false">"{"&amp;""""&amp;"id"&amp;""""&amp;":"&amp;""""&amp;A346&amp;""""&amp;","&amp;""""&amp;"car_model_id"&amp;""""&amp;":"&amp;""""&amp;B346&amp;""""&amp;","&amp;""""&amp;"car_model"&amp;""""&amp;":"&amp;"["&amp;N346&amp;"],"&amp;""""&amp;"parts"&amp;""""&amp;":"&amp;"["&amp;O346&amp;"]"&amp;","&amp;""""&amp;"products"&amp;""""&amp;":"&amp;"["&amp;P346&amp;"]"&amp;"}"&amp;","</f>
        <v>{"id":"345","car_model_id":"345","car_model":[{"id":"345","make_id":"27","model_name":"Mazda 3 2.0","year_model":"","description":""},],"parts":[{"id":"2","category":"BATTERY","name":"OE BATTERY","code":"NS50","description":""},],"products":[{"id":"345","car_part_id":"345","bestbuy_id":"1983","category":"battery","brand":"energizer","name":"D23L","value":"","description":"5950","price":"5950"},]},</v>
      </c>
      <c r="M346" s="5" t="str">
        <f aca="false">"parts"&amp;""""&amp;":"&amp;"["&amp;O346&amp;"]"&amp;","&amp;""""&amp;"products"&amp;""""&amp;":"&amp;"["&amp;P346&amp;"]"&amp;"}"&amp;","</f>
        <v>parts":[{"id":"2","category":"BATTERY","name":"OE BATTERY","code":"NS50","description":""},],"products":[{"id":"345","car_part_id":"345","bestbuy_id":"1983","category":"battery","brand":"energizer","name":"D23L","value":"","description":"5950","price":"5950"},]},</v>
      </c>
      <c r="N346" s="5" t="str">
        <f aca="false">VLOOKUP(B346,model!$A$2:$V$620,22,0)</f>
        <v>{"id":"345","make_id":"27","model_name":"Mazda 3 2.0","year_model":"","description":""},</v>
      </c>
      <c r="O346" s="5" t="str">
        <f aca="false">VLOOKUP(C346,part!$A$2:$G$51,7,0)</f>
        <v>{"id":"2","category":"BATTERY","name":"OE BATTERY","code":"NS50","description":""},</v>
      </c>
      <c r="P346" s="5" t="str">
        <f aca="false">VLOOKUP(A346,product!B346:Y965,23,0)</f>
        <v>{"id":"345","car_part_id":"345","bestbuy_id":"1983","category":"battery","brand":"energizer","name":"D23L","value":"","description":"5950","price":"5950"},</v>
      </c>
    </row>
    <row r="347" customFormat="false" ht="13.8" hidden="false" customHeight="false" outlineLevel="0" collapsed="false">
      <c r="A347" s="5" t="n">
        <v>346</v>
      </c>
      <c r="B347" s="8" t="n">
        <v>346</v>
      </c>
      <c r="C347" s="5" t="n">
        <f aca="false">VLOOKUP(B347,model!A346:H965,8,0)</f>
        <v>2</v>
      </c>
      <c r="D347" s="5" t="str">
        <f aca="false">IFERROR(VLOOKUP(C347,part!$A$2:$E$51,2,0),"")</f>
        <v>BATTERY</v>
      </c>
      <c r="E347" s="5" t="str">
        <f aca="false">IFERROR(VLOOKUP(C347,part!$A$2:$E$51,3,0),"")</f>
        <v>OE BATTERY</v>
      </c>
      <c r="F347" s="5" t="str">
        <f aca="false">IFERROR(VLOOKUP(C347,part!$A$2:$E$51,4,0),"")</f>
        <v>NS50</v>
      </c>
      <c r="G347" s="5" t="n">
        <f aca="false">IFERROR(VLOOKUP(C347,part!$A$2:$E$51,5,0),"")</f>
        <v>0</v>
      </c>
      <c r="H347" s="5" t="str">
        <f aca="false">VLOOKUP(A347,model!$A$1:$I$620,9,0)</f>
        <v>D23L</v>
      </c>
      <c r="I347" s="5" t="n">
        <f aca="false">VLOOKUP(B347,model!$A$2:$J$620,10,0)</f>
        <v>0</v>
      </c>
      <c r="J347" s="5" t="e">
        <f aca="false">VLOOKUP(B347,Sheet6!K346:L1249,2,0)</f>
        <v>#N/A</v>
      </c>
      <c r="K347" s="5" t="n">
        <f aca="false">VLOOKUP(B347,model!A346:M965,13,0)</f>
        <v>1983</v>
      </c>
      <c r="L347" s="5" t="str">
        <f aca="false">"{"&amp;""""&amp;"id"&amp;""""&amp;":"&amp;""""&amp;A347&amp;""""&amp;","&amp;""""&amp;"car_model_id"&amp;""""&amp;":"&amp;""""&amp;B347&amp;""""&amp;","&amp;""""&amp;"car_model"&amp;""""&amp;":"&amp;"["&amp;N347&amp;"],"&amp;""""&amp;"parts"&amp;""""&amp;":"&amp;"["&amp;O347&amp;"]"&amp;","&amp;""""&amp;"products"&amp;""""&amp;":"&amp;"["&amp;P347&amp;"]"&amp;"}"&amp;","</f>
        <v>{"id":"346","car_model_id":"346","car_model":[{"id":"346","make_id":"27","model_name":"Mazda 6","year_model":"2004","description":""},],"parts":[{"id":"2","category":"BATTERY","name":"OE BATTERY","code":"NS50","description":""},],"products":[{"id":"346","car_part_id":"346","bestbuy_id":"1983","category":"battery","brand":"energizer","name":"D23L","value":"","description":"5950","price":"5950"},]},</v>
      </c>
      <c r="M347" s="5" t="str">
        <f aca="false">"parts"&amp;""""&amp;":"&amp;"["&amp;O347&amp;"]"&amp;","&amp;""""&amp;"products"&amp;""""&amp;":"&amp;"["&amp;P347&amp;"]"&amp;"}"&amp;","</f>
        <v>parts":[{"id":"2","category":"BATTERY","name":"OE BATTERY","code":"NS50","description":""},],"products":[{"id":"346","car_part_id":"346","bestbuy_id":"1983","category":"battery","brand":"energizer","name":"D23L","value":"","description":"5950","price":"5950"},]},</v>
      </c>
      <c r="N347" s="5" t="str">
        <f aca="false">VLOOKUP(B347,model!$A$2:$V$620,22,0)</f>
        <v>{"id":"346","make_id":"27","model_name":"Mazda 6","year_model":"2004","description":""},</v>
      </c>
      <c r="O347" s="5" t="str">
        <f aca="false">VLOOKUP(C347,part!$A$2:$G$51,7,0)</f>
        <v>{"id":"2","category":"BATTERY","name":"OE BATTERY","code":"NS50","description":""},</v>
      </c>
      <c r="P347" s="5" t="str">
        <f aca="false">VLOOKUP(A347,product!B347:Y966,23,0)</f>
        <v>{"id":"346","car_part_id":"346","bestbuy_id":"1983","category":"battery","brand":"energizer","name":"D23L","value":"","description":"5950","price":"5950"},</v>
      </c>
    </row>
    <row r="348" customFormat="false" ht="13.8" hidden="false" customHeight="false" outlineLevel="0" collapsed="false">
      <c r="A348" s="5" t="n">
        <v>347</v>
      </c>
      <c r="B348" s="8" t="n">
        <v>347</v>
      </c>
      <c r="C348" s="5" t="n">
        <f aca="false">VLOOKUP(B348,model!A347:H966,8,0)</f>
        <v>2</v>
      </c>
      <c r="D348" s="5" t="str">
        <f aca="false">IFERROR(VLOOKUP(C348,part!$A$2:$E$51,2,0),"")</f>
        <v>BATTERY</v>
      </c>
      <c r="E348" s="5" t="str">
        <f aca="false">IFERROR(VLOOKUP(C348,part!$A$2:$E$51,3,0),"")</f>
        <v>OE BATTERY</v>
      </c>
      <c r="F348" s="5" t="str">
        <f aca="false">IFERROR(VLOOKUP(C348,part!$A$2:$E$51,4,0),"")</f>
        <v>NS50</v>
      </c>
      <c r="G348" s="5" t="n">
        <f aca="false">IFERROR(VLOOKUP(C348,part!$A$2:$E$51,5,0),"")</f>
        <v>0</v>
      </c>
      <c r="H348" s="5" t="str">
        <f aca="false">VLOOKUP(A348,model!$A$1:$I$620,9,0)</f>
        <v>D23L</v>
      </c>
      <c r="I348" s="5" t="n">
        <f aca="false">VLOOKUP(B348,model!$A$2:$J$620,10,0)</f>
        <v>0</v>
      </c>
      <c r="J348" s="5" t="e">
        <f aca="false">VLOOKUP(B348,Sheet6!K347:L1250,2,0)</f>
        <v>#N/A</v>
      </c>
      <c r="K348" s="5" t="n">
        <f aca="false">VLOOKUP(B348,model!A347:M966,13,0)</f>
        <v>1983</v>
      </c>
      <c r="L348" s="5" t="str">
        <f aca="false">"{"&amp;""""&amp;"id"&amp;""""&amp;":"&amp;""""&amp;A348&amp;""""&amp;","&amp;""""&amp;"car_model_id"&amp;""""&amp;":"&amp;""""&amp;B348&amp;""""&amp;","&amp;""""&amp;"car_model"&amp;""""&amp;":"&amp;"["&amp;N348&amp;"],"&amp;""""&amp;"parts"&amp;""""&amp;":"&amp;"["&amp;O348&amp;"]"&amp;","&amp;""""&amp;"products"&amp;""""&amp;":"&amp;"["&amp;P348&amp;"]"&amp;"}"&amp;","</f>
        <v>{"id":"347","car_model_id":"347","car_model":[{"id":"347","make_id":"27","model_name":"Mazda 6 2.3","year_model":"","description":""},],"parts":[{"id":"2","category":"BATTERY","name":"OE BATTERY","code":"NS50","description":""},],"products":[{"id":"347","car_part_id":"347","bestbuy_id":"1983","category":"battery","brand":"energizer","name":"D23L","value":"","description":"5950","price":"5950"},]},</v>
      </c>
      <c r="M348" s="5" t="str">
        <f aca="false">"parts"&amp;""""&amp;":"&amp;"["&amp;O348&amp;"]"&amp;","&amp;""""&amp;"products"&amp;""""&amp;":"&amp;"["&amp;P348&amp;"]"&amp;"}"&amp;","</f>
        <v>parts":[{"id":"2","category":"BATTERY","name":"OE BATTERY","code":"NS50","description":""},],"products":[{"id":"347","car_part_id":"347","bestbuy_id":"1983","category":"battery","brand":"energizer","name":"D23L","value":"","description":"5950","price":"5950"},]},</v>
      </c>
      <c r="N348" s="5" t="str">
        <f aca="false">VLOOKUP(B348,model!$A$2:$V$620,22,0)</f>
        <v>{"id":"347","make_id":"27","model_name":"Mazda 6 2.3","year_model":"","description":""},</v>
      </c>
      <c r="O348" s="5" t="str">
        <f aca="false">VLOOKUP(C348,part!$A$2:$G$51,7,0)</f>
        <v>{"id":"2","category":"BATTERY","name":"OE BATTERY","code":"NS50","description":""},</v>
      </c>
      <c r="P348" s="5" t="str">
        <f aca="false">VLOOKUP(A348,product!B348:Y967,23,0)</f>
        <v>{"id":"347","car_part_id":"347","bestbuy_id":"1983","category":"battery","brand":"energizer","name":"D23L","value":"","description":"5950","price":"5950"},</v>
      </c>
    </row>
    <row r="349" customFormat="false" ht="13.8" hidden="false" customHeight="false" outlineLevel="0" collapsed="false">
      <c r="A349" s="5" t="n">
        <v>348</v>
      </c>
      <c r="B349" s="8" t="n">
        <v>348</v>
      </c>
      <c r="C349" s="5" t="n">
        <f aca="false">VLOOKUP(B349,model!A348:H967,8,0)</f>
        <v>2</v>
      </c>
      <c r="D349" s="5" t="str">
        <f aca="false">IFERROR(VLOOKUP(C349,part!$A$2:$E$51,2,0),"")</f>
        <v>BATTERY</v>
      </c>
      <c r="E349" s="5" t="str">
        <f aca="false">IFERROR(VLOOKUP(C349,part!$A$2:$E$51,3,0),"")</f>
        <v>OE BATTERY</v>
      </c>
      <c r="F349" s="5" t="str">
        <f aca="false">IFERROR(VLOOKUP(C349,part!$A$2:$E$51,4,0),"")</f>
        <v>NS50</v>
      </c>
      <c r="G349" s="5" t="n">
        <f aca="false">IFERROR(VLOOKUP(C349,part!$A$2:$E$51,5,0),"")</f>
        <v>0</v>
      </c>
      <c r="H349" s="5" t="str">
        <f aca="false">VLOOKUP(A349,model!$A$1:$I$620,9,0)</f>
        <v>D23L</v>
      </c>
      <c r="I349" s="5" t="n">
        <f aca="false">VLOOKUP(B349,model!$A$2:$J$620,10,0)</f>
        <v>0</v>
      </c>
      <c r="J349" s="5" t="e">
        <f aca="false">VLOOKUP(B349,Sheet6!K348:L1251,2,0)</f>
        <v>#N/A</v>
      </c>
      <c r="K349" s="5" t="n">
        <f aca="false">VLOOKUP(B349,model!A348:M967,13,0)</f>
        <v>1983</v>
      </c>
      <c r="L349" s="5" t="str">
        <f aca="false">"{"&amp;""""&amp;"id"&amp;""""&amp;":"&amp;""""&amp;A349&amp;""""&amp;","&amp;""""&amp;"car_model_id"&amp;""""&amp;":"&amp;""""&amp;B349&amp;""""&amp;","&amp;""""&amp;"car_model"&amp;""""&amp;":"&amp;"["&amp;N349&amp;"],"&amp;""""&amp;"parts"&amp;""""&amp;":"&amp;"["&amp;O349&amp;"]"&amp;","&amp;""""&amp;"products"&amp;""""&amp;":"&amp;"["&amp;P349&amp;"]"&amp;"}"&amp;","</f>
        <v>{"id":"348","car_model_id":"348","car_model":[{"id":"348","make_id":"27","model_name":"Mazda 6","year_model":"2007 - on","description":""},],"parts":[{"id":"2","category":"BATTERY","name":"OE BATTERY","code":"NS50","description":""},],"products":[{"id":"348","car_part_id":"348","bestbuy_id":"1983","category":"battery","brand":"energizer","name":"D23L","value":"","description":"5950","price":"5950"},]},</v>
      </c>
      <c r="M349" s="5" t="str">
        <f aca="false">"parts"&amp;""""&amp;":"&amp;"["&amp;O349&amp;"]"&amp;","&amp;""""&amp;"products"&amp;""""&amp;":"&amp;"["&amp;P349&amp;"]"&amp;"}"&amp;","</f>
        <v>parts":[{"id":"2","category":"BATTERY","name":"OE BATTERY","code":"NS50","description":""},],"products":[{"id":"348","car_part_id":"348","bestbuy_id":"1983","category":"battery","brand":"energizer","name":"D23L","value":"","description":"5950","price":"5950"},]},</v>
      </c>
      <c r="N349" s="5" t="str">
        <f aca="false">VLOOKUP(B349,model!$A$2:$V$620,22,0)</f>
        <v>{"id":"348","make_id":"27","model_name":"Mazda 6","year_model":"2007 - on","description":""},</v>
      </c>
      <c r="O349" s="5" t="str">
        <f aca="false">VLOOKUP(C349,part!$A$2:$G$51,7,0)</f>
        <v>{"id":"2","category":"BATTERY","name":"OE BATTERY","code":"NS50","description":""},</v>
      </c>
      <c r="P349" s="5" t="str">
        <f aca="false">VLOOKUP(A349,product!B349:Y968,23,0)</f>
        <v>{"id":"348","car_part_id":"348","bestbuy_id":"1983","category":"battery","brand":"energizer","name":"D23L","value":"","description":"5950","price":"5950"},</v>
      </c>
    </row>
    <row r="350" customFormat="false" ht="13.8" hidden="false" customHeight="false" outlineLevel="0" collapsed="false">
      <c r="A350" s="5" t="n">
        <v>349</v>
      </c>
      <c r="B350" s="8" t="n">
        <v>349</v>
      </c>
      <c r="C350" s="5" t="n">
        <f aca="false">VLOOKUP(B350,model!A349:H968,8,0)</f>
        <v>1</v>
      </c>
      <c r="D350" s="5" t="str">
        <f aca="false">IFERROR(VLOOKUP(C350,part!$A$2:$E$51,2,0),"")</f>
        <v>BATTERY</v>
      </c>
      <c r="E350" s="5" t="str">
        <f aca="false">IFERROR(VLOOKUP(C350,part!$A$2:$E$51,3,0),"")</f>
        <v>OE BATTERY</v>
      </c>
      <c r="F350" s="5" t="str">
        <f aca="false">IFERROR(VLOOKUP(C350,part!$A$2:$E$51,4,0),"")</f>
        <v>N70</v>
      </c>
      <c r="G350" s="5" t="n">
        <f aca="false">IFERROR(VLOOKUP(C350,part!$A$2:$E$51,5,0),"")</f>
        <v>0</v>
      </c>
      <c r="H350" s="5" t="str">
        <f aca="false">VLOOKUP(A350,model!$A$1:$I$620,9,0)</f>
        <v>D31L</v>
      </c>
      <c r="I350" s="5" t="n">
        <f aca="false">VLOOKUP(B350,model!$A$2:$J$620,10,0)</f>
        <v>0</v>
      </c>
      <c r="J350" s="5" t="e">
        <f aca="false">VLOOKUP(B350,Sheet6!K349:L1252,2,0)</f>
        <v>#N/A</v>
      </c>
      <c r="K350" s="5" t="n">
        <f aca="false">VLOOKUP(B350,model!A349:M968,13,0)</f>
        <v>1996</v>
      </c>
      <c r="L350" s="5" t="str">
        <f aca="false">"{"&amp;""""&amp;"id"&amp;""""&amp;":"&amp;""""&amp;A350&amp;""""&amp;","&amp;""""&amp;"car_model_id"&amp;""""&amp;":"&amp;""""&amp;B350&amp;""""&amp;","&amp;""""&amp;"car_model"&amp;""""&amp;":"&amp;"["&amp;N350&amp;"],"&amp;""""&amp;"parts"&amp;""""&amp;":"&amp;"["&amp;O350&amp;"]"&amp;","&amp;""""&amp;"products"&amp;""""&amp;":"&amp;"["&amp;P350&amp;"]"&amp;"}"&amp;","</f>
        <v>{"id":"349","car_model_id":"349","car_model":[{"id":"349","make_id":"27","model_name":"MPV","year_model":"1996 - 1999","description":""},],"parts":[{"id":"1","category":"BATTERY","name":"OE BATTERY","code":"N70","description":""},],"products":[{"id":"349","car_part_id":"349","bestbuy_id":"1996","category":"battery","brand":"energizer","name":"D31L","value":"","description":"7050","price":"7050"},]},</v>
      </c>
      <c r="M350" s="5" t="str">
        <f aca="false">"parts"&amp;""""&amp;":"&amp;"["&amp;O350&amp;"]"&amp;","&amp;""""&amp;"products"&amp;""""&amp;":"&amp;"["&amp;P350&amp;"]"&amp;"}"&amp;","</f>
        <v>parts":[{"id":"1","category":"BATTERY","name":"OE BATTERY","code":"N70","description":""},],"products":[{"id":"349","car_part_id":"349","bestbuy_id":"1996","category":"battery","brand":"energizer","name":"D31L","value":"","description":"7050","price":"7050"},]},</v>
      </c>
      <c r="N350" s="5" t="str">
        <f aca="false">VLOOKUP(B350,model!$A$2:$V$620,22,0)</f>
        <v>{"id":"349","make_id":"27","model_name":"MPV","year_model":"1996 - 1999","description":""},</v>
      </c>
      <c r="O350" s="5" t="str">
        <f aca="false">VLOOKUP(C350,part!$A$2:$G$51,7,0)</f>
        <v>{"id":"1","category":"BATTERY","name":"OE BATTERY","code":"N70","description":""},</v>
      </c>
      <c r="P350" s="5" t="str">
        <f aca="false">VLOOKUP(A350,product!B350:Y969,23,0)</f>
        <v>{"id":"349","car_part_id":"349","bestbuy_id":"1996","category":"battery","brand":"energizer","name":"D31L","value":"","description":"7050","price":"7050"},</v>
      </c>
    </row>
    <row r="351" customFormat="false" ht="13.8" hidden="false" customHeight="false" outlineLevel="0" collapsed="false">
      <c r="A351" s="5" t="n">
        <v>350</v>
      </c>
      <c r="B351" s="8" t="n">
        <v>350</v>
      </c>
      <c r="C351" s="5" t="n">
        <f aca="false">VLOOKUP(B351,model!A350:H969,8,0)</f>
        <v>16</v>
      </c>
      <c r="D351" s="5" t="str">
        <f aca="false">IFERROR(VLOOKUP(C351,part!$A$2:$E$51,2,0),"")</f>
        <v>BATTERY</v>
      </c>
      <c r="E351" s="5" t="str">
        <f aca="false">IFERROR(VLOOKUP(C351,part!$A$2:$E$51,3,0),"")</f>
        <v>OE BATTERY</v>
      </c>
      <c r="F351" s="5" t="str">
        <f aca="false">IFERROR(VLOOKUP(C351,part!$A$2:$E$51,4,0),"")</f>
        <v>NS60L</v>
      </c>
      <c r="G351" s="5" t="n">
        <f aca="false">IFERROR(VLOOKUP(C351,part!$A$2:$E$51,5,0),"")</f>
        <v>0</v>
      </c>
      <c r="H351" s="5" t="str">
        <f aca="false">VLOOKUP(A351,model!$A$1:$I$620,9,0)</f>
        <v>B24L</v>
      </c>
      <c r="I351" s="5" t="n">
        <f aca="false">VLOOKUP(B351,model!$A$2:$J$620,10,0)</f>
        <v>0</v>
      </c>
      <c r="J351" s="5" t="e">
        <f aca="false">VLOOKUP(B351,Sheet6!K350:L1253,2,0)</f>
        <v>#N/A</v>
      </c>
      <c r="K351" s="5" t="str">
        <f aca="false">VLOOKUP(B351,model!A350:M969,13,0)</f>
        <v>1986/1993</v>
      </c>
      <c r="L351" s="5" t="str">
        <f aca="false">"{"&amp;""""&amp;"id"&amp;""""&amp;":"&amp;""""&amp;A351&amp;""""&amp;","&amp;""""&amp;"car_model_id"&amp;""""&amp;":"&amp;""""&amp;B351&amp;""""&amp;","&amp;""""&amp;"car_model"&amp;""""&amp;":"&amp;"["&amp;N351&amp;"],"&amp;""""&amp;"parts"&amp;""""&amp;":"&amp;"["&amp;O351&amp;"]"&amp;","&amp;""""&amp;"products"&amp;""""&amp;":"&amp;"["&amp;P351&amp;"]"&amp;"}"&amp;","</f>
        <v>{"id":"350","car_model_id":"350","car_model":[{"id":"350","make_id":"27","model_name":"MX-5 Miata","year_model":"2007 - on ","description":""},],"parts":[{"id":"16","category":"BATTERY","name":"OE BATTERY","code":"NS60L","description":""},],"products":[{"id":"350","car_part_id":"350","bestbuy_id":"1986","category":"battery","brand":"energizer","name":"B24L","value":"","description":"5300","price":"5300"},{"id":"650","car_part_id":"350","bestbuy_id":"1993","category":"battery","brand":"energizer","name":"B24L","description":"","price":"5250"},]},</v>
      </c>
      <c r="M351" s="5" t="str">
        <f aca="false">"parts"&amp;""""&amp;":"&amp;"["&amp;O351&amp;"]"&amp;","&amp;""""&amp;"products"&amp;""""&amp;":"&amp;"["&amp;P351&amp;"]"&amp;"}"&amp;","</f>
        <v>parts":[{"id":"16","category":"BATTERY","name":"OE BATTERY","code":"NS60L","description":""},],"products":[{"id":"350","car_part_id":"350","bestbuy_id":"1986","category":"battery","brand":"energizer","name":"B24L","value":"","description":"5300","price":"5300"},{"id":"650","car_part_id":"350","bestbuy_id":"1993","category":"battery","brand":"energizer","name":"B24L","description":"","price":"5250"},]},</v>
      </c>
      <c r="N351" s="5" t="str">
        <f aca="false">VLOOKUP(B351,model!$A$2:$V$620,22,0)</f>
        <v>{"id":"350","make_id":"27","model_name":"MX-5 Miata","year_model":"2007 - on ","description":""},</v>
      </c>
      <c r="O351" s="5" t="str">
        <f aca="false">VLOOKUP(C351,part!$A$2:$G$51,7,0)</f>
        <v>{"id":"16","category":"BATTERY","name":"OE BATTERY","code":"NS60L","description":""},</v>
      </c>
      <c r="P351" s="5" t="str">
        <f aca="false">VLOOKUP(A351,product!B351:Y970,23,0)</f>
        <v>{"id":"350","car_part_id":"350","bestbuy_id":"1986","category":"battery","brand":"energizer","name":"B24L","value":"","description":"5300","price":"5300"},{"id":"650","car_part_id":"350","bestbuy_id":"1993","category":"battery","brand":"energizer","name":"B24L","description":"","price":"5250"},</v>
      </c>
    </row>
    <row r="352" customFormat="false" ht="13.8" hidden="false" customHeight="false" outlineLevel="0" collapsed="false">
      <c r="A352" s="5" t="n">
        <v>351</v>
      </c>
      <c r="B352" s="8" t="n">
        <v>351</v>
      </c>
      <c r="C352" s="5" t="n">
        <f aca="false">VLOOKUP(B352,model!A351:H970,8,0)</f>
        <v>2</v>
      </c>
      <c r="D352" s="5" t="str">
        <f aca="false">IFERROR(VLOOKUP(C352,part!$A$2:$E$51,2,0),"")</f>
        <v>BATTERY</v>
      </c>
      <c r="E352" s="5" t="str">
        <f aca="false">IFERROR(VLOOKUP(C352,part!$A$2:$E$51,3,0),"")</f>
        <v>OE BATTERY</v>
      </c>
      <c r="F352" s="5" t="str">
        <f aca="false">IFERROR(VLOOKUP(C352,part!$A$2:$E$51,4,0),"")</f>
        <v>NS50</v>
      </c>
      <c r="G352" s="5" t="n">
        <f aca="false">IFERROR(VLOOKUP(C352,part!$A$2:$E$51,5,0),"")</f>
        <v>0</v>
      </c>
      <c r="H352" s="5" t="str">
        <f aca="false">VLOOKUP(A352,model!$A$1:$I$620,9,0)</f>
        <v>D23L</v>
      </c>
      <c r="I352" s="5" t="n">
        <f aca="false">VLOOKUP(B352,model!$A$2:$J$620,10,0)</f>
        <v>0</v>
      </c>
      <c r="J352" s="5" t="e">
        <f aca="false">VLOOKUP(B352,Sheet6!K351:L1254,2,0)</f>
        <v>#N/A</v>
      </c>
      <c r="K352" s="5" t="n">
        <f aca="false">VLOOKUP(B352,model!A351:M970,13,0)</f>
        <v>1983</v>
      </c>
      <c r="L352" s="5" t="str">
        <f aca="false">"{"&amp;""""&amp;"id"&amp;""""&amp;":"&amp;""""&amp;A352&amp;""""&amp;","&amp;""""&amp;"car_model_id"&amp;""""&amp;":"&amp;""""&amp;B352&amp;""""&amp;","&amp;""""&amp;"car_model"&amp;""""&amp;":"&amp;"["&amp;N352&amp;"],"&amp;""""&amp;"parts"&amp;""""&amp;":"&amp;"["&amp;O352&amp;"]"&amp;","&amp;""""&amp;"products"&amp;""""&amp;":"&amp;"["&amp;P352&amp;"]"&amp;"}"&amp;","</f>
        <v>{"id":"351","car_model_id":"351","car_model":[{"id":"351","make_id":"27","model_name":"Power Van E2000 GS 2L","year_model":"1992 - 1999","description":""},],"parts":[{"id":"2","category":"BATTERY","name":"OE BATTERY","code":"NS50","description":""},],"products":[{"id":"351","car_part_id":"351","bestbuy_id":"1983","category":"battery","brand":"energizer","name":"D23L","value":"","description":"5950","price":"5950"},]},</v>
      </c>
      <c r="M352" s="5" t="str">
        <f aca="false">"parts"&amp;""""&amp;":"&amp;"["&amp;O352&amp;"]"&amp;","&amp;""""&amp;"products"&amp;""""&amp;":"&amp;"["&amp;P352&amp;"]"&amp;"}"&amp;","</f>
        <v>parts":[{"id":"2","category":"BATTERY","name":"OE BATTERY","code":"NS50","description":""},],"products":[{"id":"351","car_part_id":"351","bestbuy_id":"1983","category":"battery","brand":"energizer","name":"D23L","value":"","description":"5950","price":"5950"},]},</v>
      </c>
      <c r="N352" s="5" t="str">
        <f aca="false">VLOOKUP(B352,model!$A$2:$V$620,22,0)</f>
        <v>{"id":"351","make_id":"27","model_name":"Power Van E2000 GS 2L","year_model":"1992 - 1999","description":""},</v>
      </c>
      <c r="O352" s="5" t="str">
        <f aca="false">VLOOKUP(C352,part!$A$2:$G$51,7,0)</f>
        <v>{"id":"2","category":"BATTERY","name":"OE BATTERY","code":"NS50","description":""},</v>
      </c>
      <c r="P352" s="5" t="str">
        <f aca="false">VLOOKUP(A352,product!B352:Y971,23,0)</f>
        <v>{"id":"351","car_part_id":"351","bestbuy_id":"1983","category":"battery","brand":"energizer","name":"D23L","value":"","description":"5950","price":"5950"},</v>
      </c>
    </row>
    <row r="353" customFormat="false" ht="13.8" hidden="false" customHeight="false" outlineLevel="0" collapsed="false">
      <c r="A353" s="5" t="n">
        <v>352</v>
      </c>
      <c r="B353" s="8" t="n">
        <v>352</v>
      </c>
      <c r="C353" s="5" t="n">
        <f aca="false">VLOOKUP(B353,model!A352:H971,8,0)</f>
        <v>11</v>
      </c>
      <c r="D353" s="5" t="str">
        <f aca="false">IFERROR(VLOOKUP(C353,part!$A$2:$E$51,2,0),"")</f>
        <v>BATTERY</v>
      </c>
      <c r="E353" s="5" t="str">
        <f aca="false">IFERROR(VLOOKUP(C353,part!$A$2:$E$51,3,0),"")</f>
        <v>OE BATTERY</v>
      </c>
      <c r="F353" s="5" t="str">
        <f aca="false">IFERROR(VLOOKUP(C353,part!$A$2:$E$51,4,0),"")</f>
        <v>N50</v>
      </c>
      <c r="G353" s="5" t="n">
        <f aca="false">IFERROR(VLOOKUP(C353,part!$A$2:$E$51,5,0),"")</f>
        <v>0</v>
      </c>
      <c r="H353" s="5" t="str">
        <f aca="false">VLOOKUP(A353,model!$A$1:$I$620,9,0)</f>
        <v>D26L</v>
      </c>
      <c r="I353" s="5" t="n">
        <f aca="false">VLOOKUP(B353,model!$A$2:$J$620,10,0)</f>
        <v>0</v>
      </c>
      <c r="J353" s="5" t="e">
        <f aca="false">VLOOKUP(B353,Sheet6!K352:L1255,2,0)</f>
        <v>#N/A</v>
      </c>
      <c r="K353" s="5" t="n">
        <f aca="false">VLOOKUP(B353,model!A352:M971,13,0)</f>
        <v>1995</v>
      </c>
      <c r="L353" s="5" t="str">
        <f aca="false">"{"&amp;""""&amp;"id"&amp;""""&amp;":"&amp;""""&amp;A353&amp;""""&amp;","&amp;""""&amp;"car_model_id"&amp;""""&amp;":"&amp;""""&amp;B353&amp;""""&amp;","&amp;""""&amp;"car_model"&amp;""""&amp;":"&amp;"["&amp;N353&amp;"],"&amp;""""&amp;"parts"&amp;""""&amp;":"&amp;"["&amp;O353&amp;"]"&amp;","&amp;""""&amp;"products"&amp;""""&amp;":"&amp;"["&amp;P353&amp;"]"&amp;"}"&amp;","</f>
        <v>{"id":"352","car_model_id":"352","car_model":[{"id":"352","make_id":"27","model_name":"Tribute","year_model":"2004","description":""},],"parts":[{"id":"11","category":"BATTERY","name":"OE BATTERY","code":"N50","description":""},],"products":[{"id":"352","car_part_id":"352","bestbuy_id":"1995","category":"battery","brand":"energizer","name":"D26L","value":"","description":"6300","price":"6300"},]},</v>
      </c>
      <c r="M353" s="5" t="str">
        <f aca="false">"parts"&amp;""""&amp;":"&amp;"["&amp;O353&amp;"]"&amp;","&amp;""""&amp;"products"&amp;""""&amp;":"&amp;"["&amp;P353&amp;"]"&amp;"}"&amp;","</f>
        <v>parts":[{"id":"11","category":"BATTERY","name":"OE BATTERY","code":"N50","description":""},],"products":[{"id":"352","car_part_id":"352","bestbuy_id":"1995","category":"battery","brand":"energizer","name":"D26L","value":"","description":"6300","price":"6300"},]},</v>
      </c>
      <c r="N353" s="5" t="str">
        <f aca="false">VLOOKUP(B353,model!$A$2:$V$620,22,0)</f>
        <v>{"id":"352","make_id":"27","model_name":"Tribute","year_model":"2004","description":""},</v>
      </c>
      <c r="O353" s="5" t="str">
        <f aca="false">VLOOKUP(C353,part!$A$2:$G$51,7,0)</f>
        <v>{"id":"11","category":"BATTERY","name":"OE BATTERY","code":"N50","description":""},</v>
      </c>
      <c r="P353" s="5" t="str">
        <f aca="false">VLOOKUP(A353,product!B353:Y972,23,0)</f>
        <v>{"id":"352","car_part_id":"352","bestbuy_id":"1995","category":"battery","brand":"energizer","name":"D26L","value":"","description":"6300","price":"6300"},</v>
      </c>
    </row>
    <row r="354" customFormat="false" ht="13.8" hidden="false" customHeight="false" outlineLevel="0" collapsed="false">
      <c r="A354" s="5" t="n">
        <v>353</v>
      </c>
      <c r="B354" s="8" t="n">
        <v>353</v>
      </c>
      <c r="C354" s="5" t="n">
        <f aca="false">VLOOKUP(B354,model!A353:H972,8,0)</f>
        <v>5</v>
      </c>
      <c r="D354" s="5" t="str">
        <f aca="false">IFERROR(VLOOKUP(C354,part!$A$2:$E$51,2,0),"")</f>
        <v>BATTERY</v>
      </c>
      <c r="E354" s="5" t="str">
        <f aca="false">IFERROR(VLOOKUP(C354,part!$A$2:$E$51,3,0),"")</f>
        <v>OE BATTERY</v>
      </c>
      <c r="F354" s="5" t="str">
        <f aca="false">IFERROR(VLOOKUP(C354,part!$A$2:$E$51,4,0),"")</f>
        <v>DIN66</v>
      </c>
      <c r="G354" s="5" t="n">
        <f aca="false">IFERROR(VLOOKUP(C354,part!$A$2:$E$51,5,0),"")</f>
        <v>0</v>
      </c>
      <c r="H354" s="5" t="str">
        <f aca="false">VLOOKUP(A354,model!$A$1:$I$620,9,0)</f>
        <v>DIN66</v>
      </c>
      <c r="I354" s="5" t="n">
        <f aca="false">VLOOKUP(B354,model!$A$2:$J$620,10,0)</f>
        <v>2001</v>
      </c>
      <c r="J354" s="5" t="e">
        <f aca="false">VLOOKUP(B354,Sheet6!K353:L1256,2,0)</f>
        <v>#N/A</v>
      </c>
      <c r="K354" s="5" t="str">
        <f aca="false">VLOOKUP(B354,model!A353:M972,13,0)</f>
        <v>2001/2004</v>
      </c>
      <c r="L354" s="5" t="str">
        <f aca="false">"{"&amp;""""&amp;"id"&amp;""""&amp;":"&amp;""""&amp;A354&amp;""""&amp;","&amp;""""&amp;"car_model_id"&amp;""""&amp;":"&amp;""""&amp;B354&amp;""""&amp;","&amp;""""&amp;"car_model"&amp;""""&amp;":"&amp;"["&amp;N354&amp;"],"&amp;""""&amp;"parts"&amp;""""&amp;":"&amp;"["&amp;O354&amp;"]"&amp;","&amp;""""&amp;"products"&amp;""""&amp;":"&amp;"["&amp;P354&amp;"]"&amp;"}"&amp;","</f>
        <v>{"id":"353","car_model_id":"353","car_model":[{"id":"353","make_id":"27","model_name":"BT-50 2.2Li 4x2","year_model":"2011","description":""},],"parts":[{"id":"5","category":"BATTERY","name":"OE BATTERY","code":"DIN66","description":""},],"products":[{"id":"353","car_part_id":"353","bestbuy_id":"2001","category":"battery","brand":"energizer","name":"DIN66","value":"","description":"7950","price":"7950"},{"id":"687","car_part_id":"353","bestbuy_id":"2004","category":"battery","brand":"energizer","name":"DIN66","description":"","price":"15850"},]},</v>
      </c>
      <c r="M354" s="5" t="str">
        <f aca="false">"parts"&amp;""""&amp;":"&amp;"["&amp;O354&amp;"]"&amp;","&amp;""""&amp;"products"&amp;""""&amp;":"&amp;"["&amp;P354&amp;"]"&amp;"}"&amp;","</f>
        <v>parts":[{"id":"5","category":"BATTERY","name":"OE BATTERY","code":"DIN66","description":""},],"products":[{"id":"353","car_part_id":"353","bestbuy_id":"2001","category":"battery","brand":"energizer","name":"DIN66","value":"","description":"7950","price":"7950"},{"id":"687","car_part_id":"353","bestbuy_id":"2004","category":"battery","brand":"energizer","name":"DIN66","description":"","price":"15850"},]},</v>
      </c>
      <c r="N354" s="5" t="str">
        <f aca="false">VLOOKUP(B354,model!$A$2:$V$620,22,0)</f>
        <v>{"id":"353","make_id":"27","model_name":"BT-50 2.2Li 4x2","year_model":"2011","description":""},</v>
      </c>
      <c r="O354" s="5" t="str">
        <f aca="false">VLOOKUP(C354,part!$A$2:$G$51,7,0)</f>
        <v>{"id":"5","category":"BATTERY","name":"OE BATTERY","code":"DIN66","description":""},</v>
      </c>
      <c r="P354" s="5" t="str">
        <f aca="false">VLOOKUP(A354,product!B354:Y973,23,0)</f>
        <v>{"id":"353","car_part_id":"353","bestbuy_id":"2001","category":"battery","brand":"energizer","name":"DIN66","value":"","description":"7950","price":"7950"},{"id":"687","car_part_id":"353","bestbuy_id":"2004","category":"battery","brand":"energizer","name":"DIN66","description":"","price":"15850"},</v>
      </c>
    </row>
    <row r="355" customFormat="false" ht="13.8" hidden="false" customHeight="false" outlineLevel="0" collapsed="false">
      <c r="A355" s="5" t="n">
        <v>354</v>
      </c>
      <c r="B355" s="8" t="n">
        <v>354</v>
      </c>
      <c r="C355" s="5" t="n">
        <f aca="false">VLOOKUP(B355,model!A354:H973,8,0)</f>
        <v>13</v>
      </c>
      <c r="D355" s="5" t="str">
        <f aca="false">IFERROR(VLOOKUP(C355,part!$A$2:$E$51,2,0),"")</f>
        <v>BATTERY</v>
      </c>
      <c r="E355" s="5" t="str">
        <f aca="false">IFERROR(VLOOKUP(C355,part!$A$2:$E$51,3,0),"")</f>
        <v>OE BATTERY</v>
      </c>
      <c r="F355" s="5" t="str">
        <f aca="false">IFERROR(VLOOKUP(C355,part!$A$2:$E$51,4,0),"")</f>
        <v>DIN77</v>
      </c>
      <c r="G355" s="5" t="n">
        <f aca="false">IFERROR(VLOOKUP(C355,part!$A$2:$E$51,5,0),"")</f>
        <v>0</v>
      </c>
      <c r="H355" s="5" t="str">
        <f aca="false">VLOOKUP(A355,model!$A$1:$I$620,9,0)</f>
        <v>DIN77</v>
      </c>
      <c r="I355" s="5" t="n">
        <f aca="false">VLOOKUP(B355,model!$A$2:$J$620,10,0)</f>
        <v>0</v>
      </c>
      <c r="J355" s="5" t="e">
        <f aca="false">VLOOKUP(B355,Sheet6!K354:L1257,2,0)</f>
        <v>#N/A</v>
      </c>
      <c r="K355" s="5" t="n">
        <f aca="false">VLOOKUP(B355,model!A354:M973,13,0)</f>
        <v>0</v>
      </c>
      <c r="L355" s="5" t="str">
        <f aca="false">"{"&amp;""""&amp;"id"&amp;""""&amp;":"&amp;""""&amp;A355&amp;""""&amp;","&amp;""""&amp;"car_model_id"&amp;""""&amp;":"&amp;""""&amp;B355&amp;""""&amp;","&amp;""""&amp;"car_model"&amp;""""&amp;":"&amp;"["&amp;N355&amp;"],"&amp;""""&amp;"parts"&amp;""""&amp;":"&amp;"["&amp;O355&amp;"]"&amp;","&amp;""""&amp;"products"&amp;""""&amp;":"&amp;"["&amp;P355&amp;"]"&amp;"}"&amp;","</f>
        <v>{"id":"354","car_model_id":"354","car_model":[{"id":"354","make_id":"27","model_name":"BT-50 3.2Li 4x4","year_model":"2011","description":""},],"parts":[{"id":"13","category":"BATTERY","name":"OE BATTERY","code":"DIN77","description":""},],"products":[{"id":"354","car_part_id":"354","bestbuy_id":"0","category":"battery","brand":"energizer","name":"DIN77","value":"","description":"","price":""},]},</v>
      </c>
      <c r="M355" s="5" t="str">
        <f aca="false">"parts"&amp;""""&amp;":"&amp;"["&amp;O355&amp;"]"&amp;","&amp;""""&amp;"products"&amp;""""&amp;":"&amp;"["&amp;P355&amp;"]"&amp;"}"&amp;","</f>
        <v>parts":[{"id":"13","category":"BATTERY","name":"OE BATTERY","code":"DIN77","description":""},],"products":[{"id":"354","car_part_id":"354","bestbuy_id":"0","category":"battery","brand":"energizer","name":"DIN77","value":"","description":"","price":""},]},</v>
      </c>
      <c r="N355" s="5" t="str">
        <f aca="false">VLOOKUP(B355,model!$A$2:$V$620,22,0)</f>
        <v>{"id":"354","make_id":"27","model_name":"BT-50 3.2Li 4x4","year_model":"2011","description":""},</v>
      </c>
      <c r="O355" s="5" t="str">
        <f aca="false">VLOOKUP(C355,part!$A$2:$G$51,7,0)</f>
        <v>{"id":"13","category":"BATTERY","name":"OE BATTERY","code":"DIN77","description":""},</v>
      </c>
      <c r="P355" s="5" t="str">
        <f aca="false">VLOOKUP(A355,product!B355:Y974,23,0)</f>
        <v>{"id":"354","car_part_id":"354","bestbuy_id":"0","category":"battery","brand":"energizer","name":"DIN77","value":"","description":"","price":""},</v>
      </c>
    </row>
    <row r="356" customFormat="false" ht="13.8" hidden="false" customHeight="false" outlineLevel="0" collapsed="false">
      <c r="A356" s="5" t="n">
        <v>355</v>
      </c>
      <c r="B356" s="8" t="n">
        <v>355</v>
      </c>
      <c r="C356" s="5" t="n">
        <f aca="false">VLOOKUP(B356,model!A355:H974,8,0)</f>
        <v>17</v>
      </c>
      <c r="D356" s="5" t="str">
        <f aca="false">IFERROR(VLOOKUP(C356,part!$A$2:$E$51,2,0),"")</f>
        <v>BATTERY</v>
      </c>
      <c r="E356" s="5" t="str">
        <f aca="false">IFERROR(VLOOKUP(C356,part!$A$2:$E$51,3,0),"")</f>
        <v>OE BATTERY</v>
      </c>
      <c r="F356" s="5" t="str">
        <f aca="false">IFERROR(VLOOKUP(C356,part!$A$2:$E$51,4,0),"")</f>
        <v>NS50 S/S</v>
      </c>
      <c r="G356" s="5" t="n">
        <f aca="false">IFERROR(VLOOKUP(C356,part!$A$2:$E$51,5,0),"")</f>
        <v>0</v>
      </c>
      <c r="H356" s="5" t="n">
        <f aca="false">VLOOKUP(A356,model!$A$1:$I$620,9,0)</f>
        <v>0</v>
      </c>
      <c r="I356" s="5" t="n">
        <f aca="false">VLOOKUP(B356,model!$A$2:$J$620,10,0)</f>
        <v>0</v>
      </c>
      <c r="J356" s="5" t="e">
        <f aca="false">VLOOKUP(B356,Sheet6!K355:L1258,2,0)</f>
        <v>#N/A</v>
      </c>
      <c r="K356" s="5" t="n">
        <f aca="false">VLOOKUP(B356,model!A355:M974,13,0)</f>
        <v>0</v>
      </c>
      <c r="L356" s="5" t="str">
        <f aca="false">"{"&amp;""""&amp;"id"&amp;""""&amp;":"&amp;""""&amp;A356&amp;""""&amp;","&amp;""""&amp;"car_model_id"&amp;""""&amp;":"&amp;""""&amp;B356&amp;""""&amp;","&amp;""""&amp;"car_model"&amp;""""&amp;":"&amp;"["&amp;N356&amp;"],"&amp;""""&amp;"parts"&amp;""""&amp;":"&amp;"["&amp;O356&amp;"]"&amp;","&amp;""""&amp;"products"&amp;""""&amp;":"&amp;"["&amp;P356&amp;"]"&amp;"}"&amp;","</f>
        <v>{"id":"355","car_model_id":"355","car_model":[{"id":"355","make_id":"27","model_name":"Mazda 6 Skyactiv","year_model":"2012","description":""},],"parts":[{"id":"17","category":"BATTERY","name":"OE BATTERY","code":"NS50 S/S","description":""},],"products":[{"id":"355","car_part_id":"355","bestbuy_id":"0","category":"battery","brand":"energizer","name":"0","value":"","description":"","price":""},]},</v>
      </c>
      <c r="M356" s="5" t="str">
        <f aca="false">"parts"&amp;""""&amp;":"&amp;"["&amp;O356&amp;"]"&amp;","&amp;""""&amp;"products"&amp;""""&amp;":"&amp;"["&amp;P356&amp;"]"&amp;"}"&amp;","</f>
        <v>parts":[{"id":"17","category":"BATTERY","name":"OE BATTERY","code":"NS50 S/S","description":""},],"products":[{"id":"355","car_part_id":"355","bestbuy_id":"0","category":"battery","brand":"energizer","name":"0","value":"","description":"","price":""},]},</v>
      </c>
      <c r="N356" s="5" t="str">
        <f aca="false">VLOOKUP(B356,model!$A$2:$V$620,22,0)</f>
        <v>{"id":"355","make_id":"27","model_name":"Mazda 6 Skyactiv","year_model":"2012","description":""},</v>
      </c>
      <c r="O356" s="5" t="str">
        <f aca="false">VLOOKUP(C356,part!$A$2:$G$51,7,0)</f>
        <v>{"id":"17","category":"BATTERY","name":"OE BATTERY","code":"NS50 S/S","description":""},</v>
      </c>
      <c r="P356" s="5" t="str">
        <f aca="false">VLOOKUP(A356,product!B356:Y975,23,0)</f>
        <v>{"id":"355","car_part_id":"355","bestbuy_id":"0","category":"battery","brand":"energizer","name":"0","value":"","description":"","price":""},</v>
      </c>
    </row>
    <row r="357" customFormat="false" ht="13.8" hidden="false" customHeight="false" outlineLevel="0" collapsed="false">
      <c r="A357" s="5" t="n">
        <v>356</v>
      </c>
      <c r="B357" s="8" t="n">
        <v>356</v>
      </c>
      <c r="C357" s="5" t="n">
        <f aca="false">VLOOKUP(B357,model!A356:H975,8,0)</f>
        <v>17</v>
      </c>
      <c r="D357" s="5" t="str">
        <f aca="false">IFERROR(VLOOKUP(C357,part!$A$2:$E$51,2,0),"")</f>
        <v>BATTERY</v>
      </c>
      <c r="E357" s="5" t="str">
        <f aca="false">IFERROR(VLOOKUP(C357,part!$A$2:$E$51,3,0),"")</f>
        <v>OE BATTERY</v>
      </c>
      <c r="F357" s="5" t="str">
        <f aca="false">IFERROR(VLOOKUP(C357,part!$A$2:$E$51,4,0),"")</f>
        <v>NS50 S/S</v>
      </c>
      <c r="G357" s="5" t="n">
        <f aca="false">IFERROR(VLOOKUP(C357,part!$A$2:$E$51,5,0),"")</f>
        <v>0</v>
      </c>
      <c r="H357" s="5" t="n">
        <f aca="false">VLOOKUP(A357,model!$A$1:$I$620,9,0)</f>
        <v>0</v>
      </c>
      <c r="I357" s="5" t="n">
        <f aca="false">VLOOKUP(B357,model!$A$2:$J$620,10,0)</f>
        <v>0</v>
      </c>
      <c r="J357" s="5" t="e">
        <f aca="false">VLOOKUP(B357,Sheet6!K356:L1259,2,0)</f>
        <v>#N/A</v>
      </c>
      <c r="K357" s="5" t="n">
        <f aca="false">VLOOKUP(B357,model!A356:M975,13,0)</f>
        <v>0</v>
      </c>
      <c r="L357" s="5" t="str">
        <f aca="false">"{"&amp;""""&amp;"id"&amp;""""&amp;":"&amp;""""&amp;A357&amp;""""&amp;","&amp;""""&amp;"car_model_id"&amp;""""&amp;":"&amp;""""&amp;B357&amp;""""&amp;","&amp;""""&amp;"car_model"&amp;""""&amp;":"&amp;"["&amp;N357&amp;"],"&amp;""""&amp;"parts"&amp;""""&amp;":"&amp;"["&amp;O357&amp;"]"&amp;","&amp;""""&amp;"products"&amp;""""&amp;":"&amp;"["&amp;P357&amp;"]"&amp;"}"&amp;","</f>
        <v>{"id":"356","car_model_id":"356","car_model":[{"id":"356","make_id":"27","model_name":"CX-5","year_model":"2013","description":""},],"parts":[{"id":"17","category":"BATTERY","name":"OE BATTERY","code":"NS50 S/S","description":""},],"products":[{"id":"356","car_part_id":"356","bestbuy_id":"0","category":"battery","brand":"energizer","name":"0","value":"","description":"","price":""},]},</v>
      </c>
      <c r="M357" s="5" t="str">
        <f aca="false">"parts"&amp;""""&amp;":"&amp;"["&amp;O357&amp;"]"&amp;","&amp;""""&amp;"products"&amp;""""&amp;":"&amp;"["&amp;P357&amp;"]"&amp;"}"&amp;","</f>
        <v>parts":[{"id":"17","category":"BATTERY","name":"OE BATTERY","code":"NS50 S/S","description":""},],"products":[{"id":"356","car_part_id":"356","bestbuy_id":"0","category":"battery","brand":"energizer","name":"0","value":"","description":"","price":""},]},</v>
      </c>
      <c r="N357" s="5" t="str">
        <f aca="false">VLOOKUP(B357,model!$A$2:$V$620,22,0)</f>
        <v>{"id":"356","make_id":"27","model_name":"CX-5","year_model":"2013","description":""},</v>
      </c>
      <c r="O357" s="5" t="str">
        <f aca="false">VLOOKUP(C357,part!$A$2:$G$51,7,0)</f>
        <v>{"id":"17","category":"BATTERY","name":"OE BATTERY","code":"NS50 S/S","description":""},</v>
      </c>
      <c r="P357" s="5" t="str">
        <f aca="false">VLOOKUP(A357,product!B357:Y976,23,0)</f>
        <v>{"id":"356","car_part_id":"356","bestbuy_id":"0","category":"battery","brand":"energizer","name":"0","value":"","description":"","price":""},</v>
      </c>
    </row>
    <row r="358" customFormat="false" ht="13.8" hidden="false" customHeight="false" outlineLevel="0" collapsed="false">
      <c r="A358" s="5" t="n">
        <v>357</v>
      </c>
      <c r="B358" s="8" t="n">
        <v>357</v>
      </c>
      <c r="C358" s="5" t="n">
        <f aca="false">VLOOKUP(B358,model!A357:H976,8,0)</f>
        <v>17</v>
      </c>
      <c r="D358" s="5" t="str">
        <f aca="false">IFERROR(VLOOKUP(C358,part!$A$2:$E$51,2,0),"")</f>
        <v>BATTERY</v>
      </c>
      <c r="E358" s="5" t="str">
        <f aca="false">IFERROR(VLOOKUP(C358,part!$A$2:$E$51,3,0),"")</f>
        <v>OE BATTERY</v>
      </c>
      <c r="F358" s="5" t="str">
        <f aca="false">IFERROR(VLOOKUP(C358,part!$A$2:$E$51,4,0),"")</f>
        <v>NS50 S/S</v>
      </c>
      <c r="G358" s="5" t="n">
        <f aca="false">IFERROR(VLOOKUP(C358,part!$A$2:$E$51,5,0),"")</f>
        <v>0</v>
      </c>
      <c r="H358" s="5" t="n">
        <f aca="false">VLOOKUP(A358,model!$A$1:$I$620,9,0)</f>
        <v>0</v>
      </c>
      <c r="I358" s="5" t="n">
        <f aca="false">VLOOKUP(B358,model!$A$2:$J$620,10,0)</f>
        <v>0</v>
      </c>
      <c r="J358" s="5" t="e">
        <f aca="false">VLOOKUP(B358,Sheet6!K357:L1260,2,0)</f>
        <v>#N/A</v>
      </c>
      <c r="K358" s="5" t="n">
        <f aca="false">VLOOKUP(B358,model!A357:M976,13,0)</f>
        <v>0</v>
      </c>
      <c r="L358" s="5" t="str">
        <f aca="false">"{"&amp;""""&amp;"id"&amp;""""&amp;":"&amp;""""&amp;A358&amp;""""&amp;","&amp;""""&amp;"car_model_id"&amp;""""&amp;":"&amp;""""&amp;B358&amp;""""&amp;","&amp;""""&amp;"car_model"&amp;""""&amp;":"&amp;"["&amp;N358&amp;"],"&amp;""""&amp;"parts"&amp;""""&amp;":"&amp;"["&amp;O358&amp;"]"&amp;","&amp;""""&amp;"products"&amp;""""&amp;":"&amp;"["&amp;P358&amp;"]"&amp;"}"&amp;","</f>
        <v>{"id":"357","car_model_id":"357","car_model":[{"id":"357","make_id":"27","model_name":"Mazda3 Skyactiv","year_model":"2014","description":""},],"parts":[{"id":"17","category":"BATTERY","name":"OE BATTERY","code":"NS50 S/S","description":""},],"products":[{"id":"357","car_part_id":"357","bestbuy_id":"0","category":"battery","brand":"energizer","name":"0","value":"","description":"","price":""},]},</v>
      </c>
      <c r="M358" s="5" t="str">
        <f aca="false">"parts"&amp;""""&amp;":"&amp;"["&amp;O358&amp;"]"&amp;","&amp;""""&amp;"products"&amp;""""&amp;":"&amp;"["&amp;P358&amp;"]"&amp;"}"&amp;","</f>
        <v>parts":[{"id":"17","category":"BATTERY","name":"OE BATTERY","code":"NS50 S/S","description":""},],"products":[{"id":"357","car_part_id":"357","bestbuy_id":"0","category":"battery","brand":"energizer","name":"0","value":"","description":"","price":""},]},</v>
      </c>
      <c r="N358" s="5" t="str">
        <f aca="false">VLOOKUP(B358,model!$A$2:$V$620,22,0)</f>
        <v>{"id":"357","make_id":"27","model_name":"Mazda3 Skyactiv","year_model":"2014","description":""},</v>
      </c>
      <c r="O358" s="5" t="str">
        <f aca="false">VLOOKUP(C358,part!$A$2:$G$51,7,0)</f>
        <v>{"id":"17","category":"BATTERY","name":"OE BATTERY","code":"NS50 S/S","description":""},</v>
      </c>
      <c r="P358" s="5" t="str">
        <f aca="false">VLOOKUP(A358,product!B358:Y977,23,0)</f>
        <v>{"id":"357","car_part_id":"357","bestbuy_id":"0","category":"battery","brand":"energizer","name":"0","value":"","description":"","price":""},</v>
      </c>
    </row>
    <row r="359" customFormat="false" ht="13.8" hidden="false" customHeight="false" outlineLevel="0" collapsed="false">
      <c r="A359" s="5" t="n">
        <v>358</v>
      </c>
      <c r="B359" s="8" t="n">
        <v>358</v>
      </c>
      <c r="C359" s="5" t="n">
        <f aca="false">VLOOKUP(B359,model!A358:H977,8,0)</f>
        <v>3</v>
      </c>
      <c r="D359" s="5" t="str">
        <f aca="false">IFERROR(VLOOKUP(C359,part!$A$2:$E$51,2,0),"")</f>
        <v>BATTERY</v>
      </c>
      <c r="E359" s="5" t="str">
        <f aca="false">IFERROR(VLOOKUP(C359,part!$A$2:$E$51,3,0),"")</f>
        <v>OE BATTERY</v>
      </c>
      <c r="F359" s="5" t="str">
        <f aca="false">IFERROR(VLOOKUP(C359,part!$A$2:$E$51,4,0),"")</f>
        <v>NS60</v>
      </c>
      <c r="G359" s="5" t="n">
        <f aca="false">IFERROR(VLOOKUP(C359,part!$A$2:$E$51,5,0),"")</f>
        <v>0</v>
      </c>
      <c r="H359" s="5" t="str">
        <f aca="false">VLOOKUP(A359,model!$A$1:$I$620,9,0)</f>
        <v>D23L</v>
      </c>
      <c r="I359" s="5" t="n">
        <f aca="false">VLOOKUP(B359,model!$A$2:$J$620,10,0)</f>
        <v>1985</v>
      </c>
      <c r="J359" s="5" t="e">
        <f aca="false">VLOOKUP(B359,Sheet6!K358:L1261,2,0)</f>
        <v>#N/A</v>
      </c>
      <c r="K359" s="5" t="n">
        <f aca="false">VLOOKUP(B359,model!A358:M977,13,0)</f>
        <v>1983</v>
      </c>
      <c r="L359" s="5" t="str">
        <f aca="false">"{"&amp;""""&amp;"id"&amp;""""&amp;":"&amp;""""&amp;A359&amp;""""&amp;","&amp;""""&amp;"car_model_id"&amp;""""&amp;":"&amp;""""&amp;B359&amp;""""&amp;","&amp;""""&amp;"car_model"&amp;""""&amp;":"&amp;"["&amp;N359&amp;"],"&amp;""""&amp;"parts"&amp;""""&amp;":"&amp;"["&amp;O359&amp;"]"&amp;","&amp;""""&amp;"products"&amp;""""&amp;":"&amp;"["&amp;P359&amp;"]"&amp;"}"&amp;","</f>
        <v>{"id":"358","car_model_id":"358","car_model":[{"id":"358","make_id":"27","model_name":"Mazda2 Skyactiv","year_model":"2014","description":""},],"parts":[{"id":"3","category":"BATTERY","name":"OE BATTERY","code":"NS60","description":""},],"products":[{"id":"358","car_part_id":"358","bestbuy_id":"1983","category":"battery","brand":"energizer","name":"D23L","value":"","description":"5950","price":"5950"},]},</v>
      </c>
      <c r="M359" s="5" t="str">
        <f aca="false">"parts"&amp;""""&amp;":"&amp;"["&amp;O359&amp;"]"&amp;","&amp;""""&amp;"products"&amp;""""&amp;":"&amp;"["&amp;P359&amp;"]"&amp;"}"&amp;","</f>
        <v>parts":[{"id":"3","category":"BATTERY","name":"OE BATTERY","code":"NS60","description":""},],"products":[{"id":"358","car_part_id":"358","bestbuy_id":"1983","category":"battery","brand":"energizer","name":"D23L","value":"","description":"5950","price":"5950"},]},</v>
      </c>
      <c r="N359" s="5" t="str">
        <f aca="false">VLOOKUP(B359,model!$A$2:$V$620,22,0)</f>
        <v>{"id":"358","make_id":"27","model_name":"Mazda2 Skyactiv","year_model":"2014","description":""},</v>
      </c>
      <c r="O359" s="5" t="str">
        <f aca="false">VLOOKUP(C359,part!$A$2:$G$51,7,0)</f>
        <v>{"id":"3","category":"BATTERY","name":"OE BATTERY","code":"NS60","description":""},</v>
      </c>
      <c r="P359" s="5" t="str">
        <f aca="false">VLOOKUP(A359,product!B359:Y978,23,0)</f>
        <v>{"id":"358","car_part_id":"358","bestbuy_id":"1983","category":"battery","brand":"energizer","name":"D23L","value":"","description":"5950","price":"5950"},</v>
      </c>
    </row>
    <row r="360" customFormat="false" ht="13.8" hidden="false" customHeight="false" outlineLevel="0" collapsed="false">
      <c r="A360" s="5" t="n">
        <v>359</v>
      </c>
      <c r="B360" s="8" t="n">
        <v>359</v>
      </c>
      <c r="C360" s="5" t="n">
        <f aca="false">VLOOKUP(B360,model!A359:H978,8,0)</f>
        <v>18</v>
      </c>
      <c r="D360" s="5" t="str">
        <f aca="false">IFERROR(VLOOKUP(C360,part!$A$2:$E$51,2,0),"")</f>
        <v>BATTERY</v>
      </c>
      <c r="E360" s="5" t="str">
        <f aca="false">IFERROR(VLOOKUP(C360,part!$A$2:$E$51,3,0),"")</f>
        <v>OE BATTERY</v>
      </c>
      <c r="F360" s="5" t="str">
        <f aca="false">IFERROR(VLOOKUP(C360,part!$A$2:$E$51,4,0),"")</f>
        <v>NS60 S/S</v>
      </c>
      <c r="G360" s="5" t="n">
        <f aca="false">IFERROR(VLOOKUP(C360,part!$A$2:$E$51,5,0),"")</f>
        <v>0</v>
      </c>
      <c r="H360" s="5" t="str">
        <f aca="false">VLOOKUP(A360,model!$A$1:$I$620,9,0)</f>
        <v>For Development</v>
      </c>
      <c r="I360" s="5" t="n">
        <f aca="false">VLOOKUP(B360,model!$A$2:$J$620,10,0)</f>
        <v>0</v>
      </c>
      <c r="J360" s="5" t="e">
        <f aca="false">VLOOKUP(B360,Sheet6!K359:L1262,2,0)</f>
        <v>#N/A</v>
      </c>
      <c r="K360" s="5" t="n">
        <f aca="false">VLOOKUP(B360,model!A359:M978,13,0)</f>
        <v>0</v>
      </c>
      <c r="L360" s="5" t="str">
        <f aca="false">"{"&amp;""""&amp;"id"&amp;""""&amp;":"&amp;""""&amp;A360&amp;""""&amp;","&amp;""""&amp;"car_model_id"&amp;""""&amp;":"&amp;""""&amp;B360&amp;""""&amp;","&amp;""""&amp;"car_model"&amp;""""&amp;":"&amp;"["&amp;N360&amp;"],"&amp;""""&amp;"parts"&amp;""""&amp;":"&amp;"["&amp;O360&amp;"]"&amp;","&amp;""""&amp;"products"&amp;""""&amp;":"&amp;"["&amp;P360&amp;"]"&amp;"}"&amp;","</f>
        <v>{"id":"359","car_model_id":"359","car_model":[{"id":"359","make_id":"27","model_name":"MX-5 Miata","year_model":"2015","description":""},],"parts":[{"id":"18","category":"BATTERY","name":"OE BATTERY","code":"NS60 S/S","description":""},],"products":[{"id":"359","car_part_id":"359","bestbuy_id":"0","category":"battery","brand":"energizer","name":"For Development","value":"","description":"","price":""},]},</v>
      </c>
      <c r="M360" s="5" t="str">
        <f aca="false">"parts"&amp;""""&amp;":"&amp;"["&amp;O360&amp;"]"&amp;","&amp;""""&amp;"products"&amp;""""&amp;":"&amp;"["&amp;P360&amp;"]"&amp;"}"&amp;","</f>
        <v>parts":[{"id":"18","category":"BATTERY","name":"OE BATTERY","code":"NS60 S/S","description":""},],"products":[{"id":"359","car_part_id":"359","bestbuy_id":"0","category":"battery","brand":"energizer","name":"For Development","value":"","description":"","price":""},]},</v>
      </c>
      <c r="N360" s="5" t="str">
        <f aca="false">VLOOKUP(B360,model!$A$2:$V$620,22,0)</f>
        <v>{"id":"359","make_id":"27","model_name":"MX-5 Miata","year_model":"2015","description":""},</v>
      </c>
      <c r="O360" s="5" t="str">
        <f aca="false">VLOOKUP(C360,part!$A$2:$G$51,7,0)</f>
        <v>{"id":"18","category":"BATTERY","name":"OE BATTERY","code":"NS60 S/S","description":""},</v>
      </c>
      <c r="P360" s="5" t="str">
        <f aca="false">VLOOKUP(A360,product!B360:Y979,23,0)</f>
        <v>{"id":"359","car_part_id":"359","bestbuy_id":"0","category":"battery","brand":"energizer","name":"For Development","value":"","description":"","price":""},</v>
      </c>
    </row>
    <row r="361" customFormat="false" ht="13.8" hidden="false" customHeight="false" outlineLevel="0" collapsed="false">
      <c r="A361" s="5" t="n">
        <v>360</v>
      </c>
      <c r="B361" s="8" t="n">
        <v>360</v>
      </c>
      <c r="C361" s="5" t="n">
        <f aca="false">VLOOKUP(B361,model!A360:H979,8,0)</f>
        <v>5</v>
      </c>
      <c r="D361" s="5" t="str">
        <f aca="false">IFERROR(VLOOKUP(C361,part!$A$2:$E$51,2,0),"")</f>
        <v>BATTERY</v>
      </c>
      <c r="E361" s="5" t="str">
        <f aca="false">IFERROR(VLOOKUP(C361,part!$A$2:$E$51,3,0),"")</f>
        <v>OE BATTERY</v>
      </c>
      <c r="F361" s="5" t="str">
        <f aca="false">IFERROR(VLOOKUP(C361,part!$A$2:$E$51,4,0),"")</f>
        <v>DIN66</v>
      </c>
      <c r="G361" s="5" t="n">
        <f aca="false">IFERROR(VLOOKUP(C361,part!$A$2:$E$51,5,0),"")</f>
        <v>0</v>
      </c>
      <c r="H361" s="5" t="n">
        <f aca="false">VLOOKUP(A361,model!$A$1:$I$620,9,0)</f>
        <v>0</v>
      </c>
      <c r="I361" s="5" t="n">
        <f aca="false">VLOOKUP(B361,model!$A$2:$J$620,10,0)</f>
        <v>0</v>
      </c>
      <c r="J361" s="5" t="e">
        <f aca="false">VLOOKUP(B361,Sheet6!K360:L1263,2,0)</f>
        <v>#N/A</v>
      </c>
      <c r="K361" s="5" t="n">
        <f aca="false">VLOOKUP(B361,model!A360:M979,13,0)</f>
        <v>2004</v>
      </c>
      <c r="L361" s="5" t="str">
        <f aca="false">"{"&amp;""""&amp;"id"&amp;""""&amp;":"&amp;""""&amp;A361&amp;""""&amp;","&amp;""""&amp;"car_model_id"&amp;""""&amp;":"&amp;""""&amp;B361&amp;""""&amp;","&amp;""""&amp;"car_model"&amp;""""&amp;":"&amp;"["&amp;N361&amp;"],"&amp;""""&amp;"parts"&amp;""""&amp;":"&amp;"["&amp;O361&amp;"]"&amp;","&amp;""""&amp;"products"&amp;""""&amp;":"&amp;"["&amp;P361&amp;"]"&amp;"}"&amp;","</f>
        <v>{"id":"360","car_model_id":"360","car_model":[{"id":"360","make_id":"28","model_name":"A Class ","year_model":"","description":""},],"parts":[{"id":"5","category":"BATTERY","name":"OE BATTERY","code":"DIN66","description":""},],"products":[{"id":"360","car_part_id":"360","bestbuy_id":"2004","category":"battery","brand":"energizer","name":"0","value":"","description":"15850","price":"15850"},]},</v>
      </c>
      <c r="M361" s="5" t="str">
        <f aca="false">"parts"&amp;""""&amp;":"&amp;"["&amp;O361&amp;"]"&amp;","&amp;""""&amp;"products"&amp;""""&amp;":"&amp;"["&amp;P361&amp;"]"&amp;"}"&amp;","</f>
        <v>parts":[{"id":"5","category":"BATTERY","name":"OE BATTERY","code":"DIN66","description":""},],"products":[{"id":"360","car_part_id":"360","bestbuy_id":"2004","category":"battery","brand":"energizer","name":"0","value":"","description":"15850","price":"15850"},]},</v>
      </c>
      <c r="N361" s="5" t="str">
        <f aca="false">VLOOKUP(B361,model!$A$2:$V$620,22,0)</f>
        <v>{"id":"360","make_id":"28","model_name":"A Class ","year_model":"","description":""},</v>
      </c>
      <c r="O361" s="5" t="str">
        <f aca="false">VLOOKUP(C361,part!$A$2:$G$51,7,0)</f>
        <v>{"id":"5","category":"BATTERY","name":"OE BATTERY","code":"DIN66","description":""},</v>
      </c>
      <c r="P361" s="5" t="str">
        <f aca="false">VLOOKUP(A361,product!B361:Y980,23,0)</f>
        <v>{"id":"360","car_part_id":"360","bestbuy_id":"2004","category":"battery","brand":"energizer","name":"0","value":"","description":"15850","price":"15850"},</v>
      </c>
    </row>
    <row r="362" customFormat="false" ht="13.8" hidden="false" customHeight="false" outlineLevel="0" collapsed="false">
      <c r="A362" s="5" t="n">
        <v>361</v>
      </c>
      <c r="B362" s="8" t="n">
        <v>361</v>
      </c>
      <c r="C362" s="5" t="n">
        <f aca="false">VLOOKUP(B362,model!A361:H980,8,0)</f>
        <v>5</v>
      </c>
      <c r="D362" s="5" t="str">
        <f aca="false">IFERROR(VLOOKUP(C362,part!$A$2:$E$51,2,0),"")</f>
        <v>BATTERY</v>
      </c>
      <c r="E362" s="5" t="str">
        <f aca="false">IFERROR(VLOOKUP(C362,part!$A$2:$E$51,3,0),"")</f>
        <v>OE BATTERY</v>
      </c>
      <c r="F362" s="5" t="str">
        <f aca="false">IFERROR(VLOOKUP(C362,part!$A$2:$E$51,4,0),"")</f>
        <v>DIN66</v>
      </c>
      <c r="G362" s="5" t="n">
        <f aca="false">IFERROR(VLOOKUP(C362,part!$A$2:$E$51,5,0),"")</f>
        <v>0</v>
      </c>
      <c r="H362" s="5" t="n">
        <f aca="false">VLOOKUP(A362,model!$A$1:$I$620,9,0)</f>
        <v>0</v>
      </c>
      <c r="I362" s="5" t="n">
        <f aca="false">VLOOKUP(B362,model!$A$2:$J$620,10,0)</f>
        <v>0</v>
      </c>
      <c r="J362" s="5" t="e">
        <f aca="false">VLOOKUP(B362,Sheet6!K361:L1264,2,0)</f>
        <v>#N/A</v>
      </c>
      <c r="K362" s="5" t="n">
        <f aca="false">VLOOKUP(B362,model!A361:M980,13,0)</f>
        <v>2004</v>
      </c>
      <c r="L362" s="5" t="str">
        <f aca="false">"{"&amp;""""&amp;"id"&amp;""""&amp;":"&amp;""""&amp;A362&amp;""""&amp;","&amp;""""&amp;"car_model_id"&amp;""""&amp;":"&amp;""""&amp;B362&amp;""""&amp;","&amp;""""&amp;"car_model"&amp;""""&amp;":"&amp;"["&amp;N362&amp;"],"&amp;""""&amp;"parts"&amp;""""&amp;":"&amp;"["&amp;O362&amp;"]"&amp;","&amp;""""&amp;"products"&amp;""""&amp;":"&amp;"["&amp;P362&amp;"]"&amp;"}"&amp;","</f>
        <v>{"id":"361","car_model_id":"361","car_model":[{"id":"361","make_id":"28","model_name":"B Class","year_model":"","description":""},],"parts":[{"id":"5","category":"BATTERY","name":"OE BATTERY","code":"DIN66","description":""},],"products":[{"id":"361","car_part_id":"361","bestbuy_id":"2004","category":"battery","brand":"energizer","name":"0","value":"","description":"15850","price":"15850"},]},</v>
      </c>
      <c r="M362" s="5" t="str">
        <f aca="false">"parts"&amp;""""&amp;":"&amp;"["&amp;O362&amp;"]"&amp;","&amp;""""&amp;"products"&amp;""""&amp;":"&amp;"["&amp;P362&amp;"]"&amp;"}"&amp;","</f>
        <v>parts":[{"id":"5","category":"BATTERY","name":"OE BATTERY","code":"DIN66","description":""},],"products":[{"id":"361","car_part_id":"361","bestbuy_id":"2004","category":"battery","brand":"energizer","name":"0","value":"","description":"15850","price":"15850"},]},</v>
      </c>
      <c r="N362" s="5" t="str">
        <f aca="false">VLOOKUP(B362,model!$A$2:$V$620,22,0)</f>
        <v>{"id":"361","make_id":"28","model_name":"B Class","year_model":"","description":""},</v>
      </c>
      <c r="O362" s="5" t="str">
        <f aca="false">VLOOKUP(C362,part!$A$2:$G$51,7,0)</f>
        <v>{"id":"5","category":"BATTERY","name":"OE BATTERY","code":"DIN66","description":""},</v>
      </c>
      <c r="P362" s="5" t="str">
        <f aca="false">VLOOKUP(A362,product!B362:Y981,23,0)</f>
        <v>{"id":"361","car_part_id":"361","bestbuy_id":"2004","category":"battery","brand":"energizer","name":"0","value":"","description":"15850","price":"15850"},</v>
      </c>
    </row>
    <row r="363" customFormat="false" ht="13.8" hidden="false" customHeight="false" outlineLevel="0" collapsed="false">
      <c r="A363" s="5" t="n">
        <v>362</v>
      </c>
      <c r="B363" s="8" t="n">
        <v>362</v>
      </c>
      <c r="C363" s="5" t="n">
        <f aca="false">VLOOKUP(B363,model!A362:H981,8,0)</f>
        <v>5</v>
      </c>
      <c r="D363" s="5" t="str">
        <f aca="false">IFERROR(VLOOKUP(C363,part!$A$2:$E$51,2,0),"")</f>
        <v>BATTERY</v>
      </c>
      <c r="E363" s="5" t="str">
        <f aca="false">IFERROR(VLOOKUP(C363,part!$A$2:$E$51,3,0),"")</f>
        <v>OE BATTERY</v>
      </c>
      <c r="F363" s="5" t="str">
        <f aca="false">IFERROR(VLOOKUP(C363,part!$A$2:$E$51,4,0),"")</f>
        <v>DIN66</v>
      </c>
      <c r="G363" s="5" t="n">
        <f aca="false">IFERROR(VLOOKUP(C363,part!$A$2:$E$51,5,0),"")</f>
        <v>0</v>
      </c>
      <c r="H363" s="5" t="n">
        <f aca="false">VLOOKUP(A363,model!$A$1:$I$620,9,0)</f>
        <v>0</v>
      </c>
      <c r="I363" s="5" t="n">
        <f aca="false">VLOOKUP(B363,model!$A$2:$J$620,10,0)</f>
        <v>0</v>
      </c>
      <c r="J363" s="5" t="e">
        <f aca="false">VLOOKUP(B363,Sheet6!K362:L1265,2,0)</f>
        <v>#N/A</v>
      </c>
      <c r="K363" s="5" t="n">
        <f aca="false">VLOOKUP(B363,model!A362:M981,13,0)</f>
        <v>2004</v>
      </c>
      <c r="L363" s="5" t="str">
        <f aca="false">"{"&amp;""""&amp;"id"&amp;""""&amp;":"&amp;""""&amp;A363&amp;""""&amp;","&amp;""""&amp;"car_model_id"&amp;""""&amp;":"&amp;""""&amp;B363&amp;""""&amp;","&amp;""""&amp;"car_model"&amp;""""&amp;":"&amp;"["&amp;N363&amp;"],"&amp;""""&amp;"parts"&amp;""""&amp;":"&amp;"["&amp;O363&amp;"]"&amp;","&amp;""""&amp;"products"&amp;""""&amp;":"&amp;"["&amp;P363&amp;"]"&amp;"}"&amp;","</f>
        <v>{"id":"362","car_model_id":"362","car_model":[{"id":"362","make_id":"28","model_name":"C Class","year_model":"1995 - on","description":""},],"parts":[{"id":"5","category":"BATTERY","name":"OE BATTERY","code":"DIN66","description":""},],"products":[{"id":"362","car_part_id":"362","bestbuy_id":"2004","category":"battery","brand":"energizer","name":"0","value":"","description":"15850","price":"15850"},]},</v>
      </c>
      <c r="M363" s="5" t="str">
        <f aca="false">"parts"&amp;""""&amp;":"&amp;"["&amp;O363&amp;"]"&amp;","&amp;""""&amp;"products"&amp;""""&amp;":"&amp;"["&amp;P363&amp;"]"&amp;"}"&amp;","</f>
        <v>parts":[{"id":"5","category":"BATTERY","name":"OE BATTERY","code":"DIN66","description":""},],"products":[{"id":"362","car_part_id":"362","bestbuy_id":"2004","category":"battery","brand":"energizer","name":"0","value":"","description":"15850","price":"15850"},]},</v>
      </c>
      <c r="N363" s="5" t="str">
        <f aca="false">VLOOKUP(B363,model!$A$2:$V$620,22,0)</f>
        <v>{"id":"362","make_id":"28","model_name":"C Class","year_model":"1995 - on","description":""},</v>
      </c>
      <c r="O363" s="5" t="str">
        <f aca="false">VLOOKUP(C363,part!$A$2:$G$51,7,0)</f>
        <v>{"id":"5","category":"BATTERY","name":"OE BATTERY","code":"DIN66","description":""},</v>
      </c>
      <c r="P363" s="5" t="str">
        <f aca="false">VLOOKUP(A363,product!B363:Y982,23,0)</f>
        <v>{"id":"362","car_part_id":"362","bestbuy_id":"2004","category":"battery","brand":"energizer","name":"0","value":"","description":"15850","price":"15850"},</v>
      </c>
    </row>
    <row r="364" customFormat="false" ht="13.8" hidden="false" customHeight="false" outlineLevel="0" collapsed="false">
      <c r="A364" s="5" t="n">
        <v>363</v>
      </c>
      <c r="B364" s="8" t="n">
        <v>363</v>
      </c>
      <c r="C364" s="5" t="n">
        <f aca="false">VLOOKUP(B364,model!A363:H982,8,0)</f>
        <v>6</v>
      </c>
      <c r="D364" s="5" t="str">
        <f aca="false">IFERROR(VLOOKUP(C364,part!$A$2:$E$51,2,0),"")</f>
        <v>BATTERY</v>
      </c>
      <c r="E364" s="5" t="str">
        <f aca="false">IFERROR(VLOOKUP(C364,part!$A$2:$E$51,3,0),"")</f>
        <v>OE BATTERY</v>
      </c>
      <c r="F364" s="5" t="str">
        <f aca="false">IFERROR(VLOOKUP(C364,part!$A$2:$E$51,4,0),"")</f>
        <v>DIN88</v>
      </c>
      <c r="G364" s="5" t="n">
        <f aca="false">IFERROR(VLOOKUP(C364,part!$A$2:$E$51,5,0),"")</f>
        <v>0</v>
      </c>
      <c r="H364" s="5" t="n">
        <f aca="false">VLOOKUP(A364,model!$A$1:$I$620,9,0)</f>
        <v>0</v>
      </c>
      <c r="I364" s="5" t="n">
        <f aca="false">VLOOKUP(B364,model!$A$2:$J$620,10,0)</f>
        <v>0</v>
      </c>
      <c r="J364" s="5" t="e">
        <f aca="false">VLOOKUP(B364,Sheet6!K363:L1266,2,0)</f>
        <v>#N/A</v>
      </c>
      <c r="K364" s="5" t="n">
        <f aca="false">VLOOKUP(B364,model!A363:M982,13,0)</f>
        <v>2003</v>
      </c>
      <c r="L364" s="5" t="str">
        <f aca="false">"{"&amp;""""&amp;"id"&amp;""""&amp;":"&amp;""""&amp;A364&amp;""""&amp;","&amp;""""&amp;"car_model_id"&amp;""""&amp;":"&amp;""""&amp;B364&amp;""""&amp;","&amp;""""&amp;"car_model"&amp;""""&amp;":"&amp;"["&amp;N364&amp;"],"&amp;""""&amp;"parts"&amp;""""&amp;":"&amp;"["&amp;O364&amp;"]"&amp;","&amp;""""&amp;"products"&amp;""""&amp;":"&amp;"["&amp;P364&amp;"]"&amp;"}"&amp;","</f>
        <v>{"id":"363","car_model_id":"363","car_model":[{"id":"363","make_id":"28","model_name":"C230","year_model":"2006","description":""},],"parts":[{"id":"6","category":"BATTERY","name":"OE BATTERY","code":"DIN88","description":""},],"products":[{"id":"363","car_part_id":"363","bestbuy_id":"2003","category":"battery","brand":"energizer","name":"0","value":"","description":"17020","price":"17020"},]},</v>
      </c>
      <c r="M364" s="5" t="str">
        <f aca="false">"parts"&amp;""""&amp;":"&amp;"["&amp;O364&amp;"]"&amp;","&amp;""""&amp;"products"&amp;""""&amp;":"&amp;"["&amp;P364&amp;"]"&amp;"}"&amp;","</f>
        <v>parts":[{"id":"6","category":"BATTERY","name":"OE BATTERY","code":"DIN88","description":""},],"products":[{"id":"363","car_part_id":"363","bestbuy_id":"2003","category":"battery","brand":"energizer","name":"0","value":"","description":"17020","price":"17020"},]},</v>
      </c>
      <c r="N364" s="5" t="str">
        <f aca="false">VLOOKUP(B364,model!$A$2:$V$620,22,0)</f>
        <v>{"id":"363","make_id":"28","model_name":"C230","year_model":"2006","description":""},</v>
      </c>
      <c r="O364" s="5" t="str">
        <f aca="false">VLOOKUP(C364,part!$A$2:$G$51,7,0)</f>
        <v>{"id":"6","category":"BATTERY","name":"OE BATTERY","code":"DIN88","description":""},</v>
      </c>
      <c r="P364" s="5" t="str">
        <f aca="false">VLOOKUP(A364,product!B364:Y983,23,0)</f>
        <v>{"id":"363","car_part_id":"363","bestbuy_id":"2003","category":"battery","brand":"energizer","name":"0","value":"","description":"17020","price":"17020"},</v>
      </c>
    </row>
    <row r="365" customFormat="false" ht="13.8" hidden="false" customHeight="false" outlineLevel="0" collapsed="false">
      <c r="A365" s="5" t="n">
        <v>364</v>
      </c>
      <c r="B365" s="8" t="n">
        <v>364</v>
      </c>
      <c r="C365" s="5" t="n">
        <f aca="false">VLOOKUP(B365,model!A364:H983,8,0)</f>
        <v>6</v>
      </c>
      <c r="D365" s="5" t="str">
        <f aca="false">IFERROR(VLOOKUP(C365,part!$A$2:$E$51,2,0),"")</f>
        <v>BATTERY</v>
      </c>
      <c r="E365" s="5" t="str">
        <f aca="false">IFERROR(VLOOKUP(C365,part!$A$2:$E$51,3,0),"")</f>
        <v>OE BATTERY</v>
      </c>
      <c r="F365" s="5" t="str">
        <f aca="false">IFERROR(VLOOKUP(C365,part!$A$2:$E$51,4,0),"")</f>
        <v>DIN88</v>
      </c>
      <c r="G365" s="5" t="n">
        <f aca="false">IFERROR(VLOOKUP(C365,part!$A$2:$E$51,5,0),"")</f>
        <v>0</v>
      </c>
      <c r="H365" s="5" t="n">
        <f aca="false">VLOOKUP(A365,model!$A$1:$I$620,9,0)</f>
        <v>0</v>
      </c>
      <c r="I365" s="5" t="n">
        <f aca="false">VLOOKUP(B365,model!$A$2:$J$620,10,0)</f>
        <v>0</v>
      </c>
      <c r="J365" s="5" t="e">
        <f aca="false">VLOOKUP(B365,Sheet6!K364:L1267,2,0)</f>
        <v>#N/A</v>
      </c>
      <c r="K365" s="5" t="n">
        <f aca="false">VLOOKUP(B365,model!A364:M983,13,0)</f>
        <v>2003</v>
      </c>
      <c r="L365" s="5" t="str">
        <f aca="false">"{"&amp;""""&amp;"id"&amp;""""&amp;":"&amp;""""&amp;A365&amp;""""&amp;","&amp;""""&amp;"car_model_id"&amp;""""&amp;":"&amp;""""&amp;B365&amp;""""&amp;","&amp;""""&amp;"car_model"&amp;""""&amp;":"&amp;"["&amp;N365&amp;"],"&amp;""""&amp;"parts"&amp;""""&amp;":"&amp;"["&amp;O365&amp;"]"&amp;","&amp;""""&amp;"products"&amp;""""&amp;":"&amp;"["&amp;P365&amp;"]"&amp;"}"&amp;","</f>
        <v>{"id":"364","car_model_id":"364","car_model":[{"id":"364","make_id":"28","model_name":"CL Class","year_model":"2006","description":""},],"parts":[{"id":"6","category":"BATTERY","name":"OE BATTERY","code":"DIN88","description":""},],"products":[{"id":"364","car_part_id":"364","bestbuy_id":"2003","category":"battery","brand":"energizer","name":"0","value":"","description":"17020","price":"17020"},]},</v>
      </c>
      <c r="M365" s="5" t="str">
        <f aca="false">"parts"&amp;""""&amp;":"&amp;"["&amp;O365&amp;"]"&amp;","&amp;""""&amp;"products"&amp;""""&amp;":"&amp;"["&amp;P365&amp;"]"&amp;"}"&amp;","</f>
        <v>parts":[{"id":"6","category":"BATTERY","name":"OE BATTERY","code":"DIN88","description":""},],"products":[{"id":"364","car_part_id":"364","bestbuy_id":"2003","category":"battery","brand":"energizer","name":"0","value":"","description":"17020","price":"17020"},]},</v>
      </c>
      <c r="N365" s="5" t="str">
        <f aca="false">VLOOKUP(B365,model!$A$2:$V$620,22,0)</f>
        <v>{"id":"364","make_id":"28","model_name":"CL Class","year_model":"2006","description":""},</v>
      </c>
      <c r="O365" s="5" t="str">
        <f aca="false">VLOOKUP(C365,part!$A$2:$G$51,7,0)</f>
        <v>{"id":"6","category":"BATTERY","name":"OE BATTERY","code":"DIN88","description":""},</v>
      </c>
      <c r="P365" s="5" t="str">
        <f aca="false">VLOOKUP(A365,product!B365:Y984,23,0)</f>
        <v>{"id":"364","car_part_id":"364","bestbuy_id":"2003","category":"battery","brand":"energizer","name":"0","value":"","description":"17020","price":"17020"},</v>
      </c>
    </row>
    <row r="366" customFormat="false" ht="13.8" hidden="false" customHeight="false" outlineLevel="0" collapsed="false">
      <c r="A366" s="5" t="n">
        <v>365</v>
      </c>
      <c r="B366" s="8" t="n">
        <v>365</v>
      </c>
      <c r="C366" s="5" t="n">
        <f aca="false">VLOOKUP(B366,model!A365:H984,8,0)</f>
        <v>6</v>
      </c>
      <c r="D366" s="5" t="str">
        <f aca="false">IFERROR(VLOOKUP(C366,part!$A$2:$E$51,2,0),"")</f>
        <v>BATTERY</v>
      </c>
      <c r="E366" s="5" t="str">
        <f aca="false">IFERROR(VLOOKUP(C366,part!$A$2:$E$51,3,0),"")</f>
        <v>OE BATTERY</v>
      </c>
      <c r="F366" s="5" t="str">
        <f aca="false">IFERROR(VLOOKUP(C366,part!$A$2:$E$51,4,0),"")</f>
        <v>DIN88</v>
      </c>
      <c r="G366" s="5" t="n">
        <f aca="false">IFERROR(VLOOKUP(C366,part!$A$2:$E$51,5,0),"")</f>
        <v>0</v>
      </c>
      <c r="H366" s="5" t="n">
        <f aca="false">VLOOKUP(A366,model!$A$1:$I$620,9,0)</f>
        <v>0</v>
      </c>
      <c r="I366" s="5" t="n">
        <f aca="false">VLOOKUP(B366,model!$A$2:$J$620,10,0)</f>
        <v>0</v>
      </c>
      <c r="J366" s="5" t="e">
        <f aca="false">VLOOKUP(B366,Sheet6!K365:L1268,2,0)</f>
        <v>#N/A</v>
      </c>
      <c r="K366" s="5" t="n">
        <f aca="false">VLOOKUP(B366,model!A365:M984,13,0)</f>
        <v>2003</v>
      </c>
      <c r="L366" s="5" t="str">
        <f aca="false">"{"&amp;""""&amp;"id"&amp;""""&amp;":"&amp;""""&amp;A366&amp;""""&amp;","&amp;""""&amp;"car_model_id"&amp;""""&amp;":"&amp;""""&amp;B366&amp;""""&amp;","&amp;""""&amp;"car_model"&amp;""""&amp;":"&amp;"["&amp;N366&amp;"],"&amp;""""&amp;"parts"&amp;""""&amp;":"&amp;"["&amp;O366&amp;"]"&amp;","&amp;""""&amp;"products"&amp;""""&amp;":"&amp;"["&amp;P366&amp;"]"&amp;"}"&amp;","</f>
        <v>{"id":"365","car_model_id":"365","car_model":[{"id":"365","make_id":"28","model_name":"CLK Class","year_model":"","description":""},],"parts":[{"id":"6","category":"BATTERY","name":"OE BATTERY","code":"DIN88","description":""},],"products":[{"id":"365","car_part_id":"365","bestbuy_id":"2003","category":"battery","brand":"energizer","name":"0","value":"","description":"17020","price":"17020"},]},</v>
      </c>
      <c r="M366" s="5" t="str">
        <f aca="false">"parts"&amp;""""&amp;":"&amp;"["&amp;O366&amp;"]"&amp;","&amp;""""&amp;"products"&amp;""""&amp;":"&amp;"["&amp;P366&amp;"]"&amp;"}"&amp;","</f>
        <v>parts":[{"id":"6","category":"BATTERY","name":"OE BATTERY","code":"DIN88","description":""},],"products":[{"id":"365","car_part_id":"365","bestbuy_id":"2003","category":"battery","brand":"energizer","name":"0","value":"","description":"17020","price":"17020"},]},</v>
      </c>
      <c r="N366" s="5" t="str">
        <f aca="false">VLOOKUP(B366,model!$A$2:$V$620,22,0)</f>
        <v>{"id":"365","make_id":"28","model_name":"CLK Class","year_model":"","description":""},</v>
      </c>
      <c r="O366" s="5" t="str">
        <f aca="false">VLOOKUP(C366,part!$A$2:$G$51,7,0)</f>
        <v>{"id":"6","category":"BATTERY","name":"OE BATTERY","code":"DIN88","description":""},</v>
      </c>
      <c r="P366" s="5" t="str">
        <f aca="false">VLOOKUP(A366,product!B366:Y985,23,0)</f>
        <v>{"id":"365","car_part_id":"365","bestbuy_id":"2003","category":"battery","brand":"energizer","name":"0","value":"","description":"17020","price":"17020"},</v>
      </c>
    </row>
    <row r="367" customFormat="false" ht="13.8" hidden="false" customHeight="false" outlineLevel="0" collapsed="false">
      <c r="A367" s="5" t="n">
        <v>366</v>
      </c>
      <c r="B367" s="8" t="n">
        <v>366</v>
      </c>
      <c r="C367" s="5" t="n">
        <f aca="false">VLOOKUP(B367,model!A366:H985,8,0)</f>
        <v>6</v>
      </c>
      <c r="D367" s="5" t="str">
        <f aca="false">IFERROR(VLOOKUP(C367,part!$A$2:$E$51,2,0),"")</f>
        <v>BATTERY</v>
      </c>
      <c r="E367" s="5" t="str">
        <f aca="false">IFERROR(VLOOKUP(C367,part!$A$2:$E$51,3,0),"")</f>
        <v>OE BATTERY</v>
      </c>
      <c r="F367" s="5" t="str">
        <f aca="false">IFERROR(VLOOKUP(C367,part!$A$2:$E$51,4,0),"")</f>
        <v>DIN88</v>
      </c>
      <c r="G367" s="5" t="n">
        <f aca="false">IFERROR(VLOOKUP(C367,part!$A$2:$E$51,5,0),"")</f>
        <v>0</v>
      </c>
      <c r="H367" s="5" t="n">
        <f aca="false">VLOOKUP(A367,model!$A$1:$I$620,9,0)</f>
        <v>0</v>
      </c>
      <c r="I367" s="5" t="n">
        <f aca="false">VLOOKUP(B367,model!$A$2:$J$620,10,0)</f>
        <v>0</v>
      </c>
      <c r="J367" s="5" t="e">
        <f aca="false">VLOOKUP(B367,Sheet6!K366:L1269,2,0)</f>
        <v>#N/A</v>
      </c>
      <c r="K367" s="5" t="n">
        <f aca="false">VLOOKUP(B367,model!A366:M985,13,0)</f>
        <v>2003</v>
      </c>
      <c r="L367" s="5" t="str">
        <f aca="false">"{"&amp;""""&amp;"id"&amp;""""&amp;":"&amp;""""&amp;A367&amp;""""&amp;","&amp;""""&amp;"car_model_id"&amp;""""&amp;":"&amp;""""&amp;B367&amp;""""&amp;","&amp;""""&amp;"car_model"&amp;""""&amp;":"&amp;"["&amp;N367&amp;"],"&amp;""""&amp;"parts"&amp;""""&amp;":"&amp;"["&amp;O367&amp;"]"&amp;","&amp;""""&amp;"products"&amp;""""&amp;":"&amp;"["&amp;P367&amp;"]"&amp;"}"&amp;","</f>
        <v>{"id":"366","car_model_id":"366","car_model":[{"id":"366","make_id":"28","model_name":"CLS Class","year_model":"","description":""},],"parts":[{"id":"6","category":"BATTERY","name":"OE BATTERY","code":"DIN88","description":""},],"products":[{"id":"366","car_part_id":"366","bestbuy_id":"2003","category":"battery","brand":"energizer","name":"0","value":"","description":"17020","price":"17020"},]},</v>
      </c>
      <c r="M367" s="5" t="str">
        <f aca="false">"parts"&amp;""""&amp;":"&amp;"["&amp;O367&amp;"]"&amp;","&amp;""""&amp;"products"&amp;""""&amp;":"&amp;"["&amp;P367&amp;"]"&amp;"}"&amp;","</f>
        <v>parts":[{"id":"6","category":"BATTERY","name":"OE BATTERY","code":"DIN88","description":""},],"products":[{"id":"366","car_part_id":"366","bestbuy_id":"2003","category":"battery","brand":"energizer","name":"0","value":"","description":"17020","price":"17020"},]},</v>
      </c>
      <c r="N367" s="5" t="str">
        <f aca="false">VLOOKUP(B367,model!$A$2:$V$620,22,0)</f>
        <v>{"id":"366","make_id":"28","model_name":"CLS Class","year_model":"","description":""},</v>
      </c>
      <c r="O367" s="5" t="str">
        <f aca="false">VLOOKUP(C367,part!$A$2:$G$51,7,0)</f>
        <v>{"id":"6","category":"BATTERY","name":"OE BATTERY","code":"DIN88","description":""},</v>
      </c>
      <c r="P367" s="5" t="str">
        <f aca="false">VLOOKUP(A367,product!B367:Y986,23,0)</f>
        <v>{"id":"366","car_part_id":"366","bestbuy_id":"2003","category":"battery","brand":"energizer","name":"0","value":"","description":"17020","price":"17020"},</v>
      </c>
    </row>
    <row r="368" customFormat="false" ht="13.8" hidden="false" customHeight="false" outlineLevel="0" collapsed="false">
      <c r="A368" s="5" t="n">
        <v>367</v>
      </c>
      <c r="B368" s="8" t="n">
        <v>367</v>
      </c>
      <c r="C368" s="5" t="n">
        <f aca="false">VLOOKUP(B368,model!A367:H986,8,0)</f>
        <v>6</v>
      </c>
      <c r="D368" s="5" t="str">
        <f aca="false">IFERROR(VLOOKUP(C368,part!$A$2:$E$51,2,0),"")</f>
        <v>BATTERY</v>
      </c>
      <c r="E368" s="5" t="str">
        <f aca="false">IFERROR(VLOOKUP(C368,part!$A$2:$E$51,3,0),"")</f>
        <v>OE BATTERY</v>
      </c>
      <c r="F368" s="5" t="str">
        <f aca="false">IFERROR(VLOOKUP(C368,part!$A$2:$E$51,4,0),"")</f>
        <v>DIN88</v>
      </c>
      <c r="G368" s="5" t="n">
        <f aca="false">IFERROR(VLOOKUP(C368,part!$A$2:$E$51,5,0),"")</f>
        <v>0</v>
      </c>
      <c r="H368" s="5" t="str">
        <f aca="false">VLOOKUP(A368,model!$A$1:$I$620,9,0)</f>
        <v>If the vehicle is equipped with start/stop technology, the recommended battery is ENERGIZER AGM</v>
      </c>
      <c r="I368" s="5" t="n">
        <f aca="false">VLOOKUP(B368,model!$A$2:$J$620,10,0)</f>
        <v>2003</v>
      </c>
      <c r="J368" s="5" t="e">
        <f aca="false">VLOOKUP(B368,Sheet6!K367:L1270,2,0)</f>
        <v>#N/A</v>
      </c>
      <c r="K368" s="5" t="n">
        <f aca="false">VLOOKUP(B368,model!A367:M986,13,0)</f>
        <v>2003</v>
      </c>
      <c r="L368" s="5" t="str">
        <f aca="false">"{"&amp;""""&amp;"id"&amp;""""&amp;":"&amp;""""&amp;A368&amp;""""&amp;","&amp;""""&amp;"car_model_id"&amp;""""&amp;":"&amp;""""&amp;B368&amp;""""&amp;","&amp;""""&amp;"car_model"&amp;""""&amp;":"&amp;"["&amp;N368&amp;"],"&amp;""""&amp;"parts"&amp;""""&amp;":"&amp;"["&amp;O368&amp;"]"&amp;","&amp;""""&amp;"products"&amp;""""&amp;":"&amp;"["&amp;P368&amp;"]"&amp;"}"&amp;","</f>
        <v>{"id":"367","car_model_id":"367","car_model":[{"id":"367","make_id":"28","model_name":"E Class","year_model":"1995 - on","description":""},],"parts":[{"id":"6","category":"BATTERY","name":"OE BATTERY","code":"DIN88","description":""},],"products":[{"id":"367","car_part_id":"367","bestbuy_id":"2003","category":"battery","brand":"energizer","name":"","value":"","description":"17020","price":"17020"},]},</v>
      </c>
      <c r="M368" s="5" t="str">
        <f aca="false">"parts"&amp;""""&amp;":"&amp;"["&amp;O368&amp;"]"&amp;","&amp;""""&amp;"products"&amp;""""&amp;":"&amp;"["&amp;P368&amp;"]"&amp;"}"&amp;","</f>
        <v>parts":[{"id":"6","category":"BATTERY","name":"OE BATTERY","code":"DIN88","description":""},],"products":[{"id":"367","car_part_id":"367","bestbuy_id":"2003","category":"battery","brand":"energizer","name":"","value":"","description":"17020","price":"17020"},]},</v>
      </c>
      <c r="N368" s="5" t="str">
        <f aca="false">VLOOKUP(B368,model!$A$2:$V$620,22,0)</f>
        <v>{"id":"367","make_id":"28","model_name":"E Class","year_model":"1995 - on","description":""},</v>
      </c>
      <c r="O368" s="5" t="str">
        <f aca="false">VLOOKUP(C368,part!$A$2:$G$51,7,0)</f>
        <v>{"id":"6","category":"BATTERY","name":"OE BATTERY","code":"DIN88","description":""},</v>
      </c>
      <c r="P368" s="5" t="str">
        <f aca="false">VLOOKUP(A368,product!B368:Y987,23,0)</f>
        <v>{"id":"367","car_part_id":"367","bestbuy_id":"2003","category":"battery","brand":"energizer","name":"","value":"","description":"17020","price":"17020"},</v>
      </c>
    </row>
    <row r="369" customFormat="false" ht="13.8" hidden="false" customHeight="false" outlineLevel="0" collapsed="false">
      <c r="A369" s="5" t="n">
        <v>368</v>
      </c>
      <c r="B369" s="8" t="n">
        <v>368</v>
      </c>
      <c r="C369" s="5" t="n">
        <f aca="false">VLOOKUP(B369,model!A368:H987,8,0)</f>
        <v>12</v>
      </c>
      <c r="D369" s="5" t="str">
        <f aca="false">IFERROR(VLOOKUP(C369,part!$A$2:$E$51,2,0),"")</f>
        <v>BATTERY</v>
      </c>
      <c r="E369" s="5" t="str">
        <f aca="false">IFERROR(VLOOKUP(C369,part!$A$2:$E$51,3,0),"")</f>
        <v>OE BATTERY</v>
      </c>
      <c r="F369" s="5" t="str">
        <f aca="false">IFERROR(VLOOKUP(C369,part!$A$2:$E$51,4,0),"")</f>
        <v>DIN110</v>
      </c>
      <c r="G369" s="5" t="n">
        <f aca="false">IFERROR(VLOOKUP(C369,part!$A$2:$E$51,5,0),"")</f>
        <v>0</v>
      </c>
      <c r="H369" s="5" t="str">
        <f aca="false">VLOOKUP(A369,model!$A$1:$I$620,9,0)</f>
        <v>If the vehicle is equipped with start/stop technology, the recommended battery is ENERGIZER AGM</v>
      </c>
      <c r="I369" s="5" t="n">
        <f aca="false">VLOOKUP(B369,model!$A$2:$J$620,10,0)</f>
        <v>0</v>
      </c>
      <c r="J369" s="5" t="e">
        <f aca="false">VLOOKUP(B369,Sheet6!K368:L1271,2,0)</f>
        <v>#N/A</v>
      </c>
      <c r="K369" s="5" t="n">
        <f aca="false">VLOOKUP(B369,model!A368:M987,13,0)</f>
        <v>0</v>
      </c>
      <c r="L369" s="5" t="str">
        <f aca="false">"{"&amp;""""&amp;"id"&amp;""""&amp;":"&amp;""""&amp;A369&amp;""""&amp;","&amp;""""&amp;"car_model_id"&amp;""""&amp;":"&amp;""""&amp;B369&amp;""""&amp;","&amp;""""&amp;"car_model"&amp;""""&amp;":"&amp;"["&amp;N369&amp;"],"&amp;""""&amp;"parts"&amp;""""&amp;":"&amp;"["&amp;O369&amp;"]"&amp;","&amp;""""&amp;"products"&amp;""""&amp;":"&amp;"["&amp;P369&amp;"]"&amp;"}"&amp;","</f>
        <v>{"id":"368","car_model_id":"368","car_model":[{"id":"368","make_id":"28","model_name":"G Class","year_model":"","description":""},],"parts":[{"id":"12","category":"BATTERY","name":"OE BATTERY","code":"DIN110","description":""},],"products":[{"id":"368","car_part_id":"368","bestbuy_id":"0","category":"battery","brand":"energizer","name":"","value":"","description":"","price":""},]},</v>
      </c>
      <c r="M369" s="5" t="str">
        <f aca="false">"parts"&amp;""""&amp;":"&amp;"["&amp;O369&amp;"]"&amp;","&amp;""""&amp;"products"&amp;""""&amp;":"&amp;"["&amp;P369&amp;"]"&amp;"}"&amp;","</f>
        <v>parts":[{"id":"12","category":"BATTERY","name":"OE BATTERY","code":"DIN110","description":""},],"products":[{"id":"368","car_part_id":"368","bestbuy_id":"0","category":"battery","brand":"energizer","name":"","value":"","description":"","price":""},]},</v>
      </c>
      <c r="N369" s="5" t="str">
        <f aca="false">VLOOKUP(B369,model!$A$2:$V$620,22,0)</f>
        <v>{"id":"368","make_id":"28","model_name":"G Class","year_model":"","description":""},</v>
      </c>
      <c r="O369" s="5" t="str">
        <f aca="false">VLOOKUP(C369,part!$A$2:$G$51,7,0)</f>
        <v>{"id":"12","category":"BATTERY","name":"OE BATTERY","code":"DIN110","description":""},</v>
      </c>
      <c r="P369" s="5" t="str">
        <f aca="false">VLOOKUP(A369,product!B369:Y988,23,0)</f>
        <v>{"id":"368","car_part_id":"368","bestbuy_id":"0","category":"battery","brand":"energizer","name":"","value":"","description":"","price":""},</v>
      </c>
    </row>
    <row r="370" customFormat="false" ht="13.8" hidden="false" customHeight="false" outlineLevel="0" collapsed="false">
      <c r="A370" s="5" t="n">
        <v>369</v>
      </c>
      <c r="B370" s="8" t="n">
        <v>369</v>
      </c>
      <c r="C370" s="5" t="n">
        <f aca="false">VLOOKUP(B370,model!A369:H988,8,0)</f>
        <v>6</v>
      </c>
      <c r="D370" s="5" t="str">
        <f aca="false">IFERROR(VLOOKUP(C370,part!$A$2:$E$51,2,0),"")</f>
        <v>BATTERY</v>
      </c>
      <c r="E370" s="5" t="str">
        <f aca="false">IFERROR(VLOOKUP(C370,part!$A$2:$E$51,3,0),"")</f>
        <v>OE BATTERY</v>
      </c>
      <c r="F370" s="5" t="str">
        <f aca="false">IFERROR(VLOOKUP(C370,part!$A$2:$E$51,4,0),"")</f>
        <v>DIN88</v>
      </c>
      <c r="G370" s="5" t="n">
        <f aca="false">IFERROR(VLOOKUP(C370,part!$A$2:$E$51,5,0),"")</f>
        <v>0</v>
      </c>
      <c r="H370" s="5" t="str">
        <f aca="false">VLOOKUP(A370,model!$A$1:$I$620,9,0)</f>
        <v>If the vehicle is equipped with start/stop technology, the recommended battery is ENERGIZER AGM</v>
      </c>
      <c r="I370" s="5" t="n">
        <f aca="false">VLOOKUP(B370,model!$A$2:$J$620,10,0)</f>
        <v>2003</v>
      </c>
      <c r="J370" s="5" t="e">
        <f aca="false">VLOOKUP(B370,Sheet6!K369:L1272,2,0)</f>
        <v>#N/A</v>
      </c>
      <c r="K370" s="5" t="n">
        <f aca="false">VLOOKUP(B370,model!A369:M988,13,0)</f>
        <v>2003</v>
      </c>
      <c r="L370" s="5" t="str">
        <f aca="false">"{"&amp;""""&amp;"id"&amp;""""&amp;":"&amp;""""&amp;A370&amp;""""&amp;","&amp;""""&amp;"car_model_id"&amp;""""&amp;":"&amp;""""&amp;B370&amp;""""&amp;","&amp;""""&amp;"car_model"&amp;""""&amp;":"&amp;"["&amp;N370&amp;"],"&amp;""""&amp;"parts"&amp;""""&amp;":"&amp;"["&amp;O370&amp;"]"&amp;","&amp;""""&amp;"products"&amp;""""&amp;":"&amp;"["&amp;P370&amp;"]"&amp;"}"&amp;","</f>
        <v>{"id":"369","car_model_id":"369","car_model":[{"id":"369","make_id":"28","model_name":"GL Class ","year_model":"","description":""},],"parts":[{"id":"6","category":"BATTERY","name":"OE BATTERY","code":"DIN88","description":""},],"products":[{"id":"369","car_part_id":"369","bestbuy_id":"2003","category":"battery","brand":"energizer","name":"","value":"","description":"17020","price":"17020"},]},</v>
      </c>
      <c r="M370" s="5" t="str">
        <f aca="false">"parts"&amp;""""&amp;":"&amp;"["&amp;O370&amp;"]"&amp;","&amp;""""&amp;"products"&amp;""""&amp;":"&amp;"["&amp;P370&amp;"]"&amp;"}"&amp;","</f>
        <v>parts":[{"id":"6","category":"BATTERY","name":"OE BATTERY","code":"DIN88","description":""},],"products":[{"id":"369","car_part_id":"369","bestbuy_id":"2003","category":"battery","brand":"energizer","name":"","value":"","description":"17020","price":"17020"},]},</v>
      </c>
      <c r="N370" s="5" t="str">
        <f aca="false">VLOOKUP(B370,model!$A$2:$V$620,22,0)</f>
        <v>{"id":"369","make_id":"28","model_name":"GL Class ","year_model":"","description":""},</v>
      </c>
      <c r="O370" s="5" t="str">
        <f aca="false">VLOOKUP(C370,part!$A$2:$G$51,7,0)</f>
        <v>{"id":"6","category":"BATTERY","name":"OE BATTERY","code":"DIN88","description":""},</v>
      </c>
      <c r="P370" s="5" t="str">
        <f aca="false">VLOOKUP(A370,product!B370:Y989,23,0)</f>
        <v>{"id":"369","car_part_id":"369","bestbuy_id":"2003","category":"battery","brand":"energizer","name":"","value":"","description":"17020","price":"17020"},</v>
      </c>
    </row>
    <row r="371" customFormat="false" ht="13.8" hidden="false" customHeight="false" outlineLevel="0" collapsed="false">
      <c r="A371" s="5" t="n">
        <v>370</v>
      </c>
      <c r="B371" s="8" t="n">
        <v>370</v>
      </c>
      <c r="C371" s="5" t="n">
        <f aca="false">VLOOKUP(B371,model!A370:H989,8,0)</f>
        <v>1</v>
      </c>
      <c r="D371" s="5" t="str">
        <f aca="false">IFERROR(VLOOKUP(C371,part!$A$2:$E$51,2,0),"")</f>
        <v>BATTERY</v>
      </c>
      <c r="E371" s="5" t="str">
        <f aca="false">IFERROR(VLOOKUP(C371,part!$A$2:$E$51,3,0),"")</f>
        <v>OE BATTERY</v>
      </c>
      <c r="F371" s="5" t="str">
        <f aca="false">IFERROR(VLOOKUP(C371,part!$A$2:$E$51,4,0),"")</f>
        <v>N70</v>
      </c>
      <c r="G371" s="5" t="n">
        <f aca="false">IFERROR(VLOOKUP(C371,part!$A$2:$E$51,5,0),"")</f>
        <v>0</v>
      </c>
      <c r="H371" s="5" t="str">
        <f aca="false">VLOOKUP(A371,model!$A$1:$I$620,9,0)</f>
        <v>If the vehicle is equipped with start/stop technology, the recommended battery is ENERGIZER AGM</v>
      </c>
      <c r="I371" s="5" t="n">
        <f aca="false">VLOOKUP(B371,model!$A$2:$J$620,10,0)</f>
        <v>0</v>
      </c>
      <c r="J371" s="5" t="e">
        <f aca="false">VLOOKUP(B371,Sheet6!K370:L1273,2,0)</f>
        <v>#N/A</v>
      </c>
      <c r="K371" s="5" t="n">
        <f aca="false">VLOOKUP(B371,model!A370:M989,13,0)</f>
        <v>0</v>
      </c>
      <c r="L371" s="5" t="str">
        <f aca="false">"{"&amp;""""&amp;"id"&amp;""""&amp;":"&amp;""""&amp;A371&amp;""""&amp;","&amp;""""&amp;"car_model_id"&amp;""""&amp;":"&amp;""""&amp;B371&amp;""""&amp;","&amp;""""&amp;"car_model"&amp;""""&amp;":"&amp;"["&amp;N371&amp;"],"&amp;""""&amp;"parts"&amp;""""&amp;":"&amp;"["&amp;O371&amp;"]"&amp;","&amp;""""&amp;"products"&amp;""""&amp;":"&amp;"["&amp;P371&amp;"]"&amp;"}"&amp;","</f>
        <v>{"id":"370","car_model_id":"370","car_model":[{"id":"370","make_id":"28","model_name":"M Class (GLE)","year_model":"1996 - on","description":""},],"parts":[{"id":"1","category":"BATTERY","name":"OE BATTERY","code":"N70","description":""},],"products":[{"id":"370","car_part_id":"370","bestbuy_id":"0","category":"battery","brand":"energizer","name":"","value":"","description":"","price":""},]},</v>
      </c>
      <c r="M371" s="5" t="str">
        <f aca="false">"parts"&amp;""""&amp;":"&amp;"["&amp;O371&amp;"]"&amp;","&amp;""""&amp;"products"&amp;""""&amp;":"&amp;"["&amp;P371&amp;"]"&amp;"}"&amp;","</f>
        <v>parts":[{"id":"1","category":"BATTERY","name":"OE BATTERY","code":"N70","description":""},],"products":[{"id":"370","car_part_id":"370","bestbuy_id":"0","category":"battery","brand":"energizer","name":"","value":"","description":"","price":""},]},</v>
      </c>
      <c r="N371" s="5" t="str">
        <f aca="false">VLOOKUP(B371,model!$A$2:$V$620,22,0)</f>
        <v>{"id":"370","make_id":"28","model_name":"M Class (GLE)","year_model":"1996 - on","description":""},</v>
      </c>
      <c r="O371" s="5" t="str">
        <f aca="false">VLOOKUP(C371,part!$A$2:$G$51,7,0)</f>
        <v>{"id":"1","category":"BATTERY","name":"OE BATTERY","code":"N70","description":""},</v>
      </c>
      <c r="P371" s="5" t="str">
        <f aca="false">VLOOKUP(A371,product!B371:Y990,23,0)</f>
        <v>{"id":"370","car_part_id":"370","bestbuy_id":"0","category":"battery","brand":"energizer","name":"","value":"","description":"","price":""},</v>
      </c>
    </row>
    <row r="372" customFormat="false" ht="13.8" hidden="false" customHeight="false" outlineLevel="0" collapsed="false">
      <c r="A372" s="5" t="n">
        <v>371</v>
      </c>
      <c r="B372" s="8" t="n">
        <v>371</v>
      </c>
      <c r="C372" s="5" t="n">
        <f aca="false">VLOOKUP(B372,model!A371:H990,8,0)</f>
        <v>13</v>
      </c>
      <c r="D372" s="5" t="str">
        <f aca="false">IFERROR(VLOOKUP(C372,part!$A$2:$E$51,2,0),"")</f>
        <v>BATTERY</v>
      </c>
      <c r="E372" s="5" t="str">
        <f aca="false">IFERROR(VLOOKUP(C372,part!$A$2:$E$51,3,0),"")</f>
        <v>OE BATTERY</v>
      </c>
      <c r="F372" s="5" t="str">
        <f aca="false">IFERROR(VLOOKUP(C372,part!$A$2:$E$51,4,0),"")</f>
        <v>DIN77</v>
      </c>
      <c r="G372" s="5" t="n">
        <f aca="false">IFERROR(VLOOKUP(C372,part!$A$2:$E$51,5,0),"")</f>
        <v>0</v>
      </c>
      <c r="H372" s="5" t="str">
        <f aca="false">VLOOKUP(A372,model!$A$1:$I$620,9,0)</f>
        <v>If the vehicle is equipped with start/stop technology, the recommended battery is ENERGIZER AGM</v>
      </c>
      <c r="I372" s="5" t="n">
        <f aca="false">VLOOKUP(B372,model!$A$2:$J$620,10,0)</f>
        <v>0</v>
      </c>
      <c r="J372" s="5" t="e">
        <f aca="false">VLOOKUP(B372,Sheet6!K371:L1274,2,0)</f>
        <v>#N/A</v>
      </c>
      <c r="K372" s="5" t="n">
        <f aca="false">VLOOKUP(B372,model!A371:M990,13,0)</f>
        <v>0</v>
      </c>
      <c r="L372" s="5" t="str">
        <f aca="false">"{"&amp;""""&amp;"id"&amp;""""&amp;":"&amp;""""&amp;A372&amp;""""&amp;","&amp;""""&amp;"car_model_id"&amp;""""&amp;":"&amp;""""&amp;B372&amp;""""&amp;","&amp;""""&amp;"car_model"&amp;""""&amp;":"&amp;"["&amp;N372&amp;"],"&amp;""""&amp;"parts"&amp;""""&amp;":"&amp;"["&amp;O372&amp;"]"&amp;","&amp;""""&amp;"products"&amp;""""&amp;":"&amp;"["&amp;P372&amp;"]"&amp;"}"&amp;","</f>
        <v>{"id":"371","car_model_id":"371","car_model":[{"id":"371","make_id":"28","model_name":"GLE Coupe","year_model":"2015","description":""},],"parts":[{"id":"13","category":"BATTERY","name":"OE BATTERY","code":"DIN77","description":""},],"products":[{"id":"371","car_part_id":"371","bestbuy_id":"0","category":"battery","brand":"energizer","name":"","value":"","description":"","price":""},]},</v>
      </c>
      <c r="M372" s="5" t="str">
        <f aca="false">"parts"&amp;""""&amp;":"&amp;"["&amp;O372&amp;"]"&amp;","&amp;""""&amp;"products"&amp;""""&amp;":"&amp;"["&amp;P372&amp;"]"&amp;"}"&amp;","</f>
        <v>parts":[{"id":"13","category":"BATTERY","name":"OE BATTERY","code":"DIN77","description":""},],"products":[{"id":"371","car_part_id":"371","bestbuy_id":"0","category":"battery","brand":"energizer","name":"","value":"","description":"","price":""},]},</v>
      </c>
      <c r="N372" s="5" t="str">
        <f aca="false">VLOOKUP(B372,model!$A$2:$V$620,22,0)</f>
        <v>{"id":"371","make_id":"28","model_name":"GLE Coupe","year_model":"2015","description":""},</v>
      </c>
      <c r="O372" s="5" t="str">
        <f aca="false">VLOOKUP(C372,part!$A$2:$G$51,7,0)</f>
        <v>{"id":"13","category":"BATTERY","name":"OE BATTERY","code":"DIN77","description":""},</v>
      </c>
      <c r="P372" s="5" t="str">
        <f aca="false">VLOOKUP(A372,product!B372:Y991,23,0)</f>
        <v>{"id":"371","car_part_id":"371","bestbuy_id":"0","category":"battery","brand":"energizer","name":"","value":"","description":"","price":""},</v>
      </c>
    </row>
    <row r="373" customFormat="false" ht="13.8" hidden="false" customHeight="false" outlineLevel="0" collapsed="false">
      <c r="A373" s="5" t="n">
        <v>372</v>
      </c>
      <c r="B373" s="8" t="n">
        <v>372</v>
      </c>
      <c r="C373" s="5" t="n">
        <f aca="false">VLOOKUP(B373,model!A372:H991,8,0)</f>
        <v>6</v>
      </c>
      <c r="D373" s="5" t="str">
        <f aca="false">IFERROR(VLOOKUP(C373,part!$A$2:$E$51,2,0),"")</f>
        <v>BATTERY</v>
      </c>
      <c r="E373" s="5" t="str">
        <f aca="false">IFERROR(VLOOKUP(C373,part!$A$2:$E$51,3,0),"")</f>
        <v>OE BATTERY</v>
      </c>
      <c r="F373" s="5" t="str">
        <f aca="false">IFERROR(VLOOKUP(C373,part!$A$2:$E$51,4,0),"")</f>
        <v>DIN88</v>
      </c>
      <c r="G373" s="5" t="n">
        <f aca="false">IFERROR(VLOOKUP(C373,part!$A$2:$E$51,5,0),"")</f>
        <v>0</v>
      </c>
      <c r="H373" s="5" t="str">
        <f aca="false">VLOOKUP(A373,model!$A$1:$I$620,9,0)</f>
        <v>If the vehicle is equipped with start/stop technology, the recommended battery is ENERGIZER AGM</v>
      </c>
      <c r="I373" s="5" t="n">
        <f aca="false">VLOOKUP(B373,model!$A$2:$J$620,10,0)</f>
        <v>2003</v>
      </c>
      <c r="J373" s="5" t="e">
        <f aca="false">VLOOKUP(B373,Sheet6!K372:L1275,2,0)</f>
        <v>#N/A</v>
      </c>
      <c r="K373" s="5" t="n">
        <f aca="false">VLOOKUP(B373,model!A372:M991,13,0)</f>
        <v>2003</v>
      </c>
      <c r="L373" s="5" t="str">
        <f aca="false">"{"&amp;""""&amp;"id"&amp;""""&amp;":"&amp;""""&amp;A373&amp;""""&amp;","&amp;""""&amp;"car_model_id"&amp;""""&amp;":"&amp;""""&amp;B373&amp;""""&amp;","&amp;""""&amp;"car_model"&amp;""""&amp;":"&amp;"["&amp;N373&amp;"],"&amp;""""&amp;"parts"&amp;""""&amp;":"&amp;"["&amp;O373&amp;"]"&amp;","&amp;""""&amp;"products"&amp;""""&amp;":"&amp;"["&amp;P373&amp;"]"&amp;"}"&amp;","</f>
        <v>{"id":"372","car_model_id":"372","car_model":[{"id":"372","make_id":"28","model_name":"ML 350/500 (GLE)","year_model":"","description":""},],"parts":[{"id":"6","category":"BATTERY","name":"OE BATTERY","code":"DIN88","description":""},],"products":[{"id":"372","car_part_id":"372","bestbuy_id":"2003","category":"battery","brand":"energizer","name":"","value":"","description":"17020","price":"17020"},]},</v>
      </c>
      <c r="M373" s="5" t="str">
        <f aca="false">"parts"&amp;""""&amp;":"&amp;"["&amp;O373&amp;"]"&amp;","&amp;""""&amp;"products"&amp;""""&amp;":"&amp;"["&amp;P373&amp;"]"&amp;"}"&amp;","</f>
        <v>parts":[{"id":"6","category":"BATTERY","name":"OE BATTERY","code":"DIN88","description":""},],"products":[{"id":"372","car_part_id":"372","bestbuy_id":"2003","category":"battery","brand":"energizer","name":"","value":"","description":"17020","price":"17020"},]},</v>
      </c>
      <c r="N373" s="5" t="str">
        <f aca="false">VLOOKUP(B373,model!$A$2:$V$620,22,0)</f>
        <v>{"id":"372","make_id":"28","model_name":"ML 350/500 (GLE)","year_model":"","description":""},</v>
      </c>
      <c r="O373" s="5" t="str">
        <f aca="false">VLOOKUP(C373,part!$A$2:$G$51,7,0)</f>
        <v>{"id":"6","category":"BATTERY","name":"OE BATTERY","code":"DIN88","description":""},</v>
      </c>
      <c r="P373" s="5" t="str">
        <f aca="false">VLOOKUP(A373,product!B373:Y992,23,0)</f>
        <v>{"id":"372","car_part_id":"372","bestbuy_id":"2003","category":"battery","brand":"energizer","name":"","value":"","description":"17020","price":"17020"},</v>
      </c>
    </row>
    <row r="374" customFormat="false" ht="13.8" hidden="false" customHeight="false" outlineLevel="0" collapsed="false">
      <c r="A374" s="5" t="n">
        <v>373</v>
      </c>
      <c r="B374" s="8" t="n">
        <v>373</v>
      </c>
      <c r="C374" s="5" t="n">
        <f aca="false">VLOOKUP(B374,model!A373:H992,8,0)</f>
        <v>6</v>
      </c>
      <c r="D374" s="5" t="str">
        <f aca="false">IFERROR(VLOOKUP(C374,part!$A$2:$E$51,2,0),"")</f>
        <v>BATTERY</v>
      </c>
      <c r="E374" s="5" t="str">
        <f aca="false">IFERROR(VLOOKUP(C374,part!$A$2:$E$51,3,0),"")</f>
        <v>OE BATTERY</v>
      </c>
      <c r="F374" s="5" t="str">
        <f aca="false">IFERROR(VLOOKUP(C374,part!$A$2:$E$51,4,0),"")</f>
        <v>DIN88</v>
      </c>
      <c r="G374" s="5" t="n">
        <f aca="false">IFERROR(VLOOKUP(C374,part!$A$2:$E$51,5,0),"")</f>
        <v>0</v>
      </c>
      <c r="H374" s="5" t="str">
        <f aca="false">VLOOKUP(A374,model!$A$1:$I$620,9,0)</f>
        <v>If the vehicle is equipped with start/stop technology, the recommended battery is ENERGIZER AGM</v>
      </c>
      <c r="I374" s="5" t="n">
        <f aca="false">VLOOKUP(B374,model!$A$2:$J$620,10,0)</f>
        <v>2003</v>
      </c>
      <c r="J374" s="5" t="e">
        <f aca="false">VLOOKUP(B374,Sheet6!K373:L1276,2,0)</f>
        <v>#N/A</v>
      </c>
      <c r="K374" s="5" t="n">
        <f aca="false">VLOOKUP(B374,model!A373:M992,13,0)</f>
        <v>2003</v>
      </c>
      <c r="L374" s="5" t="str">
        <f aca="false">"{"&amp;""""&amp;"id"&amp;""""&amp;":"&amp;""""&amp;A374&amp;""""&amp;","&amp;""""&amp;"car_model_id"&amp;""""&amp;":"&amp;""""&amp;B374&amp;""""&amp;","&amp;""""&amp;"car_model"&amp;""""&amp;":"&amp;"["&amp;N374&amp;"],"&amp;""""&amp;"parts"&amp;""""&amp;":"&amp;"["&amp;O374&amp;"]"&amp;","&amp;""""&amp;"products"&amp;""""&amp;":"&amp;"["&amp;P374&amp;"]"&amp;"}"&amp;","</f>
        <v>{"id":"373","car_model_id":"373","car_model":[{"id":"373","make_id":"28","model_name":"GLC (Old GLK220)","year_model":"","description":""},],"parts":[{"id":"6","category":"BATTERY","name":"OE BATTERY","code":"DIN88","description":""},],"products":[{"id":"373","car_part_id":"373","bestbuy_id":"2003","category":"battery","brand":"energizer","name":"","value":"","description":"17020","price":"17020"},]},</v>
      </c>
      <c r="M374" s="5" t="str">
        <f aca="false">"parts"&amp;""""&amp;":"&amp;"["&amp;O374&amp;"]"&amp;","&amp;""""&amp;"products"&amp;""""&amp;":"&amp;"["&amp;P374&amp;"]"&amp;"}"&amp;","</f>
        <v>parts":[{"id":"6","category":"BATTERY","name":"OE BATTERY","code":"DIN88","description":""},],"products":[{"id":"373","car_part_id":"373","bestbuy_id":"2003","category":"battery","brand":"energizer","name":"","value":"","description":"17020","price":"17020"},]},</v>
      </c>
      <c r="N374" s="5" t="str">
        <f aca="false">VLOOKUP(B374,model!$A$2:$V$620,22,0)</f>
        <v>{"id":"373","make_id":"28","model_name":"GLC (Old GLK220)","year_model":"","description":""},</v>
      </c>
      <c r="O374" s="5" t="str">
        <f aca="false">VLOOKUP(C374,part!$A$2:$G$51,7,0)</f>
        <v>{"id":"6","category":"BATTERY","name":"OE BATTERY","code":"DIN88","description":""},</v>
      </c>
      <c r="P374" s="5" t="str">
        <f aca="false">VLOOKUP(A374,product!B374:Y993,23,0)</f>
        <v>{"id":"373","car_part_id":"373","bestbuy_id":"2003","category":"battery","brand":"energizer","name":"","value":"","description":"17020","price":"17020"},</v>
      </c>
    </row>
    <row r="375" customFormat="false" ht="13.8" hidden="false" customHeight="false" outlineLevel="0" collapsed="false">
      <c r="A375" s="5" t="n">
        <v>374</v>
      </c>
      <c r="B375" s="8" t="n">
        <v>374</v>
      </c>
      <c r="C375" s="5" t="n">
        <f aca="false">VLOOKUP(B375,model!A374:H993,8,0)</f>
        <v>6</v>
      </c>
      <c r="D375" s="5" t="str">
        <f aca="false">IFERROR(VLOOKUP(C375,part!$A$2:$E$51,2,0),"")</f>
        <v>BATTERY</v>
      </c>
      <c r="E375" s="5" t="str">
        <f aca="false">IFERROR(VLOOKUP(C375,part!$A$2:$E$51,3,0),"")</f>
        <v>OE BATTERY</v>
      </c>
      <c r="F375" s="5" t="str">
        <f aca="false">IFERROR(VLOOKUP(C375,part!$A$2:$E$51,4,0),"")</f>
        <v>DIN88</v>
      </c>
      <c r="G375" s="5" t="n">
        <f aca="false">IFERROR(VLOOKUP(C375,part!$A$2:$E$51,5,0),"")</f>
        <v>0</v>
      </c>
      <c r="H375" s="5" t="str">
        <f aca="false">VLOOKUP(A375,model!$A$1:$I$620,9,0)</f>
        <v>If the vehicle is equipped with start/stop technology, the recommended battery is ENERGIZER AGM</v>
      </c>
      <c r="I375" s="5" t="n">
        <f aca="false">VLOOKUP(B375,model!$A$2:$J$620,10,0)</f>
        <v>2003</v>
      </c>
      <c r="J375" s="5" t="e">
        <f aca="false">VLOOKUP(B375,Sheet6!K374:L1277,2,0)</f>
        <v>#N/A</v>
      </c>
      <c r="K375" s="5" t="n">
        <f aca="false">VLOOKUP(B375,model!A374:M993,13,0)</f>
        <v>2003</v>
      </c>
      <c r="L375" s="5" t="str">
        <f aca="false">"{"&amp;""""&amp;"id"&amp;""""&amp;":"&amp;""""&amp;A375&amp;""""&amp;","&amp;""""&amp;"car_model_id"&amp;""""&amp;":"&amp;""""&amp;B375&amp;""""&amp;","&amp;""""&amp;"car_model"&amp;""""&amp;":"&amp;"["&amp;N375&amp;"],"&amp;""""&amp;"parts"&amp;""""&amp;":"&amp;"["&amp;O375&amp;"]"&amp;","&amp;""""&amp;"products"&amp;""""&amp;":"&amp;"["&amp;P375&amp;"]"&amp;"}"&amp;","</f>
        <v>{"id":"374","car_model_id":"374","car_model":[{"id":"374","make_id":"28","model_name":"R Class","year_model":"","description":""},],"parts":[{"id":"6","category":"BATTERY","name":"OE BATTERY","code":"DIN88","description":""},],"products":[{"id":"374","car_part_id":"374","bestbuy_id":"2003","category":"battery","brand":"energizer","name":"","value":"","description":"17020","price":"17020"},]},</v>
      </c>
      <c r="M375" s="5" t="str">
        <f aca="false">"parts"&amp;""""&amp;":"&amp;"["&amp;O375&amp;"]"&amp;","&amp;""""&amp;"products"&amp;""""&amp;":"&amp;"["&amp;P375&amp;"]"&amp;"}"&amp;","</f>
        <v>parts":[{"id":"6","category":"BATTERY","name":"OE BATTERY","code":"DIN88","description":""},],"products":[{"id":"374","car_part_id":"374","bestbuy_id":"2003","category":"battery","brand":"energizer","name":"","value":"","description":"17020","price":"17020"},]},</v>
      </c>
      <c r="N375" s="5" t="str">
        <f aca="false">VLOOKUP(B375,model!$A$2:$V$620,22,0)</f>
        <v>{"id":"374","make_id":"28","model_name":"R Class","year_model":"","description":""},</v>
      </c>
      <c r="O375" s="5" t="str">
        <f aca="false">VLOOKUP(C375,part!$A$2:$G$51,7,0)</f>
        <v>{"id":"6","category":"BATTERY","name":"OE BATTERY","code":"DIN88","description":""},</v>
      </c>
      <c r="P375" s="5" t="str">
        <f aca="false">VLOOKUP(A375,product!B375:Y994,23,0)</f>
        <v>{"id":"374","car_part_id":"374","bestbuy_id":"2003","category":"battery","brand":"energizer","name":"","value":"","description":"17020","price":"17020"},</v>
      </c>
    </row>
    <row r="376" customFormat="false" ht="13.8" hidden="false" customHeight="false" outlineLevel="0" collapsed="false">
      <c r="A376" s="5" t="n">
        <v>375</v>
      </c>
      <c r="B376" s="8" t="n">
        <v>375</v>
      </c>
      <c r="C376" s="5" t="n">
        <f aca="false">VLOOKUP(B376,model!A375:H994,8,0)</f>
        <v>6</v>
      </c>
      <c r="D376" s="5" t="str">
        <f aca="false">IFERROR(VLOOKUP(C376,part!$A$2:$E$51,2,0),"")</f>
        <v>BATTERY</v>
      </c>
      <c r="E376" s="5" t="str">
        <f aca="false">IFERROR(VLOOKUP(C376,part!$A$2:$E$51,3,0),"")</f>
        <v>OE BATTERY</v>
      </c>
      <c r="F376" s="5" t="str">
        <f aca="false">IFERROR(VLOOKUP(C376,part!$A$2:$E$51,4,0),"")</f>
        <v>DIN88</v>
      </c>
      <c r="G376" s="5" t="n">
        <f aca="false">IFERROR(VLOOKUP(C376,part!$A$2:$E$51,5,0),"")</f>
        <v>0</v>
      </c>
      <c r="H376" s="5" t="str">
        <f aca="false">VLOOKUP(A376,model!$A$1:$I$620,9,0)</f>
        <v>If the vehicle is equipped with start/stop technology, the recommended battery is ENERGIZER AGM</v>
      </c>
      <c r="I376" s="5" t="n">
        <f aca="false">VLOOKUP(B376,model!$A$2:$J$620,10,0)</f>
        <v>2003</v>
      </c>
      <c r="J376" s="5" t="e">
        <f aca="false">VLOOKUP(B376,Sheet6!K375:L1278,2,0)</f>
        <v>#N/A</v>
      </c>
      <c r="K376" s="5" t="n">
        <f aca="false">VLOOKUP(B376,model!A375:M994,13,0)</f>
        <v>2003</v>
      </c>
      <c r="L376" s="5" t="str">
        <f aca="false">"{"&amp;""""&amp;"id"&amp;""""&amp;":"&amp;""""&amp;A376&amp;""""&amp;","&amp;""""&amp;"car_model_id"&amp;""""&amp;":"&amp;""""&amp;B376&amp;""""&amp;","&amp;""""&amp;"car_model"&amp;""""&amp;":"&amp;"["&amp;N376&amp;"],"&amp;""""&amp;"parts"&amp;""""&amp;":"&amp;"["&amp;O376&amp;"]"&amp;","&amp;""""&amp;"products"&amp;""""&amp;":"&amp;"["&amp;P376&amp;"]"&amp;"}"&amp;","</f>
        <v>{"id":"375","car_model_id":"375","car_model":[{"id":"375","make_id":"28","model_name":"S Series","year_model":"2006","description":""},],"parts":[{"id":"6","category":"BATTERY","name":"OE BATTERY","code":"DIN88","description":""},],"products":[{"id":"375","car_part_id":"375","bestbuy_id":"2003","category":"battery","brand":"energizer","name":"","value":"","description":"17020","price":"17020"},]},</v>
      </c>
      <c r="M376" s="5" t="str">
        <f aca="false">"parts"&amp;""""&amp;":"&amp;"["&amp;O376&amp;"]"&amp;","&amp;""""&amp;"products"&amp;""""&amp;":"&amp;"["&amp;P376&amp;"]"&amp;"}"&amp;","</f>
        <v>parts":[{"id":"6","category":"BATTERY","name":"OE BATTERY","code":"DIN88","description":""},],"products":[{"id":"375","car_part_id":"375","bestbuy_id":"2003","category":"battery","brand":"energizer","name":"","value":"","description":"17020","price":"17020"},]},</v>
      </c>
      <c r="N376" s="5" t="str">
        <f aca="false">VLOOKUP(B376,model!$A$2:$V$620,22,0)</f>
        <v>{"id":"375","make_id":"28","model_name":"S Series","year_model":"2006","description":""},</v>
      </c>
      <c r="O376" s="5" t="str">
        <f aca="false">VLOOKUP(C376,part!$A$2:$G$51,7,0)</f>
        <v>{"id":"6","category":"BATTERY","name":"OE BATTERY","code":"DIN88","description":""},</v>
      </c>
      <c r="P376" s="5" t="str">
        <f aca="false">VLOOKUP(A376,product!B376:Y995,23,0)</f>
        <v>{"id":"375","car_part_id":"375","bestbuy_id":"2003","category":"battery","brand":"energizer","name":"","value":"","description":"17020","price":"17020"},</v>
      </c>
    </row>
    <row r="377" customFormat="false" ht="13.8" hidden="false" customHeight="false" outlineLevel="0" collapsed="false">
      <c r="A377" s="5" t="n">
        <v>376</v>
      </c>
      <c r="B377" s="8" t="n">
        <v>376</v>
      </c>
      <c r="C377" s="5" t="n">
        <f aca="false">VLOOKUP(B377,model!A376:H995,8,0)</f>
        <v>6</v>
      </c>
      <c r="D377" s="5" t="str">
        <f aca="false">IFERROR(VLOOKUP(C377,part!$A$2:$E$51,2,0),"")</f>
        <v>BATTERY</v>
      </c>
      <c r="E377" s="5" t="str">
        <f aca="false">IFERROR(VLOOKUP(C377,part!$A$2:$E$51,3,0),"")</f>
        <v>OE BATTERY</v>
      </c>
      <c r="F377" s="5" t="str">
        <f aca="false">IFERROR(VLOOKUP(C377,part!$A$2:$E$51,4,0),"")</f>
        <v>DIN88</v>
      </c>
      <c r="G377" s="5" t="n">
        <f aca="false">IFERROR(VLOOKUP(C377,part!$A$2:$E$51,5,0),"")</f>
        <v>0</v>
      </c>
      <c r="H377" s="5" t="str">
        <f aca="false">VLOOKUP(A377,model!$A$1:$I$620,9,0)</f>
        <v>If the vehicle is equipped with start/stop technology, the recommended battery is ENERGIZER AGM</v>
      </c>
      <c r="I377" s="5" t="n">
        <f aca="false">VLOOKUP(B377,model!$A$2:$J$620,10,0)</f>
        <v>2003</v>
      </c>
      <c r="J377" s="5" t="e">
        <f aca="false">VLOOKUP(B377,Sheet6!K376:L1279,2,0)</f>
        <v>#N/A</v>
      </c>
      <c r="K377" s="5" t="n">
        <f aca="false">VLOOKUP(B377,model!A376:M995,13,0)</f>
        <v>2003</v>
      </c>
      <c r="L377" s="5" t="str">
        <f aca="false">"{"&amp;""""&amp;"id"&amp;""""&amp;":"&amp;""""&amp;A377&amp;""""&amp;","&amp;""""&amp;"car_model_id"&amp;""""&amp;":"&amp;""""&amp;B377&amp;""""&amp;","&amp;""""&amp;"car_model"&amp;""""&amp;":"&amp;"["&amp;N377&amp;"],"&amp;""""&amp;"parts"&amp;""""&amp;":"&amp;"["&amp;O377&amp;"]"&amp;","&amp;""""&amp;"products"&amp;""""&amp;":"&amp;"["&amp;P377&amp;"]"&amp;"}"&amp;","</f>
        <v>{"id":"376","car_model_id":"376","car_model":[{"id":"376","make_id":"28","model_name":"SL Class","year_model":"","description":""},],"parts":[{"id":"6","category":"BATTERY","name":"OE BATTERY","code":"DIN88","description":""},],"products":[{"id":"376","car_part_id":"376","bestbuy_id":"2003","category":"battery","brand":"energizer","name":"","value":"","description":"17020","price":"17020"},]},</v>
      </c>
      <c r="M377" s="5" t="str">
        <f aca="false">"parts"&amp;""""&amp;":"&amp;"["&amp;O377&amp;"]"&amp;","&amp;""""&amp;"products"&amp;""""&amp;":"&amp;"["&amp;P377&amp;"]"&amp;"}"&amp;","</f>
        <v>parts":[{"id":"6","category":"BATTERY","name":"OE BATTERY","code":"DIN88","description":""},],"products":[{"id":"376","car_part_id":"376","bestbuy_id":"2003","category":"battery","brand":"energizer","name":"","value":"","description":"17020","price":"17020"},]},</v>
      </c>
      <c r="N377" s="5" t="str">
        <f aca="false">VLOOKUP(B377,model!$A$2:$V$620,22,0)</f>
        <v>{"id":"376","make_id":"28","model_name":"SL Class","year_model":"","description":""},</v>
      </c>
      <c r="O377" s="5" t="str">
        <f aca="false">VLOOKUP(C377,part!$A$2:$G$51,7,0)</f>
        <v>{"id":"6","category":"BATTERY","name":"OE BATTERY","code":"DIN88","description":""},</v>
      </c>
      <c r="P377" s="5" t="str">
        <f aca="false">VLOOKUP(A377,product!B377:Y996,23,0)</f>
        <v>{"id":"376","car_part_id":"376","bestbuy_id":"2003","category":"battery","brand":"energizer","name":"","value":"","description":"17020","price":"17020"},</v>
      </c>
    </row>
    <row r="378" customFormat="false" ht="13.8" hidden="false" customHeight="false" outlineLevel="0" collapsed="false">
      <c r="A378" s="5" t="n">
        <v>377</v>
      </c>
      <c r="B378" s="8" t="n">
        <v>377</v>
      </c>
      <c r="C378" s="5" t="n">
        <f aca="false">VLOOKUP(B378,model!A377:H996,8,0)</f>
        <v>5</v>
      </c>
      <c r="D378" s="5" t="str">
        <f aca="false">IFERROR(VLOOKUP(C378,part!$A$2:$E$51,2,0),"")</f>
        <v>BATTERY</v>
      </c>
      <c r="E378" s="5" t="str">
        <f aca="false">IFERROR(VLOOKUP(C378,part!$A$2:$E$51,3,0),"")</f>
        <v>OE BATTERY</v>
      </c>
      <c r="F378" s="5" t="str">
        <f aca="false">IFERROR(VLOOKUP(C378,part!$A$2:$E$51,4,0),"")</f>
        <v>DIN66</v>
      </c>
      <c r="G378" s="5" t="n">
        <f aca="false">IFERROR(VLOOKUP(C378,part!$A$2:$E$51,5,0),"")</f>
        <v>0</v>
      </c>
      <c r="H378" s="5" t="str">
        <f aca="false">VLOOKUP(A378,model!$A$1:$I$620,9,0)</f>
        <v>If the vehicle is equipped with start/stop technology, the recommended battery is ENERGIZER AGM</v>
      </c>
      <c r="I378" s="5" t="str">
        <f aca="false">VLOOKUP(B378,model!$A$2:$J$620,10,0)</f>
        <v>2001,2004</v>
      </c>
      <c r="J378" s="5" t="e">
        <f aca="false">VLOOKUP(B378,Sheet6!K377:L1280,2,0)</f>
        <v>#N/A</v>
      </c>
      <c r="K378" s="5" t="n">
        <f aca="false">VLOOKUP(B378,model!A377:M996,13,0)</f>
        <v>2001</v>
      </c>
      <c r="L378" s="5" t="str">
        <f aca="false">"{"&amp;""""&amp;"id"&amp;""""&amp;":"&amp;""""&amp;A378&amp;""""&amp;","&amp;""""&amp;"car_model_id"&amp;""""&amp;":"&amp;""""&amp;B378&amp;""""&amp;","&amp;""""&amp;"car_model"&amp;""""&amp;":"&amp;"["&amp;N378&amp;"],"&amp;""""&amp;"parts"&amp;""""&amp;":"&amp;"["&amp;O378&amp;"]"&amp;","&amp;""""&amp;"products"&amp;""""&amp;":"&amp;"["&amp;P378&amp;"]"&amp;"}"&amp;","</f>
        <v>{"id":"377","car_model_id":"377","car_model":[{"id":"377","make_id":"28","model_name":"SLK","year_model":"1997 - on","description":""},],"parts":[{"id":"5","category":"BATTERY","name":"OE BATTERY","code":"DIN66","description":""},],"products":[{"id":"377","car_part_id":"377","bestbuy_id":"2001","category":"battery","brand":"energizer","name":"","value":"","description":"7950","price":"7950"},]},</v>
      </c>
      <c r="M378" s="5" t="str">
        <f aca="false">"parts"&amp;""""&amp;":"&amp;"["&amp;O378&amp;"]"&amp;","&amp;""""&amp;"products"&amp;""""&amp;":"&amp;"["&amp;P378&amp;"]"&amp;"}"&amp;","</f>
        <v>parts":[{"id":"5","category":"BATTERY","name":"OE BATTERY","code":"DIN66","description":""},],"products":[{"id":"377","car_part_id":"377","bestbuy_id":"2001","category":"battery","brand":"energizer","name":"","value":"","description":"7950","price":"7950"},]},</v>
      </c>
      <c r="N378" s="5" t="str">
        <f aca="false">VLOOKUP(B378,model!$A$2:$V$620,22,0)</f>
        <v>{"id":"377","make_id":"28","model_name":"SLK","year_model":"1997 - on","description":""},</v>
      </c>
      <c r="O378" s="5" t="str">
        <f aca="false">VLOOKUP(C378,part!$A$2:$G$51,7,0)</f>
        <v>{"id":"5","category":"BATTERY","name":"OE BATTERY","code":"DIN66","description":""},</v>
      </c>
      <c r="P378" s="5" t="str">
        <f aca="false">VLOOKUP(A378,product!B378:Y997,23,0)</f>
        <v>{"id":"377","car_part_id":"377","bestbuy_id":"2001","category":"battery","brand":"energizer","name":"","value":"","description":"7950","price":"7950"},</v>
      </c>
    </row>
    <row r="379" customFormat="false" ht="13.8" hidden="false" customHeight="false" outlineLevel="0" collapsed="false">
      <c r="A379" s="5" t="n">
        <v>378</v>
      </c>
      <c r="B379" s="8" t="n">
        <v>378</v>
      </c>
      <c r="C379" s="5" t="n">
        <f aca="false">VLOOKUP(B379,model!A378:H997,8,0)</f>
        <v>12</v>
      </c>
      <c r="D379" s="5" t="str">
        <f aca="false">IFERROR(VLOOKUP(C379,part!$A$2:$E$51,2,0),"")</f>
        <v>BATTERY</v>
      </c>
      <c r="E379" s="5" t="str">
        <f aca="false">IFERROR(VLOOKUP(C379,part!$A$2:$E$51,3,0),"")</f>
        <v>OE BATTERY</v>
      </c>
      <c r="F379" s="5" t="str">
        <f aca="false">IFERROR(VLOOKUP(C379,part!$A$2:$E$51,4,0),"")</f>
        <v>DIN110</v>
      </c>
      <c r="G379" s="5" t="n">
        <f aca="false">IFERROR(VLOOKUP(C379,part!$A$2:$E$51,5,0),"")</f>
        <v>0</v>
      </c>
      <c r="H379" s="5" t="str">
        <f aca="false">VLOOKUP(A379,model!$A$1:$I$620,9,0)</f>
        <v>If the vehicle is equipped with start/stop technology, the recommended battery is ENERGIZER AGM</v>
      </c>
      <c r="I379" s="5" t="n">
        <f aca="false">VLOOKUP(B379,model!$A$2:$J$620,10,0)</f>
        <v>0</v>
      </c>
      <c r="J379" s="5" t="e">
        <f aca="false">VLOOKUP(B379,Sheet6!K378:L1281,2,0)</f>
        <v>#N/A</v>
      </c>
      <c r="K379" s="5" t="n">
        <f aca="false">VLOOKUP(B379,model!A378:M997,13,0)</f>
        <v>0</v>
      </c>
      <c r="L379" s="5" t="str">
        <f aca="false">"{"&amp;""""&amp;"id"&amp;""""&amp;":"&amp;""""&amp;A379&amp;""""&amp;","&amp;""""&amp;"car_model_id"&amp;""""&amp;":"&amp;""""&amp;B379&amp;""""&amp;","&amp;""""&amp;"car_model"&amp;""""&amp;":"&amp;"["&amp;N379&amp;"],"&amp;""""&amp;"parts"&amp;""""&amp;":"&amp;"["&amp;O379&amp;"]"&amp;","&amp;""""&amp;"products"&amp;""""&amp;":"&amp;"["&amp;P379&amp;"]"&amp;"}"&amp;","</f>
        <v>{"id":"378","car_model_id":"378","car_model":[{"id":"378","make_id":"28","model_name":"SLK","year_model":"2013 to Present ","description":""},],"parts":[{"id":"12","category":"BATTERY","name":"OE BATTERY","code":"DIN110","description":""},],"products":[{"id":"378","car_part_id":"378","bestbuy_id":"0","category":"battery","brand":"energizer","name":"","value":"","description":"","price":""},]},</v>
      </c>
      <c r="M379" s="5" t="str">
        <f aca="false">"parts"&amp;""""&amp;":"&amp;"["&amp;O379&amp;"]"&amp;","&amp;""""&amp;"products"&amp;""""&amp;":"&amp;"["&amp;P379&amp;"]"&amp;"}"&amp;","</f>
        <v>parts":[{"id":"12","category":"BATTERY","name":"OE BATTERY","code":"DIN110","description":""},],"products":[{"id":"378","car_part_id":"378","bestbuy_id":"0","category":"battery","brand":"energizer","name":"","value":"","description":"","price":""},]},</v>
      </c>
      <c r="N379" s="5" t="str">
        <f aca="false">VLOOKUP(B379,model!$A$2:$V$620,22,0)</f>
        <v>{"id":"378","make_id":"28","model_name":"SLK","year_model":"2013 to Present ","description":""},</v>
      </c>
      <c r="O379" s="5" t="str">
        <f aca="false">VLOOKUP(C379,part!$A$2:$G$51,7,0)</f>
        <v>{"id":"12","category":"BATTERY","name":"OE BATTERY","code":"DIN110","description":""},</v>
      </c>
      <c r="P379" s="5" t="str">
        <f aca="false">VLOOKUP(A379,product!B379:Y998,23,0)</f>
        <v>{"id":"378","car_part_id":"378","bestbuy_id":"0","category":"battery","brand":"energizer","name":"","value":"","description":"","price":""},</v>
      </c>
    </row>
    <row r="380" customFormat="false" ht="13.8" hidden="false" customHeight="false" outlineLevel="0" collapsed="false">
      <c r="A380" s="5" t="n">
        <v>379</v>
      </c>
      <c r="B380" s="8" t="n">
        <v>379</v>
      </c>
      <c r="C380" s="5" t="n">
        <f aca="false">VLOOKUP(B380,model!A379:H998,8,0)</f>
        <v>12</v>
      </c>
      <c r="D380" s="5" t="str">
        <f aca="false">IFERROR(VLOOKUP(C380,part!$A$2:$E$51,2,0),"")</f>
        <v>BATTERY</v>
      </c>
      <c r="E380" s="5" t="str">
        <f aca="false">IFERROR(VLOOKUP(C380,part!$A$2:$E$51,3,0),"")</f>
        <v>OE BATTERY</v>
      </c>
      <c r="F380" s="5" t="str">
        <f aca="false">IFERROR(VLOOKUP(C380,part!$A$2:$E$51,4,0),"")</f>
        <v>DIN110</v>
      </c>
      <c r="G380" s="5" t="n">
        <f aca="false">IFERROR(VLOOKUP(C380,part!$A$2:$E$51,5,0),"")</f>
        <v>0</v>
      </c>
      <c r="H380" s="5" t="str">
        <f aca="false">VLOOKUP(A380,model!$A$1:$I$620,9,0)</f>
        <v>If the vehicle is equipped with start/stop technology, the recommended battery is ENERGIZER AGM</v>
      </c>
      <c r="I380" s="5" t="n">
        <f aca="false">VLOOKUP(B380,model!$A$2:$J$620,10,0)</f>
        <v>0</v>
      </c>
      <c r="J380" s="5" t="e">
        <f aca="false">VLOOKUP(B380,Sheet6!K379:L1282,2,0)</f>
        <v>#N/A</v>
      </c>
      <c r="K380" s="5" t="n">
        <f aca="false">VLOOKUP(B380,model!A379:M998,13,0)</f>
        <v>0</v>
      </c>
      <c r="L380" s="5" t="str">
        <f aca="false">"{"&amp;""""&amp;"id"&amp;""""&amp;":"&amp;""""&amp;A380&amp;""""&amp;","&amp;""""&amp;"car_model_id"&amp;""""&amp;":"&amp;""""&amp;B380&amp;""""&amp;","&amp;""""&amp;"car_model"&amp;""""&amp;":"&amp;"["&amp;N380&amp;"],"&amp;""""&amp;"parts"&amp;""""&amp;":"&amp;"["&amp;O380&amp;"]"&amp;","&amp;""""&amp;"products"&amp;""""&amp;":"&amp;"["&amp;P380&amp;"]"&amp;"}"&amp;","</f>
        <v>{"id":"379","car_model_id":"379","car_model":[{"id":"379","make_id":"28","model_name":"SLS","year_model":"2013 to Present ","description":""},],"parts":[{"id":"12","category":"BATTERY","name":"OE BATTERY","code":"DIN110","description":""},],"products":[{"id":"379","car_part_id":"379","bestbuy_id":"0","category":"battery","brand":"energizer","name":"","value":"","description":"","price":""},]},</v>
      </c>
      <c r="M380" s="5" t="str">
        <f aca="false">"parts"&amp;""""&amp;":"&amp;"["&amp;O380&amp;"]"&amp;","&amp;""""&amp;"products"&amp;""""&amp;":"&amp;"["&amp;P380&amp;"]"&amp;"}"&amp;","</f>
        <v>parts":[{"id":"12","category":"BATTERY","name":"OE BATTERY","code":"DIN110","description":""},],"products":[{"id":"379","car_part_id":"379","bestbuy_id":"0","category":"battery","brand":"energizer","name":"","value":"","description":"","price":""},]},</v>
      </c>
      <c r="N380" s="5" t="str">
        <f aca="false">VLOOKUP(B380,model!$A$2:$V$620,22,0)</f>
        <v>{"id":"379","make_id":"28","model_name":"SLS","year_model":"2013 to Present ","description":""},</v>
      </c>
      <c r="O380" s="5" t="str">
        <f aca="false">VLOOKUP(C380,part!$A$2:$G$51,7,0)</f>
        <v>{"id":"12","category":"BATTERY","name":"OE BATTERY","code":"DIN110","description":""},</v>
      </c>
      <c r="P380" s="5" t="str">
        <f aca="false">VLOOKUP(A380,product!B380:Y999,23,0)</f>
        <v>{"id":"379","car_part_id":"379","bestbuy_id":"0","category":"battery","brand":"energizer","name":"","value":"","description":"","price":""},</v>
      </c>
    </row>
    <row r="381" customFormat="false" ht="13.8" hidden="false" customHeight="false" outlineLevel="0" collapsed="false">
      <c r="A381" s="5" t="n">
        <v>380</v>
      </c>
      <c r="B381" s="8" t="n">
        <v>380</v>
      </c>
      <c r="C381" s="5" t="n">
        <f aca="false">VLOOKUP(B381,model!A380:H999,8,0)</f>
        <v>12</v>
      </c>
      <c r="D381" s="5" t="str">
        <f aca="false">IFERROR(VLOOKUP(C381,part!$A$2:$E$51,2,0),"")</f>
        <v>BATTERY</v>
      </c>
      <c r="E381" s="5" t="str">
        <f aca="false">IFERROR(VLOOKUP(C381,part!$A$2:$E$51,3,0),"")</f>
        <v>OE BATTERY</v>
      </c>
      <c r="F381" s="5" t="str">
        <f aca="false">IFERROR(VLOOKUP(C381,part!$A$2:$E$51,4,0),"")</f>
        <v>DIN110</v>
      </c>
      <c r="G381" s="5" t="n">
        <f aca="false">IFERROR(VLOOKUP(C381,part!$A$2:$E$51,5,0),"")</f>
        <v>0</v>
      </c>
      <c r="H381" s="5" t="str">
        <f aca="false">VLOOKUP(A381,model!$A$1:$I$620,9,0)</f>
        <v>If the vehicle is equipped with start/stop technology, the recommended battery is ENERGIZER AGM</v>
      </c>
      <c r="I381" s="5" t="n">
        <f aca="false">VLOOKUP(B381,model!$A$2:$J$620,10,0)</f>
        <v>0</v>
      </c>
      <c r="J381" s="5" t="e">
        <f aca="false">VLOOKUP(B381,Sheet6!K380:L1283,2,0)</f>
        <v>#N/A</v>
      </c>
      <c r="K381" s="5" t="n">
        <f aca="false">VLOOKUP(B381,model!A380:M999,13,0)</f>
        <v>0</v>
      </c>
      <c r="L381" s="5" t="str">
        <f aca="false">"{"&amp;""""&amp;"id"&amp;""""&amp;":"&amp;""""&amp;A381&amp;""""&amp;","&amp;""""&amp;"car_model_id"&amp;""""&amp;":"&amp;""""&amp;B381&amp;""""&amp;","&amp;""""&amp;"car_model"&amp;""""&amp;":"&amp;"["&amp;N381&amp;"],"&amp;""""&amp;"parts"&amp;""""&amp;":"&amp;"["&amp;O381&amp;"]"&amp;","&amp;""""&amp;"products"&amp;""""&amp;":"&amp;"["&amp;P381&amp;"]"&amp;"}"&amp;","</f>
        <v>{"id":"380","car_model_id":"380","car_model":[{"id":"380","make_id":"28","model_name":"AMG - GT","year_model":"2013 to Present ","description":""},],"parts":[{"id":"12","category":"BATTERY","name":"OE BATTERY","code":"DIN110","description":""},],"products":[{"id":"380","car_part_id":"380","bestbuy_id":"0","category":"battery","brand":"energizer","name":"","value":"","description":"","price":""},]},</v>
      </c>
      <c r="M381" s="5" t="str">
        <f aca="false">"parts"&amp;""""&amp;":"&amp;"["&amp;O381&amp;"]"&amp;","&amp;""""&amp;"products"&amp;""""&amp;":"&amp;"["&amp;P381&amp;"]"&amp;"}"&amp;","</f>
        <v>parts":[{"id":"12","category":"BATTERY","name":"OE BATTERY","code":"DIN110","description":""},],"products":[{"id":"380","car_part_id":"380","bestbuy_id":"0","category":"battery","brand":"energizer","name":"","value":"","description":"","price":""},]},</v>
      </c>
      <c r="N381" s="5" t="str">
        <f aca="false">VLOOKUP(B381,model!$A$2:$V$620,22,0)</f>
        <v>{"id":"380","make_id":"28","model_name":"AMG - GT","year_model":"2013 to Present ","description":""},</v>
      </c>
      <c r="O381" s="5" t="str">
        <f aca="false">VLOOKUP(C381,part!$A$2:$G$51,7,0)</f>
        <v>{"id":"12","category":"BATTERY","name":"OE BATTERY","code":"DIN110","description":""},</v>
      </c>
      <c r="P381" s="5" t="str">
        <f aca="false">VLOOKUP(A381,product!B381:Y1000,23,0)</f>
        <v>{"id":"380","car_part_id":"380","bestbuy_id":"0","category":"battery","brand":"energizer","name":"","value":"","description":"","price":""},</v>
      </c>
    </row>
    <row r="382" customFormat="false" ht="13.8" hidden="false" customHeight="false" outlineLevel="0" collapsed="false">
      <c r="A382" s="5" t="n">
        <v>381</v>
      </c>
      <c r="B382" s="8" t="n">
        <v>381</v>
      </c>
      <c r="C382" s="5" t="n">
        <f aca="false">IFERROR(VLOOKUP(B382,model!A381:H1000,8,0),0)</f>
        <v>0</v>
      </c>
      <c r="D382" s="5" t="str">
        <f aca="false">IFERROR(VLOOKUP(C382,part!$A$2:$E$51,2,0),"")</f>
        <v/>
      </c>
      <c r="E382" s="5" t="str">
        <f aca="false">IFERROR(VLOOKUP(C382,part!$A$2:$E$51,3,0),"")</f>
        <v/>
      </c>
      <c r="F382" s="5" t="str">
        <f aca="false">IFERROR(VLOOKUP(C382,part!$A$2:$E$51,4,0),"")</f>
        <v/>
      </c>
      <c r="G382" s="5" t="str">
        <f aca="false">IFERROR(VLOOKUP(C382,part!$A$2:$E$51,5,0),"")</f>
        <v/>
      </c>
      <c r="H382" s="5" t="str">
        <f aca="false">VLOOKUP(A382,model!$A$1:$I$620,9,0)</f>
        <v>If the vehicle is equipped with start/stop technology, the recommended battery is ENERGIZER AGM</v>
      </c>
      <c r="I382" s="5" t="n">
        <f aca="false">VLOOKUP(B382,model!$A$2:$J$620,10,0)</f>
        <v>0</v>
      </c>
      <c r="J382" s="5" t="e">
        <f aca="false">VLOOKUP(B382,Sheet6!K381:L1284,2,0)</f>
        <v>#N/A</v>
      </c>
      <c r="K382" s="5" t="n">
        <f aca="false">VLOOKUP(B382,model!A381:M1000,13,0)</f>
        <v>0</v>
      </c>
      <c r="L382" s="5" t="str">
        <f aca="false">"{"&amp;""""&amp;"id"&amp;""""&amp;":"&amp;""""&amp;A382&amp;""""&amp;","&amp;""""&amp;"car_model_id"&amp;""""&amp;":"&amp;""""&amp;B382&amp;""""&amp;","&amp;""""&amp;"car_model"&amp;""""&amp;":"&amp;"["&amp;N382&amp;"],"&amp;""""&amp;"parts"&amp;""""&amp;":"&amp;"["&amp;O382&amp;"]"&amp;","&amp;""""&amp;"products"&amp;""""&amp;":"&amp;"["&amp;P382&amp;"]"&amp;"}"&amp;","</f>
        <v>{"id":"381","car_model_id":"381","car_model":[{"id":"381","make_id":"28","model_name":"Viano","year_model":"","description":""},],"parts":[],"products":[{"id":"381","car_part_id":"381","bestbuy_id":"0","category":"battery","brand":"energizer","name":"","value":"","description":"","price":""},]},</v>
      </c>
      <c r="M382" s="5" t="str">
        <f aca="false">"parts"&amp;""""&amp;":"&amp;"["&amp;O382&amp;"]"&amp;","&amp;""""&amp;"products"&amp;""""&amp;":"&amp;"["&amp;P382&amp;"]"&amp;"}"&amp;","</f>
        <v>parts":[],"products":[{"id":"381","car_part_id":"381","bestbuy_id":"0","category":"battery","brand":"energizer","name":"","value":"","description":"","price":""},]},</v>
      </c>
      <c r="N382" s="5" t="str">
        <f aca="false">VLOOKUP(B382,model!$A$2:$V$620,22,0)</f>
        <v>{"id":"381","make_id":"28","model_name":"Viano","year_model":"","description":""},</v>
      </c>
      <c r="O382" s="5" t="str">
        <f aca="false">IFERROR(VLOOKUP(C382,part!$A$2:$G$51,7,0),"")</f>
        <v/>
      </c>
      <c r="P382" s="5" t="str">
        <f aca="false">VLOOKUP(A382,product!B382:Y1001,23,0)</f>
        <v>{"id":"381","car_part_id":"381","bestbuy_id":"0","category":"battery","brand":"energizer","name":"","value":"","description":"","price":""},</v>
      </c>
    </row>
    <row r="383" customFormat="false" ht="13.8" hidden="false" customHeight="false" outlineLevel="0" collapsed="false">
      <c r="A383" s="5" t="n">
        <v>382</v>
      </c>
      <c r="B383" s="8" t="n">
        <v>382</v>
      </c>
      <c r="C383" s="5" t="n">
        <f aca="false">IFERROR(VLOOKUP(B383,model!A382:H1001,8,0),0)</f>
        <v>1</v>
      </c>
      <c r="D383" s="5" t="str">
        <f aca="false">IFERROR(VLOOKUP(C383,part!$A$2:$E$51,2,0),"")</f>
        <v>BATTERY</v>
      </c>
      <c r="E383" s="5" t="str">
        <f aca="false">IFERROR(VLOOKUP(C383,part!$A$2:$E$51,3,0),"")</f>
        <v>OE BATTERY</v>
      </c>
      <c r="F383" s="5" t="str">
        <f aca="false">IFERROR(VLOOKUP(C383,part!$A$2:$E$51,4,0),"")</f>
        <v>N70</v>
      </c>
      <c r="G383" s="5" t="n">
        <f aca="false">IFERROR(VLOOKUP(C383,part!$A$2:$E$51,5,0),"")</f>
        <v>0</v>
      </c>
      <c r="H383" s="5" t="str">
        <f aca="false">VLOOKUP(A383,model!$A$1:$I$620,9,0)</f>
        <v>D31L</v>
      </c>
      <c r="I383" s="5" t="n">
        <f aca="false">VLOOKUP(B383,model!$A$2:$J$620,10,0)</f>
        <v>0</v>
      </c>
      <c r="J383" s="5" t="e">
        <f aca="false">VLOOKUP(B383,Sheet6!K382:L1285,2,0)</f>
        <v>#N/A</v>
      </c>
      <c r="K383" s="5" t="n">
        <f aca="false">VLOOKUP(B383,model!A382:M1001,13,0)</f>
        <v>0</v>
      </c>
      <c r="L383" s="5" t="str">
        <f aca="false">"{"&amp;""""&amp;"id"&amp;""""&amp;":"&amp;""""&amp;A383&amp;""""&amp;","&amp;""""&amp;"car_model_id"&amp;""""&amp;":"&amp;""""&amp;B383&amp;""""&amp;","&amp;""""&amp;"car_model"&amp;""""&amp;":"&amp;"["&amp;N383&amp;"],"&amp;""""&amp;"parts"&amp;""""&amp;":"&amp;"["&amp;O383&amp;"]"&amp;","&amp;""""&amp;"products"&amp;""""&amp;":"&amp;"["&amp;P383&amp;"]"&amp;"}"&amp;","</f>
        <v>{"id":"382","car_model_id":"382","car_model":[{"id":"382","make_id":"29","model_name":"Strada GL","year_model":"1988 - on","description":""},],"parts":[{"id":"1","category":"BATTERY","name":"OE BATTERY","code":"N70","description":""},],"products":[{"id":"382","car_part_id":"382","bestbuy_id":"0","category":"battery","brand":"energizer","name":"D31L","value":"","description":"","price":""},]},</v>
      </c>
      <c r="M383" s="5" t="str">
        <f aca="false">"parts"&amp;""""&amp;":"&amp;"["&amp;O383&amp;"]"&amp;","&amp;""""&amp;"products"&amp;""""&amp;":"&amp;"["&amp;P383&amp;"]"&amp;"}"&amp;","</f>
        <v>parts":[{"id":"1","category":"BATTERY","name":"OE BATTERY","code":"N70","description":""},],"products":[{"id":"382","car_part_id":"382","bestbuy_id":"0","category":"battery","brand":"energizer","name":"D31L","value":"","description":"","price":""},]},</v>
      </c>
      <c r="N383" s="5" t="str">
        <f aca="false">VLOOKUP(B383,model!$A$2:$V$620,22,0)</f>
        <v>{"id":"382","make_id":"29","model_name":"Strada GL","year_model":"1988 - on","description":""},</v>
      </c>
      <c r="O383" s="5" t="str">
        <f aca="false">VLOOKUP(C383,part!$A$2:$G$51,7,0)</f>
        <v>{"id":"1","category":"BATTERY","name":"OE BATTERY","code":"N70","description":""},</v>
      </c>
      <c r="P383" s="5" t="str">
        <f aca="false">VLOOKUP(A383,product!B383:Y1002,23,0)</f>
        <v>{"id":"382","car_part_id":"382","bestbuy_id":"0","category":"battery","brand":"energizer","name":"D31L","value":"","description":"","price":""},</v>
      </c>
    </row>
    <row r="384" customFormat="false" ht="13.8" hidden="false" customHeight="false" outlineLevel="0" collapsed="false">
      <c r="A384" s="5" t="n">
        <v>383</v>
      </c>
      <c r="B384" s="8" t="n">
        <v>383</v>
      </c>
      <c r="C384" s="5" t="n">
        <f aca="false">VLOOKUP(B384,model!A383:H1002,8,0)</f>
        <v>1</v>
      </c>
      <c r="D384" s="5" t="str">
        <f aca="false">IFERROR(VLOOKUP(C384,part!$A$2:$E$51,2,0),"")</f>
        <v>BATTERY</v>
      </c>
      <c r="E384" s="5" t="str">
        <f aca="false">IFERROR(VLOOKUP(C384,part!$A$2:$E$51,3,0),"")</f>
        <v>OE BATTERY</v>
      </c>
      <c r="F384" s="5" t="str">
        <f aca="false">IFERROR(VLOOKUP(C384,part!$A$2:$E$51,4,0),"")</f>
        <v>N70</v>
      </c>
      <c r="G384" s="5" t="n">
        <f aca="false">IFERROR(VLOOKUP(C384,part!$A$2:$E$51,5,0),"")</f>
        <v>0</v>
      </c>
      <c r="H384" s="5" t="str">
        <f aca="false">VLOOKUP(A384,model!$A$1:$I$620,9,0)</f>
        <v>D31L</v>
      </c>
      <c r="I384" s="5" t="n">
        <f aca="false">VLOOKUP(B384,model!$A$2:$J$620,10,0)</f>
        <v>0</v>
      </c>
      <c r="J384" s="5" t="e">
        <f aca="false">VLOOKUP(B384,Sheet6!K383:L1286,2,0)</f>
        <v>#N/A</v>
      </c>
      <c r="K384" s="5" t="n">
        <f aca="false">VLOOKUP(B384,model!A383:M1002,13,0)</f>
        <v>1996</v>
      </c>
      <c r="L384" s="5" t="str">
        <f aca="false">"{"&amp;""""&amp;"id"&amp;""""&amp;":"&amp;""""&amp;A384&amp;""""&amp;","&amp;""""&amp;"car_model_id"&amp;""""&amp;":"&amp;""""&amp;B384&amp;""""&amp;","&amp;""""&amp;"car_model"&amp;""""&amp;":"&amp;"["&amp;N384&amp;"],"&amp;""""&amp;"parts"&amp;""""&amp;":"&amp;"["&amp;O384&amp;"]"&amp;","&amp;""""&amp;"products"&amp;""""&amp;":"&amp;"["&amp;P384&amp;"]"&amp;"}"&amp;","</f>
        <v>{"id":"383","car_model_id":"383","car_model":[{"id":"383","make_id":"29","model_name":"Strada GLX","year_model":"1988 - on","description":""},],"parts":[{"id":"1","category":"BATTERY","name":"OE BATTERY","code":"N70","description":""},],"products":[{"id":"383","car_part_id":"383","bestbuy_id":"1996","category":"battery","brand":"energizer","name":"D31L","value":"","description":"7050","price":"7050"},]},</v>
      </c>
      <c r="M384" s="5" t="str">
        <f aca="false">"parts"&amp;""""&amp;":"&amp;"["&amp;O384&amp;"]"&amp;","&amp;""""&amp;"products"&amp;""""&amp;":"&amp;"["&amp;P384&amp;"]"&amp;"}"&amp;","</f>
        <v>parts":[{"id":"1","category":"BATTERY","name":"OE BATTERY","code":"N70","description":""},],"products":[{"id":"383","car_part_id":"383","bestbuy_id":"1996","category":"battery","brand":"energizer","name":"D31L","value":"","description":"7050","price":"7050"},]},</v>
      </c>
      <c r="N384" s="5" t="str">
        <f aca="false">VLOOKUP(B384,model!$A$2:$V$620,22,0)</f>
        <v>{"id":"383","make_id":"29","model_name":"Strada GLX","year_model":"1988 - on","description":""},</v>
      </c>
      <c r="O384" s="5" t="str">
        <f aca="false">VLOOKUP(C384,part!$A$2:$G$51,7,0)</f>
        <v>{"id":"1","category":"BATTERY","name":"OE BATTERY","code":"N70","description":""},</v>
      </c>
      <c r="P384" s="5" t="str">
        <f aca="false">VLOOKUP(A384,product!B384:Y1003,23,0)</f>
        <v>{"id":"383","car_part_id":"383","bestbuy_id":"1996","category":"battery","brand":"energizer","name":"D31L","value":"","description":"7050","price":"7050"},</v>
      </c>
    </row>
    <row r="385" customFormat="false" ht="13.8" hidden="false" customHeight="false" outlineLevel="0" collapsed="false">
      <c r="A385" s="5" t="n">
        <v>384</v>
      </c>
      <c r="B385" s="8" t="n">
        <v>384</v>
      </c>
      <c r="C385" s="5" t="n">
        <f aca="false">IFERROR(VLOOKUP(B385,model!A384:H1003,8,0),0)</f>
        <v>1</v>
      </c>
      <c r="D385" s="5" t="str">
        <f aca="false">IFERROR(VLOOKUP(C385,part!$A$2:$E$51,2,0),"")</f>
        <v>BATTERY</v>
      </c>
      <c r="E385" s="5" t="str">
        <f aca="false">IFERROR(VLOOKUP(C385,part!$A$2:$E$51,3,0),"")</f>
        <v>OE BATTERY</v>
      </c>
      <c r="F385" s="5" t="str">
        <f aca="false">IFERROR(VLOOKUP(C385,part!$A$2:$E$51,4,0),"")</f>
        <v>N70</v>
      </c>
      <c r="G385" s="5" t="n">
        <f aca="false">IFERROR(VLOOKUP(C385,part!$A$2:$E$51,5,0),"")</f>
        <v>0</v>
      </c>
      <c r="H385" s="5" t="str">
        <f aca="false">VLOOKUP(A385,model!$A$1:$I$620,9,0)</f>
        <v>D31L</v>
      </c>
      <c r="I385" s="5" t="n">
        <f aca="false">VLOOKUP(B385,model!$A$2:$J$620,10,0)</f>
        <v>0</v>
      </c>
      <c r="J385" s="5" t="e">
        <f aca="false">VLOOKUP(B385,Sheet6!K384:L1287,2,0)</f>
        <v>#N/A</v>
      </c>
      <c r="K385" s="5" t="n">
        <f aca="false">VLOOKUP(B385,model!A384:M1003,13,0)</f>
        <v>0</v>
      </c>
      <c r="L385" s="5" t="str">
        <f aca="false">"{"&amp;""""&amp;"id"&amp;""""&amp;":"&amp;""""&amp;A385&amp;""""&amp;","&amp;""""&amp;"car_model_id"&amp;""""&amp;":"&amp;""""&amp;B385&amp;""""&amp;","&amp;""""&amp;"car_model"&amp;""""&amp;":"&amp;"["&amp;N385&amp;"],"&amp;""""&amp;"parts"&amp;""""&amp;":"&amp;"["&amp;O385&amp;"]"&amp;","&amp;""""&amp;"products"&amp;""""&amp;":"&amp;"["&amp;P385&amp;"]"&amp;"}"&amp;","</f>
        <v>{"id":"384","car_model_id":"384","car_model":[{"id":"384","make_id":"29","model_name":"Strada GLS Sports ","year_model":"1988 - on","description":""},],"parts":[{"id":"1","category":"BATTERY","name":"OE BATTERY","code":"N70","description":""},],"products":[{"id":"384","car_part_id":"384","bestbuy_id":"0","category":"battery","brand":"energizer","name":"D31L","value":"","description":"","price":""},]},</v>
      </c>
      <c r="M385" s="5" t="str">
        <f aca="false">"parts"&amp;""""&amp;":"&amp;"["&amp;O385&amp;"]"&amp;","&amp;""""&amp;"products"&amp;""""&amp;":"&amp;"["&amp;P385&amp;"]"&amp;"}"&amp;","</f>
        <v>parts":[{"id":"1","category":"BATTERY","name":"OE BATTERY","code":"N70","description":""},],"products":[{"id":"384","car_part_id":"384","bestbuy_id":"0","category":"battery","brand":"energizer","name":"D31L","value":"","description":"","price":""},]},</v>
      </c>
      <c r="N385" s="5" t="str">
        <f aca="false">VLOOKUP(B385,model!$A$2:$V$620,22,0)</f>
        <v>{"id":"384","make_id":"29","model_name":"Strada GLS Sports ","year_model":"1988 - on","description":""},</v>
      </c>
      <c r="O385" s="5" t="str">
        <f aca="false">VLOOKUP(C385,part!$A$2:$G$51,7,0)</f>
        <v>{"id":"1","category":"BATTERY","name":"OE BATTERY","code":"N70","description":""},</v>
      </c>
      <c r="P385" s="5" t="str">
        <f aca="false">VLOOKUP(A385,product!B385:Y1004,23,0)</f>
        <v>{"id":"384","car_part_id":"384","bestbuy_id":"0","category":"battery","brand":"energizer","name":"D31L","value":"","description":"","price":""},</v>
      </c>
    </row>
    <row r="386" customFormat="false" ht="13.8" hidden="false" customHeight="false" outlineLevel="0" collapsed="false">
      <c r="A386" s="5" t="n">
        <v>385</v>
      </c>
      <c r="B386" s="8" t="n">
        <v>385</v>
      </c>
      <c r="C386" s="5" t="n">
        <f aca="false">IFERROR(VLOOKUP(B386,model!A385:H1004,8,0),0)</f>
        <v>1</v>
      </c>
      <c r="D386" s="5" t="str">
        <f aca="false">IFERROR(VLOOKUP(C386,part!$A$2:$E$51,2,0),"")</f>
        <v>BATTERY</v>
      </c>
      <c r="E386" s="5" t="str">
        <f aca="false">IFERROR(VLOOKUP(C386,part!$A$2:$E$51,3,0),"")</f>
        <v>OE BATTERY</v>
      </c>
      <c r="F386" s="5" t="str">
        <f aca="false">IFERROR(VLOOKUP(C386,part!$A$2:$E$51,4,0),"")</f>
        <v>N70</v>
      </c>
      <c r="G386" s="5" t="n">
        <f aca="false">IFERROR(VLOOKUP(C386,part!$A$2:$E$51,5,0),"")</f>
        <v>0</v>
      </c>
      <c r="H386" s="5" t="str">
        <f aca="false">VLOOKUP(A386,model!$A$1:$I$620,9,0)</f>
        <v>D31L</v>
      </c>
      <c r="I386" s="5" t="n">
        <f aca="false">VLOOKUP(B386,model!$A$2:$J$620,10,0)</f>
        <v>0</v>
      </c>
      <c r="J386" s="5" t="e">
        <f aca="false">VLOOKUP(B386,Sheet6!K385:L1288,2,0)</f>
        <v>#N/A</v>
      </c>
      <c r="K386" s="5" t="n">
        <f aca="false">VLOOKUP(B386,model!A385:M1004,13,0)</f>
        <v>0</v>
      </c>
      <c r="L386" s="5" t="str">
        <f aca="false">"{"&amp;""""&amp;"id"&amp;""""&amp;":"&amp;""""&amp;A386&amp;""""&amp;","&amp;""""&amp;"car_model_id"&amp;""""&amp;":"&amp;""""&amp;B386&amp;""""&amp;","&amp;""""&amp;"car_model"&amp;""""&amp;":"&amp;"["&amp;N386&amp;"],"&amp;""""&amp;"parts"&amp;""""&amp;":"&amp;"["&amp;O386&amp;"]"&amp;","&amp;""""&amp;"products"&amp;""""&amp;":"&amp;"["&amp;P386&amp;"]"&amp;"}"&amp;","</f>
        <v>{"id":"385","car_model_id":"385","car_model":[{"id":"385","make_id":"29","model_name":"Strada GLS Sports Custom Edition","year_model":"1988 - on","description":""},],"parts":[{"id":"1","category":"BATTERY","name":"OE BATTERY","code":"N70","description":""},],"products":[{"id":"385","car_part_id":"385","bestbuy_id":"0","category":"battery","brand":"energizer","name":"D31L","value":"","description":"","price":""},]},</v>
      </c>
      <c r="M386" s="5" t="str">
        <f aca="false">"parts"&amp;""""&amp;":"&amp;"["&amp;O386&amp;"]"&amp;","&amp;""""&amp;"products"&amp;""""&amp;":"&amp;"["&amp;P386&amp;"]"&amp;"}"&amp;","</f>
        <v>parts":[{"id":"1","category":"BATTERY","name":"OE BATTERY","code":"N70","description":""},],"products":[{"id":"385","car_part_id":"385","bestbuy_id":"0","category":"battery","brand":"energizer","name":"D31L","value":"","description":"","price":""},]},</v>
      </c>
      <c r="N386" s="5" t="str">
        <f aca="false">VLOOKUP(B386,model!$A$2:$V$620,22,0)</f>
        <v>{"id":"385","make_id":"29","model_name":"Strada GLS Sports Custom Edition","year_model":"1988 - on","description":""},</v>
      </c>
      <c r="O386" s="5" t="str">
        <f aca="false">VLOOKUP(C386,part!$A$2:$G$51,7,0)</f>
        <v>{"id":"1","category":"BATTERY","name":"OE BATTERY","code":"N70","description":""},</v>
      </c>
      <c r="P386" s="5" t="str">
        <f aca="false">VLOOKUP(A386,product!B386:Y1005,23,0)</f>
        <v>{"id":"385","car_part_id":"385","bestbuy_id":"0","category":"battery","brand":"energizer","name":"D31L","value":"","description":"","price":""},</v>
      </c>
    </row>
    <row r="387" customFormat="false" ht="13.8" hidden="false" customHeight="false" outlineLevel="0" collapsed="false">
      <c r="A387" s="5" t="n">
        <v>386</v>
      </c>
      <c r="B387" s="8" t="n">
        <v>386</v>
      </c>
      <c r="C387" s="5" t="n">
        <f aca="false">VLOOKUP(B387,model!A386:H1005,8,0)</f>
        <v>1</v>
      </c>
      <c r="D387" s="5" t="str">
        <f aca="false">IFERROR(VLOOKUP(C387,part!$A$2:$E$51,2,0),"")</f>
        <v>BATTERY</v>
      </c>
      <c r="E387" s="5" t="str">
        <f aca="false">IFERROR(VLOOKUP(C387,part!$A$2:$E$51,3,0),"")</f>
        <v>OE BATTERY</v>
      </c>
      <c r="F387" s="5" t="str">
        <f aca="false">IFERROR(VLOOKUP(C387,part!$A$2:$E$51,4,0),"")</f>
        <v>N70</v>
      </c>
      <c r="G387" s="5" t="n">
        <f aca="false">IFERROR(VLOOKUP(C387,part!$A$2:$E$51,5,0),"")</f>
        <v>0</v>
      </c>
      <c r="H387" s="5" t="str">
        <f aca="false">VLOOKUP(A387,model!$A$1:$I$620,9,0)</f>
        <v>D31L</v>
      </c>
      <c r="I387" s="5" t="n">
        <f aca="false">VLOOKUP(B387,model!$A$2:$J$620,10,0)</f>
        <v>0</v>
      </c>
      <c r="J387" s="5" t="e">
        <f aca="false">VLOOKUP(B387,Sheet6!K386:L1289,2,0)</f>
        <v>#N/A</v>
      </c>
      <c r="K387" s="5" t="n">
        <f aca="false">VLOOKUP(B387,model!A386:M1005,13,0)</f>
        <v>1996</v>
      </c>
      <c r="L387" s="5" t="str">
        <f aca="false">"{"&amp;""""&amp;"id"&amp;""""&amp;":"&amp;""""&amp;A387&amp;""""&amp;","&amp;""""&amp;"car_model_id"&amp;""""&amp;":"&amp;""""&amp;B387&amp;""""&amp;","&amp;""""&amp;"car_model"&amp;""""&amp;":"&amp;"["&amp;N387&amp;"],"&amp;""""&amp;"parts"&amp;""""&amp;":"&amp;"["&amp;O387&amp;"]"&amp;","&amp;""""&amp;"products"&amp;""""&amp;":"&amp;"["&amp;P387&amp;"]"&amp;"}"&amp;","</f>
        <v>{"id":"386","car_model_id":"386","car_model":[{"id":"386","make_id":"29","model_name":"Strada GX GLX GLS (New Body)","year_model":"2015","description":""},],"parts":[{"id":"1","category":"BATTERY","name":"OE BATTERY","code":"N70","description":""},],"products":[{"id":"386","car_part_id":"386","bestbuy_id":"1996","category":"battery","brand":"energizer","name":"D31L","value":"","description":"7050","price":"7050"},]},</v>
      </c>
      <c r="M387" s="5" t="str">
        <f aca="false">"parts"&amp;""""&amp;":"&amp;"["&amp;O387&amp;"]"&amp;","&amp;""""&amp;"products"&amp;""""&amp;":"&amp;"["&amp;P387&amp;"]"&amp;"}"&amp;","</f>
        <v>parts":[{"id":"1","category":"BATTERY","name":"OE BATTERY","code":"N70","description":""},],"products":[{"id":"386","car_part_id":"386","bestbuy_id":"1996","category":"battery","brand":"energizer","name":"D31L","value":"","description":"7050","price":"7050"},]},</v>
      </c>
      <c r="N387" s="5" t="str">
        <f aca="false">VLOOKUP(B387,model!$A$2:$V$620,22,0)</f>
        <v>{"id":"386","make_id":"29","model_name":"Strada GX GLX GLS (New Body)","year_model":"2015","description":""},</v>
      </c>
      <c r="O387" s="5" t="str">
        <f aca="false">VLOOKUP(C387,part!$A$2:$G$51,7,0)</f>
        <v>{"id":"1","category":"BATTERY","name":"OE BATTERY","code":"N70","description":""},</v>
      </c>
      <c r="P387" s="5" t="str">
        <f aca="false">VLOOKUP(A387,product!B387:Y1006,23,0)</f>
        <v>{"id":"386","car_part_id":"386","bestbuy_id":"1996","category":"battery","brand":"energizer","name":"D31L","value":"","description":"7050","price":"7050"},</v>
      </c>
    </row>
    <row r="388" customFormat="false" ht="13.8" hidden="false" customHeight="false" outlineLevel="0" collapsed="false">
      <c r="A388" s="5" t="n">
        <v>387</v>
      </c>
      <c r="B388" s="8" t="n">
        <v>387</v>
      </c>
      <c r="C388" s="5" t="n">
        <f aca="false">VLOOKUP(B388,model!A387:H1006,8,0)</f>
        <v>1</v>
      </c>
      <c r="D388" s="5" t="str">
        <f aca="false">IFERROR(VLOOKUP(C388,part!$A$2:$E$51,2,0),"")</f>
        <v>BATTERY</v>
      </c>
      <c r="E388" s="5" t="str">
        <f aca="false">IFERROR(VLOOKUP(C388,part!$A$2:$E$51,3,0),"")</f>
        <v>OE BATTERY</v>
      </c>
      <c r="F388" s="5" t="str">
        <f aca="false">IFERROR(VLOOKUP(C388,part!$A$2:$E$51,4,0),"")</f>
        <v>N70</v>
      </c>
      <c r="G388" s="5" t="n">
        <f aca="false">IFERROR(VLOOKUP(C388,part!$A$2:$E$51,5,0),"")</f>
        <v>0</v>
      </c>
      <c r="H388" s="5" t="str">
        <f aca="false">VLOOKUP(A388,model!$A$1:$I$620,9,0)</f>
        <v>D31L</v>
      </c>
      <c r="I388" s="5" t="n">
        <f aca="false">VLOOKUP(B388,model!$A$2:$J$620,10,0)</f>
        <v>0</v>
      </c>
      <c r="J388" s="5" t="e">
        <f aca="false">VLOOKUP(B388,Sheet6!K387:L1290,2,0)</f>
        <v>#N/A</v>
      </c>
      <c r="K388" s="5" t="n">
        <f aca="false">VLOOKUP(B388,model!A387:M1006,13,0)</f>
        <v>1996</v>
      </c>
      <c r="L388" s="5" t="str">
        <f aca="false">"{"&amp;""""&amp;"id"&amp;""""&amp;":"&amp;""""&amp;A388&amp;""""&amp;","&amp;""""&amp;"car_model_id"&amp;""""&amp;":"&amp;""""&amp;B388&amp;""""&amp;","&amp;""""&amp;"car_model"&amp;""""&amp;":"&amp;"["&amp;N388&amp;"],"&amp;""""&amp;"parts"&amp;""""&amp;":"&amp;"["&amp;O388&amp;"]"&amp;","&amp;""""&amp;"products"&amp;""""&amp;":"&amp;"["&amp;P388&amp;"]"&amp;"}"&amp;","</f>
        <v>{"id":"387","car_model_id":"387","car_model":[{"id":"387","make_id":"29","model_name":"L300 (Diesel)","year_model":"1987- on","description":""},],"parts":[{"id":"1","category":"BATTERY","name":"OE BATTERY","code":"N70","description":""},],"products":[{"id":"387","car_part_id":"387","bestbuy_id":"1996","category":"battery","brand":"energizer","name":"D31L","value":"","description":"7050","price":"7050"},]},</v>
      </c>
      <c r="M388" s="5" t="str">
        <f aca="false">"parts"&amp;""""&amp;":"&amp;"["&amp;O388&amp;"]"&amp;","&amp;""""&amp;"products"&amp;""""&amp;":"&amp;"["&amp;P388&amp;"]"&amp;"}"&amp;","</f>
        <v>parts":[{"id":"1","category":"BATTERY","name":"OE BATTERY","code":"N70","description":""},],"products":[{"id":"387","car_part_id":"387","bestbuy_id":"1996","category":"battery","brand":"energizer","name":"D31L","value":"","description":"7050","price":"7050"},]},</v>
      </c>
      <c r="N388" s="5" t="str">
        <f aca="false">VLOOKUP(B388,model!$A$2:$V$620,22,0)</f>
        <v>{"id":"387","make_id":"29","model_name":"L300 (Diesel)","year_model":"1987- on","description":""},</v>
      </c>
      <c r="O388" s="5" t="str">
        <f aca="false">VLOOKUP(C388,part!$A$2:$G$51,7,0)</f>
        <v>{"id":"1","category":"BATTERY","name":"OE BATTERY","code":"N70","description":""},</v>
      </c>
      <c r="P388" s="5" t="str">
        <f aca="false">VLOOKUP(A388,product!B388:Y1007,23,0)</f>
        <v>{"id":"387","car_part_id":"387","bestbuy_id":"1996","category":"battery","brand":"energizer","name":"D31L","value":"","description":"7050","price":"7050"},</v>
      </c>
    </row>
    <row r="389" customFormat="false" ht="13.8" hidden="false" customHeight="false" outlineLevel="0" collapsed="false">
      <c r="A389" s="5" t="n">
        <v>388</v>
      </c>
      <c r="B389" s="8" t="n">
        <v>388</v>
      </c>
      <c r="C389" s="5" t="n">
        <f aca="false">VLOOKUP(B389,model!A388:H1007,8,0)</f>
        <v>2</v>
      </c>
      <c r="D389" s="5" t="str">
        <f aca="false">IFERROR(VLOOKUP(C389,part!$A$2:$E$51,2,0),"")</f>
        <v>BATTERY</v>
      </c>
      <c r="E389" s="5" t="str">
        <f aca="false">IFERROR(VLOOKUP(C389,part!$A$2:$E$51,3,0),"")</f>
        <v>OE BATTERY</v>
      </c>
      <c r="F389" s="5" t="str">
        <f aca="false">IFERROR(VLOOKUP(C389,part!$A$2:$E$51,4,0),"")</f>
        <v>NS50</v>
      </c>
      <c r="G389" s="5" t="n">
        <f aca="false">IFERROR(VLOOKUP(C389,part!$A$2:$E$51,5,0),"")</f>
        <v>0</v>
      </c>
      <c r="H389" s="5" t="str">
        <f aca="false">VLOOKUP(A389,model!$A$1:$I$620,9,0)</f>
        <v>D26L</v>
      </c>
      <c r="I389" s="5" t="n">
        <f aca="false">VLOOKUP(B389,model!$A$2:$J$620,10,0)</f>
        <v>0</v>
      </c>
      <c r="J389" s="5" t="e">
        <f aca="false">VLOOKUP(B389,Sheet6!K388:L1291,2,0)</f>
        <v>#N/A</v>
      </c>
      <c r="K389" s="5" t="n">
        <f aca="false">VLOOKUP(B389,model!A388:M1007,13,0)</f>
        <v>1995</v>
      </c>
      <c r="L389" s="5" t="str">
        <f aca="false">"{"&amp;""""&amp;"id"&amp;""""&amp;":"&amp;""""&amp;A389&amp;""""&amp;","&amp;""""&amp;"car_model_id"&amp;""""&amp;":"&amp;""""&amp;B389&amp;""""&amp;","&amp;""""&amp;"car_model"&amp;""""&amp;":"&amp;"["&amp;N389&amp;"],"&amp;""""&amp;"parts"&amp;""""&amp;":"&amp;"["&amp;O389&amp;"]"&amp;","&amp;""""&amp;"products"&amp;""""&amp;":"&amp;"["&amp;P389&amp;"]"&amp;"}"&amp;","</f>
        <v>{"id":"388","car_model_id":"388","car_model":[{"id":"388","make_id":"29","model_name":"L300 (Gasoline)","year_model":"1987- on","description":""},],"parts":[{"id":"2","category":"BATTERY","name":"OE BATTERY","code":"NS50","description":""},],"products":[{"id":"388","car_part_id":"388","bestbuy_id":"1995","category":"battery","brand":"energizer","name":"D26L","value":"","description":"6300","price":"6300"},]},</v>
      </c>
      <c r="M389" s="5" t="str">
        <f aca="false">"parts"&amp;""""&amp;":"&amp;"["&amp;O389&amp;"]"&amp;","&amp;""""&amp;"products"&amp;""""&amp;":"&amp;"["&amp;P389&amp;"]"&amp;"}"&amp;","</f>
        <v>parts":[{"id":"2","category":"BATTERY","name":"OE BATTERY","code":"NS50","description":""},],"products":[{"id":"388","car_part_id":"388","bestbuy_id":"1995","category":"battery","brand":"energizer","name":"D26L","value":"","description":"6300","price":"6300"},]},</v>
      </c>
      <c r="N389" s="5" t="str">
        <f aca="false">VLOOKUP(B389,model!$A$2:$V$620,22,0)</f>
        <v>{"id":"388","make_id":"29","model_name":"L300 (Gasoline)","year_model":"1987- on","description":""},</v>
      </c>
      <c r="O389" s="5" t="str">
        <f aca="false">VLOOKUP(C389,part!$A$2:$G$51,7,0)</f>
        <v>{"id":"2","category":"BATTERY","name":"OE BATTERY","code":"NS50","description":""},</v>
      </c>
      <c r="P389" s="5" t="str">
        <f aca="false">VLOOKUP(A389,product!B389:Y1008,23,0)</f>
        <v>{"id":"388","car_part_id":"388","bestbuy_id":"1995","category":"battery","brand":"energizer","name":"D26L","value":"","description":"6300","price":"6300"},</v>
      </c>
    </row>
    <row r="390" customFormat="false" ht="13.8" hidden="false" customHeight="false" outlineLevel="0" collapsed="false">
      <c r="A390" s="5" t="n">
        <v>389</v>
      </c>
      <c r="B390" s="8" t="n">
        <v>389</v>
      </c>
      <c r="C390" s="5" t="n">
        <f aca="false">VLOOKUP(B390,model!A389:H1008,8,0)</f>
        <v>1</v>
      </c>
      <c r="D390" s="5" t="str">
        <f aca="false">IFERROR(VLOOKUP(C390,part!$A$2:$E$51,2,0),"")</f>
        <v>BATTERY</v>
      </c>
      <c r="E390" s="5" t="str">
        <f aca="false">IFERROR(VLOOKUP(C390,part!$A$2:$E$51,3,0),"")</f>
        <v>OE BATTERY</v>
      </c>
      <c r="F390" s="5" t="str">
        <f aca="false">IFERROR(VLOOKUP(C390,part!$A$2:$E$51,4,0),"")</f>
        <v>N70</v>
      </c>
      <c r="G390" s="5" t="n">
        <f aca="false">IFERROR(VLOOKUP(C390,part!$A$2:$E$51,5,0),"")</f>
        <v>0</v>
      </c>
      <c r="H390" s="5" t="str">
        <f aca="false">VLOOKUP(A390,model!$A$1:$I$620,9,0)</f>
        <v>D31L</v>
      </c>
      <c r="I390" s="5" t="n">
        <f aca="false">VLOOKUP(B390,model!$A$2:$J$620,10,0)</f>
        <v>0</v>
      </c>
      <c r="J390" s="5" t="e">
        <f aca="false">VLOOKUP(B390,Sheet6!K389:L1292,2,0)</f>
        <v>#N/A</v>
      </c>
      <c r="K390" s="5" t="n">
        <f aca="false">VLOOKUP(B390,model!A389:M1008,13,0)</f>
        <v>1996</v>
      </c>
      <c r="L390" s="5" t="str">
        <f aca="false">"{"&amp;""""&amp;"id"&amp;""""&amp;":"&amp;""""&amp;A390&amp;""""&amp;","&amp;""""&amp;"car_model_id"&amp;""""&amp;":"&amp;""""&amp;B390&amp;""""&amp;","&amp;""""&amp;"car_model"&amp;""""&amp;":"&amp;"["&amp;N390&amp;"],"&amp;""""&amp;"parts"&amp;""""&amp;":"&amp;"["&amp;O390&amp;"]"&amp;","&amp;""""&amp;"products"&amp;""""&amp;":"&amp;"["&amp;P390&amp;"]"&amp;"}"&amp;","</f>
        <v>{"id":"389","car_model_id":"389","car_model":[{"id":"389","make_id":"29","model_name":"L300 Versa Van","year_model":"","description":""},],"parts":[{"id":"1","category":"BATTERY","name":"OE BATTERY","code":"N70","description":""},],"products":[{"id":"389","car_part_id":"389","bestbuy_id":"1996","category":"battery","brand":"energizer","name":"D31L","value":"","description":"7050","price":"7050"},]},</v>
      </c>
      <c r="M390" s="5" t="str">
        <f aca="false">"parts"&amp;""""&amp;":"&amp;"["&amp;O390&amp;"]"&amp;","&amp;""""&amp;"products"&amp;""""&amp;":"&amp;"["&amp;P390&amp;"]"&amp;"}"&amp;","</f>
        <v>parts":[{"id":"1","category":"BATTERY","name":"OE BATTERY","code":"N70","description":""},],"products":[{"id":"389","car_part_id":"389","bestbuy_id":"1996","category":"battery","brand":"energizer","name":"D31L","value":"","description":"7050","price":"7050"},]},</v>
      </c>
      <c r="N390" s="5" t="str">
        <f aca="false">VLOOKUP(B390,model!$A$2:$V$620,22,0)</f>
        <v>{"id":"389","make_id":"29","model_name":"L300 Versa Van","year_model":"","description":""},</v>
      </c>
      <c r="O390" s="5" t="str">
        <f aca="false">VLOOKUP(C390,part!$A$2:$G$51,7,0)</f>
        <v>{"id":"1","category":"BATTERY","name":"OE BATTERY","code":"N70","description":""},</v>
      </c>
      <c r="P390" s="5" t="str">
        <f aca="false">VLOOKUP(A390,product!B390:Y1009,23,0)</f>
        <v>{"id":"389","car_part_id":"389","bestbuy_id":"1996","category":"battery","brand":"energizer","name":"D31L","value":"","description":"7050","price":"7050"},</v>
      </c>
    </row>
    <row r="391" customFormat="false" ht="13.8" hidden="false" customHeight="false" outlineLevel="0" collapsed="false">
      <c r="A391" s="5" t="n">
        <v>390</v>
      </c>
      <c r="B391" s="8" t="n">
        <v>390</v>
      </c>
      <c r="C391" s="5" t="n">
        <f aca="false">VLOOKUP(B391,model!A390:H1009,8,0)</f>
        <v>2</v>
      </c>
      <c r="D391" s="5" t="str">
        <f aca="false">IFERROR(VLOOKUP(C391,part!$A$2:$E$51,2,0),"")</f>
        <v>BATTERY</v>
      </c>
      <c r="E391" s="5" t="str">
        <f aca="false">IFERROR(VLOOKUP(C391,part!$A$2:$E$51,3,0),"")</f>
        <v>OE BATTERY</v>
      </c>
      <c r="F391" s="5" t="str">
        <f aca="false">IFERROR(VLOOKUP(C391,part!$A$2:$E$51,4,0),"")</f>
        <v>NS50</v>
      </c>
      <c r="G391" s="5" t="n">
        <f aca="false">IFERROR(VLOOKUP(C391,part!$A$2:$E$51,5,0),"")</f>
        <v>0</v>
      </c>
      <c r="H391" s="5" t="str">
        <f aca="false">VLOOKUP(A391,model!$A$1:$I$620,9,0)</f>
        <v>D23L</v>
      </c>
      <c r="I391" s="5" t="n">
        <f aca="false">VLOOKUP(B391,model!$A$2:$J$620,10,0)</f>
        <v>0</v>
      </c>
      <c r="J391" s="5" t="e">
        <f aca="false">VLOOKUP(B391,Sheet6!K390:L1293,2,0)</f>
        <v>#N/A</v>
      </c>
      <c r="K391" s="5" t="n">
        <f aca="false">VLOOKUP(B391,model!A390:M1009,13,0)</f>
        <v>1983</v>
      </c>
      <c r="L391" s="5" t="str">
        <f aca="false">"{"&amp;""""&amp;"id"&amp;""""&amp;":"&amp;""""&amp;A391&amp;""""&amp;","&amp;""""&amp;"car_model_id"&amp;""""&amp;":"&amp;""""&amp;B391&amp;""""&amp;","&amp;""""&amp;"car_model"&amp;""""&amp;":"&amp;"["&amp;N391&amp;"],"&amp;""""&amp;"parts"&amp;""""&amp;":"&amp;"["&amp;O391&amp;"]"&amp;","&amp;""""&amp;"products"&amp;""""&amp;":"&amp;"["&amp;P391&amp;"]"&amp;"}"&amp;","</f>
        <v>{"id":"390","car_model_id":"390","car_model":[{"id":"390","make_id":"29","model_name":"Lancer (Box Type)","year_model":"1983 - 88","description":""},],"parts":[{"id":"2","category":"BATTERY","name":"OE BATTERY","code":"NS50","description":""},],"products":[{"id":"390","car_part_id":"390","bestbuy_id":"1983","category":"battery","brand":"energizer","name":"D23L","value":"","description":"5950","price":"5950"},]},</v>
      </c>
      <c r="M391" s="5" t="str">
        <f aca="false">"parts"&amp;""""&amp;":"&amp;"["&amp;O391&amp;"]"&amp;","&amp;""""&amp;"products"&amp;""""&amp;":"&amp;"["&amp;P391&amp;"]"&amp;"}"&amp;","</f>
        <v>parts":[{"id":"2","category":"BATTERY","name":"OE BATTERY","code":"NS50","description":""},],"products":[{"id":"390","car_part_id":"390","bestbuy_id":"1983","category":"battery","brand":"energizer","name":"D23L","value":"","description":"5950","price":"5950"},]},</v>
      </c>
      <c r="N391" s="5" t="str">
        <f aca="false">VLOOKUP(B391,model!$A$2:$V$620,22,0)</f>
        <v>{"id":"390","make_id":"29","model_name":"Lancer (Box Type)","year_model":"1983 - 88","description":""},</v>
      </c>
      <c r="O391" s="5" t="str">
        <f aca="false">VLOOKUP(C391,part!$A$2:$G$51,7,0)</f>
        <v>{"id":"2","category":"BATTERY","name":"OE BATTERY","code":"NS50","description":""},</v>
      </c>
      <c r="P391" s="5" t="str">
        <f aca="false">VLOOKUP(A391,product!B391:Y1010,23,0)</f>
        <v>{"id":"390","car_part_id":"390","bestbuy_id":"1983","category":"battery","brand":"energizer","name":"D23L","value":"","description":"5950","price":"5950"},</v>
      </c>
    </row>
    <row r="392" customFormat="false" ht="13.8" hidden="false" customHeight="false" outlineLevel="0" collapsed="false">
      <c r="A392" s="5" t="n">
        <v>391</v>
      </c>
      <c r="B392" s="8" t="n">
        <v>391</v>
      </c>
      <c r="C392" s="5" t="n">
        <f aca="false">VLOOKUP(B392,model!A391:H1010,8,0)</f>
        <v>2</v>
      </c>
      <c r="D392" s="5" t="str">
        <f aca="false">IFERROR(VLOOKUP(C392,part!$A$2:$E$51,2,0),"")</f>
        <v>BATTERY</v>
      </c>
      <c r="E392" s="5" t="str">
        <f aca="false">IFERROR(VLOOKUP(C392,part!$A$2:$E$51,3,0),"")</f>
        <v>OE BATTERY</v>
      </c>
      <c r="F392" s="5" t="str">
        <f aca="false">IFERROR(VLOOKUP(C392,part!$A$2:$E$51,4,0),"")</f>
        <v>NS50</v>
      </c>
      <c r="G392" s="5" t="n">
        <f aca="false">IFERROR(VLOOKUP(C392,part!$A$2:$E$51,5,0),"")</f>
        <v>0</v>
      </c>
      <c r="H392" s="5" t="str">
        <f aca="false">VLOOKUP(A392,model!$A$1:$I$620,9,0)</f>
        <v>D23L</v>
      </c>
      <c r="I392" s="5" t="n">
        <f aca="false">VLOOKUP(B392,model!$A$2:$J$620,10,0)</f>
        <v>0</v>
      </c>
      <c r="J392" s="5" t="e">
        <f aca="false">VLOOKUP(B392,Sheet6!K391:L1294,2,0)</f>
        <v>#N/A</v>
      </c>
      <c r="K392" s="5" t="n">
        <f aca="false">VLOOKUP(B392,model!A391:M1010,13,0)</f>
        <v>1983</v>
      </c>
      <c r="L392" s="5" t="str">
        <f aca="false">"{"&amp;""""&amp;"id"&amp;""""&amp;":"&amp;""""&amp;A392&amp;""""&amp;","&amp;""""&amp;"car_model_id"&amp;""""&amp;":"&amp;""""&amp;B392&amp;""""&amp;","&amp;""""&amp;"car_model"&amp;""""&amp;":"&amp;"["&amp;N392&amp;"],"&amp;""""&amp;"parts"&amp;""""&amp;":"&amp;"["&amp;O392&amp;"]"&amp;","&amp;""""&amp;"products"&amp;""""&amp;":"&amp;"["&amp;P392&amp;"]"&amp;"}"&amp;","</f>
        <v>{"id":"391","car_model_id":"391","car_model":[{"id":"391","make_id":"29","model_name":"Lancer 2.0","year_model":"2006","description":""},],"parts":[{"id":"2","category":"BATTERY","name":"OE BATTERY","code":"NS50","description":""},],"products":[{"id":"391","car_part_id":"391","bestbuy_id":"1983","category":"battery","brand":"energizer","name":"D23L","value":"","description":"5950","price":"5950"},]},</v>
      </c>
      <c r="M392" s="5" t="str">
        <f aca="false">"parts"&amp;""""&amp;":"&amp;"["&amp;O392&amp;"]"&amp;","&amp;""""&amp;"products"&amp;""""&amp;":"&amp;"["&amp;P392&amp;"]"&amp;"}"&amp;","</f>
        <v>parts":[{"id":"2","category":"BATTERY","name":"OE BATTERY","code":"NS50","description":""},],"products":[{"id":"391","car_part_id":"391","bestbuy_id":"1983","category":"battery","brand":"energizer","name":"D23L","value":"","description":"5950","price":"5950"},]},</v>
      </c>
      <c r="N392" s="5" t="str">
        <f aca="false">VLOOKUP(B392,model!$A$2:$V$620,22,0)</f>
        <v>{"id":"391","make_id":"29","model_name":"Lancer 2.0","year_model":"2006","description":""},</v>
      </c>
      <c r="O392" s="5" t="str">
        <f aca="false">VLOOKUP(C392,part!$A$2:$G$51,7,0)</f>
        <v>{"id":"2","category":"BATTERY","name":"OE BATTERY","code":"NS50","description":""},</v>
      </c>
      <c r="P392" s="5" t="str">
        <f aca="false">VLOOKUP(A392,product!B392:Y1011,23,0)</f>
        <v>{"id":"391","car_part_id":"391","bestbuy_id":"1983","category":"battery","brand":"energizer","name":"D23L","value":"","description":"5950","price":"5950"},</v>
      </c>
    </row>
    <row r="393" customFormat="false" ht="13.8" hidden="false" customHeight="false" outlineLevel="0" collapsed="false">
      <c r="A393" s="5" t="n">
        <v>392</v>
      </c>
      <c r="B393" s="8" t="n">
        <v>392</v>
      </c>
      <c r="C393" s="5" t="n">
        <f aca="false">VLOOKUP(B393,model!A392:H1011,8,0)</f>
        <v>3</v>
      </c>
      <c r="D393" s="5" t="str">
        <f aca="false">IFERROR(VLOOKUP(C393,part!$A$2:$E$51,2,0),"")</f>
        <v>BATTERY</v>
      </c>
      <c r="E393" s="5" t="str">
        <f aca="false">IFERROR(VLOOKUP(C393,part!$A$2:$E$51,3,0),"")</f>
        <v>OE BATTERY</v>
      </c>
      <c r="F393" s="5" t="str">
        <f aca="false">IFERROR(VLOOKUP(C393,part!$A$2:$E$51,4,0),"")</f>
        <v>NS60</v>
      </c>
      <c r="G393" s="5" t="n">
        <f aca="false">IFERROR(VLOOKUP(C393,part!$A$2:$E$51,5,0),"")</f>
        <v>0</v>
      </c>
      <c r="H393" s="5" t="str">
        <f aca="false">VLOOKUP(A393,model!$A$1:$I$620,9,0)</f>
        <v>B24L</v>
      </c>
      <c r="I393" s="5" t="n">
        <f aca="false">VLOOKUP(B393,model!$A$2:$J$620,10,0)</f>
        <v>1985</v>
      </c>
      <c r="J393" s="5" t="e">
        <f aca="false">VLOOKUP(B393,Sheet6!K392:L1295,2,0)</f>
        <v>#N/A</v>
      </c>
      <c r="K393" s="5" t="str">
        <f aca="false">VLOOKUP(B393,model!A392:M1011,13,0)</f>
        <v>1986/1993</v>
      </c>
      <c r="L393" s="5" t="str">
        <f aca="false">"{"&amp;""""&amp;"id"&amp;""""&amp;":"&amp;""""&amp;A393&amp;""""&amp;","&amp;""""&amp;"car_model_id"&amp;""""&amp;":"&amp;""""&amp;B393&amp;""""&amp;","&amp;""""&amp;"car_model"&amp;""""&amp;":"&amp;"["&amp;N393&amp;"],"&amp;""""&amp;"parts"&amp;""""&amp;":"&amp;"["&amp;O393&amp;"]"&amp;","&amp;""""&amp;"products"&amp;""""&amp;":"&amp;"["&amp;P393&amp;"]"&amp;"}"&amp;","</f>
        <v>{"id":"392","car_model_id":"392","car_model":[{"id":"392","make_id":"29","model_name":"Lancer EL/GL/GLI","year_model":"1989 - on","description":""},],"parts":[{"id":"3","category":"BATTERY","name":"OE BATTERY","code":"NS60","description":""},],"products":[{"id":"392","car_part_id":"392","bestbuy_id":"1986","category":"battery","brand":"energizer","name":"B24L","value":"","description":"5300","price":"5300"},{"id":"651","car_part_id":"392","bestbuy_id":"1993","category":"battery","brand":"energizer","name":"B24L","description":"","price":"5250"},]},</v>
      </c>
      <c r="M393" s="5" t="str">
        <f aca="false">"parts"&amp;""""&amp;":"&amp;"["&amp;O393&amp;"]"&amp;","&amp;""""&amp;"products"&amp;""""&amp;":"&amp;"["&amp;P393&amp;"]"&amp;"}"&amp;","</f>
        <v>parts":[{"id":"3","category":"BATTERY","name":"OE BATTERY","code":"NS60","description":""},],"products":[{"id":"392","car_part_id":"392","bestbuy_id":"1986","category":"battery","brand":"energizer","name":"B24L","value":"","description":"5300","price":"5300"},{"id":"651","car_part_id":"392","bestbuy_id":"1993","category":"battery","brand":"energizer","name":"B24L","description":"","price":"5250"},]},</v>
      </c>
      <c r="N393" s="5" t="str">
        <f aca="false">VLOOKUP(B393,model!$A$2:$V$620,22,0)</f>
        <v>{"id":"392","make_id":"29","model_name":"Lancer EL/GL/GLI","year_model":"1989 - on","description":""},</v>
      </c>
      <c r="O393" s="5" t="str">
        <f aca="false">VLOOKUP(C393,part!$A$2:$G$51,7,0)</f>
        <v>{"id":"3","category":"BATTERY","name":"OE BATTERY","code":"NS60","description":""},</v>
      </c>
      <c r="P393" s="5" t="str">
        <f aca="false">VLOOKUP(A393,product!B393:Y1012,23,0)</f>
        <v>{"id":"392","car_part_id":"392","bestbuy_id":"1986","category":"battery","brand":"energizer","name":"B24L","value":"","description":"5300","price":"5300"},{"id":"651","car_part_id":"392","bestbuy_id":"1993","category":"battery","brand":"energizer","name":"B24L","description":"","price":"5250"},</v>
      </c>
    </row>
    <row r="394" customFormat="false" ht="13.8" hidden="false" customHeight="false" outlineLevel="0" collapsed="false">
      <c r="A394" s="5" t="n">
        <v>393</v>
      </c>
      <c r="B394" s="8" t="n">
        <v>393</v>
      </c>
      <c r="C394" s="5" t="n">
        <f aca="false">VLOOKUP(B394,model!A393:H1012,8,0)</f>
        <v>4</v>
      </c>
      <c r="D394" s="5" t="str">
        <f aca="false">IFERROR(VLOOKUP(C394,part!$A$2:$E$51,2,0),"")</f>
        <v>BATTERY</v>
      </c>
      <c r="E394" s="5" t="str">
        <f aca="false">IFERROR(VLOOKUP(C394,part!$A$2:$E$51,3,0),"")</f>
        <v>OE BATTERY</v>
      </c>
      <c r="F394" s="5" t="str">
        <f aca="false">IFERROR(VLOOKUP(C394,part!$A$2:$E$51,4,0),"")</f>
        <v>NS40</v>
      </c>
      <c r="G394" s="5" t="n">
        <f aca="false">IFERROR(VLOOKUP(C394,part!$A$2:$E$51,5,0),"")</f>
        <v>0</v>
      </c>
      <c r="H394" s="5" t="str">
        <f aca="false">VLOOKUP(A394,model!$A$1:$I$620,9,0)</f>
        <v>B20L</v>
      </c>
      <c r="I394" s="5" t="n">
        <f aca="false">VLOOKUP(B394,model!$A$2:$J$620,10,0)</f>
        <v>0</v>
      </c>
      <c r="J394" s="5" t="e">
        <f aca="false">VLOOKUP(B394,Sheet6!K393:L1296,2,0)</f>
        <v>#N/A</v>
      </c>
      <c r="K394" s="5" t="n">
        <f aca="false">VLOOKUP(B394,model!A393:M1012,13,0)</f>
        <v>1990</v>
      </c>
      <c r="L394" s="5" t="str">
        <f aca="false">"{"&amp;""""&amp;"id"&amp;""""&amp;":"&amp;""""&amp;A394&amp;""""&amp;","&amp;""""&amp;"car_model_id"&amp;""""&amp;":"&amp;""""&amp;B394&amp;""""&amp;","&amp;""""&amp;"car_model"&amp;""""&amp;":"&amp;"["&amp;N394&amp;"],"&amp;""""&amp;"parts"&amp;""""&amp;":"&amp;"["&amp;O394&amp;"]"&amp;","&amp;""""&amp;"products"&amp;""""&amp;":"&amp;"["&amp;P394&amp;"]"&amp;"}"&amp;","</f>
        <v>{"id":"393","car_model_id":"393","car_model":[{"id":"393","make_id":"29","model_name":"Lancer Evolution (IV, V VI, VII, VIII, IX &amp; X)","year_model":"1995 - on ","description":""},],"parts":[{"id":"4","category":"BATTERY","name":"OE BATTERY","code":"NS40","description":""},],"products":[{"id":"393","car_part_id":"393","bestbuy_id":"1990","category":"battery","brand":"energizer","name":"B20L","value":"","description":"4850","price":"4850"},]},</v>
      </c>
      <c r="M394" s="5" t="str">
        <f aca="false">"parts"&amp;""""&amp;":"&amp;"["&amp;O394&amp;"]"&amp;","&amp;""""&amp;"products"&amp;""""&amp;":"&amp;"["&amp;P394&amp;"]"&amp;"}"&amp;","</f>
        <v>parts":[{"id":"4","category":"BATTERY","name":"OE BATTERY","code":"NS40","description":""},],"products":[{"id":"393","car_part_id":"393","bestbuy_id":"1990","category":"battery","brand":"energizer","name":"B20L","value":"","description":"4850","price":"4850"},]},</v>
      </c>
      <c r="N394" s="5" t="str">
        <f aca="false">VLOOKUP(B394,model!$A$2:$V$620,22,0)</f>
        <v>{"id":"393","make_id":"29","model_name":"Lancer Evolution (IV, V VI, VII, VIII, IX &amp; X)","year_model":"1995 - on ","description":""},</v>
      </c>
      <c r="O394" s="5" t="str">
        <f aca="false">VLOOKUP(C394,part!$A$2:$G$51,7,0)</f>
        <v>{"id":"4","category":"BATTERY","name":"OE BATTERY","code":"NS40","description":""},</v>
      </c>
      <c r="P394" s="5" t="str">
        <f aca="false">VLOOKUP(A394,product!B394:Y1013,23,0)</f>
        <v>{"id":"393","car_part_id":"393","bestbuy_id":"1990","category":"battery","brand":"energizer","name":"B20L","value":"","description":"4850","price":"4850"},</v>
      </c>
    </row>
    <row r="395" customFormat="false" ht="13.8" hidden="false" customHeight="false" outlineLevel="0" collapsed="false">
      <c r="A395" s="5" t="n">
        <v>394</v>
      </c>
      <c r="B395" s="8" t="n">
        <v>394</v>
      </c>
      <c r="C395" s="5" t="n">
        <f aca="false">VLOOKUP(B395,model!A394:H1013,8,0)</f>
        <v>10</v>
      </c>
      <c r="D395" s="5" t="str">
        <f aca="false">IFERROR(VLOOKUP(C395,part!$A$2:$E$51,2,0),"")</f>
        <v>BATTERY</v>
      </c>
      <c r="E395" s="5" t="str">
        <f aca="false">IFERROR(VLOOKUP(C395,part!$A$2:$E$51,3,0),"")</f>
        <v>OE BATTERY</v>
      </c>
      <c r="F395" s="5" t="str">
        <f aca="false">IFERROR(VLOOKUP(C395,part!$A$2:$E$51,4,0),"")</f>
        <v>NS50L</v>
      </c>
      <c r="G395" s="5" t="n">
        <f aca="false">IFERROR(VLOOKUP(C395,part!$A$2:$E$51,5,0),"")</f>
        <v>0</v>
      </c>
      <c r="H395" s="5" t="str">
        <f aca="false">VLOOKUP(A395,model!$A$1:$I$620,9,0)</f>
        <v>D23L</v>
      </c>
      <c r="I395" s="5" t="n">
        <f aca="false">VLOOKUP(B395,model!$A$2:$J$620,10,0)</f>
        <v>0</v>
      </c>
      <c r="J395" s="5" t="e">
        <f aca="false">VLOOKUP(B395,Sheet6!K394:L1297,2,0)</f>
        <v>#N/A</v>
      </c>
      <c r="K395" s="5" t="n">
        <f aca="false">VLOOKUP(B395,model!A394:M1013,13,0)</f>
        <v>1983</v>
      </c>
      <c r="L395" s="5" t="str">
        <f aca="false">"{"&amp;""""&amp;"id"&amp;""""&amp;":"&amp;""""&amp;A395&amp;""""&amp;","&amp;""""&amp;"car_model_id"&amp;""""&amp;":"&amp;""""&amp;B395&amp;""""&amp;","&amp;""""&amp;"car_model"&amp;""""&amp;":"&amp;"["&amp;N395&amp;"],"&amp;""""&amp;"parts"&amp;""""&amp;":"&amp;"["&amp;O395&amp;"]"&amp;","&amp;""""&amp;"products"&amp;""""&amp;":"&amp;"["&amp;P395&amp;"]"&amp;"}"&amp;","</f>
        <v>{"id":"394","car_model_id":"394","car_model":[{"id":"394","make_id":"29","model_name":"Lancer GLXI/GLX/GSR/ SOHC*","year_model":"1989 - on ","description":""},],"parts":[{"id":"10","category":"BATTERY","name":"OE BATTERY","code":"NS50L","description":""},],"products":[{"id":"394","car_part_id":"394","bestbuy_id":"1983","category":"battery","brand":"energizer","name":"D23L","value":"","description":"5950","price":"5950"},]},</v>
      </c>
      <c r="M395" s="5" t="str">
        <f aca="false">"parts"&amp;""""&amp;":"&amp;"["&amp;O395&amp;"]"&amp;","&amp;""""&amp;"products"&amp;""""&amp;":"&amp;"["&amp;P395&amp;"]"&amp;"}"&amp;","</f>
        <v>parts":[{"id":"10","category":"BATTERY","name":"OE BATTERY","code":"NS50L","description":""},],"products":[{"id":"394","car_part_id":"394","bestbuy_id":"1983","category":"battery","brand":"energizer","name":"D23L","value":"","description":"5950","price":"5950"},]},</v>
      </c>
      <c r="N395" s="5" t="str">
        <f aca="false">VLOOKUP(B395,model!$A$2:$V$620,22,0)</f>
        <v>{"id":"394","make_id":"29","model_name":"Lancer GLXI/GLX/GSR/ SOHC*","year_model":"1989 - on ","description":""},</v>
      </c>
      <c r="O395" s="5" t="str">
        <f aca="false">VLOOKUP(C395,part!$A$2:$G$51,7,0)</f>
        <v>{"id":"10","category":"BATTERY","name":"OE BATTERY","code":"NS50L","description":""},</v>
      </c>
      <c r="P395" s="5" t="str">
        <f aca="false">VLOOKUP(A395,product!B395:Y1014,23,0)</f>
        <v>{"id":"394","car_part_id":"394","bestbuy_id":"1983","category":"battery","brand":"energizer","name":"D23L","value":"","description":"5950","price":"5950"},</v>
      </c>
    </row>
    <row r="396" customFormat="false" ht="13.8" hidden="false" customHeight="false" outlineLevel="0" collapsed="false">
      <c r="A396" s="5" t="n">
        <v>395</v>
      </c>
      <c r="B396" s="8" t="n">
        <v>395</v>
      </c>
      <c r="C396" s="5" t="n">
        <f aca="false">VLOOKUP(B396,model!A395:H1014,8,0)</f>
        <v>10</v>
      </c>
      <c r="D396" s="5" t="str">
        <f aca="false">IFERROR(VLOOKUP(C396,part!$A$2:$E$51,2,0),"")</f>
        <v>BATTERY</v>
      </c>
      <c r="E396" s="5" t="str">
        <f aca="false">IFERROR(VLOOKUP(C396,part!$A$2:$E$51,3,0),"")</f>
        <v>OE BATTERY</v>
      </c>
      <c r="F396" s="5" t="str">
        <f aca="false">IFERROR(VLOOKUP(C396,part!$A$2:$E$51,4,0),"")</f>
        <v>NS50L</v>
      </c>
      <c r="G396" s="5" t="n">
        <f aca="false">IFERROR(VLOOKUP(C396,part!$A$2:$E$51,5,0),"")</f>
        <v>0</v>
      </c>
      <c r="H396" s="5" t="str">
        <f aca="false">VLOOKUP(A396,model!$A$1:$I$620,9,0)</f>
        <v>D23L</v>
      </c>
      <c r="I396" s="5" t="n">
        <f aca="false">VLOOKUP(B396,model!$A$2:$J$620,10,0)</f>
        <v>0</v>
      </c>
      <c r="J396" s="5" t="e">
        <f aca="false">VLOOKUP(B396,Sheet6!K395:L1298,2,0)</f>
        <v>#N/A</v>
      </c>
      <c r="K396" s="5" t="n">
        <f aca="false">VLOOKUP(B396,model!A395:M1014,13,0)</f>
        <v>1983</v>
      </c>
      <c r="L396" s="5" t="str">
        <f aca="false">"{"&amp;""""&amp;"id"&amp;""""&amp;":"&amp;""""&amp;A396&amp;""""&amp;","&amp;""""&amp;"car_model_id"&amp;""""&amp;":"&amp;""""&amp;B396&amp;""""&amp;","&amp;""""&amp;"car_model"&amp;""""&amp;":"&amp;"["&amp;N396&amp;"],"&amp;""""&amp;"parts"&amp;""""&amp;":"&amp;"["&amp;O396&amp;"]"&amp;","&amp;""""&amp;"products"&amp;""""&amp;":"&amp;"["&amp;P396&amp;"]"&amp;"}"&amp;","</f>
        <v>{"id":"395","car_model_id":"395","car_model":[{"id":"395","make_id":"29","model_name":"Lancer MX*","year_model":"2000 - on","description":""},],"parts":[{"id":"10","category":"BATTERY","name":"OE BATTERY","code":"NS50L","description":""},],"products":[{"id":"395","car_part_id":"395","bestbuy_id":"1983","category":"battery","brand":"energizer","name":"D23L","value":"","description":"5950","price":"5950"},]},</v>
      </c>
      <c r="M396" s="5" t="str">
        <f aca="false">"parts"&amp;""""&amp;":"&amp;"["&amp;O396&amp;"]"&amp;","&amp;""""&amp;"products"&amp;""""&amp;":"&amp;"["&amp;P396&amp;"]"&amp;"}"&amp;","</f>
        <v>parts":[{"id":"10","category":"BATTERY","name":"OE BATTERY","code":"NS50L","description":""},],"products":[{"id":"395","car_part_id":"395","bestbuy_id":"1983","category":"battery","brand":"energizer","name":"D23L","value":"","description":"5950","price":"5950"},]},</v>
      </c>
      <c r="N396" s="5" t="str">
        <f aca="false">VLOOKUP(B396,model!$A$2:$V$620,22,0)</f>
        <v>{"id":"395","make_id":"29","model_name":"Lancer MX*","year_model":"2000 - on","description":""},</v>
      </c>
      <c r="O396" s="5" t="str">
        <f aca="false">VLOOKUP(C396,part!$A$2:$G$51,7,0)</f>
        <v>{"id":"10","category":"BATTERY","name":"OE BATTERY","code":"NS50L","description":""},</v>
      </c>
      <c r="P396" s="5" t="str">
        <f aca="false">VLOOKUP(A396,product!B396:Y1015,23,0)</f>
        <v>{"id":"395","car_part_id":"395","bestbuy_id":"1983","category":"battery","brand":"energizer","name":"D23L","value":"","description":"5950","price":"5950"},</v>
      </c>
    </row>
    <row r="397" customFormat="false" ht="13.8" hidden="false" customHeight="false" outlineLevel="0" collapsed="false">
      <c r="A397" s="5" t="n">
        <v>396</v>
      </c>
      <c r="B397" s="8" t="n">
        <v>396</v>
      </c>
      <c r="C397" s="5" t="n">
        <f aca="false">VLOOKUP(B397,model!A396:H1015,8,0)</f>
        <v>3</v>
      </c>
      <c r="D397" s="5" t="str">
        <f aca="false">IFERROR(VLOOKUP(C397,part!$A$2:$E$51,2,0),"")</f>
        <v>BATTERY</v>
      </c>
      <c r="E397" s="5" t="str">
        <f aca="false">IFERROR(VLOOKUP(C397,part!$A$2:$E$51,3,0),"")</f>
        <v>OE BATTERY</v>
      </c>
      <c r="F397" s="5" t="str">
        <f aca="false">IFERROR(VLOOKUP(C397,part!$A$2:$E$51,4,0),"")</f>
        <v>NS60</v>
      </c>
      <c r="G397" s="5" t="n">
        <f aca="false">IFERROR(VLOOKUP(C397,part!$A$2:$E$51,5,0),"")</f>
        <v>0</v>
      </c>
      <c r="H397" s="5" t="str">
        <f aca="false">VLOOKUP(A397,model!$A$1:$I$620,9,0)</f>
        <v>B24LS</v>
      </c>
      <c r="I397" s="5" t="n">
        <f aca="false">VLOOKUP(B397,model!$A$2:$J$620,10,0)</f>
        <v>1985</v>
      </c>
      <c r="J397" s="5" t="e">
        <f aca="false">VLOOKUP(B397,Sheet6!K396:L1299,2,0)</f>
        <v>#N/A</v>
      </c>
      <c r="K397" s="5" t="str">
        <f aca="false">VLOOKUP(B397,model!A396:M1015,13,0)</f>
        <v>1988/1985</v>
      </c>
      <c r="L397" s="5" t="str">
        <f aca="false">"{"&amp;""""&amp;"id"&amp;""""&amp;":"&amp;""""&amp;A397&amp;""""&amp;","&amp;""""&amp;"car_model_id"&amp;""""&amp;":"&amp;""""&amp;B397&amp;""""&amp;","&amp;""""&amp;"car_model"&amp;""""&amp;":"&amp;"["&amp;N397&amp;"],"&amp;""""&amp;"parts"&amp;""""&amp;":"&amp;"["&amp;O397&amp;"]"&amp;","&amp;""""&amp;"products"&amp;""""&amp;":"&amp;"["&amp;P397&amp;"]"&amp;"}"&amp;","</f>
        <v>{"id":"396","car_model_id":"396","car_model":[{"id":"396","make_id":"29","model_name":"Lancer MX*","year_model":"2004 - 2007 ","description":""},],"parts":[{"id":"3","category":"BATTERY","name":"OE BATTERY","code":"NS60","description":""},],"products":[{"id":"396","car_part_id":"396","bestbuy_id":"1988","category":"battery","brand":"energizer","name":"B24LS","value":"","description":"5250","price":"5250"},{"id":"669","car_part_id":"396","bestbuy_id":"1985","category":"battery","brand":"energizer","name":"B24LS","description":"","price":"5300"},]},</v>
      </c>
      <c r="M397" s="5" t="str">
        <f aca="false">"parts"&amp;""""&amp;":"&amp;"["&amp;O397&amp;"]"&amp;","&amp;""""&amp;"products"&amp;""""&amp;":"&amp;"["&amp;P397&amp;"]"&amp;"}"&amp;","</f>
        <v>parts":[{"id":"3","category":"BATTERY","name":"OE BATTERY","code":"NS60","description":""},],"products":[{"id":"396","car_part_id":"396","bestbuy_id":"1988","category":"battery","brand":"energizer","name":"B24LS","value":"","description":"5250","price":"5250"},{"id":"669","car_part_id":"396","bestbuy_id":"1985","category":"battery","brand":"energizer","name":"B24LS","description":"","price":"5300"},]},</v>
      </c>
      <c r="N397" s="5" t="str">
        <f aca="false">VLOOKUP(B397,model!$A$2:$V$620,22,0)</f>
        <v>{"id":"396","make_id":"29","model_name":"Lancer MX*","year_model":"2004 - 2007 ","description":""},</v>
      </c>
      <c r="O397" s="5" t="str">
        <f aca="false">VLOOKUP(C397,part!$A$2:$G$51,7,0)</f>
        <v>{"id":"3","category":"BATTERY","name":"OE BATTERY","code":"NS60","description":""},</v>
      </c>
      <c r="P397" s="5" t="str">
        <f aca="false">VLOOKUP(A397,product!B397:Y1016,23,0)</f>
        <v>{"id":"396","car_part_id":"396","bestbuy_id":"1988","category":"battery","brand":"energizer","name":"B24LS","value":"","description":"5250","price":"5250"},{"id":"669","car_part_id":"396","bestbuy_id":"1985","category":"battery","brand":"energizer","name":"B24LS","description":"","price":"5300"},</v>
      </c>
    </row>
    <row r="398" customFormat="false" ht="13.8" hidden="false" customHeight="false" outlineLevel="0" collapsed="false">
      <c r="A398" s="5" t="n">
        <v>397</v>
      </c>
      <c r="B398" s="8" t="n">
        <v>397</v>
      </c>
      <c r="C398" s="5" t="n">
        <f aca="false">VLOOKUP(B398,model!A397:H1016,8,0)</f>
        <v>10</v>
      </c>
      <c r="D398" s="5" t="str">
        <f aca="false">IFERROR(VLOOKUP(C398,part!$A$2:$E$51,2,0),"")</f>
        <v>BATTERY</v>
      </c>
      <c r="E398" s="5" t="str">
        <f aca="false">IFERROR(VLOOKUP(C398,part!$A$2:$E$51,3,0),"")</f>
        <v>OE BATTERY</v>
      </c>
      <c r="F398" s="5" t="str">
        <f aca="false">IFERROR(VLOOKUP(C398,part!$A$2:$E$51,4,0),"")</f>
        <v>NS50L</v>
      </c>
      <c r="G398" s="5" t="n">
        <f aca="false">IFERROR(VLOOKUP(C398,part!$A$2:$E$51,5,0),"")</f>
        <v>0</v>
      </c>
      <c r="H398" s="5" t="str">
        <f aca="false">VLOOKUP(A398,model!$A$1:$I$620,9,0)</f>
        <v>D23L</v>
      </c>
      <c r="I398" s="5" t="n">
        <f aca="false">VLOOKUP(B398,model!$A$2:$J$620,10,0)</f>
        <v>0</v>
      </c>
      <c r="J398" s="5" t="e">
        <f aca="false">VLOOKUP(B398,Sheet6!K397:L1300,2,0)</f>
        <v>#N/A</v>
      </c>
      <c r="K398" s="5" t="n">
        <f aca="false">VLOOKUP(B398,model!A397:M1016,13,0)</f>
        <v>1983</v>
      </c>
      <c r="L398" s="5" t="str">
        <f aca="false">"{"&amp;""""&amp;"id"&amp;""""&amp;":"&amp;""""&amp;A398&amp;""""&amp;","&amp;""""&amp;"car_model_id"&amp;""""&amp;":"&amp;""""&amp;B398&amp;""""&amp;","&amp;""""&amp;"car_model"&amp;""""&amp;":"&amp;"["&amp;N398&amp;"],"&amp;""""&amp;"parts"&amp;""""&amp;":"&amp;"["&amp;O398&amp;"]"&amp;","&amp;""""&amp;"products"&amp;""""&amp;":"&amp;"["&amp;P398&amp;"]"&amp;"}"&amp;","</f>
        <v>{"id":"397","car_model_id":"397","car_model":[{"id":"397","make_id":"29","model_name":"Lancer GLX M/T","year_model":"2009","description":""},],"parts":[{"id":"10","category":"BATTERY","name":"OE BATTERY","code":"NS50L","description":""},],"products":[{"id":"397","car_part_id":"397","bestbuy_id":"1983","category":"battery","brand":"energizer","name":"D23L","value":"","description":"5950","price":"5950"},]},</v>
      </c>
      <c r="M398" s="5" t="str">
        <f aca="false">"parts"&amp;""""&amp;":"&amp;"["&amp;O398&amp;"]"&amp;","&amp;""""&amp;"products"&amp;""""&amp;":"&amp;"["&amp;P398&amp;"]"&amp;"}"&amp;","</f>
        <v>parts":[{"id":"10","category":"BATTERY","name":"OE BATTERY","code":"NS50L","description":""},],"products":[{"id":"397","car_part_id":"397","bestbuy_id":"1983","category":"battery","brand":"energizer","name":"D23L","value":"","description":"5950","price":"5950"},]},</v>
      </c>
      <c r="N398" s="5" t="str">
        <f aca="false">VLOOKUP(B398,model!$A$2:$V$620,22,0)</f>
        <v>{"id":"397","make_id":"29","model_name":"Lancer GLX M/T","year_model":"2009","description":""},</v>
      </c>
      <c r="O398" s="5" t="str">
        <f aca="false">VLOOKUP(C398,part!$A$2:$G$51,7,0)</f>
        <v>{"id":"10","category":"BATTERY","name":"OE BATTERY","code":"NS50L","description":""},</v>
      </c>
      <c r="P398" s="5" t="str">
        <f aca="false">VLOOKUP(A398,product!B398:Y1017,23,0)</f>
        <v>{"id":"397","car_part_id":"397","bestbuy_id":"1983","category":"battery","brand":"energizer","name":"D23L","value":"","description":"5950","price":"5950"},</v>
      </c>
    </row>
    <row r="399" customFormat="false" ht="13.8" hidden="false" customHeight="false" outlineLevel="0" collapsed="false">
      <c r="A399" s="5" t="n">
        <v>398</v>
      </c>
      <c r="B399" s="8" t="n">
        <v>398</v>
      </c>
      <c r="C399" s="5" t="n">
        <f aca="false">VLOOKUP(B399,model!A398:H1017,8,0)</f>
        <v>10</v>
      </c>
      <c r="D399" s="5" t="str">
        <f aca="false">IFERROR(VLOOKUP(C399,part!$A$2:$E$51,2,0),"")</f>
        <v>BATTERY</v>
      </c>
      <c r="E399" s="5" t="str">
        <f aca="false">IFERROR(VLOOKUP(C399,part!$A$2:$E$51,3,0),"")</f>
        <v>OE BATTERY</v>
      </c>
      <c r="F399" s="5" t="str">
        <f aca="false">IFERROR(VLOOKUP(C399,part!$A$2:$E$51,4,0),"")</f>
        <v>NS50L</v>
      </c>
      <c r="G399" s="5" t="n">
        <f aca="false">IFERROR(VLOOKUP(C399,part!$A$2:$E$51,5,0),"")</f>
        <v>0</v>
      </c>
      <c r="H399" s="5" t="str">
        <f aca="false">VLOOKUP(A399,model!$A$1:$I$620,9,0)</f>
        <v>D23L</v>
      </c>
      <c r="I399" s="5" t="n">
        <f aca="false">VLOOKUP(B399,model!$A$2:$J$620,10,0)</f>
        <v>0</v>
      </c>
      <c r="J399" s="5" t="e">
        <f aca="false">VLOOKUP(B399,Sheet6!K398:L1301,2,0)</f>
        <v>#N/A</v>
      </c>
      <c r="K399" s="5" t="n">
        <f aca="false">VLOOKUP(B399,model!A398:M1017,13,0)</f>
        <v>1983</v>
      </c>
      <c r="L399" s="5" t="str">
        <f aca="false">"{"&amp;""""&amp;"id"&amp;""""&amp;":"&amp;""""&amp;A399&amp;""""&amp;","&amp;""""&amp;"car_model_id"&amp;""""&amp;":"&amp;""""&amp;B399&amp;""""&amp;","&amp;""""&amp;"car_model"&amp;""""&amp;":"&amp;"["&amp;N399&amp;"],"&amp;""""&amp;"parts"&amp;""""&amp;":"&amp;"["&amp;O399&amp;"]"&amp;","&amp;""""&amp;"products"&amp;""""&amp;":"&amp;"["&amp;P399&amp;"]"&amp;"}"&amp;","</f>
        <v>{"id":"398","car_model_id":"398","car_model":[{"id":"398","make_id":"29","model_name":"Lancer GLS CVT","year_model":"2009","description":""},],"parts":[{"id":"10","category":"BATTERY","name":"OE BATTERY","code":"NS50L","description":""},],"products":[{"id":"398","car_part_id":"398","bestbuy_id":"1983","category":"battery","brand":"energizer","name":"D23L","value":"","description":"5950","price":"5950"},]},</v>
      </c>
      <c r="M399" s="5" t="str">
        <f aca="false">"parts"&amp;""""&amp;":"&amp;"["&amp;O399&amp;"]"&amp;","&amp;""""&amp;"products"&amp;""""&amp;":"&amp;"["&amp;P399&amp;"]"&amp;"}"&amp;","</f>
        <v>parts":[{"id":"10","category":"BATTERY","name":"OE BATTERY","code":"NS50L","description":""},],"products":[{"id":"398","car_part_id":"398","bestbuy_id":"1983","category":"battery","brand":"energizer","name":"D23L","value":"","description":"5950","price":"5950"},]},</v>
      </c>
      <c r="N399" s="5" t="str">
        <f aca="false">VLOOKUP(B399,model!$A$2:$V$620,22,0)</f>
        <v>{"id":"398","make_id":"29","model_name":"Lancer GLS CVT","year_model":"2009","description":""},</v>
      </c>
      <c r="O399" s="5" t="str">
        <f aca="false">VLOOKUP(C399,part!$A$2:$G$51,7,0)</f>
        <v>{"id":"10","category":"BATTERY","name":"OE BATTERY","code":"NS50L","description":""},</v>
      </c>
      <c r="P399" s="5" t="str">
        <f aca="false">VLOOKUP(A399,product!B399:Y1018,23,0)</f>
        <v>{"id":"398","car_part_id":"398","bestbuy_id":"1983","category":"battery","brand":"energizer","name":"D23L","value":"","description":"5950","price":"5950"},</v>
      </c>
    </row>
    <row r="400" customFormat="false" ht="13.8" hidden="false" customHeight="false" outlineLevel="0" collapsed="false">
      <c r="A400" s="5" t="n">
        <v>399</v>
      </c>
      <c r="B400" s="8" t="n">
        <v>399</v>
      </c>
      <c r="C400" s="5" t="n">
        <f aca="false">VLOOKUP(B400,model!A399:H1018,8,0)</f>
        <v>10</v>
      </c>
      <c r="D400" s="5" t="str">
        <f aca="false">IFERROR(VLOOKUP(C400,part!$A$2:$E$51,2,0),"")</f>
        <v>BATTERY</v>
      </c>
      <c r="E400" s="5" t="str">
        <f aca="false">IFERROR(VLOOKUP(C400,part!$A$2:$E$51,3,0),"")</f>
        <v>OE BATTERY</v>
      </c>
      <c r="F400" s="5" t="str">
        <f aca="false">IFERROR(VLOOKUP(C400,part!$A$2:$E$51,4,0),"")</f>
        <v>NS50L</v>
      </c>
      <c r="G400" s="5" t="n">
        <f aca="false">IFERROR(VLOOKUP(C400,part!$A$2:$E$51,5,0),"")</f>
        <v>0</v>
      </c>
      <c r="H400" s="5" t="str">
        <f aca="false">VLOOKUP(A400,model!$A$1:$I$620,9,0)</f>
        <v>D23L</v>
      </c>
      <c r="I400" s="5" t="n">
        <f aca="false">VLOOKUP(B400,model!$A$2:$J$620,10,0)</f>
        <v>0</v>
      </c>
      <c r="J400" s="5" t="e">
        <f aca="false">VLOOKUP(B400,Sheet6!K399:L1302,2,0)</f>
        <v>#N/A</v>
      </c>
      <c r="K400" s="5" t="n">
        <f aca="false">VLOOKUP(B400,model!A399:M1018,13,0)</f>
        <v>1983</v>
      </c>
      <c r="L400" s="5" t="str">
        <f aca="false">"{"&amp;""""&amp;"id"&amp;""""&amp;":"&amp;""""&amp;A400&amp;""""&amp;","&amp;""""&amp;"car_model_id"&amp;""""&amp;":"&amp;""""&amp;B400&amp;""""&amp;","&amp;""""&amp;"car_model"&amp;""""&amp;":"&amp;"["&amp;N400&amp;"],"&amp;""""&amp;"parts"&amp;""""&amp;":"&amp;"["&amp;O400&amp;"]"&amp;","&amp;""""&amp;"products"&amp;""""&amp;":"&amp;"["&amp;P400&amp;"]"&amp;"}"&amp;","</f>
        <v>{"id":"399","car_model_id":"399","car_model":[{"id":"399","make_id":"29","model_name":"Lancer Ex (GS41; GLX/MX/GT/GT-A/Ralli-Art)","year_model":"","description":""},],"parts":[{"id":"10","category":"BATTERY","name":"OE BATTERY","code":"NS50L","description":""},],"products":[{"id":"399","car_part_id":"399","bestbuy_id":"1983","category":"battery","brand":"energizer","name":"D23L","value":"","description":"5950","price":"5950"},]},</v>
      </c>
      <c r="M400" s="5" t="str">
        <f aca="false">"parts"&amp;""""&amp;":"&amp;"["&amp;O400&amp;"]"&amp;","&amp;""""&amp;"products"&amp;""""&amp;":"&amp;"["&amp;P400&amp;"]"&amp;"}"&amp;","</f>
        <v>parts":[{"id":"10","category":"BATTERY","name":"OE BATTERY","code":"NS50L","description":""},],"products":[{"id":"399","car_part_id":"399","bestbuy_id":"1983","category":"battery","brand":"energizer","name":"D23L","value":"","description":"5950","price":"5950"},]},</v>
      </c>
      <c r="N400" s="5" t="str">
        <f aca="false">VLOOKUP(B400,model!$A$2:$V$620,22,0)</f>
        <v>{"id":"399","make_id":"29","model_name":"Lancer Ex (GS41; GLX/MX/GT/GT-A/Ralli-Art)","year_model":"","description":""},</v>
      </c>
      <c r="O400" s="5" t="str">
        <f aca="false">VLOOKUP(C400,part!$A$2:$G$51,7,0)</f>
        <v>{"id":"10","category":"BATTERY","name":"OE BATTERY","code":"NS50L","description":""},</v>
      </c>
      <c r="P400" s="5" t="str">
        <f aca="false">VLOOKUP(A400,product!B400:Y1019,23,0)</f>
        <v>{"id":"399","car_part_id":"399","bestbuy_id":"1983","category":"battery","brand":"energizer","name":"D23L","value":"","description":"5950","price":"5950"},</v>
      </c>
    </row>
    <row r="401" customFormat="false" ht="13.8" hidden="false" customHeight="false" outlineLevel="0" collapsed="false">
      <c r="A401" s="5" t="n">
        <v>400</v>
      </c>
      <c r="B401" s="8" t="n">
        <v>400</v>
      </c>
      <c r="C401" s="5" t="n">
        <f aca="false">IFERROR(VLOOKUP(B401,model!A400:H1019,8,0),0)</f>
        <v>2</v>
      </c>
      <c r="D401" s="5" t="str">
        <f aca="false">IFERROR(VLOOKUP(C401,part!$A$2:$E$51,2,0),"")</f>
        <v>BATTERY</v>
      </c>
      <c r="E401" s="5" t="str">
        <f aca="false">IFERROR(VLOOKUP(C401,part!$A$2:$E$51,3,0),"")</f>
        <v>OE BATTERY</v>
      </c>
      <c r="F401" s="5" t="str">
        <f aca="false">IFERROR(VLOOKUP(C401,part!$A$2:$E$51,4,0),"")</f>
        <v>NS50</v>
      </c>
      <c r="G401" s="5" t="n">
        <f aca="false">IFERROR(VLOOKUP(C401,part!$A$2:$E$51,5,0),"")</f>
        <v>0</v>
      </c>
      <c r="H401" s="5" t="str">
        <f aca="false">VLOOKUP(A401,model!$A$1:$I$620,9,0)</f>
        <v>D23L</v>
      </c>
      <c r="I401" s="5" t="n">
        <f aca="false">VLOOKUP(B401,model!$A$2:$J$620,10,0)</f>
        <v>0</v>
      </c>
      <c r="J401" s="5" t="e">
        <f aca="false">VLOOKUP(B401,Sheet6!K400:L1303,2,0)</f>
        <v>#N/A</v>
      </c>
      <c r="K401" s="5" t="n">
        <f aca="false">VLOOKUP(B401,model!A400:M1019,13,0)</f>
        <v>0</v>
      </c>
      <c r="L401" s="5" t="str">
        <f aca="false">"{"&amp;""""&amp;"id"&amp;""""&amp;":"&amp;""""&amp;A401&amp;""""&amp;","&amp;""""&amp;"car_model_id"&amp;""""&amp;":"&amp;""""&amp;B401&amp;""""&amp;","&amp;""""&amp;"car_model"&amp;""""&amp;":"&amp;"["&amp;N401&amp;"],"&amp;""""&amp;"parts"&amp;""""&amp;":"&amp;"["&amp;O401&amp;"]"&amp;","&amp;""""&amp;"products"&amp;""""&amp;":"&amp;"["&amp;P401&amp;"]"&amp;"}"&amp;","</f>
        <v>{"id":"400","car_model_id":"400","car_model":[{"id":"400","make_id":"29","model_name":"Outlander GLX","year_model":"2004 - on","description":""},],"parts":[{"id":"2","category":"BATTERY","name":"OE BATTERY","code":"NS50","description":""},],"products":[{"id":"400","car_part_id":"400","bestbuy_id":"0","category":"battery","brand":"energizer","name":"D23L","value":"","description":"","price":""},]},</v>
      </c>
      <c r="M401" s="5" t="str">
        <f aca="false">"parts"&amp;""""&amp;":"&amp;"["&amp;O401&amp;"]"&amp;","&amp;""""&amp;"products"&amp;""""&amp;":"&amp;"["&amp;P401&amp;"]"&amp;"}"&amp;","</f>
        <v>parts":[{"id":"2","category":"BATTERY","name":"OE BATTERY","code":"NS50","description":""},],"products":[{"id":"400","car_part_id":"400","bestbuy_id":"0","category":"battery","brand":"energizer","name":"D23L","value":"","description":"","price":""},]},</v>
      </c>
      <c r="N401" s="5" t="str">
        <f aca="false">VLOOKUP(B401,model!$A$2:$V$620,22,0)</f>
        <v>{"id":"400","make_id":"29","model_name":"Outlander GLX","year_model":"2004 - on","description":""},</v>
      </c>
      <c r="O401" s="5" t="str">
        <f aca="false">VLOOKUP(C401,part!$A$2:$G$51,7,0)</f>
        <v>{"id":"2","category":"BATTERY","name":"OE BATTERY","code":"NS50","description":""},</v>
      </c>
      <c r="P401" s="5" t="str">
        <f aca="false">VLOOKUP(A401,product!B401:Y1020,23,0)</f>
        <v>{"id":"400","car_part_id":"400","bestbuy_id":"0","category":"battery","brand":"energizer","name":"D23L","value":"","description":"","price":""},</v>
      </c>
    </row>
    <row r="402" customFormat="false" ht="13.8" hidden="false" customHeight="false" outlineLevel="0" collapsed="false">
      <c r="A402" s="5" t="n">
        <v>401</v>
      </c>
      <c r="B402" s="8" t="n">
        <v>401</v>
      </c>
      <c r="C402" s="5" t="n">
        <f aca="false">VLOOKUP(B402,model!A401:H1020,8,0)</f>
        <v>2</v>
      </c>
      <c r="D402" s="5" t="str">
        <f aca="false">IFERROR(VLOOKUP(C402,part!$A$2:$E$51,2,0),"")</f>
        <v>BATTERY</v>
      </c>
      <c r="E402" s="5" t="str">
        <f aca="false">IFERROR(VLOOKUP(C402,part!$A$2:$E$51,3,0),"")</f>
        <v>OE BATTERY</v>
      </c>
      <c r="F402" s="5" t="str">
        <f aca="false">IFERROR(VLOOKUP(C402,part!$A$2:$E$51,4,0),"")</f>
        <v>NS50</v>
      </c>
      <c r="G402" s="5" t="n">
        <f aca="false">IFERROR(VLOOKUP(C402,part!$A$2:$E$51,5,0),"")</f>
        <v>0</v>
      </c>
      <c r="H402" s="5" t="str">
        <f aca="false">VLOOKUP(A402,model!$A$1:$I$620,9,0)</f>
        <v>D23L</v>
      </c>
      <c r="I402" s="5" t="n">
        <f aca="false">VLOOKUP(B402,model!$A$2:$J$620,10,0)</f>
        <v>0</v>
      </c>
      <c r="J402" s="5" t="e">
        <f aca="false">VLOOKUP(B402,Sheet6!K401:L1304,2,0)</f>
        <v>#N/A</v>
      </c>
      <c r="K402" s="5" t="n">
        <f aca="false">VLOOKUP(B402,model!A401:M1020,13,0)</f>
        <v>1983</v>
      </c>
      <c r="L402" s="5" t="str">
        <f aca="false">"{"&amp;""""&amp;"id"&amp;""""&amp;":"&amp;""""&amp;A402&amp;""""&amp;","&amp;""""&amp;"car_model_id"&amp;""""&amp;":"&amp;""""&amp;B402&amp;""""&amp;","&amp;""""&amp;"car_model"&amp;""""&amp;":"&amp;"["&amp;N402&amp;"],"&amp;""""&amp;"parts"&amp;""""&amp;":"&amp;"["&amp;O402&amp;"]"&amp;","&amp;""""&amp;"products"&amp;""""&amp;":"&amp;"["&amp;P402&amp;"]"&amp;"}"&amp;","</f>
        <v>{"id":"401","car_model_id":"401","car_model":[{"id":"401","make_id":"29","model_name":"Outlander GLS","year_model":"2004 - on","description":""},],"parts":[{"id":"2","category":"BATTERY","name":"OE BATTERY","code":"NS50","description":""},],"products":[{"id":"401","car_part_id":"401","bestbuy_id":"1983","category":"battery","brand":"energizer","name":"D23L","value":"","description":"5950","price":"5950"},]},</v>
      </c>
      <c r="M402" s="5" t="str">
        <f aca="false">"parts"&amp;""""&amp;":"&amp;"["&amp;O402&amp;"]"&amp;","&amp;""""&amp;"products"&amp;""""&amp;":"&amp;"["&amp;P402&amp;"]"&amp;"}"&amp;","</f>
        <v>parts":[{"id":"2","category":"BATTERY","name":"OE BATTERY","code":"NS50","description":""},],"products":[{"id":"401","car_part_id":"401","bestbuy_id":"1983","category":"battery","brand":"energizer","name":"D23L","value":"","description":"5950","price":"5950"},]},</v>
      </c>
      <c r="N402" s="5" t="str">
        <f aca="false">VLOOKUP(B402,model!$A$2:$V$620,22,0)</f>
        <v>{"id":"401","make_id":"29","model_name":"Outlander GLS","year_model":"2004 - on","description":""},</v>
      </c>
      <c r="O402" s="5" t="str">
        <f aca="false">VLOOKUP(C402,part!$A$2:$G$51,7,0)</f>
        <v>{"id":"2","category":"BATTERY","name":"OE BATTERY","code":"NS50","description":""},</v>
      </c>
      <c r="P402" s="5" t="str">
        <f aca="false">VLOOKUP(A402,product!B402:Y1021,23,0)</f>
        <v>{"id":"401","car_part_id":"401","bestbuy_id":"1983","category":"battery","brand":"energizer","name":"D23L","value":"","description":"5950","price":"5950"},</v>
      </c>
    </row>
    <row r="403" customFormat="false" ht="13.8" hidden="false" customHeight="false" outlineLevel="0" collapsed="false">
      <c r="A403" s="5" t="n">
        <v>402</v>
      </c>
      <c r="B403" s="8" t="n">
        <v>402</v>
      </c>
      <c r="C403" s="5" t="n">
        <f aca="false">IFERROR(VLOOKUP(B403,model!A402:H1021,8,0),0)</f>
        <v>2</v>
      </c>
      <c r="D403" s="5" t="str">
        <f aca="false">IFERROR(VLOOKUP(C403,part!$A$2:$E$51,2,0),"")</f>
        <v>BATTERY</v>
      </c>
      <c r="E403" s="5" t="str">
        <f aca="false">IFERROR(VLOOKUP(C403,part!$A$2:$E$51,3,0),"")</f>
        <v>OE BATTERY</v>
      </c>
      <c r="F403" s="5" t="str">
        <f aca="false">IFERROR(VLOOKUP(C403,part!$A$2:$E$51,4,0),"")</f>
        <v>NS50</v>
      </c>
      <c r="G403" s="5" t="n">
        <f aca="false">IFERROR(VLOOKUP(C403,part!$A$2:$E$51,5,0),"")</f>
        <v>0</v>
      </c>
      <c r="H403" s="5" t="str">
        <f aca="false">VLOOKUP(A403,model!$A$1:$I$620,9,0)</f>
        <v>D23L</v>
      </c>
      <c r="I403" s="5" t="n">
        <f aca="false">VLOOKUP(B403,model!$A$2:$J$620,10,0)</f>
        <v>0</v>
      </c>
      <c r="J403" s="5" t="e">
        <f aca="false">VLOOKUP(B403,Sheet6!K402:L1305,2,0)</f>
        <v>#N/A</v>
      </c>
      <c r="K403" s="5" t="n">
        <f aca="false">VLOOKUP(B403,model!A402:M1021,13,0)</f>
        <v>0</v>
      </c>
      <c r="L403" s="5" t="str">
        <f aca="false">"{"&amp;""""&amp;"id"&amp;""""&amp;":"&amp;""""&amp;A403&amp;""""&amp;","&amp;""""&amp;"car_model_id"&amp;""""&amp;":"&amp;""""&amp;B403&amp;""""&amp;","&amp;""""&amp;"car_model"&amp;""""&amp;":"&amp;"["&amp;N403&amp;"],"&amp;""""&amp;"parts"&amp;""""&amp;":"&amp;"["&amp;O403&amp;"]"&amp;","&amp;""""&amp;"products"&amp;""""&amp;":"&amp;"["&amp;P403&amp;"]"&amp;"}"&amp;","</f>
        <v>{"id":"402","car_model_id":"402","car_model":[{"id":"402","make_id":"29","model_name":"Outlander GLS Sports","year_model":"2004 - on","description":""},],"parts":[{"id":"2","category":"BATTERY","name":"OE BATTERY","code":"NS50","description":""},],"products":[{"id":"402","car_part_id":"402","bestbuy_id":"0","category":"battery","brand":"energizer","name":"D23L","value":"","description":"","price":""},]},</v>
      </c>
      <c r="M403" s="5" t="str">
        <f aca="false">"parts"&amp;""""&amp;":"&amp;"["&amp;O403&amp;"]"&amp;","&amp;""""&amp;"products"&amp;""""&amp;":"&amp;"["&amp;P403&amp;"]"&amp;"}"&amp;","</f>
        <v>parts":[{"id":"2","category":"BATTERY","name":"OE BATTERY","code":"NS50","description":""},],"products":[{"id":"402","car_part_id":"402","bestbuy_id":"0","category":"battery","brand":"energizer","name":"D23L","value":"","description":"","price":""},]},</v>
      </c>
      <c r="N403" s="5" t="str">
        <f aca="false">VLOOKUP(B403,model!$A$2:$V$620,22,0)</f>
        <v>{"id":"402","make_id":"29","model_name":"Outlander GLS Sports","year_model":"2004 - on","description":""},</v>
      </c>
      <c r="O403" s="5" t="str">
        <f aca="false">VLOOKUP(C403,part!$A$2:$G$51,7,0)</f>
        <v>{"id":"2","category":"BATTERY","name":"OE BATTERY","code":"NS50","description":""},</v>
      </c>
      <c r="P403" s="5" t="str">
        <f aca="false">VLOOKUP(A403,product!B403:Y1022,23,0)</f>
        <v>{"id":"402","car_part_id":"402","bestbuy_id":"0","category":"battery","brand":"energizer","name":"D23L","value":"","description":"","price":""},</v>
      </c>
    </row>
    <row r="404" customFormat="false" ht="13.8" hidden="false" customHeight="false" outlineLevel="0" collapsed="false">
      <c r="A404" s="5" t="n">
        <v>403</v>
      </c>
      <c r="B404" s="8" t="n">
        <v>403</v>
      </c>
      <c r="C404" s="5" t="n">
        <f aca="false">VLOOKUP(B404,model!A403:H1022,8,0)</f>
        <v>1</v>
      </c>
      <c r="D404" s="5" t="str">
        <f aca="false">IFERROR(VLOOKUP(C404,part!$A$2:$E$51,2,0),"")</f>
        <v>BATTERY</v>
      </c>
      <c r="E404" s="5" t="str">
        <f aca="false">IFERROR(VLOOKUP(C404,part!$A$2:$E$51,3,0),"")</f>
        <v>OE BATTERY</v>
      </c>
      <c r="F404" s="5" t="str">
        <f aca="false">IFERROR(VLOOKUP(C404,part!$A$2:$E$51,4,0),"")</f>
        <v>N70</v>
      </c>
      <c r="G404" s="5" t="n">
        <f aca="false">IFERROR(VLOOKUP(C404,part!$A$2:$E$51,5,0),"")</f>
        <v>0</v>
      </c>
      <c r="H404" s="5" t="str">
        <f aca="false">VLOOKUP(A404,model!$A$1:$I$620,9,0)</f>
        <v>D31L</v>
      </c>
      <c r="I404" s="5" t="n">
        <f aca="false">VLOOKUP(B404,model!$A$2:$J$620,10,0)</f>
        <v>0</v>
      </c>
      <c r="J404" s="5" t="e">
        <f aca="false">VLOOKUP(B404,Sheet6!K403:L1306,2,0)</f>
        <v>#N/A</v>
      </c>
      <c r="K404" s="5" t="n">
        <f aca="false">VLOOKUP(B404,model!A403:M1022,13,0)</f>
        <v>1996</v>
      </c>
      <c r="L404" s="5" t="str">
        <f aca="false">"{"&amp;""""&amp;"id"&amp;""""&amp;":"&amp;""""&amp;A404&amp;""""&amp;","&amp;""""&amp;"car_model_id"&amp;""""&amp;":"&amp;""""&amp;B404&amp;""""&amp;","&amp;""""&amp;"car_model"&amp;""""&amp;":"&amp;"["&amp;N404&amp;"],"&amp;""""&amp;"parts"&amp;""""&amp;":"&amp;"["&amp;O404&amp;"]"&amp;","&amp;""""&amp;"products"&amp;""""&amp;":"&amp;"["&amp;P404&amp;"]"&amp;"}"&amp;","</f>
        <v>{"id":"403","car_model_id":"403","car_model":[{"id":"403","make_id":"29","model_name":"Pajero (Diesel)","year_model":"1988 - on","description":""},],"parts":[{"id":"1","category":"BATTERY","name":"OE BATTERY","code":"N70","description":""},],"products":[{"id":"403","car_part_id":"403","bestbuy_id":"1996","category":"battery","brand":"energizer","name":"D31L","value":"","description":"7050","price":"7050"},]},</v>
      </c>
      <c r="M404" s="5" t="str">
        <f aca="false">"parts"&amp;""""&amp;":"&amp;"["&amp;O404&amp;"]"&amp;","&amp;""""&amp;"products"&amp;""""&amp;":"&amp;"["&amp;P404&amp;"]"&amp;"}"&amp;","</f>
        <v>parts":[{"id":"1","category":"BATTERY","name":"OE BATTERY","code":"N70","description":""},],"products":[{"id":"403","car_part_id":"403","bestbuy_id":"1996","category":"battery","brand":"energizer","name":"D31L","value":"","description":"7050","price":"7050"},]},</v>
      </c>
      <c r="N404" s="5" t="str">
        <f aca="false">VLOOKUP(B404,model!$A$2:$V$620,22,0)</f>
        <v>{"id":"403","make_id":"29","model_name":"Pajero (Diesel)","year_model":"1988 - on","description":""},</v>
      </c>
      <c r="O404" s="5" t="str">
        <f aca="false">VLOOKUP(C404,part!$A$2:$G$51,7,0)</f>
        <v>{"id":"1","category":"BATTERY","name":"OE BATTERY","code":"N70","description":""},</v>
      </c>
      <c r="P404" s="5" t="str">
        <f aca="false">VLOOKUP(A404,product!B404:Y1023,23,0)</f>
        <v>{"id":"403","car_part_id":"403","bestbuy_id":"1996","category":"battery","brand":"energizer","name":"D31L","value":"","description":"7050","price":"7050"},</v>
      </c>
    </row>
    <row r="405" customFormat="false" ht="13.8" hidden="false" customHeight="false" outlineLevel="0" collapsed="false">
      <c r="A405" s="5" t="n">
        <v>404</v>
      </c>
      <c r="B405" s="8" t="n">
        <v>404</v>
      </c>
      <c r="C405" s="5" t="n">
        <f aca="false">VLOOKUP(B405,model!A404:H1023,8,0)</f>
        <v>11</v>
      </c>
      <c r="D405" s="5" t="str">
        <f aca="false">IFERROR(VLOOKUP(C405,part!$A$2:$E$51,2,0),"")</f>
        <v>BATTERY</v>
      </c>
      <c r="E405" s="5" t="str">
        <f aca="false">IFERROR(VLOOKUP(C405,part!$A$2:$E$51,3,0),"")</f>
        <v>OE BATTERY</v>
      </c>
      <c r="F405" s="5" t="str">
        <f aca="false">IFERROR(VLOOKUP(C405,part!$A$2:$E$51,4,0),"")</f>
        <v>N50</v>
      </c>
      <c r="G405" s="5" t="n">
        <f aca="false">IFERROR(VLOOKUP(C405,part!$A$2:$E$51,5,0),"")</f>
        <v>0</v>
      </c>
      <c r="H405" s="5" t="str">
        <f aca="false">VLOOKUP(A405,model!$A$1:$I$620,9,0)</f>
        <v>D26L</v>
      </c>
      <c r="I405" s="5" t="n">
        <f aca="false">VLOOKUP(B405,model!$A$2:$J$620,10,0)</f>
        <v>0</v>
      </c>
      <c r="J405" s="5" t="e">
        <f aca="false">VLOOKUP(B405,Sheet6!K404:L1307,2,0)</f>
        <v>#N/A</v>
      </c>
      <c r="K405" s="5" t="n">
        <f aca="false">VLOOKUP(B405,model!A404:M1023,13,0)</f>
        <v>1995</v>
      </c>
      <c r="L405" s="5" t="str">
        <f aca="false">"{"&amp;""""&amp;"id"&amp;""""&amp;":"&amp;""""&amp;A405&amp;""""&amp;","&amp;""""&amp;"car_model_id"&amp;""""&amp;":"&amp;""""&amp;B405&amp;""""&amp;","&amp;""""&amp;"car_model"&amp;""""&amp;":"&amp;"["&amp;N405&amp;"],"&amp;""""&amp;"parts"&amp;""""&amp;":"&amp;"["&amp;O405&amp;"]"&amp;","&amp;""""&amp;"products"&amp;""""&amp;":"&amp;"["&amp;P405&amp;"]"&amp;"}"&amp;","</f>
        <v>{"id":"404","car_model_id":"404","car_model":[{"id":"404","make_id":"29","model_name":"Pajero (Gasoline)","year_model":"1988 - on","description":""},],"parts":[{"id":"11","category":"BATTERY","name":"OE BATTERY","code":"N50","description":""},],"products":[{"id":"404","car_part_id":"404","bestbuy_id":"1995","category":"battery","brand":"energizer","name":"D26L","value":"","description":"6300","price":"6300"},]},</v>
      </c>
      <c r="M405" s="5" t="str">
        <f aca="false">"parts"&amp;""""&amp;":"&amp;"["&amp;O405&amp;"]"&amp;","&amp;""""&amp;"products"&amp;""""&amp;":"&amp;"["&amp;P405&amp;"]"&amp;"}"&amp;","</f>
        <v>parts":[{"id":"11","category":"BATTERY","name":"OE BATTERY","code":"N50","description":""},],"products":[{"id":"404","car_part_id":"404","bestbuy_id":"1995","category":"battery","brand":"energizer","name":"D26L","value":"","description":"6300","price":"6300"},]},</v>
      </c>
      <c r="N405" s="5" t="str">
        <f aca="false">VLOOKUP(B405,model!$A$2:$V$620,22,0)</f>
        <v>{"id":"404","make_id":"29","model_name":"Pajero (Gasoline)","year_model":"1988 - on","description":""},</v>
      </c>
      <c r="O405" s="5" t="str">
        <f aca="false">VLOOKUP(C405,part!$A$2:$G$51,7,0)</f>
        <v>{"id":"11","category":"BATTERY","name":"OE BATTERY","code":"N50","description":""},</v>
      </c>
      <c r="P405" s="5" t="str">
        <f aca="false">VLOOKUP(A405,product!B405:Y1024,23,0)</f>
        <v>{"id":"404","car_part_id":"404","bestbuy_id":"1995","category":"battery","brand":"energizer","name":"D26L","value":"","description":"6300","price":"6300"},</v>
      </c>
    </row>
    <row r="406" customFormat="false" ht="13.8" hidden="false" customHeight="false" outlineLevel="0" collapsed="false">
      <c r="A406" s="5" t="n">
        <v>405</v>
      </c>
      <c r="B406" s="8" t="n">
        <v>405</v>
      </c>
      <c r="C406" s="5" t="n">
        <f aca="false">VLOOKUP(B406,model!A405:H1024,8,0)</f>
        <v>1</v>
      </c>
      <c r="D406" s="5" t="str">
        <f aca="false">IFERROR(VLOOKUP(C406,part!$A$2:$E$51,2,0),"")</f>
        <v>BATTERY</v>
      </c>
      <c r="E406" s="5" t="str">
        <f aca="false">IFERROR(VLOOKUP(C406,part!$A$2:$E$51,3,0),"")</f>
        <v>OE BATTERY</v>
      </c>
      <c r="F406" s="5" t="str">
        <f aca="false">IFERROR(VLOOKUP(C406,part!$A$2:$E$51,4,0),"")</f>
        <v>N70</v>
      </c>
      <c r="G406" s="5" t="n">
        <f aca="false">IFERROR(VLOOKUP(C406,part!$A$2:$E$51,5,0),"")</f>
        <v>0</v>
      </c>
      <c r="H406" s="5" t="str">
        <f aca="false">VLOOKUP(A406,model!$A$1:$I$620,9,0)</f>
        <v>D31L</v>
      </c>
      <c r="I406" s="5" t="n">
        <f aca="false">VLOOKUP(B406,model!$A$2:$J$620,10,0)</f>
        <v>0</v>
      </c>
      <c r="J406" s="5" t="e">
        <f aca="false">VLOOKUP(B406,Sheet6!K405:L1308,2,0)</f>
        <v>#N/A</v>
      </c>
      <c r="K406" s="5" t="n">
        <f aca="false">VLOOKUP(B406,model!A405:M1024,13,0)</f>
        <v>1996</v>
      </c>
      <c r="L406" s="5" t="str">
        <f aca="false">"{"&amp;""""&amp;"id"&amp;""""&amp;":"&amp;""""&amp;A406&amp;""""&amp;","&amp;""""&amp;"car_model_id"&amp;""""&amp;":"&amp;""""&amp;B406&amp;""""&amp;","&amp;""""&amp;"car_model"&amp;""""&amp;":"&amp;"["&amp;N406&amp;"],"&amp;""""&amp;"parts"&amp;""""&amp;":"&amp;"["&amp;O406&amp;"]"&amp;","&amp;""""&amp;"products"&amp;""""&amp;":"&amp;"["&amp;P406&amp;"]"&amp;"}"&amp;","</f>
        <v>{"id":"405","car_model_id":"405","car_model":[{"id":"405","make_id":"29","model_name":"Pajero SE","year_model":"","description":""},],"parts":[{"id":"1","category":"BATTERY","name":"OE BATTERY","code":"N70","description":""},],"products":[{"id":"405","car_part_id":"405","bestbuy_id":"1996","category":"battery","brand":"energizer","name":"D31L","value":"","description":"7050","price":"7050"},]},</v>
      </c>
      <c r="M406" s="5" t="str">
        <f aca="false">"parts"&amp;""""&amp;":"&amp;"["&amp;O406&amp;"]"&amp;","&amp;""""&amp;"products"&amp;""""&amp;":"&amp;"["&amp;P406&amp;"]"&amp;"}"&amp;","</f>
        <v>parts":[{"id":"1","category":"BATTERY","name":"OE BATTERY","code":"N70","description":""},],"products":[{"id":"405","car_part_id":"405","bestbuy_id":"1996","category":"battery","brand":"energizer","name":"D31L","value":"","description":"7050","price":"7050"},]},</v>
      </c>
      <c r="N406" s="5" t="str">
        <f aca="false">VLOOKUP(B406,model!$A$2:$V$620,22,0)</f>
        <v>{"id":"405","make_id":"29","model_name":"Pajero SE","year_model":"","description":""},</v>
      </c>
      <c r="O406" s="5" t="str">
        <f aca="false">VLOOKUP(C406,part!$A$2:$G$51,7,0)</f>
        <v>{"id":"1","category":"BATTERY","name":"OE BATTERY","code":"N70","description":""},</v>
      </c>
      <c r="P406" s="5" t="str">
        <f aca="false">VLOOKUP(A406,product!B406:Y1025,23,0)</f>
        <v>{"id":"405","car_part_id":"405","bestbuy_id":"1996","category":"battery","brand":"energizer","name":"D31L","value":"","description":"7050","price":"7050"},</v>
      </c>
    </row>
    <row r="407" customFormat="false" ht="13.8" hidden="false" customHeight="false" outlineLevel="0" collapsed="false">
      <c r="A407" s="5" t="n">
        <v>406</v>
      </c>
      <c r="B407" s="8" t="n">
        <v>406</v>
      </c>
      <c r="C407" s="5" t="n">
        <f aca="false">VLOOKUP(B407,model!A406:H1025,8,0)</f>
        <v>1</v>
      </c>
      <c r="D407" s="5" t="str">
        <f aca="false">IFERROR(VLOOKUP(C407,part!$A$2:$E$51,2,0),"")</f>
        <v>BATTERY</v>
      </c>
      <c r="E407" s="5" t="str">
        <f aca="false">IFERROR(VLOOKUP(C407,part!$A$2:$E$51,3,0),"")</f>
        <v>OE BATTERY</v>
      </c>
      <c r="F407" s="5" t="str">
        <f aca="false">IFERROR(VLOOKUP(C407,part!$A$2:$E$51,4,0),"")</f>
        <v>N70</v>
      </c>
      <c r="G407" s="5" t="n">
        <f aca="false">IFERROR(VLOOKUP(C407,part!$A$2:$E$51,5,0),"")</f>
        <v>0</v>
      </c>
      <c r="H407" s="5" t="str">
        <f aca="false">VLOOKUP(A407,model!$A$1:$I$620,9,0)</f>
        <v>D31L</v>
      </c>
      <c r="I407" s="5" t="n">
        <f aca="false">VLOOKUP(B407,model!$A$2:$J$620,10,0)</f>
        <v>0</v>
      </c>
      <c r="J407" s="5" t="e">
        <f aca="false">VLOOKUP(B407,Sheet6!K406:L1309,2,0)</f>
        <v>#N/A</v>
      </c>
      <c r="K407" s="5" t="n">
        <f aca="false">VLOOKUP(B407,model!A406:M1025,13,0)</f>
        <v>1996</v>
      </c>
      <c r="L407" s="5" t="str">
        <f aca="false">"{"&amp;""""&amp;"id"&amp;""""&amp;":"&amp;""""&amp;A407&amp;""""&amp;","&amp;""""&amp;"car_model_id"&amp;""""&amp;":"&amp;""""&amp;B407&amp;""""&amp;","&amp;""""&amp;"car_model"&amp;""""&amp;":"&amp;"["&amp;N407&amp;"],"&amp;""""&amp;"parts"&amp;""""&amp;":"&amp;"["&amp;O407&amp;"]"&amp;","&amp;""""&amp;"products"&amp;""""&amp;":"&amp;"["&amp;P407&amp;"]"&amp;"}"&amp;","</f>
        <v>{"id":"406","car_model_id":"406","car_model":[{"id":"406","make_id":"29","model_name":"Montero Sports 4x2 ","year_model":"","description":""},],"parts":[{"id":"1","category":"BATTERY","name":"OE BATTERY","code":"N70","description":""},],"products":[{"id":"406","car_part_id":"406","bestbuy_id":"1996","category":"battery","brand":"energizer","name":"D31L","value":"","description":"7050","price":"7050"},]},</v>
      </c>
      <c r="M407" s="5" t="str">
        <f aca="false">"parts"&amp;""""&amp;":"&amp;"["&amp;O407&amp;"]"&amp;","&amp;""""&amp;"products"&amp;""""&amp;":"&amp;"["&amp;P407&amp;"]"&amp;"}"&amp;","</f>
        <v>parts":[{"id":"1","category":"BATTERY","name":"OE BATTERY","code":"N70","description":""},],"products":[{"id":"406","car_part_id":"406","bestbuy_id":"1996","category":"battery","brand":"energizer","name":"D31L","value":"","description":"7050","price":"7050"},]},</v>
      </c>
      <c r="N407" s="5" t="str">
        <f aca="false">VLOOKUP(B407,model!$A$2:$V$620,22,0)</f>
        <v>{"id":"406","make_id":"29","model_name":"Montero Sports 4x2 ","year_model":"","description":""},</v>
      </c>
      <c r="O407" s="5" t="str">
        <f aca="false">VLOOKUP(C407,part!$A$2:$G$51,7,0)</f>
        <v>{"id":"1","category":"BATTERY","name":"OE BATTERY","code":"N70","description":""},</v>
      </c>
      <c r="P407" s="5" t="str">
        <f aca="false">VLOOKUP(A407,product!B407:Y1026,23,0)</f>
        <v>{"id":"406","car_part_id":"406","bestbuy_id":"1996","category":"battery","brand":"energizer","name":"D31L","value":"","description":"7050","price":"7050"},</v>
      </c>
    </row>
    <row r="408" customFormat="false" ht="13.8" hidden="false" customHeight="false" outlineLevel="0" collapsed="false">
      <c r="A408" s="5" t="n">
        <v>407</v>
      </c>
      <c r="B408" s="8" t="n">
        <v>407</v>
      </c>
      <c r="C408" s="5" t="n">
        <f aca="false">VLOOKUP(B408,model!A407:H1026,8,0)</f>
        <v>11</v>
      </c>
      <c r="D408" s="5" t="str">
        <f aca="false">IFERROR(VLOOKUP(C408,part!$A$2:$E$51,2,0),"")</f>
        <v>BATTERY</v>
      </c>
      <c r="E408" s="5" t="str">
        <f aca="false">IFERROR(VLOOKUP(C408,part!$A$2:$E$51,3,0),"")</f>
        <v>OE BATTERY</v>
      </c>
      <c r="F408" s="5" t="str">
        <f aca="false">IFERROR(VLOOKUP(C408,part!$A$2:$E$51,4,0),"")</f>
        <v>N50</v>
      </c>
      <c r="G408" s="5" t="n">
        <f aca="false">IFERROR(VLOOKUP(C408,part!$A$2:$E$51,5,0),"")</f>
        <v>0</v>
      </c>
      <c r="H408" s="5" t="str">
        <f aca="false">VLOOKUP(A408,model!$A$1:$I$620,9,0)</f>
        <v>D31L</v>
      </c>
      <c r="I408" s="5" t="n">
        <f aca="false">VLOOKUP(B408,model!$A$2:$J$620,10,0)</f>
        <v>0</v>
      </c>
      <c r="J408" s="5" t="e">
        <f aca="false">VLOOKUP(B408,Sheet6!K407:L1310,2,0)</f>
        <v>#N/A</v>
      </c>
      <c r="K408" s="5" t="n">
        <f aca="false">VLOOKUP(B408,model!A407:M1026,13,0)</f>
        <v>1996</v>
      </c>
      <c r="L408" s="5" t="str">
        <f aca="false">"{"&amp;""""&amp;"id"&amp;""""&amp;":"&amp;""""&amp;A408&amp;""""&amp;","&amp;""""&amp;"car_model_id"&amp;""""&amp;":"&amp;""""&amp;B408&amp;""""&amp;","&amp;""""&amp;"car_model"&amp;""""&amp;":"&amp;"["&amp;N408&amp;"],"&amp;""""&amp;"parts"&amp;""""&amp;":"&amp;"["&amp;O408&amp;"]"&amp;","&amp;""""&amp;"products"&amp;""""&amp;":"&amp;"["&amp;P408&amp;"]"&amp;"}"&amp;","</f>
        <v>{"id":"407","car_model_id":"407","car_model":[{"id":"407","make_id":"29","model_name":"Montero Sports GLS","year_model":"","description":""},],"parts":[{"id":"11","category":"BATTERY","name":"OE BATTERY","code":"N50","description":""},],"products":[{"id":"407","car_part_id":"407","bestbuy_id":"1996","category":"battery","brand":"energizer","name":"D31L","value":"","description":"7050","price":"7050"},]},</v>
      </c>
      <c r="M408" s="5" t="str">
        <f aca="false">"parts"&amp;""""&amp;":"&amp;"["&amp;O408&amp;"]"&amp;","&amp;""""&amp;"products"&amp;""""&amp;":"&amp;"["&amp;P408&amp;"]"&amp;"}"&amp;","</f>
        <v>parts":[{"id":"11","category":"BATTERY","name":"OE BATTERY","code":"N50","description":""},],"products":[{"id":"407","car_part_id":"407","bestbuy_id":"1996","category":"battery","brand":"energizer","name":"D31L","value":"","description":"7050","price":"7050"},]},</v>
      </c>
      <c r="N408" s="5" t="str">
        <f aca="false">VLOOKUP(B408,model!$A$2:$V$620,22,0)</f>
        <v>{"id":"407","make_id":"29","model_name":"Montero Sports GLS","year_model":"","description":""},</v>
      </c>
      <c r="O408" s="5" t="str">
        <f aca="false">VLOOKUP(C408,part!$A$2:$G$51,7,0)</f>
        <v>{"id":"11","category":"BATTERY","name":"OE BATTERY","code":"N50","description":""},</v>
      </c>
      <c r="P408" s="5" t="str">
        <f aca="false">VLOOKUP(A408,product!B408:Y1027,23,0)</f>
        <v>{"id":"407","car_part_id":"407","bestbuy_id":"1996","category":"battery","brand":"energizer","name":"D31L","value":"","description":"7050","price":"7050"},</v>
      </c>
    </row>
    <row r="409" customFormat="false" ht="13.8" hidden="false" customHeight="false" outlineLevel="0" collapsed="false">
      <c r="A409" s="5" t="n">
        <v>408</v>
      </c>
      <c r="B409" s="8" t="n">
        <v>408</v>
      </c>
      <c r="C409" s="5" t="n">
        <f aca="false">VLOOKUP(B409,model!A408:H1027,8,0)</f>
        <v>11</v>
      </c>
      <c r="D409" s="5" t="str">
        <f aca="false">IFERROR(VLOOKUP(C409,part!$A$2:$E$51,2,0),"")</f>
        <v>BATTERY</v>
      </c>
      <c r="E409" s="5" t="str">
        <f aca="false">IFERROR(VLOOKUP(C409,part!$A$2:$E$51,3,0),"")</f>
        <v>OE BATTERY</v>
      </c>
      <c r="F409" s="5" t="str">
        <f aca="false">IFERROR(VLOOKUP(C409,part!$A$2:$E$51,4,0),"")</f>
        <v>N50</v>
      </c>
      <c r="G409" s="5" t="n">
        <f aca="false">IFERROR(VLOOKUP(C409,part!$A$2:$E$51,5,0),"")</f>
        <v>0</v>
      </c>
      <c r="H409" s="5" t="str">
        <f aca="false">VLOOKUP(A409,model!$A$1:$I$620,9,0)</f>
        <v>D26L</v>
      </c>
      <c r="I409" s="5" t="n">
        <f aca="false">VLOOKUP(B409,model!$A$2:$J$620,10,0)</f>
        <v>0</v>
      </c>
      <c r="J409" s="5" t="e">
        <f aca="false">VLOOKUP(B409,Sheet6!K408:L1311,2,0)</f>
        <v>#N/A</v>
      </c>
      <c r="K409" s="5" t="n">
        <f aca="false">VLOOKUP(B409,model!A408:M1027,13,0)</f>
        <v>1995</v>
      </c>
      <c r="L409" s="5" t="str">
        <f aca="false">"{"&amp;""""&amp;"id"&amp;""""&amp;":"&amp;""""&amp;A409&amp;""""&amp;","&amp;""""&amp;"car_model_id"&amp;""""&amp;":"&amp;""""&amp;B409&amp;""""&amp;","&amp;""""&amp;"car_model"&amp;""""&amp;":"&amp;"["&amp;N409&amp;"],"&amp;""""&amp;"parts"&amp;""""&amp;":"&amp;"["&amp;O409&amp;"]"&amp;","&amp;""""&amp;"products"&amp;""""&amp;":"&amp;"["&amp;P409&amp;"]"&amp;"}"&amp;","</f>
        <v>{"id":"408","car_model_id":"408","car_model":[{"id":"408","make_id":"29","model_name":"Montero Sports GLS (Depending on Tray Size)","year_model":"2014","description":""},],"parts":[{"id":"11","category":"BATTERY","name":"OE BATTERY","code":"N50","description":""},],"products":[{"id":"408","car_part_id":"408","bestbuy_id":"1995","category":"battery","brand":"energizer","name":"D26L","value":"","description":"6300","price":"6300"},]},</v>
      </c>
      <c r="M409" s="5" t="str">
        <f aca="false">"parts"&amp;""""&amp;":"&amp;"["&amp;O409&amp;"]"&amp;","&amp;""""&amp;"products"&amp;""""&amp;":"&amp;"["&amp;P409&amp;"]"&amp;"}"&amp;","</f>
        <v>parts":[{"id":"11","category":"BATTERY","name":"OE BATTERY","code":"N50","description":""},],"products":[{"id":"408","car_part_id":"408","bestbuy_id":"1995","category":"battery","brand":"energizer","name":"D26L","value":"","description":"6300","price":"6300"},]},</v>
      </c>
      <c r="N409" s="5" t="str">
        <f aca="false">VLOOKUP(B409,model!$A$2:$V$620,22,0)</f>
        <v>{"id":"408","make_id":"29","model_name":"Montero Sports GLS (Depending on Tray Size)","year_model":"2014","description":""},</v>
      </c>
      <c r="O409" s="5" t="str">
        <f aca="false">VLOOKUP(C409,part!$A$2:$G$51,7,0)</f>
        <v>{"id":"11","category":"BATTERY","name":"OE BATTERY","code":"N50","description":""},</v>
      </c>
      <c r="P409" s="5" t="str">
        <f aca="false">VLOOKUP(A409,product!B409:Y1028,23,0)</f>
        <v>{"id":"408","car_part_id":"408","bestbuy_id":"1995","category":"battery","brand":"energizer","name":"D26L","value":"","description":"6300","price":"6300"},</v>
      </c>
    </row>
    <row r="410" customFormat="false" ht="13.8" hidden="false" customHeight="false" outlineLevel="0" collapsed="false">
      <c r="A410" s="5" t="n">
        <v>409</v>
      </c>
      <c r="B410" s="8" t="n">
        <v>409</v>
      </c>
      <c r="C410" s="5" t="n">
        <f aca="false">VLOOKUP(B410,model!A409:H1028,8,0)</f>
        <v>11</v>
      </c>
      <c r="D410" s="5" t="str">
        <f aca="false">IFERROR(VLOOKUP(C410,part!$A$2:$E$51,2,0),"")</f>
        <v>BATTERY</v>
      </c>
      <c r="E410" s="5" t="str">
        <f aca="false">IFERROR(VLOOKUP(C410,part!$A$2:$E$51,3,0),"")</f>
        <v>OE BATTERY</v>
      </c>
      <c r="F410" s="5" t="str">
        <f aca="false">IFERROR(VLOOKUP(C410,part!$A$2:$E$51,4,0),"")</f>
        <v>N50</v>
      </c>
      <c r="G410" s="5" t="n">
        <f aca="false">IFERROR(VLOOKUP(C410,part!$A$2:$E$51,5,0),"")</f>
        <v>0</v>
      </c>
      <c r="H410" s="5" t="str">
        <f aca="false">VLOOKUP(A410,model!$A$1:$I$620,9,0)</f>
        <v>D26L</v>
      </c>
      <c r="I410" s="5" t="n">
        <f aca="false">VLOOKUP(B410,model!$A$2:$J$620,10,0)</f>
        <v>0</v>
      </c>
      <c r="J410" s="5" t="e">
        <f aca="false">VLOOKUP(B410,Sheet6!K409:L1312,2,0)</f>
        <v>#N/A</v>
      </c>
      <c r="K410" s="5" t="n">
        <f aca="false">VLOOKUP(B410,model!A409:M1028,13,0)</f>
        <v>1995</v>
      </c>
      <c r="L410" s="5" t="str">
        <f aca="false">"{"&amp;""""&amp;"id"&amp;""""&amp;":"&amp;""""&amp;A410&amp;""""&amp;","&amp;""""&amp;"car_model_id"&amp;""""&amp;":"&amp;""""&amp;B410&amp;""""&amp;","&amp;""""&amp;"car_model"&amp;""""&amp;":"&amp;"["&amp;N410&amp;"],"&amp;""""&amp;"parts"&amp;""""&amp;":"&amp;"["&amp;O410&amp;"]"&amp;","&amp;""""&amp;"products"&amp;""""&amp;":"&amp;"["&amp;P410&amp;"]"&amp;"}"&amp;","</f>
        <v>{"id":"409","car_model_id":"409","car_model":[{"id":"409","make_id":"29","model_name":"Montero Sport 2.4 Li MIVEC Euro4","year_model":"2010","description":""},],"parts":[{"id":"11","category":"BATTERY","name":"OE BATTERY","code":"N50","description":""},],"products":[{"id":"409","car_part_id":"409","bestbuy_id":"1995","category":"battery","brand":"energizer","name":"D26L","value":"","description":"6300","price":"6300"},]},</v>
      </c>
      <c r="M410" s="5" t="str">
        <f aca="false">"parts"&amp;""""&amp;":"&amp;"["&amp;O410&amp;"]"&amp;","&amp;""""&amp;"products"&amp;""""&amp;":"&amp;"["&amp;P410&amp;"]"&amp;"}"&amp;","</f>
        <v>parts":[{"id":"11","category":"BATTERY","name":"OE BATTERY","code":"N50","description":""},],"products":[{"id":"409","car_part_id":"409","bestbuy_id":"1995","category":"battery","brand":"energizer","name":"D26L","value":"","description":"6300","price":"6300"},]},</v>
      </c>
      <c r="N410" s="5" t="str">
        <f aca="false">VLOOKUP(B410,model!$A$2:$V$620,22,0)</f>
        <v>{"id":"409","make_id":"29","model_name":"Montero Sport 2.4 Li MIVEC Euro4","year_model":"2010","description":""},</v>
      </c>
      <c r="O410" s="5" t="str">
        <f aca="false">VLOOKUP(C410,part!$A$2:$G$51,7,0)</f>
        <v>{"id":"11","category":"BATTERY","name":"OE BATTERY","code":"N50","description":""},</v>
      </c>
      <c r="P410" s="5" t="str">
        <f aca="false">VLOOKUP(A410,product!B410:Y1029,23,0)</f>
        <v>{"id":"409","car_part_id":"409","bestbuy_id":"1995","category":"battery","brand":"energizer","name":"D26L","value":"","description":"6300","price":"6300"},</v>
      </c>
    </row>
    <row r="411" customFormat="false" ht="13.8" hidden="false" customHeight="false" outlineLevel="0" collapsed="false">
      <c r="A411" s="5" t="n">
        <v>410</v>
      </c>
      <c r="B411" s="8" t="n">
        <v>410</v>
      </c>
      <c r="C411" s="5" t="n">
        <f aca="false">VLOOKUP(B411,model!A410:H1029,8,0)</f>
        <v>11</v>
      </c>
      <c r="D411" s="5" t="str">
        <f aca="false">IFERROR(VLOOKUP(C411,part!$A$2:$E$51,2,0),"")</f>
        <v>BATTERY</v>
      </c>
      <c r="E411" s="5" t="str">
        <f aca="false">IFERROR(VLOOKUP(C411,part!$A$2:$E$51,3,0),"")</f>
        <v>OE BATTERY</v>
      </c>
      <c r="F411" s="5" t="str">
        <f aca="false">IFERROR(VLOOKUP(C411,part!$A$2:$E$51,4,0),"")</f>
        <v>N50</v>
      </c>
      <c r="G411" s="5" t="n">
        <f aca="false">IFERROR(VLOOKUP(C411,part!$A$2:$E$51,5,0),"")</f>
        <v>0</v>
      </c>
      <c r="H411" s="5" t="str">
        <f aca="false">VLOOKUP(A411,model!$A$1:$I$620,9,0)</f>
        <v>D31L</v>
      </c>
      <c r="I411" s="5" t="n">
        <f aca="false">VLOOKUP(B411,model!$A$2:$J$620,10,0)</f>
        <v>0</v>
      </c>
      <c r="J411" s="5" t="e">
        <f aca="false">VLOOKUP(B411,Sheet6!K410:L1313,2,0)</f>
        <v>#N/A</v>
      </c>
      <c r="K411" s="5" t="n">
        <f aca="false">VLOOKUP(B411,model!A410:M1029,13,0)</f>
        <v>1996</v>
      </c>
      <c r="L411" s="5" t="str">
        <f aca="false">"{"&amp;""""&amp;"id"&amp;""""&amp;":"&amp;""""&amp;A411&amp;""""&amp;","&amp;""""&amp;"car_model_id"&amp;""""&amp;":"&amp;""""&amp;B411&amp;""""&amp;","&amp;""""&amp;"car_model"&amp;""""&amp;":"&amp;"["&amp;N411&amp;"],"&amp;""""&amp;"parts"&amp;""""&amp;":"&amp;"["&amp;O411&amp;"]"&amp;","&amp;""""&amp;"products"&amp;""""&amp;":"&amp;"["&amp;P411&amp;"]"&amp;"}"&amp;","</f>
        <v>{"id":"410","car_model_id":"410","car_model":[{"id":"410","make_id":"29","model_name":"Montero Sport 2.4 Li MIVEC Euro4","year_model":"2016","description":""},],"parts":[{"id":"11","category":"BATTERY","name":"OE BATTERY","code":"N50","description":""},],"products":[{"id":"410","car_part_id":"410","bestbuy_id":"1996","category":"battery","brand":"energizer","name":"D31L","value":"","description":"7050","price":"7050"},]},</v>
      </c>
      <c r="M411" s="5" t="str">
        <f aca="false">"parts"&amp;""""&amp;":"&amp;"["&amp;O411&amp;"]"&amp;","&amp;""""&amp;"products"&amp;""""&amp;":"&amp;"["&amp;P411&amp;"]"&amp;"}"&amp;","</f>
        <v>parts":[{"id":"11","category":"BATTERY","name":"OE BATTERY","code":"N50","description":""},],"products":[{"id":"410","car_part_id":"410","bestbuy_id":"1996","category":"battery","brand":"energizer","name":"D31L","value":"","description":"7050","price":"7050"},]},</v>
      </c>
      <c r="N411" s="5" t="str">
        <f aca="false">VLOOKUP(B411,model!$A$2:$V$620,22,0)</f>
        <v>{"id":"410","make_id":"29","model_name":"Montero Sport 2.4 Li MIVEC Euro4","year_model":"2016","description":""},</v>
      </c>
      <c r="O411" s="5" t="str">
        <f aca="false">VLOOKUP(C411,part!$A$2:$G$51,7,0)</f>
        <v>{"id":"11","category":"BATTERY","name":"OE BATTERY","code":"N50","description":""},</v>
      </c>
      <c r="P411" s="5" t="str">
        <f aca="false">VLOOKUP(A411,product!B411:Y1030,23,0)</f>
        <v>{"id":"410","car_part_id":"410","bestbuy_id":"1996","category":"battery","brand":"energizer","name":"D31L","value":"","description":"7050","price":"7050"},</v>
      </c>
    </row>
    <row r="412" customFormat="false" ht="13.8" hidden="false" customHeight="false" outlineLevel="0" collapsed="false">
      <c r="A412" s="5" t="n">
        <v>411</v>
      </c>
      <c r="B412" s="8" t="n">
        <v>411</v>
      </c>
      <c r="C412" s="5" t="n">
        <f aca="false">VLOOKUP(B412,model!A411:H1030,8,0)</f>
        <v>2</v>
      </c>
      <c r="D412" s="5" t="str">
        <f aca="false">IFERROR(VLOOKUP(C412,part!$A$2:$E$51,2,0),"")</f>
        <v>BATTERY</v>
      </c>
      <c r="E412" s="5" t="str">
        <f aca="false">IFERROR(VLOOKUP(C412,part!$A$2:$E$51,3,0),"")</f>
        <v>OE BATTERY</v>
      </c>
      <c r="F412" s="5" t="str">
        <f aca="false">IFERROR(VLOOKUP(C412,part!$A$2:$E$51,4,0),"")</f>
        <v>NS50</v>
      </c>
      <c r="G412" s="5" t="n">
        <f aca="false">IFERROR(VLOOKUP(C412,part!$A$2:$E$51,5,0),"")</f>
        <v>0</v>
      </c>
      <c r="H412" s="5" t="str">
        <f aca="false">VLOOKUP(A412,model!$A$1:$I$620,9,0)</f>
        <v>D23L</v>
      </c>
      <c r="I412" s="5" t="n">
        <f aca="false">VLOOKUP(B412,model!$A$2:$J$620,10,0)</f>
        <v>0</v>
      </c>
      <c r="J412" s="5" t="e">
        <f aca="false">VLOOKUP(B412,Sheet6!K411:L1314,2,0)</f>
        <v>#N/A</v>
      </c>
      <c r="K412" s="5" t="n">
        <f aca="false">VLOOKUP(B412,model!A411:M1030,13,0)</f>
        <v>1983</v>
      </c>
      <c r="L412" s="5" t="str">
        <f aca="false">"{"&amp;""""&amp;"id"&amp;""""&amp;":"&amp;""""&amp;A412&amp;""""&amp;","&amp;""""&amp;"car_model_id"&amp;""""&amp;":"&amp;""""&amp;B412&amp;""""&amp;","&amp;""""&amp;"car_model"&amp;""""&amp;":"&amp;"["&amp;N412&amp;"],"&amp;""""&amp;"parts"&amp;""""&amp;":"&amp;"["&amp;O412&amp;"]"&amp;","&amp;""""&amp;"products"&amp;""""&amp;":"&amp;"["&amp;P412&amp;"]"&amp;"}"&amp;","</f>
        <v>{"id":"411","car_model_id":"411","car_model":[{"id":"411","make_id":"29","model_name":"Spacegear","year_model":"2004","description":""},],"parts":[{"id":"2","category":"BATTERY","name":"OE BATTERY","code":"NS50","description":""},],"products":[{"id":"411","car_part_id":"411","bestbuy_id":"1983","category":"battery","brand":"energizer","name":"D23L","value":"","description":"5950","price":"5950"},]},</v>
      </c>
      <c r="M412" s="5" t="str">
        <f aca="false">"parts"&amp;""""&amp;":"&amp;"["&amp;O412&amp;"]"&amp;","&amp;""""&amp;"products"&amp;""""&amp;":"&amp;"["&amp;P412&amp;"]"&amp;"}"&amp;","</f>
        <v>parts":[{"id":"2","category":"BATTERY","name":"OE BATTERY","code":"NS50","description":""},],"products":[{"id":"411","car_part_id":"411","bestbuy_id":"1983","category":"battery","brand":"energizer","name":"D23L","value":"","description":"5950","price":"5950"},]},</v>
      </c>
      <c r="N412" s="5" t="str">
        <f aca="false">VLOOKUP(B412,model!$A$2:$V$620,22,0)</f>
        <v>{"id":"411","make_id":"29","model_name":"Spacegear","year_model":"2004","description":""},</v>
      </c>
      <c r="O412" s="5" t="str">
        <f aca="false">VLOOKUP(C412,part!$A$2:$G$51,7,0)</f>
        <v>{"id":"2","category":"BATTERY","name":"OE BATTERY","code":"NS50","description":""},</v>
      </c>
      <c r="P412" s="5" t="str">
        <f aca="false">VLOOKUP(A412,product!B412:Y1031,23,0)</f>
        <v>{"id":"411","car_part_id":"411","bestbuy_id":"1983","category":"battery","brand":"energizer","name":"D23L","value":"","description":"5950","price":"5950"},</v>
      </c>
    </row>
    <row r="413" customFormat="false" ht="13.8" hidden="false" customHeight="false" outlineLevel="0" collapsed="false">
      <c r="A413" s="5" t="n">
        <v>412</v>
      </c>
      <c r="B413" s="8" t="n">
        <v>412</v>
      </c>
      <c r="C413" s="5" t="n">
        <f aca="false">VLOOKUP(B413,model!A412:H1031,8,0)</f>
        <v>11</v>
      </c>
      <c r="D413" s="5" t="str">
        <f aca="false">IFERROR(VLOOKUP(C413,part!$A$2:$E$51,2,0),"")</f>
        <v>BATTERY</v>
      </c>
      <c r="E413" s="5" t="str">
        <f aca="false">IFERROR(VLOOKUP(C413,part!$A$2:$E$51,3,0),"")</f>
        <v>OE BATTERY</v>
      </c>
      <c r="F413" s="5" t="str">
        <f aca="false">IFERROR(VLOOKUP(C413,part!$A$2:$E$51,4,0),"")</f>
        <v>N50</v>
      </c>
      <c r="G413" s="5" t="n">
        <f aca="false">IFERROR(VLOOKUP(C413,part!$A$2:$E$51,5,0),"")</f>
        <v>0</v>
      </c>
      <c r="H413" s="5" t="str">
        <f aca="false">VLOOKUP(A413,model!$A$1:$I$620,9,0)</f>
        <v>D26L</v>
      </c>
      <c r="I413" s="5" t="n">
        <f aca="false">VLOOKUP(B413,model!$A$2:$J$620,10,0)</f>
        <v>0</v>
      </c>
      <c r="J413" s="5" t="e">
        <f aca="false">VLOOKUP(B413,Sheet6!K412:L1315,2,0)</f>
        <v>#N/A</v>
      </c>
      <c r="K413" s="5" t="n">
        <f aca="false">VLOOKUP(B413,model!A412:M1031,13,0)</f>
        <v>1995</v>
      </c>
      <c r="L413" s="5" t="str">
        <f aca="false">"{"&amp;""""&amp;"id"&amp;""""&amp;":"&amp;""""&amp;A413&amp;""""&amp;","&amp;""""&amp;"car_model_id"&amp;""""&amp;":"&amp;""""&amp;B413&amp;""""&amp;","&amp;""""&amp;"car_model"&amp;""""&amp;":"&amp;"["&amp;N413&amp;"],"&amp;""""&amp;"parts"&amp;""""&amp;":"&amp;"["&amp;O413&amp;"]"&amp;","&amp;""""&amp;"products"&amp;""""&amp;":"&amp;"["&amp;P413&amp;"]"&amp;"}"&amp;","</f>
        <v>{"id":"412","car_model_id":"412","car_model":[{"id":"412","make_id":"29","model_name":"Spacegear**","year_model":"","description":""},],"parts":[{"id":"11","category":"BATTERY","name":"OE BATTERY","code":"N50","description":""},],"products":[{"id":"412","car_part_id":"412","bestbuy_id":"1995","category":"battery","brand":"energizer","name":"D26L","value":"","description":"6300","price":"6300"},]},</v>
      </c>
      <c r="M413" s="5" t="str">
        <f aca="false">"parts"&amp;""""&amp;":"&amp;"["&amp;O413&amp;"]"&amp;","&amp;""""&amp;"products"&amp;""""&amp;":"&amp;"["&amp;P413&amp;"]"&amp;"}"&amp;","</f>
        <v>parts":[{"id":"11","category":"BATTERY","name":"OE BATTERY","code":"N50","description":""},],"products":[{"id":"412","car_part_id":"412","bestbuy_id":"1995","category":"battery","brand":"energizer","name":"D26L","value":"","description":"6300","price":"6300"},]},</v>
      </c>
      <c r="N413" s="5" t="str">
        <f aca="false">VLOOKUP(B413,model!$A$2:$V$620,22,0)</f>
        <v>{"id":"412","make_id":"29","model_name":"Spacegear**","year_model":"","description":""},</v>
      </c>
      <c r="O413" s="5" t="str">
        <f aca="false">VLOOKUP(C413,part!$A$2:$G$51,7,0)</f>
        <v>{"id":"11","category":"BATTERY","name":"OE BATTERY","code":"N50","description":""},</v>
      </c>
      <c r="P413" s="5" t="str">
        <f aca="false">VLOOKUP(A413,product!B413:Y1032,23,0)</f>
        <v>{"id":"412","car_part_id":"412","bestbuy_id":"1995","category":"battery","brand":"energizer","name":"D26L","value":"","description":"6300","price":"6300"},</v>
      </c>
    </row>
    <row r="414" customFormat="false" ht="13.8" hidden="false" customHeight="false" outlineLevel="0" collapsed="false">
      <c r="A414" s="5" t="n">
        <v>413</v>
      </c>
      <c r="B414" s="8" t="n">
        <v>413</v>
      </c>
      <c r="C414" s="5" t="n">
        <f aca="false">VLOOKUP(B414,model!A413:H1032,8,0)</f>
        <v>11</v>
      </c>
      <c r="D414" s="5" t="str">
        <f aca="false">IFERROR(VLOOKUP(C414,part!$A$2:$E$51,2,0),"")</f>
        <v>BATTERY</v>
      </c>
      <c r="E414" s="5" t="str">
        <f aca="false">IFERROR(VLOOKUP(C414,part!$A$2:$E$51,3,0),"")</f>
        <v>OE BATTERY</v>
      </c>
      <c r="F414" s="5" t="str">
        <f aca="false">IFERROR(VLOOKUP(C414,part!$A$2:$E$51,4,0),"")</f>
        <v>N50</v>
      </c>
      <c r="G414" s="5" t="n">
        <f aca="false">IFERROR(VLOOKUP(C414,part!$A$2:$E$51,5,0),"")</f>
        <v>0</v>
      </c>
      <c r="H414" s="5" t="str">
        <f aca="false">VLOOKUP(A414,model!$A$1:$I$620,9,0)</f>
        <v>D26L</v>
      </c>
      <c r="I414" s="5" t="n">
        <f aca="false">VLOOKUP(B414,model!$A$2:$J$620,10,0)</f>
        <v>0</v>
      </c>
      <c r="J414" s="5" t="e">
        <f aca="false">VLOOKUP(B414,Sheet6!K413:L1316,2,0)</f>
        <v>#N/A</v>
      </c>
      <c r="K414" s="5" t="n">
        <f aca="false">VLOOKUP(B414,model!A413:M1032,13,0)</f>
        <v>1995</v>
      </c>
      <c r="L414" s="5" t="str">
        <f aca="false">"{"&amp;""""&amp;"id"&amp;""""&amp;":"&amp;""""&amp;A414&amp;""""&amp;","&amp;""""&amp;"car_model_id"&amp;""""&amp;":"&amp;""""&amp;B414&amp;""""&amp;","&amp;""""&amp;"car_model"&amp;""""&amp;":"&amp;"["&amp;N414&amp;"],"&amp;""""&amp;"parts"&amp;""""&amp;":"&amp;"["&amp;O414&amp;"]"&amp;","&amp;""""&amp;"products"&amp;""""&amp;":"&amp;"["&amp;P414&amp;"]"&amp;"}"&amp;","</f>
        <v>{"id":"413","car_model_id":"413","car_model":[{"id":"413","make_id":"29","model_name":"Space Wagon","year_model":"1993 -on","description":""},],"parts":[{"id":"11","category":"BATTERY","name":"OE BATTERY","code":"N50","description":""},],"products":[{"id":"413","car_part_id":"413","bestbuy_id":"1995","category":"battery","brand":"energizer","name":"D26L","value":"","description":"6300","price":"6300"},]},</v>
      </c>
      <c r="M414" s="5" t="str">
        <f aca="false">"parts"&amp;""""&amp;":"&amp;"["&amp;O414&amp;"]"&amp;","&amp;""""&amp;"products"&amp;""""&amp;":"&amp;"["&amp;P414&amp;"]"&amp;"}"&amp;","</f>
        <v>parts":[{"id":"11","category":"BATTERY","name":"OE BATTERY","code":"N50","description":""},],"products":[{"id":"413","car_part_id":"413","bestbuy_id":"1995","category":"battery","brand":"energizer","name":"D26L","value":"","description":"6300","price":"6300"},]},</v>
      </c>
      <c r="N414" s="5" t="str">
        <f aca="false">VLOOKUP(B414,model!$A$2:$V$620,22,0)</f>
        <v>{"id":"413","make_id":"29","model_name":"Space Wagon","year_model":"1993 -on","description":""},</v>
      </c>
      <c r="O414" s="5" t="str">
        <f aca="false">VLOOKUP(C414,part!$A$2:$G$51,7,0)</f>
        <v>{"id":"11","category":"BATTERY","name":"OE BATTERY","code":"N50","description":""},</v>
      </c>
      <c r="P414" s="5" t="str">
        <f aca="false">VLOOKUP(A414,product!B414:Y1033,23,0)</f>
        <v>{"id":"413","car_part_id":"413","bestbuy_id":"1995","category":"battery","brand":"energizer","name":"D26L","value":"","description":"6300","price":"6300"},</v>
      </c>
    </row>
    <row r="415" customFormat="false" ht="13.8" hidden="false" customHeight="false" outlineLevel="0" collapsed="false">
      <c r="A415" s="5" t="n">
        <v>414</v>
      </c>
      <c r="B415" s="8" t="n">
        <v>414</v>
      </c>
      <c r="C415" s="5" t="n">
        <f aca="false">VLOOKUP(B415,model!A414:H1033,8,0)</f>
        <v>1</v>
      </c>
      <c r="D415" s="5" t="str">
        <f aca="false">IFERROR(VLOOKUP(C415,part!$A$2:$E$51,2,0),"")</f>
        <v>BATTERY</v>
      </c>
      <c r="E415" s="5" t="str">
        <f aca="false">IFERROR(VLOOKUP(C415,part!$A$2:$E$51,3,0),"")</f>
        <v>OE BATTERY</v>
      </c>
      <c r="F415" s="5" t="str">
        <f aca="false">IFERROR(VLOOKUP(C415,part!$A$2:$E$51,4,0),"")</f>
        <v>N70</v>
      </c>
      <c r="G415" s="5" t="n">
        <f aca="false">IFERROR(VLOOKUP(C415,part!$A$2:$E$51,5,0),"")</f>
        <v>0</v>
      </c>
      <c r="H415" s="5" t="str">
        <f aca="false">VLOOKUP(A415,model!$A$1:$I$620,9,0)</f>
        <v>D31L</v>
      </c>
      <c r="I415" s="5" t="n">
        <f aca="false">VLOOKUP(B415,model!$A$2:$J$620,10,0)</f>
        <v>0</v>
      </c>
      <c r="J415" s="5" t="e">
        <f aca="false">VLOOKUP(B415,Sheet6!K414:L1317,2,0)</f>
        <v>#N/A</v>
      </c>
      <c r="K415" s="5" t="n">
        <f aca="false">VLOOKUP(B415,model!A414:M1033,13,0)</f>
        <v>1996</v>
      </c>
      <c r="L415" s="5" t="str">
        <f aca="false">"{"&amp;""""&amp;"id"&amp;""""&amp;":"&amp;""""&amp;A415&amp;""""&amp;","&amp;""""&amp;"car_model_id"&amp;""""&amp;":"&amp;""""&amp;B415&amp;""""&amp;","&amp;""""&amp;"car_model"&amp;""""&amp;":"&amp;"["&amp;N415&amp;"],"&amp;""""&amp;"parts"&amp;""""&amp;":"&amp;"["&amp;O415&amp;"]"&amp;","&amp;""""&amp;"products"&amp;""""&amp;":"&amp;"["&amp;P415&amp;"]"&amp;"}"&amp;","</f>
        <v>{"id":"414","car_model_id":"414","car_model":[{"id":"414","make_id":"29","model_name":"Adventure GLX","year_model":"1999 - on","description":""},],"parts":[{"id":"1","category":"BATTERY","name":"OE BATTERY","code":"N70","description":""},],"products":[{"id":"414","car_part_id":"414","bestbuy_id":"1996","category":"battery","brand":"energizer","name":"D31L","value":"","description":"7050","price":"7050"},]},</v>
      </c>
      <c r="M415" s="5" t="str">
        <f aca="false">"parts"&amp;""""&amp;":"&amp;"["&amp;O415&amp;"]"&amp;","&amp;""""&amp;"products"&amp;""""&amp;":"&amp;"["&amp;P415&amp;"]"&amp;"}"&amp;","</f>
        <v>parts":[{"id":"1","category":"BATTERY","name":"OE BATTERY","code":"N70","description":""},],"products":[{"id":"414","car_part_id":"414","bestbuy_id":"1996","category":"battery","brand":"energizer","name":"D31L","value":"","description":"7050","price":"7050"},]},</v>
      </c>
      <c r="N415" s="5" t="str">
        <f aca="false">VLOOKUP(B415,model!$A$2:$V$620,22,0)</f>
        <v>{"id":"414","make_id":"29","model_name":"Adventure GLX","year_model":"1999 - on","description":""},</v>
      </c>
      <c r="O415" s="5" t="str">
        <f aca="false">VLOOKUP(C415,part!$A$2:$G$51,7,0)</f>
        <v>{"id":"1","category":"BATTERY","name":"OE BATTERY","code":"N70","description":""},</v>
      </c>
      <c r="P415" s="5" t="str">
        <f aca="false">VLOOKUP(A415,product!B415:Y1034,23,0)</f>
        <v>{"id":"414","car_part_id":"414","bestbuy_id":"1996","category":"battery","brand":"energizer","name":"D31L","value":"","description":"7050","price":"7050"},</v>
      </c>
    </row>
    <row r="416" customFormat="false" ht="13.8" hidden="false" customHeight="false" outlineLevel="0" collapsed="false">
      <c r="A416" s="5" t="n">
        <v>415</v>
      </c>
      <c r="B416" s="8" t="n">
        <v>415</v>
      </c>
      <c r="C416" s="5" t="n">
        <f aca="false">IFERROR(VLOOKUP(B416,model!A415:H1034,8,0),0)</f>
        <v>1</v>
      </c>
      <c r="D416" s="5" t="str">
        <f aca="false">IFERROR(VLOOKUP(C416,part!$A$2:$E$51,2,0),"")</f>
        <v>BATTERY</v>
      </c>
      <c r="E416" s="5" t="str">
        <f aca="false">IFERROR(VLOOKUP(C416,part!$A$2:$E$51,3,0),"")</f>
        <v>OE BATTERY</v>
      </c>
      <c r="F416" s="5" t="str">
        <f aca="false">IFERROR(VLOOKUP(C416,part!$A$2:$E$51,4,0),"")</f>
        <v>N70</v>
      </c>
      <c r="G416" s="5" t="n">
        <f aca="false">IFERROR(VLOOKUP(C416,part!$A$2:$E$51,5,0),"")</f>
        <v>0</v>
      </c>
      <c r="H416" s="5" t="str">
        <f aca="false">VLOOKUP(A416,model!$A$1:$I$620,9,0)</f>
        <v>D31L</v>
      </c>
      <c r="I416" s="5" t="n">
        <f aca="false">VLOOKUP(B416,model!$A$2:$J$620,10,0)</f>
        <v>0</v>
      </c>
      <c r="J416" s="5" t="e">
        <f aca="false">VLOOKUP(B416,Sheet6!K415:L1318,2,0)</f>
        <v>#N/A</v>
      </c>
      <c r="K416" s="5" t="n">
        <f aca="false">VLOOKUP(B416,model!A415:M1034,13,0)</f>
        <v>0</v>
      </c>
      <c r="L416" s="5" t="str">
        <f aca="false">"{"&amp;""""&amp;"id"&amp;""""&amp;":"&amp;""""&amp;A416&amp;""""&amp;","&amp;""""&amp;"car_model_id"&amp;""""&amp;":"&amp;""""&amp;B416&amp;""""&amp;","&amp;""""&amp;"car_model"&amp;""""&amp;":"&amp;"["&amp;N416&amp;"],"&amp;""""&amp;"parts"&amp;""""&amp;":"&amp;"["&amp;O416&amp;"]"&amp;","&amp;""""&amp;"products"&amp;""""&amp;":"&amp;"["&amp;P416&amp;"]"&amp;"}"&amp;","</f>
        <v>{"id":"415","car_model_id":"415","car_model":[{"id":"415","make_id":"29","model_name":"Adventure GX","year_model":"1999 - on","description":""},],"parts":[{"id":"1","category":"BATTERY","name":"OE BATTERY","code":"N70","description":""},],"products":[{"id":"415","car_part_id":"415","bestbuy_id":"0","category":"battery","brand":"energizer","name":"D31L","value":"","description":"","price":""},]},</v>
      </c>
      <c r="M416" s="5" t="str">
        <f aca="false">"parts"&amp;""""&amp;":"&amp;"["&amp;O416&amp;"]"&amp;","&amp;""""&amp;"products"&amp;""""&amp;":"&amp;"["&amp;P416&amp;"]"&amp;"}"&amp;","</f>
        <v>parts":[{"id":"1","category":"BATTERY","name":"OE BATTERY","code":"N70","description":""},],"products":[{"id":"415","car_part_id":"415","bestbuy_id":"0","category":"battery","brand":"energizer","name":"D31L","value":"","description":"","price":""},]},</v>
      </c>
      <c r="N416" s="5" t="str">
        <f aca="false">VLOOKUP(B416,model!$A$2:$V$620,22,0)</f>
        <v>{"id":"415","make_id":"29","model_name":"Adventure GX","year_model":"1999 - on","description":""},</v>
      </c>
      <c r="O416" s="5" t="str">
        <f aca="false">VLOOKUP(C416,part!$A$2:$G$51,7,0)</f>
        <v>{"id":"1","category":"BATTERY","name":"OE BATTERY","code":"N70","description":""},</v>
      </c>
      <c r="P416" s="5" t="str">
        <f aca="false">VLOOKUP(A416,product!B416:Y1035,23,0)</f>
        <v>{"id":"415","car_part_id":"415","bestbuy_id":"0","category":"battery","brand":"energizer","name":"D31L","value":"","description":"","price":""},</v>
      </c>
    </row>
    <row r="417" customFormat="false" ht="13.8" hidden="false" customHeight="false" outlineLevel="0" collapsed="false">
      <c r="A417" s="5" t="n">
        <v>416</v>
      </c>
      <c r="B417" s="8" t="n">
        <v>416</v>
      </c>
      <c r="C417" s="5" t="n">
        <f aca="false">IFERROR(VLOOKUP(B417,model!A416:H1035,8,0),0)</f>
        <v>1</v>
      </c>
      <c r="D417" s="5" t="str">
        <f aca="false">IFERROR(VLOOKUP(C417,part!$A$2:$E$51,2,0),"")</f>
        <v>BATTERY</v>
      </c>
      <c r="E417" s="5" t="str">
        <f aca="false">IFERROR(VLOOKUP(C417,part!$A$2:$E$51,3,0),"")</f>
        <v>OE BATTERY</v>
      </c>
      <c r="F417" s="5" t="str">
        <f aca="false">IFERROR(VLOOKUP(C417,part!$A$2:$E$51,4,0),"")</f>
        <v>N70</v>
      </c>
      <c r="G417" s="5" t="n">
        <f aca="false">IFERROR(VLOOKUP(C417,part!$A$2:$E$51,5,0),"")</f>
        <v>0</v>
      </c>
      <c r="H417" s="5" t="str">
        <f aca="false">VLOOKUP(A417,model!$A$1:$I$620,9,0)</f>
        <v>D31L</v>
      </c>
      <c r="I417" s="5" t="n">
        <f aca="false">VLOOKUP(B417,model!$A$2:$J$620,10,0)</f>
        <v>0</v>
      </c>
      <c r="J417" s="5" t="e">
        <f aca="false">VLOOKUP(B417,Sheet6!K416:L1319,2,0)</f>
        <v>#N/A</v>
      </c>
      <c r="K417" s="5" t="n">
        <f aca="false">VLOOKUP(B417,model!A416:M1035,13,0)</f>
        <v>0</v>
      </c>
      <c r="L417" s="5" t="str">
        <f aca="false">"{"&amp;""""&amp;"id"&amp;""""&amp;":"&amp;""""&amp;A417&amp;""""&amp;","&amp;""""&amp;"car_model_id"&amp;""""&amp;":"&amp;""""&amp;B417&amp;""""&amp;","&amp;""""&amp;"car_model"&amp;""""&amp;":"&amp;"["&amp;N417&amp;"],"&amp;""""&amp;"parts"&amp;""""&amp;":"&amp;"["&amp;O417&amp;"]"&amp;","&amp;""""&amp;"products"&amp;""""&amp;":"&amp;"["&amp;P417&amp;"]"&amp;"}"&amp;","</f>
        <v>{"id":"416","car_model_id":"416","car_model":[{"id":"416","make_id":"29","model_name":"Adventure GLS Sports","year_model":"1999 - on","description":""},],"parts":[{"id":"1","category":"BATTERY","name":"OE BATTERY","code":"N70","description":""},],"products":[{"id":"416","car_part_id":"416","bestbuy_id":"0","category":"battery","brand":"energizer","name":"D31L","value":"","description":"","price":""},]},</v>
      </c>
      <c r="M417" s="5" t="str">
        <f aca="false">"parts"&amp;""""&amp;":"&amp;"["&amp;O417&amp;"]"&amp;","&amp;""""&amp;"products"&amp;""""&amp;":"&amp;"["&amp;P417&amp;"]"&amp;"}"&amp;","</f>
        <v>parts":[{"id":"1","category":"BATTERY","name":"OE BATTERY","code":"N70","description":""},],"products":[{"id":"416","car_part_id":"416","bestbuy_id":"0","category":"battery","brand":"energizer","name":"D31L","value":"","description":"","price":""},]},</v>
      </c>
      <c r="N417" s="5" t="str">
        <f aca="false">VLOOKUP(B417,model!$A$2:$V$620,22,0)</f>
        <v>{"id":"416","make_id":"29","model_name":"Adventure GLS Sports","year_model":"1999 - on","description":""},</v>
      </c>
      <c r="O417" s="5" t="str">
        <f aca="false">VLOOKUP(C417,part!$A$2:$G$51,7,0)</f>
        <v>{"id":"1","category":"BATTERY","name":"OE BATTERY","code":"N70","description":""},</v>
      </c>
      <c r="P417" s="5" t="str">
        <f aca="false">VLOOKUP(A417,product!B417:Y1036,23,0)</f>
        <v>{"id":"416","car_part_id":"416","bestbuy_id":"0","category":"battery","brand":"energizer","name":"D31L","value":"","description":"","price":""},</v>
      </c>
    </row>
    <row r="418" customFormat="false" ht="13.8" hidden="false" customHeight="false" outlineLevel="0" collapsed="false">
      <c r="A418" s="5" t="n">
        <v>417</v>
      </c>
      <c r="B418" s="8" t="n">
        <v>417</v>
      </c>
      <c r="C418" s="5" t="n">
        <f aca="false">IFERROR(VLOOKUP(B418,model!A417:H1036,8,0),0)</f>
        <v>1</v>
      </c>
      <c r="D418" s="5" t="str">
        <f aca="false">IFERROR(VLOOKUP(C418,part!$A$2:$E$51,2,0),"")</f>
        <v>BATTERY</v>
      </c>
      <c r="E418" s="5" t="str">
        <f aca="false">IFERROR(VLOOKUP(C418,part!$A$2:$E$51,3,0),"")</f>
        <v>OE BATTERY</v>
      </c>
      <c r="F418" s="5" t="str">
        <f aca="false">IFERROR(VLOOKUP(C418,part!$A$2:$E$51,4,0),"")</f>
        <v>N70</v>
      </c>
      <c r="G418" s="5" t="n">
        <f aca="false">IFERROR(VLOOKUP(C418,part!$A$2:$E$51,5,0),"")</f>
        <v>0</v>
      </c>
      <c r="H418" s="5" t="str">
        <f aca="false">VLOOKUP(A418,model!$A$1:$I$620,9,0)</f>
        <v>D31L</v>
      </c>
      <c r="I418" s="5" t="n">
        <f aca="false">VLOOKUP(B418,model!$A$2:$J$620,10,0)</f>
        <v>0</v>
      </c>
      <c r="J418" s="5" t="e">
        <f aca="false">VLOOKUP(B418,Sheet6!K417:L1320,2,0)</f>
        <v>#N/A</v>
      </c>
      <c r="K418" s="5" t="n">
        <f aca="false">VLOOKUP(B418,model!A417:M1036,13,0)</f>
        <v>0</v>
      </c>
      <c r="L418" s="5" t="str">
        <f aca="false">"{"&amp;""""&amp;"id"&amp;""""&amp;":"&amp;""""&amp;A418&amp;""""&amp;","&amp;""""&amp;"car_model_id"&amp;""""&amp;":"&amp;""""&amp;B418&amp;""""&amp;","&amp;""""&amp;"car_model"&amp;""""&amp;":"&amp;"["&amp;N418&amp;"],"&amp;""""&amp;"parts"&amp;""""&amp;":"&amp;"["&amp;O418&amp;"]"&amp;","&amp;""""&amp;"products"&amp;""""&amp;":"&amp;"["&amp;P418&amp;"]"&amp;"}"&amp;","</f>
        <v>{"id":"417","car_model_id":"417","car_model":[{"id":"417","make_id":"29","model_name":"Adventure Super Sports ","year_model":"1999 - on","description":""},],"parts":[{"id":"1","category":"BATTERY","name":"OE BATTERY","code":"N70","description":""},],"products":[{"id":"417","car_part_id":"417","bestbuy_id":"0","category":"battery","brand":"energizer","name":"D31L","value":"","description":"","price":""},]},</v>
      </c>
      <c r="M418" s="5" t="str">
        <f aca="false">"parts"&amp;""""&amp;":"&amp;"["&amp;O418&amp;"]"&amp;","&amp;""""&amp;"products"&amp;""""&amp;":"&amp;"["&amp;P418&amp;"]"&amp;"}"&amp;","</f>
        <v>parts":[{"id":"1","category":"BATTERY","name":"OE BATTERY","code":"N70","description":""},],"products":[{"id":"417","car_part_id":"417","bestbuy_id":"0","category":"battery","brand":"energizer","name":"D31L","value":"","description":"","price":""},]},</v>
      </c>
      <c r="N418" s="5" t="str">
        <f aca="false">VLOOKUP(B418,model!$A$2:$V$620,22,0)</f>
        <v>{"id":"417","make_id":"29","model_name":"Adventure Super Sports ","year_model":"1999 - on","description":""},</v>
      </c>
      <c r="O418" s="5" t="str">
        <f aca="false">VLOOKUP(C418,part!$A$2:$G$51,7,0)</f>
        <v>{"id":"1","category":"BATTERY","name":"OE BATTERY","code":"N70","description":""},</v>
      </c>
      <c r="P418" s="5" t="str">
        <f aca="false">VLOOKUP(A418,product!B418:Y1037,23,0)</f>
        <v>{"id":"417","car_part_id":"417","bestbuy_id":"0","category":"battery","brand":"energizer","name":"D31L","value":"","description":"","price":""},</v>
      </c>
    </row>
    <row r="419" customFormat="false" ht="13.8" hidden="false" customHeight="false" outlineLevel="0" collapsed="false">
      <c r="A419" s="5" t="n">
        <v>418</v>
      </c>
      <c r="B419" s="8" t="n">
        <v>418</v>
      </c>
      <c r="C419" s="5" t="str">
        <f aca="false">IFERROR(VLOOKUP(B419,model!A418:H1037,8,0),"")</f>
        <v/>
      </c>
      <c r="D419" s="5" t="str">
        <f aca="false">IFERROR(VLOOKUP(C419,part!$A$2:$E$51,2,0),"")</f>
        <v/>
      </c>
      <c r="E419" s="5" t="str">
        <f aca="false">IFERROR(VLOOKUP(C419,part!$A$2:$E$51,3,0),"")</f>
        <v/>
      </c>
      <c r="F419" s="5" t="str">
        <f aca="false">IFERROR(VLOOKUP(C419,part!$A$2:$E$51,4,0),"")</f>
        <v/>
      </c>
      <c r="G419" s="5" t="str">
        <f aca="false">IFERROR(VLOOKUP(C419,part!$A$2:$E$51,5,0),"")</f>
        <v/>
      </c>
      <c r="H419" s="5" t="n">
        <f aca="false">VLOOKUP(A419,model!$A$1:$I$620,9,0)</f>
        <v>0</v>
      </c>
      <c r="I419" s="5" t="n">
        <f aca="false">VLOOKUP(B419,model!$A$2:$J$620,10,0)</f>
        <v>0</v>
      </c>
      <c r="J419" s="5" t="e">
        <f aca="false">VLOOKUP(B419,Sheet6!K418:L1321,2,0)</f>
        <v>#N/A</v>
      </c>
      <c r="K419" s="5" t="n">
        <f aca="false">VLOOKUP(B419,model!A418:M1037,13,0)</f>
        <v>0</v>
      </c>
      <c r="L419" s="5" t="str">
        <f aca="false">"{"&amp;""""&amp;"id"&amp;""""&amp;":"&amp;""""&amp;A419&amp;""""&amp;","&amp;""""&amp;"car_model_id"&amp;""""&amp;":"&amp;""""&amp;B419&amp;""""&amp;","&amp;""""&amp;"car_model"&amp;""""&amp;":"&amp;"["&amp;N419&amp;"],"&amp;""""&amp;"parts"&amp;""""&amp;":"&amp;"["&amp;O419&amp;"]"&amp;","&amp;""""&amp;"products"&amp;""""&amp;":"&amp;"["&amp;P419&amp;"]"&amp;"}"&amp;","</f>
        <v>{"id":"418","car_model_id":"418","car_model":[{"id":"418","make_id":"29","model_name":"ASX 2.0 GLX MT","year_model":"","description":""},],"parts":[],"products":[{"id":"418","car_part_id":"418","bestbuy_id":"0","category":"battery","brand":"energizer","name":"0","value":"","description":"","price":""},]},</v>
      </c>
      <c r="M419" s="5" t="str">
        <f aca="false">"parts"&amp;""""&amp;":"&amp;"["&amp;O419&amp;"]"&amp;","&amp;""""&amp;"products"&amp;""""&amp;":"&amp;"["&amp;P419&amp;"]"&amp;"}"&amp;","</f>
        <v>parts":[],"products":[{"id":"418","car_part_id":"418","bestbuy_id":"0","category":"battery","brand":"energizer","name":"0","value":"","description":"","price":""},]},</v>
      </c>
      <c r="N419" s="5" t="str">
        <f aca="false">VLOOKUP(B419,model!$A$2:$V$620,22,0)</f>
        <v>{"id":"418","make_id":"29","model_name":"ASX 2.0 GLX MT","year_model":"","description":""},</v>
      </c>
      <c r="O419" s="5" t="str">
        <f aca="false">IFERROR(VLOOKUP(C419,part!$A$2:$G$51,7,0),"")</f>
        <v/>
      </c>
      <c r="P419" s="5" t="str">
        <f aca="false">VLOOKUP(A419,product!B419:Y1038,23,0)</f>
        <v>{"id":"418","car_part_id":"418","bestbuy_id":"0","category":"battery","brand":"energizer","name":"0","value":"","description":"","price":""},</v>
      </c>
    </row>
    <row r="420" customFormat="false" ht="13.8" hidden="false" customHeight="false" outlineLevel="0" collapsed="false">
      <c r="A420" s="5" t="n">
        <v>419</v>
      </c>
      <c r="B420" s="8" t="n">
        <v>419</v>
      </c>
      <c r="C420" s="5" t="n">
        <f aca="false">VLOOKUP(B420,model!A419:H1038,8,0)</f>
        <v>10</v>
      </c>
      <c r="D420" s="5" t="str">
        <f aca="false">IFERROR(VLOOKUP(C420,part!$A$2:$E$51,2,0),"")</f>
        <v>BATTERY</v>
      </c>
      <c r="E420" s="5" t="str">
        <f aca="false">IFERROR(VLOOKUP(C420,part!$A$2:$E$51,3,0),"")</f>
        <v>OE BATTERY</v>
      </c>
      <c r="F420" s="5" t="str">
        <f aca="false">IFERROR(VLOOKUP(C420,part!$A$2:$E$51,4,0),"")</f>
        <v>NS50L</v>
      </c>
      <c r="G420" s="5" t="n">
        <f aca="false">IFERROR(VLOOKUP(C420,part!$A$2:$E$51,5,0),"")</f>
        <v>0</v>
      </c>
      <c r="H420" s="5" t="str">
        <f aca="false">VLOOKUP(A420,model!$A$1:$I$620,9,0)</f>
        <v>D23L</v>
      </c>
      <c r="I420" s="5" t="n">
        <f aca="false">VLOOKUP(B420,model!$A$2:$J$620,10,0)</f>
        <v>0</v>
      </c>
      <c r="J420" s="5" t="e">
        <f aca="false">VLOOKUP(B420,Sheet6!K419:L1322,2,0)</f>
        <v>#N/A</v>
      </c>
      <c r="K420" s="5" t="n">
        <f aca="false">VLOOKUP(B420,model!A419:M1038,13,0)</f>
        <v>1983</v>
      </c>
      <c r="L420" s="5" t="str">
        <f aca="false">"{"&amp;""""&amp;"id"&amp;""""&amp;":"&amp;""""&amp;A420&amp;""""&amp;","&amp;""""&amp;"car_model_id"&amp;""""&amp;":"&amp;""""&amp;B420&amp;""""&amp;","&amp;""""&amp;"car_model"&amp;""""&amp;":"&amp;"["&amp;N420&amp;"],"&amp;""""&amp;"parts"&amp;""""&amp;":"&amp;"["&amp;O420&amp;"]"&amp;","&amp;""""&amp;"products"&amp;""""&amp;":"&amp;"["&amp;P420&amp;"]"&amp;"}"&amp;","</f>
        <v>{"id":"419","car_model_id":"419","car_model":[{"id":"419","make_id":"29","model_name":"ASX 2.0 GLS 4X2 CVT","year_model":"2011","description":""},],"parts":[{"id":"10","category":"BATTERY","name":"OE BATTERY","code":"NS50L","description":""},],"products":[{"id":"419","car_part_id":"419","bestbuy_id":"1983","category":"battery","brand":"energizer","name":"D23L","value":"","description":"5950","price":"5950"},]},</v>
      </c>
      <c r="M420" s="5" t="str">
        <f aca="false">"parts"&amp;""""&amp;":"&amp;"["&amp;O420&amp;"]"&amp;","&amp;""""&amp;"products"&amp;""""&amp;":"&amp;"["&amp;P420&amp;"]"&amp;"}"&amp;","</f>
        <v>parts":[{"id":"10","category":"BATTERY","name":"OE BATTERY","code":"NS50L","description":""},],"products":[{"id":"419","car_part_id":"419","bestbuy_id":"1983","category":"battery","brand":"energizer","name":"D23L","value":"","description":"5950","price":"5950"},]},</v>
      </c>
      <c r="N420" s="5" t="str">
        <f aca="false">VLOOKUP(B420,model!$A$2:$V$620,22,0)</f>
        <v>{"id":"419","make_id":"29","model_name":"ASX 2.0 GLS 4X2 CVT","year_model":"2011","description":""},</v>
      </c>
      <c r="O420" s="5" t="str">
        <f aca="false">VLOOKUP(C420,part!$A$2:$G$51,7,0)</f>
        <v>{"id":"10","category":"BATTERY","name":"OE BATTERY","code":"NS50L","description":""},</v>
      </c>
      <c r="P420" s="5" t="str">
        <f aca="false">VLOOKUP(A420,product!B420:Y1039,23,0)</f>
        <v>{"id":"419","car_part_id":"419","bestbuy_id":"1983","category":"battery","brand":"energizer","name":"D23L","value":"","description":"5950","price":"5950"},</v>
      </c>
    </row>
    <row r="421" customFormat="false" ht="13.8" hidden="false" customHeight="false" outlineLevel="0" collapsed="false">
      <c r="A421" s="5" t="n">
        <v>420</v>
      </c>
      <c r="B421" s="8" t="n">
        <v>420</v>
      </c>
      <c r="C421" s="5" t="str">
        <f aca="false">IFERROR(VLOOKUP(B421,model!A420:H1039,8,0),"")</f>
        <v/>
      </c>
      <c r="D421" s="5" t="str">
        <f aca="false">IFERROR(VLOOKUP(C421,part!$A$2:$E$51,2,0),"")</f>
        <v/>
      </c>
      <c r="E421" s="5" t="str">
        <f aca="false">IFERROR(VLOOKUP(C421,part!$A$2:$E$51,3,0),"")</f>
        <v/>
      </c>
      <c r="F421" s="5" t="str">
        <f aca="false">IFERROR(VLOOKUP(C421,part!$A$2:$E$51,4,0),"")</f>
        <v/>
      </c>
      <c r="G421" s="5" t="str">
        <f aca="false">IFERROR(VLOOKUP(C421,part!$A$2:$E$51,5,0),"")</f>
        <v/>
      </c>
      <c r="H421" s="5" t="n">
        <f aca="false">VLOOKUP(A421,model!$A$1:$I$620,9,0)</f>
        <v>0</v>
      </c>
      <c r="I421" s="5" t="n">
        <f aca="false">VLOOKUP(B421,model!$A$2:$J$620,10,0)</f>
        <v>0</v>
      </c>
      <c r="J421" s="5" t="e">
        <f aca="false">VLOOKUP(B421,Sheet6!K420:L1323,2,0)</f>
        <v>#N/A</v>
      </c>
      <c r="K421" s="5" t="n">
        <f aca="false">VLOOKUP(B421,model!A420:M1039,13,0)</f>
        <v>0</v>
      </c>
      <c r="L421" s="5" t="str">
        <f aca="false">"{"&amp;""""&amp;"id"&amp;""""&amp;":"&amp;""""&amp;A421&amp;""""&amp;","&amp;""""&amp;"car_model_id"&amp;""""&amp;":"&amp;""""&amp;B421&amp;""""&amp;","&amp;""""&amp;"car_model"&amp;""""&amp;":"&amp;"["&amp;N421&amp;"],"&amp;""""&amp;"parts"&amp;""""&amp;":"&amp;"["&amp;O421&amp;"]"&amp;","&amp;""""&amp;"products"&amp;""""&amp;":"&amp;"["&amp;P421&amp;"]"&amp;"}"&amp;","</f>
        <v>{"id":"420","car_model_id":"420","car_model":[{"id":"420","make_id":"29","model_name":"ASX 2.0 GLS 4X4 CVT","year_model":"","description":""},],"parts":[],"products":[{"id":"420","car_part_id":"420","bestbuy_id":"0","category":"battery","brand":"energizer","name":"0","value":"","description":"","price":""},]},</v>
      </c>
      <c r="M421" s="5" t="str">
        <f aca="false">"parts"&amp;""""&amp;":"&amp;"["&amp;O421&amp;"]"&amp;","&amp;""""&amp;"products"&amp;""""&amp;":"&amp;"["&amp;P421&amp;"]"&amp;"}"&amp;","</f>
        <v>parts":[],"products":[{"id":"420","car_part_id":"420","bestbuy_id":"0","category":"battery","brand":"energizer","name":"0","value":"","description":"","price":""},]},</v>
      </c>
      <c r="N421" s="5" t="str">
        <f aca="false">VLOOKUP(B421,model!$A$2:$V$620,22,0)</f>
        <v>{"id":"420","make_id":"29","model_name":"ASX 2.0 GLS 4X4 CVT","year_model":"","description":""},</v>
      </c>
      <c r="O421" s="5" t="str">
        <f aca="false">IFERROR(VLOOKUP(C421,part!$A$2:$G$51,7,0),"")</f>
        <v/>
      </c>
      <c r="P421" s="5" t="str">
        <f aca="false">VLOOKUP(A421,product!B421:Y1040,23,0)</f>
        <v>{"id":"420","car_part_id":"420","bestbuy_id":"0","category":"battery","brand":"energizer","name":"0","value":"","description":"","price":""},</v>
      </c>
    </row>
    <row r="422" customFormat="false" ht="13.8" hidden="false" customHeight="false" outlineLevel="0" collapsed="false">
      <c r="A422" s="5" t="n">
        <v>421</v>
      </c>
      <c r="B422" s="8" t="n">
        <v>421</v>
      </c>
      <c r="C422" s="5" t="n">
        <f aca="false">IFERROR(VLOOKUP(B422,model!A421:H1040,8,0),"")</f>
        <v>14</v>
      </c>
      <c r="D422" s="5" t="str">
        <f aca="false">IFERROR(VLOOKUP(C422,part!$A$2:$E$51,2,0),"")</f>
        <v>BATTERY</v>
      </c>
      <c r="E422" s="5" t="str">
        <f aca="false">IFERROR(VLOOKUP(C422,part!$A$2:$E$51,3,0),"")</f>
        <v>OE BATTERY</v>
      </c>
      <c r="F422" s="5" t="str">
        <f aca="false">IFERROR(VLOOKUP(C422,part!$A$2:$E$51,4,0),"")</f>
        <v>G34</v>
      </c>
      <c r="G422" s="5" t="n">
        <f aca="false">IFERROR(VLOOKUP(C422,part!$A$2:$E$51,5,0),"")</f>
        <v>0</v>
      </c>
      <c r="H422" s="5" t="str">
        <f aca="false">VLOOKUP(A422,model!$A$1:$I$620,9,0)</f>
        <v>G34/78</v>
      </c>
      <c r="I422" s="5" t="n">
        <f aca="false">VLOOKUP(B422,model!$A$2:$J$620,10,0)</f>
        <v>0</v>
      </c>
      <c r="J422" s="5" t="e">
        <f aca="false">VLOOKUP(B422,Sheet6!K421:L1324,2,0)</f>
        <v>#N/A</v>
      </c>
      <c r="K422" s="5" t="n">
        <f aca="false">VLOOKUP(B422,model!A421:M1040,13,0)</f>
        <v>0</v>
      </c>
      <c r="L422" s="5" t="str">
        <f aca="false">"{"&amp;""""&amp;"id"&amp;""""&amp;":"&amp;""""&amp;A422&amp;""""&amp;","&amp;""""&amp;"car_model_id"&amp;""""&amp;":"&amp;""""&amp;B422&amp;""""&amp;","&amp;""""&amp;"car_model"&amp;""""&amp;":"&amp;"["&amp;N422&amp;"],"&amp;""""&amp;"parts"&amp;""""&amp;":"&amp;"["&amp;O422&amp;"]"&amp;","&amp;""""&amp;"products"&amp;""""&amp;":"&amp;"["&amp;P422&amp;"]"&amp;"}"&amp;","</f>
        <v>{"id":"421","car_model_id":"421","car_model":[{"id":"421","make_id":"29","model_name":"Endeavor ","year_model":"2007 - on","description":""},],"parts":[{"id":"14","category":"BATTERY","name":"OE BATTERY","code":"G34","description":""},],"products":[{"id":"421","car_part_id":"421","bestbuy_id":"0","category":"battery","brand":"energizer","name":"G34/78","value":"","description":"","price":""},]},</v>
      </c>
      <c r="M422" s="5" t="str">
        <f aca="false">"parts"&amp;""""&amp;":"&amp;"["&amp;O422&amp;"]"&amp;","&amp;""""&amp;"products"&amp;""""&amp;":"&amp;"["&amp;P422&amp;"]"&amp;"}"&amp;","</f>
        <v>parts":[{"id":"14","category":"BATTERY","name":"OE BATTERY","code":"G34","description":""},],"products":[{"id":"421","car_part_id":"421","bestbuy_id":"0","category":"battery","brand":"energizer","name":"G34/78","value":"","description":"","price":""},]},</v>
      </c>
      <c r="N422" s="5" t="str">
        <f aca="false">VLOOKUP(B422,model!$A$2:$V$620,22,0)</f>
        <v>{"id":"421","make_id":"29","model_name":"Endeavor ","year_model":"2007 - on","description":""},</v>
      </c>
      <c r="O422" s="5" t="str">
        <f aca="false">IFERROR(VLOOKUP(C422,part!$A$2:$G$51,7,0),"")</f>
        <v>{"id":"14","category":"BATTERY","name":"OE BATTERY","code":"G34","description":""},</v>
      </c>
      <c r="P422" s="5" t="str">
        <f aca="false">VLOOKUP(A422,product!B422:Y1041,23,0)</f>
        <v>{"id":"421","car_part_id":"421","bestbuy_id":"0","category":"battery","brand":"energizer","name":"G34/78","value":"","description":"","price":""},</v>
      </c>
    </row>
    <row r="423" customFormat="false" ht="13.8" hidden="false" customHeight="false" outlineLevel="0" collapsed="false">
      <c r="A423" s="5" t="n">
        <v>422</v>
      </c>
      <c r="B423" s="8" t="n">
        <v>422</v>
      </c>
      <c r="C423" s="5" t="n">
        <f aca="false">IFERROR(VLOOKUP(B423,model!A422:H1041,8,0),"")</f>
        <v>11</v>
      </c>
      <c r="D423" s="5" t="str">
        <f aca="false">IFERROR(VLOOKUP(C423,part!$A$2:$E$51,2,0),"")</f>
        <v>BATTERY</v>
      </c>
      <c r="E423" s="5" t="str">
        <f aca="false">IFERROR(VLOOKUP(C423,part!$A$2:$E$51,3,0),"")</f>
        <v>OE BATTERY</v>
      </c>
      <c r="F423" s="5" t="str">
        <f aca="false">IFERROR(VLOOKUP(C423,part!$A$2:$E$51,4,0),"")</f>
        <v>N50</v>
      </c>
      <c r="G423" s="5" t="n">
        <f aca="false">IFERROR(VLOOKUP(C423,part!$A$2:$E$51,5,0),"")</f>
        <v>0</v>
      </c>
      <c r="H423" s="5" t="str">
        <f aca="false">VLOOKUP(A423,model!$A$1:$I$620,9,0)</f>
        <v>D26L</v>
      </c>
      <c r="I423" s="5" t="n">
        <f aca="false">VLOOKUP(B423,model!$A$2:$J$620,10,0)</f>
        <v>0</v>
      </c>
      <c r="J423" s="5" t="e">
        <f aca="false">VLOOKUP(B423,Sheet6!K422:L1325,2,0)</f>
        <v>#N/A</v>
      </c>
      <c r="K423" s="5" t="n">
        <f aca="false">VLOOKUP(B423,model!A422:M1041,13,0)</f>
        <v>1995</v>
      </c>
      <c r="L423" s="5" t="str">
        <f aca="false">"{"&amp;""""&amp;"id"&amp;""""&amp;":"&amp;""""&amp;A423&amp;""""&amp;","&amp;""""&amp;"car_model_id"&amp;""""&amp;":"&amp;""""&amp;B423&amp;""""&amp;","&amp;""""&amp;"car_model"&amp;""""&amp;":"&amp;"["&amp;N423&amp;"],"&amp;""""&amp;"parts"&amp;""""&amp;":"&amp;"["&amp;O423&amp;"]"&amp;","&amp;""""&amp;"products"&amp;""""&amp;":"&amp;"["&amp;P423&amp;"]"&amp;"}"&amp;","</f>
        <v>{"id":"422","car_model_id":"422","car_model":[{"id":"422","make_id":"29","model_name":"Eclipse GT","year_model":"","description":""},],"parts":[{"id":"11","category":"BATTERY","name":"OE BATTERY","code":"N50","description":""},],"products":[{"id":"422","car_part_id":"422","bestbuy_id":"1995","category":"battery","brand":"energizer","name":"D26L","value":"","description":"6300","price":"6300"},]},</v>
      </c>
      <c r="M423" s="5" t="str">
        <f aca="false">"parts"&amp;""""&amp;":"&amp;"["&amp;O423&amp;"]"&amp;","&amp;""""&amp;"products"&amp;""""&amp;":"&amp;"["&amp;P423&amp;"]"&amp;"}"&amp;","</f>
        <v>parts":[{"id":"11","category":"BATTERY","name":"OE BATTERY","code":"N50","description":""},],"products":[{"id":"422","car_part_id":"422","bestbuy_id":"1995","category":"battery","brand":"energizer","name":"D26L","value":"","description":"6300","price":"6300"},]},</v>
      </c>
      <c r="N423" s="5" t="str">
        <f aca="false">VLOOKUP(B423,model!$A$2:$V$620,22,0)</f>
        <v>{"id":"422","make_id":"29","model_name":"Eclipse GT","year_model":"","description":""},</v>
      </c>
      <c r="O423" s="5" t="str">
        <f aca="false">IFERROR(VLOOKUP(C423,part!$A$2:$G$51,7,0),"")</f>
        <v>{"id":"11","category":"BATTERY","name":"OE BATTERY","code":"N50","description":""},</v>
      </c>
      <c r="P423" s="5" t="str">
        <f aca="false">VLOOKUP(A423,product!B423:Y1042,23,0)</f>
        <v>{"id":"422","car_part_id":"422","bestbuy_id":"1995","category":"battery","brand":"energizer","name":"D26L","value":"","description":"6300","price":"6300"},</v>
      </c>
    </row>
    <row r="424" customFormat="false" ht="13.8" hidden="false" customHeight="false" outlineLevel="0" collapsed="false">
      <c r="A424" s="5" t="n">
        <v>423</v>
      </c>
      <c r="B424" s="8" t="n">
        <v>423</v>
      </c>
      <c r="C424" s="5" t="n">
        <f aca="false">IFERROR(VLOOKUP(B424,model!A423:H1042,8,0),"")</f>
        <v>1</v>
      </c>
      <c r="D424" s="5" t="str">
        <f aca="false">IFERROR(VLOOKUP(C424,part!$A$2:$E$51,2,0),"")</f>
        <v>BATTERY</v>
      </c>
      <c r="E424" s="5" t="str">
        <f aca="false">IFERROR(VLOOKUP(C424,part!$A$2:$E$51,3,0),"")</f>
        <v>OE BATTERY</v>
      </c>
      <c r="F424" s="5" t="str">
        <f aca="false">IFERROR(VLOOKUP(C424,part!$A$2:$E$51,4,0),"")</f>
        <v>N70</v>
      </c>
      <c r="G424" s="5" t="n">
        <f aca="false">IFERROR(VLOOKUP(C424,part!$A$2:$E$51,5,0),"")</f>
        <v>0</v>
      </c>
      <c r="H424" s="5" t="str">
        <f aca="false">VLOOKUP(A424,model!$A$1:$I$620,9,0)</f>
        <v>D31L</v>
      </c>
      <c r="I424" s="5" t="n">
        <f aca="false">VLOOKUP(B424,model!$A$2:$J$620,10,0)</f>
        <v>0</v>
      </c>
      <c r="J424" s="5" t="e">
        <f aca="false">VLOOKUP(B424,Sheet6!K423:L1326,2,0)</f>
        <v>#N/A</v>
      </c>
      <c r="K424" s="5" t="n">
        <f aca="false">VLOOKUP(B424,model!A423:M1042,13,0)</f>
        <v>1996</v>
      </c>
      <c r="L424" s="5" t="str">
        <f aca="false">"{"&amp;""""&amp;"id"&amp;""""&amp;":"&amp;""""&amp;A424&amp;""""&amp;","&amp;""""&amp;"car_model_id"&amp;""""&amp;":"&amp;""""&amp;B424&amp;""""&amp;","&amp;""""&amp;"car_model"&amp;""""&amp;":"&amp;"["&amp;N424&amp;"],"&amp;""""&amp;"parts"&amp;""""&amp;":"&amp;"["&amp;O424&amp;"]"&amp;","&amp;""""&amp;"products"&amp;""""&amp;":"&amp;"["&amp;P424&amp;"]"&amp;"}"&amp;","</f>
        <v>{"id":"423","car_model_id":"423","car_model":[{"id":"423","make_id":"29","model_name":"Exceed (Diesel)","year_model":"","description":""},],"parts":[{"id":"1","category":"BATTERY","name":"OE BATTERY","code":"N70","description":""},],"products":[{"id":"423","car_part_id":"423","bestbuy_id":"1996","category":"battery","brand":"energizer","name":"D31L","value":"","description":"7050","price":"7050"},]},</v>
      </c>
      <c r="M424" s="5" t="str">
        <f aca="false">"parts"&amp;""""&amp;":"&amp;"["&amp;O424&amp;"]"&amp;","&amp;""""&amp;"products"&amp;""""&amp;":"&amp;"["&amp;P424&amp;"]"&amp;"}"&amp;","</f>
        <v>parts":[{"id":"1","category":"BATTERY","name":"OE BATTERY","code":"N70","description":""},],"products":[{"id":"423","car_part_id":"423","bestbuy_id":"1996","category":"battery","brand":"energizer","name":"D31L","value":"","description":"7050","price":"7050"},]},</v>
      </c>
      <c r="N424" s="5" t="str">
        <f aca="false">VLOOKUP(B424,model!$A$2:$V$620,22,0)</f>
        <v>{"id":"423","make_id":"29","model_name":"Exceed (Diesel)","year_model":"","description":""},</v>
      </c>
      <c r="O424" s="5" t="str">
        <f aca="false">IFERROR(VLOOKUP(C424,part!$A$2:$G$51,7,0),"")</f>
        <v>{"id":"1","category":"BATTERY","name":"OE BATTERY","code":"N70","description":""},</v>
      </c>
      <c r="P424" s="5" t="str">
        <f aca="false">VLOOKUP(A424,product!B424:Y1043,23,0)</f>
        <v>{"id":"423","car_part_id":"423","bestbuy_id":"1996","category":"battery","brand":"energizer","name":"D31L","value":"","description":"7050","price":"7050"},</v>
      </c>
    </row>
    <row r="425" customFormat="false" ht="13.8" hidden="false" customHeight="false" outlineLevel="0" collapsed="false">
      <c r="A425" s="5" t="n">
        <v>424</v>
      </c>
      <c r="B425" s="8" t="n">
        <v>424</v>
      </c>
      <c r="C425" s="5" t="n">
        <f aca="false">IFERROR(VLOOKUP(B425,model!A424:H1043,8,0),"")</f>
        <v>15</v>
      </c>
      <c r="D425" s="5" t="str">
        <f aca="false">IFERROR(VLOOKUP(C425,part!$A$2:$E$51,2,0),"")</f>
        <v>BATTERY</v>
      </c>
      <c r="E425" s="5" t="str">
        <f aca="false">IFERROR(VLOOKUP(C425,part!$A$2:$E$51,3,0),"")</f>
        <v>OE BATTERY</v>
      </c>
      <c r="F425" s="5" t="str">
        <f aca="false">IFERROR(VLOOKUP(C425,part!$A$2:$E$51,4,0),"")</f>
        <v>NS50 </v>
      </c>
      <c r="G425" s="5" t="n">
        <f aca="false">IFERROR(VLOOKUP(C425,part!$A$2:$E$51,5,0),"")</f>
        <v>0</v>
      </c>
      <c r="H425" s="5" t="str">
        <f aca="false">VLOOKUP(A425,model!$A$1:$I$620,9,0)</f>
        <v>D23L</v>
      </c>
      <c r="I425" s="5" t="n">
        <f aca="false">VLOOKUP(B425,model!$A$2:$J$620,10,0)</f>
        <v>0</v>
      </c>
      <c r="J425" s="5" t="e">
        <f aca="false">VLOOKUP(B425,Sheet6!K424:L1327,2,0)</f>
        <v>#N/A</v>
      </c>
      <c r="K425" s="5" t="n">
        <f aca="false">VLOOKUP(B425,model!A424:M1043,13,0)</f>
        <v>1983</v>
      </c>
      <c r="L425" s="5" t="str">
        <f aca="false">"{"&amp;""""&amp;"id"&amp;""""&amp;":"&amp;""""&amp;A425&amp;""""&amp;","&amp;""""&amp;"car_model_id"&amp;""""&amp;":"&amp;""""&amp;B425&amp;""""&amp;","&amp;""""&amp;"car_model"&amp;""""&amp;":"&amp;"["&amp;N425&amp;"],"&amp;""""&amp;"parts"&amp;""""&amp;":"&amp;"["&amp;O425&amp;"]"&amp;","&amp;""""&amp;"products"&amp;""""&amp;":"&amp;"["&amp;P425&amp;"]"&amp;"}"&amp;","</f>
        <v>{"id":"424","car_model_id":"424","car_model":[{"id":"424","make_id":"29","model_name":"Exceed (Gasoline)","year_model":"","description":""},],"parts":[{"id":"15","category":"BATTERY","name":"OE BATTERY","code":"NS50 ","description":""},],"products":[{"id":"424","car_part_id":"424","bestbuy_id":"1983","category":"battery","brand":"energizer","name":"D23L","value":"","description":"5950","price":"5950"},]},</v>
      </c>
      <c r="M425" s="5" t="str">
        <f aca="false">"parts"&amp;""""&amp;":"&amp;"["&amp;O425&amp;"]"&amp;","&amp;""""&amp;"products"&amp;""""&amp;":"&amp;"["&amp;P425&amp;"]"&amp;"}"&amp;","</f>
        <v>parts":[{"id":"15","category":"BATTERY","name":"OE BATTERY","code":"NS50 ","description":""},],"products":[{"id":"424","car_part_id":"424","bestbuy_id":"1983","category":"battery","brand":"energizer","name":"D23L","value":"","description":"5950","price":"5950"},]},</v>
      </c>
      <c r="N425" s="5" t="str">
        <f aca="false">VLOOKUP(B425,model!$A$2:$V$620,22,0)</f>
        <v>{"id":"424","make_id":"29","model_name":"Exceed (Gasoline)","year_model":"","description":""},</v>
      </c>
      <c r="O425" s="5" t="str">
        <f aca="false">IFERROR(VLOOKUP(C425,part!$A$2:$G$51,7,0),"")</f>
        <v>{"id":"15","category":"BATTERY","name":"OE BATTERY","code":"NS50 ","description":""},</v>
      </c>
      <c r="P425" s="5" t="str">
        <f aca="false">VLOOKUP(A425,product!B425:Y1044,23,0)</f>
        <v>{"id":"424","car_part_id":"424","bestbuy_id":"1983","category":"battery","brand":"energizer","name":"D23L","value":"","description":"5950","price":"5950"},</v>
      </c>
    </row>
    <row r="426" customFormat="false" ht="13.8" hidden="false" customHeight="false" outlineLevel="0" collapsed="false">
      <c r="A426" s="5" t="n">
        <v>425</v>
      </c>
      <c r="B426" s="8" t="n">
        <v>425</v>
      </c>
      <c r="C426" s="5" t="n">
        <f aca="false">IFERROR(VLOOKUP(B426,model!A425:H1044,8,0),"")</f>
        <v>2</v>
      </c>
      <c r="D426" s="5" t="str">
        <f aca="false">IFERROR(VLOOKUP(C426,part!$A$2:$E$51,2,0),"")</f>
        <v>BATTERY</v>
      </c>
      <c r="E426" s="5" t="str">
        <f aca="false">IFERROR(VLOOKUP(C426,part!$A$2:$E$51,3,0),"")</f>
        <v>OE BATTERY</v>
      </c>
      <c r="F426" s="5" t="str">
        <f aca="false">IFERROR(VLOOKUP(C426,part!$A$2:$E$51,4,0),"")</f>
        <v>NS50</v>
      </c>
      <c r="G426" s="5" t="n">
        <f aca="false">IFERROR(VLOOKUP(C426,part!$A$2:$E$51,5,0),"")</f>
        <v>0</v>
      </c>
      <c r="H426" s="5" t="str">
        <f aca="false">VLOOKUP(A426,model!$A$1:$I$620,9,0)</f>
        <v>D23L</v>
      </c>
      <c r="I426" s="5" t="n">
        <f aca="false">VLOOKUP(B426,model!$A$2:$J$620,10,0)</f>
        <v>0</v>
      </c>
      <c r="J426" s="5" t="e">
        <f aca="false">VLOOKUP(B426,Sheet6!K425:L1328,2,0)</f>
        <v>#N/A</v>
      </c>
      <c r="K426" s="5" t="n">
        <f aca="false">VLOOKUP(B426,model!A425:M1044,13,0)</f>
        <v>1983</v>
      </c>
      <c r="L426" s="5" t="str">
        <f aca="false">"{"&amp;""""&amp;"id"&amp;""""&amp;":"&amp;""""&amp;A426&amp;""""&amp;","&amp;""""&amp;"car_model_id"&amp;""""&amp;":"&amp;""""&amp;B426&amp;""""&amp;","&amp;""""&amp;"car_model"&amp;""""&amp;":"&amp;"["&amp;N426&amp;"],"&amp;""""&amp;"parts"&amp;""""&amp;":"&amp;"["&amp;O426&amp;"]"&amp;","&amp;""""&amp;"products"&amp;""""&amp;":"&amp;"["&amp;P426&amp;"]"&amp;"}"&amp;","</f>
        <v>{"id":"425","car_model_id":"425","car_model":[{"id":"425","make_id":"29","model_name":"Fuzion GLS Sports ","year_model":"2007 - on","description":""},],"parts":[{"id":"2","category":"BATTERY","name":"OE BATTERY","code":"NS50","description":""},],"products":[{"id":"425","car_part_id":"425","bestbuy_id":"1983","category":"battery","brand":"energizer","name":"D23L","value":"","description":"5950","price":"5950"},]},</v>
      </c>
      <c r="M426" s="5" t="str">
        <f aca="false">"parts"&amp;""""&amp;":"&amp;"["&amp;O426&amp;"]"&amp;","&amp;""""&amp;"products"&amp;""""&amp;":"&amp;"["&amp;P426&amp;"]"&amp;"}"&amp;","</f>
        <v>parts":[{"id":"2","category":"BATTERY","name":"OE BATTERY","code":"NS50","description":""},],"products":[{"id":"425","car_part_id":"425","bestbuy_id":"1983","category":"battery","brand":"energizer","name":"D23L","value":"","description":"5950","price":"5950"},]},</v>
      </c>
      <c r="N426" s="5" t="str">
        <f aca="false">VLOOKUP(B426,model!$A$2:$V$620,22,0)</f>
        <v>{"id":"425","make_id":"29","model_name":"Fuzion GLS Sports ","year_model":"2007 - on","description":""},</v>
      </c>
      <c r="O426" s="5" t="str">
        <f aca="false">IFERROR(VLOOKUP(C426,part!$A$2:$G$51,7,0),"")</f>
        <v>{"id":"2","category":"BATTERY","name":"OE BATTERY","code":"NS50","description":""},</v>
      </c>
      <c r="P426" s="5" t="str">
        <f aca="false">VLOOKUP(A426,product!B426:Y1045,23,0)</f>
        <v>{"id":"425","car_part_id":"425","bestbuy_id":"1983","category":"battery","brand":"energizer","name":"D23L","value":"","description":"5950","price":"5950"},</v>
      </c>
    </row>
    <row r="427" customFormat="false" ht="13.8" hidden="false" customHeight="false" outlineLevel="0" collapsed="false">
      <c r="A427" s="5" t="n">
        <v>426</v>
      </c>
      <c r="B427" s="8" t="n">
        <v>426</v>
      </c>
      <c r="C427" s="5" t="str">
        <f aca="false">IFERROR(VLOOKUP(B427,model!A426:H1045,8,0),"")</f>
        <v/>
      </c>
      <c r="D427" s="5" t="str">
        <f aca="false">IFERROR(VLOOKUP(C427,part!$A$2:$E$51,2,0),"")</f>
        <v/>
      </c>
      <c r="E427" s="5" t="str">
        <f aca="false">IFERROR(VLOOKUP(C427,part!$A$2:$E$51,3,0),"")</f>
        <v/>
      </c>
      <c r="F427" s="5" t="str">
        <f aca="false">IFERROR(VLOOKUP(C427,part!$A$2:$E$51,4,0),"")</f>
        <v/>
      </c>
      <c r="G427" s="5" t="str">
        <f aca="false">IFERROR(VLOOKUP(C427,part!$A$2:$E$51,5,0),"")</f>
        <v/>
      </c>
      <c r="H427" s="5" t="n">
        <f aca="false">VLOOKUP(A427,model!$A$1:$I$620,9,0)</f>
        <v>0</v>
      </c>
      <c r="I427" s="5" t="n">
        <f aca="false">VLOOKUP(B427,model!$A$2:$J$620,10,0)</f>
        <v>0</v>
      </c>
      <c r="J427" s="5" t="e">
        <f aca="false">VLOOKUP(B427,Sheet6!K426:L1329,2,0)</f>
        <v>#N/A</v>
      </c>
      <c r="K427" s="5" t="n">
        <f aca="false">VLOOKUP(B427,model!A426:M1045,13,0)</f>
        <v>0</v>
      </c>
      <c r="L427" s="5" t="str">
        <f aca="false">"{"&amp;""""&amp;"id"&amp;""""&amp;":"&amp;""""&amp;A427&amp;""""&amp;","&amp;""""&amp;"car_model_id"&amp;""""&amp;":"&amp;""""&amp;B427&amp;""""&amp;","&amp;""""&amp;"car_model"&amp;""""&amp;":"&amp;"["&amp;N427&amp;"],"&amp;""""&amp;"parts"&amp;""""&amp;":"&amp;"["&amp;O427&amp;"]"&amp;","&amp;""""&amp;"products"&amp;""""&amp;":"&amp;"["&amp;P427&amp;"]"&amp;"}"&amp;","</f>
        <v>{"id":"426","car_model_id":"426","car_model":[{"id":"426","make_id":"29","model_name":"Fuzion GLX","year_model":"","description":""},],"parts":[],"products":[{"id":"426","car_part_id":"426","bestbuy_id":"0","category":"battery","brand":"energizer","name":"0","value":"","description":"","price":""},]},</v>
      </c>
      <c r="M427" s="5" t="str">
        <f aca="false">"parts"&amp;""""&amp;":"&amp;"["&amp;O427&amp;"]"&amp;","&amp;""""&amp;"products"&amp;""""&amp;":"&amp;"["&amp;P427&amp;"]"&amp;"}"&amp;","</f>
        <v>parts":[],"products":[{"id":"426","car_part_id":"426","bestbuy_id":"0","category":"battery","brand":"energizer","name":"0","value":"","description":"","price":""},]},</v>
      </c>
      <c r="N427" s="5" t="str">
        <f aca="false">VLOOKUP(B427,model!$A$2:$V$620,22,0)</f>
        <v>{"id":"426","make_id":"29","model_name":"Fuzion GLX","year_model":"","description":""},</v>
      </c>
      <c r="O427" s="5" t="str">
        <f aca="false">IFERROR(VLOOKUP(C427,part!$A$2:$G$51,7,0),"")</f>
        <v/>
      </c>
      <c r="P427" s="5" t="str">
        <f aca="false">VLOOKUP(A427,product!B427:Y1046,23,0)</f>
        <v>{"id":"426","car_part_id":"426","bestbuy_id":"0","category":"battery","brand":"energizer","name":"0","value":"","description":"","price":""},</v>
      </c>
    </row>
    <row r="428" customFormat="false" ht="13.8" hidden="false" customHeight="false" outlineLevel="0" collapsed="false">
      <c r="A428" s="5" t="n">
        <v>427</v>
      </c>
      <c r="B428" s="8" t="n">
        <v>427</v>
      </c>
      <c r="C428" s="5" t="n">
        <f aca="false">IFERROR(VLOOKUP(B428,model!A427:H1046,8,0),"")</f>
        <v>11</v>
      </c>
      <c r="D428" s="5" t="str">
        <f aca="false">IFERROR(VLOOKUP(C428,part!$A$2:$E$51,2,0),"")</f>
        <v>BATTERY</v>
      </c>
      <c r="E428" s="5" t="str">
        <f aca="false">IFERROR(VLOOKUP(C428,part!$A$2:$E$51,3,0),"")</f>
        <v>OE BATTERY</v>
      </c>
      <c r="F428" s="5" t="str">
        <f aca="false">IFERROR(VLOOKUP(C428,part!$A$2:$E$51,4,0),"")</f>
        <v>N50</v>
      </c>
      <c r="G428" s="5" t="n">
        <f aca="false">IFERROR(VLOOKUP(C428,part!$A$2:$E$51,5,0),"")</f>
        <v>0</v>
      </c>
      <c r="H428" s="5" t="str">
        <f aca="false">VLOOKUP(A428,model!$A$1:$I$620,9,0)</f>
        <v>D26L</v>
      </c>
      <c r="I428" s="5" t="n">
        <f aca="false">VLOOKUP(B428,model!$A$2:$J$620,10,0)</f>
        <v>0</v>
      </c>
      <c r="J428" s="5" t="e">
        <f aca="false">VLOOKUP(B428,Sheet6!K427:L1330,2,0)</f>
        <v>#N/A</v>
      </c>
      <c r="K428" s="5" t="n">
        <f aca="false">VLOOKUP(B428,model!A427:M1046,13,0)</f>
        <v>1995</v>
      </c>
      <c r="L428" s="5" t="str">
        <f aca="false">"{"&amp;""""&amp;"id"&amp;""""&amp;":"&amp;""""&amp;A428&amp;""""&amp;","&amp;""""&amp;"car_model_id"&amp;""""&amp;":"&amp;""""&amp;B428&amp;""""&amp;","&amp;""""&amp;"car_model"&amp;""""&amp;":"&amp;"["&amp;N428&amp;"],"&amp;""""&amp;"parts"&amp;""""&amp;":"&amp;"["&amp;O428&amp;"]"&amp;","&amp;""""&amp;"products"&amp;""""&amp;":"&amp;"["&amp;P428&amp;"]"&amp;"}"&amp;","</f>
        <v>{"id":"427","car_model_id":"427","car_model":[{"id":"427","make_id":"29","model_name":"Galant","year_model":"1989 - on","description":""},],"parts":[{"id":"11","category":"BATTERY","name":"OE BATTERY","code":"N50","description":""},],"products":[{"id":"427","car_part_id":"427","bestbuy_id":"1995","category":"battery","brand":"energizer","name":"D26L","value":"","description":"6300","price":"6300"},]},</v>
      </c>
      <c r="M428" s="5" t="str">
        <f aca="false">"parts"&amp;""""&amp;":"&amp;"["&amp;O428&amp;"]"&amp;","&amp;""""&amp;"products"&amp;""""&amp;":"&amp;"["&amp;P428&amp;"]"&amp;"}"&amp;","</f>
        <v>parts":[{"id":"11","category":"BATTERY","name":"OE BATTERY","code":"N50","description":""},],"products":[{"id":"427","car_part_id":"427","bestbuy_id":"1995","category":"battery","brand":"energizer","name":"D26L","value":"","description":"6300","price":"6300"},]},</v>
      </c>
      <c r="N428" s="5" t="str">
        <f aca="false">VLOOKUP(B428,model!$A$2:$V$620,22,0)</f>
        <v>{"id":"427","make_id":"29","model_name":"Galant","year_model":"1989 - on","description":""},</v>
      </c>
      <c r="O428" s="5" t="str">
        <f aca="false">IFERROR(VLOOKUP(C428,part!$A$2:$G$51,7,0),"")</f>
        <v>{"id":"11","category":"BATTERY","name":"OE BATTERY","code":"N50","description":""},</v>
      </c>
      <c r="P428" s="5" t="str">
        <f aca="false">VLOOKUP(A428,product!B428:Y1047,23,0)</f>
        <v>{"id":"427","car_part_id":"427","bestbuy_id":"1995","category":"battery","brand":"energizer","name":"D26L","value":"","description":"6300","price":"6300"},</v>
      </c>
    </row>
    <row r="429" customFormat="false" ht="13.8" hidden="false" customHeight="false" outlineLevel="0" collapsed="false">
      <c r="A429" s="5" t="n">
        <v>428</v>
      </c>
      <c r="B429" s="8" t="n">
        <v>428</v>
      </c>
      <c r="C429" s="5" t="n">
        <f aca="false">IFERROR(VLOOKUP(B429,model!A428:H1047,8,0),"")</f>
        <v>11</v>
      </c>
      <c r="D429" s="5" t="str">
        <f aca="false">IFERROR(VLOOKUP(C429,part!$A$2:$E$51,2,0),"")</f>
        <v>BATTERY</v>
      </c>
      <c r="E429" s="5" t="str">
        <f aca="false">IFERROR(VLOOKUP(C429,part!$A$2:$E$51,3,0),"")</f>
        <v>OE BATTERY</v>
      </c>
      <c r="F429" s="5" t="str">
        <f aca="false">IFERROR(VLOOKUP(C429,part!$A$2:$E$51,4,0),"")</f>
        <v>N50</v>
      </c>
      <c r="G429" s="5" t="n">
        <f aca="false">IFERROR(VLOOKUP(C429,part!$A$2:$E$51,5,0),"")</f>
        <v>0</v>
      </c>
      <c r="H429" s="5" t="str">
        <f aca="false">VLOOKUP(A429,model!$A$1:$I$620,9,0)</f>
        <v>D26L</v>
      </c>
      <c r="I429" s="5" t="n">
        <f aca="false">VLOOKUP(B429,model!$A$2:$J$620,10,0)</f>
        <v>0</v>
      </c>
      <c r="J429" s="5" t="e">
        <f aca="false">VLOOKUP(B429,Sheet6!K428:L1331,2,0)</f>
        <v>#N/A</v>
      </c>
      <c r="K429" s="5" t="n">
        <f aca="false">VLOOKUP(B429,model!A428:M1047,13,0)</f>
        <v>1995</v>
      </c>
      <c r="L429" s="5" t="str">
        <f aca="false">"{"&amp;""""&amp;"id"&amp;""""&amp;":"&amp;""""&amp;A429&amp;""""&amp;","&amp;""""&amp;"car_model_id"&amp;""""&amp;":"&amp;""""&amp;B429&amp;""""&amp;","&amp;""""&amp;"car_model"&amp;""""&amp;":"&amp;"["&amp;N429&amp;"],"&amp;""""&amp;"parts"&amp;""""&amp;":"&amp;"["&amp;O429&amp;"]"&amp;","&amp;""""&amp;"products"&amp;""""&amp;":"&amp;"["&amp;P429&amp;"]"&amp;"}"&amp;","</f>
        <v>{"id":"428","car_model_id":"428","car_model":[{"id":"428","make_id":"29","model_name":"Galant (2.4 Mivec)","year_model":"2006","description":""},],"parts":[{"id":"11","category":"BATTERY","name":"OE BATTERY","code":"N50","description":""},],"products":[{"id":"428","car_part_id":"428","bestbuy_id":"1995","category":"battery","brand":"energizer","name":"D26L","value":"","description":"6300","price":"6300"},]},</v>
      </c>
      <c r="M429" s="5" t="str">
        <f aca="false">"parts"&amp;""""&amp;":"&amp;"["&amp;O429&amp;"]"&amp;","&amp;""""&amp;"products"&amp;""""&amp;":"&amp;"["&amp;P429&amp;"]"&amp;"}"&amp;","</f>
        <v>parts":[{"id":"11","category":"BATTERY","name":"OE BATTERY","code":"N50","description":""},],"products":[{"id":"428","car_part_id":"428","bestbuy_id":"1995","category":"battery","brand":"energizer","name":"D26L","value":"","description":"6300","price":"6300"},]},</v>
      </c>
      <c r="N429" s="5" t="str">
        <f aca="false">VLOOKUP(B429,model!$A$2:$V$620,22,0)</f>
        <v>{"id":"428","make_id":"29","model_name":"Galant (2.4 Mivec)","year_model":"2006","description":""},</v>
      </c>
      <c r="O429" s="5" t="str">
        <f aca="false">IFERROR(VLOOKUP(C429,part!$A$2:$G$51,7,0),"")</f>
        <v>{"id":"11","category":"BATTERY","name":"OE BATTERY","code":"N50","description":""},</v>
      </c>
      <c r="P429" s="5" t="str">
        <f aca="false">VLOOKUP(A429,product!B429:Y1048,23,0)</f>
        <v>{"id":"428","car_part_id":"428","bestbuy_id":"1995","category":"battery","brand":"energizer","name":"D26L","value":"","description":"6300","price":"6300"},</v>
      </c>
    </row>
    <row r="430" customFormat="false" ht="13.8" hidden="false" customHeight="false" outlineLevel="0" collapsed="false">
      <c r="A430" s="5" t="n">
        <v>429</v>
      </c>
      <c r="B430" s="8" t="n">
        <v>429</v>
      </c>
      <c r="C430" s="5" t="n">
        <f aca="false">IFERROR(VLOOKUP(B430,model!A429:H1048,8,0),"")</f>
        <v>2</v>
      </c>
      <c r="D430" s="5" t="str">
        <f aca="false">IFERROR(VLOOKUP(C430,part!$A$2:$E$51,2,0),"")</f>
        <v>BATTERY</v>
      </c>
      <c r="E430" s="5" t="str">
        <f aca="false">IFERROR(VLOOKUP(C430,part!$A$2:$E$51,3,0),"")</f>
        <v>OE BATTERY</v>
      </c>
      <c r="F430" s="5" t="str">
        <f aca="false">IFERROR(VLOOKUP(C430,part!$A$2:$E$51,4,0),"")</f>
        <v>NS50</v>
      </c>
      <c r="G430" s="5" t="n">
        <f aca="false">IFERROR(VLOOKUP(C430,part!$A$2:$E$51,5,0),"")</f>
        <v>0</v>
      </c>
      <c r="H430" s="5" t="str">
        <f aca="false">VLOOKUP(A430,model!$A$1:$I$620,9,0)</f>
        <v>D23L</v>
      </c>
      <c r="I430" s="5" t="n">
        <f aca="false">VLOOKUP(B430,model!$A$2:$J$620,10,0)</f>
        <v>0</v>
      </c>
      <c r="J430" s="5" t="e">
        <f aca="false">VLOOKUP(B430,Sheet6!K429:L1332,2,0)</f>
        <v>#N/A</v>
      </c>
      <c r="K430" s="5" t="n">
        <f aca="false">VLOOKUP(B430,model!A429:M1048,13,0)</f>
        <v>1983</v>
      </c>
      <c r="L430" s="5" t="str">
        <f aca="false">"{"&amp;""""&amp;"id"&amp;""""&amp;":"&amp;""""&amp;A430&amp;""""&amp;","&amp;""""&amp;"car_model_id"&amp;""""&amp;":"&amp;""""&amp;B430&amp;""""&amp;","&amp;""""&amp;"car_model"&amp;""""&amp;":"&amp;"["&amp;N430&amp;"],"&amp;""""&amp;"parts"&amp;""""&amp;":"&amp;"["&amp;O430&amp;"]"&amp;","&amp;""""&amp;"products"&amp;""""&amp;":"&amp;"["&amp;P430&amp;"]"&amp;"}"&amp;","</f>
        <v>{"id":"429","car_model_id":"429","car_model":[{"id":"429","make_id":"29","model_name":"Grandis","year_model":"2005 - on","description":""},],"parts":[{"id":"2","category":"BATTERY","name":"OE BATTERY","code":"NS50","description":""},],"products":[{"id":"429","car_part_id":"429","bestbuy_id":"1983","category":"battery","brand":"energizer","name":"D23L","value":"","description":"5950","price":"5950"},]},</v>
      </c>
      <c r="M430" s="5" t="str">
        <f aca="false">"parts"&amp;""""&amp;":"&amp;"["&amp;O430&amp;"]"&amp;","&amp;""""&amp;"products"&amp;""""&amp;":"&amp;"["&amp;P430&amp;"]"&amp;"}"&amp;","</f>
        <v>parts":[{"id":"2","category":"BATTERY","name":"OE BATTERY","code":"NS50","description":""},],"products":[{"id":"429","car_part_id":"429","bestbuy_id":"1983","category":"battery","brand":"energizer","name":"D23L","value":"","description":"5950","price":"5950"},]},</v>
      </c>
      <c r="N430" s="5" t="str">
        <f aca="false">VLOOKUP(B430,model!$A$2:$V$620,22,0)</f>
        <v>{"id":"429","make_id":"29","model_name":"Grandis","year_model":"2005 - on","description":""},</v>
      </c>
      <c r="O430" s="5" t="str">
        <f aca="false">IFERROR(VLOOKUP(C430,part!$A$2:$G$51,7,0),"")</f>
        <v>{"id":"2","category":"BATTERY","name":"OE BATTERY","code":"NS50","description":""},</v>
      </c>
      <c r="P430" s="5" t="str">
        <f aca="false">VLOOKUP(A430,product!B430:Y1049,23,0)</f>
        <v>{"id":"429","car_part_id":"429","bestbuy_id":"1983","category":"battery","brand":"energizer","name":"D23L","value":"","description":"5950","price":"5950"},</v>
      </c>
    </row>
    <row r="431" customFormat="false" ht="13.8" hidden="false" customHeight="false" outlineLevel="0" collapsed="false">
      <c r="A431" s="5" t="n">
        <v>430</v>
      </c>
      <c r="B431" s="8" t="n">
        <v>430</v>
      </c>
      <c r="C431" s="5" t="n">
        <f aca="false">IFERROR(VLOOKUP(B431,model!A430:H1049,8,0),"")</f>
        <v>1</v>
      </c>
      <c r="D431" s="5" t="str">
        <f aca="false">IFERROR(VLOOKUP(C431,part!$A$2:$E$51,2,0),"")</f>
        <v>BATTERY</v>
      </c>
      <c r="E431" s="5" t="str">
        <f aca="false">IFERROR(VLOOKUP(C431,part!$A$2:$E$51,3,0),"")</f>
        <v>OE BATTERY</v>
      </c>
      <c r="F431" s="5" t="str">
        <f aca="false">IFERROR(VLOOKUP(C431,part!$A$2:$E$51,4,0),"")</f>
        <v>N70</v>
      </c>
      <c r="G431" s="5" t="n">
        <f aca="false">IFERROR(VLOOKUP(C431,part!$A$2:$E$51,5,0),"")</f>
        <v>0</v>
      </c>
      <c r="H431" s="5" t="str">
        <f aca="false">VLOOKUP(A431,model!$A$1:$I$620,9,0)</f>
        <v>D31L</v>
      </c>
      <c r="I431" s="5" t="n">
        <f aca="false">VLOOKUP(B431,model!$A$2:$J$620,10,0)</f>
        <v>0</v>
      </c>
      <c r="J431" s="5" t="e">
        <f aca="false">VLOOKUP(B431,Sheet6!K430:L1333,2,0)</f>
        <v>#N/A</v>
      </c>
      <c r="K431" s="5" t="n">
        <f aca="false">VLOOKUP(B431,model!A430:M1049,13,0)</f>
        <v>1996</v>
      </c>
      <c r="L431" s="5" t="str">
        <f aca="false">"{"&amp;""""&amp;"id"&amp;""""&amp;":"&amp;""""&amp;A431&amp;""""&amp;","&amp;""""&amp;"car_model_id"&amp;""""&amp;":"&amp;""""&amp;B431&amp;""""&amp;","&amp;""""&amp;"car_model"&amp;""""&amp;":"&amp;"["&amp;N431&amp;"],"&amp;""""&amp;"parts"&amp;""""&amp;":"&amp;"["&amp;O431&amp;"]"&amp;","&amp;""""&amp;"products"&amp;""""&amp;":"&amp;"["&amp;P431&amp;"]"&amp;"}"&amp;","</f>
        <v>{"id":"430","car_model_id":"430","car_model":[{"id":"430","make_id":"30","model_name":"Urvan Escapade","year_model":"2004","description":""},],"parts":[{"id":"1","category":"BATTERY","name":"OE BATTERY","code":"N70","description":""},],"products":[{"id":"430","car_part_id":"430","bestbuy_id":"1996","category":"battery","brand":"energizer","name":"D31L","value":"","description":"7050","price":"7050"},]},</v>
      </c>
      <c r="M431" s="5" t="str">
        <f aca="false">"parts"&amp;""""&amp;":"&amp;"["&amp;O431&amp;"]"&amp;","&amp;""""&amp;"products"&amp;""""&amp;":"&amp;"["&amp;P431&amp;"]"&amp;"}"&amp;","</f>
        <v>parts":[{"id":"1","category":"BATTERY","name":"OE BATTERY","code":"N70","description":""},],"products":[{"id":"430","car_part_id":"430","bestbuy_id":"1996","category":"battery","brand":"energizer","name":"D31L","value":"","description":"7050","price":"7050"},]},</v>
      </c>
      <c r="N431" s="5" t="str">
        <f aca="false">VLOOKUP(B431,model!$A$2:$V$620,22,0)</f>
        <v>{"id":"430","make_id":"30","model_name":"Urvan Escapade","year_model":"2004","description":""},</v>
      </c>
      <c r="O431" s="5" t="str">
        <f aca="false">IFERROR(VLOOKUP(C431,part!$A$2:$G$51,7,0),"")</f>
        <v>{"id":"1","category":"BATTERY","name":"OE BATTERY","code":"N70","description":""},</v>
      </c>
      <c r="P431" s="5" t="str">
        <f aca="false">VLOOKUP(A431,product!B431:Y1050,23,0)</f>
        <v>{"id":"430","car_part_id":"430","bestbuy_id":"1996","category":"battery","brand":"energizer","name":"D31L","value":"","description":"7050","price":"7050"},</v>
      </c>
    </row>
    <row r="432" customFormat="false" ht="13.8" hidden="false" customHeight="false" outlineLevel="0" collapsed="false">
      <c r="A432" s="5" t="n">
        <v>431</v>
      </c>
      <c r="B432" s="8" t="n">
        <v>431</v>
      </c>
      <c r="C432" s="5" t="str">
        <f aca="false">IFERROR(VLOOKUP(B432,model!A431:H1050,8,0),"")</f>
        <v/>
      </c>
      <c r="D432" s="5" t="str">
        <f aca="false">IFERROR(VLOOKUP(C432,part!$A$2:$E$51,2,0),"")</f>
        <v/>
      </c>
      <c r="E432" s="5" t="str">
        <f aca="false">IFERROR(VLOOKUP(C432,part!$A$2:$E$51,3,0),"")</f>
        <v/>
      </c>
      <c r="F432" s="5" t="str">
        <f aca="false">IFERROR(VLOOKUP(C432,part!$A$2:$E$51,4,0),"")</f>
        <v/>
      </c>
      <c r="G432" s="5" t="str">
        <f aca="false">IFERROR(VLOOKUP(C432,part!$A$2:$E$51,5,0),"")</f>
        <v/>
      </c>
      <c r="H432" s="5" t="n">
        <f aca="false">VLOOKUP(A432,model!$A$1:$I$620,9,0)</f>
        <v>0</v>
      </c>
      <c r="I432" s="5" t="n">
        <f aca="false">VLOOKUP(B432,model!$A$2:$J$620,10,0)</f>
        <v>0</v>
      </c>
      <c r="J432" s="5" t="e">
        <f aca="false">VLOOKUP(B432,Sheet6!K431:L1334,2,0)</f>
        <v>#N/A</v>
      </c>
      <c r="K432" s="5" t="n">
        <f aca="false">VLOOKUP(B432,model!A431:M1050,13,0)</f>
        <v>0</v>
      </c>
      <c r="L432" s="5" t="str">
        <f aca="false">"{"&amp;""""&amp;"id"&amp;""""&amp;":"&amp;""""&amp;A432&amp;""""&amp;","&amp;""""&amp;"car_model_id"&amp;""""&amp;":"&amp;""""&amp;B432&amp;""""&amp;","&amp;""""&amp;"car_model"&amp;""""&amp;":"&amp;"["&amp;N432&amp;"],"&amp;""""&amp;"parts"&amp;""""&amp;":"&amp;"["&amp;O432&amp;"]"&amp;","&amp;""""&amp;"products"&amp;""""&amp;":"&amp;"["&amp;P432&amp;"]"&amp;"}"&amp;","</f>
        <v>{"id":"431","car_model_id":"431","car_model":[{"id":"431","make_id":"30","model_name":"Urvan Estate","year_model":"","description":""},],"parts":[],"products":[{"id":"431","car_part_id":"431","bestbuy_id":"0","category":"battery","brand":"energizer","name":"0","value":"","description":"","price":""},]},</v>
      </c>
      <c r="M432" s="5" t="str">
        <f aca="false">"parts"&amp;""""&amp;":"&amp;"["&amp;O432&amp;"]"&amp;","&amp;""""&amp;"products"&amp;""""&amp;":"&amp;"["&amp;P432&amp;"]"&amp;"}"&amp;","</f>
        <v>parts":[],"products":[{"id":"431","car_part_id":"431","bestbuy_id":"0","category":"battery","brand":"energizer","name":"0","value":"","description":"","price":""},]},</v>
      </c>
      <c r="N432" s="5" t="str">
        <f aca="false">VLOOKUP(B432,model!$A$2:$V$620,22,0)</f>
        <v>{"id":"431","make_id":"30","model_name":"Urvan Estate","year_model":"","description":""},</v>
      </c>
      <c r="O432" s="5" t="str">
        <f aca="false">IFERROR(VLOOKUP(C432,part!$A$2:$G$51,7,0),"")</f>
        <v/>
      </c>
      <c r="P432" s="5" t="str">
        <f aca="false">VLOOKUP(A432,product!B432:Y1051,23,0)</f>
        <v>{"id":"431","car_part_id":"431","bestbuy_id":"0","category":"battery","brand":"energizer","name":"0","value":"","description":"","price":""},</v>
      </c>
    </row>
    <row r="433" customFormat="false" ht="13.8" hidden="false" customHeight="false" outlineLevel="0" collapsed="false">
      <c r="A433" s="5" t="n">
        <v>432</v>
      </c>
      <c r="B433" s="8" t="n">
        <v>432</v>
      </c>
      <c r="C433" s="5" t="n">
        <f aca="false">IFERROR(VLOOKUP(B433,model!A432:H1051,8,0),"")</f>
        <v>1</v>
      </c>
      <c r="D433" s="5" t="str">
        <f aca="false">IFERROR(VLOOKUP(C433,part!$A$2:$E$51,2,0),"")</f>
        <v>BATTERY</v>
      </c>
      <c r="E433" s="5" t="str">
        <f aca="false">IFERROR(VLOOKUP(C433,part!$A$2:$E$51,3,0),"")</f>
        <v>OE BATTERY</v>
      </c>
      <c r="F433" s="5" t="str">
        <f aca="false">IFERROR(VLOOKUP(C433,part!$A$2:$E$51,4,0),"")</f>
        <v>N70</v>
      </c>
      <c r="G433" s="5" t="n">
        <f aca="false">IFERROR(VLOOKUP(C433,part!$A$2:$E$51,5,0),"")</f>
        <v>0</v>
      </c>
      <c r="H433" s="5" t="str">
        <f aca="false">VLOOKUP(A433,model!$A$1:$I$620,9,0)</f>
        <v>D31L</v>
      </c>
      <c r="I433" s="5" t="n">
        <f aca="false">VLOOKUP(B433,model!$A$2:$J$620,10,0)</f>
        <v>0</v>
      </c>
      <c r="J433" s="5" t="e">
        <f aca="false">VLOOKUP(B433,Sheet6!K432:L1335,2,0)</f>
        <v>#N/A</v>
      </c>
      <c r="K433" s="5" t="n">
        <f aca="false">VLOOKUP(B433,model!A432:M1051,13,0)</f>
        <v>1996</v>
      </c>
      <c r="L433" s="5" t="str">
        <f aca="false">"{"&amp;""""&amp;"id"&amp;""""&amp;":"&amp;""""&amp;A433&amp;""""&amp;","&amp;""""&amp;"car_model_id"&amp;""""&amp;":"&amp;""""&amp;B433&amp;""""&amp;","&amp;""""&amp;"car_model"&amp;""""&amp;":"&amp;"["&amp;N433&amp;"],"&amp;""""&amp;"parts"&amp;""""&amp;":"&amp;"["&amp;O433&amp;"]"&amp;","&amp;""""&amp;"products"&amp;""""&amp;":"&amp;"["&amp;P433&amp;"]"&amp;"}"&amp;","</f>
        <v>{"id":"432","car_model_id":"432","car_model":[{"id":"432","make_id":"30","model_name":"NV 350 Urvan (Caravcan)","year_model":"2015","description":""},],"parts":[{"id":"1","category":"BATTERY","name":"OE BATTERY","code":"N70","description":""},],"products":[{"id":"432","car_part_id":"432","bestbuy_id":"1996","category":"battery","brand":"energizer","name":"D31L","value":"","description":"7050","price":"7050"},]},</v>
      </c>
      <c r="M433" s="5" t="str">
        <f aca="false">"parts"&amp;""""&amp;":"&amp;"["&amp;O433&amp;"]"&amp;","&amp;""""&amp;"products"&amp;""""&amp;":"&amp;"["&amp;P433&amp;"]"&amp;"}"&amp;","</f>
        <v>parts":[{"id":"1","category":"BATTERY","name":"OE BATTERY","code":"N70","description":""},],"products":[{"id":"432","car_part_id":"432","bestbuy_id":"1996","category":"battery","brand":"energizer","name":"D31L","value":"","description":"7050","price":"7050"},]},</v>
      </c>
      <c r="N433" s="5" t="str">
        <f aca="false">VLOOKUP(B433,model!$A$2:$V$620,22,0)</f>
        <v>{"id":"432","make_id":"30","model_name":"NV 350 Urvan (Caravcan)","year_model":"2015","description":""},</v>
      </c>
      <c r="O433" s="5" t="str">
        <f aca="false">IFERROR(VLOOKUP(C433,part!$A$2:$G$51,7,0),"")</f>
        <v>{"id":"1","category":"BATTERY","name":"OE BATTERY","code":"N70","description":""},</v>
      </c>
      <c r="P433" s="5" t="str">
        <f aca="false">VLOOKUP(A433,product!B433:Y1052,23,0)</f>
        <v>{"id":"432","car_part_id":"432","bestbuy_id":"1996","category":"battery","brand":"energizer","name":"D31L","value":"","description":"7050","price":"7050"},</v>
      </c>
    </row>
    <row r="434" customFormat="false" ht="13.8" hidden="false" customHeight="false" outlineLevel="0" collapsed="false">
      <c r="A434" s="5" t="n">
        <v>433</v>
      </c>
      <c r="B434" s="8" t="n">
        <v>433</v>
      </c>
      <c r="C434" s="5" t="n">
        <f aca="false">IFERROR(VLOOKUP(B434,model!A433:H1052,8,0),"")</f>
        <v>2</v>
      </c>
      <c r="D434" s="5" t="str">
        <f aca="false">IFERROR(VLOOKUP(C434,part!$A$2:$E$51,2,0),"")</f>
        <v>BATTERY</v>
      </c>
      <c r="E434" s="5" t="str">
        <f aca="false">IFERROR(VLOOKUP(C434,part!$A$2:$E$51,3,0),"")</f>
        <v>OE BATTERY</v>
      </c>
      <c r="F434" s="5" t="str">
        <f aca="false">IFERROR(VLOOKUP(C434,part!$A$2:$E$51,4,0),"")</f>
        <v>NS50</v>
      </c>
      <c r="G434" s="5" t="n">
        <f aca="false">IFERROR(VLOOKUP(C434,part!$A$2:$E$51,5,0),"")</f>
        <v>0</v>
      </c>
      <c r="H434" s="5" t="str">
        <f aca="false">VLOOKUP(A434,model!$A$1:$I$620,9,0)</f>
        <v>D23L</v>
      </c>
      <c r="I434" s="5" t="n">
        <f aca="false">VLOOKUP(B434,model!$A$2:$J$620,10,0)</f>
        <v>0</v>
      </c>
      <c r="J434" s="5" t="e">
        <f aca="false">VLOOKUP(B434,Sheet6!K433:L1336,2,0)</f>
        <v>#N/A</v>
      </c>
      <c r="K434" s="5" t="n">
        <f aca="false">VLOOKUP(B434,model!A433:M1052,13,0)</f>
        <v>1983</v>
      </c>
      <c r="L434" s="5" t="str">
        <f aca="false">"{"&amp;""""&amp;"id"&amp;""""&amp;":"&amp;""""&amp;A434&amp;""""&amp;","&amp;""""&amp;"car_model_id"&amp;""""&amp;":"&amp;""""&amp;B434&amp;""""&amp;","&amp;""""&amp;"car_model"&amp;""""&amp;":"&amp;"["&amp;N434&amp;"],"&amp;""""&amp;"parts"&amp;""""&amp;":"&amp;"["&amp;O434&amp;"]"&amp;","&amp;""""&amp;"products"&amp;""""&amp;":"&amp;"["&amp;P434&amp;"]"&amp;"}"&amp;","</f>
        <v>{"id":"433","car_model_id":"433","car_model":[{"id":"433","make_id":"30","model_name":"Vanette","year_model":"1993 - on","description":""},],"parts":[{"id":"2","category":"BATTERY","name":"OE BATTERY","code":"NS50","description":""},],"products":[{"id":"433","car_part_id":"433","bestbuy_id":"1983","category":"battery","brand":"energizer","name":"D23L","value":"","description":"5950","price":"5950"},]},</v>
      </c>
      <c r="M434" s="5" t="str">
        <f aca="false">"parts"&amp;""""&amp;":"&amp;"["&amp;O434&amp;"]"&amp;","&amp;""""&amp;"products"&amp;""""&amp;":"&amp;"["&amp;P434&amp;"]"&amp;"}"&amp;","</f>
        <v>parts":[{"id":"2","category":"BATTERY","name":"OE BATTERY","code":"NS50","description":""},],"products":[{"id":"433","car_part_id":"433","bestbuy_id":"1983","category":"battery","brand":"energizer","name":"D23L","value":"","description":"5950","price":"5950"},]},</v>
      </c>
      <c r="N434" s="5" t="str">
        <f aca="false">VLOOKUP(B434,model!$A$2:$V$620,22,0)</f>
        <v>{"id":"433","make_id":"30","model_name":"Vanette","year_model":"1993 - on","description":""},</v>
      </c>
      <c r="O434" s="5" t="str">
        <f aca="false">IFERROR(VLOOKUP(C434,part!$A$2:$G$51,7,0),"")</f>
        <v>{"id":"2","category":"BATTERY","name":"OE BATTERY","code":"NS50","description":""},</v>
      </c>
      <c r="P434" s="5" t="str">
        <f aca="false">VLOOKUP(A434,product!B434:Y1053,23,0)</f>
        <v>{"id":"433","car_part_id":"433","bestbuy_id":"1983","category":"battery","brand":"energizer","name":"D23L","value":"","description":"5950","price":"5950"},</v>
      </c>
    </row>
    <row r="435" customFormat="false" ht="13.8" hidden="false" customHeight="false" outlineLevel="0" collapsed="false">
      <c r="A435" s="5" t="n">
        <v>434</v>
      </c>
      <c r="B435" s="8" t="n">
        <v>434</v>
      </c>
      <c r="C435" s="5" t="n">
        <f aca="false">IFERROR(VLOOKUP(B435,model!A434:H1053,8,0),"")</f>
        <v>3</v>
      </c>
      <c r="D435" s="5" t="str">
        <f aca="false">IFERROR(VLOOKUP(C435,part!$A$2:$E$51,2,0),"")</f>
        <v>BATTERY</v>
      </c>
      <c r="E435" s="5" t="str">
        <f aca="false">IFERROR(VLOOKUP(C435,part!$A$2:$E$51,3,0),"")</f>
        <v>OE BATTERY</v>
      </c>
      <c r="F435" s="5" t="str">
        <f aca="false">IFERROR(VLOOKUP(C435,part!$A$2:$E$51,4,0),"")</f>
        <v>NS60</v>
      </c>
      <c r="G435" s="5" t="n">
        <f aca="false">IFERROR(VLOOKUP(C435,part!$A$2:$E$51,5,0),"")</f>
        <v>0</v>
      </c>
      <c r="H435" s="5" t="str">
        <f aca="false">VLOOKUP(A435,model!$A$1:$I$620,9,0)</f>
        <v>B24LS</v>
      </c>
      <c r="I435" s="5" t="n">
        <f aca="false">VLOOKUP(B435,model!$A$2:$J$620,10,0)</f>
        <v>1985</v>
      </c>
      <c r="J435" s="5" t="e">
        <f aca="false">VLOOKUP(B435,Sheet6!K434:L1337,2,0)</f>
        <v>#N/A</v>
      </c>
      <c r="K435" s="5" t="str">
        <f aca="false">VLOOKUP(B435,model!A434:M1053,13,0)</f>
        <v>1988/1985</v>
      </c>
      <c r="L435" s="5" t="str">
        <f aca="false">"{"&amp;""""&amp;"id"&amp;""""&amp;":"&amp;""""&amp;A435&amp;""""&amp;","&amp;""""&amp;"car_model_id"&amp;""""&amp;":"&amp;""""&amp;B435&amp;""""&amp;","&amp;""""&amp;"car_model"&amp;""""&amp;":"&amp;"["&amp;N435&amp;"],"&amp;""""&amp;"parts"&amp;""""&amp;":"&amp;"["&amp;O435&amp;"]"&amp;","&amp;""""&amp;"products"&amp;""""&amp;":"&amp;"["&amp;P435&amp;"]"&amp;"}"&amp;","</f>
        <v>{"id":"434","car_model_id":"434","car_model":[{"id":"434","make_id":"30","model_name":"Verita","year_model":"2000 - on","description":""},],"parts":[{"id":"3","category":"BATTERY","name":"OE BATTERY","code":"NS60","description":""},],"products":[{"id":"434","car_part_id":"434","bestbuy_id":"1988","category":"battery","brand":"energizer","name":"B24LS","value":"","description":"5250","price":"5250"},{"id":"670","car_part_id":"434","bestbuy_id":"1985","category":"battery","brand":"energizer","name":"B24LS","description":"","price":"5300"},]},</v>
      </c>
      <c r="M435" s="5" t="str">
        <f aca="false">"parts"&amp;""""&amp;":"&amp;"["&amp;O435&amp;"]"&amp;","&amp;""""&amp;"products"&amp;""""&amp;":"&amp;"["&amp;P435&amp;"]"&amp;"}"&amp;","</f>
        <v>parts":[{"id":"3","category":"BATTERY","name":"OE BATTERY","code":"NS60","description":""},],"products":[{"id":"434","car_part_id":"434","bestbuy_id":"1988","category":"battery","brand":"energizer","name":"B24LS","value":"","description":"5250","price":"5250"},{"id":"670","car_part_id":"434","bestbuy_id":"1985","category":"battery","brand":"energizer","name":"B24LS","description":"","price":"5300"},]},</v>
      </c>
      <c r="N435" s="5" t="str">
        <f aca="false">VLOOKUP(B435,model!$A$2:$V$620,22,0)</f>
        <v>{"id":"434","make_id":"30","model_name":"Verita","year_model":"2000 - on","description":""},</v>
      </c>
      <c r="O435" s="5" t="str">
        <f aca="false">IFERROR(VLOOKUP(C435,part!$A$2:$G$51,7,0),"")</f>
        <v>{"id":"3","category":"BATTERY","name":"OE BATTERY","code":"NS60","description":""},</v>
      </c>
      <c r="P435" s="5" t="str">
        <f aca="false">VLOOKUP(A435,product!B435:Y1054,23,0)</f>
        <v>{"id":"434","car_part_id":"434","bestbuy_id":"1988","category":"battery","brand":"energizer","name":"B24LS","value":"","description":"5250","price":"5250"},{"id":"670","car_part_id":"434","bestbuy_id":"1985","category":"battery","brand":"energizer","name":"B24LS","description":"","price":"5300"},</v>
      </c>
    </row>
    <row r="436" customFormat="false" ht="13.8" hidden="false" customHeight="false" outlineLevel="0" collapsed="false">
      <c r="A436" s="5" t="n">
        <v>435</v>
      </c>
      <c r="B436" s="8" t="n">
        <v>435</v>
      </c>
      <c r="C436" s="5" t="n">
        <f aca="false">IFERROR(VLOOKUP(B436,model!A435:H1054,8,0),"")</f>
        <v>2</v>
      </c>
      <c r="D436" s="5" t="str">
        <f aca="false">IFERROR(VLOOKUP(C436,part!$A$2:$E$51,2,0),"")</f>
        <v>BATTERY</v>
      </c>
      <c r="E436" s="5" t="str">
        <f aca="false">IFERROR(VLOOKUP(C436,part!$A$2:$E$51,3,0),"")</f>
        <v>OE BATTERY</v>
      </c>
      <c r="F436" s="5" t="str">
        <f aca="false">IFERROR(VLOOKUP(C436,part!$A$2:$E$51,4,0),"")</f>
        <v>NS50</v>
      </c>
      <c r="G436" s="5" t="n">
        <f aca="false">IFERROR(VLOOKUP(C436,part!$A$2:$E$51,5,0),"")</f>
        <v>0</v>
      </c>
      <c r="H436" s="5" t="str">
        <f aca="false">VLOOKUP(A436,model!$A$1:$I$620,9,0)</f>
        <v>D23L</v>
      </c>
      <c r="I436" s="5" t="n">
        <f aca="false">VLOOKUP(B436,model!$A$2:$J$620,10,0)</f>
        <v>0</v>
      </c>
      <c r="J436" s="5" t="e">
        <f aca="false">VLOOKUP(B436,Sheet6!K435:L1338,2,0)</f>
        <v>#N/A</v>
      </c>
      <c r="K436" s="5" t="n">
        <f aca="false">VLOOKUP(B436,model!A435:M1054,13,0)</f>
        <v>1983</v>
      </c>
      <c r="L436" s="5" t="str">
        <f aca="false">"{"&amp;""""&amp;"id"&amp;""""&amp;":"&amp;""""&amp;A436&amp;""""&amp;","&amp;""""&amp;"car_model_id"&amp;""""&amp;":"&amp;""""&amp;B436&amp;""""&amp;","&amp;""""&amp;"car_model"&amp;""""&amp;":"&amp;"["&amp;N436&amp;"],"&amp;""""&amp;"parts"&amp;""""&amp;":"&amp;"["&amp;O436&amp;"]"&amp;","&amp;""""&amp;"products"&amp;""""&amp;":"&amp;"["&amp;P436&amp;"]"&amp;"}"&amp;","</f>
        <v>{"id":"435","car_model_id":"435","car_model":[{"id":"435","make_id":"30","model_name":"X-Trail 2.0 L 2WD ","year_model":"2004","description":""},],"parts":[{"id":"2","category":"BATTERY","name":"OE BATTERY","code":"NS50","description":""},],"products":[{"id":"435","car_part_id":"435","bestbuy_id":"1983","category":"battery","brand":"energizer","name":"D23L","value":"","description":"5950","price":"5950"},]},</v>
      </c>
      <c r="M436" s="5" t="str">
        <f aca="false">"parts"&amp;""""&amp;":"&amp;"["&amp;O436&amp;"]"&amp;","&amp;""""&amp;"products"&amp;""""&amp;":"&amp;"["&amp;P436&amp;"]"&amp;"}"&amp;","</f>
        <v>parts":[{"id":"2","category":"BATTERY","name":"OE BATTERY","code":"NS50","description":""},],"products":[{"id":"435","car_part_id":"435","bestbuy_id":"1983","category":"battery","brand":"energizer","name":"D23L","value":"","description":"5950","price":"5950"},]},</v>
      </c>
      <c r="N436" s="5" t="str">
        <f aca="false">VLOOKUP(B436,model!$A$2:$V$620,22,0)</f>
        <v>{"id":"435","make_id":"30","model_name":"X-Trail 2.0 L 2WD ","year_model":"2004","description":""},</v>
      </c>
      <c r="O436" s="5" t="str">
        <f aca="false">IFERROR(VLOOKUP(C436,part!$A$2:$G$51,7,0),"")</f>
        <v>{"id":"2","category":"BATTERY","name":"OE BATTERY","code":"NS50","description":""},</v>
      </c>
      <c r="P436" s="5" t="str">
        <f aca="false">VLOOKUP(A436,product!B436:Y1055,23,0)</f>
        <v>{"id":"435","car_part_id":"435","bestbuy_id":"1983","category":"battery","brand":"energizer","name":"D23L","value":"","description":"5950","price":"5950"},</v>
      </c>
    </row>
    <row r="437" customFormat="false" ht="13.8" hidden="false" customHeight="false" outlineLevel="0" collapsed="false">
      <c r="A437" s="5" t="n">
        <v>436</v>
      </c>
      <c r="B437" s="8" t="n">
        <v>436</v>
      </c>
      <c r="C437" s="5" t="str">
        <f aca="false">IFERROR(VLOOKUP(B437,model!A436:H1055,8,0),"")</f>
        <v/>
      </c>
      <c r="D437" s="5" t="str">
        <f aca="false">IFERROR(VLOOKUP(C437,part!$A$2:$E$51,2,0),"")</f>
        <v/>
      </c>
      <c r="E437" s="5" t="str">
        <f aca="false">IFERROR(VLOOKUP(C437,part!$A$2:$E$51,3,0),"")</f>
        <v/>
      </c>
      <c r="F437" s="5" t="str">
        <f aca="false">IFERROR(VLOOKUP(C437,part!$A$2:$E$51,4,0),"")</f>
        <v/>
      </c>
      <c r="G437" s="5" t="str">
        <f aca="false">IFERROR(VLOOKUP(C437,part!$A$2:$E$51,5,0),"")</f>
        <v/>
      </c>
      <c r="H437" s="5" t="n">
        <f aca="false">VLOOKUP(A437,model!$A$1:$I$620,9,0)</f>
        <v>0</v>
      </c>
      <c r="I437" s="5" t="n">
        <f aca="false">VLOOKUP(B437,model!$A$2:$J$620,10,0)</f>
        <v>0</v>
      </c>
      <c r="J437" s="5" t="e">
        <f aca="false">VLOOKUP(B437,Sheet6!K436:L1339,2,0)</f>
        <v>#N/A</v>
      </c>
      <c r="K437" s="5" t="n">
        <f aca="false">VLOOKUP(B437,model!A436:M1055,13,0)</f>
        <v>0</v>
      </c>
      <c r="L437" s="5" t="str">
        <f aca="false">"{"&amp;""""&amp;"id"&amp;""""&amp;":"&amp;""""&amp;A437&amp;""""&amp;","&amp;""""&amp;"car_model_id"&amp;""""&amp;":"&amp;""""&amp;B437&amp;""""&amp;","&amp;""""&amp;"car_model"&amp;""""&amp;":"&amp;"["&amp;N437&amp;"],"&amp;""""&amp;"parts"&amp;""""&amp;":"&amp;"["&amp;O437&amp;"]"&amp;","&amp;""""&amp;"products"&amp;""""&amp;":"&amp;"["&amp;P437&amp;"]"&amp;"}"&amp;","</f>
        <v>{"id":"436","car_model_id":"436","car_model":[{"id":"436","make_id":"30","model_name":"X-Trail 2.5 L 4WD 250","year_model":"","description":""},],"parts":[],"products":[{"id":"436","car_part_id":"436","bestbuy_id":"0","category":"battery","brand":"energizer","name":"0","value":"","description":"","price":""},]},</v>
      </c>
      <c r="M437" s="5" t="str">
        <f aca="false">"parts"&amp;""""&amp;":"&amp;"["&amp;O437&amp;"]"&amp;","&amp;""""&amp;"products"&amp;""""&amp;":"&amp;"["&amp;P437&amp;"]"&amp;"}"&amp;","</f>
        <v>parts":[],"products":[{"id":"436","car_part_id":"436","bestbuy_id":"0","category":"battery","brand":"energizer","name":"0","value":"","description":"","price":""},]},</v>
      </c>
      <c r="N437" s="5" t="str">
        <f aca="false">VLOOKUP(B437,model!$A$2:$V$620,22,0)</f>
        <v>{"id":"436","make_id":"30","model_name":"X-Trail 2.5 L 4WD 250","year_model":"","description":""},</v>
      </c>
      <c r="O437" s="5" t="str">
        <f aca="false">IFERROR(VLOOKUP(C437,part!$A$2:$G$51,7,0),"")</f>
        <v/>
      </c>
      <c r="P437" s="5" t="str">
        <f aca="false">VLOOKUP(A437,product!B437:Y1056,23,0)</f>
        <v>{"id":"436","car_part_id":"436","bestbuy_id":"0","category":"battery","brand":"energizer","name":"0","value":"","description":"","price":""},</v>
      </c>
    </row>
    <row r="438" customFormat="false" ht="13.8" hidden="false" customHeight="false" outlineLevel="0" collapsed="false">
      <c r="A438" s="5" t="n">
        <v>437</v>
      </c>
      <c r="B438" s="8" t="n">
        <v>437</v>
      </c>
      <c r="C438" s="5" t="str">
        <f aca="false">IFERROR(VLOOKUP(B438,model!A437:H1056,8,0),"")</f>
        <v/>
      </c>
      <c r="D438" s="5" t="str">
        <f aca="false">IFERROR(VLOOKUP(C438,part!$A$2:$E$51,2,0),"")</f>
        <v/>
      </c>
      <c r="E438" s="5" t="str">
        <f aca="false">IFERROR(VLOOKUP(C438,part!$A$2:$E$51,3,0),"")</f>
        <v/>
      </c>
      <c r="F438" s="5" t="str">
        <f aca="false">IFERROR(VLOOKUP(C438,part!$A$2:$E$51,4,0),"")</f>
        <v/>
      </c>
      <c r="G438" s="5" t="str">
        <f aca="false">IFERROR(VLOOKUP(C438,part!$A$2:$E$51,5,0),"")</f>
        <v/>
      </c>
      <c r="H438" s="5" t="n">
        <f aca="false">VLOOKUP(A438,model!$A$1:$I$620,9,0)</f>
        <v>0</v>
      </c>
      <c r="I438" s="5" t="n">
        <f aca="false">VLOOKUP(B438,model!$A$2:$J$620,10,0)</f>
        <v>0</v>
      </c>
      <c r="J438" s="5" t="e">
        <f aca="false">VLOOKUP(B438,Sheet6!K437:L1340,2,0)</f>
        <v>#N/A</v>
      </c>
      <c r="K438" s="5" t="n">
        <f aca="false">VLOOKUP(B438,model!A437:M1056,13,0)</f>
        <v>0</v>
      </c>
      <c r="L438" s="5" t="str">
        <f aca="false">"{"&amp;""""&amp;"id"&amp;""""&amp;":"&amp;""""&amp;A438&amp;""""&amp;","&amp;""""&amp;"car_model_id"&amp;""""&amp;":"&amp;""""&amp;B438&amp;""""&amp;","&amp;""""&amp;"car_model"&amp;""""&amp;":"&amp;"["&amp;N438&amp;"],"&amp;""""&amp;"parts"&amp;""""&amp;":"&amp;"["&amp;O438&amp;"]"&amp;","&amp;""""&amp;"products"&amp;""""&amp;":"&amp;"["&amp;P438&amp;"]"&amp;"}"&amp;","</f>
        <v>{"id":"437","car_model_id":"437","car_model":[{"id":"437","make_id":"30","model_name":"X-Trail 2.5 L 4WD 250X","year_model":"","description":""},],"parts":[],"products":[{"id":"437","car_part_id":"437","bestbuy_id":"0","category":"battery","brand":"energizer","name":"0","value":"","description":"","price":""},]},</v>
      </c>
      <c r="M438" s="5" t="str">
        <f aca="false">"parts"&amp;""""&amp;":"&amp;"["&amp;O438&amp;"]"&amp;","&amp;""""&amp;"products"&amp;""""&amp;":"&amp;"["&amp;P438&amp;"]"&amp;"}"&amp;","</f>
        <v>parts":[],"products":[{"id":"437","car_part_id":"437","bestbuy_id":"0","category":"battery","brand":"energizer","name":"0","value":"","description":"","price":""},]},</v>
      </c>
      <c r="N438" s="5" t="str">
        <f aca="false">VLOOKUP(B438,model!$A$2:$V$620,22,0)</f>
        <v>{"id":"437","make_id":"30","model_name":"X-Trail 2.5 L 4WD 250X","year_model":"","description":""},</v>
      </c>
      <c r="O438" s="5" t="str">
        <f aca="false">IFERROR(VLOOKUP(C438,part!$A$2:$G$51,7,0),"")</f>
        <v/>
      </c>
      <c r="P438" s="5" t="str">
        <f aca="false">VLOOKUP(A438,product!B438:Y1057,23,0)</f>
        <v>{"id":"437","car_part_id":"437","bestbuy_id":"0","category":"battery","brand":"energizer","name":"0","value":"","description":"","price":""},</v>
      </c>
    </row>
    <row r="439" customFormat="false" ht="13.8" hidden="false" customHeight="false" outlineLevel="0" collapsed="false">
      <c r="A439" s="5" t="n">
        <v>438</v>
      </c>
      <c r="B439" s="8" t="n">
        <v>438</v>
      </c>
      <c r="C439" s="5" t="n">
        <f aca="false">IFERROR(VLOOKUP(B439,model!A438:H1057,8,0),"")</f>
        <v>2</v>
      </c>
      <c r="D439" s="5" t="str">
        <f aca="false">IFERROR(VLOOKUP(C439,part!$A$2:$E$51,2,0),"")</f>
        <v>BATTERY</v>
      </c>
      <c r="E439" s="5" t="str">
        <f aca="false">IFERROR(VLOOKUP(C439,part!$A$2:$E$51,3,0),"")</f>
        <v>OE BATTERY</v>
      </c>
      <c r="F439" s="5" t="str">
        <f aca="false">IFERROR(VLOOKUP(C439,part!$A$2:$E$51,4,0),"")</f>
        <v>NS50</v>
      </c>
      <c r="G439" s="5" t="n">
        <f aca="false">IFERROR(VLOOKUP(C439,part!$A$2:$E$51,5,0),"")</f>
        <v>0</v>
      </c>
      <c r="H439" s="5" t="str">
        <f aca="false">VLOOKUP(A439,model!$A$1:$I$620,9,0)</f>
        <v>D23L</v>
      </c>
      <c r="I439" s="5" t="n">
        <f aca="false">VLOOKUP(B439,model!$A$2:$J$620,10,0)</f>
        <v>0</v>
      </c>
      <c r="J439" s="5" t="e">
        <f aca="false">VLOOKUP(B439,Sheet6!K438:L1341,2,0)</f>
        <v>#N/A</v>
      </c>
      <c r="K439" s="5" t="n">
        <f aca="false">VLOOKUP(B439,model!A438:M1057,13,0)</f>
        <v>1983</v>
      </c>
      <c r="L439" s="5" t="str">
        <f aca="false">"{"&amp;""""&amp;"id"&amp;""""&amp;":"&amp;""""&amp;A439&amp;""""&amp;","&amp;""""&amp;"car_model_id"&amp;""""&amp;":"&amp;""""&amp;B439&amp;""""&amp;","&amp;""""&amp;"car_model"&amp;""""&amp;":"&amp;"["&amp;N439&amp;"],"&amp;""""&amp;"parts"&amp;""""&amp;":"&amp;"["&amp;O439&amp;"]"&amp;","&amp;""""&amp;"products"&amp;""""&amp;":"&amp;"["&amp;P439&amp;"]"&amp;"}"&amp;","</f>
        <v>{"id":"438","car_model_id":"438","car_model":[{"id":"438","make_id":"30","model_name":"X-Trail (All Variants)","year_model":"2015","description":""},],"parts":[{"id":"2","category":"BATTERY","name":"OE BATTERY","code":"NS50","description":""},],"products":[{"id":"438","car_part_id":"438","bestbuy_id":"1983","category":"battery","brand":"energizer","name":"D23L","value":"","description":"5950","price":"5950"},]},</v>
      </c>
      <c r="M439" s="5" t="str">
        <f aca="false">"parts"&amp;""""&amp;":"&amp;"["&amp;O439&amp;"]"&amp;","&amp;""""&amp;"products"&amp;""""&amp;":"&amp;"["&amp;P439&amp;"]"&amp;"}"&amp;","</f>
        <v>parts":[{"id":"2","category":"BATTERY","name":"OE BATTERY","code":"NS50","description":""},],"products":[{"id":"438","car_part_id":"438","bestbuy_id":"1983","category":"battery","brand":"energizer","name":"D23L","value":"","description":"5950","price":"5950"},]},</v>
      </c>
      <c r="N439" s="5" t="str">
        <f aca="false">VLOOKUP(B439,model!$A$2:$V$620,22,0)</f>
        <v>{"id":"438","make_id":"30","model_name":"X-Trail (All Variants)","year_model":"2015","description":""},</v>
      </c>
      <c r="O439" s="5" t="str">
        <f aca="false">IFERROR(VLOOKUP(C439,part!$A$2:$G$51,7,0),"")</f>
        <v>{"id":"2","category":"BATTERY","name":"OE BATTERY","code":"NS50","description":""},</v>
      </c>
      <c r="P439" s="5" t="str">
        <f aca="false">VLOOKUP(A439,product!B439:Y1058,23,0)</f>
        <v>{"id":"438","car_part_id":"438","bestbuy_id":"1983","category":"battery","brand":"energizer","name":"D23L","value":"","description":"5950","price":"5950"},</v>
      </c>
    </row>
    <row r="440" customFormat="false" ht="13.8" hidden="false" customHeight="false" outlineLevel="0" collapsed="false">
      <c r="A440" s="5" t="n">
        <v>439</v>
      </c>
      <c r="B440" s="8" t="n">
        <v>439</v>
      </c>
      <c r="C440" s="5" t="n">
        <f aca="false">IFERROR(VLOOKUP(B440,model!A439:H1058,8,0),"")</f>
        <v>2</v>
      </c>
      <c r="D440" s="5" t="str">
        <f aca="false">IFERROR(VLOOKUP(C440,part!$A$2:$E$51,2,0),"")</f>
        <v>BATTERY</v>
      </c>
      <c r="E440" s="5" t="str">
        <f aca="false">IFERROR(VLOOKUP(C440,part!$A$2:$E$51,3,0),"")</f>
        <v>OE BATTERY</v>
      </c>
      <c r="F440" s="5" t="str">
        <f aca="false">IFERROR(VLOOKUP(C440,part!$A$2:$E$51,4,0),"")</f>
        <v>NS50</v>
      </c>
      <c r="G440" s="5" t="n">
        <f aca="false">IFERROR(VLOOKUP(C440,part!$A$2:$E$51,5,0),"")</f>
        <v>0</v>
      </c>
      <c r="H440" s="5" t="str">
        <f aca="false">VLOOKUP(A440,model!$A$1:$I$620,9,0)</f>
        <v>D23L</v>
      </c>
      <c r="I440" s="5" t="n">
        <f aca="false">VLOOKUP(B440,model!$A$2:$J$620,10,0)</f>
        <v>0</v>
      </c>
      <c r="J440" s="5" t="e">
        <f aca="false">VLOOKUP(B440,Sheet6!K439:L1342,2,0)</f>
        <v>#N/A</v>
      </c>
      <c r="K440" s="5" t="n">
        <f aca="false">VLOOKUP(B440,model!A439:M1058,13,0)</f>
        <v>1983</v>
      </c>
      <c r="L440" s="5" t="str">
        <f aca="false">"{"&amp;""""&amp;"id"&amp;""""&amp;":"&amp;""""&amp;A440&amp;""""&amp;","&amp;""""&amp;"car_model_id"&amp;""""&amp;":"&amp;""""&amp;B440&amp;""""&amp;","&amp;""""&amp;"car_model"&amp;""""&amp;":"&amp;"["&amp;N440&amp;"],"&amp;""""&amp;"parts"&amp;""""&amp;":"&amp;"["&amp;O440&amp;"]"&amp;","&amp;""""&amp;"products"&amp;""""&amp;":"&amp;"["&amp;P440&amp;"]"&amp;"}"&amp;","</f>
        <v>{"id":"439","car_model_id":"439","car_model":[{"id":"439","make_id":"30","model_name":"Juke 1.6","year_model":"2016","description":""},],"parts":[{"id":"2","category":"BATTERY","name":"OE BATTERY","code":"NS50","description":""},],"products":[{"id":"439","car_part_id":"439","bestbuy_id":"1983","category":"battery","brand":"energizer","name":"D23L","value":"","description":"5950","price":"5950"},]},</v>
      </c>
      <c r="M440" s="5" t="str">
        <f aca="false">"parts"&amp;""""&amp;":"&amp;"["&amp;O440&amp;"]"&amp;","&amp;""""&amp;"products"&amp;""""&amp;":"&amp;"["&amp;P440&amp;"]"&amp;"}"&amp;","</f>
        <v>parts":[{"id":"2","category":"BATTERY","name":"OE BATTERY","code":"NS50","description":""},],"products":[{"id":"439","car_part_id":"439","bestbuy_id":"1983","category":"battery","brand":"energizer","name":"D23L","value":"","description":"5950","price":"5950"},]},</v>
      </c>
      <c r="N440" s="5" t="str">
        <f aca="false">VLOOKUP(B440,model!$A$2:$V$620,22,0)</f>
        <v>{"id":"439","make_id":"30","model_name":"Juke 1.6","year_model":"2016","description":""},</v>
      </c>
      <c r="O440" s="5" t="str">
        <f aca="false">IFERROR(VLOOKUP(C440,part!$A$2:$G$51,7,0),"")</f>
        <v>{"id":"2","category":"BATTERY","name":"OE BATTERY","code":"NS50","description":""},</v>
      </c>
      <c r="P440" s="5" t="str">
        <f aca="false">VLOOKUP(A440,product!B440:Y1059,23,0)</f>
        <v>{"id":"439","car_part_id":"439","bestbuy_id":"1983","category":"battery","brand":"energizer","name":"D23L","value":"","description":"5950","price":"5950"},</v>
      </c>
    </row>
    <row r="441" customFormat="false" ht="13.8" hidden="false" customHeight="false" outlineLevel="0" collapsed="false">
      <c r="A441" s="5" t="n">
        <v>440</v>
      </c>
      <c r="B441" s="8" t="n">
        <v>440</v>
      </c>
      <c r="C441" s="5" t="n">
        <f aca="false">IFERROR(VLOOKUP(B441,model!A440:H1059,8,0),"")</f>
        <v>2</v>
      </c>
      <c r="D441" s="5" t="str">
        <f aca="false">IFERROR(VLOOKUP(C441,part!$A$2:$E$51,2,0),"")</f>
        <v>BATTERY</v>
      </c>
      <c r="E441" s="5" t="str">
        <f aca="false">IFERROR(VLOOKUP(C441,part!$A$2:$E$51,3,0),"")</f>
        <v>OE BATTERY</v>
      </c>
      <c r="F441" s="5" t="str">
        <f aca="false">IFERROR(VLOOKUP(C441,part!$A$2:$E$51,4,0),"")</f>
        <v>NS50</v>
      </c>
      <c r="G441" s="5" t="n">
        <f aca="false">IFERROR(VLOOKUP(C441,part!$A$2:$E$51,5,0),"")</f>
        <v>0</v>
      </c>
      <c r="H441" s="5" t="str">
        <f aca="false">VLOOKUP(A441,model!$A$1:$I$620,9,0)</f>
        <v>D23L</v>
      </c>
      <c r="I441" s="5" t="n">
        <f aca="false">VLOOKUP(B441,model!$A$2:$J$620,10,0)</f>
        <v>0</v>
      </c>
      <c r="J441" s="5" t="e">
        <f aca="false">VLOOKUP(B441,Sheet6!K440:L1343,2,0)</f>
        <v>#N/A</v>
      </c>
      <c r="K441" s="5" t="n">
        <f aca="false">VLOOKUP(B441,model!A440:M1059,13,0)</f>
        <v>1983</v>
      </c>
      <c r="L441" s="5" t="str">
        <f aca="false">"{"&amp;""""&amp;"id"&amp;""""&amp;":"&amp;""""&amp;A441&amp;""""&amp;","&amp;""""&amp;"car_model_id"&amp;""""&amp;":"&amp;""""&amp;B441&amp;""""&amp;","&amp;""""&amp;"car_model"&amp;""""&amp;":"&amp;"["&amp;N441&amp;"],"&amp;""""&amp;"parts"&amp;""""&amp;":"&amp;"["&amp;O441&amp;"]"&amp;","&amp;""""&amp;"products"&amp;""""&amp;":"&amp;"["&amp;P441&amp;"]"&amp;"}"&amp;","</f>
        <v>{"id":"440","car_model_id":"440","car_model":[{"id":"440","make_id":"30","model_name":"350Z MT","year_model":"","description":""},],"parts":[{"id":"2","category":"BATTERY","name":"OE BATTERY","code":"NS50","description":""},],"products":[{"id":"440","car_part_id":"440","bestbuy_id":"1983","category":"battery","brand":"energizer","name":"D23L","value":"","description":"5950","price":"5950"},]},</v>
      </c>
      <c r="M441" s="5" t="str">
        <f aca="false">"parts"&amp;""""&amp;":"&amp;"["&amp;O441&amp;"]"&amp;","&amp;""""&amp;"products"&amp;""""&amp;":"&amp;"["&amp;P441&amp;"]"&amp;"}"&amp;","</f>
        <v>parts":[{"id":"2","category":"BATTERY","name":"OE BATTERY","code":"NS50","description":""},],"products":[{"id":"440","car_part_id":"440","bestbuy_id":"1983","category":"battery","brand":"energizer","name":"D23L","value":"","description":"5950","price":"5950"},]},</v>
      </c>
      <c r="N441" s="5" t="str">
        <f aca="false">VLOOKUP(B441,model!$A$2:$V$620,22,0)</f>
        <v>{"id":"440","make_id":"30","model_name":"350Z MT","year_model":"","description":""},</v>
      </c>
      <c r="O441" s="5" t="str">
        <f aca="false">IFERROR(VLOOKUP(C441,part!$A$2:$G$51,7,0),"")</f>
        <v>{"id":"2","category":"BATTERY","name":"OE BATTERY","code":"NS50","description":""},</v>
      </c>
      <c r="P441" s="5" t="str">
        <f aca="false">VLOOKUP(A441,product!B441:Y1060,23,0)</f>
        <v>{"id":"440","car_part_id":"440","bestbuy_id":"1983","category":"battery","brand":"energizer","name":"D23L","value":"","description":"5950","price":"5950"},</v>
      </c>
    </row>
    <row r="442" customFormat="false" ht="13.8" hidden="false" customHeight="false" outlineLevel="0" collapsed="false">
      <c r="A442" s="5" t="n">
        <v>441</v>
      </c>
      <c r="B442" s="8" t="n">
        <v>441</v>
      </c>
      <c r="C442" s="5" t="n">
        <f aca="false">IFERROR(VLOOKUP(B442,model!A441:H1060,8,0),"")</f>
        <v>2</v>
      </c>
      <c r="D442" s="5" t="str">
        <f aca="false">IFERROR(VLOOKUP(C442,part!$A$2:$E$51,2,0),"")</f>
        <v>BATTERY</v>
      </c>
      <c r="E442" s="5" t="str">
        <f aca="false">IFERROR(VLOOKUP(C442,part!$A$2:$E$51,3,0),"")</f>
        <v>OE BATTERY</v>
      </c>
      <c r="F442" s="5" t="str">
        <f aca="false">IFERROR(VLOOKUP(C442,part!$A$2:$E$51,4,0),"")</f>
        <v>NS50</v>
      </c>
      <c r="G442" s="5" t="n">
        <f aca="false">IFERROR(VLOOKUP(C442,part!$A$2:$E$51,5,0),"")</f>
        <v>0</v>
      </c>
      <c r="H442" s="5" t="str">
        <f aca="false">VLOOKUP(A442,model!$A$1:$I$620,9,0)</f>
        <v>D23L</v>
      </c>
      <c r="I442" s="5" t="n">
        <f aca="false">VLOOKUP(B442,model!$A$2:$J$620,10,0)</f>
        <v>0</v>
      </c>
      <c r="J442" s="5" t="e">
        <f aca="false">VLOOKUP(B442,Sheet6!K441:L1344,2,0)</f>
        <v>#N/A</v>
      </c>
      <c r="K442" s="5" t="n">
        <f aca="false">VLOOKUP(B442,model!A441:M1060,13,0)</f>
        <v>1983</v>
      </c>
      <c r="L442" s="5" t="str">
        <f aca="false">"{"&amp;""""&amp;"id"&amp;""""&amp;":"&amp;""""&amp;A442&amp;""""&amp;","&amp;""""&amp;"car_model_id"&amp;""""&amp;":"&amp;""""&amp;B442&amp;""""&amp;","&amp;""""&amp;"car_model"&amp;""""&amp;":"&amp;"["&amp;N442&amp;"],"&amp;""""&amp;"parts"&amp;""""&amp;":"&amp;"["&amp;O442&amp;"]"&amp;","&amp;""""&amp;"products"&amp;""""&amp;":"&amp;"["&amp;P442&amp;"]"&amp;"}"&amp;","</f>
        <v>{"id":"441","car_model_id":"441","car_model":[{"id":"441","make_id":"30","model_name":"350Z AT","year_model":"","description":""},],"parts":[{"id":"2","category":"BATTERY","name":"OE BATTERY","code":"NS50","description":""},],"products":[{"id":"441","car_part_id":"441","bestbuy_id":"1983","category":"battery","brand":"energizer","name":"D23L","value":"","description":"5950","price":"5950"},]},</v>
      </c>
      <c r="M442" s="5" t="str">
        <f aca="false">"parts"&amp;""""&amp;":"&amp;"["&amp;O442&amp;"]"&amp;","&amp;""""&amp;"products"&amp;""""&amp;":"&amp;"["&amp;P442&amp;"]"&amp;"}"&amp;","</f>
        <v>parts":[{"id":"2","category":"BATTERY","name":"OE BATTERY","code":"NS50","description":""},],"products":[{"id":"441","car_part_id":"441","bestbuy_id":"1983","category":"battery","brand":"energizer","name":"D23L","value":"","description":"5950","price":"5950"},]},</v>
      </c>
      <c r="N442" s="5" t="str">
        <f aca="false">VLOOKUP(B442,model!$A$2:$V$620,22,0)</f>
        <v>{"id":"441","make_id":"30","model_name":"350Z AT","year_model":"","description":""},</v>
      </c>
      <c r="O442" s="5" t="str">
        <f aca="false">IFERROR(VLOOKUP(C442,part!$A$2:$G$51,7,0),"")</f>
        <v>{"id":"2","category":"BATTERY","name":"OE BATTERY","code":"NS50","description":""},</v>
      </c>
      <c r="P442" s="5" t="str">
        <f aca="false">VLOOKUP(A442,product!B442:Y1061,23,0)</f>
        <v>{"id":"441","car_part_id":"441","bestbuy_id":"1983","category":"battery","brand":"energizer","name":"D23L","value":"","description":"5950","price":"5950"},</v>
      </c>
    </row>
    <row r="443" customFormat="false" ht="13.8" hidden="false" customHeight="false" outlineLevel="0" collapsed="false">
      <c r="A443" s="5" t="n">
        <v>442</v>
      </c>
      <c r="B443" s="8" t="n">
        <v>442</v>
      </c>
      <c r="C443" s="5" t="n">
        <f aca="false">IFERROR(VLOOKUP(B443,model!A442:H1061,8,0),"")</f>
        <v>4</v>
      </c>
      <c r="D443" s="5" t="str">
        <f aca="false">IFERROR(VLOOKUP(C443,part!$A$2:$E$51,2,0),"")</f>
        <v>BATTERY</v>
      </c>
      <c r="E443" s="5" t="str">
        <f aca="false">IFERROR(VLOOKUP(C443,part!$A$2:$E$51,3,0),"")</f>
        <v>OE BATTERY</v>
      </c>
      <c r="F443" s="5" t="str">
        <f aca="false">IFERROR(VLOOKUP(C443,part!$A$2:$E$51,4,0),"")</f>
        <v>NS40</v>
      </c>
      <c r="G443" s="5" t="n">
        <f aca="false">IFERROR(VLOOKUP(C443,part!$A$2:$E$51,5,0),"")</f>
        <v>0</v>
      </c>
      <c r="H443" s="5" t="str">
        <f aca="false">VLOOKUP(A443,model!$A$1:$I$620,9,0)</f>
        <v>B20L</v>
      </c>
      <c r="I443" s="5" t="n">
        <f aca="false">VLOOKUP(B443,model!$A$2:$J$620,10,0)</f>
        <v>0</v>
      </c>
      <c r="J443" s="5" t="e">
        <f aca="false">VLOOKUP(B443,Sheet6!K442:L1345,2,0)</f>
        <v>#N/A</v>
      </c>
      <c r="K443" s="5" t="n">
        <f aca="false">VLOOKUP(B443,model!A442:M1061,13,0)</f>
        <v>1990</v>
      </c>
      <c r="L443" s="5" t="str">
        <f aca="false">"{"&amp;""""&amp;"id"&amp;""""&amp;":"&amp;""""&amp;A443&amp;""""&amp;","&amp;""""&amp;"car_model_id"&amp;""""&amp;":"&amp;""""&amp;B443&amp;""""&amp;","&amp;""""&amp;"car_model"&amp;""""&amp;":"&amp;"["&amp;N443&amp;"],"&amp;""""&amp;"parts"&amp;""""&amp;":"&amp;"["&amp;O443&amp;"]"&amp;","&amp;""""&amp;"products"&amp;""""&amp;":"&amp;"["&amp;P443&amp;"]"&amp;"}"&amp;","</f>
        <v>{"id":"442","car_model_id":"442","car_model":[{"id":"442","make_id":"30","model_name":"GTR 3.8 V6","year_model":"2012 - 2015","description":""},],"parts":[{"id":"4","category":"BATTERY","name":"OE BATTERY","code":"NS40","description":""},],"products":[{"id":"442","car_part_id":"442","bestbuy_id":"1990","category":"battery","brand":"energizer","name":"B20L","value":"","description":"4850","price":"4850"},]},</v>
      </c>
      <c r="M443" s="5" t="str">
        <f aca="false">"parts"&amp;""""&amp;":"&amp;"["&amp;O443&amp;"]"&amp;","&amp;""""&amp;"products"&amp;""""&amp;":"&amp;"["&amp;P443&amp;"]"&amp;"}"&amp;","</f>
        <v>parts":[{"id":"4","category":"BATTERY","name":"OE BATTERY","code":"NS40","description":""},],"products":[{"id":"442","car_part_id":"442","bestbuy_id":"1990","category":"battery","brand":"energizer","name":"B20L","value":"","description":"4850","price":"4850"},]},</v>
      </c>
      <c r="N443" s="5" t="str">
        <f aca="false">VLOOKUP(B443,model!$A$2:$V$620,22,0)</f>
        <v>{"id":"442","make_id":"30","model_name":"GTR 3.8 V6","year_model":"2012 - 2015","description":""},</v>
      </c>
      <c r="O443" s="5" t="str">
        <f aca="false">IFERROR(VLOOKUP(C443,part!$A$2:$G$51,7,0),"")</f>
        <v>{"id":"4","category":"BATTERY","name":"OE BATTERY","code":"NS40","description":""},</v>
      </c>
      <c r="P443" s="5" t="str">
        <f aca="false">VLOOKUP(A443,product!B443:Y1062,23,0)</f>
        <v>{"id":"442","car_part_id":"442","bestbuy_id":"1990","category":"battery","brand":"energizer","name":"B20L","value":"","description":"4850","price":"4850"},</v>
      </c>
    </row>
    <row r="444" customFormat="false" ht="13.8" hidden="false" customHeight="false" outlineLevel="0" collapsed="false">
      <c r="A444" s="5" t="n">
        <v>443</v>
      </c>
      <c r="B444" s="8" t="n">
        <v>443</v>
      </c>
      <c r="C444" s="5" t="n">
        <f aca="false">IFERROR(VLOOKUP(B444,model!A443:H1062,8,0),"")</f>
        <v>2</v>
      </c>
      <c r="D444" s="5" t="str">
        <f aca="false">IFERROR(VLOOKUP(C444,part!$A$2:$E$51,2,0),"")</f>
        <v>BATTERY</v>
      </c>
      <c r="E444" s="5" t="str">
        <f aca="false">IFERROR(VLOOKUP(C444,part!$A$2:$E$51,3,0),"")</f>
        <v>OE BATTERY</v>
      </c>
      <c r="F444" s="5" t="str">
        <f aca="false">IFERROR(VLOOKUP(C444,part!$A$2:$E$51,4,0),"")</f>
        <v>NS50</v>
      </c>
      <c r="G444" s="5" t="n">
        <f aca="false">IFERROR(VLOOKUP(C444,part!$A$2:$E$51,5,0),"")</f>
        <v>0</v>
      </c>
      <c r="H444" s="5" t="str">
        <f aca="false">VLOOKUP(A444,model!$A$1:$I$620,9,0)</f>
        <v>D23L</v>
      </c>
      <c r="I444" s="5" t="n">
        <f aca="false">VLOOKUP(B444,model!$A$2:$J$620,10,0)</f>
        <v>0</v>
      </c>
      <c r="J444" s="5" t="e">
        <f aca="false">VLOOKUP(B444,Sheet6!K443:L1346,2,0)</f>
        <v>#N/A</v>
      </c>
      <c r="K444" s="5" t="n">
        <f aca="false">VLOOKUP(B444,model!A443:M1062,13,0)</f>
        <v>1983</v>
      </c>
      <c r="L444" s="5" t="str">
        <f aca="false">"{"&amp;""""&amp;"id"&amp;""""&amp;":"&amp;""""&amp;A444&amp;""""&amp;","&amp;""""&amp;"car_model_id"&amp;""""&amp;":"&amp;""""&amp;B444&amp;""""&amp;","&amp;""""&amp;"car_model"&amp;""""&amp;":"&amp;"["&amp;N444&amp;"],"&amp;""""&amp;"parts"&amp;""""&amp;":"&amp;"["&amp;O444&amp;"]"&amp;","&amp;""""&amp;"products"&amp;""""&amp;":"&amp;"["&amp;P444&amp;"]"&amp;"}"&amp;","</f>
        <v>{"id":"443","car_model_id":"443","car_model":[{"id":"443","make_id":"30","model_name":"Cefiro","year_model":"1989 - on","description":""},],"parts":[{"id":"2","category":"BATTERY","name":"OE BATTERY","code":"NS50","description":""},],"products":[{"id":"443","car_part_id":"443","bestbuy_id":"1983","category":"battery","brand":"energizer","name":"D23L","value":"","description":"5950","price":"5950"},]},</v>
      </c>
      <c r="M444" s="5" t="str">
        <f aca="false">"parts"&amp;""""&amp;":"&amp;"["&amp;O444&amp;"]"&amp;","&amp;""""&amp;"products"&amp;""""&amp;":"&amp;"["&amp;P444&amp;"]"&amp;"}"&amp;","</f>
        <v>parts":[{"id":"2","category":"BATTERY","name":"OE BATTERY","code":"NS50","description":""},],"products":[{"id":"443","car_part_id":"443","bestbuy_id":"1983","category":"battery","brand":"energizer","name":"D23L","value":"","description":"5950","price":"5950"},]},</v>
      </c>
      <c r="N444" s="5" t="str">
        <f aca="false">VLOOKUP(B444,model!$A$2:$V$620,22,0)</f>
        <v>{"id":"443","make_id":"30","model_name":"Cefiro","year_model":"1989 - on","description":""},</v>
      </c>
      <c r="O444" s="5" t="str">
        <f aca="false">IFERROR(VLOOKUP(C444,part!$A$2:$G$51,7,0),"")</f>
        <v>{"id":"2","category":"BATTERY","name":"OE BATTERY","code":"NS50","description":""},</v>
      </c>
      <c r="P444" s="5" t="str">
        <f aca="false">VLOOKUP(A444,product!B444:Y1063,23,0)</f>
        <v>{"id":"443","car_part_id":"443","bestbuy_id":"1983","category":"battery","brand":"energizer","name":"D23L","value":"","description":"5950","price":"5950"},</v>
      </c>
    </row>
    <row r="445" customFormat="false" ht="13.8" hidden="false" customHeight="false" outlineLevel="0" collapsed="false">
      <c r="A445" s="5" t="n">
        <v>444</v>
      </c>
      <c r="B445" s="8" t="n">
        <v>444</v>
      </c>
      <c r="C445" s="5" t="n">
        <f aca="false">IFERROR(VLOOKUP(B445,model!A444:H1063,8,0),"")</f>
        <v>1</v>
      </c>
      <c r="D445" s="5" t="str">
        <f aca="false">IFERROR(VLOOKUP(C445,part!$A$2:$E$51,2,0),"")</f>
        <v>BATTERY</v>
      </c>
      <c r="E445" s="5" t="str">
        <f aca="false">IFERROR(VLOOKUP(C445,part!$A$2:$E$51,3,0),"")</f>
        <v>OE BATTERY</v>
      </c>
      <c r="F445" s="5" t="str">
        <f aca="false">IFERROR(VLOOKUP(C445,part!$A$2:$E$51,4,0),"")</f>
        <v>N70</v>
      </c>
      <c r="G445" s="5" t="n">
        <f aca="false">IFERROR(VLOOKUP(C445,part!$A$2:$E$51,5,0),"")</f>
        <v>0</v>
      </c>
      <c r="H445" s="5" t="str">
        <f aca="false">VLOOKUP(A445,model!$A$1:$I$620,9,0)</f>
        <v>D31L</v>
      </c>
      <c r="I445" s="5" t="n">
        <f aca="false">VLOOKUP(B445,model!$A$2:$J$620,10,0)</f>
        <v>0</v>
      </c>
      <c r="J445" s="5" t="e">
        <f aca="false">VLOOKUP(B445,Sheet6!K444:L1347,2,0)</f>
        <v>#N/A</v>
      </c>
      <c r="K445" s="5" t="n">
        <f aca="false">VLOOKUP(B445,model!A444:M1063,13,0)</f>
        <v>1996</v>
      </c>
      <c r="L445" s="5" t="str">
        <f aca="false">"{"&amp;""""&amp;"id"&amp;""""&amp;":"&amp;""""&amp;A445&amp;""""&amp;","&amp;""""&amp;"car_model_id"&amp;""""&amp;":"&amp;""""&amp;B445&amp;""""&amp;","&amp;""""&amp;"car_model"&amp;""""&amp;":"&amp;"["&amp;N445&amp;"],"&amp;""""&amp;"parts"&amp;""""&amp;":"&amp;"["&amp;O445&amp;"]"&amp;","&amp;""""&amp;"products"&amp;""""&amp;":"&amp;"["&amp;P445&amp;"]"&amp;"}"&amp;","</f>
        <v>{"id":"444","car_model_id":"444","car_model":[{"id":"444","make_id":"30","model_name":"Classic","year_model":"1988 - 1993","description":""},],"parts":[{"id":"1","category":"BATTERY","name":"OE BATTERY","code":"N70","description":""},],"products":[{"id":"444","car_part_id":"444","bestbuy_id":"1996","category":"battery","brand":"energizer","name":"D31L","value":"","description":"7050","price":"7050"},]},</v>
      </c>
      <c r="M445" s="5" t="str">
        <f aca="false">"parts"&amp;""""&amp;":"&amp;"["&amp;O445&amp;"]"&amp;","&amp;""""&amp;"products"&amp;""""&amp;":"&amp;"["&amp;P445&amp;"]"&amp;"}"&amp;","</f>
        <v>parts":[{"id":"1","category":"BATTERY","name":"OE BATTERY","code":"N70","description":""},],"products":[{"id":"444","car_part_id":"444","bestbuy_id":"1996","category":"battery","brand":"energizer","name":"D31L","value":"","description":"7050","price":"7050"},]},</v>
      </c>
      <c r="N445" s="5" t="str">
        <f aca="false">VLOOKUP(B445,model!$A$2:$V$620,22,0)</f>
        <v>{"id":"444","make_id":"30","model_name":"Classic","year_model":"1988 - 1993","description":""},</v>
      </c>
      <c r="O445" s="5" t="str">
        <f aca="false">IFERROR(VLOOKUP(C445,part!$A$2:$G$51,7,0),"")</f>
        <v>{"id":"1","category":"BATTERY","name":"OE BATTERY","code":"N70","description":""},</v>
      </c>
      <c r="P445" s="5" t="str">
        <f aca="false">VLOOKUP(A445,product!B445:Y1064,23,0)</f>
        <v>{"id":"444","car_part_id":"444","bestbuy_id":"1996","category":"battery","brand":"energizer","name":"D31L","value":"","description":"7050","price":"7050"},</v>
      </c>
    </row>
    <row r="446" customFormat="false" ht="13.8" hidden="false" customHeight="false" outlineLevel="0" collapsed="false">
      <c r="A446" s="5" t="n">
        <v>445</v>
      </c>
      <c r="B446" s="8" t="n">
        <v>445</v>
      </c>
      <c r="C446" s="5" t="n">
        <f aca="false">IFERROR(VLOOKUP(B446,model!A445:H1064,8,0),"")</f>
        <v>1</v>
      </c>
      <c r="D446" s="5" t="str">
        <f aca="false">IFERROR(VLOOKUP(C446,part!$A$2:$E$51,2,0),"")</f>
        <v>BATTERY</v>
      </c>
      <c r="E446" s="5" t="str">
        <f aca="false">IFERROR(VLOOKUP(C446,part!$A$2:$E$51,3,0),"")</f>
        <v>OE BATTERY</v>
      </c>
      <c r="F446" s="5" t="str">
        <f aca="false">IFERROR(VLOOKUP(C446,part!$A$2:$E$51,4,0),"")</f>
        <v>N70</v>
      </c>
      <c r="G446" s="5" t="n">
        <f aca="false">IFERROR(VLOOKUP(C446,part!$A$2:$E$51,5,0),"")</f>
        <v>0</v>
      </c>
      <c r="H446" s="5" t="str">
        <f aca="false">VLOOKUP(A446,model!$A$1:$I$620,9,0)</f>
        <v>D31L</v>
      </c>
      <c r="I446" s="5" t="n">
        <f aca="false">VLOOKUP(B446,model!$A$2:$J$620,10,0)</f>
        <v>0</v>
      </c>
      <c r="J446" s="5" t="e">
        <f aca="false">VLOOKUP(B446,Sheet6!K445:L1348,2,0)</f>
        <v>#N/A</v>
      </c>
      <c r="K446" s="5" t="n">
        <f aca="false">VLOOKUP(B446,model!A445:M1064,13,0)</f>
        <v>1996</v>
      </c>
      <c r="L446" s="5" t="str">
        <f aca="false">"{"&amp;""""&amp;"id"&amp;""""&amp;":"&amp;""""&amp;A446&amp;""""&amp;","&amp;""""&amp;"car_model_id"&amp;""""&amp;":"&amp;""""&amp;B446&amp;""""&amp;","&amp;""""&amp;"car_model"&amp;""""&amp;":"&amp;"["&amp;N446&amp;"],"&amp;""""&amp;"parts"&amp;""""&amp;":"&amp;"["&amp;O446&amp;"]"&amp;","&amp;""""&amp;"products"&amp;""""&amp;":"&amp;"["&amp;P446&amp;"]"&amp;"}"&amp;","</f>
        <v>{"id":"445","car_model_id":"445","car_model":[{"id":"445","make_id":"30","model_name":"Eagle","year_model":"1991 - 1999","description":""},],"parts":[{"id":"1","category":"BATTERY","name":"OE BATTERY","code":"N70","description":""},],"products":[{"id":"445","car_part_id":"445","bestbuy_id":"1996","category":"battery","brand":"energizer","name":"D31L","value":"","description":"7050","price":"7050"},]},</v>
      </c>
      <c r="M446" s="5" t="str">
        <f aca="false">"parts"&amp;""""&amp;":"&amp;"["&amp;O446&amp;"]"&amp;","&amp;""""&amp;"products"&amp;""""&amp;":"&amp;"["&amp;P446&amp;"]"&amp;"}"&amp;","</f>
        <v>parts":[{"id":"1","category":"BATTERY","name":"OE BATTERY","code":"N70","description":""},],"products":[{"id":"445","car_part_id":"445","bestbuy_id":"1996","category":"battery","brand":"energizer","name":"D31L","value":"","description":"7050","price":"7050"},]},</v>
      </c>
      <c r="N446" s="5" t="str">
        <f aca="false">VLOOKUP(B446,model!$A$2:$V$620,22,0)</f>
        <v>{"id":"445","make_id":"30","model_name":"Eagle","year_model":"1991 - 1999","description":""},</v>
      </c>
      <c r="O446" s="5" t="str">
        <f aca="false">IFERROR(VLOOKUP(C446,part!$A$2:$G$51,7,0),"")</f>
        <v>{"id":"1","category":"BATTERY","name":"OE BATTERY","code":"N70","description":""},</v>
      </c>
      <c r="P446" s="5" t="str">
        <f aca="false">VLOOKUP(A446,product!B446:Y1065,23,0)</f>
        <v>{"id":"445","car_part_id":"445","bestbuy_id":"1996","category":"battery","brand":"energizer","name":"D31L","value":"","description":"7050","price":"7050"},</v>
      </c>
    </row>
    <row r="447" customFormat="false" ht="13.8" hidden="false" customHeight="false" outlineLevel="0" collapsed="false">
      <c r="A447" s="5" t="n">
        <v>446</v>
      </c>
      <c r="B447" s="8" t="n">
        <v>446</v>
      </c>
      <c r="C447" s="5" t="n">
        <f aca="false">IFERROR(VLOOKUP(B447,model!A446:H1065,8,0),"")</f>
        <v>1</v>
      </c>
      <c r="D447" s="5" t="str">
        <f aca="false">IFERROR(VLOOKUP(C447,part!$A$2:$E$51,2,0),"")</f>
        <v>BATTERY</v>
      </c>
      <c r="E447" s="5" t="str">
        <f aca="false">IFERROR(VLOOKUP(C447,part!$A$2:$E$51,3,0),"")</f>
        <v>OE BATTERY</v>
      </c>
      <c r="F447" s="5" t="str">
        <f aca="false">IFERROR(VLOOKUP(C447,part!$A$2:$E$51,4,0),"")</f>
        <v>N70</v>
      </c>
      <c r="G447" s="5" t="n">
        <f aca="false">IFERROR(VLOOKUP(C447,part!$A$2:$E$51,5,0),"")</f>
        <v>0</v>
      </c>
      <c r="H447" s="5" t="str">
        <f aca="false">VLOOKUP(A447,model!$A$1:$I$620,9,0)</f>
        <v>D31L</v>
      </c>
      <c r="I447" s="5" t="n">
        <f aca="false">VLOOKUP(B447,model!$A$2:$J$620,10,0)</f>
        <v>0</v>
      </c>
      <c r="J447" s="5" t="e">
        <f aca="false">VLOOKUP(B447,Sheet6!K446:L1349,2,0)</f>
        <v>#N/A</v>
      </c>
      <c r="K447" s="5" t="n">
        <f aca="false">VLOOKUP(B447,model!A446:M1065,13,0)</f>
        <v>1996</v>
      </c>
      <c r="L447" s="5" t="str">
        <f aca="false">"{"&amp;""""&amp;"id"&amp;""""&amp;":"&amp;""""&amp;A447&amp;""""&amp;","&amp;""""&amp;"car_model_id"&amp;""""&amp;":"&amp;""""&amp;B447&amp;""""&amp;","&amp;""""&amp;"car_model"&amp;""""&amp;":"&amp;"["&amp;N447&amp;"],"&amp;""""&amp;"parts"&amp;""""&amp;":"&amp;"["&amp;O447&amp;"]"&amp;","&amp;""""&amp;"products"&amp;""""&amp;":"&amp;"["&amp;P447&amp;"]"&amp;"}"&amp;","</f>
        <v>{"id":"446","car_model_id":"446","car_model":[{"id":"446","make_id":"30","model_name":"Estate 2.7 (E25) New Estate","year_model":"","description":""},],"parts":[{"id":"1","category":"BATTERY","name":"OE BATTERY","code":"N70","description":""},],"products":[{"id":"446","car_part_id":"446","bestbuy_id":"1996","category":"battery","brand":"energizer","name":"D31L","value":"","description":"7050","price":"7050"},]},</v>
      </c>
      <c r="M447" s="5" t="str">
        <f aca="false">"parts"&amp;""""&amp;":"&amp;"["&amp;O447&amp;"]"&amp;","&amp;""""&amp;"products"&amp;""""&amp;":"&amp;"["&amp;P447&amp;"]"&amp;"}"&amp;","</f>
        <v>parts":[{"id":"1","category":"BATTERY","name":"OE BATTERY","code":"N70","description":""},],"products":[{"id":"446","car_part_id":"446","bestbuy_id":"1996","category":"battery","brand":"energizer","name":"D31L","value":"","description":"7050","price":"7050"},]},</v>
      </c>
      <c r="N447" s="5" t="str">
        <f aca="false">VLOOKUP(B447,model!$A$2:$V$620,22,0)</f>
        <v>{"id":"446","make_id":"30","model_name":"Estate 2.7 (E25) New Estate","year_model":"","description":""},</v>
      </c>
      <c r="O447" s="5" t="str">
        <f aca="false">IFERROR(VLOOKUP(C447,part!$A$2:$G$51,7,0),"")</f>
        <v>{"id":"1","category":"BATTERY","name":"OE BATTERY","code":"N70","description":""},</v>
      </c>
      <c r="P447" s="5" t="str">
        <f aca="false">VLOOKUP(A447,product!B447:Y1066,23,0)</f>
        <v>{"id":"446","car_part_id":"446","bestbuy_id":"1996","category":"battery","brand":"energizer","name":"D31L","value":"","description":"7050","price":"7050"},</v>
      </c>
    </row>
    <row r="448" customFormat="false" ht="13.8" hidden="false" customHeight="false" outlineLevel="0" collapsed="false">
      <c r="A448" s="5" t="n">
        <v>447</v>
      </c>
      <c r="B448" s="8" t="n">
        <v>447</v>
      </c>
      <c r="C448" s="5" t="n">
        <f aca="false">IFERROR(VLOOKUP(B448,model!A447:H1066,8,0),"")</f>
        <v>1</v>
      </c>
      <c r="D448" s="5" t="str">
        <f aca="false">IFERROR(VLOOKUP(C448,part!$A$2:$E$51,2,0),"")</f>
        <v>BATTERY</v>
      </c>
      <c r="E448" s="5" t="str">
        <f aca="false">IFERROR(VLOOKUP(C448,part!$A$2:$E$51,3,0),"")</f>
        <v>OE BATTERY</v>
      </c>
      <c r="F448" s="5" t="str">
        <f aca="false">IFERROR(VLOOKUP(C448,part!$A$2:$E$51,4,0),"")</f>
        <v>N70</v>
      </c>
      <c r="G448" s="5" t="n">
        <f aca="false">IFERROR(VLOOKUP(C448,part!$A$2:$E$51,5,0),"")</f>
        <v>0</v>
      </c>
      <c r="H448" s="5" t="str">
        <f aca="false">VLOOKUP(A448,model!$A$1:$I$620,9,0)</f>
        <v>D31L</v>
      </c>
      <c r="I448" s="5" t="n">
        <f aca="false">VLOOKUP(B448,model!$A$2:$J$620,10,0)</f>
        <v>0</v>
      </c>
      <c r="J448" s="5" t="e">
        <f aca="false">VLOOKUP(B448,Sheet6!K447:L1350,2,0)</f>
        <v>#N/A</v>
      </c>
      <c r="K448" s="5" t="n">
        <f aca="false">VLOOKUP(B448,model!A447:M1066,13,0)</f>
        <v>1996</v>
      </c>
      <c r="L448" s="5" t="str">
        <f aca="false">"{"&amp;""""&amp;"id"&amp;""""&amp;":"&amp;""""&amp;A448&amp;""""&amp;","&amp;""""&amp;"car_model_id"&amp;""""&amp;":"&amp;""""&amp;B448&amp;""""&amp;","&amp;""""&amp;"car_model"&amp;""""&amp;":"&amp;"["&amp;N448&amp;"],"&amp;""""&amp;"parts"&amp;""""&amp;":"&amp;"["&amp;O448&amp;"]"&amp;","&amp;""""&amp;"products"&amp;""""&amp;":"&amp;"["&amp;P448&amp;"]"&amp;"}"&amp;","</f>
        <v>{"id":"447","car_model_id":"447","car_model":[{"id":"447","make_id":"30","model_name":"Estate 2.7 (E25) Closed Van","year_model":"","description":""},],"parts":[{"id":"1","category":"BATTERY","name":"OE BATTERY","code":"N70","description":""},],"products":[{"id":"447","car_part_id":"447","bestbuy_id":"1996","category":"battery","brand":"energizer","name":"D31L","value":"","description":"7050","price":"7050"},]},</v>
      </c>
      <c r="M448" s="5" t="str">
        <f aca="false">"parts"&amp;""""&amp;":"&amp;"["&amp;O448&amp;"]"&amp;","&amp;""""&amp;"products"&amp;""""&amp;":"&amp;"["&amp;P448&amp;"]"&amp;"}"&amp;","</f>
        <v>parts":[{"id":"1","category":"BATTERY","name":"OE BATTERY","code":"N70","description":""},],"products":[{"id":"447","car_part_id":"447","bestbuy_id":"1996","category":"battery","brand":"energizer","name":"D31L","value":"","description":"7050","price":"7050"},]},</v>
      </c>
      <c r="N448" s="5" t="str">
        <f aca="false">VLOOKUP(B448,model!$A$2:$V$620,22,0)</f>
        <v>{"id":"447","make_id":"30","model_name":"Estate 2.7 (E25) Closed Van","year_model":"","description":""},</v>
      </c>
      <c r="O448" s="5" t="str">
        <f aca="false">IFERROR(VLOOKUP(C448,part!$A$2:$G$51,7,0),"")</f>
        <v>{"id":"1","category":"BATTERY","name":"OE BATTERY","code":"N70","description":""},</v>
      </c>
      <c r="P448" s="5" t="str">
        <f aca="false">VLOOKUP(A448,product!B448:Y1067,23,0)</f>
        <v>{"id":"447","car_part_id":"447","bestbuy_id":"1996","category":"battery","brand":"energizer","name":"D31L","value":"","description":"7050","price":"7050"},</v>
      </c>
    </row>
    <row r="449" customFormat="false" ht="13.8" hidden="false" customHeight="false" outlineLevel="0" collapsed="false">
      <c r="A449" s="5" t="n">
        <v>448</v>
      </c>
      <c r="B449" s="8" t="n">
        <v>448</v>
      </c>
      <c r="C449" s="5" t="n">
        <f aca="false">IFERROR(VLOOKUP(B449,model!A448:H1067,8,0),"")</f>
        <v>2</v>
      </c>
      <c r="D449" s="5" t="str">
        <f aca="false">IFERROR(VLOOKUP(C449,part!$A$2:$E$51,2,0),"")</f>
        <v>BATTERY</v>
      </c>
      <c r="E449" s="5" t="str">
        <f aca="false">IFERROR(VLOOKUP(C449,part!$A$2:$E$51,3,0),"")</f>
        <v>OE BATTERY</v>
      </c>
      <c r="F449" s="5" t="str">
        <f aca="false">IFERROR(VLOOKUP(C449,part!$A$2:$E$51,4,0),"")</f>
        <v>NS50</v>
      </c>
      <c r="G449" s="5" t="n">
        <f aca="false">IFERROR(VLOOKUP(C449,part!$A$2:$E$51,5,0),"")</f>
        <v>0</v>
      </c>
      <c r="H449" s="5" t="str">
        <f aca="false">VLOOKUP(A449,model!$A$1:$I$620,9,0)</f>
        <v>D23L</v>
      </c>
      <c r="I449" s="5" t="n">
        <f aca="false">VLOOKUP(B449,model!$A$2:$J$620,10,0)</f>
        <v>0</v>
      </c>
      <c r="J449" s="5" t="e">
        <f aca="false">VLOOKUP(B449,Sheet6!K448:L1351,2,0)</f>
        <v>#N/A</v>
      </c>
      <c r="K449" s="5" t="n">
        <f aca="false">VLOOKUP(B449,model!A448:M1067,13,0)</f>
        <v>1983</v>
      </c>
      <c r="L449" s="5" t="str">
        <f aca="false">"{"&amp;""""&amp;"id"&amp;""""&amp;":"&amp;""""&amp;A449&amp;""""&amp;","&amp;""""&amp;"car_model_id"&amp;""""&amp;":"&amp;""""&amp;B449&amp;""""&amp;","&amp;""""&amp;"car_model"&amp;""""&amp;":"&amp;"["&amp;N449&amp;"],"&amp;""""&amp;"parts"&amp;""""&amp;":"&amp;"["&amp;O449&amp;"]"&amp;","&amp;""""&amp;"products"&amp;""""&amp;":"&amp;"["&amp;P449&amp;"]"&amp;"}"&amp;","</f>
        <v>{"id":"448","car_model_id":"448","car_model":[{"id":"448","make_id":"30","model_name":"Exalta","year_model":"2000 - on","description":""},],"parts":[{"id":"2","category":"BATTERY","name":"OE BATTERY","code":"NS50","description":""},],"products":[{"id":"448","car_part_id":"448","bestbuy_id":"1983","category":"battery","brand":"energizer","name":"D23L","value":"","description":"5950","price":"5950"},]},</v>
      </c>
      <c r="M449" s="5" t="str">
        <f aca="false">"parts"&amp;""""&amp;":"&amp;"["&amp;O449&amp;"]"&amp;","&amp;""""&amp;"products"&amp;""""&amp;":"&amp;"["&amp;P449&amp;"]"&amp;"}"&amp;","</f>
        <v>parts":[{"id":"2","category":"BATTERY","name":"OE BATTERY","code":"NS50","description":""},],"products":[{"id":"448","car_part_id":"448","bestbuy_id":"1983","category":"battery","brand":"energizer","name":"D23L","value":"","description":"5950","price":"5950"},]},</v>
      </c>
      <c r="N449" s="5" t="str">
        <f aca="false">VLOOKUP(B449,model!$A$2:$V$620,22,0)</f>
        <v>{"id":"448","make_id":"30","model_name":"Exalta","year_model":"2000 - on","description":""},</v>
      </c>
      <c r="O449" s="5" t="str">
        <f aca="false">IFERROR(VLOOKUP(C449,part!$A$2:$G$51,7,0),"")</f>
        <v>{"id":"2","category":"BATTERY","name":"OE BATTERY","code":"NS50","description":""},</v>
      </c>
      <c r="P449" s="5" t="str">
        <f aca="false">VLOOKUP(A449,product!B449:Y1068,23,0)</f>
        <v>{"id":"448","car_part_id":"448","bestbuy_id":"1983","category":"battery","brand":"energizer","name":"D23L","value":"","description":"5950","price":"5950"},</v>
      </c>
    </row>
    <row r="450" customFormat="false" ht="13.8" hidden="false" customHeight="false" outlineLevel="0" collapsed="false">
      <c r="A450" s="5" t="n">
        <v>449</v>
      </c>
      <c r="B450" s="8" t="n">
        <v>449</v>
      </c>
      <c r="C450" s="5" t="n">
        <f aca="false">IFERROR(VLOOKUP(B450,model!A449:H1068,8,0),"")</f>
        <v>1</v>
      </c>
      <c r="D450" s="5" t="str">
        <f aca="false">IFERROR(VLOOKUP(C450,part!$A$2:$E$51,2,0),"")</f>
        <v>BATTERY</v>
      </c>
      <c r="E450" s="5" t="str">
        <f aca="false">IFERROR(VLOOKUP(C450,part!$A$2:$E$51,3,0),"")</f>
        <v>OE BATTERY</v>
      </c>
      <c r="F450" s="5" t="str">
        <f aca="false">IFERROR(VLOOKUP(C450,part!$A$2:$E$51,4,0),"")</f>
        <v>N70</v>
      </c>
      <c r="G450" s="5" t="n">
        <f aca="false">IFERROR(VLOOKUP(C450,part!$A$2:$E$51,5,0),"")</f>
        <v>0</v>
      </c>
      <c r="H450" s="5" t="str">
        <f aca="false">VLOOKUP(A450,model!$A$1:$I$620,9,0)</f>
        <v>D31R</v>
      </c>
      <c r="I450" s="5" t="n">
        <f aca="false">VLOOKUP(B450,model!$A$2:$J$620,10,0)</f>
        <v>0</v>
      </c>
      <c r="J450" s="5" t="e">
        <f aca="false">VLOOKUP(B450,Sheet6!K449:L1352,2,0)</f>
        <v>#N/A</v>
      </c>
      <c r="K450" s="5" t="n">
        <f aca="false">VLOOKUP(B450,model!A449:M1068,13,0)</f>
        <v>1998</v>
      </c>
      <c r="L450" s="5" t="str">
        <f aca="false">"{"&amp;""""&amp;"id"&amp;""""&amp;":"&amp;""""&amp;A450&amp;""""&amp;","&amp;""""&amp;"car_model_id"&amp;""""&amp;":"&amp;""""&amp;B450&amp;""""&amp;","&amp;""""&amp;"car_model"&amp;""""&amp;":"&amp;"["&amp;N450&amp;"],"&amp;""""&amp;"parts"&amp;""""&amp;":"&amp;"["&amp;O450&amp;"]"&amp;","&amp;""""&amp;"products"&amp;""""&amp;":"&amp;"["&amp;P450&amp;"]"&amp;"}"&amp;","</f>
        <v>{"id":"449","car_model_id":"449","car_model":[{"id":"449","make_id":"30","model_name":"Frontier","year_model":"1999 - on","description":""},],"parts":[{"id":"1","category":"BATTERY","name":"OE BATTERY","code":"N70","description":""},],"products":[{"id":"449","car_part_id":"449","bestbuy_id":"1998","category":"battery","brand":"energizer","name":"D31R","value":"","description":"7050","price":"7050"},]},</v>
      </c>
      <c r="M450" s="5" t="str">
        <f aca="false">"parts"&amp;""""&amp;":"&amp;"["&amp;O450&amp;"]"&amp;","&amp;""""&amp;"products"&amp;""""&amp;":"&amp;"["&amp;P450&amp;"]"&amp;"}"&amp;","</f>
        <v>parts":[{"id":"1","category":"BATTERY","name":"OE BATTERY","code":"N70","description":""},],"products":[{"id":"449","car_part_id":"449","bestbuy_id":"1998","category":"battery","brand":"energizer","name":"D31R","value":"","description":"7050","price":"7050"},]},</v>
      </c>
      <c r="N450" s="5" t="str">
        <f aca="false">VLOOKUP(B450,model!$A$2:$V$620,22,0)</f>
        <v>{"id":"449","make_id":"30","model_name":"Frontier","year_model":"1999 - on","description":""},</v>
      </c>
      <c r="O450" s="5" t="str">
        <f aca="false">IFERROR(VLOOKUP(C450,part!$A$2:$G$51,7,0),"")</f>
        <v>{"id":"1","category":"BATTERY","name":"OE BATTERY","code":"N70","description":""},</v>
      </c>
      <c r="P450" s="5" t="str">
        <f aca="false">VLOOKUP(A450,product!B450:Y1069,23,0)</f>
        <v>{"id":"449","car_part_id":"449","bestbuy_id":"1998","category":"battery","brand":"energizer","name":"D31R","value":"","description":"7050","price":"7050"},</v>
      </c>
    </row>
    <row r="451" customFormat="false" ht="13.8" hidden="false" customHeight="false" outlineLevel="0" collapsed="false">
      <c r="A451" s="5" t="n">
        <v>450</v>
      </c>
      <c r="B451" s="8" t="n">
        <v>450</v>
      </c>
      <c r="C451" s="5" t="n">
        <f aca="false">IFERROR(VLOOKUP(B451,model!A450:H1069,8,0),"")</f>
        <v>1</v>
      </c>
      <c r="D451" s="5" t="str">
        <f aca="false">IFERROR(VLOOKUP(C451,part!$A$2:$E$51,2,0),"")</f>
        <v>BATTERY</v>
      </c>
      <c r="E451" s="5" t="str">
        <f aca="false">IFERROR(VLOOKUP(C451,part!$A$2:$E$51,3,0),"")</f>
        <v>OE BATTERY</v>
      </c>
      <c r="F451" s="5" t="str">
        <f aca="false">IFERROR(VLOOKUP(C451,part!$A$2:$E$51,4,0),"")</f>
        <v>N70</v>
      </c>
      <c r="G451" s="5" t="n">
        <f aca="false">IFERROR(VLOOKUP(C451,part!$A$2:$E$51,5,0),"")</f>
        <v>0</v>
      </c>
      <c r="H451" s="5" t="str">
        <f aca="false">VLOOKUP(A451,model!$A$1:$I$620,9,0)</f>
        <v>D31R</v>
      </c>
      <c r="I451" s="5" t="n">
        <f aca="false">VLOOKUP(B451,model!$A$2:$J$620,10,0)</f>
        <v>0</v>
      </c>
      <c r="J451" s="5" t="e">
        <f aca="false">VLOOKUP(B451,Sheet6!K450:L1353,2,0)</f>
        <v>#N/A</v>
      </c>
      <c r="K451" s="5" t="n">
        <f aca="false">VLOOKUP(B451,model!A450:M1069,13,0)</f>
        <v>1998</v>
      </c>
      <c r="L451" s="5" t="str">
        <f aca="false">"{"&amp;""""&amp;"id"&amp;""""&amp;":"&amp;""""&amp;A451&amp;""""&amp;","&amp;""""&amp;"car_model_id"&amp;""""&amp;":"&amp;""""&amp;B451&amp;""""&amp;","&amp;""""&amp;"car_model"&amp;""""&amp;":"&amp;"["&amp;N451&amp;"],"&amp;""""&amp;"parts"&amp;""""&amp;":"&amp;"["&amp;O451&amp;"]"&amp;","&amp;""""&amp;"products"&amp;""""&amp;":"&amp;"["&amp;P451&amp;"]"&amp;"}"&amp;","</f>
        <v>{"id":"450","car_model_id":"450","car_model":[{"id":"450","make_id":"30","model_name":"Frontier Bravado","year_model":"","description":""},],"parts":[{"id":"1","category":"BATTERY","name":"OE BATTERY","code":"N70","description":""},],"products":[{"id":"450","car_part_id":"450","bestbuy_id":"1998","category":"battery","brand":"energizer","name":"D31R","value":"","description":"7050","price":"7050"},]},</v>
      </c>
      <c r="M451" s="5" t="str">
        <f aca="false">"parts"&amp;""""&amp;":"&amp;"["&amp;O451&amp;"]"&amp;","&amp;""""&amp;"products"&amp;""""&amp;":"&amp;"["&amp;P451&amp;"]"&amp;"}"&amp;","</f>
        <v>parts":[{"id":"1","category":"BATTERY","name":"OE BATTERY","code":"N70","description":""},],"products":[{"id":"450","car_part_id":"450","bestbuy_id":"1998","category":"battery","brand":"energizer","name":"D31R","value":"","description":"7050","price":"7050"},]},</v>
      </c>
      <c r="N451" s="5" t="str">
        <f aca="false">VLOOKUP(B451,model!$A$2:$V$620,22,0)</f>
        <v>{"id":"450","make_id":"30","model_name":"Frontier Bravado","year_model":"","description":""},</v>
      </c>
      <c r="O451" s="5" t="str">
        <f aca="false">IFERROR(VLOOKUP(C451,part!$A$2:$G$51,7,0),"")</f>
        <v>{"id":"1","category":"BATTERY","name":"OE BATTERY","code":"N70","description":""},</v>
      </c>
      <c r="P451" s="5" t="str">
        <f aca="false">VLOOKUP(A451,product!B451:Y1070,23,0)</f>
        <v>{"id":"450","car_part_id":"450","bestbuy_id":"1998","category":"battery","brand":"energizer","name":"D31R","value":"","description":"7050","price":"7050"},</v>
      </c>
    </row>
    <row r="452" customFormat="false" ht="13.8" hidden="false" customHeight="false" outlineLevel="0" collapsed="false">
      <c r="A452" s="5" t="n">
        <v>451</v>
      </c>
      <c r="B452" s="8" t="n">
        <v>451</v>
      </c>
      <c r="C452" s="5" t="n">
        <f aca="false">IFERROR(VLOOKUP(B452,model!A451:H1070,8,0),"")</f>
        <v>1</v>
      </c>
      <c r="D452" s="5" t="str">
        <f aca="false">IFERROR(VLOOKUP(C452,part!$A$2:$E$51,2,0),"")</f>
        <v>BATTERY</v>
      </c>
      <c r="E452" s="5" t="str">
        <f aca="false">IFERROR(VLOOKUP(C452,part!$A$2:$E$51,3,0),"")</f>
        <v>OE BATTERY</v>
      </c>
      <c r="F452" s="5" t="str">
        <f aca="false">IFERROR(VLOOKUP(C452,part!$A$2:$E$51,4,0),"")</f>
        <v>N70</v>
      </c>
      <c r="G452" s="5" t="n">
        <f aca="false">IFERROR(VLOOKUP(C452,part!$A$2:$E$51,5,0),"")</f>
        <v>0</v>
      </c>
      <c r="H452" s="5" t="str">
        <f aca="false">VLOOKUP(A452,model!$A$1:$I$620,9,0)</f>
        <v>D31L</v>
      </c>
      <c r="I452" s="5" t="n">
        <f aca="false">VLOOKUP(B452,model!$A$2:$J$620,10,0)</f>
        <v>0</v>
      </c>
      <c r="J452" s="5" t="e">
        <f aca="false">VLOOKUP(B452,Sheet6!K451:L1354,2,0)</f>
        <v>#N/A</v>
      </c>
      <c r="K452" s="5" t="n">
        <f aca="false">VLOOKUP(B452,model!A451:M1070,13,0)</f>
        <v>1996</v>
      </c>
      <c r="L452" s="5" t="str">
        <f aca="false">"{"&amp;""""&amp;"id"&amp;""""&amp;":"&amp;""""&amp;A452&amp;""""&amp;","&amp;""""&amp;"car_model_id"&amp;""""&amp;":"&amp;""""&amp;B452&amp;""""&amp;","&amp;""""&amp;"car_model"&amp;""""&amp;":"&amp;"["&amp;N452&amp;"],"&amp;""""&amp;"parts"&amp;""""&amp;":"&amp;"["&amp;O452&amp;"]"&amp;","&amp;""""&amp;"products"&amp;""""&amp;":"&amp;"["&amp;P452&amp;"]"&amp;"}"&amp;","</f>
        <v>{"id":"451","car_model_id":"451","car_model":[{"id":"451","make_id":"30","model_name":"Frontier Navarra 2.5 CRDI Turbo","year_model":"2007 - on","description":""},],"parts":[{"id":"1","category":"BATTERY","name":"OE BATTERY","code":"N70","description":""},],"products":[{"id":"451","car_part_id":"451","bestbuy_id":"1996","category":"battery","brand":"energizer","name":"D31L","value":"","description":"7050","price":"7050"},]},</v>
      </c>
      <c r="M452" s="5" t="str">
        <f aca="false">"parts"&amp;""""&amp;":"&amp;"["&amp;O452&amp;"]"&amp;","&amp;""""&amp;"products"&amp;""""&amp;":"&amp;"["&amp;P452&amp;"]"&amp;"}"&amp;","</f>
        <v>parts":[{"id":"1","category":"BATTERY","name":"OE BATTERY","code":"N70","description":""},],"products":[{"id":"451","car_part_id":"451","bestbuy_id":"1996","category":"battery","brand":"energizer","name":"D31L","value":"","description":"7050","price":"7050"},]},</v>
      </c>
      <c r="N452" s="5" t="str">
        <f aca="false">VLOOKUP(B452,model!$A$2:$V$620,22,0)</f>
        <v>{"id":"451","make_id":"30","model_name":"Frontier Navarra 2.5 CRDI Turbo","year_model":"2007 - on","description":""},</v>
      </c>
      <c r="O452" s="5" t="str">
        <f aca="false">IFERROR(VLOOKUP(C452,part!$A$2:$G$51,7,0),"")</f>
        <v>{"id":"1","category":"BATTERY","name":"OE BATTERY","code":"N70","description":""},</v>
      </c>
      <c r="P452" s="5" t="str">
        <f aca="false">VLOOKUP(A452,product!B452:Y1071,23,0)</f>
        <v>{"id":"451","car_part_id":"451","bestbuy_id":"1996","category":"battery","brand":"energizer","name":"D31L","value":"","description":"7050","price":"7050"},</v>
      </c>
    </row>
    <row r="453" customFormat="false" ht="13.8" hidden="false" customHeight="false" outlineLevel="0" collapsed="false">
      <c r="A453" s="5" t="n">
        <v>452</v>
      </c>
      <c r="B453" s="8" t="n">
        <v>452</v>
      </c>
      <c r="C453" s="5" t="n">
        <f aca="false">IFERROR(VLOOKUP(B453,model!A452:H1071,8,0),"")</f>
        <v>1</v>
      </c>
      <c r="D453" s="5" t="str">
        <f aca="false">IFERROR(VLOOKUP(C453,part!$A$2:$E$51,2,0),"")</f>
        <v>BATTERY</v>
      </c>
      <c r="E453" s="5" t="str">
        <f aca="false">IFERROR(VLOOKUP(C453,part!$A$2:$E$51,3,0),"")</f>
        <v>OE BATTERY</v>
      </c>
      <c r="F453" s="5" t="str">
        <f aca="false">IFERROR(VLOOKUP(C453,part!$A$2:$E$51,4,0),"")</f>
        <v>N70</v>
      </c>
      <c r="G453" s="5" t="n">
        <f aca="false">IFERROR(VLOOKUP(C453,part!$A$2:$E$51,5,0),"")</f>
        <v>0</v>
      </c>
      <c r="H453" s="5" t="str">
        <f aca="false">VLOOKUP(A453,model!$A$1:$I$620,9,0)</f>
        <v>D31L</v>
      </c>
      <c r="I453" s="5" t="n">
        <f aca="false">VLOOKUP(B453,model!$A$2:$J$620,10,0)</f>
        <v>0</v>
      </c>
      <c r="J453" s="5" t="e">
        <f aca="false">VLOOKUP(B453,Sheet6!K452:L1355,2,0)</f>
        <v>#N/A</v>
      </c>
      <c r="K453" s="5" t="n">
        <f aca="false">VLOOKUP(B453,model!A452:M1071,13,0)</f>
        <v>1996</v>
      </c>
      <c r="L453" s="5" t="str">
        <f aca="false">"{"&amp;""""&amp;"id"&amp;""""&amp;":"&amp;""""&amp;A453&amp;""""&amp;","&amp;""""&amp;"car_model_id"&amp;""""&amp;":"&amp;""""&amp;B453&amp;""""&amp;","&amp;""""&amp;"car_model"&amp;""""&amp;":"&amp;"["&amp;N453&amp;"],"&amp;""""&amp;"parts"&amp;""""&amp;":"&amp;"["&amp;O453&amp;"]"&amp;","&amp;""""&amp;"products"&amp;""""&amp;":"&amp;"["&amp;P453&amp;"]"&amp;"}"&amp;","</f>
        <v>{"id":"452","car_model_id":"452","car_model":[{"id":"452","make_id":"30","model_name":"Frontier Navarra Brute 2.5 4x4 MT","year_model":"2011","description":""},],"parts":[{"id":"1","category":"BATTERY","name":"OE BATTERY","code":"N70","description":""},],"products":[{"id":"452","car_part_id":"452","bestbuy_id":"1996","category":"battery","brand":"energizer","name":"D31L","value":"","description":"7050","price":"7050"},]},</v>
      </c>
      <c r="M453" s="5" t="str">
        <f aca="false">"parts"&amp;""""&amp;":"&amp;"["&amp;O453&amp;"]"&amp;","&amp;""""&amp;"products"&amp;""""&amp;":"&amp;"["&amp;P453&amp;"]"&amp;"}"&amp;","</f>
        <v>parts":[{"id":"1","category":"BATTERY","name":"OE BATTERY","code":"N70","description":""},],"products":[{"id":"452","car_part_id":"452","bestbuy_id":"1996","category":"battery","brand":"energizer","name":"D31L","value":"","description":"7050","price":"7050"},]},</v>
      </c>
      <c r="N453" s="5" t="str">
        <f aca="false">VLOOKUP(B453,model!$A$2:$V$620,22,0)</f>
        <v>{"id":"452","make_id":"30","model_name":"Frontier Navarra Brute 2.5 4x4 MT","year_model":"2011","description":""},</v>
      </c>
      <c r="O453" s="5" t="str">
        <f aca="false">IFERROR(VLOOKUP(C453,part!$A$2:$G$51,7,0),"")</f>
        <v>{"id":"1","category":"BATTERY","name":"OE BATTERY","code":"N70","description":""},</v>
      </c>
      <c r="P453" s="5" t="str">
        <f aca="false">VLOOKUP(A453,product!B453:Y1072,23,0)</f>
        <v>{"id":"452","car_part_id":"452","bestbuy_id":"1996","category":"battery","brand":"energizer","name":"D31L","value":"","description":"7050","price":"7050"},</v>
      </c>
    </row>
    <row r="454" customFormat="false" ht="13.8" hidden="false" customHeight="false" outlineLevel="0" collapsed="false">
      <c r="A454" s="5" t="n">
        <v>453</v>
      </c>
      <c r="B454" s="8" t="n">
        <v>453</v>
      </c>
      <c r="C454" s="5" t="n">
        <f aca="false">IFERROR(VLOOKUP(B454,model!A453:H1072,8,0),"")</f>
        <v>1</v>
      </c>
      <c r="D454" s="5" t="str">
        <f aca="false">IFERROR(VLOOKUP(C454,part!$A$2:$E$51,2,0),"")</f>
        <v>BATTERY</v>
      </c>
      <c r="E454" s="5" t="str">
        <f aca="false">IFERROR(VLOOKUP(C454,part!$A$2:$E$51,3,0),"")</f>
        <v>OE BATTERY</v>
      </c>
      <c r="F454" s="5" t="str">
        <f aca="false">IFERROR(VLOOKUP(C454,part!$A$2:$E$51,4,0),"")</f>
        <v>N70</v>
      </c>
      <c r="G454" s="5" t="n">
        <f aca="false">IFERROR(VLOOKUP(C454,part!$A$2:$E$51,5,0),"")</f>
        <v>0</v>
      </c>
      <c r="H454" s="5" t="str">
        <f aca="false">VLOOKUP(A454,model!$A$1:$I$620,9,0)</f>
        <v>D31L</v>
      </c>
      <c r="I454" s="5" t="n">
        <f aca="false">VLOOKUP(B454,model!$A$2:$J$620,10,0)</f>
        <v>0</v>
      </c>
      <c r="J454" s="5" t="e">
        <f aca="false">VLOOKUP(B454,Sheet6!K453:L1356,2,0)</f>
        <v>#N/A</v>
      </c>
      <c r="K454" s="5" t="n">
        <f aca="false">VLOOKUP(B454,model!A453:M1072,13,0)</f>
        <v>1996</v>
      </c>
      <c r="L454" s="5" t="str">
        <f aca="false">"{"&amp;""""&amp;"id"&amp;""""&amp;":"&amp;""""&amp;A454&amp;""""&amp;","&amp;""""&amp;"car_model_id"&amp;""""&amp;":"&amp;""""&amp;B454&amp;""""&amp;","&amp;""""&amp;"car_model"&amp;""""&amp;":"&amp;"["&amp;N454&amp;"],"&amp;""""&amp;"parts"&amp;""""&amp;":"&amp;"["&amp;O454&amp;"]"&amp;","&amp;""""&amp;"products"&amp;""""&amp;":"&amp;"["&amp;P454&amp;"]"&amp;"}"&amp;","</f>
        <v>{"id":"453","car_model_id":"453","car_model":[{"id":"453","make_id":"30","model_name":"Frontier Navarra Brute 2.5XL 4x4 MT","year_model":"2011","description":""},],"parts":[{"id":"1","category":"BATTERY","name":"OE BATTERY","code":"N70","description":""},],"products":[{"id":"453","car_part_id":"453","bestbuy_id":"1996","category":"battery","brand":"energizer","name":"D31L","value":"","description":"7050","price":"7050"},]},</v>
      </c>
      <c r="M454" s="5" t="str">
        <f aca="false">"parts"&amp;""""&amp;":"&amp;"["&amp;O454&amp;"]"&amp;","&amp;""""&amp;"products"&amp;""""&amp;":"&amp;"["&amp;P454&amp;"]"&amp;"}"&amp;","</f>
        <v>parts":[{"id":"1","category":"BATTERY","name":"OE BATTERY","code":"N70","description":""},],"products":[{"id":"453","car_part_id":"453","bestbuy_id":"1996","category":"battery","brand":"energizer","name":"D31L","value":"","description":"7050","price":"7050"},]},</v>
      </c>
      <c r="N454" s="5" t="str">
        <f aca="false">VLOOKUP(B454,model!$A$2:$V$620,22,0)</f>
        <v>{"id":"453","make_id":"30","model_name":"Frontier Navarra Brute 2.5XL 4x4 MT","year_model":"2011","description":""},</v>
      </c>
      <c r="O454" s="5" t="str">
        <f aca="false">IFERROR(VLOOKUP(C454,part!$A$2:$G$51,7,0),"")</f>
        <v>{"id":"1","category":"BATTERY","name":"OE BATTERY","code":"N70","description":""},</v>
      </c>
      <c r="P454" s="5" t="str">
        <f aca="false">VLOOKUP(A454,product!B454:Y1073,23,0)</f>
        <v>{"id":"453","car_part_id":"453","bestbuy_id":"1996","category":"battery","brand":"energizer","name":"D31L","value":"","description":"7050","price":"7050"},</v>
      </c>
    </row>
    <row r="455" customFormat="false" ht="13.8" hidden="false" customHeight="false" outlineLevel="0" collapsed="false">
      <c r="A455" s="5" t="n">
        <v>454</v>
      </c>
      <c r="B455" s="8" t="n">
        <v>454</v>
      </c>
      <c r="C455" s="5" t="n">
        <f aca="false">IFERROR(VLOOKUP(B455,model!A454:H1073,8,0),"")</f>
        <v>1</v>
      </c>
      <c r="D455" s="5" t="str">
        <f aca="false">IFERROR(VLOOKUP(C455,part!$A$2:$E$51,2,0),"")</f>
        <v>BATTERY</v>
      </c>
      <c r="E455" s="5" t="str">
        <f aca="false">IFERROR(VLOOKUP(C455,part!$A$2:$E$51,3,0),"")</f>
        <v>OE BATTERY</v>
      </c>
      <c r="F455" s="5" t="str">
        <f aca="false">IFERROR(VLOOKUP(C455,part!$A$2:$E$51,4,0),"")</f>
        <v>N70</v>
      </c>
      <c r="G455" s="5" t="n">
        <f aca="false">IFERROR(VLOOKUP(C455,part!$A$2:$E$51,5,0),"")</f>
        <v>0</v>
      </c>
      <c r="H455" s="5" t="str">
        <f aca="false">VLOOKUP(A455,model!$A$1:$I$620,9,0)</f>
        <v>D31L</v>
      </c>
      <c r="I455" s="5" t="n">
        <f aca="false">VLOOKUP(B455,model!$A$2:$J$620,10,0)</f>
        <v>0</v>
      </c>
      <c r="J455" s="5" t="e">
        <f aca="false">VLOOKUP(B455,Sheet6!K454:L1357,2,0)</f>
        <v>#N/A</v>
      </c>
      <c r="K455" s="5" t="n">
        <f aca="false">VLOOKUP(B455,model!A454:M1073,13,0)</f>
        <v>1996</v>
      </c>
      <c r="L455" s="5" t="str">
        <f aca="false">"{"&amp;""""&amp;"id"&amp;""""&amp;":"&amp;""""&amp;A455&amp;""""&amp;","&amp;""""&amp;"car_model_id"&amp;""""&amp;":"&amp;""""&amp;B455&amp;""""&amp;","&amp;""""&amp;"car_model"&amp;""""&amp;":"&amp;"["&amp;N455&amp;"],"&amp;""""&amp;"parts"&amp;""""&amp;":"&amp;"["&amp;O455&amp;"]"&amp;","&amp;""""&amp;"products"&amp;""""&amp;":"&amp;"["&amp;P455&amp;"]"&amp;"}"&amp;","</f>
        <v>{"id":"454","car_model_id":"454","car_model":[{"id":"454","make_id":"30","model_name":"Frontier Navarra Krome Edition 2.5 CRDI 4x4 MT","year_model":"2011","description":""},],"parts":[{"id":"1","category":"BATTERY","name":"OE BATTERY","code":"N70","description":""},],"products":[{"id":"454","car_part_id":"454","bestbuy_id":"1996","category":"battery","brand":"energizer","name":"D31L","value":"","description":"7050","price":"7050"},]},</v>
      </c>
      <c r="M455" s="5" t="str">
        <f aca="false">"parts"&amp;""""&amp;":"&amp;"["&amp;O455&amp;"]"&amp;","&amp;""""&amp;"products"&amp;""""&amp;":"&amp;"["&amp;P455&amp;"]"&amp;"}"&amp;","</f>
        <v>parts":[{"id":"1","category":"BATTERY","name":"OE BATTERY","code":"N70","description":""},],"products":[{"id":"454","car_part_id":"454","bestbuy_id":"1996","category":"battery","brand":"energizer","name":"D31L","value":"","description":"7050","price":"7050"},]},</v>
      </c>
      <c r="N455" s="5" t="str">
        <f aca="false">VLOOKUP(B455,model!$A$2:$V$620,22,0)</f>
        <v>{"id":"454","make_id":"30","model_name":"Frontier Navarra Krome Edition 2.5 CRDI 4x4 MT","year_model":"2011","description":""},</v>
      </c>
      <c r="O455" s="5" t="str">
        <f aca="false">IFERROR(VLOOKUP(C455,part!$A$2:$G$51,7,0),"")</f>
        <v>{"id":"1","category":"BATTERY","name":"OE BATTERY","code":"N70","description":""},</v>
      </c>
      <c r="P455" s="5" t="str">
        <f aca="false">VLOOKUP(A455,product!B455:Y1074,23,0)</f>
        <v>{"id":"454","car_part_id":"454","bestbuy_id":"1996","category":"battery","brand":"energizer","name":"D31L","value":"","description":"7050","price":"7050"},</v>
      </c>
    </row>
    <row r="456" customFormat="false" ht="13.8" hidden="false" customHeight="false" outlineLevel="0" collapsed="false">
      <c r="A456" s="5" t="n">
        <v>455</v>
      </c>
      <c r="B456" s="8" t="n">
        <v>455</v>
      </c>
      <c r="C456" s="5" t="n">
        <f aca="false">IFERROR(VLOOKUP(B456,model!A455:H1074,8,0),"")</f>
        <v>1</v>
      </c>
      <c r="D456" s="5" t="str">
        <f aca="false">IFERROR(VLOOKUP(C456,part!$A$2:$E$51,2,0),"")</f>
        <v>BATTERY</v>
      </c>
      <c r="E456" s="5" t="str">
        <f aca="false">IFERROR(VLOOKUP(C456,part!$A$2:$E$51,3,0),"")</f>
        <v>OE BATTERY</v>
      </c>
      <c r="F456" s="5" t="str">
        <f aca="false">IFERROR(VLOOKUP(C456,part!$A$2:$E$51,4,0),"")</f>
        <v>N70</v>
      </c>
      <c r="G456" s="5" t="n">
        <f aca="false">IFERROR(VLOOKUP(C456,part!$A$2:$E$51,5,0),"")</f>
        <v>0</v>
      </c>
      <c r="H456" s="5" t="str">
        <f aca="false">VLOOKUP(A456,model!$A$1:$I$620,9,0)</f>
        <v>D31L</v>
      </c>
      <c r="I456" s="5" t="n">
        <f aca="false">VLOOKUP(B456,model!$A$2:$J$620,10,0)</f>
        <v>0</v>
      </c>
      <c r="J456" s="5" t="e">
        <f aca="false">VLOOKUP(B456,Sheet6!K455:L1358,2,0)</f>
        <v>#N/A</v>
      </c>
      <c r="K456" s="5" t="n">
        <f aca="false">VLOOKUP(B456,model!A455:M1074,13,0)</f>
        <v>1996</v>
      </c>
      <c r="L456" s="5" t="str">
        <f aca="false">"{"&amp;""""&amp;"id"&amp;""""&amp;":"&amp;""""&amp;A456&amp;""""&amp;","&amp;""""&amp;"car_model_id"&amp;""""&amp;":"&amp;""""&amp;B456&amp;""""&amp;","&amp;""""&amp;"car_model"&amp;""""&amp;":"&amp;"["&amp;N456&amp;"],"&amp;""""&amp;"parts"&amp;""""&amp;":"&amp;"["&amp;O456&amp;"]"&amp;","&amp;""""&amp;"products"&amp;""""&amp;":"&amp;"["&amp;P456&amp;"]"&amp;"}"&amp;","</f>
        <v>{"id":"455","car_model_id":"455","car_model":[{"id":"455","make_id":"30","model_name":"Frontier Navarra Krome Edition 2.5 CRDI 4x4 AT","year_model":"2011","description":""},],"parts":[{"id":"1","category":"BATTERY","name":"OE BATTERY","code":"N70","description":""},],"products":[{"id":"455","car_part_id":"455","bestbuy_id":"1996","category":"battery","brand":"energizer","name":"D31L","value":"","description":"7050","price":"7050"},]},</v>
      </c>
      <c r="M456" s="5" t="str">
        <f aca="false">"parts"&amp;""""&amp;":"&amp;"["&amp;O456&amp;"]"&amp;","&amp;""""&amp;"products"&amp;""""&amp;":"&amp;"["&amp;P456&amp;"]"&amp;"}"&amp;","</f>
        <v>parts":[{"id":"1","category":"BATTERY","name":"OE BATTERY","code":"N70","description":""},],"products":[{"id":"455","car_part_id":"455","bestbuy_id":"1996","category":"battery","brand":"energizer","name":"D31L","value":"","description":"7050","price":"7050"},]},</v>
      </c>
      <c r="N456" s="5" t="str">
        <f aca="false">VLOOKUP(B456,model!$A$2:$V$620,22,0)</f>
        <v>{"id":"455","make_id":"30","model_name":"Frontier Navarra Krome Edition 2.5 CRDI 4x4 AT","year_model":"2011","description":""},</v>
      </c>
      <c r="O456" s="5" t="str">
        <f aca="false">IFERROR(VLOOKUP(C456,part!$A$2:$G$51,7,0),"")</f>
        <v>{"id":"1","category":"BATTERY","name":"OE BATTERY","code":"N70","description":""},</v>
      </c>
      <c r="P456" s="5" t="str">
        <f aca="false">VLOOKUP(A456,product!B456:Y1075,23,0)</f>
        <v>{"id":"455","car_part_id":"455","bestbuy_id":"1996","category":"battery","brand":"energizer","name":"D31L","value":"","description":"7050","price":"7050"},</v>
      </c>
    </row>
    <row r="457" customFormat="false" ht="13.8" hidden="false" customHeight="false" outlineLevel="0" collapsed="false">
      <c r="A457" s="5" t="n">
        <v>456</v>
      </c>
      <c r="B457" s="8" t="n">
        <v>456</v>
      </c>
      <c r="C457" s="5" t="n">
        <f aca="false">IFERROR(VLOOKUP(B457,model!A456:H1075,8,0),"")</f>
        <v>3</v>
      </c>
      <c r="D457" s="5" t="str">
        <f aca="false">IFERROR(VLOOKUP(C457,part!$A$2:$E$51,2,0),"")</f>
        <v>BATTERY</v>
      </c>
      <c r="E457" s="5" t="str">
        <f aca="false">IFERROR(VLOOKUP(C457,part!$A$2:$E$51,3,0),"")</f>
        <v>OE BATTERY</v>
      </c>
      <c r="F457" s="5" t="str">
        <f aca="false">IFERROR(VLOOKUP(C457,part!$A$2:$E$51,4,0),"")</f>
        <v>NS60</v>
      </c>
      <c r="G457" s="5" t="n">
        <f aca="false">IFERROR(VLOOKUP(C457,part!$A$2:$E$51,5,0),"")</f>
        <v>0</v>
      </c>
      <c r="H457" s="5" t="str">
        <f aca="false">VLOOKUP(A457,model!$A$1:$I$620,9,0)</f>
        <v>B24LS</v>
      </c>
      <c r="I457" s="5" t="n">
        <f aca="false">VLOOKUP(B457,model!$A$2:$J$620,10,0)</f>
        <v>1985</v>
      </c>
      <c r="J457" s="5" t="e">
        <f aca="false">VLOOKUP(B457,Sheet6!K456:L1359,2,0)</f>
        <v>#N/A</v>
      </c>
      <c r="K457" s="5" t="str">
        <f aca="false">VLOOKUP(B457,model!A456:M1075,13,0)</f>
        <v>1988/1985</v>
      </c>
      <c r="L457" s="5" t="str">
        <f aca="false">"{"&amp;""""&amp;"id"&amp;""""&amp;":"&amp;""""&amp;A457&amp;""""&amp;","&amp;""""&amp;"car_model_id"&amp;""""&amp;":"&amp;""""&amp;B457&amp;""""&amp;","&amp;""""&amp;"car_model"&amp;""""&amp;":"&amp;"["&amp;N457&amp;"],"&amp;""""&amp;"parts"&amp;""""&amp;":"&amp;"["&amp;O457&amp;"]"&amp;","&amp;""""&amp;"products"&amp;""""&amp;":"&amp;"["&amp;P457&amp;"]"&amp;"}"&amp;","</f>
        <v>{"id":"456","car_model_id":"456","car_model":[{"id":"456","make_id":"30","model_name":"Almera (N17) 1.2/1.5 (Versa in the US)","year_model":"2012","description":""},],"parts":[{"id":"3","category":"BATTERY","name":"OE BATTERY","code":"NS60","description":""},],"products":[{"id":"456","car_part_id":"456","bestbuy_id":"1988","category":"battery","brand":"energizer","name":"B24LS","value":"","description":"5250","price":"5250"},{"id":"671","car_part_id":"456","bestbuy_id":"1985","category":"battery","brand":"energizer","name":"B24LS","description":"","price":"5300"},]},</v>
      </c>
      <c r="M457" s="5" t="str">
        <f aca="false">"parts"&amp;""""&amp;":"&amp;"["&amp;O457&amp;"]"&amp;","&amp;""""&amp;"products"&amp;""""&amp;":"&amp;"["&amp;P457&amp;"]"&amp;"}"&amp;","</f>
        <v>parts":[{"id":"3","category":"BATTERY","name":"OE BATTERY","code":"NS60","description":""},],"products":[{"id":"456","car_part_id":"456","bestbuy_id":"1988","category":"battery","brand":"energizer","name":"B24LS","value":"","description":"5250","price":"5250"},{"id":"671","car_part_id":"456","bestbuy_id":"1985","category":"battery","brand":"energizer","name":"B24LS","description":"","price":"5300"},]},</v>
      </c>
      <c r="N457" s="5" t="str">
        <f aca="false">VLOOKUP(B457,model!$A$2:$V$620,22,0)</f>
        <v>{"id":"456","make_id":"30","model_name":"Almera (N17) 1.2/1.5 (Versa in the US)","year_model":"2012","description":""},</v>
      </c>
      <c r="O457" s="5" t="str">
        <f aca="false">IFERROR(VLOOKUP(C457,part!$A$2:$G$51,7,0),"")</f>
        <v>{"id":"3","category":"BATTERY","name":"OE BATTERY","code":"NS60","description":""},</v>
      </c>
      <c r="P457" s="5" t="str">
        <f aca="false">VLOOKUP(A457,product!B457:Y1076,23,0)</f>
        <v>{"id":"456","car_part_id":"456","bestbuy_id":"1988","category":"battery","brand":"energizer","name":"B24LS","value":"","description":"5250","price":"5250"},{"id":"671","car_part_id":"456","bestbuy_id":"1985","category":"battery","brand":"energizer","name":"B24LS","description":"","price":"5300"},</v>
      </c>
    </row>
    <row r="458" customFormat="false" ht="13.8" hidden="false" customHeight="false" outlineLevel="0" collapsed="false">
      <c r="A458" s="5" t="n">
        <v>457</v>
      </c>
      <c r="B458" s="8" t="n">
        <v>457</v>
      </c>
      <c r="C458" s="5" t="n">
        <f aca="false">IFERROR(VLOOKUP(B458,model!A457:H1076,8,0),"")</f>
        <v>1</v>
      </c>
      <c r="D458" s="5" t="str">
        <f aca="false">IFERROR(VLOOKUP(C458,part!$A$2:$E$51,2,0),"")</f>
        <v>BATTERY</v>
      </c>
      <c r="E458" s="5" t="str">
        <f aca="false">IFERROR(VLOOKUP(C458,part!$A$2:$E$51,3,0),"")</f>
        <v>OE BATTERY</v>
      </c>
      <c r="F458" s="5" t="str">
        <f aca="false">IFERROR(VLOOKUP(C458,part!$A$2:$E$51,4,0),"")</f>
        <v>N70</v>
      </c>
      <c r="G458" s="5" t="n">
        <f aca="false">IFERROR(VLOOKUP(C458,part!$A$2:$E$51,5,0),"")</f>
        <v>0</v>
      </c>
      <c r="H458" s="5" t="str">
        <f aca="false">VLOOKUP(A458,model!$A$1:$I$620,9,0)</f>
        <v>110D31L</v>
      </c>
      <c r="I458" s="5" t="n">
        <f aca="false">VLOOKUP(B458,model!$A$2:$J$620,10,0)</f>
        <v>0</v>
      </c>
      <c r="J458" s="5" t="e">
        <f aca="false">VLOOKUP(B458,Sheet6!K457:L1360,2,0)</f>
        <v>#N/A</v>
      </c>
      <c r="K458" s="5" t="n">
        <f aca="false">VLOOKUP(B458,model!A457:M1076,13,0)</f>
        <v>0</v>
      </c>
      <c r="L458" s="5" t="str">
        <f aca="false">"{"&amp;""""&amp;"id"&amp;""""&amp;":"&amp;""""&amp;A458&amp;""""&amp;","&amp;""""&amp;"car_model_id"&amp;""""&amp;":"&amp;""""&amp;B458&amp;""""&amp;","&amp;""""&amp;"car_model"&amp;""""&amp;":"&amp;"["&amp;N458&amp;"],"&amp;""""&amp;"parts"&amp;""""&amp;":"&amp;"["&amp;O458&amp;"]"&amp;","&amp;""""&amp;"products"&amp;""""&amp;":"&amp;"["&amp;P458&amp;"]"&amp;"}"&amp;","</f>
        <v>{"id":"457","car_model_id":"457","car_model":[{"id":"457","make_id":"30","model_name":"NP300 Navarra 2.5LI (All Variants)","year_model":"2015","description":""},],"parts":[{"id":"1","category":"BATTERY","name":"OE BATTERY","code":"N70","description":""},],"products":[{"id":"457","car_part_id":"457","bestbuy_id":"0","category":"battery","brand":"energizer","name":"110D31L","value":"","description":"","price":""},]},</v>
      </c>
      <c r="M458" s="5" t="str">
        <f aca="false">"parts"&amp;""""&amp;":"&amp;"["&amp;O458&amp;"]"&amp;","&amp;""""&amp;"products"&amp;""""&amp;":"&amp;"["&amp;P458&amp;"]"&amp;"}"&amp;","</f>
        <v>parts":[{"id":"1","category":"BATTERY","name":"OE BATTERY","code":"N70","description":""},],"products":[{"id":"457","car_part_id":"457","bestbuy_id":"0","category":"battery","brand":"energizer","name":"110D31L","value":"","description":"","price":""},]},</v>
      </c>
      <c r="N458" s="5" t="str">
        <f aca="false">VLOOKUP(B458,model!$A$2:$V$620,22,0)</f>
        <v>{"id":"457","make_id":"30","model_name":"NP300 Navarra 2.5LI (All Variants)","year_model":"2015","description":""},</v>
      </c>
      <c r="O458" s="5" t="str">
        <f aca="false">IFERROR(VLOOKUP(C458,part!$A$2:$G$51,7,0),"")</f>
        <v>{"id":"1","category":"BATTERY","name":"OE BATTERY","code":"N70","description":""},</v>
      </c>
      <c r="P458" s="5" t="str">
        <f aca="false">VLOOKUP(A458,product!B458:Y1077,23,0)</f>
        <v>{"id":"457","car_part_id":"457","bestbuy_id":"0","category":"battery","brand":"energizer","name":"110D31L","value":"","description":"","price":""},</v>
      </c>
    </row>
    <row r="459" customFormat="false" ht="13.8" hidden="false" customHeight="false" outlineLevel="0" collapsed="false">
      <c r="A459" s="5" t="n">
        <v>458</v>
      </c>
      <c r="B459" s="8" t="n">
        <v>458</v>
      </c>
      <c r="C459" s="5" t="str">
        <f aca="false">IFERROR(VLOOKUP(B459,model!A458:H1077,8,0),"")</f>
        <v/>
      </c>
      <c r="D459" s="5" t="str">
        <f aca="false">IFERROR(VLOOKUP(C459,part!$A$2:$E$51,2,0),"")</f>
        <v/>
      </c>
      <c r="E459" s="5" t="str">
        <f aca="false">IFERROR(VLOOKUP(C459,part!$A$2:$E$51,3,0),"")</f>
        <v/>
      </c>
      <c r="F459" s="5" t="str">
        <f aca="false">IFERROR(VLOOKUP(C459,part!$A$2:$E$51,4,0),"")</f>
        <v/>
      </c>
      <c r="G459" s="5" t="str">
        <f aca="false">IFERROR(VLOOKUP(C459,part!$A$2:$E$51,5,0),"")</f>
        <v/>
      </c>
      <c r="H459" s="5" t="n">
        <f aca="false">VLOOKUP(A459,model!$A$1:$I$620,9,0)</f>
        <v>0</v>
      </c>
      <c r="I459" s="5" t="n">
        <f aca="false">VLOOKUP(B459,model!$A$2:$J$620,10,0)</f>
        <v>0</v>
      </c>
      <c r="J459" s="5" t="e">
        <f aca="false">VLOOKUP(B459,Sheet6!K458:L1361,2,0)</f>
        <v>#N/A</v>
      </c>
      <c r="K459" s="5" t="n">
        <f aca="false">VLOOKUP(B459,model!A458:M1077,13,0)</f>
        <v>0</v>
      </c>
      <c r="L459" s="5" t="str">
        <f aca="false">"{"&amp;""""&amp;"id"&amp;""""&amp;":"&amp;""""&amp;A459&amp;""""&amp;","&amp;""""&amp;"car_model_id"&amp;""""&amp;":"&amp;""""&amp;B459&amp;""""&amp;","&amp;""""&amp;"car_model"&amp;""""&amp;":"&amp;"["&amp;N459&amp;"],"&amp;""""&amp;"parts"&amp;""""&amp;":"&amp;"["&amp;O459&amp;"]"&amp;","&amp;""""&amp;"products"&amp;""""&amp;":"&amp;"["&amp;P459&amp;"]"&amp;"}"&amp;","</f>
        <v>{"id":"458","car_model_id":"458","car_model":[{"id":"458","make_id":"30","model_name":"Grand Livina 1.8 XL Elite","year_model":"","description":""},],"parts":[],"products":[{"id":"458","car_part_id":"458","bestbuy_id":"0","category":"battery","brand":"energizer","name":"0","value":"","description":"","price":""},]},</v>
      </c>
      <c r="M459" s="5" t="str">
        <f aca="false">"parts"&amp;""""&amp;":"&amp;"["&amp;O459&amp;"]"&amp;","&amp;""""&amp;"products"&amp;""""&amp;":"&amp;"["&amp;P459&amp;"]"&amp;"}"&amp;","</f>
        <v>parts":[],"products":[{"id":"458","car_part_id":"458","bestbuy_id":"0","category":"battery","brand":"energizer","name":"0","value":"","description":"","price":""},]},</v>
      </c>
      <c r="N459" s="5" t="str">
        <f aca="false">VLOOKUP(B459,model!$A$2:$V$620,22,0)</f>
        <v>{"id":"458","make_id":"30","model_name":"Grand Livina 1.8 XL Elite","year_model":"","description":""},</v>
      </c>
      <c r="O459" s="5" t="str">
        <f aca="false">IFERROR(VLOOKUP(C459,part!$A$2:$G$51,7,0),"")</f>
        <v/>
      </c>
      <c r="P459" s="5" t="str">
        <f aca="false">VLOOKUP(A459,product!B459:Y1078,23,0)</f>
        <v>{"id":"458","car_part_id":"458","bestbuy_id":"0","category":"battery","brand":"energizer","name":"0","value":"","description":"","price":""},</v>
      </c>
    </row>
    <row r="460" customFormat="false" ht="13.8" hidden="false" customHeight="false" outlineLevel="0" collapsed="false">
      <c r="A460" s="5" t="n">
        <v>459</v>
      </c>
      <c r="B460" s="8" t="n">
        <v>459</v>
      </c>
      <c r="C460" s="5" t="n">
        <f aca="false">IFERROR(VLOOKUP(B460,model!A459:H1078,8,0),"")</f>
        <v>3</v>
      </c>
      <c r="D460" s="5" t="str">
        <f aca="false">IFERROR(VLOOKUP(C460,part!$A$2:$E$51,2,0),"")</f>
        <v>BATTERY</v>
      </c>
      <c r="E460" s="5" t="str">
        <f aca="false">IFERROR(VLOOKUP(C460,part!$A$2:$E$51,3,0),"")</f>
        <v>OE BATTERY</v>
      </c>
      <c r="F460" s="5" t="str">
        <f aca="false">IFERROR(VLOOKUP(C460,part!$A$2:$E$51,4,0),"")</f>
        <v>NS60</v>
      </c>
      <c r="G460" s="5" t="n">
        <f aca="false">IFERROR(VLOOKUP(C460,part!$A$2:$E$51,5,0),"")</f>
        <v>0</v>
      </c>
      <c r="H460" s="5" t="str">
        <f aca="false">VLOOKUP(A460,model!$A$1:$I$620,9,0)</f>
        <v>B24LS</v>
      </c>
      <c r="I460" s="5" t="n">
        <f aca="false">VLOOKUP(B460,model!$A$2:$J$620,10,0)</f>
        <v>1985</v>
      </c>
      <c r="J460" s="5" t="e">
        <f aca="false">VLOOKUP(B460,Sheet6!K459:L1362,2,0)</f>
        <v>#N/A</v>
      </c>
      <c r="K460" s="5" t="str">
        <f aca="false">VLOOKUP(B460,model!A459:M1078,13,0)</f>
        <v>1988/1985</v>
      </c>
      <c r="L460" s="5" t="str">
        <f aca="false">"{"&amp;""""&amp;"id"&amp;""""&amp;":"&amp;""""&amp;A460&amp;""""&amp;","&amp;""""&amp;"car_model_id"&amp;""""&amp;":"&amp;""""&amp;B460&amp;""""&amp;","&amp;""""&amp;"car_model"&amp;""""&amp;":"&amp;"["&amp;N460&amp;"],"&amp;""""&amp;"parts"&amp;""""&amp;":"&amp;"["&amp;O460&amp;"]"&amp;","&amp;""""&amp;"products"&amp;""""&amp;":"&amp;"["&amp;P460&amp;"]"&amp;"}"&amp;","</f>
        <v>{"id":"459","car_model_id":"459","car_model":[{"id":"459","make_id":"30","model_name":"Grand Livina 1.8 XR Luxury ","year_model":"","description":""},],"parts":[{"id":"3","category":"BATTERY","name":"OE BATTERY","code":"NS60","description":""},],"products":[{"id":"459","car_part_id":"459","bestbuy_id":"1988","category":"battery","brand":"energizer","name":"B24LS","value":"","description":"5250","price":"5250"},{"id":"672","car_part_id":"459","bestbuy_id":"1985","category":"battery","brand":"energizer","name":"B24LS","description":"","price":"5300"},]},</v>
      </c>
      <c r="M460" s="5" t="str">
        <f aca="false">"parts"&amp;""""&amp;":"&amp;"["&amp;O460&amp;"]"&amp;","&amp;""""&amp;"products"&amp;""""&amp;":"&amp;"["&amp;P460&amp;"]"&amp;"}"&amp;","</f>
        <v>parts":[{"id":"3","category":"BATTERY","name":"OE BATTERY","code":"NS60","description":""},],"products":[{"id":"459","car_part_id":"459","bestbuy_id":"1988","category":"battery","brand":"energizer","name":"B24LS","value":"","description":"5250","price":"5250"},{"id":"672","car_part_id":"459","bestbuy_id":"1985","category":"battery","brand":"energizer","name":"B24LS","description":"","price":"5300"},]},</v>
      </c>
      <c r="N460" s="5" t="str">
        <f aca="false">VLOOKUP(B460,model!$A$2:$V$620,22,0)</f>
        <v>{"id":"459","make_id":"30","model_name":"Grand Livina 1.8 XR Luxury ","year_model":"","description":""},</v>
      </c>
      <c r="O460" s="5" t="str">
        <f aca="false">IFERROR(VLOOKUP(C460,part!$A$2:$G$51,7,0),"")</f>
        <v>{"id":"3","category":"BATTERY","name":"OE BATTERY","code":"NS60","description":""},</v>
      </c>
      <c r="P460" s="5" t="str">
        <f aca="false">VLOOKUP(A460,product!B460:Y1079,23,0)</f>
        <v>{"id":"459","car_part_id":"459","bestbuy_id":"1988","category":"battery","brand":"energizer","name":"B24LS","value":"","description":"5250","price":"5250"},{"id":"672","car_part_id":"459","bestbuy_id":"1985","category":"battery","brand":"energizer","name":"B24LS","description":"","price":"5300"},</v>
      </c>
    </row>
    <row r="461" customFormat="false" ht="13.8" hidden="false" customHeight="false" outlineLevel="0" collapsed="false">
      <c r="A461" s="5" t="n">
        <v>460</v>
      </c>
      <c r="B461" s="8" t="n">
        <v>460</v>
      </c>
      <c r="C461" s="5" t="str">
        <f aca="false">IFERROR(VLOOKUP(B461,model!A460:H1079,8,0),"")</f>
        <v/>
      </c>
      <c r="D461" s="5" t="str">
        <f aca="false">IFERROR(VLOOKUP(C461,part!$A$2:$E$51,2,0),"")</f>
        <v/>
      </c>
      <c r="E461" s="5" t="str">
        <f aca="false">IFERROR(VLOOKUP(C461,part!$A$2:$E$51,3,0),"")</f>
        <v/>
      </c>
      <c r="F461" s="5" t="str">
        <f aca="false">IFERROR(VLOOKUP(C461,part!$A$2:$E$51,4,0),"")</f>
        <v/>
      </c>
      <c r="G461" s="5" t="str">
        <f aca="false">IFERROR(VLOOKUP(C461,part!$A$2:$E$51,5,0),"")</f>
        <v/>
      </c>
      <c r="H461" s="5" t="n">
        <f aca="false">VLOOKUP(A461,model!$A$1:$I$620,9,0)</f>
        <v>0</v>
      </c>
      <c r="I461" s="5" t="n">
        <f aca="false">VLOOKUP(B461,model!$A$2:$J$620,10,0)</f>
        <v>0</v>
      </c>
      <c r="J461" s="5" t="e">
        <f aca="false">VLOOKUP(B461,Sheet6!K460:L1363,2,0)</f>
        <v>#N/A</v>
      </c>
      <c r="K461" s="5" t="n">
        <f aca="false">VLOOKUP(B461,model!A460:M1079,13,0)</f>
        <v>0</v>
      </c>
      <c r="L461" s="5" t="str">
        <f aca="false">"{"&amp;""""&amp;"id"&amp;""""&amp;":"&amp;""""&amp;A461&amp;""""&amp;","&amp;""""&amp;"car_model_id"&amp;""""&amp;":"&amp;""""&amp;B461&amp;""""&amp;","&amp;""""&amp;"car_model"&amp;""""&amp;":"&amp;"["&amp;N461&amp;"],"&amp;""""&amp;"parts"&amp;""""&amp;":"&amp;"["&amp;O461&amp;"]"&amp;","&amp;""""&amp;"products"&amp;""""&amp;":"&amp;"["&amp;P461&amp;"]"&amp;"}"&amp;","</f>
        <v>{"id":"460","car_model_id":"460","car_model":[{"id":"460","make_id":"30","model_name":"Grand Livina 2.8 XV Elegance","year_model":"","description":""},],"parts":[],"products":[{"id":"460","car_part_id":"460","bestbuy_id":"0","category":"battery","brand":"energizer","name":"0","value":"","description":"","price":""},]},</v>
      </c>
      <c r="M461" s="5" t="str">
        <f aca="false">"parts"&amp;""""&amp;":"&amp;"["&amp;O461&amp;"]"&amp;","&amp;""""&amp;"products"&amp;""""&amp;":"&amp;"["&amp;P461&amp;"]"&amp;"}"&amp;","</f>
        <v>parts":[],"products":[{"id":"460","car_part_id":"460","bestbuy_id":"0","category":"battery","brand":"energizer","name":"0","value":"","description":"","price":""},]},</v>
      </c>
      <c r="N461" s="5" t="str">
        <f aca="false">VLOOKUP(B461,model!$A$2:$V$620,22,0)</f>
        <v>{"id":"460","make_id":"30","model_name":"Grand Livina 2.8 XV Elegance","year_model":"","description":""},</v>
      </c>
      <c r="O461" s="5" t="str">
        <f aca="false">IFERROR(VLOOKUP(C461,part!$A$2:$G$51,7,0),"")</f>
        <v/>
      </c>
      <c r="P461" s="5" t="str">
        <f aca="false">VLOOKUP(A461,product!B461:Y1080,23,0)</f>
        <v>{"id":"460","car_part_id":"460","bestbuy_id":"0","category":"battery","brand":"energizer","name":"0","value":"","description":"","price":""},</v>
      </c>
    </row>
    <row r="462" customFormat="false" ht="13.8" hidden="false" customHeight="false" outlineLevel="0" collapsed="false">
      <c r="A462" s="5" t="n">
        <v>461</v>
      </c>
      <c r="B462" s="8" t="n">
        <v>461</v>
      </c>
      <c r="C462" s="5" t="n">
        <f aca="false">IFERROR(VLOOKUP(B462,model!A461:H1080,8,0),"")</f>
        <v>2</v>
      </c>
      <c r="D462" s="5" t="str">
        <f aca="false">IFERROR(VLOOKUP(C462,part!$A$2:$E$51,2,0),"")</f>
        <v>BATTERY</v>
      </c>
      <c r="E462" s="5" t="str">
        <f aca="false">IFERROR(VLOOKUP(C462,part!$A$2:$E$51,3,0),"")</f>
        <v>OE BATTERY</v>
      </c>
      <c r="F462" s="5" t="str">
        <f aca="false">IFERROR(VLOOKUP(C462,part!$A$2:$E$51,4,0),"")</f>
        <v>NS50</v>
      </c>
      <c r="G462" s="5" t="n">
        <f aca="false">IFERROR(VLOOKUP(C462,part!$A$2:$E$51,5,0),"")</f>
        <v>0</v>
      </c>
      <c r="H462" s="5" t="str">
        <f aca="false">VLOOKUP(A462,model!$A$1:$I$620,9,0)</f>
        <v>D23L</v>
      </c>
      <c r="I462" s="5" t="n">
        <f aca="false">VLOOKUP(B462,model!$A$2:$J$620,10,0)</f>
        <v>0</v>
      </c>
      <c r="J462" s="5" t="e">
        <f aca="false">VLOOKUP(B462,Sheet6!K461:L1364,2,0)</f>
        <v>#N/A</v>
      </c>
      <c r="K462" s="5" t="n">
        <f aca="false">VLOOKUP(B462,model!A461:M1080,13,0)</f>
        <v>1983</v>
      </c>
      <c r="L462" s="5" t="str">
        <f aca="false">"{"&amp;""""&amp;"id"&amp;""""&amp;":"&amp;""""&amp;A462&amp;""""&amp;","&amp;""""&amp;"car_model_id"&amp;""""&amp;":"&amp;""""&amp;B462&amp;""""&amp;","&amp;""""&amp;"car_model"&amp;""""&amp;":"&amp;"["&amp;N462&amp;"],"&amp;""""&amp;"parts"&amp;""""&amp;":"&amp;"["&amp;O462&amp;"]"&amp;","&amp;""""&amp;"products"&amp;""""&amp;":"&amp;"["&amp;P462&amp;"]"&amp;"}"&amp;","</f>
        <v>{"id":"461","car_model_id":"461","car_model":[{"id":"461","make_id":"30","model_name":"Maxima","year_model":"1987 - 1991","description":""},],"parts":[{"id":"2","category":"BATTERY","name":"OE BATTERY","code":"NS50","description":""},],"products":[{"id":"461","car_part_id":"461","bestbuy_id":"1983","category":"battery","brand":"energizer","name":"D23L","value":"","description":"5950","price":"5950"},]},</v>
      </c>
      <c r="M462" s="5" t="str">
        <f aca="false">"parts"&amp;""""&amp;":"&amp;"["&amp;O462&amp;"]"&amp;","&amp;""""&amp;"products"&amp;""""&amp;":"&amp;"["&amp;P462&amp;"]"&amp;"}"&amp;","</f>
        <v>parts":[{"id":"2","category":"BATTERY","name":"OE BATTERY","code":"NS50","description":""},],"products":[{"id":"461","car_part_id":"461","bestbuy_id":"1983","category":"battery","brand":"energizer","name":"D23L","value":"","description":"5950","price":"5950"},]},</v>
      </c>
      <c r="N462" s="5" t="str">
        <f aca="false">VLOOKUP(B462,model!$A$2:$V$620,22,0)</f>
        <v>{"id":"461","make_id":"30","model_name":"Maxima","year_model":"1987 - 1991","description":""},</v>
      </c>
      <c r="O462" s="5" t="str">
        <f aca="false">IFERROR(VLOOKUP(C462,part!$A$2:$G$51,7,0),"")</f>
        <v>{"id":"2","category":"BATTERY","name":"OE BATTERY","code":"NS50","description":""},</v>
      </c>
      <c r="P462" s="5" t="str">
        <f aca="false">VLOOKUP(A462,product!B462:Y1081,23,0)</f>
        <v>{"id":"461","car_part_id":"461","bestbuy_id":"1983","category":"battery","brand":"energizer","name":"D23L","value":"","description":"5950","price":"5950"},</v>
      </c>
    </row>
    <row r="463" customFormat="false" ht="13.8" hidden="false" customHeight="false" outlineLevel="0" collapsed="false">
      <c r="A463" s="5" t="n">
        <v>462</v>
      </c>
      <c r="B463" s="8" t="n">
        <v>462</v>
      </c>
      <c r="C463" s="5" t="n">
        <f aca="false">IFERROR(VLOOKUP(B463,model!A462:H1081,8,0),"")</f>
        <v>2</v>
      </c>
      <c r="D463" s="5" t="str">
        <f aca="false">IFERROR(VLOOKUP(C463,part!$A$2:$E$51,2,0),"")</f>
        <v>BATTERY</v>
      </c>
      <c r="E463" s="5" t="str">
        <f aca="false">IFERROR(VLOOKUP(C463,part!$A$2:$E$51,3,0),"")</f>
        <v>OE BATTERY</v>
      </c>
      <c r="F463" s="5" t="str">
        <f aca="false">IFERROR(VLOOKUP(C463,part!$A$2:$E$51,4,0),"")</f>
        <v>NS50</v>
      </c>
      <c r="G463" s="5" t="n">
        <f aca="false">IFERROR(VLOOKUP(C463,part!$A$2:$E$51,5,0),"")</f>
        <v>0</v>
      </c>
      <c r="H463" s="5" t="str">
        <f aca="false">VLOOKUP(A463,model!$A$1:$I$620,9,0)</f>
        <v>D23L</v>
      </c>
      <c r="I463" s="5" t="n">
        <f aca="false">VLOOKUP(B463,model!$A$2:$J$620,10,0)</f>
        <v>0</v>
      </c>
      <c r="J463" s="5" t="e">
        <f aca="false">VLOOKUP(B463,Sheet6!K462:L1365,2,0)</f>
        <v>#N/A</v>
      </c>
      <c r="K463" s="5" t="n">
        <f aca="false">VLOOKUP(B463,model!A462:M1081,13,0)</f>
        <v>1983</v>
      </c>
      <c r="L463" s="5" t="str">
        <f aca="false">"{"&amp;""""&amp;"id"&amp;""""&amp;":"&amp;""""&amp;A463&amp;""""&amp;","&amp;""""&amp;"car_model_id"&amp;""""&amp;":"&amp;""""&amp;B463&amp;""""&amp;","&amp;""""&amp;"car_model"&amp;""""&amp;":"&amp;"["&amp;N463&amp;"],"&amp;""""&amp;"parts"&amp;""""&amp;":"&amp;"["&amp;O463&amp;"]"&amp;","&amp;""""&amp;"products"&amp;""""&amp;":"&amp;"["&amp;P463&amp;"]"&amp;"}"&amp;","</f>
        <v>{"id":"462","car_model_id":"462","car_model":[{"id":"462","make_id":"30","model_name":"Altima","year_model":"2015","description":""},],"parts":[{"id":"2","category":"BATTERY","name":"OE BATTERY","code":"NS50","description":""},],"products":[{"id":"462","car_part_id":"462","bestbuy_id":"1983","category":"battery","brand":"energizer","name":"D23L","value":"","description":"5950","price":"5950"},]},</v>
      </c>
      <c r="M463" s="5" t="str">
        <f aca="false">"parts"&amp;""""&amp;":"&amp;"["&amp;O463&amp;"]"&amp;","&amp;""""&amp;"products"&amp;""""&amp;":"&amp;"["&amp;P463&amp;"]"&amp;"}"&amp;","</f>
        <v>parts":[{"id":"2","category":"BATTERY","name":"OE BATTERY","code":"NS50","description":""},],"products":[{"id":"462","car_part_id":"462","bestbuy_id":"1983","category":"battery","brand":"energizer","name":"D23L","value":"","description":"5950","price":"5950"},]},</v>
      </c>
      <c r="N463" s="5" t="str">
        <f aca="false">VLOOKUP(B463,model!$A$2:$V$620,22,0)</f>
        <v>{"id":"462","make_id":"30","model_name":"Altima","year_model":"2015","description":""},</v>
      </c>
      <c r="O463" s="5" t="str">
        <f aca="false">IFERROR(VLOOKUP(C463,part!$A$2:$G$51,7,0),"")</f>
        <v>{"id":"2","category":"BATTERY","name":"OE BATTERY","code":"NS50","description":""},</v>
      </c>
      <c r="P463" s="5" t="str">
        <f aca="false">VLOOKUP(A463,product!B463:Y1082,23,0)</f>
        <v>{"id":"462","car_part_id":"462","bestbuy_id":"1983","category":"battery","brand":"energizer","name":"D23L","value":"","description":"5950","price":"5950"},</v>
      </c>
    </row>
    <row r="464" customFormat="false" ht="13.8" hidden="false" customHeight="false" outlineLevel="0" collapsed="false">
      <c r="A464" s="5" t="n">
        <v>463</v>
      </c>
      <c r="B464" s="8" t="n">
        <v>463</v>
      </c>
      <c r="C464" s="5" t="n">
        <f aca="false">IFERROR(VLOOKUP(B464,model!A463:H1082,8,0),"")</f>
        <v>2</v>
      </c>
      <c r="D464" s="5" t="str">
        <f aca="false">IFERROR(VLOOKUP(C464,part!$A$2:$E$51,2,0),"")</f>
        <v>BATTERY</v>
      </c>
      <c r="E464" s="5" t="str">
        <f aca="false">IFERROR(VLOOKUP(C464,part!$A$2:$E$51,3,0),"")</f>
        <v>OE BATTERY</v>
      </c>
      <c r="F464" s="5" t="str">
        <f aca="false">IFERROR(VLOOKUP(C464,part!$A$2:$E$51,4,0),"")</f>
        <v>NS50</v>
      </c>
      <c r="G464" s="5" t="n">
        <f aca="false">IFERROR(VLOOKUP(C464,part!$A$2:$E$51,5,0),"")</f>
        <v>0</v>
      </c>
      <c r="H464" s="5" t="str">
        <f aca="false">VLOOKUP(A464,model!$A$1:$I$620,9,0)</f>
        <v>D23L</v>
      </c>
      <c r="I464" s="5" t="n">
        <f aca="false">VLOOKUP(B464,model!$A$2:$J$620,10,0)</f>
        <v>0</v>
      </c>
      <c r="J464" s="5" t="e">
        <f aca="false">VLOOKUP(B464,Sheet6!K463:L1366,2,0)</f>
        <v>#N/A</v>
      </c>
      <c r="K464" s="5" t="n">
        <f aca="false">VLOOKUP(B464,model!A463:M1082,13,0)</f>
        <v>1983</v>
      </c>
      <c r="L464" s="5" t="str">
        <f aca="false">"{"&amp;""""&amp;"id"&amp;""""&amp;":"&amp;""""&amp;A464&amp;""""&amp;","&amp;""""&amp;"car_model_id"&amp;""""&amp;":"&amp;""""&amp;B464&amp;""""&amp;","&amp;""""&amp;"car_model"&amp;""""&amp;":"&amp;"["&amp;N464&amp;"],"&amp;""""&amp;"parts"&amp;""""&amp;":"&amp;"["&amp;O464&amp;"]"&amp;","&amp;""""&amp;"products"&amp;""""&amp;":"&amp;"["&amp;P464&amp;"]"&amp;"}"&amp;","</f>
        <v>{"id":"463","car_model_id":"463","car_model":[{"id":"463","make_id":"30","model_name":"Murano ","year_model":"","description":""},],"parts":[{"id":"2","category":"BATTERY","name":"OE BATTERY","code":"NS50","description":""},],"products":[{"id":"463","car_part_id":"463","bestbuy_id":"1983","category":"battery","brand":"energizer","name":"D23L","value":"","description":"5950","price":"5950"},]},</v>
      </c>
      <c r="M464" s="5" t="str">
        <f aca="false">"parts"&amp;""""&amp;":"&amp;"["&amp;O464&amp;"]"&amp;","&amp;""""&amp;"products"&amp;""""&amp;":"&amp;"["&amp;P464&amp;"]"&amp;"}"&amp;","</f>
        <v>parts":[{"id":"2","category":"BATTERY","name":"OE BATTERY","code":"NS50","description":""},],"products":[{"id":"463","car_part_id":"463","bestbuy_id":"1983","category":"battery","brand":"energizer","name":"D23L","value":"","description":"5950","price":"5950"},]},</v>
      </c>
      <c r="N464" s="5" t="str">
        <f aca="false">VLOOKUP(B464,model!$A$2:$V$620,22,0)</f>
        <v>{"id":"463","make_id":"30","model_name":"Murano ","year_model":"","description":""},</v>
      </c>
      <c r="O464" s="5" t="str">
        <f aca="false">IFERROR(VLOOKUP(C464,part!$A$2:$G$51,7,0),"")</f>
        <v>{"id":"2","category":"BATTERY","name":"OE BATTERY","code":"NS50","description":""},</v>
      </c>
      <c r="P464" s="5" t="str">
        <f aca="false">VLOOKUP(A464,product!B464:Y1083,23,0)</f>
        <v>{"id":"463","car_part_id":"463","bestbuy_id":"1983","category":"battery","brand":"energizer","name":"D23L","value":"","description":"5950","price":"5950"},</v>
      </c>
    </row>
    <row r="465" customFormat="false" ht="13.8" hidden="false" customHeight="false" outlineLevel="0" collapsed="false">
      <c r="A465" s="5" t="n">
        <v>464</v>
      </c>
      <c r="B465" s="8" t="n">
        <v>464</v>
      </c>
      <c r="C465" s="5" t="n">
        <f aca="false">IFERROR(VLOOKUP(B465,model!A464:H1083,8,0),"")</f>
        <v>1</v>
      </c>
      <c r="D465" s="5" t="str">
        <f aca="false">IFERROR(VLOOKUP(C465,part!$A$2:$E$51,2,0),"")</f>
        <v>BATTERY</v>
      </c>
      <c r="E465" s="5" t="str">
        <f aca="false">IFERROR(VLOOKUP(C465,part!$A$2:$E$51,3,0),"")</f>
        <v>OE BATTERY</v>
      </c>
      <c r="F465" s="5" t="str">
        <f aca="false">IFERROR(VLOOKUP(C465,part!$A$2:$E$51,4,0),"")</f>
        <v>N70</v>
      </c>
      <c r="G465" s="5" t="n">
        <f aca="false">IFERROR(VLOOKUP(C465,part!$A$2:$E$51,5,0),"")</f>
        <v>0</v>
      </c>
      <c r="H465" s="5" t="str">
        <f aca="false">VLOOKUP(A465,model!$A$1:$I$620,9,0)</f>
        <v>D31L</v>
      </c>
      <c r="I465" s="5" t="n">
        <f aca="false">VLOOKUP(B465,model!$A$2:$J$620,10,0)</f>
        <v>0</v>
      </c>
      <c r="J465" s="5" t="e">
        <f aca="false">VLOOKUP(B465,Sheet6!K464:L1367,2,0)</f>
        <v>#N/A</v>
      </c>
      <c r="K465" s="5" t="n">
        <f aca="false">VLOOKUP(B465,model!A464:M1083,13,0)</f>
        <v>1996</v>
      </c>
      <c r="L465" s="5" t="str">
        <f aca="false">"{"&amp;""""&amp;"id"&amp;""""&amp;":"&amp;""""&amp;A465&amp;""""&amp;","&amp;""""&amp;"car_model_id"&amp;""""&amp;":"&amp;""""&amp;B465&amp;""""&amp;","&amp;""""&amp;"car_model"&amp;""""&amp;":"&amp;"["&amp;N465&amp;"],"&amp;""""&amp;"parts"&amp;""""&amp;":"&amp;"["&amp;O465&amp;"]"&amp;","&amp;""""&amp;"products"&amp;""""&amp;":"&amp;"["&amp;P465&amp;"]"&amp;"}"&amp;","</f>
        <v>{"id":"464","car_model_id":"464","car_model":[{"id":"464","make_id":"30","model_name":"Pathfinder","year_model":"1989 - 1999","description":""},],"parts":[{"id":"1","category":"BATTERY","name":"OE BATTERY","code":"N70","description":""},],"products":[{"id":"464","car_part_id":"464","bestbuy_id":"1996","category":"battery","brand":"energizer","name":"D31L","value":"","description":"7050","price":"7050"},]},</v>
      </c>
      <c r="M465" s="5" t="str">
        <f aca="false">"parts"&amp;""""&amp;":"&amp;"["&amp;O465&amp;"]"&amp;","&amp;""""&amp;"products"&amp;""""&amp;":"&amp;"["&amp;P465&amp;"]"&amp;"}"&amp;","</f>
        <v>parts":[{"id":"1","category":"BATTERY","name":"OE BATTERY","code":"N70","description":""},],"products":[{"id":"464","car_part_id":"464","bestbuy_id":"1996","category":"battery","brand":"energizer","name":"D31L","value":"","description":"7050","price":"7050"},]},</v>
      </c>
      <c r="N465" s="5" t="str">
        <f aca="false">VLOOKUP(B465,model!$A$2:$V$620,22,0)</f>
        <v>{"id":"464","make_id":"30","model_name":"Pathfinder","year_model":"1989 - 1999","description":""},</v>
      </c>
      <c r="O465" s="5" t="str">
        <f aca="false">IFERROR(VLOOKUP(C465,part!$A$2:$G$51,7,0),"")</f>
        <v>{"id":"1","category":"BATTERY","name":"OE BATTERY","code":"N70","description":""},</v>
      </c>
      <c r="P465" s="5" t="str">
        <f aca="false">VLOOKUP(A465,product!B465:Y1084,23,0)</f>
        <v>{"id":"464","car_part_id":"464","bestbuy_id":"1996","category":"battery","brand":"energizer","name":"D31L","value":"","description":"7050","price":"7050"},</v>
      </c>
    </row>
    <row r="466" customFormat="false" ht="13.8" hidden="false" customHeight="false" outlineLevel="0" collapsed="false">
      <c r="A466" s="5" t="n">
        <v>465</v>
      </c>
      <c r="B466" s="8" t="n">
        <v>465</v>
      </c>
      <c r="C466" s="5" t="n">
        <f aca="false">IFERROR(VLOOKUP(B466,model!A465:H1084,8,0),"")</f>
        <v>1</v>
      </c>
      <c r="D466" s="5" t="str">
        <f aca="false">IFERROR(VLOOKUP(C466,part!$A$2:$E$51,2,0),"")</f>
        <v>BATTERY</v>
      </c>
      <c r="E466" s="5" t="str">
        <f aca="false">IFERROR(VLOOKUP(C466,part!$A$2:$E$51,3,0),"")</f>
        <v>OE BATTERY</v>
      </c>
      <c r="F466" s="5" t="str">
        <f aca="false">IFERROR(VLOOKUP(C466,part!$A$2:$E$51,4,0),"")</f>
        <v>N70</v>
      </c>
      <c r="G466" s="5" t="n">
        <f aca="false">IFERROR(VLOOKUP(C466,part!$A$2:$E$51,5,0),"")</f>
        <v>0</v>
      </c>
      <c r="H466" s="5" t="str">
        <f aca="false">VLOOKUP(A466,model!$A$1:$I$620,9,0)</f>
        <v>D31L</v>
      </c>
      <c r="I466" s="5" t="n">
        <f aca="false">VLOOKUP(B466,model!$A$2:$J$620,10,0)</f>
        <v>0</v>
      </c>
      <c r="J466" s="5" t="e">
        <f aca="false">VLOOKUP(B466,Sheet6!K465:L1368,2,0)</f>
        <v>#N/A</v>
      </c>
      <c r="K466" s="5" t="n">
        <f aca="false">VLOOKUP(B466,model!A465:M1084,13,0)</f>
        <v>1996</v>
      </c>
      <c r="L466" s="5" t="str">
        <f aca="false">"{"&amp;""""&amp;"id"&amp;""""&amp;":"&amp;""""&amp;A466&amp;""""&amp;","&amp;""""&amp;"car_model_id"&amp;""""&amp;":"&amp;""""&amp;B466&amp;""""&amp;","&amp;""""&amp;"car_model"&amp;""""&amp;":"&amp;"["&amp;N466&amp;"],"&amp;""""&amp;"parts"&amp;""""&amp;":"&amp;"["&amp;O466&amp;"]"&amp;","&amp;""""&amp;"products"&amp;""""&amp;":"&amp;"["&amp;P466&amp;"]"&amp;"}"&amp;","</f>
        <v>{"id":"465","car_model_id":"465","car_model":[{"id":"465","make_id":"30","model_name":"Patrol","year_model":"1989 - on","description":""},],"parts":[{"id":"1","category":"BATTERY","name":"OE BATTERY","code":"N70","description":""},],"products":[{"id":"465","car_part_id":"465","bestbuy_id":"1996","category":"battery","brand":"energizer","name":"D31L","value":"","description":"7050","price":"7050"},]},</v>
      </c>
      <c r="M466" s="5" t="str">
        <f aca="false">"parts"&amp;""""&amp;":"&amp;"["&amp;O466&amp;"]"&amp;","&amp;""""&amp;"products"&amp;""""&amp;":"&amp;"["&amp;P466&amp;"]"&amp;"}"&amp;","</f>
        <v>parts":[{"id":"1","category":"BATTERY","name":"OE BATTERY","code":"N70","description":""},],"products":[{"id":"465","car_part_id":"465","bestbuy_id":"1996","category":"battery","brand":"energizer","name":"D31L","value":"","description":"7050","price":"7050"},]},</v>
      </c>
      <c r="N466" s="5" t="str">
        <f aca="false">VLOOKUP(B466,model!$A$2:$V$620,22,0)</f>
        <v>{"id":"465","make_id":"30","model_name":"Patrol","year_model":"1989 - on","description":""},</v>
      </c>
      <c r="O466" s="5" t="str">
        <f aca="false">IFERROR(VLOOKUP(C466,part!$A$2:$G$51,7,0),"")</f>
        <v>{"id":"1","category":"BATTERY","name":"OE BATTERY","code":"N70","description":""},</v>
      </c>
      <c r="P466" s="5" t="str">
        <f aca="false">VLOOKUP(A466,product!B466:Y1085,23,0)</f>
        <v>{"id":"465","car_part_id":"465","bestbuy_id":"1996","category":"battery","brand":"energizer","name":"D31L","value":"","description":"7050","price":"7050"},</v>
      </c>
    </row>
    <row r="467" customFormat="false" ht="13.8" hidden="false" customHeight="false" outlineLevel="0" collapsed="false">
      <c r="A467" s="5" t="n">
        <v>466</v>
      </c>
      <c r="B467" s="8" t="n">
        <v>466</v>
      </c>
      <c r="C467" s="5" t="n">
        <f aca="false">IFERROR(VLOOKUP(B467,model!A466:H1085,8,0),"")</f>
        <v>1</v>
      </c>
      <c r="D467" s="5" t="str">
        <f aca="false">IFERROR(VLOOKUP(C467,part!$A$2:$E$51,2,0),"")</f>
        <v>BATTERY</v>
      </c>
      <c r="E467" s="5" t="str">
        <f aca="false">IFERROR(VLOOKUP(C467,part!$A$2:$E$51,3,0),"")</f>
        <v>OE BATTERY</v>
      </c>
      <c r="F467" s="5" t="str">
        <f aca="false">IFERROR(VLOOKUP(C467,part!$A$2:$E$51,4,0),"")</f>
        <v>N70</v>
      </c>
      <c r="G467" s="5" t="n">
        <f aca="false">IFERROR(VLOOKUP(C467,part!$A$2:$E$51,5,0),"")</f>
        <v>0</v>
      </c>
      <c r="H467" s="5" t="str">
        <f aca="false">VLOOKUP(A467,model!$A$1:$I$620,9,0)</f>
        <v>D31L</v>
      </c>
      <c r="I467" s="5" t="n">
        <f aca="false">VLOOKUP(B467,model!$A$2:$J$620,10,0)</f>
        <v>0</v>
      </c>
      <c r="J467" s="5" t="e">
        <f aca="false">VLOOKUP(B467,Sheet6!K466:L1369,2,0)</f>
        <v>#N/A</v>
      </c>
      <c r="K467" s="5" t="n">
        <f aca="false">VLOOKUP(B467,model!A466:M1085,13,0)</f>
        <v>1996</v>
      </c>
      <c r="L467" s="5" t="str">
        <f aca="false">"{"&amp;""""&amp;"id"&amp;""""&amp;":"&amp;""""&amp;A467&amp;""""&amp;","&amp;""""&amp;"car_model_id"&amp;""""&amp;":"&amp;""""&amp;B467&amp;""""&amp;","&amp;""""&amp;"car_model"&amp;""""&amp;":"&amp;"["&amp;N467&amp;"],"&amp;""""&amp;"parts"&amp;""""&amp;":"&amp;"["&amp;O467&amp;"]"&amp;","&amp;""""&amp;"products"&amp;""""&amp;":"&amp;"["&amp;P467&amp;"]"&amp;"}"&amp;","</f>
        <v>{"id":"466","car_model_id":"466","car_model":[{"id":"466","make_id":"30","model_name":"Patrol Safari 3.0 DSL","year_model":"2007 - on","description":""},],"parts":[{"id":"1","category":"BATTERY","name":"OE BATTERY","code":"N70","description":""},],"products":[{"id":"466","car_part_id":"466","bestbuy_id":"1996","category":"battery","brand":"energizer","name":"D31L","value":"","description":"7050","price":"7050"},]},</v>
      </c>
      <c r="M467" s="5" t="str">
        <f aca="false">"parts"&amp;""""&amp;":"&amp;"["&amp;O467&amp;"]"&amp;","&amp;""""&amp;"products"&amp;""""&amp;":"&amp;"["&amp;P467&amp;"]"&amp;"}"&amp;","</f>
        <v>parts":[{"id":"1","category":"BATTERY","name":"OE BATTERY","code":"N70","description":""},],"products":[{"id":"466","car_part_id":"466","bestbuy_id":"1996","category":"battery","brand":"energizer","name":"D31L","value":"","description":"7050","price":"7050"},]},</v>
      </c>
      <c r="N467" s="5" t="str">
        <f aca="false">VLOOKUP(B467,model!$A$2:$V$620,22,0)</f>
        <v>{"id":"466","make_id":"30","model_name":"Patrol Safari 3.0 DSL","year_model":"2007 - on","description":""},</v>
      </c>
      <c r="O467" s="5" t="str">
        <f aca="false">IFERROR(VLOOKUP(C467,part!$A$2:$G$51,7,0),"")</f>
        <v>{"id":"1","category":"BATTERY","name":"OE BATTERY","code":"N70","description":""},</v>
      </c>
      <c r="P467" s="5" t="str">
        <f aca="false">VLOOKUP(A467,product!B467:Y1086,23,0)</f>
        <v>{"id":"466","car_part_id":"466","bestbuy_id":"1996","category":"battery","brand":"energizer","name":"D31L","value":"","description":"7050","price":"7050"},</v>
      </c>
    </row>
    <row r="468" customFormat="false" ht="13.8" hidden="false" customHeight="false" outlineLevel="0" collapsed="false">
      <c r="A468" s="5" t="n">
        <v>467</v>
      </c>
      <c r="B468" s="8" t="n">
        <v>467</v>
      </c>
      <c r="C468" s="5" t="n">
        <f aca="false">IFERROR(VLOOKUP(B468,model!A467:H1086,8,0),"")</f>
        <v>1</v>
      </c>
      <c r="D468" s="5" t="str">
        <f aca="false">IFERROR(VLOOKUP(C468,part!$A$2:$E$51,2,0),"")</f>
        <v>BATTERY</v>
      </c>
      <c r="E468" s="5" t="str">
        <f aca="false">IFERROR(VLOOKUP(C468,part!$A$2:$E$51,3,0),"")</f>
        <v>OE BATTERY</v>
      </c>
      <c r="F468" s="5" t="str">
        <f aca="false">IFERROR(VLOOKUP(C468,part!$A$2:$E$51,4,0),"")</f>
        <v>N70</v>
      </c>
      <c r="G468" s="5" t="n">
        <f aca="false">IFERROR(VLOOKUP(C468,part!$A$2:$E$51,5,0),"")</f>
        <v>0</v>
      </c>
      <c r="H468" s="5" t="str">
        <f aca="false">VLOOKUP(A468,model!$A$1:$I$620,9,0)</f>
        <v>D26L</v>
      </c>
      <c r="I468" s="5" t="n">
        <f aca="false">VLOOKUP(B468,model!$A$2:$J$620,10,0)</f>
        <v>0</v>
      </c>
      <c r="J468" s="5" t="e">
        <f aca="false">VLOOKUP(B468,Sheet6!K467:L1370,2,0)</f>
        <v>#N/A</v>
      </c>
      <c r="K468" s="5" t="n">
        <f aca="false">VLOOKUP(B468,model!A467:M1086,13,0)</f>
        <v>1995</v>
      </c>
      <c r="L468" s="5" t="str">
        <f aca="false">"{"&amp;""""&amp;"id"&amp;""""&amp;":"&amp;""""&amp;A468&amp;""""&amp;","&amp;""""&amp;"car_model_id"&amp;""""&amp;":"&amp;""""&amp;B468&amp;""""&amp;","&amp;""""&amp;"car_model"&amp;""""&amp;":"&amp;"["&amp;N468&amp;"],"&amp;""""&amp;"parts"&amp;""""&amp;":"&amp;"["&amp;O468&amp;"]"&amp;","&amp;""""&amp;"products"&amp;""""&amp;":"&amp;"["&amp;P468&amp;"]"&amp;"}"&amp;","</f>
        <v>{"id":"467","car_model_id":"467","car_model":[{"id":"467","make_id":"30","model_name":"Patrol Safari 4.5 Gas","year_model":"2007 - on","description":""},],"parts":[{"id":"1","category":"BATTERY","name":"OE BATTERY","code":"N70","description":""},],"products":[{"id":"467","car_part_id":"467","bestbuy_id":"1995","category":"battery","brand":"energizer","name":"D26L","value":"","description":"6300","price":"6300"},]},</v>
      </c>
      <c r="M468" s="5" t="str">
        <f aca="false">"parts"&amp;""""&amp;":"&amp;"["&amp;O468&amp;"]"&amp;","&amp;""""&amp;"products"&amp;""""&amp;":"&amp;"["&amp;P468&amp;"]"&amp;"}"&amp;","</f>
        <v>parts":[{"id":"1","category":"BATTERY","name":"OE BATTERY","code":"N70","description":""},],"products":[{"id":"467","car_part_id":"467","bestbuy_id":"1995","category":"battery","brand":"energizer","name":"D26L","value":"","description":"6300","price":"6300"},]},</v>
      </c>
      <c r="N468" s="5" t="str">
        <f aca="false">VLOOKUP(B468,model!$A$2:$V$620,22,0)</f>
        <v>{"id":"467","make_id":"30","model_name":"Patrol Safari 4.5 Gas","year_model":"2007 - on","description":""},</v>
      </c>
      <c r="O468" s="5" t="str">
        <f aca="false">IFERROR(VLOOKUP(C468,part!$A$2:$G$51,7,0),"")</f>
        <v>{"id":"1","category":"BATTERY","name":"OE BATTERY","code":"N70","description":""},</v>
      </c>
      <c r="P468" s="5" t="str">
        <f aca="false">VLOOKUP(A468,product!B468:Y1087,23,0)</f>
        <v>{"id":"467","car_part_id":"467","bestbuy_id":"1995","category":"battery","brand":"energizer","name":"D26L","value":"","description":"6300","price":"6300"},</v>
      </c>
    </row>
    <row r="469" customFormat="false" ht="13.8" hidden="false" customHeight="false" outlineLevel="0" collapsed="false">
      <c r="A469" s="5" t="n">
        <v>468</v>
      </c>
      <c r="B469" s="8" t="n">
        <v>468</v>
      </c>
      <c r="C469" s="5" t="n">
        <f aca="false">IFERROR(VLOOKUP(B469,model!A468:H1087,8,0),"")</f>
        <v>1</v>
      </c>
      <c r="D469" s="5" t="str">
        <f aca="false">IFERROR(VLOOKUP(C469,part!$A$2:$E$51,2,0),"")</f>
        <v>BATTERY</v>
      </c>
      <c r="E469" s="5" t="str">
        <f aca="false">IFERROR(VLOOKUP(C469,part!$A$2:$E$51,3,0),"")</f>
        <v>OE BATTERY</v>
      </c>
      <c r="F469" s="5" t="str">
        <f aca="false">IFERROR(VLOOKUP(C469,part!$A$2:$E$51,4,0),"")</f>
        <v>N70</v>
      </c>
      <c r="G469" s="5" t="n">
        <f aca="false">IFERROR(VLOOKUP(C469,part!$A$2:$E$51,5,0),"")</f>
        <v>0</v>
      </c>
      <c r="H469" s="5" t="str">
        <f aca="false">VLOOKUP(A469,model!$A$1:$I$620,9,0)</f>
        <v>D31L</v>
      </c>
      <c r="I469" s="5" t="n">
        <f aca="false">VLOOKUP(B469,model!$A$2:$J$620,10,0)</f>
        <v>0</v>
      </c>
      <c r="J469" s="5" t="e">
        <f aca="false">VLOOKUP(B469,Sheet6!K468:L1371,2,0)</f>
        <v>#N/A</v>
      </c>
      <c r="K469" s="5" t="n">
        <f aca="false">VLOOKUP(B469,model!A468:M1087,13,0)</f>
        <v>1996</v>
      </c>
      <c r="L469" s="5" t="str">
        <f aca="false">"{"&amp;""""&amp;"id"&amp;""""&amp;":"&amp;""""&amp;A469&amp;""""&amp;","&amp;""""&amp;"car_model_id"&amp;""""&amp;":"&amp;""""&amp;B469&amp;""""&amp;","&amp;""""&amp;"car_model"&amp;""""&amp;":"&amp;"["&amp;N469&amp;"],"&amp;""""&amp;"parts"&amp;""""&amp;":"&amp;"["&amp;O469&amp;"]"&amp;","&amp;""""&amp;"products"&amp;""""&amp;":"&amp;"["&amp;P469&amp;"]"&amp;"}"&amp;","</f>
        <v>{"id":"468","car_model_id":"468","car_model":[{"id":"468","make_id":"30","model_name":"Patrol Super Safari","year_model":"","description":""},],"parts":[{"id":"1","category":"BATTERY","name":"OE BATTERY","code":"N70","description":""},],"products":[{"id":"468","car_part_id":"468","bestbuy_id":"1996","category":"battery","brand":"energizer","name":"D31L","value":"","description":"7050","price":"7050"},]},</v>
      </c>
      <c r="M469" s="5" t="str">
        <f aca="false">"parts"&amp;""""&amp;":"&amp;"["&amp;O469&amp;"]"&amp;","&amp;""""&amp;"products"&amp;""""&amp;":"&amp;"["&amp;P469&amp;"]"&amp;"}"&amp;","</f>
        <v>parts":[{"id":"1","category":"BATTERY","name":"OE BATTERY","code":"N70","description":""},],"products":[{"id":"468","car_part_id":"468","bestbuy_id":"1996","category":"battery","brand":"energizer","name":"D31L","value":"","description":"7050","price":"7050"},]},</v>
      </c>
      <c r="N469" s="5" t="str">
        <f aca="false">VLOOKUP(B469,model!$A$2:$V$620,22,0)</f>
        <v>{"id":"468","make_id":"30","model_name":"Patrol Super Safari","year_model":"","description":""},</v>
      </c>
      <c r="O469" s="5" t="str">
        <f aca="false">IFERROR(VLOOKUP(C469,part!$A$2:$G$51,7,0),"")</f>
        <v>{"id":"1","category":"BATTERY","name":"OE BATTERY","code":"N70","description":""},</v>
      </c>
      <c r="P469" s="5" t="str">
        <f aca="false">VLOOKUP(A469,product!B469:Y1088,23,0)</f>
        <v>{"id":"468","car_part_id":"468","bestbuy_id":"1996","category":"battery","brand":"energizer","name":"D31L","value":"","description":"7050","price":"7050"},</v>
      </c>
    </row>
    <row r="470" customFormat="false" ht="13.8" hidden="false" customHeight="false" outlineLevel="0" collapsed="false">
      <c r="A470" s="5" t="n">
        <v>469</v>
      </c>
      <c r="B470" s="8" t="n">
        <v>469</v>
      </c>
      <c r="C470" s="5" t="n">
        <f aca="false">IFERROR(VLOOKUP(B470,model!A469:H1088,8,0),"")</f>
        <v>2</v>
      </c>
      <c r="D470" s="5" t="str">
        <f aca="false">IFERROR(VLOOKUP(C470,part!$A$2:$E$51,2,0),"")</f>
        <v>BATTERY</v>
      </c>
      <c r="E470" s="5" t="str">
        <f aca="false">IFERROR(VLOOKUP(C470,part!$A$2:$E$51,3,0),"")</f>
        <v>OE BATTERY</v>
      </c>
      <c r="F470" s="5" t="str">
        <f aca="false">IFERROR(VLOOKUP(C470,part!$A$2:$E$51,4,0),"")</f>
        <v>NS50</v>
      </c>
      <c r="G470" s="5" t="n">
        <f aca="false">IFERROR(VLOOKUP(C470,part!$A$2:$E$51,5,0),"")</f>
        <v>0</v>
      </c>
      <c r="H470" s="5" t="str">
        <f aca="false">VLOOKUP(A470,model!$A$1:$I$620,9,0)</f>
        <v>D23L</v>
      </c>
      <c r="I470" s="5" t="n">
        <f aca="false">VLOOKUP(B470,model!$A$2:$J$620,10,0)</f>
        <v>0</v>
      </c>
      <c r="J470" s="5" t="e">
        <f aca="false">VLOOKUP(B470,Sheet6!K469:L1372,2,0)</f>
        <v>#N/A</v>
      </c>
      <c r="K470" s="5" t="n">
        <f aca="false">VLOOKUP(B470,model!A469:M1088,13,0)</f>
        <v>1983</v>
      </c>
      <c r="L470" s="5" t="str">
        <f aca="false">"{"&amp;""""&amp;"id"&amp;""""&amp;":"&amp;""""&amp;A470&amp;""""&amp;","&amp;""""&amp;"car_model_id"&amp;""""&amp;":"&amp;""""&amp;B470&amp;""""&amp;","&amp;""""&amp;"car_model"&amp;""""&amp;":"&amp;"["&amp;N470&amp;"],"&amp;""""&amp;"parts"&amp;""""&amp;":"&amp;"["&amp;O470&amp;"]"&amp;","&amp;""""&amp;"products"&amp;""""&amp;":"&amp;"["&amp;P470&amp;"]"&amp;"}"&amp;","</f>
        <v>{"id":"469","car_model_id":"469","car_model":[{"id":"469","make_id":"30","model_name":"Patrol Royale","year_model":"2012","description":""},],"parts":[{"id":"2","category":"BATTERY","name":"OE BATTERY","code":"NS50","description":""},],"products":[{"id":"469","car_part_id":"469","bestbuy_id":"1983","category":"battery","brand":"energizer","name":"D23L","value":"","description":"5950","price":"5950"},]},</v>
      </c>
      <c r="M470" s="5" t="str">
        <f aca="false">"parts"&amp;""""&amp;":"&amp;"["&amp;O470&amp;"]"&amp;","&amp;""""&amp;"products"&amp;""""&amp;":"&amp;"["&amp;P470&amp;"]"&amp;"}"&amp;","</f>
        <v>parts":[{"id":"2","category":"BATTERY","name":"OE BATTERY","code":"NS50","description":""},],"products":[{"id":"469","car_part_id":"469","bestbuy_id":"1983","category":"battery","brand":"energizer","name":"D23L","value":"","description":"5950","price":"5950"},]},</v>
      </c>
      <c r="N470" s="5" t="str">
        <f aca="false">VLOOKUP(B470,model!$A$2:$V$620,22,0)</f>
        <v>{"id":"469","make_id":"30","model_name":"Patrol Royale","year_model":"2012","description":""},</v>
      </c>
      <c r="O470" s="5" t="str">
        <f aca="false">IFERROR(VLOOKUP(C470,part!$A$2:$G$51,7,0),"")</f>
        <v>{"id":"2","category":"BATTERY","name":"OE BATTERY","code":"NS50","description":""},</v>
      </c>
      <c r="P470" s="5" t="str">
        <f aca="false">VLOOKUP(A470,product!B470:Y1089,23,0)</f>
        <v>{"id":"469","car_part_id":"469","bestbuy_id":"1983","category":"battery","brand":"energizer","name":"D23L","value":"","description":"5950","price":"5950"},</v>
      </c>
    </row>
    <row r="471" customFormat="false" ht="13.8" hidden="false" customHeight="false" outlineLevel="0" collapsed="false">
      <c r="A471" s="5" t="n">
        <v>470</v>
      </c>
      <c r="B471" s="8" t="n">
        <v>470</v>
      </c>
      <c r="C471" s="5" t="n">
        <f aca="false">IFERROR(VLOOKUP(B471,model!A470:H1089,8,0),"")</f>
        <v>2</v>
      </c>
      <c r="D471" s="5" t="str">
        <f aca="false">IFERROR(VLOOKUP(C471,part!$A$2:$E$51,2,0),"")</f>
        <v>BATTERY</v>
      </c>
      <c r="E471" s="5" t="str">
        <f aca="false">IFERROR(VLOOKUP(C471,part!$A$2:$E$51,3,0),"")</f>
        <v>OE BATTERY</v>
      </c>
      <c r="F471" s="5" t="str">
        <f aca="false">IFERROR(VLOOKUP(C471,part!$A$2:$E$51,4,0),"")</f>
        <v>NS50</v>
      </c>
      <c r="G471" s="5" t="n">
        <f aca="false">IFERROR(VLOOKUP(C471,part!$A$2:$E$51,5,0),"")</f>
        <v>0</v>
      </c>
      <c r="H471" s="5" t="str">
        <f aca="false">VLOOKUP(A471,model!$A$1:$I$620,9,0)</f>
        <v>D23L</v>
      </c>
      <c r="I471" s="5" t="n">
        <f aca="false">VLOOKUP(B471,model!$A$2:$J$620,10,0)</f>
        <v>0</v>
      </c>
      <c r="J471" s="5" t="e">
        <f aca="false">VLOOKUP(B471,Sheet6!K470:L1373,2,0)</f>
        <v>#N/A</v>
      </c>
      <c r="K471" s="5" t="n">
        <f aca="false">VLOOKUP(B471,model!A470:M1089,13,0)</f>
        <v>0</v>
      </c>
      <c r="L471" s="5" t="str">
        <f aca="false">"{"&amp;""""&amp;"id"&amp;""""&amp;":"&amp;""""&amp;A471&amp;""""&amp;","&amp;""""&amp;"car_model_id"&amp;""""&amp;":"&amp;""""&amp;B471&amp;""""&amp;","&amp;""""&amp;"car_model"&amp;""""&amp;":"&amp;"["&amp;N471&amp;"],"&amp;""""&amp;"parts"&amp;""""&amp;":"&amp;"["&amp;O471&amp;"]"&amp;","&amp;""""&amp;"products"&amp;""""&amp;":"&amp;"["&amp;P471&amp;"]"&amp;"}"&amp;","</f>
        <v>{"id":"470","car_model_id":"470","car_model":[{"id":"470","make_id":"30","model_name":"Sentra GX MT","year_model":"1991 - on","description":""},],"parts":[{"id":"2","category":"BATTERY","name":"OE BATTERY","code":"NS50","description":""},],"products":[{"id":"470","car_part_id":"470","bestbuy_id":"0","category":"battery","brand":"energizer","name":"D23L","value":"","description":"","price":""},]},</v>
      </c>
      <c r="M471" s="5" t="str">
        <f aca="false">"parts"&amp;""""&amp;":"&amp;"["&amp;O471&amp;"]"&amp;","&amp;""""&amp;"products"&amp;""""&amp;":"&amp;"["&amp;P471&amp;"]"&amp;"}"&amp;","</f>
        <v>parts":[{"id":"2","category":"BATTERY","name":"OE BATTERY","code":"NS50","description":""},],"products":[{"id":"470","car_part_id":"470","bestbuy_id":"0","category":"battery","brand":"energizer","name":"D23L","value":"","description":"","price":""},]},</v>
      </c>
      <c r="N471" s="5" t="str">
        <f aca="false">VLOOKUP(B471,model!$A$2:$V$620,22,0)</f>
        <v>{"id":"470","make_id":"30","model_name":"Sentra GX MT","year_model":"1991 - on","description":""},</v>
      </c>
      <c r="O471" s="5" t="str">
        <f aca="false">IFERROR(VLOOKUP(C471,part!$A$2:$G$51,7,0),"")</f>
        <v>{"id":"2","category":"BATTERY","name":"OE BATTERY","code":"NS50","description":""},</v>
      </c>
      <c r="P471" s="5" t="str">
        <f aca="false">VLOOKUP(A471,product!B471:Y1090,23,0)</f>
        <v>{"id":"470","car_part_id":"470","bestbuy_id":"0","category":"battery","brand":"energizer","name":"D23L","value":"","description":"","price":""},</v>
      </c>
    </row>
    <row r="472" customFormat="false" ht="13.8" hidden="false" customHeight="false" outlineLevel="0" collapsed="false">
      <c r="A472" s="5" t="n">
        <v>471</v>
      </c>
      <c r="B472" s="8" t="n">
        <v>471</v>
      </c>
      <c r="C472" s="5" t="n">
        <f aca="false">IFERROR(VLOOKUP(B472,model!A471:H1090,8,0),"")</f>
        <v>2</v>
      </c>
      <c r="D472" s="5" t="str">
        <f aca="false">IFERROR(VLOOKUP(C472,part!$A$2:$E$51,2,0),"")</f>
        <v>BATTERY</v>
      </c>
      <c r="E472" s="5" t="str">
        <f aca="false">IFERROR(VLOOKUP(C472,part!$A$2:$E$51,3,0),"")</f>
        <v>OE BATTERY</v>
      </c>
      <c r="F472" s="5" t="str">
        <f aca="false">IFERROR(VLOOKUP(C472,part!$A$2:$E$51,4,0),"")</f>
        <v>NS50</v>
      </c>
      <c r="G472" s="5" t="n">
        <f aca="false">IFERROR(VLOOKUP(C472,part!$A$2:$E$51,5,0),"")</f>
        <v>0</v>
      </c>
      <c r="H472" s="5" t="str">
        <f aca="false">VLOOKUP(A472,model!$A$1:$I$620,9,0)</f>
        <v>D23L</v>
      </c>
      <c r="I472" s="5" t="n">
        <f aca="false">VLOOKUP(B472,model!$A$2:$J$620,10,0)</f>
        <v>0</v>
      </c>
      <c r="J472" s="5" t="e">
        <f aca="false">VLOOKUP(B472,Sheet6!K471:L1374,2,0)</f>
        <v>#N/A</v>
      </c>
      <c r="K472" s="5" t="n">
        <f aca="false">VLOOKUP(B472,model!A471:M1090,13,0)</f>
        <v>0</v>
      </c>
      <c r="L472" s="5" t="str">
        <f aca="false">"{"&amp;""""&amp;"id"&amp;""""&amp;":"&amp;""""&amp;A472&amp;""""&amp;","&amp;""""&amp;"car_model_id"&amp;""""&amp;":"&amp;""""&amp;B472&amp;""""&amp;","&amp;""""&amp;"car_model"&amp;""""&amp;":"&amp;"["&amp;N472&amp;"],"&amp;""""&amp;"parts"&amp;""""&amp;":"&amp;"["&amp;O472&amp;"]"&amp;","&amp;""""&amp;"products"&amp;""""&amp;":"&amp;"["&amp;P472&amp;"]"&amp;"}"&amp;","</f>
        <v>{"id":"471","car_model_id":"471","car_model":[{"id":"471","make_id":"30","model_name":"Sentra GX MT (PWR)","year_model":"1991 - on","description":""},],"parts":[{"id":"2","category":"BATTERY","name":"OE BATTERY","code":"NS50","description":""},],"products":[{"id":"471","car_part_id":"471","bestbuy_id":"0","category":"battery","brand":"energizer","name":"D23L","value":"","description":"","price":""},]},</v>
      </c>
      <c r="M472" s="5" t="str">
        <f aca="false">"parts"&amp;""""&amp;":"&amp;"["&amp;O472&amp;"]"&amp;","&amp;""""&amp;"products"&amp;""""&amp;":"&amp;"["&amp;P472&amp;"]"&amp;"}"&amp;","</f>
        <v>parts":[{"id":"2","category":"BATTERY","name":"OE BATTERY","code":"NS50","description":""},],"products":[{"id":"471","car_part_id":"471","bestbuy_id":"0","category":"battery","brand":"energizer","name":"D23L","value":"","description":"","price":""},]},</v>
      </c>
      <c r="N472" s="5" t="str">
        <f aca="false">VLOOKUP(B472,model!$A$2:$V$620,22,0)</f>
        <v>{"id":"471","make_id":"30","model_name":"Sentra GX MT (PWR)","year_model":"1991 - on","description":""},</v>
      </c>
      <c r="O472" s="5" t="str">
        <f aca="false">IFERROR(VLOOKUP(C472,part!$A$2:$G$51,7,0),"")</f>
        <v>{"id":"2","category":"BATTERY","name":"OE BATTERY","code":"NS50","description":""},</v>
      </c>
      <c r="P472" s="5" t="str">
        <f aca="false">VLOOKUP(A472,product!B472:Y1091,23,0)</f>
        <v>{"id":"471","car_part_id":"471","bestbuy_id":"0","category":"battery","brand":"energizer","name":"D23L","value":"","description":"","price":""},</v>
      </c>
    </row>
    <row r="473" customFormat="false" ht="13.8" hidden="false" customHeight="false" outlineLevel="0" collapsed="false">
      <c r="A473" s="5" t="n">
        <v>472</v>
      </c>
      <c r="B473" s="8" t="n">
        <v>472</v>
      </c>
      <c r="C473" s="5" t="n">
        <f aca="false">IFERROR(VLOOKUP(B473,model!A472:H1091,8,0),"")</f>
        <v>2</v>
      </c>
      <c r="D473" s="5" t="str">
        <f aca="false">IFERROR(VLOOKUP(C473,part!$A$2:$E$51,2,0),"")</f>
        <v>BATTERY</v>
      </c>
      <c r="E473" s="5" t="str">
        <f aca="false">IFERROR(VLOOKUP(C473,part!$A$2:$E$51,3,0),"")</f>
        <v>OE BATTERY</v>
      </c>
      <c r="F473" s="5" t="str">
        <f aca="false">IFERROR(VLOOKUP(C473,part!$A$2:$E$51,4,0),"")</f>
        <v>NS50</v>
      </c>
      <c r="G473" s="5" t="n">
        <f aca="false">IFERROR(VLOOKUP(C473,part!$A$2:$E$51,5,0),"")</f>
        <v>0</v>
      </c>
      <c r="H473" s="5" t="str">
        <f aca="false">VLOOKUP(A473,model!$A$1:$I$620,9,0)</f>
        <v>D23L</v>
      </c>
      <c r="I473" s="5" t="n">
        <f aca="false">VLOOKUP(B473,model!$A$2:$J$620,10,0)</f>
        <v>0</v>
      </c>
      <c r="J473" s="5" t="e">
        <f aca="false">VLOOKUP(B473,Sheet6!K472:L1375,2,0)</f>
        <v>#N/A</v>
      </c>
      <c r="K473" s="5" t="n">
        <f aca="false">VLOOKUP(B473,model!A472:M1091,13,0)</f>
        <v>1983</v>
      </c>
      <c r="L473" s="5" t="str">
        <f aca="false">"{"&amp;""""&amp;"id"&amp;""""&amp;":"&amp;""""&amp;A473&amp;""""&amp;","&amp;""""&amp;"car_model_id"&amp;""""&amp;":"&amp;""""&amp;B473&amp;""""&amp;","&amp;""""&amp;"car_model"&amp;""""&amp;":"&amp;"["&amp;N473&amp;"],"&amp;""""&amp;"parts"&amp;""""&amp;":"&amp;"["&amp;O473&amp;"]"&amp;","&amp;""""&amp;"products"&amp;""""&amp;":"&amp;"["&amp;P473&amp;"]"&amp;"}"&amp;","</f>
        <v>{"id":"472","car_model_id":"472","car_model":[{"id":"472","make_id":"30","model_name":"Sentra GX AT","year_model":"1991 - on","description":""},],"parts":[{"id":"2","category":"BATTERY","name":"OE BATTERY","code":"NS50","description":""},],"products":[{"id":"472","car_part_id":"472","bestbuy_id":"1983","category":"battery","brand":"energizer","name":"D23L","value":"","description":"5950","price":"5950"},]},</v>
      </c>
      <c r="M473" s="5" t="str">
        <f aca="false">"parts"&amp;""""&amp;":"&amp;"["&amp;O473&amp;"]"&amp;","&amp;""""&amp;"products"&amp;""""&amp;":"&amp;"["&amp;P473&amp;"]"&amp;"}"&amp;","</f>
        <v>parts":[{"id":"2","category":"BATTERY","name":"OE BATTERY","code":"NS50","description":""},],"products":[{"id":"472","car_part_id":"472","bestbuy_id":"1983","category":"battery","brand":"energizer","name":"D23L","value":"","description":"5950","price":"5950"},]},</v>
      </c>
      <c r="N473" s="5" t="str">
        <f aca="false">VLOOKUP(B473,model!$A$2:$V$620,22,0)</f>
        <v>{"id":"472","make_id":"30","model_name":"Sentra GX AT","year_model":"1991 - on","description":""},</v>
      </c>
      <c r="O473" s="5" t="str">
        <f aca="false">IFERROR(VLOOKUP(C473,part!$A$2:$G$51,7,0),"")</f>
        <v>{"id":"2","category":"BATTERY","name":"OE BATTERY","code":"NS50","description":""},</v>
      </c>
      <c r="P473" s="5" t="str">
        <f aca="false">VLOOKUP(A473,product!B473:Y1092,23,0)</f>
        <v>{"id":"472","car_part_id":"472","bestbuy_id":"1983","category":"battery","brand":"energizer","name":"D23L","value":"","description":"5950","price":"5950"},</v>
      </c>
    </row>
    <row r="474" customFormat="false" ht="13.8" hidden="false" customHeight="false" outlineLevel="0" collapsed="false">
      <c r="A474" s="5" t="n">
        <v>473</v>
      </c>
      <c r="B474" s="8" t="n">
        <v>473</v>
      </c>
      <c r="C474" s="5" t="n">
        <f aca="false">IFERROR(VLOOKUP(B474,model!A473:H1092,8,0),"")</f>
        <v>2</v>
      </c>
      <c r="D474" s="5" t="str">
        <f aca="false">IFERROR(VLOOKUP(C474,part!$A$2:$E$51,2,0),"")</f>
        <v>BATTERY</v>
      </c>
      <c r="E474" s="5" t="str">
        <f aca="false">IFERROR(VLOOKUP(C474,part!$A$2:$E$51,3,0),"")</f>
        <v>OE BATTERY</v>
      </c>
      <c r="F474" s="5" t="str">
        <f aca="false">IFERROR(VLOOKUP(C474,part!$A$2:$E$51,4,0),"")</f>
        <v>NS50</v>
      </c>
      <c r="G474" s="5" t="n">
        <f aca="false">IFERROR(VLOOKUP(C474,part!$A$2:$E$51,5,0),"")</f>
        <v>0</v>
      </c>
      <c r="H474" s="5" t="str">
        <f aca="false">VLOOKUP(A474,model!$A$1:$I$620,9,0)</f>
        <v>D23L</v>
      </c>
      <c r="I474" s="5" t="n">
        <f aca="false">VLOOKUP(B474,model!$A$2:$J$620,10,0)</f>
        <v>0</v>
      </c>
      <c r="J474" s="5" t="e">
        <f aca="false">VLOOKUP(B474,Sheet6!K473:L1376,2,0)</f>
        <v>#N/A</v>
      </c>
      <c r="K474" s="5" t="n">
        <f aca="false">VLOOKUP(B474,model!A473:M1092,13,0)</f>
        <v>0</v>
      </c>
      <c r="L474" s="5" t="str">
        <f aca="false">"{"&amp;""""&amp;"id"&amp;""""&amp;":"&amp;""""&amp;A474&amp;""""&amp;","&amp;""""&amp;"car_model_id"&amp;""""&amp;":"&amp;""""&amp;B474&amp;""""&amp;","&amp;""""&amp;"car_model"&amp;""""&amp;":"&amp;"["&amp;N474&amp;"],"&amp;""""&amp;"parts"&amp;""""&amp;":"&amp;"["&amp;O474&amp;"]"&amp;","&amp;""""&amp;"products"&amp;""""&amp;":"&amp;"["&amp;P474&amp;"]"&amp;"}"&amp;","</f>
        <v>{"id":"473","car_model_id":"473","car_model":[{"id":"473","make_id":"30","model_name":"Sentra GSX MT","year_model":"1991 - on","description":""},],"parts":[{"id":"2","category":"BATTERY","name":"OE BATTERY","code":"NS50","description":""},],"products":[{"id":"473","car_part_id":"473","bestbuy_id":"0","category":"battery","brand":"energizer","name":"D23L","value":"","description":"","price":""},]},</v>
      </c>
      <c r="M474" s="5" t="str">
        <f aca="false">"parts"&amp;""""&amp;":"&amp;"["&amp;O474&amp;"]"&amp;","&amp;""""&amp;"products"&amp;""""&amp;":"&amp;"["&amp;P474&amp;"]"&amp;"}"&amp;","</f>
        <v>parts":[{"id":"2","category":"BATTERY","name":"OE BATTERY","code":"NS50","description":""},],"products":[{"id":"473","car_part_id":"473","bestbuy_id":"0","category":"battery","brand":"energizer","name":"D23L","value":"","description":"","price":""},]},</v>
      </c>
      <c r="N474" s="5" t="str">
        <f aca="false">VLOOKUP(B474,model!$A$2:$V$620,22,0)</f>
        <v>{"id":"473","make_id":"30","model_name":"Sentra GSX MT","year_model":"1991 - on","description":""},</v>
      </c>
      <c r="O474" s="5" t="str">
        <f aca="false">IFERROR(VLOOKUP(C474,part!$A$2:$G$51,7,0),"")</f>
        <v>{"id":"2","category":"BATTERY","name":"OE BATTERY","code":"NS50","description":""},</v>
      </c>
      <c r="P474" s="5" t="str">
        <f aca="false">VLOOKUP(A474,product!B474:Y1093,23,0)</f>
        <v>{"id":"473","car_part_id":"473","bestbuy_id":"0","category":"battery","brand":"energizer","name":"D23L","value":"","description":"","price":""},</v>
      </c>
    </row>
    <row r="475" customFormat="false" ht="13.8" hidden="false" customHeight="false" outlineLevel="0" collapsed="false">
      <c r="A475" s="5" t="n">
        <v>474</v>
      </c>
      <c r="B475" s="8" t="n">
        <v>474</v>
      </c>
      <c r="C475" s="5" t="n">
        <f aca="false">IFERROR(VLOOKUP(B475,model!A474:H1093,8,0),"")</f>
        <v>2</v>
      </c>
      <c r="D475" s="5" t="str">
        <f aca="false">IFERROR(VLOOKUP(C475,part!$A$2:$E$51,2,0),"")</f>
        <v>BATTERY</v>
      </c>
      <c r="E475" s="5" t="str">
        <f aca="false">IFERROR(VLOOKUP(C475,part!$A$2:$E$51,3,0),"")</f>
        <v>OE BATTERY</v>
      </c>
      <c r="F475" s="5" t="str">
        <f aca="false">IFERROR(VLOOKUP(C475,part!$A$2:$E$51,4,0),"")</f>
        <v>NS50</v>
      </c>
      <c r="G475" s="5" t="n">
        <f aca="false">IFERROR(VLOOKUP(C475,part!$A$2:$E$51,5,0),"")</f>
        <v>0</v>
      </c>
      <c r="H475" s="5" t="str">
        <f aca="false">VLOOKUP(A475,model!$A$1:$I$620,9,0)</f>
        <v>D23L</v>
      </c>
      <c r="I475" s="5" t="n">
        <f aca="false">VLOOKUP(B475,model!$A$2:$J$620,10,0)</f>
        <v>0</v>
      </c>
      <c r="J475" s="5" t="e">
        <f aca="false">VLOOKUP(B475,Sheet6!K474:L1377,2,0)</f>
        <v>#N/A</v>
      </c>
      <c r="K475" s="5" t="n">
        <f aca="false">VLOOKUP(B475,model!A474:M1093,13,0)</f>
        <v>0</v>
      </c>
      <c r="L475" s="5" t="str">
        <f aca="false">"{"&amp;""""&amp;"id"&amp;""""&amp;":"&amp;""""&amp;A475&amp;""""&amp;","&amp;""""&amp;"car_model_id"&amp;""""&amp;":"&amp;""""&amp;B475&amp;""""&amp;","&amp;""""&amp;"car_model"&amp;""""&amp;":"&amp;"["&amp;N475&amp;"],"&amp;""""&amp;"parts"&amp;""""&amp;":"&amp;"["&amp;O475&amp;"]"&amp;","&amp;""""&amp;"products"&amp;""""&amp;":"&amp;"["&amp;P475&amp;"]"&amp;"}"&amp;","</f>
        <v>{"id":"474","car_model_id":"474","car_model":[{"id":"474","make_id":"30","model_name":"Sentra GS","year_model":"1991 - on","description":""},],"parts":[{"id":"2","category":"BATTERY","name":"OE BATTERY","code":"NS50","description":""},],"products":[{"id":"474","car_part_id":"474","bestbuy_id":"0","category":"battery","brand":"energizer","name":"D23L","value":"","description":"","price":""},]},</v>
      </c>
      <c r="M475" s="5" t="str">
        <f aca="false">"parts"&amp;""""&amp;":"&amp;"["&amp;O475&amp;"]"&amp;","&amp;""""&amp;"products"&amp;""""&amp;":"&amp;"["&amp;P475&amp;"]"&amp;"}"&amp;","</f>
        <v>parts":[{"id":"2","category":"BATTERY","name":"OE BATTERY","code":"NS50","description":""},],"products":[{"id":"474","car_part_id":"474","bestbuy_id":"0","category":"battery","brand":"energizer","name":"D23L","value":"","description":"","price":""},]},</v>
      </c>
      <c r="N475" s="5" t="str">
        <f aca="false">VLOOKUP(B475,model!$A$2:$V$620,22,0)</f>
        <v>{"id":"474","make_id":"30","model_name":"Sentra GS","year_model":"1991 - on","description":""},</v>
      </c>
      <c r="O475" s="5" t="str">
        <f aca="false">IFERROR(VLOOKUP(C475,part!$A$2:$G$51,7,0),"")</f>
        <v>{"id":"2","category":"BATTERY","name":"OE BATTERY","code":"NS50","description":""},</v>
      </c>
      <c r="P475" s="5" t="str">
        <f aca="false">VLOOKUP(A475,product!B475:Y1094,23,0)</f>
        <v>{"id":"474","car_part_id":"474","bestbuy_id":"0","category":"battery","brand":"energizer","name":"D23L","value":"","description":"","price":""},</v>
      </c>
    </row>
    <row r="476" customFormat="false" ht="13.8" hidden="false" customHeight="false" outlineLevel="0" collapsed="false">
      <c r="A476" s="5" t="n">
        <v>475</v>
      </c>
      <c r="B476" s="8" t="n">
        <v>475</v>
      </c>
      <c r="C476" s="5" t="n">
        <f aca="false">IFERROR(VLOOKUP(B476,model!A475:H1094,8,0),"")</f>
        <v>3</v>
      </c>
      <c r="D476" s="5" t="str">
        <f aca="false">IFERROR(VLOOKUP(C476,part!$A$2:$E$51,2,0),"")</f>
        <v>BATTERY</v>
      </c>
      <c r="E476" s="5" t="str">
        <f aca="false">IFERROR(VLOOKUP(C476,part!$A$2:$E$51,3,0),"")</f>
        <v>OE BATTERY</v>
      </c>
      <c r="F476" s="5" t="str">
        <f aca="false">IFERROR(VLOOKUP(C476,part!$A$2:$E$51,4,0),"")</f>
        <v>NS60</v>
      </c>
      <c r="G476" s="5" t="n">
        <f aca="false">IFERROR(VLOOKUP(C476,part!$A$2:$E$51,5,0),"")</f>
        <v>0</v>
      </c>
      <c r="H476" s="5" t="str">
        <f aca="false">VLOOKUP(A476,model!$A$1:$I$620,9,0)</f>
        <v>B24LS</v>
      </c>
      <c r="I476" s="5" t="n">
        <f aca="false">VLOOKUP(B476,model!$A$2:$J$620,10,0)</f>
        <v>1985</v>
      </c>
      <c r="J476" s="5" t="e">
        <f aca="false">VLOOKUP(B476,Sheet6!K475:L1378,2,0)</f>
        <v>#N/A</v>
      </c>
      <c r="K476" s="5" t="str">
        <f aca="false">VLOOKUP(B476,model!A475:M1094,13,0)</f>
        <v>1988/1985</v>
      </c>
      <c r="L476" s="5" t="str">
        <f aca="false">"{"&amp;""""&amp;"id"&amp;""""&amp;":"&amp;""""&amp;A476&amp;""""&amp;","&amp;""""&amp;"car_model_id"&amp;""""&amp;":"&amp;""""&amp;B476&amp;""""&amp;","&amp;""""&amp;"car_model"&amp;""""&amp;":"&amp;"["&amp;N476&amp;"],"&amp;""""&amp;"parts"&amp;""""&amp;":"&amp;"["&amp;O476&amp;"]"&amp;","&amp;""""&amp;"products"&amp;""""&amp;":"&amp;"["&amp;P476&amp;"]"&amp;"}"&amp;","</f>
        <v>{"id":"475","car_model_id":"475","car_model":[{"id":"475","make_id":"30","model_name":"Sentra","year_model":"2015","description":""},],"parts":[{"id":"3","category":"BATTERY","name":"OE BATTERY","code":"NS60","description":""},],"products":[{"id":"475","car_part_id":"475","bestbuy_id":"1988","category":"battery","brand":"energizer","name":"B24LS","value":"","description":"5250","price":"5250"},{"id":"673","car_part_id":"475","bestbuy_id":"1985","category":"battery","brand":"energizer","name":"B24LS","description":"","price":"5300"},]},</v>
      </c>
      <c r="M476" s="5" t="str">
        <f aca="false">"parts"&amp;""""&amp;":"&amp;"["&amp;O476&amp;"]"&amp;","&amp;""""&amp;"products"&amp;""""&amp;":"&amp;"["&amp;P476&amp;"]"&amp;"}"&amp;","</f>
        <v>parts":[{"id":"3","category":"BATTERY","name":"OE BATTERY","code":"NS60","description":""},],"products":[{"id":"475","car_part_id":"475","bestbuy_id":"1988","category":"battery","brand":"energizer","name":"B24LS","value":"","description":"5250","price":"5250"},{"id":"673","car_part_id":"475","bestbuy_id":"1985","category":"battery","brand":"energizer","name":"B24LS","description":"","price":"5300"},]},</v>
      </c>
      <c r="N476" s="5" t="str">
        <f aca="false">VLOOKUP(B476,model!$A$2:$V$620,22,0)</f>
        <v>{"id":"475","make_id":"30","model_name":"Sentra","year_model":"2015","description":""},</v>
      </c>
      <c r="O476" s="5" t="str">
        <f aca="false">IFERROR(VLOOKUP(C476,part!$A$2:$G$51,7,0),"")</f>
        <v>{"id":"3","category":"BATTERY","name":"OE BATTERY","code":"NS60","description":""},</v>
      </c>
      <c r="P476" s="5" t="str">
        <f aca="false">VLOOKUP(A476,product!B476:Y1095,23,0)</f>
        <v>{"id":"475","car_part_id":"475","bestbuy_id":"1988","category":"battery","brand":"energizer","name":"B24LS","value":"","description":"5250","price":"5250"},{"id":"673","car_part_id":"475","bestbuy_id":"1985","category":"battery","brand":"energizer","name":"B24LS","description":"","price":"5300"},</v>
      </c>
    </row>
    <row r="477" customFormat="false" ht="13.8" hidden="false" customHeight="false" outlineLevel="0" collapsed="false">
      <c r="A477" s="5" t="n">
        <v>476</v>
      </c>
      <c r="B477" s="8" t="n">
        <v>476</v>
      </c>
      <c r="C477" s="5" t="n">
        <f aca="false">IFERROR(VLOOKUP(B477,model!A476:H1095,8,0),"")</f>
        <v>2</v>
      </c>
      <c r="D477" s="5" t="str">
        <f aca="false">IFERROR(VLOOKUP(C477,part!$A$2:$E$51,2,0),"")</f>
        <v>BATTERY</v>
      </c>
      <c r="E477" s="5" t="str">
        <f aca="false">IFERROR(VLOOKUP(C477,part!$A$2:$E$51,3,0),"")</f>
        <v>OE BATTERY</v>
      </c>
      <c r="F477" s="5" t="str">
        <f aca="false">IFERROR(VLOOKUP(C477,part!$A$2:$E$51,4,0),"")</f>
        <v>NS50</v>
      </c>
      <c r="G477" s="5" t="n">
        <f aca="false">IFERROR(VLOOKUP(C477,part!$A$2:$E$51,5,0),"")</f>
        <v>0</v>
      </c>
      <c r="H477" s="5" t="str">
        <f aca="false">VLOOKUP(A477,model!$A$1:$I$620,9,0)</f>
        <v>D23L</v>
      </c>
      <c r="I477" s="5" t="n">
        <f aca="false">VLOOKUP(B477,model!$A$2:$J$620,10,0)</f>
        <v>0</v>
      </c>
      <c r="J477" s="5" t="e">
        <f aca="false">VLOOKUP(B477,Sheet6!K476:L1379,2,0)</f>
        <v>#N/A</v>
      </c>
      <c r="K477" s="5" t="n">
        <f aca="false">VLOOKUP(B477,model!A476:M1095,13,0)</f>
        <v>1983</v>
      </c>
      <c r="L477" s="5" t="str">
        <f aca="false">"{"&amp;""""&amp;"id"&amp;""""&amp;":"&amp;""""&amp;A477&amp;""""&amp;","&amp;""""&amp;"car_model_id"&amp;""""&amp;":"&amp;""""&amp;B477&amp;""""&amp;","&amp;""""&amp;"car_model"&amp;""""&amp;":"&amp;"["&amp;N477&amp;"],"&amp;""""&amp;"parts"&amp;""""&amp;":"&amp;"["&amp;O477&amp;"]"&amp;","&amp;""""&amp;"products"&amp;""""&amp;":"&amp;"["&amp;P477&amp;"]"&amp;"}"&amp;","</f>
        <v>{"id":"476","car_model_id":"476","car_model":[{"id":"476","make_id":"30","model_name":"Sulphy","year_model":"2015","description":""},],"parts":[{"id":"2","category":"BATTERY","name":"OE BATTERY","code":"NS50","description":""},],"products":[{"id":"476","car_part_id":"476","bestbuy_id":"1983","category":"battery","brand":"energizer","name":"D23L","value":"","description":"5950","price":"5950"},]},</v>
      </c>
      <c r="M477" s="5" t="str">
        <f aca="false">"parts"&amp;""""&amp;":"&amp;"["&amp;O477&amp;"]"&amp;","&amp;""""&amp;"products"&amp;""""&amp;":"&amp;"["&amp;P477&amp;"]"&amp;"}"&amp;","</f>
        <v>parts":[{"id":"2","category":"BATTERY","name":"OE BATTERY","code":"NS50","description":""},],"products":[{"id":"476","car_part_id":"476","bestbuy_id":"1983","category":"battery","brand":"energizer","name":"D23L","value":"","description":"5950","price":"5950"},]},</v>
      </c>
      <c r="N477" s="5" t="str">
        <f aca="false">VLOOKUP(B477,model!$A$2:$V$620,22,0)</f>
        <v>{"id":"476","make_id":"30","model_name":"Sulphy","year_model":"2015","description":""},</v>
      </c>
      <c r="O477" s="5" t="str">
        <f aca="false">IFERROR(VLOOKUP(C477,part!$A$2:$G$51,7,0),"")</f>
        <v>{"id":"2","category":"BATTERY","name":"OE BATTERY","code":"NS50","description":""},</v>
      </c>
      <c r="P477" s="5" t="str">
        <f aca="false">VLOOKUP(A477,product!B477:Y1096,23,0)</f>
        <v>{"id":"476","car_part_id":"476","bestbuy_id":"1983","category":"battery","brand":"energizer","name":"D23L","value":"","description":"5950","price":"5950"},</v>
      </c>
    </row>
    <row r="478" customFormat="false" ht="13.8" hidden="false" customHeight="false" outlineLevel="0" collapsed="false">
      <c r="A478" s="5" t="n">
        <v>477</v>
      </c>
      <c r="B478" s="8" t="n">
        <v>477</v>
      </c>
      <c r="C478" s="5" t="n">
        <f aca="false">IFERROR(VLOOKUP(B478,model!A477:H1096,8,0),"")</f>
        <v>2</v>
      </c>
      <c r="D478" s="5" t="str">
        <f aca="false">IFERROR(VLOOKUP(C478,part!$A$2:$E$51,2,0),"")</f>
        <v>BATTERY</v>
      </c>
      <c r="E478" s="5" t="str">
        <f aca="false">IFERROR(VLOOKUP(C478,part!$A$2:$E$51,3,0),"")</f>
        <v>OE BATTERY</v>
      </c>
      <c r="F478" s="5" t="str">
        <f aca="false">IFERROR(VLOOKUP(C478,part!$A$2:$E$51,4,0),"")</f>
        <v>NS50</v>
      </c>
      <c r="G478" s="5" t="n">
        <f aca="false">IFERROR(VLOOKUP(C478,part!$A$2:$E$51,5,0),"")</f>
        <v>0</v>
      </c>
      <c r="H478" s="5" t="str">
        <f aca="false">VLOOKUP(A478,model!$A$1:$I$620,9,0)</f>
        <v>D26L</v>
      </c>
      <c r="I478" s="5" t="n">
        <f aca="false">VLOOKUP(B478,model!$A$2:$J$620,10,0)</f>
        <v>0</v>
      </c>
      <c r="J478" s="5" t="e">
        <f aca="false">VLOOKUP(B478,Sheet6!K477:L1380,2,0)</f>
        <v>#N/A</v>
      </c>
      <c r="K478" s="5" t="n">
        <f aca="false">VLOOKUP(B478,model!A477:M1096,13,0)</f>
        <v>1995</v>
      </c>
      <c r="L478" s="5" t="str">
        <f aca="false">"{"&amp;""""&amp;"id"&amp;""""&amp;":"&amp;""""&amp;A478&amp;""""&amp;","&amp;""""&amp;"car_model_id"&amp;""""&amp;":"&amp;""""&amp;B478&amp;""""&amp;","&amp;""""&amp;"car_model"&amp;""""&amp;":"&amp;"["&amp;N478&amp;"],"&amp;""""&amp;"parts"&amp;""""&amp;":"&amp;"["&amp;O478&amp;"]"&amp;","&amp;""""&amp;"products"&amp;""""&amp;":"&amp;"["&amp;P478&amp;"]"&amp;"}"&amp;","</f>
        <v>{"id":"477","car_model_id":"477","car_model":[{"id":"477","make_id":"30","model_name":"Serena 250 L","year_model":"2004 - on","description":""},],"parts":[{"id":"2","category":"BATTERY","name":"OE BATTERY","code":"NS50","description":""},],"products":[{"id":"477","car_part_id":"477","bestbuy_id":"1995","category":"battery","brand":"energizer","name":"D26L","value":"","description":"6300","price":"6300"},]},</v>
      </c>
      <c r="M478" s="5" t="str">
        <f aca="false">"parts"&amp;""""&amp;":"&amp;"["&amp;O478&amp;"]"&amp;","&amp;""""&amp;"products"&amp;""""&amp;":"&amp;"["&amp;P478&amp;"]"&amp;"}"&amp;","</f>
        <v>parts":[{"id":"2","category":"BATTERY","name":"OE BATTERY","code":"NS50","description":""},],"products":[{"id":"477","car_part_id":"477","bestbuy_id":"1995","category":"battery","brand":"energizer","name":"D26L","value":"","description":"6300","price":"6300"},]},</v>
      </c>
      <c r="N478" s="5" t="str">
        <f aca="false">VLOOKUP(B478,model!$A$2:$V$620,22,0)</f>
        <v>{"id":"477","make_id":"30","model_name":"Serena 250 L","year_model":"2004 - on","description":""},</v>
      </c>
      <c r="O478" s="5" t="str">
        <f aca="false">IFERROR(VLOOKUP(C478,part!$A$2:$G$51,7,0),"")</f>
        <v>{"id":"2","category":"BATTERY","name":"OE BATTERY","code":"NS50","description":""},</v>
      </c>
      <c r="P478" s="5" t="str">
        <f aca="false">VLOOKUP(A478,product!B478:Y1097,23,0)</f>
        <v>{"id":"477","car_part_id":"477","bestbuy_id":"1995","category":"battery","brand":"energizer","name":"D26L","value":"","description":"6300","price":"6300"},</v>
      </c>
    </row>
    <row r="479" customFormat="false" ht="13.8" hidden="false" customHeight="false" outlineLevel="0" collapsed="false">
      <c r="A479" s="5" t="n">
        <v>478</v>
      </c>
      <c r="B479" s="8" t="n">
        <v>478</v>
      </c>
      <c r="C479" s="5" t="n">
        <f aca="false">IFERROR(VLOOKUP(B479,model!A478:H1097,8,0),"")</f>
        <v>2</v>
      </c>
      <c r="D479" s="5" t="str">
        <f aca="false">IFERROR(VLOOKUP(C479,part!$A$2:$E$51,2,0),"")</f>
        <v>BATTERY</v>
      </c>
      <c r="E479" s="5" t="str">
        <f aca="false">IFERROR(VLOOKUP(C479,part!$A$2:$E$51,3,0),"")</f>
        <v>OE BATTERY</v>
      </c>
      <c r="F479" s="5" t="str">
        <f aca="false">IFERROR(VLOOKUP(C479,part!$A$2:$E$51,4,0),"")</f>
        <v>NS50</v>
      </c>
      <c r="G479" s="5" t="n">
        <f aca="false">IFERROR(VLOOKUP(C479,part!$A$2:$E$51,5,0),"")</f>
        <v>0</v>
      </c>
      <c r="H479" s="5" t="str">
        <f aca="false">VLOOKUP(A479,model!$A$1:$I$620,9,0)</f>
        <v>D26L</v>
      </c>
      <c r="I479" s="5" t="n">
        <f aca="false">VLOOKUP(B479,model!$A$2:$J$620,10,0)</f>
        <v>0</v>
      </c>
      <c r="J479" s="5" t="e">
        <f aca="false">VLOOKUP(B479,Sheet6!K478:L1381,2,0)</f>
        <v>#N/A</v>
      </c>
      <c r="K479" s="5" t="n">
        <f aca="false">VLOOKUP(B479,model!A478:M1097,13,0)</f>
        <v>0</v>
      </c>
      <c r="L479" s="5" t="str">
        <f aca="false">"{"&amp;""""&amp;"id"&amp;""""&amp;":"&amp;""""&amp;A479&amp;""""&amp;","&amp;""""&amp;"car_model_id"&amp;""""&amp;":"&amp;""""&amp;B479&amp;""""&amp;","&amp;""""&amp;"car_model"&amp;""""&amp;":"&amp;"["&amp;N479&amp;"],"&amp;""""&amp;"parts"&amp;""""&amp;":"&amp;"["&amp;O479&amp;"]"&amp;","&amp;""""&amp;"products"&amp;""""&amp;":"&amp;"["&amp;P479&amp;"]"&amp;"}"&amp;","</f>
        <v>{"id":"478","car_model_id":"478","car_model":[{"id":"478","make_id":"30","model_name":"Serena 250 E","year_model":"2004 - on","description":""},],"parts":[{"id":"2","category":"BATTERY","name":"OE BATTERY","code":"NS50","description":""},],"products":[{"id":"478","car_part_id":"478","bestbuy_id":"0","category":"battery","brand":"energizer","name":"D26L","value":"","description":"","price":""},]},</v>
      </c>
      <c r="M479" s="5" t="str">
        <f aca="false">"parts"&amp;""""&amp;":"&amp;"["&amp;O479&amp;"]"&amp;","&amp;""""&amp;"products"&amp;""""&amp;":"&amp;"["&amp;P479&amp;"]"&amp;"}"&amp;","</f>
        <v>parts":[{"id":"2","category":"BATTERY","name":"OE BATTERY","code":"NS50","description":""},],"products":[{"id":"478","car_part_id":"478","bestbuy_id":"0","category":"battery","brand":"energizer","name":"D26L","value":"","description":"","price":""},]},</v>
      </c>
      <c r="N479" s="5" t="str">
        <f aca="false">VLOOKUP(B479,model!$A$2:$V$620,22,0)</f>
        <v>{"id":"478","make_id":"30","model_name":"Serena 250 E","year_model":"2004 - on","description":""},</v>
      </c>
      <c r="O479" s="5" t="str">
        <f aca="false">IFERROR(VLOOKUP(C479,part!$A$2:$G$51,7,0),"")</f>
        <v>{"id":"2","category":"BATTERY","name":"OE BATTERY","code":"NS50","description":""},</v>
      </c>
      <c r="P479" s="5" t="str">
        <f aca="false">VLOOKUP(A479,product!B479:Y1098,23,0)</f>
        <v>{"id":"478","car_part_id":"478","bestbuy_id":"0","category":"battery","brand":"energizer","name":"D26L","value":"","description":"","price":""},</v>
      </c>
    </row>
    <row r="480" customFormat="false" ht="13.8" hidden="false" customHeight="false" outlineLevel="0" collapsed="false">
      <c r="A480" s="5" t="n">
        <v>479</v>
      </c>
      <c r="B480" s="8" t="n">
        <v>479</v>
      </c>
      <c r="C480" s="5" t="n">
        <f aca="false">IFERROR(VLOOKUP(B480,model!A479:H1098,8,0),"")</f>
        <v>2</v>
      </c>
      <c r="D480" s="5" t="str">
        <f aca="false">IFERROR(VLOOKUP(C480,part!$A$2:$E$51,2,0),"")</f>
        <v>BATTERY</v>
      </c>
      <c r="E480" s="5" t="str">
        <f aca="false">IFERROR(VLOOKUP(C480,part!$A$2:$E$51,3,0),"")</f>
        <v>OE BATTERY</v>
      </c>
      <c r="F480" s="5" t="str">
        <f aca="false">IFERROR(VLOOKUP(C480,part!$A$2:$E$51,4,0),"")</f>
        <v>NS50</v>
      </c>
      <c r="G480" s="5" t="n">
        <f aca="false">IFERROR(VLOOKUP(C480,part!$A$2:$E$51,5,0),"")</f>
        <v>0</v>
      </c>
      <c r="H480" s="5" t="str">
        <f aca="false">VLOOKUP(A480,model!$A$1:$I$620,9,0)</f>
        <v>D26L</v>
      </c>
      <c r="I480" s="5" t="n">
        <f aca="false">VLOOKUP(B480,model!$A$2:$J$620,10,0)</f>
        <v>0</v>
      </c>
      <c r="J480" s="5" t="e">
        <f aca="false">VLOOKUP(B480,Sheet6!K479:L1382,2,0)</f>
        <v>#N/A</v>
      </c>
      <c r="K480" s="5" t="n">
        <f aca="false">VLOOKUP(B480,model!A479:M1098,13,0)</f>
        <v>1995</v>
      </c>
      <c r="L480" s="5" t="str">
        <f aca="false">"{"&amp;""""&amp;"id"&amp;""""&amp;":"&amp;""""&amp;A480&amp;""""&amp;","&amp;""""&amp;"car_model_id"&amp;""""&amp;":"&amp;""""&amp;B480&amp;""""&amp;","&amp;""""&amp;"car_model"&amp;""""&amp;":"&amp;"["&amp;N480&amp;"],"&amp;""""&amp;"parts"&amp;""""&amp;":"&amp;"["&amp;O480&amp;"]"&amp;","&amp;""""&amp;"products"&amp;""""&amp;":"&amp;"["&amp;P480&amp;"]"&amp;"}"&amp;","</f>
        <v>{"id":"479","car_model_id":"479","car_model":[{"id":"479","make_id":"30","model_name":"2005X","year_model":"","description":""},],"parts":[{"id":"2","category":"BATTERY","name":"OE BATTERY","code":"NS50","description":""},],"products":[{"id":"479","car_part_id":"479","bestbuy_id":"1995","category":"battery","brand":"energizer","name":"D26L","value":"","description":"6300","price":"6300"},]},</v>
      </c>
      <c r="M480" s="5" t="str">
        <f aca="false">"parts"&amp;""""&amp;":"&amp;"["&amp;O480&amp;"]"&amp;","&amp;""""&amp;"products"&amp;""""&amp;":"&amp;"["&amp;P480&amp;"]"&amp;"}"&amp;","</f>
        <v>parts":[{"id":"2","category":"BATTERY","name":"OE BATTERY","code":"NS50","description":""},],"products":[{"id":"479","car_part_id":"479","bestbuy_id":"1995","category":"battery","brand":"energizer","name":"D26L","value":"","description":"6300","price":"6300"},]},</v>
      </c>
      <c r="N480" s="5" t="str">
        <f aca="false">VLOOKUP(B480,model!$A$2:$V$620,22,0)</f>
        <v>{"id":"479","make_id":"30","model_name":"2005X","year_model":"","description":""},</v>
      </c>
      <c r="O480" s="5" t="str">
        <f aca="false">IFERROR(VLOOKUP(C480,part!$A$2:$G$51,7,0),"")</f>
        <v>{"id":"2","category":"BATTERY","name":"OE BATTERY","code":"NS50","description":""},</v>
      </c>
      <c r="P480" s="5" t="str">
        <f aca="false">VLOOKUP(A480,product!B480:Y1099,23,0)</f>
        <v>{"id":"479","car_part_id":"479","bestbuy_id":"1995","category":"battery","brand":"energizer","name":"D26L","value":"","description":"6300","price":"6300"},</v>
      </c>
    </row>
    <row r="481" customFormat="false" ht="13.8" hidden="false" customHeight="false" outlineLevel="0" collapsed="false">
      <c r="A481" s="5" t="n">
        <v>480</v>
      </c>
      <c r="B481" s="8" t="n">
        <v>480</v>
      </c>
      <c r="C481" s="5" t="n">
        <f aca="false">IFERROR(VLOOKUP(B481,model!A480:H1099,8,0),"")</f>
        <v>2</v>
      </c>
      <c r="D481" s="5" t="str">
        <f aca="false">IFERROR(VLOOKUP(C481,part!$A$2:$E$51,2,0),"")</f>
        <v>BATTERY</v>
      </c>
      <c r="E481" s="5" t="str">
        <f aca="false">IFERROR(VLOOKUP(C481,part!$A$2:$E$51,3,0),"")</f>
        <v>OE BATTERY</v>
      </c>
      <c r="F481" s="5" t="str">
        <f aca="false">IFERROR(VLOOKUP(C481,part!$A$2:$E$51,4,0),"")</f>
        <v>NS50</v>
      </c>
      <c r="G481" s="5" t="n">
        <f aca="false">IFERROR(VLOOKUP(C481,part!$A$2:$E$51,5,0),"")</f>
        <v>0</v>
      </c>
      <c r="H481" s="5" t="str">
        <f aca="false">VLOOKUP(A481,model!$A$1:$I$620,9,0)</f>
        <v>D23L</v>
      </c>
      <c r="I481" s="5" t="n">
        <f aca="false">VLOOKUP(B481,model!$A$2:$J$620,10,0)</f>
        <v>0</v>
      </c>
      <c r="J481" s="5" t="e">
        <f aca="false">VLOOKUP(B481,Sheet6!K480:L1383,2,0)</f>
        <v>#N/A</v>
      </c>
      <c r="K481" s="5" t="n">
        <f aca="false">VLOOKUP(B481,model!A480:M1099,13,0)</f>
        <v>1983</v>
      </c>
      <c r="L481" s="5" t="str">
        <f aca="false">"{"&amp;""""&amp;"id"&amp;""""&amp;":"&amp;""""&amp;A481&amp;""""&amp;","&amp;""""&amp;"car_model_id"&amp;""""&amp;":"&amp;""""&amp;B481&amp;""""&amp;","&amp;""""&amp;"car_model"&amp;""""&amp;":"&amp;"["&amp;N481&amp;"],"&amp;""""&amp;"parts"&amp;""""&amp;":"&amp;"["&amp;O481&amp;"]"&amp;","&amp;""""&amp;"products"&amp;""""&amp;":"&amp;"["&amp;P481&amp;"]"&amp;"}"&amp;","</f>
        <v>{"id":"480","car_model_id":"480","car_model":[{"id":"480","make_id":"30","model_name":"350Z","year_model":"","description":""},],"parts":[{"id":"2","category":"BATTERY","name":"OE BATTERY","code":"NS50","description":""},],"products":[{"id":"480","car_part_id":"480","bestbuy_id":"1983","category":"battery","brand":"energizer","name":"D23L","value":"","description":"5950","price":"5950"},]},</v>
      </c>
      <c r="M481" s="5" t="str">
        <f aca="false">"parts"&amp;""""&amp;":"&amp;"["&amp;O481&amp;"]"&amp;","&amp;""""&amp;"products"&amp;""""&amp;":"&amp;"["&amp;P481&amp;"]"&amp;"}"&amp;","</f>
        <v>parts":[{"id":"2","category":"BATTERY","name":"OE BATTERY","code":"NS50","description":""},],"products":[{"id":"480","car_part_id":"480","bestbuy_id":"1983","category":"battery","brand":"energizer","name":"D23L","value":"","description":"5950","price":"5950"},]},</v>
      </c>
      <c r="N481" s="5" t="str">
        <f aca="false">VLOOKUP(B481,model!$A$2:$V$620,22,0)</f>
        <v>{"id":"480","make_id":"30","model_name":"350Z","year_model":"","description":""},</v>
      </c>
      <c r="O481" s="5" t="str">
        <f aca="false">IFERROR(VLOOKUP(C481,part!$A$2:$G$51,7,0),"")</f>
        <v>{"id":"2","category":"BATTERY","name":"OE BATTERY","code":"NS50","description":""},</v>
      </c>
      <c r="P481" s="5" t="str">
        <f aca="false">VLOOKUP(A481,product!B481:Y1100,23,0)</f>
        <v>{"id":"480","car_part_id":"480","bestbuy_id":"1983","category":"battery","brand":"energizer","name":"D23L","value":"","description":"5950","price":"5950"},</v>
      </c>
    </row>
    <row r="482" customFormat="false" ht="13.8" hidden="false" customHeight="false" outlineLevel="0" collapsed="false">
      <c r="A482" s="5" t="n">
        <v>481</v>
      </c>
      <c r="B482" s="8" t="n">
        <v>481</v>
      </c>
      <c r="C482" s="5" t="n">
        <f aca="false">IFERROR(VLOOKUP(B482,model!A481:H1100,8,0),"")</f>
        <v>2</v>
      </c>
      <c r="D482" s="5" t="str">
        <f aca="false">IFERROR(VLOOKUP(C482,part!$A$2:$E$51,2,0),"")</f>
        <v>BATTERY</v>
      </c>
      <c r="E482" s="5" t="str">
        <f aca="false">IFERROR(VLOOKUP(C482,part!$A$2:$E$51,3,0),"")</f>
        <v>OE BATTERY</v>
      </c>
      <c r="F482" s="5" t="str">
        <f aca="false">IFERROR(VLOOKUP(C482,part!$A$2:$E$51,4,0),"")</f>
        <v>NS50</v>
      </c>
      <c r="G482" s="5" t="n">
        <f aca="false">IFERROR(VLOOKUP(C482,part!$A$2:$E$51,5,0),"")</f>
        <v>0</v>
      </c>
      <c r="H482" s="5" t="str">
        <f aca="false">VLOOKUP(A482,model!$A$1:$I$620,9,0)</f>
        <v>D23L</v>
      </c>
      <c r="I482" s="5" t="n">
        <f aca="false">VLOOKUP(B482,model!$A$2:$J$620,10,0)</f>
        <v>0</v>
      </c>
      <c r="J482" s="5" t="e">
        <f aca="false">VLOOKUP(B482,Sheet6!K481:L1384,2,0)</f>
        <v>#N/A</v>
      </c>
      <c r="K482" s="5" t="n">
        <f aca="false">VLOOKUP(B482,model!A481:M1100,13,0)</f>
        <v>1983</v>
      </c>
      <c r="L482" s="5" t="str">
        <f aca="false">"{"&amp;""""&amp;"id"&amp;""""&amp;":"&amp;""""&amp;A482&amp;""""&amp;","&amp;""""&amp;"car_model_id"&amp;""""&amp;":"&amp;""""&amp;B482&amp;""""&amp;","&amp;""""&amp;"car_model"&amp;""""&amp;":"&amp;"["&amp;N482&amp;"],"&amp;""""&amp;"parts"&amp;""""&amp;":"&amp;"["&amp;O482&amp;"]"&amp;","&amp;""""&amp;"products"&amp;""""&amp;":"&amp;"["&amp;P482&amp;"]"&amp;"}"&amp;","</f>
        <v>{"id":"481","car_model_id":"481","car_model":[{"id":"481","make_id":"30","model_name":"370Z","year_model":"","description":""},],"parts":[{"id":"2","category":"BATTERY","name":"OE BATTERY","code":"NS50","description":""},],"products":[{"id":"481","car_part_id":"481","bestbuy_id":"1983","category":"battery","brand":"energizer","name":"D23L","value":"","description":"5950","price":"5950"},]},</v>
      </c>
      <c r="M482" s="5" t="str">
        <f aca="false">"parts"&amp;""""&amp;":"&amp;"["&amp;O482&amp;"]"&amp;","&amp;""""&amp;"products"&amp;""""&amp;":"&amp;"["&amp;P482&amp;"]"&amp;"}"&amp;","</f>
        <v>parts":[{"id":"2","category":"BATTERY","name":"OE BATTERY","code":"NS50","description":""},],"products":[{"id":"481","car_part_id":"481","bestbuy_id":"1983","category":"battery","brand":"energizer","name":"D23L","value":"","description":"5950","price":"5950"},]},</v>
      </c>
      <c r="N482" s="5" t="str">
        <f aca="false">VLOOKUP(B482,model!$A$2:$V$620,22,0)</f>
        <v>{"id":"481","make_id":"30","model_name":"370Z","year_model":"","description":""},</v>
      </c>
      <c r="O482" s="5" t="str">
        <f aca="false">IFERROR(VLOOKUP(C482,part!$A$2:$G$51,7,0),"")</f>
        <v>{"id":"2","category":"BATTERY","name":"OE BATTERY","code":"NS50","description":""},</v>
      </c>
      <c r="P482" s="5" t="str">
        <f aca="false">VLOOKUP(A482,product!B482:Y1101,23,0)</f>
        <v>{"id":"481","car_part_id":"481","bestbuy_id":"1983","category":"battery","brand":"energizer","name":"D23L","value":"","description":"5950","price":"5950"},</v>
      </c>
    </row>
    <row r="483" customFormat="false" ht="13.8" hidden="false" customHeight="false" outlineLevel="0" collapsed="false">
      <c r="A483" s="5" t="n">
        <v>482</v>
      </c>
      <c r="B483" s="8" t="n">
        <v>482</v>
      </c>
      <c r="C483" s="5" t="n">
        <f aca="false">IFERROR(VLOOKUP(B483,model!A482:H1101,8,0),"")</f>
        <v>2</v>
      </c>
      <c r="D483" s="5" t="str">
        <f aca="false">IFERROR(VLOOKUP(C483,part!$A$2:$E$51,2,0),"")</f>
        <v>BATTERY</v>
      </c>
      <c r="E483" s="5" t="str">
        <f aca="false">IFERROR(VLOOKUP(C483,part!$A$2:$E$51,3,0),"")</f>
        <v>OE BATTERY</v>
      </c>
      <c r="F483" s="5" t="str">
        <f aca="false">IFERROR(VLOOKUP(C483,part!$A$2:$E$51,4,0),"")</f>
        <v>NS50</v>
      </c>
      <c r="G483" s="5" t="n">
        <f aca="false">IFERROR(VLOOKUP(C483,part!$A$2:$E$51,5,0),"")</f>
        <v>0</v>
      </c>
      <c r="H483" s="5" t="str">
        <f aca="false">VLOOKUP(A483,model!$A$1:$I$620,9,0)</f>
        <v>D23L</v>
      </c>
      <c r="I483" s="5" t="n">
        <f aca="false">VLOOKUP(B483,model!$A$2:$J$620,10,0)</f>
        <v>0</v>
      </c>
      <c r="J483" s="5" t="e">
        <f aca="false">VLOOKUP(B483,Sheet6!K482:L1385,2,0)</f>
        <v>#N/A</v>
      </c>
      <c r="K483" s="5" t="n">
        <f aca="false">VLOOKUP(B483,model!A482:M1101,13,0)</f>
        <v>1983</v>
      </c>
      <c r="L483" s="5" t="str">
        <f aca="false">"{"&amp;""""&amp;"id"&amp;""""&amp;":"&amp;""""&amp;A483&amp;""""&amp;","&amp;""""&amp;"car_model_id"&amp;""""&amp;":"&amp;""""&amp;B483&amp;""""&amp;","&amp;""""&amp;"car_model"&amp;""""&amp;":"&amp;"["&amp;N483&amp;"],"&amp;""""&amp;"parts"&amp;""""&amp;":"&amp;"["&amp;O483&amp;"]"&amp;","&amp;""""&amp;"products"&amp;""""&amp;":"&amp;"["&amp;P483&amp;"]"&amp;"}"&amp;","</f>
        <v>{"id":"482","car_model_id":"482","car_model":[{"id":"482","make_id":"30","model_name":"Sunny Pick Up","year_model":"1991 - 1997 ","description":""},],"parts":[{"id":"2","category":"BATTERY","name":"OE BATTERY","code":"NS50","description":""},],"products":[{"id":"482","car_part_id":"482","bestbuy_id":"1983","category":"battery","brand":"energizer","name":"D23L","value":"","description":"5950","price":"5950"},]},</v>
      </c>
      <c r="M483" s="5" t="str">
        <f aca="false">"parts"&amp;""""&amp;":"&amp;"["&amp;O483&amp;"]"&amp;","&amp;""""&amp;"products"&amp;""""&amp;":"&amp;"["&amp;P483&amp;"]"&amp;"}"&amp;","</f>
        <v>parts":[{"id":"2","category":"BATTERY","name":"OE BATTERY","code":"NS50","description":""},],"products":[{"id":"482","car_part_id":"482","bestbuy_id":"1983","category":"battery","brand":"energizer","name":"D23L","value":"","description":"5950","price":"5950"},]},</v>
      </c>
      <c r="N483" s="5" t="str">
        <f aca="false">VLOOKUP(B483,model!$A$2:$V$620,22,0)</f>
        <v>{"id":"482","make_id":"30","model_name":"Sunny Pick Up","year_model":"1991 - 1997 ","description":""},</v>
      </c>
      <c r="O483" s="5" t="str">
        <f aca="false">IFERROR(VLOOKUP(C483,part!$A$2:$G$51,7,0),"")</f>
        <v>{"id":"2","category":"BATTERY","name":"OE BATTERY","code":"NS50","description":""},</v>
      </c>
      <c r="P483" s="5" t="str">
        <f aca="false">VLOOKUP(A483,product!B483:Y1102,23,0)</f>
        <v>{"id":"482","car_part_id":"482","bestbuy_id":"1983","category":"battery","brand":"energizer","name":"D23L","value":"","description":"5950","price":"5950"},</v>
      </c>
    </row>
    <row r="484" customFormat="false" ht="13.8" hidden="false" customHeight="false" outlineLevel="0" collapsed="false">
      <c r="A484" s="5" t="n">
        <v>483</v>
      </c>
      <c r="B484" s="8" t="n">
        <v>483</v>
      </c>
      <c r="C484" s="5" t="n">
        <f aca="false">IFERROR(VLOOKUP(B484,model!A483:H1102,8,0),"")</f>
        <v>2</v>
      </c>
      <c r="D484" s="5" t="str">
        <f aca="false">IFERROR(VLOOKUP(C484,part!$A$2:$E$51,2,0),"")</f>
        <v>BATTERY</v>
      </c>
      <c r="E484" s="5" t="str">
        <f aca="false">IFERROR(VLOOKUP(C484,part!$A$2:$E$51,3,0),"")</f>
        <v>OE BATTERY</v>
      </c>
      <c r="F484" s="5" t="str">
        <f aca="false">IFERROR(VLOOKUP(C484,part!$A$2:$E$51,4,0),"")</f>
        <v>NS50</v>
      </c>
      <c r="G484" s="5" t="n">
        <f aca="false">IFERROR(VLOOKUP(C484,part!$A$2:$E$51,5,0),"")</f>
        <v>0</v>
      </c>
      <c r="H484" s="5" t="str">
        <f aca="false">VLOOKUP(A484,model!$A$1:$I$620,9,0)</f>
        <v>D23L</v>
      </c>
      <c r="I484" s="5" t="n">
        <f aca="false">VLOOKUP(B484,model!$A$2:$J$620,10,0)</f>
        <v>0</v>
      </c>
      <c r="J484" s="5" t="e">
        <f aca="false">VLOOKUP(B484,Sheet6!K483:L1386,2,0)</f>
        <v>#N/A</v>
      </c>
      <c r="K484" s="5" t="n">
        <f aca="false">VLOOKUP(B484,model!A483:M1102,13,0)</f>
        <v>1983</v>
      </c>
      <c r="L484" s="5" t="str">
        <f aca="false">"{"&amp;""""&amp;"id"&amp;""""&amp;":"&amp;""""&amp;A484&amp;""""&amp;","&amp;""""&amp;"car_model_id"&amp;""""&amp;":"&amp;""""&amp;B484&amp;""""&amp;","&amp;""""&amp;"car_model"&amp;""""&amp;":"&amp;"["&amp;N484&amp;"],"&amp;""""&amp;"parts"&amp;""""&amp;":"&amp;"["&amp;O484&amp;"]"&amp;","&amp;""""&amp;"products"&amp;""""&amp;":"&amp;"["&amp;P484&amp;"]"&amp;"}"&amp;","</f>
        <v>{"id":"483","car_model_id":"483","car_model":[{"id":"483","make_id":"30","model_name":"Teana 2.3 L 230 JK","year_model":"","description":""},],"parts":[{"id":"2","category":"BATTERY","name":"OE BATTERY","code":"NS50","description":""},],"products":[{"id":"483","car_part_id":"483","bestbuy_id":"1983","category":"battery","brand":"energizer","name":"D23L","value":"","description":"5950","price":"5950"},]},</v>
      </c>
      <c r="M484" s="5" t="str">
        <f aca="false">"parts"&amp;""""&amp;":"&amp;"["&amp;O484&amp;"]"&amp;","&amp;""""&amp;"products"&amp;""""&amp;":"&amp;"["&amp;P484&amp;"]"&amp;"}"&amp;","</f>
        <v>parts":[{"id":"2","category":"BATTERY","name":"OE BATTERY","code":"NS50","description":""},],"products":[{"id":"483","car_part_id":"483","bestbuy_id":"1983","category":"battery","brand":"energizer","name":"D23L","value":"","description":"5950","price":"5950"},]},</v>
      </c>
      <c r="N484" s="5" t="str">
        <f aca="false">VLOOKUP(B484,model!$A$2:$V$620,22,0)</f>
        <v>{"id":"483","make_id":"30","model_name":"Teana 2.3 L 230 JK","year_model":"","description":""},</v>
      </c>
      <c r="O484" s="5" t="str">
        <f aca="false">IFERROR(VLOOKUP(C484,part!$A$2:$G$51,7,0),"")</f>
        <v>{"id":"2","category":"BATTERY","name":"OE BATTERY","code":"NS50","description":""},</v>
      </c>
      <c r="P484" s="5" t="str">
        <f aca="false">VLOOKUP(A484,product!B484:Y1103,23,0)</f>
        <v>{"id":"483","car_part_id":"483","bestbuy_id":"1983","category":"battery","brand":"energizer","name":"D23L","value":"","description":"5950","price":"5950"},</v>
      </c>
    </row>
    <row r="485" customFormat="false" ht="13.8" hidden="false" customHeight="false" outlineLevel="0" collapsed="false">
      <c r="A485" s="5" t="n">
        <v>484</v>
      </c>
      <c r="B485" s="8" t="n">
        <v>484</v>
      </c>
      <c r="C485" s="5" t="n">
        <f aca="false">IFERROR(VLOOKUP(B485,model!A484:H1103,8,0),"")</f>
        <v>2</v>
      </c>
      <c r="D485" s="5" t="str">
        <f aca="false">IFERROR(VLOOKUP(C485,part!$A$2:$E$51,2,0),"")</f>
        <v>BATTERY</v>
      </c>
      <c r="E485" s="5" t="str">
        <f aca="false">IFERROR(VLOOKUP(C485,part!$A$2:$E$51,3,0),"")</f>
        <v>OE BATTERY</v>
      </c>
      <c r="F485" s="5" t="str">
        <f aca="false">IFERROR(VLOOKUP(C485,part!$A$2:$E$51,4,0),"")</f>
        <v>NS50</v>
      </c>
      <c r="G485" s="5" t="n">
        <f aca="false">IFERROR(VLOOKUP(C485,part!$A$2:$E$51,5,0),"")</f>
        <v>0</v>
      </c>
      <c r="H485" s="5" t="str">
        <f aca="false">VLOOKUP(A485,model!$A$1:$I$620,9,0)</f>
        <v>D23L</v>
      </c>
      <c r="I485" s="5" t="n">
        <f aca="false">VLOOKUP(B485,model!$A$2:$J$620,10,0)</f>
        <v>0</v>
      </c>
      <c r="J485" s="5" t="e">
        <f aca="false">VLOOKUP(B485,Sheet6!K484:L1387,2,0)</f>
        <v>#N/A</v>
      </c>
      <c r="K485" s="5" t="n">
        <f aca="false">VLOOKUP(B485,model!A484:M1103,13,0)</f>
        <v>1983</v>
      </c>
      <c r="L485" s="5" t="str">
        <f aca="false">"{"&amp;""""&amp;"id"&amp;""""&amp;":"&amp;""""&amp;A485&amp;""""&amp;","&amp;""""&amp;"car_model_id"&amp;""""&amp;":"&amp;""""&amp;B485&amp;""""&amp;","&amp;""""&amp;"car_model"&amp;""""&amp;":"&amp;"["&amp;N485&amp;"],"&amp;""""&amp;"parts"&amp;""""&amp;":"&amp;"["&amp;O485&amp;"]"&amp;","&amp;""""&amp;"products"&amp;""""&amp;":"&amp;"["&amp;P485&amp;"]"&amp;"}"&amp;","</f>
        <v>{"id":"484","car_model_id":"484","car_model":[{"id":"484","make_id":"30","model_name":"TEana 2.3 L 230 JMY","year_model":"","description":""},],"parts":[{"id":"2","category":"BATTERY","name":"OE BATTERY","code":"NS50","description":""},],"products":[{"id":"484","car_part_id":"484","bestbuy_id":"1983","category":"battery","brand":"energizer","name":"D23L","value":"","description":"5950","price":"5950"},]},</v>
      </c>
      <c r="M485" s="5" t="str">
        <f aca="false">"parts"&amp;""""&amp;":"&amp;"["&amp;O485&amp;"]"&amp;","&amp;""""&amp;"products"&amp;""""&amp;":"&amp;"["&amp;P485&amp;"]"&amp;"}"&amp;","</f>
        <v>parts":[{"id":"2","category":"BATTERY","name":"OE BATTERY","code":"NS50","description":""},],"products":[{"id":"484","car_part_id":"484","bestbuy_id":"1983","category":"battery","brand":"energizer","name":"D23L","value":"","description":"5950","price":"5950"},]},</v>
      </c>
      <c r="N485" s="5" t="str">
        <f aca="false">VLOOKUP(B485,model!$A$2:$V$620,22,0)</f>
        <v>{"id":"484","make_id":"30","model_name":"TEana 2.3 L 230 JMY","year_model":"","description":""},</v>
      </c>
      <c r="O485" s="5" t="str">
        <f aca="false">IFERROR(VLOOKUP(C485,part!$A$2:$G$51,7,0),"")</f>
        <v>{"id":"2","category":"BATTERY","name":"OE BATTERY","code":"NS50","description":""},</v>
      </c>
      <c r="P485" s="5" t="str">
        <f aca="false">VLOOKUP(A485,product!B485:Y1104,23,0)</f>
        <v>{"id":"484","car_part_id":"484","bestbuy_id":"1983","category":"battery","brand":"energizer","name":"D23L","value":"","description":"5950","price":"5950"},</v>
      </c>
    </row>
    <row r="486" customFormat="false" ht="13.8" hidden="false" customHeight="false" outlineLevel="0" collapsed="false">
      <c r="A486" s="5" t="n">
        <v>485</v>
      </c>
      <c r="B486" s="8" t="n">
        <v>485</v>
      </c>
      <c r="C486" s="5" t="n">
        <f aca="false">IFERROR(VLOOKUP(B486,model!A485:H1104,8,0),"")</f>
        <v>1</v>
      </c>
      <c r="D486" s="5" t="str">
        <f aca="false">IFERROR(VLOOKUP(C486,part!$A$2:$E$51,2,0),"")</f>
        <v>BATTERY</v>
      </c>
      <c r="E486" s="5" t="str">
        <f aca="false">IFERROR(VLOOKUP(C486,part!$A$2:$E$51,3,0),"")</f>
        <v>OE BATTERY</v>
      </c>
      <c r="F486" s="5" t="str">
        <f aca="false">IFERROR(VLOOKUP(C486,part!$A$2:$E$51,4,0),"")</f>
        <v>N70</v>
      </c>
      <c r="G486" s="5" t="n">
        <f aca="false">IFERROR(VLOOKUP(C486,part!$A$2:$E$51,5,0),"")</f>
        <v>0</v>
      </c>
      <c r="H486" s="5" t="str">
        <f aca="false">VLOOKUP(A486,model!$A$1:$I$620,9,0)</f>
        <v>D31R</v>
      </c>
      <c r="I486" s="5" t="n">
        <f aca="false">VLOOKUP(B486,model!$A$2:$J$620,10,0)</f>
        <v>0</v>
      </c>
      <c r="J486" s="5" t="e">
        <f aca="false">VLOOKUP(B486,Sheet6!K485:L1388,2,0)</f>
        <v>#N/A</v>
      </c>
      <c r="K486" s="5" t="n">
        <f aca="false">VLOOKUP(B486,model!A485:M1104,13,0)</f>
        <v>1998</v>
      </c>
      <c r="L486" s="5" t="str">
        <f aca="false">"{"&amp;""""&amp;"id"&amp;""""&amp;":"&amp;""""&amp;A486&amp;""""&amp;","&amp;""""&amp;"car_model_id"&amp;""""&amp;":"&amp;""""&amp;B486&amp;""""&amp;","&amp;""""&amp;"car_model"&amp;""""&amp;":"&amp;"["&amp;N486&amp;"],"&amp;""""&amp;"parts"&amp;""""&amp;":"&amp;"["&amp;O486&amp;"]"&amp;","&amp;""""&amp;"products"&amp;""""&amp;":"&amp;"["&amp;P486&amp;"]"&amp;"}"&amp;","</f>
        <v>{"id":"485","car_model_id":"485","car_model":[{"id":"485","make_id":"30","model_name":"Terrano","year_model":"1995 - on","description":""},],"parts":[{"id":"1","category":"BATTERY","name":"OE BATTERY","code":"N70","description":""},],"products":[{"id":"485","car_part_id":"485","bestbuy_id":"1998","category":"battery","brand":"energizer","name":"D31R","value":"","description":"7050","price":"7050"},]},</v>
      </c>
      <c r="M486" s="5" t="str">
        <f aca="false">"parts"&amp;""""&amp;":"&amp;"["&amp;O486&amp;"]"&amp;","&amp;""""&amp;"products"&amp;""""&amp;":"&amp;"["&amp;P486&amp;"]"&amp;"}"&amp;","</f>
        <v>parts":[{"id":"1","category":"BATTERY","name":"OE BATTERY","code":"N70","description":""},],"products":[{"id":"485","car_part_id":"485","bestbuy_id":"1998","category":"battery","brand":"energizer","name":"D31R","value":"","description":"7050","price":"7050"},]},</v>
      </c>
      <c r="N486" s="5" t="str">
        <f aca="false">VLOOKUP(B486,model!$A$2:$V$620,22,0)</f>
        <v>{"id":"485","make_id":"30","model_name":"Terrano","year_model":"1995 - on","description":""},</v>
      </c>
      <c r="O486" s="5" t="str">
        <f aca="false">IFERROR(VLOOKUP(C486,part!$A$2:$G$51,7,0),"")</f>
        <v>{"id":"1","category":"BATTERY","name":"OE BATTERY","code":"N70","description":""},</v>
      </c>
      <c r="P486" s="5" t="str">
        <f aca="false">VLOOKUP(A486,product!B486:Y1105,23,0)</f>
        <v>{"id":"485","car_part_id":"485","bestbuy_id":"1998","category":"battery","brand":"energizer","name":"D31R","value":"","description":"7050","price":"7050"},</v>
      </c>
    </row>
    <row r="487" customFormat="false" ht="13.8" hidden="false" customHeight="false" outlineLevel="0" collapsed="false">
      <c r="A487" s="5" t="n">
        <v>486</v>
      </c>
      <c r="B487" s="8" t="n">
        <v>486</v>
      </c>
      <c r="C487" s="5" t="n">
        <f aca="false">IFERROR(VLOOKUP(B487,model!A486:H1105,8,0),"")</f>
        <v>5</v>
      </c>
      <c r="D487" s="5" t="str">
        <f aca="false">IFERROR(VLOOKUP(C487,part!$A$2:$E$51,2,0),"")</f>
        <v>BATTERY</v>
      </c>
      <c r="E487" s="5" t="str">
        <f aca="false">IFERROR(VLOOKUP(C487,part!$A$2:$E$51,3,0),"")</f>
        <v>OE BATTERY</v>
      </c>
      <c r="F487" s="5" t="str">
        <f aca="false">IFERROR(VLOOKUP(C487,part!$A$2:$E$51,4,0),"")</f>
        <v>DIN66</v>
      </c>
      <c r="G487" s="5" t="n">
        <f aca="false">IFERROR(VLOOKUP(C487,part!$A$2:$E$51,5,0),"")</f>
        <v>0</v>
      </c>
      <c r="H487" s="5" t="str">
        <f aca="false">VLOOKUP(A487,model!$A$1:$I$620,9,0)</f>
        <v>DIN66</v>
      </c>
      <c r="I487" s="5" t="n">
        <f aca="false">VLOOKUP(B487,model!$A$2:$J$620,10,0)</f>
        <v>2001</v>
      </c>
      <c r="J487" s="5" t="e">
        <f aca="false">VLOOKUP(B487,Sheet6!K486:L1389,2,0)</f>
        <v>#N/A</v>
      </c>
      <c r="K487" s="5" t="str">
        <f aca="false">VLOOKUP(B487,model!A486:M1105,13,0)</f>
        <v>2001/2004</v>
      </c>
      <c r="L487" s="5" t="str">
        <f aca="false">"{"&amp;""""&amp;"id"&amp;""""&amp;":"&amp;""""&amp;A487&amp;""""&amp;","&amp;""""&amp;"car_model_id"&amp;""""&amp;":"&amp;""""&amp;B487&amp;""""&amp;","&amp;""""&amp;"car_model"&amp;""""&amp;":"&amp;"["&amp;N487&amp;"],"&amp;""""&amp;"parts"&amp;""""&amp;":"&amp;"["&amp;O487&amp;"]"&amp;","&amp;""""&amp;"products"&amp;""""&amp;":"&amp;"["&amp;P487&amp;"]"&amp;"}"&amp;","</f>
        <v>{"id":"486","car_model_id":"486","car_model":[{"id":"486","make_id":"31","model_name":"Astra ","year_model":"1999 - on","description":""},],"parts":[{"id":"5","category":"BATTERY","name":"OE BATTERY","code":"DIN66","description":""},],"products":[{"id":"486","car_part_id":"486","bestbuy_id":"2001","category":"battery","brand":"energizer","name":"DIN66","value":"","description":"7950","price":"7950"},{"id":"688","car_part_id":"486","bestbuy_id":"2004","category":"battery","brand":"energizer","name":"DIN66","description":"","price":"15850"},]},</v>
      </c>
      <c r="M487" s="5" t="str">
        <f aca="false">"parts"&amp;""""&amp;":"&amp;"["&amp;O487&amp;"]"&amp;","&amp;""""&amp;"products"&amp;""""&amp;":"&amp;"["&amp;P487&amp;"]"&amp;"}"&amp;","</f>
        <v>parts":[{"id":"5","category":"BATTERY","name":"OE BATTERY","code":"DIN66","description":""},],"products":[{"id":"486","car_part_id":"486","bestbuy_id":"2001","category":"battery","brand":"energizer","name":"DIN66","value":"","description":"7950","price":"7950"},{"id":"688","car_part_id":"486","bestbuy_id":"2004","category":"battery","brand":"energizer","name":"DIN66","description":"","price":"15850"},]},</v>
      </c>
      <c r="N487" s="5" t="str">
        <f aca="false">VLOOKUP(B487,model!$A$2:$V$620,22,0)</f>
        <v>{"id":"486","make_id":"31","model_name":"Astra ","year_model":"1999 - on","description":""},</v>
      </c>
      <c r="O487" s="5" t="str">
        <f aca="false">IFERROR(VLOOKUP(C487,part!$A$2:$G$51,7,0),"")</f>
        <v>{"id":"5","category":"BATTERY","name":"OE BATTERY","code":"DIN66","description":""},</v>
      </c>
      <c r="P487" s="5" t="str">
        <f aca="false">VLOOKUP(A487,product!B487:Y1106,23,0)</f>
        <v>{"id":"486","car_part_id":"486","bestbuy_id":"2001","category":"battery","brand":"energizer","name":"DIN66","value":"","description":"7950","price":"7950"},{"id":"688","car_part_id":"486","bestbuy_id":"2004","category":"battery","brand":"energizer","name":"DIN66","description":"","price":"15850"},</v>
      </c>
    </row>
    <row r="488" customFormat="false" ht="13.8" hidden="false" customHeight="false" outlineLevel="0" collapsed="false">
      <c r="A488" s="5" t="n">
        <v>487</v>
      </c>
      <c r="B488" s="8" t="n">
        <v>487</v>
      </c>
      <c r="C488" s="5" t="n">
        <f aca="false">IFERROR(VLOOKUP(B488,model!A487:H1106,8,0),"")</f>
        <v>6</v>
      </c>
      <c r="D488" s="5" t="str">
        <f aca="false">IFERROR(VLOOKUP(C488,part!$A$2:$E$51,2,0),"")</f>
        <v>BATTERY</v>
      </c>
      <c r="E488" s="5" t="str">
        <f aca="false">IFERROR(VLOOKUP(C488,part!$A$2:$E$51,3,0),"")</f>
        <v>OE BATTERY</v>
      </c>
      <c r="F488" s="5" t="str">
        <f aca="false">IFERROR(VLOOKUP(C488,part!$A$2:$E$51,4,0),"")</f>
        <v>DIN88</v>
      </c>
      <c r="G488" s="5" t="n">
        <f aca="false">IFERROR(VLOOKUP(C488,part!$A$2:$E$51,5,0),"")</f>
        <v>0</v>
      </c>
      <c r="H488" s="5" t="str">
        <f aca="false">VLOOKUP(A488,model!$A$1:$I$620,9,0)</f>
        <v>DIN88</v>
      </c>
      <c r="I488" s="5" t="n">
        <f aca="false">VLOOKUP(B488,model!$A$2:$J$620,10,0)</f>
        <v>0</v>
      </c>
      <c r="J488" s="5" t="e">
        <f aca="false">VLOOKUP(B488,Sheet6!K487:L1390,2,0)</f>
        <v>#N/A</v>
      </c>
      <c r="K488" s="5" t="n">
        <f aca="false">VLOOKUP(B488,model!A487:M1106,13,0)</f>
        <v>2003</v>
      </c>
      <c r="L488" s="5" t="str">
        <f aca="false">"{"&amp;""""&amp;"id"&amp;""""&amp;":"&amp;""""&amp;A488&amp;""""&amp;","&amp;""""&amp;"car_model_id"&amp;""""&amp;":"&amp;""""&amp;B488&amp;""""&amp;","&amp;""""&amp;"car_model"&amp;""""&amp;":"&amp;"["&amp;N488&amp;"],"&amp;""""&amp;"parts"&amp;""""&amp;":"&amp;"["&amp;O488&amp;"]"&amp;","&amp;""""&amp;"products"&amp;""""&amp;":"&amp;"["&amp;P488&amp;"]"&amp;"}"&amp;","</f>
        <v>{"id":"487","car_model_id":"487","car_model":[{"id":"487","make_id":"31","model_name":"Omega","year_model":"1998 - on","description":""},],"parts":[{"id":"6","category":"BATTERY","name":"OE BATTERY","code":"DIN88","description":""},],"products":[{"id":"487","car_part_id":"487","bestbuy_id":"2003","category":"battery","brand":"energizer","name":"DIN88","value":"","description":"17020","price":"17020"},]},</v>
      </c>
      <c r="M488" s="5" t="str">
        <f aca="false">"parts"&amp;""""&amp;":"&amp;"["&amp;O488&amp;"]"&amp;","&amp;""""&amp;"products"&amp;""""&amp;":"&amp;"["&amp;P488&amp;"]"&amp;"}"&amp;","</f>
        <v>parts":[{"id":"6","category":"BATTERY","name":"OE BATTERY","code":"DIN88","description":""},],"products":[{"id":"487","car_part_id":"487","bestbuy_id":"2003","category":"battery","brand":"energizer","name":"DIN88","value":"","description":"17020","price":"17020"},]},</v>
      </c>
      <c r="N488" s="5" t="str">
        <f aca="false">VLOOKUP(B488,model!$A$2:$V$620,22,0)</f>
        <v>{"id":"487","make_id":"31","model_name":"Omega","year_model":"1998 - on","description":""},</v>
      </c>
      <c r="O488" s="5" t="str">
        <f aca="false">IFERROR(VLOOKUP(C488,part!$A$2:$G$51,7,0),"")</f>
        <v>{"id":"6","category":"BATTERY","name":"OE BATTERY","code":"DIN88","description":""},</v>
      </c>
      <c r="P488" s="5" t="str">
        <f aca="false">VLOOKUP(A488,product!B488:Y1107,23,0)</f>
        <v>{"id":"487","car_part_id":"487","bestbuy_id":"2003","category":"battery","brand":"energizer","name":"DIN88","value":"","description":"17020","price":"17020"},</v>
      </c>
    </row>
    <row r="489" customFormat="false" ht="13.8" hidden="false" customHeight="false" outlineLevel="0" collapsed="false">
      <c r="A489" s="5" t="n">
        <v>488</v>
      </c>
      <c r="B489" s="8" t="n">
        <v>488</v>
      </c>
      <c r="C489" s="5" t="n">
        <f aca="false">IFERROR(VLOOKUP(B489,model!A488:H1107,8,0),"")</f>
        <v>5</v>
      </c>
      <c r="D489" s="5" t="str">
        <f aca="false">IFERROR(VLOOKUP(C489,part!$A$2:$E$51,2,0),"")</f>
        <v>BATTERY</v>
      </c>
      <c r="E489" s="5" t="str">
        <f aca="false">IFERROR(VLOOKUP(C489,part!$A$2:$E$51,3,0),"")</f>
        <v>OE BATTERY</v>
      </c>
      <c r="F489" s="5" t="str">
        <f aca="false">IFERROR(VLOOKUP(C489,part!$A$2:$E$51,4,0),"")</f>
        <v>DIN66</v>
      </c>
      <c r="G489" s="5" t="n">
        <f aca="false">IFERROR(VLOOKUP(C489,part!$A$2:$E$51,5,0),"")</f>
        <v>0</v>
      </c>
      <c r="H489" s="5" t="str">
        <f aca="false">VLOOKUP(A489,model!$A$1:$I$620,9,0)</f>
        <v>DIN66</v>
      </c>
      <c r="I489" s="5" t="n">
        <f aca="false">VLOOKUP(B489,model!$A$2:$J$620,10,0)</f>
        <v>2001</v>
      </c>
      <c r="J489" s="5" t="e">
        <f aca="false">VLOOKUP(B489,Sheet6!K488:L1391,2,0)</f>
        <v>#N/A</v>
      </c>
      <c r="K489" s="5" t="str">
        <f aca="false">VLOOKUP(B489,model!A488:M1107,13,0)</f>
        <v>2001/2004</v>
      </c>
      <c r="L489" s="5" t="str">
        <f aca="false">"{"&amp;""""&amp;"id"&amp;""""&amp;":"&amp;""""&amp;A489&amp;""""&amp;","&amp;""""&amp;"car_model_id"&amp;""""&amp;":"&amp;""""&amp;B489&amp;""""&amp;","&amp;""""&amp;"car_model"&amp;""""&amp;":"&amp;"["&amp;N489&amp;"],"&amp;""""&amp;"parts"&amp;""""&amp;":"&amp;"["&amp;O489&amp;"]"&amp;","&amp;""""&amp;"products"&amp;""""&amp;":"&amp;"["&amp;P489&amp;"]"&amp;"}"&amp;","</f>
        <v>{"id":"488","car_model_id":"488","car_model":[{"id":"488","make_id":"31","model_name":"Tigra ","year_model":"1999 - on","description":""},],"parts":[{"id":"5","category":"BATTERY","name":"OE BATTERY","code":"DIN66","description":""},],"products":[{"id":"488","car_part_id":"488","bestbuy_id":"2001","category":"battery","brand":"energizer","name":"DIN66","value":"","description":"7950","price":"7950"},{"id":"689","car_part_id":"488","bestbuy_id":"2004","category":"battery","brand":"energizer","name":"DIN66","description":"","price":"15850"},]},</v>
      </c>
      <c r="M489" s="5" t="str">
        <f aca="false">"parts"&amp;""""&amp;":"&amp;"["&amp;O489&amp;"]"&amp;","&amp;""""&amp;"products"&amp;""""&amp;":"&amp;"["&amp;P489&amp;"]"&amp;"}"&amp;","</f>
        <v>parts":[{"id":"5","category":"BATTERY","name":"OE BATTERY","code":"DIN66","description":""},],"products":[{"id":"488","car_part_id":"488","bestbuy_id":"2001","category":"battery","brand":"energizer","name":"DIN66","value":"","description":"7950","price":"7950"},{"id":"689","car_part_id":"488","bestbuy_id":"2004","category":"battery","brand":"energizer","name":"DIN66","description":"","price":"15850"},]},</v>
      </c>
      <c r="N489" s="5" t="str">
        <f aca="false">VLOOKUP(B489,model!$A$2:$V$620,22,0)</f>
        <v>{"id":"488","make_id":"31","model_name":"Tigra ","year_model":"1999 - on","description":""},</v>
      </c>
      <c r="O489" s="5" t="str">
        <f aca="false">IFERROR(VLOOKUP(C489,part!$A$2:$G$51,7,0),"")</f>
        <v>{"id":"5","category":"BATTERY","name":"OE BATTERY","code":"DIN66","description":""},</v>
      </c>
      <c r="P489" s="5" t="str">
        <f aca="false">VLOOKUP(A489,product!B489:Y1108,23,0)</f>
        <v>{"id":"488","car_part_id":"488","bestbuy_id":"2001","category":"battery","brand":"energizer","name":"DIN66","value":"","description":"7950","price":"7950"},{"id":"689","car_part_id":"488","bestbuy_id":"2004","category":"battery","brand":"energizer","name":"DIN66","description":"","price":"15850"},</v>
      </c>
    </row>
    <row r="490" customFormat="false" ht="13.8" hidden="false" customHeight="false" outlineLevel="0" collapsed="false">
      <c r="A490" s="5" t="n">
        <v>489</v>
      </c>
      <c r="B490" s="8" t="n">
        <v>489</v>
      </c>
      <c r="C490" s="5" t="n">
        <f aca="false">IFERROR(VLOOKUP(B490,model!A489:H1108,8,0),"")</f>
        <v>5</v>
      </c>
      <c r="D490" s="5" t="str">
        <f aca="false">IFERROR(VLOOKUP(C490,part!$A$2:$E$51,2,0),"")</f>
        <v>BATTERY</v>
      </c>
      <c r="E490" s="5" t="str">
        <f aca="false">IFERROR(VLOOKUP(C490,part!$A$2:$E$51,3,0),"")</f>
        <v>OE BATTERY</v>
      </c>
      <c r="F490" s="5" t="str">
        <f aca="false">IFERROR(VLOOKUP(C490,part!$A$2:$E$51,4,0),"")</f>
        <v>DIN66</v>
      </c>
      <c r="G490" s="5" t="n">
        <f aca="false">IFERROR(VLOOKUP(C490,part!$A$2:$E$51,5,0),"")</f>
        <v>0</v>
      </c>
      <c r="H490" s="5" t="str">
        <f aca="false">VLOOKUP(A490,model!$A$1:$I$620,9,0)</f>
        <v>DIN66</v>
      </c>
      <c r="I490" s="5" t="n">
        <f aca="false">VLOOKUP(B490,model!$A$2:$J$620,10,0)</f>
        <v>2001</v>
      </c>
      <c r="J490" s="5" t="e">
        <f aca="false">VLOOKUP(B490,Sheet6!K489:L1392,2,0)</f>
        <v>#N/A</v>
      </c>
      <c r="K490" s="5" t="str">
        <f aca="false">VLOOKUP(B490,model!A489:M1108,13,0)</f>
        <v>2001/2004</v>
      </c>
      <c r="L490" s="5" t="str">
        <f aca="false">"{"&amp;""""&amp;"id"&amp;""""&amp;":"&amp;""""&amp;A490&amp;""""&amp;","&amp;""""&amp;"car_model_id"&amp;""""&amp;":"&amp;""""&amp;B490&amp;""""&amp;","&amp;""""&amp;"car_model"&amp;""""&amp;":"&amp;"["&amp;N490&amp;"],"&amp;""""&amp;"parts"&amp;""""&amp;":"&amp;"["&amp;O490&amp;"]"&amp;","&amp;""""&amp;"products"&amp;""""&amp;":"&amp;"["&amp;P490&amp;"]"&amp;"}"&amp;","</f>
        <v>{"id":"489","car_model_id":"489","car_model":[{"id":"489","make_id":"31","model_name":"Vectra","year_model":"1998 - on","description":""},],"parts":[{"id":"5","category":"BATTERY","name":"OE BATTERY","code":"DIN66","description":""},],"products":[{"id":"489","car_part_id":"489","bestbuy_id":"2001","category":"battery","brand":"energizer","name":"DIN66","value":"","description":"7950","price":"7950"},{"id":"690","car_part_id":"489","bestbuy_id":"2004","category":"battery","brand":"energizer","name":"DIN66","description":"","price":"15850"},]},</v>
      </c>
      <c r="M490" s="5" t="str">
        <f aca="false">"parts"&amp;""""&amp;":"&amp;"["&amp;O490&amp;"]"&amp;","&amp;""""&amp;"products"&amp;""""&amp;":"&amp;"["&amp;P490&amp;"]"&amp;"}"&amp;","</f>
        <v>parts":[{"id":"5","category":"BATTERY","name":"OE BATTERY","code":"DIN66","description":""},],"products":[{"id":"489","car_part_id":"489","bestbuy_id":"2001","category":"battery","brand":"energizer","name":"DIN66","value":"","description":"7950","price":"7950"},{"id":"690","car_part_id":"489","bestbuy_id":"2004","category":"battery","brand":"energizer","name":"DIN66","description":"","price":"15850"},]},</v>
      </c>
      <c r="N490" s="5" t="str">
        <f aca="false">VLOOKUP(B490,model!$A$2:$V$620,22,0)</f>
        <v>{"id":"489","make_id":"31","model_name":"Vectra","year_model":"1998 - on","description":""},</v>
      </c>
      <c r="O490" s="5" t="str">
        <f aca="false">IFERROR(VLOOKUP(C490,part!$A$2:$G$51,7,0),"")</f>
        <v>{"id":"5","category":"BATTERY","name":"OE BATTERY","code":"DIN66","description":""},</v>
      </c>
      <c r="P490" s="5" t="str">
        <f aca="false">VLOOKUP(A490,product!B490:Y1109,23,0)</f>
        <v>{"id":"489","car_part_id":"489","bestbuy_id":"2001","category":"battery","brand":"energizer","name":"DIN66","value":"","description":"7950","price":"7950"},{"id":"690","car_part_id":"489","bestbuy_id":"2004","category":"battery","brand":"energizer","name":"DIN66","description":"","price":"15850"},</v>
      </c>
    </row>
    <row r="491" customFormat="false" ht="13.8" hidden="false" customHeight="false" outlineLevel="0" collapsed="false">
      <c r="A491" s="5" t="n">
        <v>490</v>
      </c>
      <c r="B491" s="8" t="n">
        <v>490</v>
      </c>
      <c r="C491" s="5" t="n">
        <f aca="false">IFERROR(VLOOKUP(B491,model!A490:H1109,8,0),"")</f>
        <v>7</v>
      </c>
      <c r="D491" s="5" t="str">
        <f aca="false">IFERROR(VLOOKUP(C491,part!$A$2:$E$51,2,0),"")</f>
        <v>BATTERY</v>
      </c>
      <c r="E491" s="5" t="str">
        <f aca="false">IFERROR(VLOOKUP(C491,part!$A$2:$E$51,3,0),"")</f>
        <v>OE BATTERY</v>
      </c>
      <c r="F491" s="5" t="str">
        <f aca="false">IFERROR(VLOOKUP(C491,part!$A$2:$E$51,4,0),"")</f>
        <v>DIN44</v>
      </c>
      <c r="G491" s="5" t="n">
        <f aca="false">IFERROR(VLOOKUP(C491,part!$A$2:$E$51,5,0),"")</f>
        <v>0</v>
      </c>
      <c r="H491" s="5" t="str">
        <f aca="false">VLOOKUP(A491,model!$A$1:$I$620,9,0)</f>
        <v>DIN44</v>
      </c>
      <c r="I491" s="5" t="n">
        <f aca="false">VLOOKUP(B491,model!$A$2:$J$620,10,0)</f>
        <v>0</v>
      </c>
      <c r="J491" s="5" t="e">
        <f aca="false">VLOOKUP(B491,Sheet6!K490:L1393,2,0)</f>
        <v>#N/A</v>
      </c>
      <c r="K491" s="5" t="n">
        <f aca="false">VLOOKUP(B491,model!A490:M1109,13,0)</f>
        <v>0</v>
      </c>
      <c r="L491" s="5" t="str">
        <f aca="false">"{"&amp;""""&amp;"id"&amp;""""&amp;":"&amp;""""&amp;A491&amp;""""&amp;","&amp;""""&amp;"car_model_id"&amp;""""&amp;":"&amp;""""&amp;B491&amp;""""&amp;","&amp;""""&amp;"car_model"&amp;""""&amp;":"&amp;"["&amp;N491&amp;"],"&amp;""""&amp;"parts"&amp;""""&amp;":"&amp;"["&amp;O491&amp;"]"&amp;","&amp;""""&amp;"products"&amp;""""&amp;":"&amp;"["&amp;P491&amp;"]"&amp;"}"&amp;","</f>
        <v>{"id":"490","car_model_id":"490","car_model":[{"id":"490","make_id":"32","model_name":"1007","year_model":"","description":""},],"parts":[{"id":"7","category":"BATTERY","name":"OE BATTERY","code":"DIN44","description":""},],"products":[{"id":"490","car_part_id":"490","bestbuy_id":"0","category":"battery","brand":"energizer","name":"DIN44","value":"","description":"","price":""},]},</v>
      </c>
      <c r="M491" s="5" t="str">
        <f aca="false">"parts"&amp;""""&amp;":"&amp;"["&amp;O491&amp;"]"&amp;","&amp;""""&amp;"products"&amp;""""&amp;":"&amp;"["&amp;P491&amp;"]"&amp;"}"&amp;","</f>
        <v>parts":[{"id":"7","category":"BATTERY","name":"OE BATTERY","code":"DIN44","description":""},],"products":[{"id":"490","car_part_id":"490","bestbuy_id":"0","category":"battery","brand":"energizer","name":"DIN44","value":"","description":"","price":""},]},</v>
      </c>
      <c r="N491" s="5" t="str">
        <f aca="false">VLOOKUP(B491,model!$A$2:$V$620,22,0)</f>
        <v>{"id":"490","make_id":"32","model_name":"1007","year_model":"","description":""},</v>
      </c>
      <c r="O491" s="5" t="str">
        <f aca="false">IFERROR(VLOOKUP(C491,part!$A$2:$G$51,7,0),"")</f>
        <v>{"id":"7","category":"BATTERY","name":"OE BATTERY","code":"DIN44","description":""},</v>
      </c>
      <c r="P491" s="5" t="str">
        <f aca="false">VLOOKUP(A491,product!B491:Y1110,23,0)</f>
        <v>{"id":"490","car_part_id":"490","bestbuy_id":"0","category":"battery","brand":"energizer","name":"DIN44","value":"","description":"","price":""},</v>
      </c>
    </row>
    <row r="492" customFormat="false" ht="13.8" hidden="false" customHeight="false" outlineLevel="0" collapsed="false">
      <c r="A492" s="5" t="n">
        <v>491</v>
      </c>
      <c r="B492" s="8" t="n">
        <v>491</v>
      </c>
      <c r="C492" s="5" t="n">
        <f aca="false">IFERROR(VLOOKUP(B492,model!A491:H1110,8,0),"")</f>
        <v>7</v>
      </c>
      <c r="D492" s="5" t="str">
        <f aca="false">IFERROR(VLOOKUP(C492,part!$A$2:$E$51,2,0),"")</f>
        <v>BATTERY</v>
      </c>
      <c r="E492" s="5" t="str">
        <f aca="false">IFERROR(VLOOKUP(C492,part!$A$2:$E$51,3,0),"")</f>
        <v>OE BATTERY</v>
      </c>
      <c r="F492" s="5" t="str">
        <f aca="false">IFERROR(VLOOKUP(C492,part!$A$2:$E$51,4,0),"")</f>
        <v>DIN44</v>
      </c>
      <c r="G492" s="5" t="n">
        <f aca="false">IFERROR(VLOOKUP(C492,part!$A$2:$E$51,5,0),"")</f>
        <v>0</v>
      </c>
      <c r="H492" s="5" t="str">
        <f aca="false">VLOOKUP(A492,model!$A$1:$I$620,9,0)</f>
        <v>DIN44</v>
      </c>
      <c r="I492" s="5" t="n">
        <f aca="false">VLOOKUP(B492,model!$A$2:$J$620,10,0)</f>
        <v>0</v>
      </c>
      <c r="J492" s="5" t="e">
        <f aca="false">VLOOKUP(B492,Sheet6!K491:L1394,2,0)</f>
        <v>#N/A</v>
      </c>
      <c r="K492" s="5" t="n">
        <f aca="false">VLOOKUP(B492,model!A491:M1110,13,0)</f>
        <v>0</v>
      </c>
      <c r="L492" s="5" t="str">
        <f aca="false">"{"&amp;""""&amp;"id"&amp;""""&amp;":"&amp;""""&amp;A492&amp;""""&amp;","&amp;""""&amp;"car_model_id"&amp;""""&amp;":"&amp;""""&amp;B492&amp;""""&amp;","&amp;""""&amp;"car_model"&amp;""""&amp;":"&amp;"["&amp;N492&amp;"],"&amp;""""&amp;"parts"&amp;""""&amp;":"&amp;"["&amp;O492&amp;"]"&amp;","&amp;""""&amp;"products"&amp;""""&amp;":"&amp;"["&amp;P492&amp;"]"&amp;"}"&amp;","</f>
        <v>{"id":"491","car_model_id":"491","car_model":[{"id":"491","make_id":"32","model_name":"206","year_model":"","description":""},],"parts":[{"id":"7","category":"BATTERY","name":"OE BATTERY","code":"DIN44","description":""},],"products":[{"id":"491","car_part_id":"491","bestbuy_id":"0","category":"battery","brand":"energizer","name":"DIN44","value":"","description":"","price":""},]},</v>
      </c>
      <c r="M492" s="5" t="str">
        <f aca="false">"parts"&amp;""""&amp;":"&amp;"["&amp;O492&amp;"]"&amp;","&amp;""""&amp;"products"&amp;""""&amp;":"&amp;"["&amp;P492&amp;"]"&amp;"}"&amp;","</f>
        <v>parts":[{"id":"7","category":"BATTERY","name":"OE BATTERY","code":"DIN44","description":""},],"products":[{"id":"491","car_part_id":"491","bestbuy_id":"0","category":"battery","brand":"energizer","name":"DIN44","value":"","description":"","price":""},]},</v>
      </c>
      <c r="N492" s="5" t="str">
        <f aca="false">VLOOKUP(B492,model!$A$2:$V$620,22,0)</f>
        <v>{"id":"491","make_id":"32","model_name":"206","year_model":"","description":""},</v>
      </c>
      <c r="O492" s="5" t="str">
        <f aca="false">IFERROR(VLOOKUP(C492,part!$A$2:$G$51,7,0),"")</f>
        <v>{"id":"7","category":"BATTERY","name":"OE BATTERY","code":"DIN44","description":""},</v>
      </c>
      <c r="P492" s="5" t="str">
        <f aca="false">VLOOKUP(A492,product!B492:Y1111,23,0)</f>
        <v>{"id":"491","car_part_id":"491","bestbuy_id":"0","category":"battery","brand":"energizer","name":"DIN44","value":"","description":"","price":""},</v>
      </c>
    </row>
    <row r="493" customFormat="false" ht="13.8" hidden="false" customHeight="false" outlineLevel="0" collapsed="false">
      <c r="A493" s="5" t="n">
        <v>492</v>
      </c>
      <c r="B493" s="8" t="n">
        <v>492</v>
      </c>
      <c r="C493" s="5" t="n">
        <f aca="false">IFERROR(VLOOKUP(B493,model!A492:H1111,8,0),"")</f>
        <v>7</v>
      </c>
      <c r="D493" s="5" t="str">
        <f aca="false">IFERROR(VLOOKUP(C493,part!$A$2:$E$51,2,0),"")</f>
        <v>BATTERY</v>
      </c>
      <c r="E493" s="5" t="str">
        <f aca="false">IFERROR(VLOOKUP(C493,part!$A$2:$E$51,3,0),"")</f>
        <v>OE BATTERY</v>
      </c>
      <c r="F493" s="5" t="str">
        <f aca="false">IFERROR(VLOOKUP(C493,part!$A$2:$E$51,4,0),"")</f>
        <v>DIN44</v>
      </c>
      <c r="G493" s="5" t="n">
        <f aca="false">IFERROR(VLOOKUP(C493,part!$A$2:$E$51,5,0),"")</f>
        <v>0</v>
      </c>
      <c r="H493" s="5" t="str">
        <f aca="false">VLOOKUP(A493,model!$A$1:$I$620,9,0)</f>
        <v>DIN44</v>
      </c>
      <c r="I493" s="5" t="n">
        <f aca="false">VLOOKUP(B493,model!$A$2:$J$620,10,0)</f>
        <v>0</v>
      </c>
      <c r="J493" s="5" t="e">
        <f aca="false">VLOOKUP(B493,Sheet6!K492:L1395,2,0)</f>
        <v>#N/A</v>
      </c>
      <c r="K493" s="5" t="n">
        <f aca="false">VLOOKUP(B493,model!A492:M1111,13,0)</f>
        <v>0</v>
      </c>
      <c r="L493" s="5" t="str">
        <f aca="false">"{"&amp;""""&amp;"id"&amp;""""&amp;":"&amp;""""&amp;A493&amp;""""&amp;","&amp;""""&amp;"car_model_id"&amp;""""&amp;":"&amp;""""&amp;B493&amp;""""&amp;","&amp;""""&amp;"car_model"&amp;""""&amp;":"&amp;"["&amp;N493&amp;"],"&amp;""""&amp;"parts"&amp;""""&amp;":"&amp;"["&amp;O493&amp;"]"&amp;","&amp;""""&amp;"products"&amp;""""&amp;":"&amp;"["&amp;P493&amp;"]"&amp;"}"&amp;","</f>
        <v>{"id":"492","car_model_id":"492","car_model":[{"id":"492","make_id":"32","model_name":"307","year_model":"","description":""},],"parts":[{"id":"7","category":"BATTERY","name":"OE BATTERY","code":"DIN44","description":""},],"products":[{"id":"492","car_part_id":"492","bestbuy_id":"0","category":"battery","brand":"energizer","name":"DIN44","value":"","description":"","price":""},]},</v>
      </c>
      <c r="M493" s="5" t="str">
        <f aca="false">"parts"&amp;""""&amp;":"&amp;"["&amp;O493&amp;"]"&amp;","&amp;""""&amp;"products"&amp;""""&amp;":"&amp;"["&amp;P493&amp;"]"&amp;"}"&amp;","</f>
        <v>parts":[{"id":"7","category":"BATTERY","name":"OE BATTERY","code":"DIN44","description":""},],"products":[{"id":"492","car_part_id":"492","bestbuy_id":"0","category":"battery","brand":"energizer","name":"DIN44","value":"","description":"","price":""},]},</v>
      </c>
      <c r="N493" s="5" t="str">
        <f aca="false">VLOOKUP(B493,model!$A$2:$V$620,22,0)</f>
        <v>{"id":"492","make_id":"32","model_name":"307","year_model":"","description":""},</v>
      </c>
      <c r="O493" s="5" t="str">
        <f aca="false">IFERROR(VLOOKUP(C493,part!$A$2:$G$51,7,0),"")</f>
        <v>{"id":"7","category":"BATTERY","name":"OE BATTERY","code":"DIN44","description":""},</v>
      </c>
      <c r="P493" s="5" t="str">
        <f aca="false">VLOOKUP(A493,product!B493:Y1112,23,0)</f>
        <v>{"id":"492","car_part_id":"492","bestbuy_id":"0","category":"battery","brand":"energizer","name":"DIN44","value":"","description":"","price":""},</v>
      </c>
    </row>
    <row r="494" customFormat="false" ht="13.8" hidden="false" customHeight="false" outlineLevel="0" collapsed="false">
      <c r="A494" s="5" t="n">
        <v>493</v>
      </c>
      <c r="B494" s="8" t="n">
        <v>493</v>
      </c>
      <c r="C494" s="5" t="n">
        <f aca="false">IFERROR(VLOOKUP(B494,model!A493:H1112,8,0),"")</f>
        <v>5</v>
      </c>
      <c r="D494" s="5" t="str">
        <f aca="false">IFERROR(VLOOKUP(C494,part!$A$2:$E$51,2,0),"")</f>
        <v>BATTERY</v>
      </c>
      <c r="E494" s="5" t="str">
        <f aca="false">IFERROR(VLOOKUP(C494,part!$A$2:$E$51,3,0),"")</f>
        <v>OE BATTERY</v>
      </c>
      <c r="F494" s="5" t="str">
        <f aca="false">IFERROR(VLOOKUP(C494,part!$A$2:$E$51,4,0),"")</f>
        <v>DIN66</v>
      </c>
      <c r="G494" s="5" t="n">
        <f aca="false">IFERROR(VLOOKUP(C494,part!$A$2:$E$51,5,0),"")</f>
        <v>0</v>
      </c>
      <c r="H494" s="5" t="str">
        <f aca="false">VLOOKUP(A494,model!$A$1:$I$620,9,0)</f>
        <v>DIN66</v>
      </c>
      <c r="I494" s="5" t="n">
        <f aca="false">VLOOKUP(B494,model!$A$2:$J$620,10,0)</f>
        <v>2001</v>
      </c>
      <c r="J494" s="5" t="e">
        <f aca="false">VLOOKUP(B494,Sheet6!K493:L1396,2,0)</f>
        <v>#N/A</v>
      </c>
      <c r="K494" s="5" t="str">
        <f aca="false">VLOOKUP(B494,model!A493:M1112,13,0)</f>
        <v>2001/2004</v>
      </c>
      <c r="L494" s="5" t="str">
        <f aca="false">"{"&amp;""""&amp;"id"&amp;""""&amp;":"&amp;""""&amp;A494&amp;""""&amp;","&amp;""""&amp;"car_model_id"&amp;""""&amp;":"&amp;""""&amp;B494&amp;""""&amp;","&amp;""""&amp;"car_model"&amp;""""&amp;":"&amp;"["&amp;N494&amp;"],"&amp;""""&amp;"parts"&amp;""""&amp;":"&amp;"["&amp;O494&amp;"]"&amp;","&amp;""""&amp;"products"&amp;""""&amp;":"&amp;"["&amp;P494&amp;"]"&amp;"}"&amp;","</f>
        <v>{"id":"493","car_model_id":"493","car_model":[{"id":"493","make_id":"32","model_name":"407","year_model":"","description":""},],"parts":[{"id":"5","category":"BATTERY","name":"OE BATTERY","code":"DIN66","description":""},],"products":[{"id":"493","car_part_id":"493","bestbuy_id":"2001","category":"battery","brand":"energizer","name":"DIN66","value":"","description":"7950","price":"7950"},{"id":"691","car_part_id":"493","bestbuy_id":"2004","category":"battery","brand":"energizer","name":"DIN66","description":"","price":"15850"},]},</v>
      </c>
      <c r="M494" s="5" t="str">
        <f aca="false">"parts"&amp;""""&amp;":"&amp;"["&amp;O494&amp;"]"&amp;","&amp;""""&amp;"products"&amp;""""&amp;":"&amp;"["&amp;P494&amp;"]"&amp;"}"&amp;","</f>
        <v>parts":[{"id":"5","category":"BATTERY","name":"OE BATTERY","code":"DIN66","description":""},],"products":[{"id":"493","car_part_id":"493","bestbuy_id":"2001","category":"battery","brand":"energizer","name":"DIN66","value":"","description":"7950","price":"7950"},{"id":"691","car_part_id":"493","bestbuy_id":"2004","category":"battery","brand":"energizer","name":"DIN66","description":"","price":"15850"},]},</v>
      </c>
      <c r="N494" s="5" t="str">
        <f aca="false">VLOOKUP(B494,model!$A$2:$V$620,22,0)</f>
        <v>{"id":"493","make_id":"32","model_name":"407","year_model":"","description":""},</v>
      </c>
      <c r="O494" s="5" t="str">
        <f aca="false">IFERROR(VLOOKUP(C494,part!$A$2:$G$51,7,0),"")</f>
        <v>{"id":"5","category":"BATTERY","name":"OE BATTERY","code":"DIN66","description":""},</v>
      </c>
      <c r="P494" s="5" t="str">
        <f aca="false">VLOOKUP(A494,product!B494:Y1113,23,0)</f>
        <v>{"id":"493","car_part_id":"493","bestbuy_id":"2001","category":"battery","brand":"energizer","name":"DIN66","value":"","description":"7950","price":"7950"},{"id":"691","car_part_id":"493","bestbuy_id":"2004","category":"battery","brand":"energizer","name":"DIN66","description":"","price":"15850"},</v>
      </c>
    </row>
    <row r="495" customFormat="false" ht="13.8" hidden="false" customHeight="false" outlineLevel="0" collapsed="false">
      <c r="A495" s="5" t="n">
        <v>494</v>
      </c>
      <c r="B495" s="8" t="n">
        <v>494</v>
      </c>
      <c r="C495" s="5" t="n">
        <f aca="false">IFERROR(VLOOKUP(B495,model!A494:H1113,8,0),"")</f>
        <v>8</v>
      </c>
      <c r="D495" s="5" t="str">
        <f aca="false">IFERROR(VLOOKUP(C495,part!$A$2:$E$51,2,0),"")</f>
        <v>BATTERY</v>
      </c>
      <c r="E495" s="5" t="str">
        <f aca="false">IFERROR(VLOOKUP(C495,part!$A$2:$E$51,3,0),"")</f>
        <v>OE BATTERY</v>
      </c>
      <c r="F495" s="5" t="str">
        <f aca="false">IFERROR(VLOOKUP(C495,part!$A$2:$E$51,4,0),"")</f>
        <v>DIN70</v>
      </c>
      <c r="G495" s="5" t="n">
        <f aca="false">IFERROR(VLOOKUP(C495,part!$A$2:$E$51,5,0),"")</f>
        <v>0</v>
      </c>
      <c r="H495" s="5" t="n">
        <f aca="false">VLOOKUP(A495,model!$A$1:$I$620,9,0)</f>
        <v>0</v>
      </c>
      <c r="I495" s="5" t="n">
        <f aca="false">VLOOKUP(B495,model!$A$2:$J$620,10,0)</f>
        <v>0</v>
      </c>
      <c r="J495" s="5" t="e">
        <f aca="false">VLOOKUP(B495,Sheet6!K494:L1397,2,0)</f>
        <v>#N/A</v>
      </c>
      <c r="K495" s="5" t="n">
        <f aca="false">VLOOKUP(B495,model!A494:M1113,13,0)</f>
        <v>0</v>
      </c>
      <c r="L495" s="5" t="str">
        <f aca="false">"{"&amp;""""&amp;"id"&amp;""""&amp;":"&amp;""""&amp;A495&amp;""""&amp;","&amp;""""&amp;"car_model_id"&amp;""""&amp;":"&amp;""""&amp;B495&amp;""""&amp;","&amp;""""&amp;"car_model"&amp;""""&amp;":"&amp;"["&amp;N495&amp;"],"&amp;""""&amp;"parts"&amp;""""&amp;":"&amp;"["&amp;O495&amp;"]"&amp;","&amp;""""&amp;"products"&amp;""""&amp;":"&amp;"["&amp;P495&amp;"]"&amp;"}"&amp;","</f>
        <v>{"id":"494","car_model_id":"494","car_model":[{"id":"494","make_id":"32","model_name":"301","year_model":"2012 - on","description":""},],"parts":[{"id":"8","category":"BATTERY","name":"OE BATTERY","code":"DIN70","description":""},],"products":[{"id":"494","car_part_id":"494","bestbuy_id":"0","category":"battery","brand":"energizer","name":"0","value":"","description":"","price":""},]},</v>
      </c>
      <c r="M495" s="5" t="str">
        <f aca="false">"parts"&amp;""""&amp;":"&amp;"["&amp;O495&amp;"]"&amp;","&amp;""""&amp;"products"&amp;""""&amp;":"&amp;"["&amp;P495&amp;"]"&amp;"}"&amp;","</f>
        <v>parts":[{"id":"8","category":"BATTERY","name":"OE BATTERY","code":"DIN70","description":""},],"products":[{"id":"494","car_part_id":"494","bestbuy_id":"0","category":"battery","brand":"energizer","name":"0","value":"","description":"","price":""},]},</v>
      </c>
      <c r="N495" s="5" t="str">
        <f aca="false">VLOOKUP(B495,model!$A$2:$V$620,22,0)</f>
        <v>{"id":"494","make_id":"32","model_name":"301","year_model":"2012 - on","description":""},</v>
      </c>
      <c r="O495" s="5" t="str">
        <f aca="false">IFERROR(VLOOKUP(C495,part!$A$2:$G$51,7,0),"")</f>
        <v>{"id":"8","category":"BATTERY","name":"OE BATTERY","code":"DIN70","description":""},</v>
      </c>
      <c r="P495" s="5" t="str">
        <f aca="false">VLOOKUP(A495,product!B495:Y1114,23,0)</f>
        <v>{"id":"494","car_part_id":"494","bestbuy_id":"0","category":"battery","brand":"energizer","name":"0","value":"","description":"","price":""},</v>
      </c>
    </row>
    <row r="496" customFormat="false" ht="13.8" hidden="false" customHeight="false" outlineLevel="0" collapsed="false">
      <c r="A496" s="5" t="n">
        <v>495</v>
      </c>
      <c r="B496" s="8" t="n">
        <v>495</v>
      </c>
      <c r="C496" s="5" t="n">
        <f aca="false">IFERROR(VLOOKUP(B496,model!A495:H1114,8,0),"")</f>
        <v>8</v>
      </c>
      <c r="D496" s="5" t="str">
        <f aca="false">IFERROR(VLOOKUP(C496,part!$A$2:$E$51,2,0),"")</f>
        <v>BATTERY</v>
      </c>
      <c r="E496" s="5" t="str">
        <f aca="false">IFERROR(VLOOKUP(C496,part!$A$2:$E$51,3,0),"")</f>
        <v>OE BATTERY</v>
      </c>
      <c r="F496" s="5" t="str">
        <f aca="false">IFERROR(VLOOKUP(C496,part!$A$2:$E$51,4,0),"")</f>
        <v>DIN70</v>
      </c>
      <c r="G496" s="5" t="n">
        <f aca="false">IFERROR(VLOOKUP(C496,part!$A$2:$E$51,5,0),"")</f>
        <v>0</v>
      </c>
      <c r="H496" s="5" t="n">
        <f aca="false">VLOOKUP(A496,model!$A$1:$I$620,9,0)</f>
        <v>0</v>
      </c>
      <c r="I496" s="5" t="n">
        <f aca="false">VLOOKUP(B496,model!$A$2:$J$620,10,0)</f>
        <v>0</v>
      </c>
      <c r="J496" s="5" t="e">
        <f aca="false">VLOOKUP(B496,Sheet6!K495:L1398,2,0)</f>
        <v>#N/A</v>
      </c>
      <c r="K496" s="5" t="n">
        <f aca="false">VLOOKUP(B496,model!A495:M1114,13,0)</f>
        <v>0</v>
      </c>
      <c r="L496" s="5" t="str">
        <f aca="false">"{"&amp;""""&amp;"id"&amp;""""&amp;":"&amp;""""&amp;A496&amp;""""&amp;","&amp;""""&amp;"car_model_id"&amp;""""&amp;":"&amp;""""&amp;B496&amp;""""&amp;","&amp;""""&amp;"car_model"&amp;""""&amp;":"&amp;"["&amp;N496&amp;"],"&amp;""""&amp;"parts"&amp;""""&amp;":"&amp;"["&amp;O496&amp;"]"&amp;","&amp;""""&amp;"products"&amp;""""&amp;":"&amp;"["&amp;P496&amp;"]"&amp;"}"&amp;","</f>
        <v>{"id":"495","car_model_id":"495","car_model":[{"id":"495","make_id":"32","model_name":"308","year_model":"2012 - on","description":""},],"parts":[{"id":"8","category":"BATTERY","name":"OE BATTERY","code":"DIN70","description":""},],"products":[{"id":"495","car_part_id":"495","bestbuy_id":"0","category":"battery","brand":"energizer","name":"0","value":"","description":"","price":""},]},</v>
      </c>
      <c r="M496" s="5" t="str">
        <f aca="false">"parts"&amp;""""&amp;":"&amp;"["&amp;O496&amp;"]"&amp;","&amp;""""&amp;"products"&amp;""""&amp;":"&amp;"["&amp;P496&amp;"]"&amp;"}"&amp;","</f>
        <v>parts":[{"id":"8","category":"BATTERY","name":"OE BATTERY","code":"DIN70","description":""},],"products":[{"id":"495","car_part_id":"495","bestbuy_id":"0","category":"battery","brand":"energizer","name":"0","value":"","description":"","price":""},]},</v>
      </c>
      <c r="N496" s="5" t="str">
        <f aca="false">VLOOKUP(B496,model!$A$2:$V$620,22,0)</f>
        <v>{"id":"495","make_id":"32","model_name":"308","year_model":"2012 - on","description":""},</v>
      </c>
      <c r="O496" s="5" t="str">
        <f aca="false">IFERROR(VLOOKUP(C496,part!$A$2:$G$51,7,0),"")</f>
        <v>{"id":"8","category":"BATTERY","name":"OE BATTERY","code":"DIN70","description":""},</v>
      </c>
      <c r="P496" s="5" t="str">
        <f aca="false">VLOOKUP(A496,product!B496:Y1115,23,0)</f>
        <v>{"id":"495","car_part_id":"495","bestbuy_id":"0","category":"battery","brand":"energizer","name":"0","value":"","description":"","price":""},</v>
      </c>
    </row>
    <row r="497" customFormat="false" ht="13.8" hidden="false" customHeight="false" outlineLevel="0" collapsed="false">
      <c r="A497" s="5" t="n">
        <v>496</v>
      </c>
      <c r="B497" s="8" t="n">
        <v>496</v>
      </c>
      <c r="C497" s="5" t="n">
        <f aca="false">IFERROR(VLOOKUP(B497,model!A496:H1115,8,0),"")</f>
        <v>8</v>
      </c>
      <c r="D497" s="5" t="str">
        <f aca="false">IFERROR(VLOOKUP(C497,part!$A$2:$E$51,2,0),"")</f>
        <v>BATTERY</v>
      </c>
      <c r="E497" s="5" t="str">
        <f aca="false">IFERROR(VLOOKUP(C497,part!$A$2:$E$51,3,0),"")</f>
        <v>OE BATTERY</v>
      </c>
      <c r="F497" s="5" t="str">
        <f aca="false">IFERROR(VLOOKUP(C497,part!$A$2:$E$51,4,0),"")</f>
        <v>DIN70</v>
      </c>
      <c r="G497" s="5" t="n">
        <f aca="false">IFERROR(VLOOKUP(C497,part!$A$2:$E$51,5,0),"")</f>
        <v>0</v>
      </c>
      <c r="H497" s="5" t="str">
        <f aca="false">VLOOKUP(A497,model!$A$1:$I$620,9,0)</f>
        <v>If the vehicle is equipped with start/stop technology, the recommended battery is ENERGIZER AGM</v>
      </c>
      <c r="I497" s="5" t="n">
        <f aca="false">VLOOKUP(B497,model!$A$2:$J$620,10,0)</f>
        <v>0</v>
      </c>
      <c r="J497" s="5" t="e">
        <f aca="false">VLOOKUP(B497,Sheet6!K496:L1399,2,0)</f>
        <v>#N/A</v>
      </c>
      <c r="K497" s="5" t="n">
        <f aca="false">VLOOKUP(B497,model!A496:M1115,13,0)</f>
        <v>0</v>
      </c>
      <c r="L497" s="5" t="str">
        <f aca="false">"{"&amp;""""&amp;"id"&amp;""""&amp;":"&amp;""""&amp;A497&amp;""""&amp;","&amp;""""&amp;"car_model_id"&amp;""""&amp;":"&amp;""""&amp;B497&amp;""""&amp;","&amp;""""&amp;"car_model"&amp;""""&amp;":"&amp;"["&amp;N497&amp;"],"&amp;""""&amp;"parts"&amp;""""&amp;":"&amp;"["&amp;O497&amp;"]"&amp;","&amp;""""&amp;"products"&amp;""""&amp;":"&amp;"["&amp;P497&amp;"]"&amp;"}"&amp;","</f>
        <v>{"id":"496","car_model_id":"496","car_model":[{"id":"496","make_id":"32","model_name":"2008","year_model":"2012 - on","description":""},],"parts":[{"id":"8","category":"BATTERY","name":"OE BATTERY","code":"DIN70","description":""},],"products":[{"id":"496","car_part_id":"496","bestbuy_id":"0","category":"battery","brand":"energizer","name":"","value":"","description":"","price":""},]},</v>
      </c>
      <c r="M497" s="5" t="str">
        <f aca="false">"parts"&amp;""""&amp;":"&amp;"["&amp;O497&amp;"]"&amp;","&amp;""""&amp;"products"&amp;""""&amp;":"&amp;"["&amp;P497&amp;"]"&amp;"}"&amp;","</f>
        <v>parts":[{"id":"8","category":"BATTERY","name":"OE BATTERY","code":"DIN70","description":""},],"products":[{"id":"496","car_part_id":"496","bestbuy_id":"0","category":"battery","brand":"energizer","name":"","value":"","description":"","price":""},]},</v>
      </c>
      <c r="N497" s="5" t="str">
        <f aca="false">VLOOKUP(B497,model!$A$2:$V$620,22,0)</f>
        <v>{"id":"496","make_id":"32","model_name":"2008","year_model":"2012 - on","description":""},</v>
      </c>
      <c r="O497" s="5" t="str">
        <f aca="false">IFERROR(VLOOKUP(C497,part!$A$2:$G$51,7,0),"")</f>
        <v>{"id":"8","category":"BATTERY","name":"OE BATTERY","code":"DIN70","description":""},</v>
      </c>
      <c r="P497" s="5" t="str">
        <f aca="false">VLOOKUP(A497,product!B497:Y1116,23,0)</f>
        <v>{"id":"496","car_part_id":"496","bestbuy_id":"0","category":"battery","brand":"energizer","name":"","value":"","description":"","price":""},</v>
      </c>
    </row>
    <row r="498" customFormat="false" ht="13.8" hidden="false" customHeight="false" outlineLevel="0" collapsed="false">
      <c r="A498" s="5" t="n">
        <v>497</v>
      </c>
      <c r="B498" s="8" t="n">
        <v>497</v>
      </c>
      <c r="C498" s="5" t="n">
        <f aca="false">IFERROR(VLOOKUP(B498,model!A497:H1116,8,0),"")</f>
        <v>8</v>
      </c>
      <c r="D498" s="5" t="str">
        <f aca="false">IFERROR(VLOOKUP(C498,part!$A$2:$E$51,2,0),"")</f>
        <v>BATTERY</v>
      </c>
      <c r="E498" s="5" t="str">
        <f aca="false">IFERROR(VLOOKUP(C498,part!$A$2:$E$51,3,0),"")</f>
        <v>OE BATTERY</v>
      </c>
      <c r="F498" s="5" t="str">
        <f aca="false">IFERROR(VLOOKUP(C498,part!$A$2:$E$51,4,0),"")</f>
        <v>DIN70</v>
      </c>
      <c r="G498" s="5" t="n">
        <f aca="false">IFERROR(VLOOKUP(C498,part!$A$2:$E$51,5,0),"")</f>
        <v>0</v>
      </c>
      <c r="H498" s="5" t="str">
        <f aca="false">VLOOKUP(A498,model!$A$1:$I$620,9,0)</f>
        <v>If the vehicle is equipped with start/stop technology, the recommended battery is ENERGIZER AGM</v>
      </c>
      <c r="I498" s="5" t="n">
        <f aca="false">VLOOKUP(B498,model!$A$2:$J$620,10,0)</f>
        <v>0</v>
      </c>
      <c r="J498" s="5" t="e">
        <f aca="false">VLOOKUP(B498,Sheet6!K497:L1400,2,0)</f>
        <v>#N/A</v>
      </c>
      <c r="K498" s="5" t="n">
        <f aca="false">VLOOKUP(B498,model!A497:M1116,13,0)</f>
        <v>0</v>
      </c>
      <c r="L498" s="5" t="str">
        <f aca="false">"{"&amp;""""&amp;"id"&amp;""""&amp;":"&amp;""""&amp;A498&amp;""""&amp;","&amp;""""&amp;"car_model_id"&amp;""""&amp;":"&amp;""""&amp;B498&amp;""""&amp;","&amp;""""&amp;"car_model"&amp;""""&amp;":"&amp;"["&amp;N498&amp;"],"&amp;""""&amp;"parts"&amp;""""&amp;":"&amp;"["&amp;O498&amp;"]"&amp;","&amp;""""&amp;"products"&amp;""""&amp;":"&amp;"["&amp;P498&amp;"]"&amp;"}"&amp;","</f>
        <v>{"id":"497","car_model_id":"497","car_model":[{"id":"497","make_id":"32","model_name":"5008","year_model":"2012 - on","description":""},],"parts":[{"id":"8","category":"BATTERY","name":"OE BATTERY","code":"DIN70","description":""},],"products":[{"id":"497","car_part_id":"497","bestbuy_id":"0","category":"battery","brand":"energizer","name":"","value":"","description":"","price":""},]},</v>
      </c>
      <c r="M498" s="5" t="str">
        <f aca="false">"parts"&amp;""""&amp;":"&amp;"["&amp;O498&amp;"]"&amp;","&amp;""""&amp;"products"&amp;""""&amp;":"&amp;"["&amp;P498&amp;"]"&amp;"}"&amp;","</f>
        <v>parts":[{"id":"8","category":"BATTERY","name":"OE BATTERY","code":"DIN70","description":""},],"products":[{"id":"497","car_part_id":"497","bestbuy_id":"0","category":"battery","brand":"energizer","name":"","value":"","description":"","price":""},]},</v>
      </c>
      <c r="N498" s="5" t="str">
        <f aca="false">VLOOKUP(B498,model!$A$2:$V$620,22,0)</f>
        <v>{"id":"497","make_id":"32","model_name":"5008","year_model":"2012 - on","description":""},</v>
      </c>
      <c r="O498" s="5" t="str">
        <f aca="false">IFERROR(VLOOKUP(C498,part!$A$2:$G$51,7,0),"")</f>
        <v>{"id":"8","category":"BATTERY","name":"OE BATTERY","code":"DIN70","description":""},</v>
      </c>
      <c r="P498" s="5" t="str">
        <f aca="false">VLOOKUP(A498,product!B498:Y1117,23,0)</f>
        <v>{"id":"497","car_part_id":"497","bestbuy_id":"0","category":"battery","brand":"energizer","name":"","value":"","description":"","price":""},</v>
      </c>
    </row>
    <row r="499" customFormat="false" ht="13.8" hidden="false" customHeight="false" outlineLevel="0" collapsed="false">
      <c r="A499" s="5" t="n">
        <v>498</v>
      </c>
      <c r="B499" s="8" t="n">
        <v>498</v>
      </c>
      <c r="C499" s="5" t="n">
        <f aca="false">IFERROR(VLOOKUP(B499,model!A498:H1117,8,0),"")</f>
        <v>8</v>
      </c>
      <c r="D499" s="5" t="str">
        <f aca="false">IFERROR(VLOOKUP(C499,part!$A$2:$E$51,2,0),"")</f>
        <v>BATTERY</v>
      </c>
      <c r="E499" s="5" t="str">
        <f aca="false">IFERROR(VLOOKUP(C499,part!$A$2:$E$51,3,0),"")</f>
        <v>OE BATTERY</v>
      </c>
      <c r="F499" s="5" t="str">
        <f aca="false">IFERROR(VLOOKUP(C499,part!$A$2:$E$51,4,0),"")</f>
        <v>DIN70</v>
      </c>
      <c r="G499" s="5" t="n">
        <f aca="false">IFERROR(VLOOKUP(C499,part!$A$2:$E$51,5,0),"")</f>
        <v>0</v>
      </c>
      <c r="H499" s="5" t="str">
        <f aca="false">VLOOKUP(A499,model!$A$1:$I$620,9,0)</f>
        <v>If the vehicle is equipped with start/stop technology, the recommended battery is ENERGIZER AGM</v>
      </c>
      <c r="I499" s="5" t="n">
        <f aca="false">VLOOKUP(B499,model!$A$2:$J$620,10,0)</f>
        <v>0</v>
      </c>
      <c r="J499" s="5" t="e">
        <f aca="false">VLOOKUP(B499,Sheet6!K498:L1401,2,0)</f>
        <v>#N/A</v>
      </c>
      <c r="K499" s="5" t="n">
        <f aca="false">VLOOKUP(B499,model!A498:M1117,13,0)</f>
        <v>0</v>
      </c>
      <c r="L499" s="5" t="str">
        <f aca="false">"{"&amp;""""&amp;"id"&amp;""""&amp;":"&amp;""""&amp;A499&amp;""""&amp;","&amp;""""&amp;"car_model_id"&amp;""""&amp;":"&amp;""""&amp;B499&amp;""""&amp;","&amp;""""&amp;"car_model"&amp;""""&amp;":"&amp;"["&amp;N499&amp;"],"&amp;""""&amp;"parts"&amp;""""&amp;":"&amp;"["&amp;O499&amp;"]"&amp;","&amp;""""&amp;"products"&amp;""""&amp;":"&amp;"["&amp;P499&amp;"]"&amp;"}"&amp;","</f>
        <v>{"id":"498","car_model_id":"498","car_model":[{"id":"498","make_id":"32","model_name":"508","year_model":"2012 - on","description":""},],"parts":[{"id":"8","category":"BATTERY","name":"OE BATTERY","code":"DIN70","description":""},],"products":[{"id":"498","car_part_id":"498","bestbuy_id":"0","category":"battery","brand":"energizer","name":"","value":"","description":"","price":""},]},</v>
      </c>
      <c r="M499" s="5" t="str">
        <f aca="false">"parts"&amp;""""&amp;":"&amp;"["&amp;O499&amp;"]"&amp;","&amp;""""&amp;"products"&amp;""""&amp;":"&amp;"["&amp;P499&amp;"]"&amp;"}"&amp;","</f>
        <v>parts":[{"id":"8","category":"BATTERY","name":"OE BATTERY","code":"DIN70","description":""},],"products":[{"id":"498","car_part_id":"498","bestbuy_id":"0","category":"battery","brand":"energizer","name":"","value":"","description":"","price":""},]},</v>
      </c>
      <c r="N499" s="5" t="str">
        <f aca="false">VLOOKUP(B499,model!$A$2:$V$620,22,0)</f>
        <v>{"id":"498","make_id":"32","model_name":"508","year_model":"2012 - on","description":""},</v>
      </c>
      <c r="O499" s="5" t="str">
        <f aca="false">IFERROR(VLOOKUP(C499,part!$A$2:$G$51,7,0),"")</f>
        <v>{"id":"8","category":"BATTERY","name":"OE BATTERY","code":"DIN70","description":""},</v>
      </c>
      <c r="P499" s="5" t="str">
        <f aca="false">VLOOKUP(A499,product!B499:Y1118,23,0)</f>
        <v>{"id":"498","car_part_id":"498","bestbuy_id":"0","category":"battery","brand":"energizer","name":"","value":"","description":"","price":""},</v>
      </c>
    </row>
    <row r="500" customFormat="false" ht="13.8" hidden="false" customHeight="false" outlineLevel="0" collapsed="false">
      <c r="A500" s="5" t="n">
        <v>499</v>
      </c>
      <c r="B500" s="8" t="n">
        <v>499</v>
      </c>
      <c r="C500" s="5" t="n">
        <f aca="false">IFERROR(VLOOKUP(B500,model!A499:H1118,8,0),"")</f>
        <v>8</v>
      </c>
      <c r="D500" s="5" t="str">
        <f aca="false">IFERROR(VLOOKUP(C500,part!$A$2:$E$51,2,0),"")</f>
        <v>BATTERY</v>
      </c>
      <c r="E500" s="5" t="str">
        <f aca="false">IFERROR(VLOOKUP(C500,part!$A$2:$E$51,3,0),"")</f>
        <v>OE BATTERY</v>
      </c>
      <c r="F500" s="5" t="str">
        <f aca="false">IFERROR(VLOOKUP(C500,part!$A$2:$E$51,4,0),"")</f>
        <v>DIN70</v>
      </c>
      <c r="G500" s="5" t="n">
        <f aca="false">IFERROR(VLOOKUP(C500,part!$A$2:$E$51,5,0),"")</f>
        <v>0</v>
      </c>
      <c r="H500" s="5" t="str">
        <f aca="false">VLOOKUP(A500,model!$A$1:$I$620,9,0)</f>
        <v>If the vehicle is equipped with start/stop technology, the recommended battery is ENERGIZER AGM</v>
      </c>
      <c r="I500" s="5" t="n">
        <f aca="false">VLOOKUP(B500,model!$A$2:$J$620,10,0)</f>
        <v>0</v>
      </c>
      <c r="J500" s="5" t="e">
        <f aca="false">VLOOKUP(B500,Sheet6!K499:L1402,2,0)</f>
        <v>#N/A</v>
      </c>
      <c r="K500" s="5" t="n">
        <f aca="false">VLOOKUP(B500,model!A499:M1118,13,0)</f>
        <v>0</v>
      </c>
      <c r="L500" s="5" t="str">
        <f aca="false">"{"&amp;""""&amp;"id"&amp;""""&amp;":"&amp;""""&amp;A500&amp;""""&amp;","&amp;""""&amp;"car_model_id"&amp;""""&amp;":"&amp;""""&amp;B500&amp;""""&amp;","&amp;""""&amp;"car_model"&amp;""""&amp;":"&amp;"["&amp;N500&amp;"],"&amp;""""&amp;"parts"&amp;""""&amp;":"&amp;"["&amp;O500&amp;"]"&amp;","&amp;""""&amp;"products"&amp;""""&amp;":"&amp;"["&amp;P500&amp;"]"&amp;"}"&amp;","</f>
        <v>{"id":"499","car_model_id":"499","car_model":[{"id":"499","make_id":"32","model_name":"208","year_model":"2012 - on","description":""},],"parts":[{"id":"8","category":"BATTERY","name":"OE BATTERY","code":"DIN70","description":""},],"products":[{"id":"499","car_part_id":"499","bestbuy_id":"0","category":"battery","brand":"energizer","name":"","value":"","description":"","price":""},]},</v>
      </c>
      <c r="M500" s="5" t="str">
        <f aca="false">"parts"&amp;""""&amp;":"&amp;"["&amp;O500&amp;"]"&amp;","&amp;""""&amp;"products"&amp;""""&amp;":"&amp;"["&amp;P500&amp;"]"&amp;"}"&amp;","</f>
        <v>parts":[{"id":"8","category":"BATTERY","name":"OE BATTERY","code":"DIN70","description":""},],"products":[{"id":"499","car_part_id":"499","bestbuy_id":"0","category":"battery","brand":"energizer","name":"","value":"","description":"","price":""},]},</v>
      </c>
      <c r="N500" s="5" t="str">
        <f aca="false">VLOOKUP(B500,model!$A$2:$V$620,22,0)</f>
        <v>{"id":"499","make_id":"32","model_name":"208","year_model":"2012 - on","description":""},</v>
      </c>
      <c r="O500" s="5" t="str">
        <f aca="false">IFERROR(VLOOKUP(C500,part!$A$2:$G$51,7,0),"")</f>
        <v>{"id":"8","category":"BATTERY","name":"OE BATTERY","code":"DIN70","description":""},</v>
      </c>
      <c r="P500" s="5" t="str">
        <f aca="false">VLOOKUP(A500,product!B500:Y1119,23,0)</f>
        <v>{"id":"499","car_part_id":"499","bestbuy_id":"0","category":"battery","brand":"energizer","name":"","value":"","description":"","price":""},</v>
      </c>
    </row>
    <row r="501" customFormat="false" ht="13.8" hidden="false" customHeight="false" outlineLevel="0" collapsed="false">
      <c r="A501" s="5" t="n">
        <v>500</v>
      </c>
      <c r="B501" s="8" t="n">
        <v>500</v>
      </c>
      <c r="C501" s="5" t="n">
        <f aca="false">IFERROR(VLOOKUP(B501,model!A500:H1119,8,0),"")</f>
        <v>8</v>
      </c>
      <c r="D501" s="5" t="str">
        <f aca="false">IFERROR(VLOOKUP(C501,part!$A$2:$E$51,2,0),"")</f>
        <v>BATTERY</v>
      </c>
      <c r="E501" s="5" t="str">
        <f aca="false">IFERROR(VLOOKUP(C501,part!$A$2:$E$51,3,0),"")</f>
        <v>OE BATTERY</v>
      </c>
      <c r="F501" s="5" t="str">
        <f aca="false">IFERROR(VLOOKUP(C501,part!$A$2:$E$51,4,0),"")</f>
        <v>DIN70</v>
      </c>
      <c r="G501" s="5" t="n">
        <f aca="false">IFERROR(VLOOKUP(C501,part!$A$2:$E$51,5,0),"")</f>
        <v>0</v>
      </c>
      <c r="H501" s="5" t="n">
        <f aca="false">VLOOKUP(A501,model!$A$1:$I$620,9,0)</f>
        <v>0</v>
      </c>
      <c r="I501" s="5" t="n">
        <f aca="false">VLOOKUP(B501,model!$A$2:$J$620,10,0)</f>
        <v>0</v>
      </c>
      <c r="J501" s="5" t="e">
        <f aca="false">VLOOKUP(B501,Sheet6!K500:L1403,2,0)</f>
        <v>#N/A</v>
      </c>
      <c r="K501" s="5" t="n">
        <f aca="false">VLOOKUP(B501,model!A500:M1119,13,0)</f>
        <v>0</v>
      </c>
      <c r="L501" s="5" t="str">
        <f aca="false">"{"&amp;""""&amp;"id"&amp;""""&amp;":"&amp;""""&amp;A501&amp;""""&amp;","&amp;""""&amp;"car_model_id"&amp;""""&amp;":"&amp;""""&amp;B501&amp;""""&amp;","&amp;""""&amp;"car_model"&amp;""""&amp;":"&amp;"["&amp;N501&amp;"],"&amp;""""&amp;"parts"&amp;""""&amp;":"&amp;"["&amp;O501&amp;"]"&amp;","&amp;""""&amp;"products"&amp;""""&amp;":"&amp;"["&amp;P501&amp;"]"&amp;"}"&amp;","</f>
        <v>{"id":"500","car_model_id":"500","car_model":[{"id":"500","make_id":"32","model_name":"Expert","year_model":"2012 - on","description":""},],"parts":[{"id":"8","category":"BATTERY","name":"OE BATTERY","code":"DIN70","description":""},],"products":[{"id":"500","car_part_id":"500","bestbuy_id":"0","category":"battery","brand":"energizer","name":"0","value":"","description":"","price":""},]},</v>
      </c>
      <c r="M501" s="5" t="str">
        <f aca="false">"parts"&amp;""""&amp;":"&amp;"["&amp;O501&amp;"]"&amp;","&amp;""""&amp;"products"&amp;""""&amp;":"&amp;"["&amp;P501&amp;"]"&amp;"}"&amp;","</f>
        <v>parts":[{"id":"8","category":"BATTERY","name":"OE BATTERY","code":"DIN70","description":""},],"products":[{"id":"500","car_part_id":"500","bestbuy_id":"0","category":"battery","brand":"energizer","name":"0","value":"","description":"","price":""},]},</v>
      </c>
      <c r="N501" s="5" t="str">
        <f aca="false">VLOOKUP(B501,model!$A$2:$V$620,22,0)</f>
        <v>{"id":"500","make_id":"32","model_name":"Expert","year_model":"2012 - on","description":""},</v>
      </c>
      <c r="O501" s="5" t="str">
        <f aca="false">IFERROR(VLOOKUP(C501,part!$A$2:$G$51,7,0),"")</f>
        <v>{"id":"8","category":"BATTERY","name":"OE BATTERY","code":"DIN70","description":""},</v>
      </c>
      <c r="P501" s="5" t="str">
        <f aca="false">VLOOKUP(A501,product!B501:Y1120,23,0)</f>
        <v>{"id":"500","car_part_id":"500","bestbuy_id":"0","category":"battery","brand":"energizer","name":"0","value":"","description":"","price":""},</v>
      </c>
    </row>
    <row r="502" customFormat="false" ht="13.8" hidden="false" customHeight="false" outlineLevel="0" collapsed="false">
      <c r="A502" s="5" t="n">
        <v>501</v>
      </c>
      <c r="B502" s="8" t="n">
        <v>501</v>
      </c>
      <c r="C502" s="5" t="n">
        <f aca="false">IFERROR(VLOOKUP(B502,model!A501:H1120,8,0),"")</f>
        <v>9</v>
      </c>
      <c r="D502" s="5" t="str">
        <f aca="false">IFERROR(VLOOKUP(C502,part!$A$2:$E$51,2,0),"")</f>
        <v>BATTERY</v>
      </c>
      <c r="E502" s="5" t="str">
        <f aca="false">IFERROR(VLOOKUP(C502,part!$A$2:$E$51,3,0),"")</f>
        <v>OE BATTERY</v>
      </c>
      <c r="F502" s="5" t="str">
        <f aca="false">IFERROR(VLOOKUP(C502,part!$A$2:$E$51,4,0),"")</f>
        <v>DIN55</v>
      </c>
      <c r="G502" s="5" t="n">
        <f aca="false">IFERROR(VLOOKUP(C502,part!$A$2:$E$51,5,0),"")</f>
        <v>0</v>
      </c>
      <c r="H502" s="5" t="n">
        <f aca="false">VLOOKUP(A502,model!$A$1:$I$620,9,0)</f>
        <v>0</v>
      </c>
      <c r="I502" s="5" t="n">
        <f aca="false">VLOOKUP(B502,model!$A$2:$J$620,10,0)</f>
        <v>0</v>
      </c>
      <c r="J502" s="5" t="e">
        <f aca="false">VLOOKUP(B502,Sheet6!K501:L1404,2,0)</f>
        <v>#N/A</v>
      </c>
      <c r="K502" s="5" t="n">
        <f aca="false">VLOOKUP(B502,model!A501:M1120,13,0)</f>
        <v>2002</v>
      </c>
      <c r="L502" s="5" t="str">
        <f aca="false">"{"&amp;""""&amp;"id"&amp;""""&amp;":"&amp;""""&amp;A502&amp;""""&amp;","&amp;""""&amp;"car_model_id"&amp;""""&amp;":"&amp;""""&amp;B502&amp;""""&amp;","&amp;""""&amp;"car_model"&amp;""""&amp;":"&amp;"["&amp;N502&amp;"],"&amp;""""&amp;"parts"&amp;""""&amp;":"&amp;"["&amp;O502&amp;"]"&amp;","&amp;""""&amp;"products"&amp;""""&amp;":"&amp;"["&amp;P502&amp;"]"&amp;"}"&amp;","</f>
        <v>{"id":"501","car_model_id":"501","car_model":[{"id":"501","make_id":"32","model_name":"RCZ","year_model":"2012 - on","description":""},],"parts":[{"id":"9","category":"BATTERY","name":"OE BATTERY","code":"DIN55","description":""},],"products":[{"id":"501","car_part_id":"501","bestbuy_id":"2002","category":"battery","brand":"energizer","name":"0","value":"","description":"14150","price":"14150"},]},</v>
      </c>
      <c r="M502" s="5" t="str">
        <f aca="false">"parts"&amp;""""&amp;":"&amp;"["&amp;O502&amp;"]"&amp;","&amp;""""&amp;"products"&amp;""""&amp;":"&amp;"["&amp;P502&amp;"]"&amp;"}"&amp;","</f>
        <v>parts":[{"id":"9","category":"BATTERY","name":"OE BATTERY","code":"DIN55","description":""},],"products":[{"id":"501","car_part_id":"501","bestbuy_id":"2002","category":"battery","brand":"energizer","name":"0","value":"","description":"14150","price":"14150"},]},</v>
      </c>
      <c r="N502" s="5" t="str">
        <f aca="false">VLOOKUP(B502,model!$A$2:$V$620,22,0)</f>
        <v>{"id":"501","make_id":"32","model_name":"RCZ","year_model":"2012 - on","description":""},</v>
      </c>
      <c r="O502" s="5" t="str">
        <f aca="false">IFERROR(VLOOKUP(C502,part!$A$2:$G$51,7,0),"")</f>
        <v>{"id":"9","category":"BATTERY","name":"OE BATTERY","code":"DIN55","description":""},</v>
      </c>
      <c r="P502" s="5" t="str">
        <f aca="false">VLOOKUP(A502,product!B502:Y1121,23,0)</f>
        <v>{"id":"501","car_part_id":"501","bestbuy_id":"2002","category":"battery","brand":"energizer","name":"0","value":"","description":"14150","price":"14150"},</v>
      </c>
    </row>
    <row r="503" customFormat="false" ht="13.8" hidden="false" customHeight="false" outlineLevel="0" collapsed="false">
      <c r="A503" s="5" t="n">
        <v>502</v>
      </c>
      <c r="B503" s="8" t="n">
        <v>502</v>
      </c>
      <c r="C503" s="5" t="n">
        <f aca="false">IFERROR(VLOOKUP(B503,model!A502:H1121,8,0),"")</f>
        <v>6</v>
      </c>
      <c r="D503" s="5" t="str">
        <f aca="false">IFERROR(VLOOKUP(C503,part!$A$2:$E$51,2,0),"")</f>
        <v>BATTERY</v>
      </c>
      <c r="E503" s="5" t="str">
        <f aca="false">IFERROR(VLOOKUP(C503,part!$A$2:$E$51,3,0),"")</f>
        <v>OE BATTERY</v>
      </c>
      <c r="F503" s="5" t="str">
        <f aca="false">IFERROR(VLOOKUP(C503,part!$A$2:$E$51,4,0),"")</f>
        <v>DIN88</v>
      </c>
      <c r="G503" s="5" t="n">
        <f aca="false">IFERROR(VLOOKUP(C503,part!$A$2:$E$51,5,0),"")</f>
        <v>0</v>
      </c>
      <c r="H503" s="5" t="str">
        <f aca="false">VLOOKUP(A503,model!$A$1:$I$620,9,0)</f>
        <v>DIN88</v>
      </c>
      <c r="I503" s="5" t="n">
        <f aca="false">VLOOKUP(B503,model!$A$2:$J$620,10,0)</f>
        <v>0</v>
      </c>
      <c r="J503" s="5" t="e">
        <f aca="false">VLOOKUP(B503,Sheet6!K502:L1405,2,0)</f>
        <v>#N/A</v>
      </c>
      <c r="K503" s="5" t="n">
        <f aca="false">VLOOKUP(B503,model!A502:M1121,13,0)</f>
        <v>0</v>
      </c>
      <c r="L503" s="5" t="str">
        <f aca="false">"{"&amp;""""&amp;"id"&amp;""""&amp;":"&amp;""""&amp;A503&amp;""""&amp;","&amp;""""&amp;"car_model_id"&amp;""""&amp;":"&amp;""""&amp;B503&amp;""""&amp;","&amp;""""&amp;"car_model"&amp;""""&amp;":"&amp;"["&amp;N503&amp;"],"&amp;""""&amp;"parts"&amp;""""&amp;":"&amp;"["&amp;O503&amp;"]"&amp;","&amp;""""&amp;"products"&amp;""""&amp;":"&amp;"["&amp;P503&amp;"]"&amp;"}"&amp;","</f>
        <v>{"id":"502","car_model_id":"502","car_model":[{"id":"502","make_id":"32","model_name":"Partner Van","year_model":"","description":""},],"parts":[{"id":"6","category":"BATTERY","name":"OE BATTERY","code":"DIN88","description":""},],"products":[{"id":"502","car_part_id":"502","bestbuy_id":"0","category":"battery","brand":"energizer","name":"DIN88","value":"","description":"","price":""},]},</v>
      </c>
      <c r="M503" s="5" t="str">
        <f aca="false">"parts"&amp;""""&amp;":"&amp;"["&amp;O503&amp;"]"&amp;","&amp;""""&amp;"products"&amp;""""&amp;":"&amp;"["&amp;P503&amp;"]"&amp;"}"&amp;","</f>
        <v>parts":[{"id":"6","category":"BATTERY","name":"OE BATTERY","code":"DIN88","description":""},],"products":[{"id":"502","car_part_id":"502","bestbuy_id":"0","category":"battery","brand":"energizer","name":"DIN88","value":"","description":"","price":""},]},</v>
      </c>
      <c r="N503" s="5" t="str">
        <f aca="false">VLOOKUP(B503,model!$A$2:$V$620,22,0)</f>
        <v>{"id":"502","make_id":"32","model_name":"Partner Van","year_model":"","description":""},</v>
      </c>
      <c r="O503" s="5" t="str">
        <f aca="false">IFERROR(VLOOKUP(C503,part!$A$2:$G$51,7,0),"")</f>
        <v>{"id":"6","category":"BATTERY","name":"OE BATTERY","code":"DIN88","description":""},</v>
      </c>
      <c r="P503" s="5" t="str">
        <f aca="false">VLOOKUP(A503,product!B503:Y1122,23,0)</f>
        <v>{"id":"502","car_part_id":"502","bestbuy_id":"0","category":"battery","brand":"energizer","name":"DIN88","value":"","description":"","price":""},</v>
      </c>
    </row>
    <row r="504" customFormat="false" ht="13.8" hidden="false" customHeight="false" outlineLevel="0" collapsed="false">
      <c r="A504" s="5" t="n">
        <v>503</v>
      </c>
      <c r="B504" s="8" t="n">
        <v>503</v>
      </c>
      <c r="C504" s="5" t="n">
        <f aca="false">IFERROR(VLOOKUP(B504,model!A503:H1122,8,0),"")</f>
        <v>6</v>
      </c>
      <c r="D504" s="5" t="str">
        <f aca="false">IFERROR(VLOOKUP(C504,part!$A$2:$E$51,2,0),"")</f>
        <v>BATTERY</v>
      </c>
      <c r="E504" s="5" t="str">
        <f aca="false">IFERROR(VLOOKUP(C504,part!$A$2:$E$51,3,0),"")</f>
        <v>OE BATTERY</v>
      </c>
      <c r="F504" s="5" t="str">
        <f aca="false">IFERROR(VLOOKUP(C504,part!$A$2:$E$51,4,0),"")</f>
        <v>DIN88</v>
      </c>
      <c r="G504" s="5" t="n">
        <f aca="false">IFERROR(VLOOKUP(C504,part!$A$2:$E$51,5,0),"")</f>
        <v>0</v>
      </c>
      <c r="H504" s="5" t="str">
        <f aca="false">VLOOKUP(A504,model!$A$1:$I$620,9,0)</f>
        <v>DIN88</v>
      </c>
      <c r="I504" s="5" t="n">
        <f aca="false">VLOOKUP(B504,model!$A$2:$J$620,10,0)</f>
        <v>0</v>
      </c>
      <c r="J504" s="5" t="n">
        <f aca="false">VLOOKUP(B504,Sheet6!K503:L1406,2,0)</f>
        <v>0</v>
      </c>
      <c r="K504" s="5" t="n">
        <f aca="false">VLOOKUP(B504,model!A503:M1122,13,0)</f>
        <v>2003</v>
      </c>
      <c r="L504" s="5" t="str">
        <f aca="false">"{"&amp;""""&amp;"id"&amp;""""&amp;":"&amp;""""&amp;A504&amp;""""&amp;","&amp;""""&amp;"car_model_id"&amp;""""&amp;":"&amp;""""&amp;B504&amp;""""&amp;","&amp;""""&amp;"car_model"&amp;""""&amp;":"&amp;"["&amp;N504&amp;"],"&amp;""""&amp;"parts"&amp;""""&amp;":"&amp;"["&amp;O504&amp;"]"&amp;","&amp;""""&amp;"products"&amp;""""&amp;":"&amp;"["&amp;P504&amp;"]"&amp;"}"&amp;","</f>
        <v>{"id":"503","car_model_id":"503","car_model":[{"id":"503","make_id":"33","model_name":"911 GT2","year_model":"1993 - on","description":""},],"parts":[{"id":"6","category":"BATTERY","name":"OE BATTERY","code":"DIN88","description":""},],"products":[{"id":"503","car_part_id":"503","bestbuy_id":"2003","category":"battery","brand":"energizer","name":"DIN88","value":"","description":"17020","price":"17020"},]},</v>
      </c>
      <c r="M504" s="5" t="str">
        <f aca="false">"parts"&amp;""""&amp;":"&amp;"["&amp;O504&amp;"]"&amp;","&amp;""""&amp;"products"&amp;""""&amp;":"&amp;"["&amp;P504&amp;"]"&amp;"}"&amp;","</f>
        <v>parts":[{"id":"6","category":"BATTERY","name":"OE BATTERY","code":"DIN88","description":""},],"products":[{"id":"503","car_part_id":"503","bestbuy_id":"2003","category":"battery","brand":"energizer","name":"DIN88","value":"","description":"17020","price":"17020"},]},</v>
      </c>
      <c r="N504" s="5" t="str">
        <f aca="false">VLOOKUP(B504,model!$A$2:$V$620,22,0)</f>
        <v>{"id":"503","make_id":"33","model_name":"911 GT2","year_model":"1993 - on","description":""},</v>
      </c>
      <c r="O504" s="5" t="str">
        <f aca="false">IFERROR(VLOOKUP(C504,part!$A$2:$G$51,7,0),"")</f>
        <v>{"id":"6","category":"BATTERY","name":"OE BATTERY","code":"DIN88","description":""},</v>
      </c>
      <c r="P504" s="5" t="str">
        <f aca="false">VLOOKUP(A504,product!B504:Y1123,23,0)</f>
        <v>{"id":"503","car_part_id":"503","bestbuy_id":"2003","category":"battery","brand":"energizer","name":"DIN88","value":"","description":"17020","price":"17020"},</v>
      </c>
    </row>
    <row r="505" customFormat="false" ht="13.8" hidden="false" customHeight="false" outlineLevel="0" collapsed="false">
      <c r="A505" s="5" t="n">
        <v>504</v>
      </c>
      <c r="B505" s="8" t="n">
        <v>504</v>
      </c>
      <c r="C505" s="5" t="n">
        <f aca="false">IFERROR(VLOOKUP(B505,model!A504:H1123,8,0),"")</f>
        <v>6</v>
      </c>
      <c r="D505" s="5" t="str">
        <f aca="false">IFERROR(VLOOKUP(C505,part!$A$2:$E$51,2,0),"")</f>
        <v>BATTERY</v>
      </c>
      <c r="E505" s="5" t="str">
        <f aca="false">IFERROR(VLOOKUP(C505,part!$A$2:$E$51,3,0),"")</f>
        <v>OE BATTERY</v>
      </c>
      <c r="F505" s="5" t="str">
        <f aca="false">IFERROR(VLOOKUP(C505,part!$A$2:$E$51,4,0),"")</f>
        <v>DIN88</v>
      </c>
      <c r="G505" s="5" t="n">
        <f aca="false">IFERROR(VLOOKUP(C505,part!$A$2:$E$51,5,0),"")</f>
        <v>0</v>
      </c>
      <c r="H505" s="5" t="str">
        <f aca="false">VLOOKUP(A505,model!$A$1:$I$620,9,0)</f>
        <v>DIN88</v>
      </c>
      <c r="I505" s="5" t="n">
        <f aca="false">VLOOKUP(B505,model!$A$2:$J$620,10,0)</f>
        <v>0</v>
      </c>
      <c r="J505" s="5" t="n">
        <f aca="false">VLOOKUP(B505,Sheet6!K504:L1407,2,0)</f>
        <v>0</v>
      </c>
      <c r="K505" s="5" t="n">
        <f aca="false">VLOOKUP(B505,model!A504:M1123,13,0)</f>
        <v>0</v>
      </c>
      <c r="L505" s="5" t="str">
        <f aca="false">"{"&amp;""""&amp;"id"&amp;""""&amp;":"&amp;""""&amp;A505&amp;""""&amp;","&amp;""""&amp;"car_model_id"&amp;""""&amp;":"&amp;""""&amp;B505&amp;""""&amp;","&amp;""""&amp;"car_model"&amp;""""&amp;":"&amp;"["&amp;N505&amp;"],"&amp;""""&amp;"parts"&amp;""""&amp;":"&amp;"["&amp;O505&amp;"]"&amp;","&amp;""""&amp;"products"&amp;""""&amp;":"&amp;"["&amp;P505&amp;"]"&amp;"}"&amp;","</f>
        <v>{"id":"504","car_model_id":"504","car_model":[{"id":"504","make_id":"33","model_name":"911 (Turbo)","year_model":"1993 - on","description":""},],"parts":[{"id":"6","category":"BATTERY","name":"OE BATTERY","code":"DIN88","description":""},],"products":[{"id":"504","car_part_id":"504","bestbuy_id":"0","category":"battery","brand":"energizer","name":"DIN88","value":"","description":"","price":""},]},</v>
      </c>
      <c r="M505" s="5" t="str">
        <f aca="false">"parts"&amp;""""&amp;":"&amp;"["&amp;O505&amp;"]"&amp;","&amp;""""&amp;"products"&amp;""""&amp;":"&amp;"["&amp;P505&amp;"]"&amp;"}"&amp;","</f>
        <v>parts":[{"id":"6","category":"BATTERY","name":"OE BATTERY","code":"DIN88","description":""},],"products":[{"id":"504","car_part_id":"504","bestbuy_id":"0","category":"battery","brand":"energizer","name":"DIN88","value":"","description":"","price":""},]},</v>
      </c>
      <c r="N505" s="5" t="str">
        <f aca="false">VLOOKUP(B505,model!$A$2:$V$620,22,0)</f>
        <v>{"id":"504","make_id":"33","model_name":"911 (Turbo)","year_model":"1993 - on","description":""},</v>
      </c>
      <c r="O505" s="5" t="str">
        <f aca="false">IFERROR(VLOOKUP(C505,part!$A$2:$G$51,7,0),"")</f>
        <v>{"id":"6","category":"BATTERY","name":"OE BATTERY","code":"DIN88","description":""},</v>
      </c>
      <c r="P505" s="5" t="str">
        <f aca="false">VLOOKUP(A505,product!B505:Y1124,23,0)</f>
        <v>{"id":"504","car_part_id":"504","bestbuy_id":"0","category":"battery","brand":"energizer","name":"DIN88","value":"","description":"","price":""},</v>
      </c>
    </row>
    <row r="506" customFormat="false" ht="13.8" hidden="false" customHeight="false" outlineLevel="0" collapsed="false">
      <c r="A506" s="5" t="n">
        <v>505</v>
      </c>
      <c r="B506" s="8" t="n">
        <v>505</v>
      </c>
      <c r="C506" s="5" t="n">
        <f aca="false">IFERROR(VLOOKUP(B506,model!A505:H1124,8,0),"")</f>
        <v>6</v>
      </c>
      <c r="D506" s="5" t="str">
        <f aca="false">IFERROR(VLOOKUP(C506,part!$A$2:$E$51,2,0),"")</f>
        <v>BATTERY</v>
      </c>
      <c r="E506" s="5" t="str">
        <f aca="false">IFERROR(VLOOKUP(C506,part!$A$2:$E$51,3,0),"")</f>
        <v>OE BATTERY</v>
      </c>
      <c r="F506" s="5" t="str">
        <f aca="false">IFERROR(VLOOKUP(C506,part!$A$2:$E$51,4,0),"")</f>
        <v>DIN88</v>
      </c>
      <c r="G506" s="5" t="n">
        <f aca="false">IFERROR(VLOOKUP(C506,part!$A$2:$E$51,5,0),"")</f>
        <v>0</v>
      </c>
      <c r="H506" s="5" t="str">
        <f aca="false">VLOOKUP(A506,model!$A$1:$I$620,9,0)</f>
        <v>DIN88</v>
      </c>
      <c r="I506" s="5" t="n">
        <f aca="false">VLOOKUP(B506,model!$A$2:$J$620,10,0)</f>
        <v>0</v>
      </c>
      <c r="J506" s="5" t="n">
        <f aca="false">VLOOKUP(B506,Sheet6!K505:L1408,2,0)</f>
        <v>0</v>
      </c>
      <c r="K506" s="5" t="n">
        <f aca="false">VLOOKUP(B506,model!A505:M1124,13,0)</f>
        <v>2003</v>
      </c>
      <c r="L506" s="5" t="str">
        <f aca="false">"{"&amp;""""&amp;"id"&amp;""""&amp;":"&amp;""""&amp;A506&amp;""""&amp;","&amp;""""&amp;"car_model_id"&amp;""""&amp;":"&amp;""""&amp;B506&amp;""""&amp;","&amp;""""&amp;"car_model"&amp;""""&amp;":"&amp;"["&amp;N506&amp;"],"&amp;""""&amp;"parts"&amp;""""&amp;":"&amp;"["&amp;O506&amp;"]"&amp;","&amp;""""&amp;"products"&amp;""""&amp;":"&amp;"["&amp;P506&amp;"]"&amp;"}"&amp;","</f>
        <v>{"id":"505","car_model_id":"505","car_model":[{"id":"505","make_id":"33","model_name":"Boxster","year_model":"1996 - 2003 ","description":""},],"parts":[{"id":"6","category":"BATTERY","name":"OE BATTERY","code":"DIN88","description":""},],"products":[{"id":"505","car_part_id":"505","bestbuy_id":"2003","category":"battery","brand":"energizer","name":"DIN88","value":"","description":"17020","price":"17020"},]},</v>
      </c>
      <c r="M506" s="5" t="str">
        <f aca="false">"parts"&amp;""""&amp;":"&amp;"["&amp;O506&amp;"]"&amp;","&amp;""""&amp;"products"&amp;""""&amp;":"&amp;"["&amp;P506&amp;"]"&amp;"}"&amp;","</f>
        <v>parts":[{"id":"6","category":"BATTERY","name":"OE BATTERY","code":"DIN88","description":""},],"products":[{"id":"505","car_part_id":"505","bestbuy_id":"2003","category":"battery","brand":"energizer","name":"DIN88","value":"","description":"17020","price":"17020"},]},</v>
      </c>
      <c r="N506" s="5" t="str">
        <f aca="false">VLOOKUP(B506,model!$A$2:$V$620,22,0)</f>
        <v>{"id":"505","make_id":"33","model_name":"Boxster","year_model":"1996 - 2003 ","description":""},</v>
      </c>
      <c r="O506" s="5" t="str">
        <f aca="false">IFERROR(VLOOKUP(C506,part!$A$2:$G$51,7,0),"")</f>
        <v>{"id":"6","category":"BATTERY","name":"OE BATTERY","code":"DIN88","description":""},</v>
      </c>
      <c r="P506" s="5" t="str">
        <f aca="false">VLOOKUP(A506,product!B506:Y1125,23,0)</f>
        <v>{"id":"505","car_part_id":"505","bestbuy_id":"2003","category":"battery","brand":"energizer","name":"DIN88","value":"","description":"17020","price":"17020"},</v>
      </c>
    </row>
    <row r="507" customFormat="false" ht="13.8" hidden="false" customHeight="false" outlineLevel="0" collapsed="false">
      <c r="A507" s="5" t="n">
        <v>506</v>
      </c>
      <c r="B507" s="8" t="n">
        <v>506</v>
      </c>
      <c r="C507" s="5" t="n">
        <f aca="false">IFERROR(VLOOKUP(B507,model!A506:H1125,8,0),"")</f>
        <v>13</v>
      </c>
      <c r="D507" s="5" t="str">
        <f aca="false">IFERROR(VLOOKUP(C507,part!$A$2:$E$51,2,0),"")</f>
        <v>BATTERY</v>
      </c>
      <c r="E507" s="5" t="str">
        <f aca="false">IFERROR(VLOOKUP(C507,part!$A$2:$E$51,3,0),"")</f>
        <v>OE BATTERY</v>
      </c>
      <c r="F507" s="5" t="str">
        <f aca="false">IFERROR(VLOOKUP(C507,part!$A$2:$E$51,4,0),"")</f>
        <v>DIN77</v>
      </c>
      <c r="G507" s="5" t="n">
        <f aca="false">IFERROR(VLOOKUP(C507,part!$A$2:$E$51,5,0),"")</f>
        <v>0</v>
      </c>
      <c r="H507" s="5" t="n">
        <f aca="false">VLOOKUP(A507,model!$A$1:$I$620,9,0)</f>
        <v>0</v>
      </c>
      <c r="I507" s="5" t="n">
        <f aca="false">VLOOKUP(B507,model!$A$2:$J$620,10,0)</f>
        <v>0</v>
      </c>
      <c r="J507" s="5" t="e">
        <f aca="false">VLOOKUP(B507,Sheet6!K506:L1409,2,0)</f>
        <v>#N/A</v>
      </c>
      <c r="K507" s="5" t="n">
        <f aca="false">VLOOKUP(B507,model!A506:M1125,13,0)</f>
        <v>0</v>
      </c>
      <c r="L507" s="5" t="str">
        <f aca="false">"{"&amp;""""&amp;"id"&amp;""""&amp;":"&amp;""""&amp;A507&amp;""""&amp;","&amp;""""&amp;"car_model_id"&amp;""""&amp;":"&amp;""""&amp;B507&amp;""""&amp;","&amp;""""&amp;"car_model"&amp;""""&amp;":"&amp;"["&amp;N507&amp;"],"&amp;""""&amp;"parts"&amp;""""&amp;":"&amp;"["&amp;O507&amp;"]"&amp;","&amp;""""&amp;"products"&amp;""""&amp;":"&amp;"["&amp;P507&amp;"]"&amp;"}"&amp;","</f>
        <v>{"id":"506","car_model_id":"506","car_model":[{"id":"506","make_id":"33","model_name":"Boxster","year_model":"2004 - Present","description":""},],"parts":[{"id":"13","category":"BATTERY","name":"OE BATTERY","code":"DIN77","description":""},],"products":[{"id":"506","car_part_id":"506","bestbuy_id":"0","category":"battery","brand":"energizer","name":"0","value":"","description":"","price":""},]},</v>
      </c>
      <c r="M507" s="5" t="str">
        <f aca="false">"parts"&amp;""""&amp;":"&amp;"["&amp;O507&amp;"]"&amp;","&amp;""""&amp;"products"&amp;""""&amp;":"&amp;"["&amp;P507&amp;"]"&amp;"}"&amp;","</f>
        <v>parts":[{"id":"13","category":"BATTERY","name":"OE BATTERY","code":"DIN77","description":""},],"products":[{"id":"506","car_part_id":"506","bestbuy_id":"0","category":"battery","brand":"energizer","name":"0","value":"","description":"","price":""},]},</v>
      </c>
      <c r="N507" s="5" t="str">
        <f aca="false">VLOOKUP(B507,model!$A$2:$V$620,22,0)</f>
        <v>{"id":"506","make_id":"33","model_name":"Boxster","year_model":"2004 - Present","description":""},</v>
      </c>
      <c r="O507" s="5" t="str">
        <f aca="false">IFERROR(VLOOKUP(C507,part!$A$2:$G$51,7,0),"")</f>
        <v>{"id":"13","category":"BATTERY","name":"OE BATTERY","code":"DIN77","description":""},</v>
      </c>
      <c r="P507" s="5" t="str">
        <f aca="false">VLOOKUP(A507,product!B507:Y1126,23,0)</f>
        <v>{"id":"506","car_part_id":"506","bestbuy_id":"0","category":"battery","brand":"energizer","name":"0","value":"","description":"","price":""},</v>
      </c>
    </row>
    <row r="508" customFormat="false" ht="13.8" hidden="false" customHeight="false" outlineLevel="0" collapsed="false">
      <c r="A508" s="5" t="n">
        <v>507</v>
      </c>
      <c r="B508" s="8" t="n">
        <v>507</v>
      </c>
      <c r="C508" s="5" t="n">
        <f aca="false">IFERROR(VLOOKUP(B508,model!A507:H1126,8,0),"")</f>
        <v>6</v>
      </c>
      <c r="D508" s="5" t="str">
        <f aca="false">IFERROR(VLOOKUP(C508,part!$A$2:$E$51,2,0),"")</f>
        <v>BATTERY</v>
      </c>
      <c r="E508" s="5" t="str">
        <f aca="false">IFERROR(VLOOKUP(C508,part!$A$2:$E$51,3,0),"")</f>
        <v>OE BATTERY</v>
      </c>
      <c r="F508" s="5" t="str">
        <f aca="false">IFERROR(VLOOKUP(C508,part!$A$2:$E$51,4,0),"")</f>
        <v>DIN88</v>
      </c>
      <c r="G508" s="5" t="n">
        <f aca="false">IFERROR(VLOOKUP(C508,part!$A$2:$E$51,5,0),"")</f>
        <v>0</v>
      </c>
      <c r="H508" s="5" t="str">
        <f aca="false">VLOOKUP(A508,model!$A$1:$I$620,9,0)</f>
        <v>If the vehicle is equipped with start/stop technology, the recommended battery is ENERGIZER AGM</v>
      </c>
      <c r="I508" s="5" t="n">
        <f aca="false">VLOOKUP(B508,model!$A$2:$J$620,10,0)</f>
        <v>2003</v>
      </c>
      <c r="J508" s="5" t="e">
        <f aca="false">VLOOKUP(B508,Sheet6!K507:L1410,2,0)</f>
        <v>#N/A</v>
      </c>
      <c r="K508" s="5" t="n">
        <f aca="false">VLOOKUP(B508,model!A507:M1126,13,0)</f>
        <v>2003</v>
      </c>
      <c r="L508" s="5" t="str">
        <f aca="false">"{"&amp;""""&amp;"id"&amp;""""&amp;":"&amp;""""&amp;A508&amp;""""&amp;","&amp;""""&amp;"car_model_id"&amp;""""&amp;":"&amp;""""&amp;B508&amp;""""&amp;","&amp;""""&amp;"car_model"&amp;""""&amp;":"&amp;"["&amp;N508&amp;"],"&amp;""""&amp;"parts"&amp;""""&amp;":"&amp;"["&amp;O508&amp;"]"&amp;","&amp;""""&amp;"products"&amp;""""&amp;":"&amp;"["&amp;P508&amp;"]"&amp;"}"&amp;","</f>
        <v>{"id":"507","car_model_id":"507","car_model":[{"id":"507","make_id":"33","model_name":"Cayenne (All Trims)","year_model":"","description":""},],"parts":[{"id":"6","category":"BATTERY","name":"OE BATTERY","code":"DIN88","description":""},],"products":[{"id":"507","car_part_id":"507","bestbuy_id":"2003","category":"battery","brand":"energizer","name":"","value":"","description":"17020","price":"17020"},]},</v>
      </c>
      <c r="M508" s="5" t="str">
        <f aca="false">"parts"&amp;""""&amp;":"&amp;"["&amp;O508&amp;"]"&amp;","&amp;""""&amp;"products"&amp;""""&amp;":"&amp;"["&amp;P508&amp;"]"&amp;"}"&amp;","</f>
        <v>parts":[{"id":"6","category":"BATTERY","name":"OE BATTERY","code":"DIN88","description":""},],"products":[{"id":"507","car_part_id":"507","bestbuy_id":"2003","category":"battery","brand":"energizer","name":"","value":"","description":"17020","price":"17020"},]},</v>
      </c>
      <c r="N508" s="5" t="str">
        <f aca="false">VLOOKUP(B508,model!$A$2:$V$620,22,0)</f>
        <v>{"id":"507","make_id":"33","model_name":"Cayenne (All Trims)","year_model":"","description":""},</v>
      </c>
      <c r="O508" s="5" t="str">
        <f aca="false">IFERROR(VLOOKUP(C508,part!$A$2:$G$51,7,0),"")</f>
        <v>{"id":"6","category":"BATTERY","name":"OE BATTERY","code":"DIN88","description":""},</v>
      </c>
      <c r="P508" s="5" t="str">
        <f aca="false">VLOOKUP(A508,product!B508:Y1127,23,0)</f>
        <v>{"id":"507","car_part_id":"507","bestbuy_id":"2003","category":"battery","brand":"energizer","name":"","value":"","description":"17020","price":"17020"},</v>
      </c>
    </row>
    <row r="509" customFormat="false" ht="13.8" hidden="false" customHeight="false" outlineLevel="0" collapsed="false">
      <c r="A509" s="5" t="n">
        <v>508</v>
      </c>
      <c r="B509" s="8" t="n">
        <v>508</v>
      </c>
      <c r="C509" s="5" t="n">
        <f aca="false">IFERROR(VLOOKUP(B509,model!A508:H1127,8,0),"")</f>
        <v>5</v>
      </c>
      <c r="D509" s="5" t="str">
        <f aca="false">IFERROR(VLOOKUP(C509,part!$A$2:$E$51,2,0),"")</f>
        <v>BATTERY</v>
      </c>
      <c r="E509" s="5" t="str">
        <f aca="false">IFERROR(VLOOKUP(C509,part!$A$2:$E$51,3,0),"")</f>
        <v>OE BATTERY</v>
      </c>
      <c r="F509" s="5" t="str">
        <f aca="false">IFERROR(VLOOKUP(C509,part!$A$2:$E$51,4,0),"")</f>
        <v>DIN66</v>
      </c>
      <c r="G509" s="5" t="n">
        <f aca="false">IFERROR(VLOOKUP(C509,part!$A$2:$E$51,5,0),"")</f>
        <v>0</v>
      </c>
      <c r="H509" s="5" t="str">
        <f aca="false">VLOOKUP(A509,model!$A$1:$I$620,9,0)</f>
        <v>If the vehicle is equipped with start/stop technology, the recommended battery is ENERGIZER AGM</v>
      </c>
      <c r="I509" s="5" t="str">
        <f aca="false">VLOOKUP(B509,model!$A$2:$J$620,10,0)</f>
        <v>2001,2004</v>
      </c>
      <c r="J509" s="5" t="e">
        <f aca="false">VLOOKUP(B509,Sheet6!K508:L1411,2,0)</f>
        <v>#N/A</v>
      </c>
      <c r="K509" s="5" t="n">
        <f aca="false">VLOOKUP(B509,model!A508:M1127,13,0)</f>
        <v>2004</v>
      </c>
      <c r="L509" s="5" t="str">
        <f aca="false">"{"&amp;""""&amp;"id"&amp;""""&amp;":"&amp;""""&amp;A509&amp;""""&amp;","&amp;""""&amp;"car_model_id"&amp;""""&amp;":"&amp;""""&amp;B509&amp;""""&amp;","&amp;""""&amp;"car_model"&amp;""""&amp;":"&amp;"["&amp;N509&amp;"],"&amp;""""&amp;"parts"&amp;""""&amp;":"&amp;"["&amp;O509&amp;"]"&amp;","&amp;""""&amp;"products"&amp;""""&amp;":"&amp;"["&amp;P509&amp;"]"&amp;"}"&amp;","</f>
        <v>{"id":"508","car_model_id":"508","car_model":[{"id":"508","make_id":"33","model_name":"Cayman (All Trims)","year_model":"","description":""},],"parts":[{"id":"5","category":"BATTERY","name":"OE BATTERY","code":"DIN66","description":""},],"products":[{"id":"508","car_part_id":"508","bestbuy_id":"2004","category":"battery","brand":"energizer","name":"","value":"","description":"15850","price":"15850"},]},</v>
      </c>
      <c r="M509" s="5" t="str">
        <f aca="false">"parts"&amp;""""&amp;":"&amp;"["&amp;O509&amp;"]"&amp;","&amp;""""&amp;"products"&amp;""""&amp;":"&amp;"["&amp;P509&amp;"]"&amp;"}"&amp;","</f>
        <v>parts":[{"id":"5","category":"BATTERY","name":"OE BATTERY","code":"DIN66","description":""},],"products":[{"id":"508","car_part_id":"508","bestbuy_id":"2004","category":"battery","brand":"energizer","name":"","value":"","description":"15850","price":"15850"},]},</v>
      </c>
      <c r="N509" s="5" t="str">
        <f aca="false">VLOOKUP(B509,model!$A$2:$V$620,22,0)</f>
        <v>{"id":"508","make_id":"33","model_name":"Cayman (All Trims)","year_model":"","description":""},</v>
      </c>
      <c r="O509" s="5" t="str">
        <f aca="false">IFERROR(VLOOKUP(C509,part!$A$2:$G$51,7,0),"")</f>
        <v>{"id":"5","category":"BATTERY","name":"OE BATTERY","code":"DIN66","description":""},</v>
      </c>
      <c r="P509" s="5" t="str">
        <f aca="false">VLOOKUP(A509,product!B509:Y1128,23,0)</f>
        <v>{"id":"508","car_part_id":"508","bestbuy_id":"2004","category":"battery","brand":"energizer","name":"","value":"","description":"15850","price":"15850"},</v>
      </c>
    </row>
    <row r="510" customFormat="false" ht="13.8" hidden="false" customHeight="false" outlineLevel="0" collapsed="false">
      <c r="A510" s="5" t="n">
        <v>509</v>
      </c>
      <c r="B510" s="8" t="n">
        <v>509</v>
      </c>
      <c r="C510" s="5" t="n">
        <f aca="false">IFERROR(VLOOKUP(B510,model!A509:H1128,8,0),"")</f>
        <v>5</v>
      </c>
      <c r="D510" s="5" t="str">
        <f aca="false">IFERROR(VLOOKUP(C510,part!$A$2:$E$51,2,0),"")</f>
        <v>BATTERY</v>
      </c>
      <c r="E510" s="5" t="str">
        <f aca="false">IFERROR(VLOOKUP(C510,part!$A$2:$E$51,3,0),"")</f>
        <v>OE BATTERY</v>
      </c>
      <c r="F510" s="5" t="str">
        <f aca="false">IFERROR(VLOOKUP(C510,part!$A$2:$E$51,4,0),"")</f>
        <v>DIN66</v>
      </c>
      <c r="G510" s="5" t="n">
        <f aca="false">IFERROR(VLOOKUP(C510,part!$A$2:$E$51,5,0),"")</f>
        <v>0</v>
      </c>
      <c r="H510" s="5" t="str">
        <f aca="false">VLOOKUP(A510,model!$A$1:$I$620,9,0)</f>
        <v>If the vehicle is equipped with start/stop technology, the recommended battery is ENERGIZER AGM</v>
      </c>
      <c r="I510" s="5" t="str">
        <f aca="false">VLOOKUP(B510,model!$A$2:$J$620,10,0)</f>
        <v>2001,2004</v>
      </c>
      <c r="J510" s="5" t="e">
        <f aca="false">VLOOKUP(B510,Sheet6!K509:L1412,2,0)</f>
        <v>#N/A</v>
      </c>
      <c r="K510" s="5" t="n">
        <f aca="false">VLOOKUP(B510,model!A509:M1128,13,0)</f>
        <v>2004</v>
      </c>
      <c r="L510" s="5" t="str">
        <f aca="false">"{"&amp;""""&amp;"id"&amp;""""&amp;":"&amp;""""&amp;A510&amp;""""&amp;","&amp;""""&amp;"car_model_id"&amp;""""&amp;":"&amp;""""&amp;B510&amp;""""&amp;","&amp;""""&amp;"car_model"&amp;""""&amp;":"&amp;"["&amp;N510&amp;"],"&amp;""""&amp;"parts"&amp;""""&amp;":"&amp;"["&amp;O510&amp;"]"&amp;","&amp;""""&amp;"products"&amp;""""&amp;":"&amp;"["&amp;P510&amp;"]"&amp;"}"&amp;","</f>
        <v>{"id":"509","car_model_id":"509","car_model":[{"id":"509","make_id":"33","model_name":"Panamera","year_model":"","description":""},],"parts":[{"id":"5","category":"BATTERY","name":"OE BATTERY","code":"DIN66","description":""},],"products":[{"id":"509","car_part_id":"509","bestbuy_id":"2004","category":"battery","brand":"energizer","name":"","value":"","description":"15850","price":"15850"},]},</v>
      </c>
      <c r="M510" s="5" t="str">
        <f aca="false">"parts"&amp;""""&amp;":"&amp;"["&amp;O510&amp;"]"&amp;","&amp;""""&amp;"products"&amp;""""&amp;":"&amp;"["&amp;P510&amp;"]"&amp;"}"&amp;","</f>
        <v>parts":[{"id":"5","category":"BATTERY","name":"OE BATTERY","code":"DIN66","description":""},],"products":[{"id":"509","car_part_id":"509","bestbuy_id":"2004","category":"battery","brand":"energizer","name":"","value":"","description":"15850","price":"15850"},]},</v>
      </c>
      <c r="N510" s="5" t="str">
        <f aca="false">VLOOKUP(B510,model!$A$2:$V$620,22,0)</f>
        <v>{"id":"509","make_id":"33","model_name":"Panamera","year_model":"","description":""},</v>
      </c>
      <c r="O510" s="5" t="str">
        <f aca="false">IFERROR(VLOOKUP(C510,part!$A$2:$G$51,7,0),"")</f>
        <v>{"id":"5","category":"BATTERY","name":"OE BATTERY","code":"DIN66","description":""},</v>
      </c>
      <c r="P510" s="5" t="str">
        <f aca="false">VLOOKUP(A510,product!B510:Y1129,23,0)</f>
        <v>{"id":"509","car_part_id":"509","bestbuy_id":"2004","category":"battery","brand":"energizer","name":"","value":"","description":"15850","price":"15850"},</v>
      </c>
    </row>
    <row r="511" customFormat="false" ht="13.8" hidden="false" customHeight="false" outlineLevel="0" collapsed="false">
      <c r="A511" s="5" t="n">
        <v>510</v>
      </c>
      <c r="B511" s="8" t="n">
        <v>510</v>
      </c>
      <c r="C511" s="5" t="n">
        <f aca="false">IFERROR(VLOOKUP(B511,model!A510:H1129,8,0),"")</f>
        <v>5</v>
      </c>
      <c r="D511" s="5" t="str">
        <f aca="false">IFERROR(VLOOKUP(C511,part!$A$2:$E$51,2,0),"")</f>
        <v>BATTERY</v>
      </c>
      <c r="E511" s="5" t="str">
        <f aca="false">IFERROR(VLOOKUP(C511,part!$A$2:$E$51,3,0),"")</f>
        <v>OE BATTERY</v>
      </c>
      <c r="F511" s="5" t="str">
        <f aca="false">IFERROR(VLOOKUP(C511,part!$A$2:$E$51,4,0),"")</f>
        <v>DIN66</v>
      </c>
      <c r="G511" s="5" t="n">
        <f aca="false">IFERROR(VLOOKUP(C511,part!$A$2:$E$51,5,0),"")</f>
        <v>0</v>
      </c>
      <c r="H511" s="5" t="n">
        <f aca="false">VLOOKUP(A511,model!$A$1:$I$620,9,0)</f>
        <v>0</v>
      </c>
      <c r="I511" s="5" t="n">
        <f aca="false">VLOOKUP(B511,model!$A$2:$J$620,10,0)</f>
        <v>0</v>
      </c>
      <c r="J511" s="5" t="e">
        <f aca="false">VLOOKUP(B511,Sheet6!K510:L1413,2,0)</f>
        <v>#N/A</v>
      </c>
      <c r="K511" s="5" t="n">
        <f aca="false">VLOOKUP(B511,model!A510:M1129,13,0)</f>
        <v>2004</v>
      </c>
      <c r="L511" s="5" t="str">
        <f aca="false">"{"&amp;""""&amp;"id"&amp;""""&amp;":"&amp;""""&amp;A511&amp;""""&amp;","&amp;""""&amp;"car_model_id"&amp;""""&amp;":"&amp;""""&amp;B511&amp;""""&amp;","&amp;""""&amp;"car_model"&amp;""""&amp;":"&amp;"["&amp;N511&amp;"],"&amp;""""&amp;"parts"&amp;""""&amp;":"&amp;"["&amp;O511&amp;"]"&amp;","&amp;""""&amp;"products"&amp;""""&amp;":"&amp;"["&amp;P511&amp;"]"&amp;"}"&amp;","</f>
        <v>{"id":"510","car_model_id":"510","car_model":[{"id":"510","make_id":"33","model_name":"Macan (All Variants)","year_model":"2013","description":""},],"parts":[{"id":"5","category":"BATTERY","name":"OE BATTERY","code":"DIN66","description":""},],"products":[{"id":"510","car_part_id":"510","bestbuy_id":"2004","category":"battery","brand":"energizer","name":"0","value":"","description":"15850","price":"15850"},]},</v>
      </c>
      <c r="M511" s="5" t="str">
        <f aca="false">"parts"&amp;""""&amp;":"&amp;"["&amp;O511&amp;"]"&amp;","&amp;""""&amp;"products"&amp;""""&amp;":"&amp;"["&amp;P511&amp;"]"&amp;"}"&amp;","</f>
        <v>parts":[{"id":"5","category":"BATTERY","name":"OE BATTERY","code":"DIN66","description":""},],"products":[{"id":"510","car_part_id":"510","bestbuy_id":"2004","category":"battery","brand":"energizer","name":"0","value":"","description":"15850","price":"15850"},]},</v>
      </c>
      <c r="N511" s="5" t="str">
        <f aca="false">VLOOKUP(B511,model!$A$2:$V$620,22,0)</f>
        <v>{"id":"510","make_id":"33","model_name":"Macan (All Variants)","year_model":"2013","description":""},</v>
      </c>
      <c r="O511" s="5" t="str">
        <f aca="false">IFERROR(VLOOKUP(C511,part!$A$2:$G$51,7,0),"")</f>
        <v>{"id":"5","category":"BATTERY","name":"OE BATTERY","code":"DIN66","description":""},</v>
      </c>
      <c r="P511" s="5" t="str">
        <f aca="false">VLOOKUP(A511,product!B511:Y1130,23,0)</f>
        <v>{"id":"510","car_part_id":"510","bestbuy_id":"2004","category":"battery","brand":"energizer","name":"0","value":"","description":"15850","price":"15850"},</v>
      </c>
    </row>
    <row r="512" customFormat="false" ht="13.8" hidden="false" customHeight="false" outlineLevel="0" collapsed="false">
      <c r="A512" s="5" t="n">
        <v>511</v>
      </c>
      <c r="B512" s="8" t="n">
        <v>511</v>
      </c>
      <c r="C512" s="5" t="n">
        <f aca="false">IFERROR(VLOOKUP(B512,model!A511:H1130,8,0),"")</f>
        <v>2</v>
      </c>
      <c r="D512" s="5" t="str">
        <f aca="false">IFERROR(VLOOKUP(C512,part!$A$2:$E$51,2,0),"")</f>
        <v>BATTERY</v>
      </c>
      <c r="E512" s="5" t="str">
        <f aca="false">IFERROR(VLOOKUP(C512,part!$A$2:$E$51,3,0),"")</f>
        <v>OE BATTERY</v>
      </c>
      <c r="F512" s="5" t="str">
        <f aca="false">IFERROR(VLOOKUP(C512,part!$A$2:$E$51,4,0),"")</f>
        <v>NS50</v>
      </c>
      <c r="G512" s="5" t="n">
        <f aca="false">IFERROR(VLOOKUP(C512,part!$A$2:$E$51,5,0),"")</f>
        <v>0</v>
      </c>
      <c r="H512" s="5" t="str">
        <f aca="false">VLOOKUP(A512,model!$A$1:$I$620,9,0)</f>
        <v>D23L</v>
      </c>
      <c r="I512" s="5" t="n">
        <f aca="false">VLOOKUP(B512,model!$A$2:$J$620,10,0)</f>
        <v>0</v>
      </c>
      <c r="J512" s="5" t="n">
        <f aca="false">VLOOKUP(B512,Sheet6!K511:L1414,2,0)</f>
        <v>0</v>
      </c>
      <c r="K512" s="5" t="n">
        <f aca="false">VLOOKUP(B512,model!A511:M1130,13,0)</f>
        <v>1983</v>
      </c>
      <c r="L512" s="5" t="str">
        <f aca="false">"{"&amp;""""&amp;"id"&amp;""""&amp;":"&amp;""""&amp;A512&amp;""""&amp;","&amp;""""&amp;"car_model_id"&amp;""""&amp;":"&amp;""""&amp;B512&amp;""""&amp;","&amp;""""&amp;"car_model"&amp;""""&amp;":"&amp;"["&amp;N512&amp;"],"&amp;""""&amp;"parts"&amp;""""&amp;":"&amp;"["&amp;O512&amp;"]"&amp;","&amp;""""&amp;"products"&amp;""""&amp;":"&amp;"["&amp;P512&amp;"]"&amp;"}"&amp;","</f>
        <v>{"id":"511","car_model_id":"511","car_model":[{"id":"511","make_id":"34","model_name":"1.6","year_model":"1994 - 1998 ","description":""},],"parts":[{"id":"2","category":"BATTERY","name":"OE BATTERY","code":"NS50","description":""},],"products":[{"id":"511","car_part_id":"511","bestbuy_id":"1983","category":"battery","brand":"energizer","name":"D23L","value":"","description":"5950","price":"5950"},]},</v>
      </c>
      <c r="M512" s="5" t="str">
        <f aca="false">"parts"&amp;""""&amp;":"&amp;"["&amp;O512&amp;"]"&amp;","&amp;""""&amp;"products"&amp;""""&amp;":"&amp;"["&amp;P512&amp;"]"&amp;"}"&amp;","</f>
        <v>parts":[{"id":"2","category":"BATTERY","name":"OE BATTERY","code":"NS50","description":""},],"products":[{"id":"511","car_part_id":"511","bestbuy_id":"1983","category":"battery","brand":"energizer","name":"D23L","value":"","description":"5950","price":"5950"},]},</v>
      </c>
      <c r="N512" s="5" t="str">
        <f aca="false">VLOOKUP(B512,model!$A$2:$V$620,22,0)</f>
        <v>{"id":"511","make_id":"34","model_name":"1.6","year_model":"1994 - 1998 ","description":""},</v>
      </c>
      <c r="O512" s="5" t="str">
        <f aca="false">IFERROR(VLOOKUP(C512,part!$A$2:$G$51,7,0),"")</f>
        <v>{"id":"2","category":"BATTERY","name":"OE BATTERY","code":"NS50","description":""},</v>
      </c>
      <c r="P512" s="5" t="str">
        <f aca="false">VLOOKUP(A512,product!B512:Y1131,23,0)</f>
        <v>{"id":"511","car_part_id":"511","bestbuy_id":"1983","category":"battery","brand":"energizer","name":"D23L","value":"","description":"5950","price":"5950"},</v>
      </c>
    </row>
    <row r="513" customFormat="false" ht="13.8" hidden="false" customHeight="false" outlineLevel="0" collapsed="false">
      <c r="A513" s="5" t="n">
        <v>512</v>
      </c>
      <c r="B513" s="8" t="n">
        <v>512</v>
      </c>
      <c r="C513" s="5" t="n">
        <f aca="false">IFERROR(VLOOKUP(B513,model!A512:H1131,8,0),"")</f>
        <v>2</v>
      </c>
      <c r="D513" s="5" t="str">
        <f aca="false">IFERROR(VLOOKUP(C513,part!$A$2:$E$51,2,0),"")</f>
        <v>BATTERY</v>
      </c>
      <c r="E513" s="5" t="str">
        <f aca="false">IFERROR(VLOOKUP(C513,part!$A$2:$E$51,3,0),"")</f>
        <v>OE BATTERY</v>
      </c>
      <c r="F513" s="5" t="str">
        <f aca="false">IFERROR(VLOOKUP(C513,part!$A$2:$E$51,4,0),"")</f>
        <v>NS50</v>
      </c>
      <c r="G513" s="5" t="n">
        <f aca="false">IFERROR(VLOOKUP(C513,part!$A$2:$E$51,5,0),"")</f>
        <v>0</v>
      </c>
      <c r="H513" s="5" t="str">
        <f aca="false">VLOOKUP(A513,model!$A$1:$I$620,9,0)</f>
        <v>D23L</v>
      </c>
      <c r="I513" s="5" t="n">
        <f aca="false">VLOOKUP(B513,model!$A$2:$J$620,10,0)</f>
        <v>0</v>
      </c>
      <c r="J513" s="5" t="n">
        <f aca="false">VLOOKUP(B513,Sheet6!K512:L1415,2,0)</f>
        <v>0</v>
      </c>
      <c r="K513" s="5" t="n">
        <f aca="false">VLOOKUP(B513,model!A512:M1131,13,0)</f>
        <v>1983</v>
      </c>
      <c r="L513" s="5" t="str">
        <f aca="false">"{"&amp;""""&amp;"id"&amp;""""&amp;":"&amp;""""&amp;A513&amp;""""&amp;","&amp;""""&amp;"car_model_id"&amp;""""&amp;":"&amp;""""&amp;B513&amp;""""&amp;","&amp;""""&amp;"car_model"&amp;""""&amp;":"&amp;"["&amp;N513&amp;"],"&amp;""""&amp;"parts"&amp;""""&amp;":"&amp;"["&amp;O513&amp;"]"&amp;","&amp;""""&amp;"products"&amp;""""&amp;":"&amp;"["&amp;P513&amp;"]"&amp;"}"&amp;","</f>
        <v>{"id":"512","car_model_id":"512","car_model":[{"id":"512","make_id":"34","model_name":"1.3GLi, 1.5GLi","year_model":"1994 - 1998 ","description":""},],"parts":[{"id":"2","category":"BATTERY","name":"OE BATTERY","code":"NS50","description":""},],"products":[{"id":"512","car_part_id":"512","bestbuy_id":"1983","category":"battery","brand":"energizer","name":"D23L","value":"","description":"5950","price":"5950"},]},</v>
      </c>
      <c r="M513" s="5" t="str">
        <f aca="false">"parts"&amp;""""&amp;":"&amp;"["&amp;O513&amp;"]"&amp;","&amp;""""&amp;"products"&amp;""""&amp;":"&amp;"["&amp;P513&amp;"]"&amp;"}"&amp;","</f>
        <v>parts":[{"id":"2","category":"BATTERY","name":"OE BATTERY","code":"NS50","description":""},],"products":[{"id":"512","car_part_id":"512","bestbuy_id":"1983","category":"battery","brand":"energizer","name":"D23L","value":"","description":"5950","price":"5950"},]},</v>
      </c>
      <c r="N513" s="5" t="str">
        <f aca="false">VLOOKUP(B513,model!$A$2:$V$620,22,0)</f>
        <v>{"id":"512","make_id":"34","model_name":"1.3GLi, 1.5GLi","year_model":"1994 - 1998 ","description":""},</v>
      </c>
      <c r="O513" s="5" t="str">
        <f aca="false">IFERROR(VLOOKUP(C513,part!$A$2:$G$51,7,0),"")</f>
        <v>{"id":"2","category":"BATTERY","name":"OE BATTERY","code":"NS50","description":""},</v>
      </c>
      <c r="P513" s="5" t="str">
        <f aca="false">VLOOKUP(A513,product!B513:Y1132,23,0)</f>
        <v>{"id":"512","car_part_id":"512","bestbuy_id":"1983","category":"battery","brand":"energizer","name":"D23L","value":"","description":"5950","price":"5950"},</v>
      </c>
    </row>
    <row r="514" customFormat="false" ht="13.8" hidden="false" customHeight="false" outlineLevel="0" collapsed="false">
      <c r="A514" s="5" t="n">
        <v>513</v>
      </c>
      <c r="B514" s="8" t="n">
        <v>513</v>
      </c>
      <c r="C514" s="5" t="n">
        <f aca="false">IFERROR(VLOOKUP(B514,model!A513:H1132,8,0),"")</f>
        <v>1</v>
      </c>
      <c r="D514" s="5" t="str">
        <f aca="false">IFERROR(VLOOKUP(C514,part!$A$2:$E$51,2,0),"")</f>
        <v>BATTERY</v>
      </c>
      <c r="E514" s="5" t="str">
        <f aca="false">IFERROR(VLOOKUP(C514,part!$A$2:$E$51,3,0),"")</f>
        <v>OE BATTERY</v>
      </c>
      <c r="F514" s="5" t="str">
        <f aca="false">IFERROR(VLOOKUP(C514,part!$A$2:$E$51,4,0),"")</f>
        <v>N70</v>
      </c>
      <c r="G514" s="5" t="n">
        <f aca="false">IFERROR(VLOOKUP(C514,part!$A$2:$E$51,5,0),"")</f>
        <v>0</v>
      </c>
      <c r="H514" s="5" t="str">
        <f aca="false">VLOOKUP(A514,model!$A$1:$I$620,9,0)</f>
        <v>D31R</v>
      </c>
      <c r="I514" s="5" t="n">
        <f aca="false">VLOOKUP(B514,model!$A$2:$J$620,10,0)</f>
        <v>0</v>
      </c>
      <c r="J514" s="5" t="n">
        <f aca="false">VLOOKUP(B514,Sheet6!K513:L1416,2,0)</f>
        <v>0</v>
      </c>
      <c r="K514" s="5" t="n">
        <f aca="false">VLOOKUP(B514,model!A513:M1132,13,0)</f>
        <v>1998</v>
      </c>
      <c r="L514" s="5" t="str">
        <f aca="false">"{"&amp;""""&amp;"id"&amp;""""&amp;":"&amp;""""&amp;A514&amp;""""&amp;","&amp;""""&amp;"car_model_id"&amp;""""&amp;":"&amp;""""&amp;B514&amp;""""&amp;","&amp;""""&amp;"car_model"&amp;""""&amp;":"&amp;"["&amp;N514&amp;"],"&amp;""""&amp;"parts"&amp;""""&amp;":"&amp;"["&amp;O514&amp;"]"&amp;","&amp;""""&amp;"products"&amp;""""&amp;":"&amp;"["&amp;P514&amp;"]"&amp;"}"&amp;","</f>
        <v>{"id":"513","car_model_id":"513","car_model":[{"id":"513","make_id":"35","model_name":"Actyon","year_model":"1997 - on","description":""},],"parts":[{"id":"1","category":"BATTERY","name":"OE BATTERY","code":"N70","description":""},],"products":[{"id":"513","car_part_id":"513","bestbuy_id":"1998","category":"battery","brand":"energizer","name":"D31R","value":"","description":"7050","price":"7050"},]},</v>
      </c>
      <c r="M514" s="5" t="str">
        <f aca="false">"parts"&amp;""""&amp;":"&amp;"["&amp;O514&amp;"]"&amp;","&amp;""""&amp;"products"&amp;""""&amp;":"&amp;"["&amp;P514&amp;"]"&amp;"}"&amp;","</f>
        <v>parts":[{"id":"1","category":"BATTERY","name":"OE BATTERY","code":"N70","description":""},],"products":[{"id":"513","car_part_id":"513","bestbuy_id":"1998","category":"battery","brand":"energizer","name":"D31R","value":"","description":"7050","price":"7050"},]},</v>
      </c>
      <c r="N514" s="5" t="str">
        <f aca="false">VLOOKUP(B514,model!$A$2:$V$620,22,0)</f>
        <v>{"id":"513","make_id":"35","model_name":"Actyon","year_model":"1997 - on","description":""},</v>
      </c>
      <c r="O514" s="5" t="str">
        <f aca="false">IFERROR(VLOOKUP(C514,part!$A$2:$G$51,7,0),"")</f>
        <v>{"id":"1","category":"BATTERY","name":"OE BATTERY","code":"N70","description":""},</v>
      </c>
      <c r="P514" s="5" t="str">
        <f aca="false">VLOOKUP(A514,product!B514:Y1133,23,0)</f>
        <v>{"id":"513","car_part_id":"513","bestbuy_id":"1998","category":"battery","brand":"energizer","name":"D31R","value":"","description":"7050","price":"7050"},</v>
      </c>
    </row>
    <row r="515" customFormat="false" ht="13.8" hidden="false" customHeight="false" outlineLevel="0" collapsed="false">
      <c r="A515" s="5" t="n">
        <v>514</v>
      </c>
      <c r="B515" s="8" t="n">
        <v>514</v>
      </c>
      <c r="C515" s="5" t="n">
        <f aca="false">IFERROR(VLOOKUP(B515,model!A514:H1133,8,0),"")</f>
        <v>1</v>
      </c>
      <c r="D515" s="5" t="str">
        <f aca="false">IFERROR(VLOOKUP(C515,part!$A$2:$E$51,2,0),"")</f>
        <v>BATTERY</v>
      </c>
      <c r="E515" s="5" t="str">
        <f aca="false">IFERROR(VLOOKUP(C515,part!$A$2:$E$51,3,0),"")</f>
        <v>OE BATTERY</v>
      </c>
      <c r="F515" s="5" t="str">
        <f aca="false">IFERROR(VLOOKUP(C515,part!$A$2:$E$51,4,0),"")</f>
        <v>N70</v>
      </c>
      <c r="G515" s="5" t="n">
        <f aca="false">IFERROR(VLOOKUP(C515,part!$A$2:$E$51,5,0),"")</f>
        <v>0</v>
      </c>
      <c r="H515" s="5" t="str">
        <f aca="false">VLOOKUP(A515,model!$A$1:$I$620,9,0)</f>
        <v>D31R</v>
      </c>
      <c r="I515" s="5" t="n">
        <f aca="false">VLOOKUP(B515,model!$A$2:$J$620,10,0)</f>
        <v>0</v>
      </c>
      <c r="J515" s="5" t="n">
        <f aca="false">VLOOKUP(B515,Sheet6!K514:L1417,2,0)</f>
        <v>0</v>
      </c>
      <c r="K515" s="5" t="n">
        <f aca="false">VLOOKUP(B515,model!A514:M1133,13,0)</f>
        <v>0</v>
      </c>
      <c r="L515" s="5" t="str">
        <f aca="false">"{"&amp;""""&amp;"id"&amp;""""&amp;":"&amp;""""&amp;A515&amp;""""&amp;","&amp;""""&amp;"car_model_id"&amp;""""&amp;":"&amp;""""&amp;B515&amp;""""&amp;","&amp;""""&amp;"car_model"&amp;""""&amp;":"&amp;"["&amp;N515&amp;"],"&amp;""""&amp;"parts"&amp;""""&amp;":"&amp;"["&amp;O515&amp;"]"&amp;","&amp;""""&amp;"products"&amp;""""&amp;":"&amp;"["&amp;P515&amp;"]"&amp;"}"&amp;","</f>
        <v>{"id":"514","car_model_id":"514","car_model":[{"id":"514","make_id":"35","model_name":"Kyron","year_model":"1997 - on","description":""},],"parts":[{"id":"1","category":"BATTERY","name":"OE BATTERY","code":"N70","description":""},],"products":[{"id":"514","car_part_id":"514","bestbuy_id":"0","category":"battery","brand":"energizer","name":"D31R","value":"","description":"","price":""},]},</v>
      </c>
      <c r="M515" s="5" t="str">
        <f aca="false">"parts"&amp;""""&amp;":"&amp;"["&amp;O515&amp;"]"&amp;","&amp;""""&amp;"products"&amp;""""&amp;":"&amp;"["&amp;P515&amp;"]"&amp;"}"&amp;","</f>
        <v>parts":[{"id":"1","category":"BATTERY","name":"OE BATTERY","code":"N70","description":""},],"products":[{"id":"514","car_part_id":"514","bestbuy_id":"0","category":"battery","brand":"energizer","name":"D31R","value":"","description":"","price":""},]},</v>
      </c>
      <c r="N515" s="5" t="str">
        <f aca="false">VLOOKUP(B515,model!$A$2:$V$620,22,0)</f>
        <v>{"id":"514","make_id":"35","model_name":"Kyron","year_model":"1997 - on","description":""},</v>
      </c>
      <c r="O515" s="5" t="str">
        <f aca="false">IFERROR(VLOOKUP(C515,part!$A$2:$G$51,7,0),"")</f>
        <v>{"id":"1","category":"BATTERY","name":"OE BATTERY","code":"N70","description":""},</v>
      </c>
      <c r="P515" s="5" t="str">
        <f aca="false">VLOOKUP(A515,product!B515:Y1134,23,0)</f>
        <v>{"id":"514","car_part_id":"514","bestbuy_id":"0","category":"battery","brand":"energizer","name":"D31R","value":"","description":"","price":""},</v>
      </c>
    </row>
    <row r="516" customFormat="false" ht="13.8" hidden="false" customHeight="false" outlineLevel="0" collapsed="false">
      <c r="A516" s="5" t="n">
        <v>515</v>
      </c>
      <c r="B516" s="8" t="n">
        <v>515</v>
      </c>
      <c r="C516" s="5" t="n">
        <f aca="false">IFERROR(VLOOKUP(B516,model!A515:H1134,8,0),"")</f>
        <v>1</v>
      </c>
      <c r="D516" s="5" t="str">
        <f aca="false">IFERROR(VLOOKUP(C516,part!$A$2:$E$51,2,0),"")</f>
        <v>BATTERY</v>
      </c>
      <c r="E516" s="5" t="str">
        <f aca="false">IFERROR(VLOOKUP(C516,part!$A$2:$E$51,3,0),"")</f>
        <v>OE BATTERY</v>
      </c>
      <c r="F516" s="5" t="str">
        <f aca="false">IFERROR(VLOOKUP(C516,part!$A$2:$E$51,4,0),"")</f>
        <v>N70</v>
      </c>
      <c r="G516" s="5" t="n">
        <f aca="false">IFERROR(VLOOKUP(C516,part!$A$2:$E$51,5,0),"")</f>
        <v>0</v>
      </c>
      <c r="H516" s="5" t="str">
        <f aca="false">VLOOKUP(A516,model!$A$1:$I$620,9,0)</f>
        <v>D31R</v>
      </c>
      <c r="I516" s="5" t="n">
        <f aca="false">VLOOKUP(B516,model!$A$2:$J$620,10,0)</f>
        <v>0</v>
      </c>
      <c r="J516" s="5" t="n">
        <f aca="false">VLOOKUP(B516,Sheet6!K515:L1418,2,0)</f>
        <v>0</v>
      </c>
      <c r="K516" s="5" t="n">
        <f aca="false">VLOOKUP(B516,model!A515:M1134,13,0)</f>
        <v>0</v>
      </c>
      <c r="L516" s="5" t="str">
        <f aca="false">"{"&amp;""""&amp;"id"&amp;""""&amp;":"&amp;""""&amp;A516&amp;""""&amp;","&amp;""""&amp;"car_model_id"&amp;""""&amp;":"&amp;""""&amp;B516&amp;""""&amp;","&amp;""""&amp;"car_model"&amp;""""&amp;":"&amp;"["&amp;N516&amp;"],"&amp;""""&amp;"parts"&amp;""""&amp;":"&amp;"["&amp;O516&amp;"]"&amp;","&amp;""""&amp;"products"&amp;""""&amp;":"&amp;"["&amp;P516&amp;"]"&amp;"}"&amp;","</f>
        <v>{"id":"515","car_model_id":"515","car_model":[{"id":"515","make_id":"35","model_name":"Musso","year_model":"1997 - on","description":""},],"parts":[{"id":"1","category":"BATTERY","name":"OE BATTERY","code":"N70","description":""},],"products":[{"id":"515","car_part_id":"515","bestbuy_id":"0","category":"battery","brand":"energizer","name":"D31R","value":"","description":"","price":""},]},</v>
      </c>
      <c r="M516" s="5" t="str">
        <f aca="false">"parts"&amp;""""&amp;":"&amp;"["&amp;O516&amp;"]"&amp;","&amp;""""&amp;"products"&amp;""""&amp;":"&amp;"["&amp;P516&amp;"]"&amp;"}"&amp;","</f>
        <v>parts":[{"id":"1","category":"BATTERY","name":"OE BATTERY","code":"N70","description":""},],"products":[{"id":"515","car_part_id":"515","bestbuy_id":"0","category":"battery","brand":"energizer","name":"D31R","value":"","description":"","price":""},]},</v>
      </c>
      <c r="N516" s="5" t="str">
        <f aca="false">VLOOKUP(B516,model!$A$2:$V$620,22,0)</f>
        <v>{"id":"515","make_id":"35","model_name":"Musso","year_model":"1997 - on","description":""},</v>
      </c>
      <c r="O516" s="5" t="str">
        <f aca="false">IFERROR(VLOOKUP(C516,part!$A$2:$G$51,7,0),"")</f>
        <v>{"id":"1","category":"BATTERY","name":"OE BATTERY","code":"N70","description":""},</v>
      </c>
      <c r="P516" s="5" t="str">
        <f aca="false">VLOOKUP(A516,product!B516:Y1135,23,0)</f>
        <v>{"id":"515","car_part_id":"515","bestbuy_id":"0","category":"battery","brand":"energizer","name":"D31R","value":"","description":"","price":""},</v>
      </c>
    </row>
    <row r="517" customFormat="false" ht="13.8" hidden="false" customHeight="false" outlineLevel="0" collapsed="false">
      <c r="A517" s="5" t="n">
        <v>516</v>
      </c>
      <c r="B517" s="8" t="n">
        <v>516</v>
      </c>
      <c r="C517" s="5" t="n">
        <f aca="false">IFERROR(VLOOKUP(B517,model!A516:H1135,8,0),"")</f>
        <v>1</v>
      </c>
      <c r="D517" s="5" t="str">
        <f aca="false">IFERROR(VLOOKUP(C517,part!$A$2:$E$51,2,0),"")</f>
        <v>BATTERY</v>
      </c>
      <c r="E517" s="5" t="str">
        <f aca="false">IFERROR(VLOOKUP(C517,part!$A$2:$E$51,3,0),"")</f>
        <v>OE BATTERY</v>
      </c>
      <c r="F517" s="5" t="str">
        <f aca="false">IFERROR(VLOOKUP(C517,part!$A$2:$E$51,4,0),"")</f>
        <v>N70</v>
      </c>
      <c r="G517" s="5" t="n">
        <f aca="false">IFERROR(VLOOKUP(C517,part!$A$2:$E$51,5,0),"")</f>
        <v>0</v>
      </c>
      <c r="H517" s="5" t="str">
        <f aca="false">VLOOKUP(A517,model!$A$1:$I$620,9,0)</f>
        <v>D31R</v>
      </c>
      <c r="I517" s="5" t="n">
        <f aca="false">VLOOKUP(B517,model!$A$2:$J$620,10,0)</f>
        <v>0</v>
      </c>
      <c r="J517" s="5" t="n">
        <f aca="false">VLOOKUP(B517,Sheet6!K516:L1419,2,0)</f>
        <v>0</v>
      </c>
      <c r="K517" s="5" t="n">
        <f aca="false">VLOOKUP(B517,model!A516:M1135,13,0)</f>
        <v>0</v>
      </c>
      <c r="L517" s="5" t="str">
        <f aca="false">"{"&amp;""""&amp;"id"&amp;""""&amp;":"&amp;""""&amp;A517&amp;""""&amp;","&amp;""""&amp;"car_model_id"&amp;""""&amp;":"&amp;""""&amp;B517&amp;""""&amp;","&amp;""""&amp;"car_model"&amp;""""&amp;":"&amp;"["&amp;N517&amp;"],"&amp;""""&amp;"parts"&amp;""""&amp;":"&amp;"["&amp;O517&amp;"]"&amp;","&amp;""""&amp;"products"&amp;""""&amp;":"&amp;"["&amp;P517&amp;"]"&amp;"}"&amp;","</f>
        <v>{"id":"516","car_model_id":"516","car_model":[{"id":"516","make_id":"35","model_name":"Rexton","year_model":"1997 - on","description":""},],"parts":[{"id":"1","category":"BATTERY","name":"OE BATTERY","code":"N70","description":""},],"products":[{"id":"516","car_part_id":"516","bestbuy_id":"0","category":"battery","brand":"energizer","name":"D31R","value":"","description":"","price":""},]},</v>
      </c>
      <c r="M517" s="5" t="str">
        <f aca="false">"parts"&amp;""""&amp;":"&amp;"["&amp;O517&amp;"]"&amp;","&amp;""""&amp;"products"&amp;""""&amp;":"&amp;"["&amp;P517&amp;"]"&amp;"}"&amp;","</f>
        <v>parts":[{"id":"1","category":"BATTERY","name":"OE BATTERY","code":"N70","description":""},],"products":[{"id":"516","car_part_id":"516","bestbuy_id":"0","category":"battery","brand":"energizer","name":"D31R","value":"","description":"","price":""},]},</v>
      </c>
      <c r="N517" s="5" t="str">
        <f aca="false">VLOOKUP(B517,model!$A$2:$V$620,22,0)</f>
        <v>{"id":"516","make_id":"35","model_name":"Rexton","year_model":"1997 - on","description":""},</v>
      </c>
      <c r="O517" s="5" t="str">
        <f aca="false">IFERROR(VLOOKUP(C517,part!$A$2:$G$51,7,0),"")</f>
        <v>{"id":"1","category":"BATTERY","name":"OE BATTERY","code":"N70","description":""},</v>
      </c>
      <c r="P517" s="5" t="str">
        <f aca="false">VLOOKUP(A517,product!B517:Y1136,23,0)</f>
        <v>{"id":"516","car_part_id":"516","bestbuy_id":"0","category":"battery","brand":"energizer","name":"D31R","value":"","description":"","price":""},</v>
      </c>
    </row>
    <row r="518" customFormat="false" ht="13.8" hidden="false" customHeight="false" outlineLevel="0" collapsed="false">
      <c r="A518" s="5" t="n">
        <v>517</v>
      </c>
      <c r="B518" s="8" t="n">
        <v>517</v>
      </c>
      <c r="C518" s="5" t="n">
        <f aca="false">IFERROR(VLOOKUP(B518,model!A517:H1136,8,0),"")</f>
        <v>1</v>
      </c>
      <c r="D518" s="5" t="str">
        <f aca="false">IFERROR(VLOOKUP(C518,part!$A$2:$E$51,2,0),"")</f>
        <v>BATTERY</v>
      </c>
      <c r="E518" s="5" t="str">
        <f aca="false">IFERROR(VLOOKUP(C518,part!$A$2:$E$51,3,0),"")</f>
        <v>OE BATTERY</v>
      </c>
      <c r="F518" s="5" t="str">
        <f aca="false">IFERROR(VLOOKUP(C518,part!$A$2:$E$51,4,0),"")</f>
        <v>N70</v>
      </c>
      <c r="G518" s="5" t="n">
        <f aca="false">IFERROR(VLOOKUP(C518,part!$A$2:$E$51,5,0),"")</f>
        <v>0</v>
      </c>
      <c r="H518" s="5" t="str">
        <f aca="false">VLOOKUP(A518,model!$A$1:$I$620,9,0)</f>
        <v>D31R</v>
      </c>
      <c r="I518" s="5" t="n">
        <f aca="false">VLOOKUP(B518,model!$A$2:$J$620,10,0)</f>
        <v>0</v>
      </c>
      <c r="J518" s="5" t="n">
        <f aca="false">VLOOKUP(B518,Sheet6!K517:L1420,2,0)</f>
        <v>0</v>
      </c>
      <c r="K518" s="5" t="n">
        <f aca="false">VLOOKUP(B518,model!A517:M1136,13,0)</f>
        <v>0</v>
      </c>
      <c r="L518" s="5" t="str">
        <f aca="false">"{"&amp;""""&amp;"id"&amp;""""&amp;":"&amp;""""&amp;A518&amp;""""&amp;","&amp;""""&amp;"car_model_id"&amp;""""&amp;":"&amp;""""&amp;B518&amp;""""&amp;","&amp;""""&amp;"car_model"&amp;""""&amp;":"&amp;"["&amp;N518&amp;"],"&amp;""""&amp;"parts"&amp;""""&amp;":"&amp;"["&amp;O518&amp;"]"&amp;","&amp;""""&amp;"products"&amp;""""&amp;":"&amp;"["&amp;P518&amp;"]"&amp;"}"&amp;","</f>
        <v>{"id":"517","car_model_id":"517","car_model":[{"id":"517","make_id":"35","model_name":"Rhino","year_model":"1997 - on","description":""},],"parts":[{"id":"1","category":"BATTERY","name":"OE BATTERY","code":"N70","description":""},],"products":[{"id":"517","car_part_id":"517","bestbuy_id":"0","category":"battery","brand":"energizer","name":"D31R","value":"","description":"","price":""},]},</v>
      </c>
      <c r="M518" s="5" t="str">
        <f aca="false">"parts"&amp;""""&amp;":"&amp;"["&amp;O518&amp;"]"&amp;","&amp;""""&amp;"products"&amp;""""&amp;":"&amp;"["&amp;P518&amp;"]"&amp;"}"&amp;","</f>
        <v>parts":[{"id":"1","category":"BATTERY","name":"OE BATTERY","code":"N70","description":""},],"products":[{"id":"517","car_part_id":"517","bestbuy_id":"0","category":"battery","brand":"energizer","name":"D31R","value":"","description":"","price":""},]},</v>
      </c>
      <c r="N518" s="5" t="str">
        <f aca="false">VLOOKUP(B518,model!$A$2:$V$620,22,0)</f>
        <v>{"id":"517","make_id":"35","model_name":"Rhino","year_model":"1997 - on","description":""},</v>
      </c>
      <c r="O518" s="5" t="str">
        <f aca="false">IFERROR(VLOOKUP(C518,part!$A$2:$G$51,7,0),"")</f>
        <v>{"id":"1","category":"BATTERY","name":"OE BATTERY","code":"N70","description":""},</v>
      </c>
      <c r="P518" s="5" t="str">
        <f aca="false">VLOOKUP(A518,product!B518:Y1137,23,0)</f>
        <v>{"id":"517","car_part_id":"517","bestbuy_id":"0","category":"battery","brand":"energizer","name":"D31R","value":"","description":"","price":""},</v>
      </c>
    </row>
    <row r="519" customFormat="false" ht="13.8" hidden="false" customHeight="false" outlineLevel="0" collapsed="false">
      <c r="A519" s="5" t="n">
        <v>518</v>
      </c>
      <c r="B519" s="8" t="n">
        <v>518</v>
      </c>
      <c r="C519" s="5" t="n">
        <f aca="false">IFERROR(VLOOKUP(B519,model!A518:H1137,8,0),"")</f>
        <v>1</v>
      </c>
      <c r="D519" s="5" t="str">
        <f aca="false">IFERROR(VLOOKUP(C519,part!$A$2:$E$51,2,0),"")</f>
        <v>BATTERY</v>
      </c>
      <c r="E519" s="5" t="str">
        <f aca="false">IFERROR(VLOOKUP(C519,part!$A$2:$E$51,3,0),"")</f>
        <v>OE BATTERY</v>
      </c>
      <c r="F519" s="5" t="str">
        <f aca="false">IFERROR(VLOOKUP(C519,part!$A$2:$E$51,4,0),"")</f>
        <v>N70</v>
      </c>
      <c r="G519" s="5" t="n">
        <f aca="false">IFERROR(VLOOKUP(C519,part!$A$2:$E$51,5,0),"")</f>
        <v>0</v>
      </c>
      <c r="H519" s="5" t="str">
        <f aca="false">VLOOKUP(A519,model!$A$1:$I$620,9,0)</f>
        <v>D31R</v>
      </c>
      <c r="I519" s="5" t="n">
        <f aca="false">VLOOKUP(B519,model!$A$2:$J$620,10,0)</f>
        <v>0</v>
      </c>
      <c r="J519" s="5" t="n">
        <f aca="false">VLOOKUP(B519,Sheet6!K518:L1421,2,0)</f>
        <v>0</v>
      </c>
      <c r="K519" s="5" t="n">
        <f aca="false">VLOOKUP(B519,model!A518:M1137,13,0)</f>
        <v>0</v>
      </c>
      <c r="L519" s="5" t="str">
        <f aca="false">"{"&amp;""""&amp;"id"&amp;""""&amp;":"&amp;""""&amp;A519&amp;""""&amp;","&amp;""""&amp;"car_model_id"&amp;""""&amp;":"&amp;""""&amp;B519&amp;""""&amp;","&amp;""""&amp;"car_model"&amp;""""&amp;":"&amp;"["&amp;N519&amp;"],"&amp;""""&amp;"parts"&amp;""""&amp;":"&amp;"["&amp;O519&amp;"]"&amp;","&amp;""""&amp;"products"&amp;""""&amp;":"&amp;"["&amp;P519&amp;"]"&amp;"}"&amp;","</f>
        <v>{"id":"518","car_model_id":"518","car_model":[{"id":"518","make_id":"35","model_name":"Rodius","year_model":"1997 - on","description":""},],"parts":[{"id":"1","category":"BATTERY","name":"OE BATTERY","code":"N70","description":""},],"products":[{"id":"518","car_part_id":"518","bestbuy_id":"0","category":"battery","brand":"energizer","name":"D31R","value":"","description":"","price":""},]},</v>
      </c>
      <c r="M519" s="5" t="str">
        <f aca="false">"parts"&amp;""""&amp;":"&amp;"["&amp;O519&amp;"]"&amp;","&amp;""""&amp;"products"&amp;""""&amp;":"&amp;"["&amp;P519&amp;"]"&amp;"}"&amp;","</f>
        <v>parts":[{"id":"1","category":"BATTERY","name":"OE BATTERY","code":"N70","description":""},],"products":[{"id":"518","car_part_id":"518","bestbuy_id":"0","category":"battery","brand":"energizer","name":"D31R","value":"","description":"","price":""},]},</v>
      </c>
      <c r="N519" s="5" t="str">
        <f aca="false">VLOOKUP(B519,model!$A$2:$V$620,22,0)</f>
        <v>{"id":"518","make_id":"35","model_name":"Rodius","year_model":"1997 - on","description":""},</v>
      </c>
      <c r="O519" s="5" t="str">
        <f aca="false">IFERROR(VLOOKUP(C519,part!$A$2:$G$51,7,0),"")</f>
        <v>{"id":"1","category":"BATTERY","name":"OE BATTERY","code":"N70","description":""},</v>
      </c>
      <c r="P519" s="5" t="str">
        <f aca="false">VLOOKUP(A519,product!B519:Y1138,23,0)</f>
        <v>{"id":"518","car_part_id":"518","bestbuy_id":"0","category":"battery","brand":"energizer","name":"D31R","value":"","description":"","price":""},</v>
      </c>
    </row>
    <row r="520" customFormat="false" ht="13.8" hidden="false" customHeight="false" outlineLevel="0" collapsed="false">
      <c r="A520" s="5" t="n">
        <v>519</v>
      </c>
      <c r="B520" s="8" t="n">
        <v>519</v>
      </c>
      <c r="C520" s="5" t="n">
        <f aca="false">IFERROR(VLOOKUP(B520,model!A519:H1138,8,0),"")</f>
        <v>7</v>
      </c>
      <c r="D520" s="5" t="str">
        <f aca="false">IFERROR(VLOOKUP(C520,part!$A$2:$E$51,2,0),"")</f>
        <v>BATTERY</v>
      </c>
      <c r="E520" s="5" t="str">
        <f aca="false">IFERROR(VLOOKUP(C520,part!$A$2:$E$51,3,0),"")</f>
        <v>OE BATTERY</v>
      </c>
      <c r="F520" s="5" t="str">
        <f aca="false">IFERROR(VLOOKUP(C520,part!$A$2:$E$51,4,0),"")</f>
        <v>DIN44</v>
      </c>
      <c r="G520" s="5" t="n">
        <f aca="false">IFERROR(VLOOKUP(C520,part!$A$2:$E$51,5,0),"")</f>
        <v>0</v>
      </c>
      <c r="H520" s="5" t="str">
        <f aca="false">VLOOKUP(A520,model!$A$1:$I$620,9,0)</f>
        <v>DIN44</v>
      </c>
      <c r="I520" s="5" t="n">
        <f aca="false">VLOOKUP(B520,model!$A$2:$J$620,10,0)</f>
        <v>0</v>
      </c>
      <c r="J520" s="5" t="n">
        <f aca="false">VLOOKUP(B520,Sheet6!K519:L1422,2,0)</f>
        <v>0</v>
      </c>
      <c r="K520" s="5" t="n">
        <f aca="false">VLOOKUP(B520,model!A519:M1138,13,0)</f>
        <v>0</v>
      </c>
      <c r="L520" s="5" t="str">
        <f aca="false">"{"&amp;""""&amp;"id"&amp;""""&amp;":"&amp;""""&amp;A520&amp;""""&amp;","&amp;""""&amp;"car_model_id"&amp;""""&amp;":"&amp;""""&amp;B520&amp;""""&amp;","&amp;""""&amp;"car_model"&amp;""""&amp;":"&amp;"["&amp;N520&amp;"],"&amp;""""&amp;"parts"&amp;""""&amp;":"&amp;"["&amp;O520&amp;"]"&amp;","&amp;""""&amp;"products"&amp;""""&amp;":"&amp;"["&amp;P520&amp;"]"&amp;"}"&amp;","</f>
        <v>{"id":"519","car_model_id":"519","car_model":[{"id":"519","make_id":"35","model_name":"Tivoli","year_model":"2016","description":""},],"parts":[{"id":"7","category":"BATTERY","name":"OE BATTERY","code":"DIN44","description":""},],"products":[{"id":"519","car_part_id":"519","bestbuy_id":"0","category":"battery","brand":"energizer","name":"DIN44","value":"","description":"","price":""},]},</v>
      </c>
      <c r="M520" s="5" t="str">
        <f aca="false">"parts"&amp;""""&amp;":"&amp;"["&amp;O520&amp;"]"&amp;","&amp;""""&amp;"products"&amp;""""&amp;":"&amp;"["&amp;P520&amp;"]"&amp;"}"&amp;","</f>
        <v>parts":[{"id":"7","category":"BATTERY","name":"OE BATTERY","code":"DIN44","description":""},],"products":[{"id":"519","car_part_id":"519","bestbuy_id":"0","category":"battery","brand":"energizer","name":"DIN44","value":"","description":"","price":""},]},</v>
      </c>
      <c r="N520" s="5" t="str">
        <f aca="false">VLOOKUP(B520,model!$A$2:$V$620,22,0)</f>
        <v>{"id":"519","make_id":"35","model_name":"Tivoli","year_model":"2016","description":""},</v>
      </c>
      <c r="O520" s="5" t="str">
        <f aca="false">IFERROR(VLOOKUP(C520,part!$A$2:$G$51,7,0),"")</f>
        <v>{"id":"7","category":"BATTERY","name":"OE BATTERY","code":"DIN44","description":""},</v>
      </c>
      <c r="P520" s="5" t="str">
        <f aca="false">VLOOKUP(A520,product!B520:Y1139,23,0)</f>
        <v>{"id":"519","car_part_id":"519","bestbuy_id":"0","category":"battery","brand":"energizer","name":"DIN44","value":"","description":"","price":""},</v>
      </c>
    </row>
    <row r="521" customFormat="false" ht="13.8" hidden="false" customHeight="false" outlineLevel="0" collapsed="false">
      <c r="A521" s="5" t="n">
        <v>520</v>
      </c>
      <c r="B521" s="8" t="n">
        <v>520</v>
      </c>
      <c r="C521" s="5" t="n">
        <f aca="false">IFERROR(VLOOKUP(B521,model!A520:H1139,8,0),"")</f>
        <v>11</v>
      </c>
      <c r="D521" s="5" t="str">
        <f aca="false">IFERROR(VLOOKUP(C521,part!$A$2:$E$51,2,0),"")</f>
        <v>BATTERY</v>
      </c>
      <c r="E521" s="5" t="str">
        <f aca="false">IFERROR(VLOOKUP(C521,part!$A$2:$E$51,3,0),"")</f>
        <v>OE BATTERY</v>
      </c>
      <c r="F521" s="5" t="str">
        <f aca="false">IFERROR(VLOOKUP(C521,part!$A$2:$E$51,4,0),"")</f>
        <v>N50</v>
      </c>
      <c r="G521" s="5" t="n">
        <f aca="false">IFERROR(VLOOKUP(C521,part!$A$2:$E$51,5,0),"")</f>
        <v>0</v>
      </c>
      <c r="H521" s="5" t="str">
        <f aca="false">VLOOKUP(A521,model!$A$1:$I$620,9,0)</f>
        <v>D26L</v>
      </c>
      <c r="I521" s="5" t="n">
        <f aca="false">VLOOKUP(B521,model!$A$2:$J$620,10,0)</f>
        <v>0</v>
      </c>
      <c r="J521" s="5" t="n">
        <f aca="false">VLOOKUP(B521,Sheet6!K520:L1423,2,0)</f>
        <v>0</v>
      </c>
      <c r="K521" s="5" t="n">
        <f aca="false">VLOOKUP(B521,model!A520:M1139,13,0)</f>
        <v>1995</v>
      </c>
      <c r="L521" s="5" t="str">
        <f aca="false">"{"&amp;""""&amp;"id"&amp;""""&amp;":"&amp;""""&amp;A521&amp;""""&amp;","&amp;""""&amp;"car_model_id"&amp;""""&amp;":"&amp;""""&amp;B521&amp;""""&amp;","&amp;""""&amp;"car_model"&amp;""""&amp;":"&amp;"["&amp;N521&amp;"],"&amp;""""&amp;"parts"&amp;""""&amp;":"&amp;"["&amp;O521&amp;"]"&amp;","&amp;""""&amp;"products"&amp;""""&amp;":"&amp;"["&amp;P521&amp;"]"&amp;"}"&amp;","</f>
        <v>{"id":"520","car_model_id":"520","car_model":[{"id":"520","make_id":"35","model_name":"Tivoli XLS (Long Wheelbase)","year_model":"2016","description":""},],"parts":[{"id":"11","category":"BATTERY","name":"OE BATTERY","code":"N50","description":""},],"products":[{"id":"520","car_part_id":"520","bestbuy_id":"1995","category":"battery","brand":"energizer","name":"D26L","value":"","description":"6300","price":"6300"},]},</v>
      </c>
      <c r="M521" s="5" t="str">
        <f aca="false">"parts"&amp;""""&amp;":"&amp;"["&amp;O521&amp;"]"&amp;","&amp;""""&amp;"products"&amp;""""&amp;":"&amp;"["&amp;P521&amp;"]"&amp;"}"&amp;","</f>
        <v>parts":[{"id":"11","category":"BATTERY","name":"OE BATTERY","code":"N50","description":""},],"products":[{"id":"520","car_part_id":"520","bestbuy_id":"1995","category":"battery","brand":"energizer","name":"D26L","value":"","description":"6300","price":"6300"},]},</v>
      </c>
      <c r="N521" s="5" t="str">
        <f aca="false">VLOOKUP(B521,model!$A$2:$V$620,22,0)</f>
        <v>{"id":"520","make_id":"35","model_name":"Tivoli XLS (Long Wheelbase)","year_model":"2016","description":""},</v>
      </c>
      <c r="O521" s="5" t="str">
        <f aca="false">IFERROR(VLOOKUP(C521,part!$A$2:$G$51,7,0),"")</f>
        <v>{"id":"11","category":"BATTERY","name":"OE BATTERY","code":"N50","description":""},</v>
      </c>
      <c r="P521" s="5" t="str">
        <f aca="false">VLOOKUP(A521,product!B521:Y1140,23,0)</f>
        <v>{"id":"520","car_part_id":"520","bestbuy_id":"1995","category":"battery","brand":"energizer","name":"D26L","value":"","description":"6300","price":"6300"},</v>
      </c>
    </row>
    <row r="522" customFormat="false" ht="13.8" hidden="false" customHeight="false" outlineLevel="0" collapsed="false">
      <c r="A522" s="5" t="n">
        <v>521</v>
      </c>
      <c r="B522" s="8" t="n">
        <v>521</v>
      </c>
      <c r="C522" s="5" t="n">
        <f aca="false">IFERROR(VLOOKUP(B522,model!A521:H1140,8,0),"")</f>
        <v>2</v>
      </c>
      <c r="D522" s="5" t="str">
        <f aca="false">IFERROR(VLOOKUP(C522,part!$A$2:$E$51,2,0),"")</f>
        <v>BATTERY</v>
      </c>
      <c r="E522" s="5" t="str">
        <f aca="false">IFERROR(VLOOKUP(C522,part!$A$2:$E$51,3,0),"")</f>
        <v>OE BATTERY</v>
      </c>
      <c r="F522" s="5" t="str">
        <f aca="false">IFERROR(VLOOKUP(C522,part!$A$2:$E$51,4,0),"")</f>
        <v>NS50</v>
      </c>
      <c r="G522" s="5" t="n">
        <f aca="false">IFERROR(VLOOKUP(C522,part!$A$2:$E$51,5,0),"")</f>
        <v>0</v>
      </c>
      <c r="H522" s="5" t="str">
        <f aca="false">VLOOKUP(A522,model!$A$1:$I$620,9,0)</f>
        <v>D23L</v>
      </c>
      <c r="I522" s="5" t="n">
        <f aca="false">VLOOKUP(B522,model!$A$2:$J$620,10,0)</f>
        <v>0</v>
      </c>
      <c r="J522" s="5" t="n">
        <f aca="false">VLOOKUP(B522,Sheet6!K521:L1424,2,0)</f>
        <v>0</v>
      </c>
      <c r="K522" s="5" t="n">
        <f aca="false">VLOOKUP(B522,model!A521:M1140,13,0)</f>
        <v>1983</v>
      </c>
      <c r="L522" s="5" t="str">
        <f aca="false">"{"&amp;""""&amp;"id"&amp;""""&amp;":"&amp;""""&amp;A522&amp;""""&amp;","&amp;""""&amp;"car_model_id"&amp;""""&amp;":"&amp;""""&amp;B522&amp;""""&amp;","&amp;""""&amp;"car_model"&amp;""""&amp;":"&amp;"["&amp;N522&amp;"],"&amp;""""&amp;"parts"&amp;""""&amp;":"&amp;"["&amp;O522&amp;"]"&amp;","&amp;""""&amp;"products"&amp;""""&amp;":"&amp;"["&amp;P522&amp;"]"&amp;"}"&amp;","</f>
        <v>{"id":"521","car_model_id":"521","car_model":[{"id":"521","make_id":"36","model_name":"Forester 2.0","year_model":"2007 - on","description":""},],"parts":[{"id":"2","category":"BATTERY","name":"OE BATTERY","code":"NS50","description":""},],"products":[{"id":"521","car_part_id":"521","bestbuy_id":"1983","category":"battery","brand":"energizer","name":"D23L","value":"","description":"5950","price":"5950"},]},</v>
      </c>
      <c r="M522" s="5" t="str">
        <f aca="false">"parts"&amp;""""&amp;":"&amp;"["&amp;O522&amp;"]"&amp;","&amp;""""&amp;"products"&amp;""""&amp;":"&amp;"["&amp;P522&amp;"]"&amp;"}"&amp;","</f>
        <v>parts":[{"id":"2","category":"BATTERY","name":"OE BATTERY","code":"NS50","description":""},],"products":[{"id":"521","car_part_id":"521","bestbuy_id":"1983","category":"battery","brand":"energizer","name":"D23L","value":"","description":"5950","price":"5950"},]},</v>
      </c>
      <c r="N522" s="5" t="str">
        <f aca="false">VLOOKUP(B522,model!$A$2:$V$620,22,0)</f>
        <v>{"id":"521","make_id":"36","model_name":"Forester 2.0","year_model":"2007 - on","description":""},</v>
      </c>
      <c r="O522" s="5" t="str">
        <f aca="false">IFERROR(VLOOKUP(C522,part!$A$2:$G$51,7,0),"")</f>
        <v>{"id":"2","category":"BATTERY","name":"OE BATTERY","code":"NS50","description":""},</v>
      </c>
      <c r="P522" s="5" t="str">
        <f aca="false">VLOOKUP(A522,product!B522:Y1141,23,0)</f>
        <v>{"id":"521","car_part_id":"521","bestbuy_id":"1983","category":"battery","brand":"energizer","name":"D23L","value":"","description":"5950","price":"5950"},</v>
      </c>
    </row>
    <row r="523" customFormat="false" ht="13.8" hidden="false" customHeight="false" outlineLevel="0" collapsed="false">
      <c r="A523" s="5" t="n">
        <v>522</v>
      </c>
      <c r="B523" s="8" t="n">
        <v>522</v>
      </c>
      <c r="C523" s="5" t="n">
        <f aca="false">IFERROR(VLOOKUP(B523,model!A522:H1141,8,0),"")</f>
        <v>2</v>
      </c>
      <c r="D523" s="5" t="str">
        <f aca="false">IFERROR(VLOOKUP(C523,part!$A$2:$E$51,2,0),"")</f>
        <v>BATTERY</v>
      </c>
      <c r="E523" s="5" t="str">
        <f aca="false">IFERROR(VLOOKUP(C523,part!$A$2:$E$51,3,0),"")</f>
        <v>OE BATTERY</v>
      </c>
      <c r="F523" s="5" t="str">
        <f aca="false">IFERROR(VLOOKUP(C523,part!$A$2:$E$51,4,0),"")</f>
        <v>NS50</v>
      </c>
      <c r="G523" s="5" t="n">
        <f aca="false">IFERROR(VLOOKUP(C523,part!$A$2:$E$51,5,0),"")</f>
        <v>0</v>
      </c>
      <c r="H523" s="5" t="str">
        <f aca="false">VLOOKUP(A523,model!$A$1:$I$620,9,0)</f>
        <v>D23L</v>
      </c>
      <c r="I523" s="5" t="n">
        <f aca="false">VLOOKUP(B523,model!$A$2:$J$620,10,0)</f>
        <v>0</v>
      </c>
      <c r="J523" s="5" t="n">
        <f aca="false">VLOOKUP(B523,Sheet6!K522:L1425,2,0)</f>
        <v>0</v>
      </c>
      <c r="K523" s="5" t="n">
        <f aca="false">VLOOKUP(B523,model!A522:M1141,13,0)</f>
        <v>1983</v>
      </c>
      <c r="L523" s="5" t="str">
        <f aca="false">"{"&amp;""""&amp;"id"&amp;""""&amp;":"&amp;""""&amp;A523&amp;""""&amp;","&amp;""""&amp;"car_model_id"&amp;""""&amp;":"&amp;""""&amp;B523&amp;""""&amp;","&amp;""""&amp;"car_model"&amp;""""&amp;":"&amp;"["&amp;N523&amp;"],"&amp;""""&amp;"parts"&amp;""""&amp;":"&amp;"["&amp;O523&amp;"]"&amp;","&amp;""""&amp;"products"&amp;""""&amp;":"&amp;"["&amp;P523&amp;"]"&amp;"}"&amp;","</f>
        <v>{"id":"522","car_model_id":"522","car_model":[{"id":"522","make_id":"36","model_name":"Forester 2.5LEgacy","year_model":"2007 - on","description":""},],"parts":[{"id":"2","category":"BATTERY","name":"OE BATTERY","code":"NS50","description":""},],"products":[{"id":"522","car_part_id":"522","bestbuy_id":"1983","category":"battery","brand":"energizer","name":"D23L","value":"","description":"5950","price":"5950"},]},</v>
      </c>
      <c r="M523" s="5" t="str">
        <f aca="false">"parts"&amp;""""&amp;":"&amp;"["&amp;O523&amp;"]"&amp;","&amp;""""&amp;"products"&amp;""""&amp;":"&amp;"["&amp;P523&amp;"]"&amp;"}"&amp;","</f>
        <v>parts":[{"id":"2","category":"BATTERY","name":"OE BATTERY","code":"NS50","description":""},],"products":[{"id":"522","car_part_id":"522","bestbuy_id":"1983","category":"battery","brand":"energizer","name":"D23L","value":"","description":"5950","price":"5950"},]},</v>
      </c>
      <c r="N523" s="5" t="str">
        <f aca="false">VLOOKUP(B523,model!$A$2:$V$620,22,0)</f>
        <v>{"id":"522","make_id":"36","model_name":"Forester 2.5LEgacy","year_model":"2007 - on","description":""},</v>
      </c>
      <c r="O523" s="5" t="str">
        <f aca="false">IFERROR(VLOOKUP(C523,part!$A$2:$G$51,7,0),"")</f>
        <v>{"id":"2","category":"BATTERY","name":"OE BATTERY","code":"NS50","description":""},</v>
      </c>
      <c r="P523" s="5" t="str">
        <f aca="false">VLOOKUP(A523,product!B523:Y1142,23,0)</f>
        <v>{"id":"522","car_part_id":"522","bestbuy_id":"1983","category":"battery","brand":"energizer","name":"D23L","value":"","description":"5950","price":"5950"},</v>
      </c>
    </row>
    <row r="524" customFormat="false" ht="13.8" hidden="false" customHeight="false" outlineLevel="0" collapsed="false">
      <c r="A524" s="5" t="n">
        <v>523</v>
      </c>
      <c r="B524" s="8" t="n">
        <v>523</v>
      </c>
      <c r="C524" s="5" t="n">
        <f aca="false">IFERROR(VLOOKUP(B524,model!A523:H1142,8,0),"")</f>
        <v>2</v>
      </c>
      <c r="D524" s="5" t="str">
        <f aca="false">IFERROR(VLOOKUP(C524,part!$A$2:$E$51,2,0),"")</f>
        <v>BATTERY</v>
      </c>
      <c r="E524" s="5" t="str">
        <f aca="false">IFERROR(VLOOKUP(C524,part!$A$2:$E$51,3,0),"")</f>
        <v>OE BATTERY</v>
      </c>
      <c r="F524" s="5" t="str">
        <f aca="false">IFERROR(VLOOKUP(C524,part!$A$2:$E$51,4,0),"")</f>
        <v>NS50</v>
      </c>
      <c r="G524" s="5" t="n">
        <f aca="false">IFERROR(VLOOKUP(C524,part!$A$2:$E$51,5,0),"")</f>
        <v>0</v>
      </c>
      <c r="H524" s="5" t="str">
        <f aca="false">VLOOKUP(A524,model!$A$1:$I$620,9,0)</f>
        <v>D23L</v>
      </c>
      <c r="I524" s="5" t="n">
        <f aca="false">VLOOKUP(B524,model!$A$2:$J$620,10,0)</f>
        <v>0</v>
      </c>
      <c r="J524" s="5" t="n">
        <f aca="false">VLOOKUP(B524,Sheet6!K523:L1426,2,0)</f>
        <v>0</v>
      </c>
      <c r="K524" s="5" t="n">
        <f aca="false">VLOOKUP(B524,model!A523:M1142,13,0)</f>
        <v>1983</v>
      </c>
      <c r="L524" s="5" t="str">
        <f aca="false">"{"&amp;""""&amp;"id"&amp;""""&amp;":"&amp;""""&amp;A524&amp;""""&amp;","&amp;""""&amp;"car_model_id"&amp;""""&amp;":"&amp;""""&amp;B524&amp;""""&amp;","&amp;""""&amp;"car_model"&amp;""""&amp;":"&amp;"["&amp;N524&amp;"],"&amp;""""&amp;"parts"&amp;""""&amp;":"&amp;"["&amp;O524&amp;"]"&amp;","&amp;""""&amp;"products"&amp;""""&amp;":"&amp;"["&amp;P524&amp;"]"&amp;"}"&amp;","</f>
        <v>{"id":"523","car_model_id":"523","car_model":[{"id":"523","make_id":"36","model_name":"Legacy","year_model":"","description":""},],"parts":[{"id":"2","category":"BATTERY","name":"OE BATTERY","code":"NS50","description":""},],"products":[{"id":"523","car_part_id":"523","bestbuy_id":"1983","category":"battery","brand":"energizer","name":"D23L","value":"","description":"5950","price":"5950"},]},</v>
      </c>
      <c r="M524" s="5" t="str">
        <f aca="false">"parts"&amp;""""&amp;":"&amp;"["&amp;O524&amp;"]"&amp;","&amp;""""&amp;"products"&amp;""""&amp;":"&amp;"["&amp;P524&amp;"]"&amp;"}"&amp;","</f>
        <v>parts":[{"id":"2","category":"BATTERY","name":"OE BATTERY","code":"NS50","description":""},],"products":[{"id":"523","car_part_id":"523","bestbuy_id":"1983","category":"battery","brand":"energizer","name":"D23L","value":"","description":"5950","price":"5950"},]},</v>
      </c>
      <c r="N524" s="5" t="str">
        <f aca="false">VLOOKUP(B524,model!$A$2:$V$620,22,0)</f>
        <v>{"id":"523","make_id":"36","model_name":"Legacy","year_model":"","description":""},</v>
      </c>
      <c r="O524" s="5" t="str">
        <f aca="false">IFERROR(VLOOKUP(C524,part!$A$2:$G$51,7,0),"")</f>
        <v>{"id":"2","category":"BATTERY","name":"OE BATTERY","code":"NS50","description":""},</v>
      </c>
      <c r="P524" s="5" t="str">
        <f aca="false">VLOOKUP(A524,product!B524:Y1143,23,0)</f>
        <v>{"id":"523","car_part_id":"523","bestbuy_id":"1983","category":"battery","brand":"energizer","name":"D23L","value":"","description":"5950","price":"5950"},</v>
      </c>
    </row>
    <row r="525" customFormat="false" ht="13.8" hidden="false" customHeight="false" outlineLevel="0" collapsed="false">
      <c r="A525" s="5" t="n">
        <v>524</v>
      </c>
      <c r="B525" s="8" t="n">
        <v>524</v>
      </c>
      <c r="C525" s="5" t="n">
        <f aca="false">IFERROR(VLOOKUP(B525,model!A524:H1143,8,0),"")</f>
        <v>2</v>
      </c>
      <c r="D525" s="5" t="str">
        <f aca="false">IFERROR(VLOOKUP(C525,part!$A$2:$E$51,2,0),"")</f>
        <v>BATTERY</v>
      </c>
      <c r="E525" s="5" t="str">
        <f aca="false">IFERROR(VLOOKUP(C525,part!$A$2:$E$51,3,0),"")</f>
        <v>OE BATTERY</v>
      </c>
      <c r="F525" s="5" t="str">
        <f aca="false">IFERROR(VLOOKUP(C525,part!$A$2:$E$51,4,0),"")</f>
        <v>NS50</v>
      </c>
      <c r="G525" s="5" t="n">
        <f aca="false">IFERROR(VLOOKUP(C525,part!$A$2:$E$51,5,0),"")</f>
        <v>0</v>
      </c>
      <c r="H525" s="5" t="str">
        <f aca="false">VLOOKUP(A525,model!$A$1:$I$620,9,0)</f>
        <v>D23L</v>
      </c>
      <c r="I525" s="5" t="n">
        <f aca="false">VLOOKUP(B525,model!$A$2:$J$620,10,0)</f>
        <v>0</v>
      </c>
      <c r="J525" s="5" t="n">
        <f aca="false">VLOOKUP(B525,Sheet6!K524:L1427,2,0)</f>
        <v>0</v>
      </c>
      <c r="K525" s="5" t="n">
        <f aca="false">VLOOKUP(B525,model!A524:M1143,13,0)</f>
        <v>1983</v>
      </c>
      <c r="L525" s="5" t="str">
        <f aca="false">"{"&amp;""""&amp;"id"&amp;""""&amp;":"&amp;""""&amp;A525&amp;""""&amp;","&amp;""""&amp;"car_model_id"&amp;""""&amp;":"&amp;""""&amp;B525&amp;""""&amp;","&amp;""""&amp;"car_model"&amp;""""&amp;":"&amp;"["&amp;N525&amp;"],"&amp;""""&amp;"parts"&amp;""""&amp;":"&amp;"["&amp;O525&amp;"]"&amp;","&amp;""""&amp;"products"&amp;""""&amp;":"&amp;"["&amp;P525&amp;"]"&amp;"}"&amp;","</f>
        <v>{"id":"524","car_model_id":"524","car_model":[{"id":"524","make_id":"36","model_name":"Impreza","year_model":"","description":""},],"parts":[{"id":"2","category":"BATTERY","name":"OE BATTERY","code":"NS50","description":""},],"products":[{"id":"524","car_part_id":"524","bestbuy_id":"1983","category":"battery","brand":"energizer","name":"D23L","value":"","description":"5950","price":"5950"},]},</v>
      </c>
      <c r="M525" s="5" t="str">
        <f aca="false">"parts"&amp;""""&amp;":"&amp;"["&amp;O525&amp;"]"&amp;","&amp;""""&amp;"products"&amp;""""&amp;":"&amp;"["&amp;P525&amp;"]"&amp;"}"&amp;","</f>
        <v>parts":[{"id":"2","category":"BATTERY","name":"OE BATTERY","code":"NS50","description":""},],"products":[{"id":"524","car_part_id":"524","bestbuy_id":"1983","category":"battery","brand":"energizer","name":"D23L","value":"","description":"5950","price":"5950"},]},</v>
      </c>
      <c r="N525" s="5" t="str">
        <f aca="false">VLOOKUP(B525,model!$A$2:$V$620,22,0)</f>
        <v>{"id":"524","make_id":"36","model_name":"Impreza","year_model":"","description":""},</v>
      </c>
      <c r="O525" s="5" t="str">
        <f aca="false">IFERROR(VLOOKUP(C525,part!$A$2:$G$51,7,0),"")</f>
        <v>{"id":"2","category":"BATTERY","name":"OE BATTERY","code":"NS50","description":""},</v>
      </c>
      <c r="P525" s="5" t="str">
        <f aca="false">VLOOKUP(A525,product!B525:Y1144,23,0)</f>
        <v>{"id":"524","car_part_id":"524","bestbuy_id":"1983","category":"battery","brand":"energizer","name":"D23L","value":"","description":"5950","price":"5950"},</v>
      </c>
    </row>
    <row r="526" customFormat="false" ht="13.8" hidden="false" customHeight="false" outlineLevel="0" collapsed="false">
      <c r="A526" s="5" t="n">
        <v>525</v>
      </c>
      <c r="B526" s="8" t="n">
        <v>525</v>
      </c>
      <c r="C526" s="5" t="n">
        <f aca="false">IFERROR(VLOOKUP(B526,model!A525:H1144,8,0),"")</f>
        <v>2</v>
      </c>
      <c r="D526" s="5" t="str">
        <f aca="false">IFERROR(VLOOKUP(C526,part!$A$2:$E$51,2,0),"")</f>
        <v>BATTERY</v>
      </c>
      <c r="E526" s="5" t="str">
        <f aca="false">IFERROR(VLOOKUP(C526,part!$A$2:$E$51,3,0),"")</f>
        <v>OE BATTERY</v>
      </c>
      <c r="F526" s="5" t="str">
        <f aca="false">IFERROR(VLOOKUP(C526,part!$A$2:$E$51,4,0),"")</f>
        <v>NS50</v>
      </c>
      <c r="G526" s="5" t="n">
        <f aca="false">IFERROR(VLOOKUP(C526,part!$A$2:$E$51,5,0),"")</f>
        <v>0</v>
      </c>
      <c r="H526" s="5" t="str">
        <f aca="false">VLOOKUP(A526,model!$A$1:$I$620,9,0)</f>
        <v>D23L</v>
      </c>
      <c r="I526" s="5" t="n">
        <f aca="false">VLOOKUP(B526,model!$A$2:$J$620,10,0)</f>
        <v>0</v>
      </c>
      <c r="J526" s="5" t="n">
        <f aca="false">VLOOKUP(B526,Sheet6!K525:L1428,2,0)</f>
        <v>0</v>
      </c>
      <c r="K526" s="5" t="n">
        <f aca="false">VLOOKUP(B526,model!A525:M1144,13,0)</f>
        <v>1983</v>
      </c>
      <c r="L526" s="5" t="str">
        <f aca="false">"{"&amp;""""&amp;"id"&amp;""""&amp;":"&amp;""""&amp;A526&amp;""""&amp;","&amp;""""&amp;"car_model_id"&amp;""""&amp;":"&amp;""""&amp;B526&amp;""""&amp;","&amp;""""&amp;"car_model"&amp;""""&amp;":"&amp;"["&amp;N526&amp;"],"&amp;""""&amp;"parts"&amp;""""&amp;":"&amp;"["&amp;O526&amp;"]"&amp;","&amp;""""&amp;"products"&amp;""""&amp;":"&amp;"["&amp;P526&amp;"]"&amp;"}"&amp;","</f>
        <v>{"id":"525","car_model_id":"525","car_model":[{"id":"525","make_id":"36","model_name":"Impreza 2.5 WRX","year_model":"2007 - on","description":""},],"parts":[{"id":"2","category":"BATTERY","name":"OE BATTERY","code":"NS50","description":""},],"products":[{"id":"525","car_part_id":"525","bestbuy_id":"1983","category":"battery","brand":"energizer","name":"D23L","value":"","description":"5950","price":"5950"},]},</v>
      </c>
      <c r="M526" s="5" t="str">
        <f aca="false">"parts"&amp;""""&amp;":"&amp;"["&amp;O526&amp;"]"&amp;","&amp;""""&amp;"products"&amp;""""&amp;":"&amp;"["&amp;P526&amp;"]"&amp;"}"&amp;","</f>
        <v>parts":[{"id":"2","category":"BATTERY","name":"OE BATTERY","code":"NS50","description":""},],"products":[{"id":"525","car_part_id":"525","bestbuy_id":"1983","category":"battery","brand":"energizer","name":"D23L","value":"","description":"5950","price":"5950"},]},</v>
      </c>
      <c r="N526" s="5" t="str">
        <f aca="false">VLOOKUP(B526,model!$A$2:$V$620,22,0)</f>
        <v>{"id":"525","make_id":"36","model_name":"Impreza 2.5 WRX","year_model":"2007 - on","description":""},</v>
      </c>
      <c r="O526" s="5" t="str">
        <f aca="false">IFERROR(VLOOKUP(C526,part!$A$2:$G$51,7,0),"")</f>
        <v>{"id":"2","category":"BATTERY","name":"OE BATTERY","code":"NS50","description":""},</v>
      </c>
      <c r="P526" s="5" t="str">
        <f aca="false">VLOOKUP(A526,product!B526:Y1145,23,0)</f>
        <v>{"id":"525","car_part_id":"525","bestbuy_id":"1983","category":"battery","brand":"energizer","name":"D23L","value":"","description":"5950","price":"5950"},</v>
      </c>
    </row>
    <row r="527" customFormat="false" ht="13.8" hidden="false" customHeight="false" outlineLevel="0" collapsed="false">
      <c r="A527" s="5" t="n">
        <v>526</v>
      </c>
      <c r="B527" s="8" t="n">
        <v>526</v>
      </c>
      <c r="C527" s="5" t="n">
        <f aca="false">IFERROR(VLOOKUP(B527,model!A526:H1145,8,0),"")</f>
        <v>2</v>
      </c>
      <c r="D527" s="5" t="str">
        <f aca="false">IFERROR(VLOOKUP(C527,part!$A$2:$E$51,2,0),"")</f>
        <v>BATTERY</v>
      </c>
      <c r="E527" s="5" t="str">
        <f aca="false">IFERROR(VLOOKUP(C527,part!$A$2:$E$51,3,0),"")</f>
        <v>OE BATTERY</v>
      </c>
      <c r="F527" s="5" t="str">
        <f aca="false">IFERROR(VLOOKUP(C527,part!$A$2:$E$51,4,0),"")</f>
        <v>NS50</v>
      </c>
      <c r="G527" s="5" t="n">
        <f aca="false">IFERROR(VLOOKUP(C527,part!$A$2:$E$51,5,0),"")</f>
        <v>0</v>
      </c>
      <c r="H527" s="5" t="str">
        <f aca="false">VLOOKUP(A527,model!$A$1:$I$620,9,0)</f>
        <v>D23L</v>
      </c>
      <c r="I527" s="5" t="n">
        <f aca="false">VLOOKUP(B527,model!$A$2:$J$620,10,0)</f>
        <v>0</v>
      </c>
      <c r="J527" s="5" t="n">
        <f aca="false">VLOOKUP(B527,Sheet6!K526:L1429,2,0)</f>
        <v>0</v>
      </c>
      <c r="K527" s="5" t="n">
        <f aca="false">VLOOKUP(B527,model!A526:M1145,13,0)</f>
        <v>1983</v>
      </c>
      <c r="L527" s="5" t="str">
        <f aca="false">"{"&amp;""""&amp;"id"&amp;""""&amp;":"&amp;""""&amp;A527&amp;""""&amp;","&amp;""""&amp;"car_model_id"&amp;""""&amp;":"&amp;""""&amp;B527&amp;""""&amp;","&amp;""""&amp;"car_model"&amp;""""&amp;":"&amp;"["&amp;N527&amp;"],"&amp;""""&amp;"parts"&amp;""""&amp;":"&amp;"["&amp;O527&amp;"]"&amp;","&amp;""""&amp;"products"&amp;""""&amp;":"&amp;"["&amp;P527&amp;"]"&amp;"}"&amp;","</f>
        <v>{"id":"526","car_model_id":"526","car_model":[{"id":"526","make_id":"36","model_name":"Impreza 2.5 WRX STI","year_model":"2007 - on","description":""},],"parts":[{"id":"2","category":"BATTERY","name":"OE BATTERY","code":"NS50","description":""},],"products":[{"id":"526","car_part_id":"526","bestbuy_id":"1983","category":"battery","brand":"energizer","name":"D23L","value":"","description":"5950","price":"5950"},]},</v>
      </c>
      <c r="M527" s="5" t="str">
        <f aca="false">"parts"&amp;""""&amp;":"&amp;"["&amp;O527&amp;"]"&amp;","&amp;""""&amp;"products"&amp;""""&amp;":"&amp;"["&amp;P527&amp;"]"&amp;"}"&amp;","</f>
        <v>parts":[{"id":"2","category":"BATTERY","name":"OE BATTERY","code":"NS50","description":""},],"products":[{"id":"526","car_part_id":"526","bestbuy_id":"1983","category":"battery","brand":"energizer","name":"D23L","value":"","description":"5950","price":"5950"},]},</v>
      </c>
      <c r="N527" s="5" t="str">
        <f aca="false">VLOOKUP(B527,model!$A$2:$V$620,22,0)</f>
        <v>{"id":"526","make_id":"36","model_name":"Impreza 2.5 WRX STI","year_model":"2007 - on","description":""},</v>
      </c>
      <c r="O527" s="5" t="str">
        <f aca="false">IFERROR(VLOOKUP(C527,part!$A$2:$G$51,7,0),"")</f>
        <v>{"id":"2","category":"BATTERY","name":"OE BATTERY","code":"NS50","description":""},</v>
      </c>
      <c r="P527" s="5" t="str">
        <f aca="false">VLOOKUP(A527,product!B527:Y1146,23,0)</f>
        <v>{"id":"526","car_part_id":"526","bestbuy_id":"1983","category":"battery","brand":"energizer","name":"D23L","value":"","description":"5950","price":"5950"},</v>
      </c>
    </row>
    <row r="528" customFormat="false" ht="13.8" hidden="false" customHeight="false" outlineLevel="0" collapsed="false">
      <c r="A528" s="5" t="n">
        <v>527</v>
      </c>
      <c r="B528" s="8" t="n">
        <v>527</v>
      </c>
      <c r="C528" s="5" t="n">
        <f aca="false">IFERROR(VLOOKUP(B528,model!A527:H1146,8,0),"")</f>
        <v>11</v>
      </c>
      <c r="D528" s="5" t="str">
        <f aca="false">IFERROR(VLOOKUP(C528,part!$A$2:$E$51,2,0),"")</f>
        <v>BATTERY</v>
      </c>
      <c r="E528" s="5" t="str">
        <f aca="false">IFERROR(VLOOKUP(C528,part!$A$2:$E$51,3,0),"")</f>
        <v>OE BATTERY</v>
      </c>
      <c r="F528" s="5" t="str">
        <f aca="false">IFERROR(VLOOKUP(C528,part!$A$2:$E$51,4,0),"")</f>
        <v>N50</v>
      </c>
      <c r="G528" s="5" t="n">
        <f aca="false">IFERROR(VLOOKUP(C528,part!$A$2:$E$51,5,0),"")</f>
        <v>0</v>
      </c>
      <c r="H528" s="5" t="str">
        <f aca="false">VLOOKUP(A528,model!$A$1:$I$620,9,0)</f>
        <v>D26R</v>
      </c>
      <c r="I528" s="5" t="n">
        <f aca="false">VLOOKUP(B528,model!$A$2:$J$620,10,0)</f>
        <v>0</v>
      </c>
      <c r="J528" s="5" t="n">
        <f aca="false">VLOOKUP(B528,Sheet6!K527:L1430,2,0)</f>
        <v>0</v>
      </c>
      <c r="K528" s="5" t="n">
        <f aca="false">VLOOKUP(B528,model!A527:M1146,13,0)</f>
        <v>1982</v>
      </c>
      <c r="L528" s="5" t="str">
        <f aca="false">"{"&amp;""""&amp;"id"&amp;""""&amp;":"&amp;""""&amp;A528&amp;""""&amp;","&amp;""""&amp;"car_model_id"&amp;""""&amp;":"&amp;""""&amp;B528&amp;""""&amp;","&amp;""""&amp;"car_model"&amp;""""&amp;":"&amp;"["&amp;N528&amp;"],"&amp;""""&amp;"parts"&amp;""""&amp;":"&amp;"["&amp;O528&amp;"]"&amp;","&amp;""""&amp;"products"&amp;""""&amp;":"&amp;"["&amp;P528&amp;"]"&amp;"}"&amp;","</f>
        <v>{"id":"527","car_model_id":"527","car_model":[{"id":"527","make_id":"36","model_name":"Outback 3.0","year_model":"2007 - on","description":""},],"parts":[{"id":"11","category":"BATTERY","name":"OE BATTERY","code":"N50","description":""},],"products":[{"id":"527","car_part_id":"527","bestbuy_id":"1982","category":"battery","brand":"energizer","name":"D26R","value":"","description":"6300","price":"6300"},]},</v>
      </c>
      <c r="M528" s="5" t="str">
        <f aca="false">"parts"&amp;""""&amp;":"&amp;"["&amp;O528&amp;"]"&amp;","&amp;""""&amp;"products"&amp;""""&amp;":"&amp;"["&amp;P528&amp;"]"&amp;"}"&amp;","</f>
        <v>parts":[{"id":"11","category":"BATTERY","name":"OE BATTERY","code":"N50","description":""},],"products":[{"id":"527","car_part_id":"527","bestbuy_id":"1982","category":"battery","brand":"energizer","name":"D26R","value":"","description":"6300","price":"6300"},]},</v>
      </c>
      <c r="N528" s="5" t="str">
        <f aca="false">VLOOKUP(B528,model!$A$2:$V$620,22,0)</f>
        <v>{"id":"527","make_id":"36","model_name":"Outback 3.0","year_model":"2007 - on","description":""},</v>
      </c>
      <c r="O528" s="5" t="str">
        <f aca="false">IFERROR(VLOOKUP(C528,part!$A$2:$G$51,7,0),"")</f>
        <v>{"id":"11","category":"BATTERY","name":"OE BATTERY","code":"N50","description":""},</v>
      </c>
      <c r="P528" s="5" t="str">
        <f aca="false">VLOOKUP(A528,product!B528:Y1147,23,0)</f>
        <v>{"id":"527","car_part_id":"527","bestbuy_id":"1982","category":"battery","brand":"energizer","name":"D26R","value":"","description":"6300","price":"6300"},</v>
      </c>
    </row>
    <row r="529" customFormat="false" ht="13.8" hidden="false" customHeight="false" outlineLevel="0" collapsed="false">
      <c r="A529" s="5" t="n">
        <v>528</v>
      </c>
      <c r="B529" s="8" t="n">
        <v>528</v>
      </c>
      <c r="C529" s="5" t="n">
        <f aca="false">IFERROR(VLOOKUP(B529,model!A528:H1147,8,0),"")</f>
        <v>2</v>
      </c>
      <c r="D529" s="5" t="str">
        <f aca="false">IFERROR(VLOOKUP(C529,part!$A$2:$E$51,2,0),"")</f>
        <v>BATTERY</v>
      </c>
      <c r="E529" s="5" t="str">
        <f aca="false">IFERROR(VLOOKUP(C529,part!$A$2:$E$51,3,0),"")</f>
        <v>OE BATTERY</v>
      </c>
      <c r="F529" s="5" t="str">
        <f aca="false">IFERROR(VLOOKUP(C529,part!$A$2:$E$51,4,0),"")</f>
        <v>NS50</v>
      </c>
      <c r="G529" s="5" t="n">
        <f aca="false">IFERROR(VLOOKUP(C529,part!$A$2:$E$51,5,0),"")</f>
        <v>0</v>
      </c>
      <c r="H529" s="5" t="str">
        <f aca="false">VLOOKUP(A529,model!$A$1:$I$620,9,0)</f>
        <v>D23L</v>
      </c>
      <c r="I529" s="5" t="n">
        <f aca="false">VLOOKUP(B529,model!$A$2:$J$620,10,0)</f>
        <v>0</v>
      </c>
      <c r="J529" s="5" t="n">
        <f aca="false">VLOOKUP(B529,Sheet6!K528:L1431,2,0)</f>
        <v>0</v>
      </c>
      <c r="K529" s="5" t="n">
        <f aca="false">VLOOKUP(B529,model!A528:M1147,13,0)</f>
        <v>1983</v>
      </c>
      <c r="L529" s="5" t="str">
        <f aca="false">"{"&amp;""""&amp;"id"&amp;""""&amp;":"&amp;""""&amp;A529&amp;""""&amp;","&amp;""""&amp;"car_model_id"&amp;""""&amp;":"&amp;""""&amp;B529&amp;""""&amp;","&amp;""""&amp;"car_model"&amp;""""&amp;":"&amp;"["&amp;N529&amp;"],"&amp;""""&amp;"parts"&amp;""""&amp;":"&amp;"["&amp;O529&amp;"]"&amp;","&amp;""""&amp;"products"&amp;""""&amp;":"&amp;"["&amp;P529&amp;"]"&amp;"}"&amp;","</f>
        <v>{"id":"528","car_model_id":"528","car_model":[{"id":"528","make_id":"36","model_name":"Tribeca","year_model":"2006 - 2014","description":""},],"parts":[{"id":"2","category":"BATTERY","name":"OE BATTERY","code":"NS50","description":""},],"products":[{"id":"528","car_part_id":"528","bestbuy_id":"1983","category":"battery","brand":"energizer","name":"D23L","value":"","description":"5950","price":"5950"},]},</v>
      </c>
      <c r="M529" s="5" t="str">
        <f aca="false">"parts"&amp;""""&amp;":"&amp;"["&amp;O529&amp;"]"&amp;","&amp;""""&amp;"products"&amp;""""&amp;":"&amp;"["&amp;P529&amp;"]"&amp;"}"&amp;","</f>
        <v>parts":[{"id":"2","category":"BATTERY","name":"OE BATTERY","code":"NS50","description":""},],"products":[{"id":"528","car_part_id":"528","bestbuy_id":"1983","category":"battery","brand":"energizer","name":"D23L","value":"","description":"5950","price":"5950"},]},</v>
      </c>
      <c r="N529" s="5" t="str">
        <f aca="false">VLOOKUP(B529,model!$A$2:$V$620,22,0)</f>
        <v>{"id":"528","make_id":"36","model_name":"Tribeca","year_model":"2006 - 2014","description":""},</v>
      </c>
      <c r="O529" s="5" t="str">
        <f aca="false">IFERROR(VLOOKUP(C529,part!$A$2:$G$51,7,0),"")</f>
        <v>{"id":"2","category":"BATTERY","name":"OE BATTERY","code":"NS50","description":""},</v>
      </c>
      <c r="P529" s="5" t="str">
        <f aca="false">VLOOKUP(A529,product!B529:Y1148,23,0)</f>
        <v>{"id":"528","car_part_id":"528","bestbuy_id":"1983","category":"battery","brand":"energizer","name":"D23L","value":"","description":"5950","price":"5950"},</v>
      </c>
    </row>
    <row r="530" customFormat="false" ht="13.8" hidden="false" customHeight="false" outlineLevel="0" collapsed="false">
      <c r="A530" s="5" t="n">
        <v>529</v>
      </c>
      <c r="B530" s="8" t="n">
        <v>529</v>
      </c>
      <c r="C530" s="5" t="n">
        <f aca="false">IFERROR(VLOOKUP(B530,model!A529:H1148,8,0),"")</f>
        <v>4</v>
      </c>
      <c r="D530" s="5" t="str">
        <f aca="false">IFERROR(VLOOKUP(C530,part!$A$2:$E$51,2,0),"")</f>
        <v>BATTERY</v>
      </c>
      <c r="E530" s="5" t="str">
        <f aca="false">IFERROR(VLOOKUP(C530,part!$A$2:$E$51,3,0),"")</f>
        <v>OE BATTERY</v>
      </c>
      <c r="F530" s="5" t="str">
        <f aca="false">IFERROR(VLOOKUP(C530,part!$A$2:$E$51,4,0),"")</f>
        <v>NS40</v>
      </c>
      <c r="G530" s="5" t="n">
        <f aca="false">IFERROR(VLOOKUP(C530,part!$A$2:$E$51,5,0),"")</f>
        <v>0</v>
      </c>
      <c r="H530" s="5" t="str">
        <f aca="false">VLOOKUP(A530,model!$A$1:$I$620,9,0)</f>
        <v>B20L</v>
      </c>
      <c r="I530" s="5" t="n">
        <f aca="false">VLOOKUP(B530,model!$A$2:$J$620,10,0)</f>
        <v>0</v>
      </c>
      <c r="J530" s="5" t="n">
        <f aca="false">VLOOKUP(B530,Sheet6!K529:L1432,2,0)</f>
        <v>0</v>
      </c>
      <c r="K530" s="5" t="n">
        <f aca="false">VLOOKUP(B530,model!A529:M1148,13,0)</f>
        <v>1990</v>
      </c>
      <c r="L530" s="5" t="str">
        <f aca="false">"{"&amp;""""&amp;"id"&amp;""""&amp;":"&amp;""""&amp;A530&amp;""""&amp;","&amp;""""&amp;"car_model_id"&amp;""""&amp;":"&amp;""""&amp;B530&amp;""""&amp;","&amp;""""&amp;"car_model"&amp;""""&amp;":"&amp;"["&amp;N530&amp;"],"&amp;""""&amp;"parts"&amp;""""&amp;":"&amp;"["&amp;O530&amp;"]"&amp;","&amp;""""&amp;"products"&amp;""""&amp;":"&amp;"["&amp;P530&amp;"]"&amp;"}"&amp;","</f>
        <v>{"id":"529","car_model_id":"529","car_model":[{"id":"529","make_id":"37","model_name":"Alto","year_model":"","description":""},],"parts":[{"id":"4","category":"BATTERY","name":"OE BATTERY","code":"NS40","description":""},],"products":[{"id":"529","car_part_id":"529","bestbuy_id":"1990","category":"battery","brand":"energizer","name":"B20L","value":"","description":"4850","price":"4850"},]},</v>
      </c>
      <c r="M530" s="5" t="str">
        <f aca="false">"parts"&amp;""""&amp;":"&amp;"["&amp;O530&amp;"]"&amp;","&amp;""""&amp;"products"&amp;""""&amp;":"&amp;"["&amp;P530&amp;"]"&amp;"}"&amp;","</f>
        <v>parts":[{"id":"4","category":"BATTERY","name":"OE BATTERY","code":"NS40","description":""},],"products":[{"id":"529","car_part_id":"529","bestbuy_id":"1990","category":"battery","brand":"energizer","name":"B20L","value":"","description":"4850","price":"4850"},]},</v>
      </c>
      <c r="N530" s="5" t="str">
        <f aca="false">VLOOKUP(B530,model!$A$2:$V$620,22,0)</f>
        <v>{"id":"529","make_id":"37","model_name":"Alto","year_model":"","description":""},</v>
      </c>
      <c r="O530" s="5" t="str">
        <f aca="false">IFERROR(VLOOKUP(C530,part!$A$2:$G$51,7,0),"")</f>
        <v>{"id":"4","category":"BATTERY","name":"OE BATTERY","code":"NS40","description":""},</v>
      </c>
      <c r="P530" s="5" t="str">
        <f aca="false">VLOOKUP(A530,product!B530:Y1149,23,0)</f>
        <v>{"id":"529","car_part_id":"529","bestbuy_id":"1990","category":"battery","brand":"energizer","name":"B20L","value":"","description":"4850","price":"4850"},</v>
      </c>
    </row>
    <row r="531" customFormat="false" ht="13.8" hidden="false" customHeight="false" outlineLevel="0" collapsed="false">
      <c r="A531" s="5" t="n">
        <v>530</v>
      </c>
      <c r="B531" s="8" t="n">
        <v>530</v>
      </c>
      <c r="C531" s="5" t="n">
        <f aca="false">IFERROR(VLOOKUP(B531,model!A530:H1149,8,0),"")</f>
        <v>3</v>
      </c>
      <c r="D531" s="5" t="str">
        <f aca="false">IFERROR(VLOOKUP(C531,part!$A$2:$E$51,2,0),"")</f>
        <v>BATTERY</v>
      </c>
      <c r="E531" s="5" t="str">
        <f aca="false">IFERROR(VLOOKUP(C531,part!$A$2:$E$51,3,0),"")</f>
        <v>OE BATTERY</v>
      </c>
      <c r="F531" s="5" t="str">
        <f aca="false">IFERROR(VLOOKUP(C531,part!$A$2:$E$51,4,0),"")</f>
        <v>NS60</v>
      </c>
      <c r="G531" s="5" t="n">
        <f aca="false">IFERROR(VLOOKUP(C531,part!$A$2:$E$51,5,0),"")</f>
        <v>0</v>
      </c>
      <c r="H531" s="5" t="str">
        <f aca="false">VLOOKUP(A531,model!$A$1:$I$620,9,0)</f>
        <v>B24RS</v>
      </c>
      <c r="I531" s="5" t="n">
        <f aca="false">VLOOKUP(B531,model!$A$2:$J$620,10,0)</f>
        <v>1985</v>
      </c>
      <c r="J531" s="5" t="n">
        <f aca="false">VLOOKUP(B531,Sheet6!K530:L1433,2,0)</f>
        <v>0</v>
      </c>
      <c r="K531" s="5" t="n">
        <f aca="false">VLOOKUP(B531,model!A530:M1149,13,0)</f>
        <v>0</v>
      </c>
      <c r="L531" s="5" t="str">
        <f aca="false">"{"&amp;""""&amp;"id"&amp;""""&amp;":"&amp;""""&amp;A531&amp;""""&amp;","&amp;""""&amp;"car_model_id"&amp;""""&amp;":"&amp;""""&amp;B531&amp;""""&amp;","&amp;""""&amp;"car_model"&amp;""""&amp;":"&amp;"["&amp;N531&amp;"],"&amp;""""&amp;"parts"&amp;""""&amp;":"&amp;"["&amp;O531&amp;"]"&amp;","&amp;""""&amp;"products"&amp;""""&amp;":"&amp;"["&amp;P531&amp;"]"&amp;"}"&amp;","</f>
        <v>{"id":"530","car_model_id":"530","car_model":[{"id":"530","make_id":"37","model_name":"APV","year_model":"","description":""},],"parts":[{"id":"3","category":"BATTERY","name":"OE BATTERY","code":"NS60","description":""},],"products":[{"id":"530","car_part_id":"530","bestbuy_id":"0","category":"battery","brand":"energizer","name":"B24RS","value":"","description":"","price":""},]},</v>
      </c>
      <c r="M531" s="5" t="str">
        <f aca="false">"parts"&amp;""""&amp;":"&amp;"["&amp;O531&amp;"]"&amp;","&amp;""""&amp;"products"&amp;""""&amp;":"&amp;"["&amp;P531&amp;"]"&amp;"}"&amp;","</f>
        <v>parts":[{"id":"3","category":"BATTERY","name":"OE BATTERY","code":"NS60","description":""},],"products":[{"id":"530","car_part_id":"530","bestbuy_id":"0","category":"battery","brand":"energizer","name":"B24RS","value":"","description":"","price":""},]},</v>
      </c>
      <c r="N531" s="5" t="str">
        <f aca="false">VLOOKUP(B531,model!$A$2:$V$620,22,0)</f>
        <v>{"id":"530","make_id":"37","model_name":"APV","year_model":"","description":""},</v>
      </c>
      <c r="O531" s="5" t="str">
        <f aca="false">IFERROR(VLOOKUP(C531,part!$A$2:$G$51,7,0),"")</f>
        <v>{"id":"3","category":"BATTERY","name":"OE BATTERY","code":"NS60","description":""},</v>
      </c>
      <c r="P531" s="5" t="str">
        <f aca="false">VLOOKUP(A531,product!B531:Y1150,23,0)</f>
        <v>{"id":"530","car_part_id":"530","bestbuy_id":"0","category":"battery","brand":"energizer","name":"B24RS","value":"","description":"","price":""},</v>
      </c>
    </row>
    <row r="532" customFormat="false" ht="13.8" hidden="false" customHeight="false" outlineLevel="0" collapsed="false">
      <c r="A532" s="5" t="n">
        <v>531</v>
      </c>
      <c r="B532" s="8" t="n">
        <v>531</v>
      </c>
      <c r="C532" s="5" t="n">
        <f aca="false">IFERROR(VLOOKUP(B532,model!A531:H1150,8,0),"")</f>
        <v>4</v>
      </c>
      <c r="D532" s="5" t="str">
        <f aca="false">IFERROR(VLOOKUP(C532,part!$A$2:$E$51,2,0),"")</f>
        <v>BATTERY</v>
      </c>
      <c r="E532" s="5" t="str">
        <f aca="false">IFERROR(VLOOKUP(C532,part!$A$2:$E$51,3,0),"")</f>
        <v>OE BATTERY</v>
      </c>
      <c r="F532" s="5" t="str">
        <f aca="false">IFERROR(VLOOKUP(C532,part!$A$2:$E$51,4,0),"")</f>
        <v>NS40</v>
      </c>
      <c r="G532" s="5" t="n">
        <f aca="false">IFERROR(VLOOKUP(C532,part!$A$2:$E$51,5,0),"")</f>
        <v>0</v>
      </c>
      <c r="H532" s="5" t="str">
        <f aca="false">VLOOKUP(A532,model!$A$1:$I$620,9,0)</f>
        <v>B20LS</v>
      </c>
      <c r="I532" s="5" t="n">
        <f aca="false">VLOOKUP(B532,model!$A$2:$J$620,10,0)</f>
        <v>0</v>
      </c>
      <c r="J532" s="5" t="n">
        <f aca="false">VLOOKUP(B532,Sheet6!K531:L1434,2,0)</f>
        <v>0</v>
      </c>
      <c r="K532" s="5" t="n">
        <f aca="false">VLOOKUP(B532,model!A531:M1150,13,0)</f>
        <v>0</v>
      </c>
      <c r="L532" s="5" t="str">
        <f aca="false">"{"&amp;""""&amp;"id"&amp;""""&amp;":"&amp;""""&amp;A532&amp;""""&amp;","&amp;""""&amp;"car_model_id"&amp;""""&amp;":"&amp;""""&amp;B532&amp;""""&amp;","&amp;""""&amp;"car_model"&amp;""""&amp;":"&amp;"["&amp;N532&amp;"],"&amp;""""&amp;"parts"&amp;""""&amp;":"&amp;"["&amp;O532&amp;"]"&amp;","&amp;""""&amp;"products"&amp;""""&amp;":"&amp;"["&amp;P532&amp;"]"&amp;"}"&amp;","</f>
        <v>{"id":"531","car_model_id":"531","car_model":[{"id":"531","make_id":"37","model_name":"Bayan Cab","year_model":"1996 - 1999 ","description":""},],"parts":[{"id":"4","category":"BATTERY","name":"OE BATTERY","code":"NS40","description":""},],"products":[{"id":"531","car_part_id":"531","bestbuy_id":"0","category":"battery","brand":"energizer","name":"B20LS","value":"","description":"","price":""},]},</v>
      </c>
      <c r="M532" s="5" t="str">
        <f aca="false">"parts"&amp;""""&amp;":"&amp;"["&amp;O532&amp;"]"&amp;","&amp;""""&amp;"products"&amp;""""&amp;":"&amp;"["&amp;P532&amp;"]"&amp;"}"&amp;","</f>
        <v>parts":[{"id":"4","category":"BATTERY","name":"OE BATTERY","code":"NS40","description":""},],"products":[{"id":"531","car_part_id":"531","bestbuy_id":"0","category":"battery","brand":"energizer","name":"B20LS","value":"","description":"","price":""},]},</v>
      </c>
      <c r="N532" s="5" t="str">
        <f aca="false">VLOOKUP(B532,model!$A$2:$V$620,22,0)</f>
        <v>{"id":"531","make_id":"37","model_name":"Bayan Cab","year_model":"1996 - 1999 ","description":""},</v>
      </c>
      <c r="O532" s="5" t="str">
        <f aca="false">IFERROR(VLOOKUP(C532,part!$A$2:$G$51,7,0),"")</f>
        <v>{"id":"4","category":"BATTERY","name":"OE BATTERY","code":"NS40","description":""},</v>
      </c>
      <c r="P532" s="5" t="str">
        <f aca="false">VLOOKUP(A532,product!B532:Y1151,23,0)</f>
        <v>{"id":"531","car_part_id":"531","bestbuy_id":"0","category":"battery","brand":"energizer","name":"B20LS","value":"","description":"","price":""},</v>
      </c>
    </row>
    <row r="533" customFormat="false" ht="13.8" hidden="false" customHeight="false" outlineLevel="0" collapsed="false">
      <c r="A533" s="5" t="n">
        <v>532</v>
      </c>
      <c r="B533" s="8" t="n">
        <v>532</v>
      </c>
      <c r="C533" s="5" t="n">
        <f aca="false">IFERROR(VLOOKUP(B533,model!A532:H1151,8,0),"")</f>
        <v>3</v>
      </c>
      <c r="D533" s="5" t="str">
        <f aca="false">IFERROR(VLOOKUP(C533,part!$A$2:$E$51,2,0),"")</f>
        <v>BATTERY</v>
      </c>
      <c r="E533" s="5" t="str">
        <f aca="false">IFERROR(VLOOKUP(C533,part!$A$2:$E$51,3,0),"")</f>
        <v>OE BATTERY</v>
      </c>
      <c r="F533" s="5" t="str">
        <f aca="false">IFERROR(VLOOKUP(C533,part!$A$2:$E$51,4,0),"")</f>
        <v>NS60</v>
      </c>
      <c r="G533" s="5" t="n">
        <f aca="false">IFERROR(VLOOKUP(C533,part!$A$2:$E$51,5,0),"")</f>
        <v>0</v>
      </c>
      <c r="H533" s="5" t="str">
        <f aca="false">VLOOKUP(A533,model!$A$1:$I$620,9,0)</f>
        <v>B24LS</v>
      </c>
      <c r="I533" s="5" t="n">
        <f aca="false">VLOOKUP(B533,model!$A$2:$J$620,10,0)</f>
        <v>1985</v>
      </c>
      <c r="J533" s="5" t="n">
        <f aca="false">VLOOKUP(B533,Sheet6!K532:L1435,2,0)</f>
        <v>0</v>
      </c>
      <c r="K533" s="5" t="str">
        <f aca="false">VLOOKUP(B533,model!A532:M1151,13,0)</f>
        <v>1988/1985</v>
      </c>
      <c r="L533" s="5" t="str">
        <f aca="false">"{"&amp;""""&amp;"id"&amp;""""&amp;":"&amp;""""&amp;A533&amp;""""&amp;","&amp;""""&amp;"car_model_id"&amp;""""&amp;":"&amp;""""&amp;B533&amp;""""&amp;","&amp;""""&amp;"car_model"&amp;""""&amp;":"&amp;"["&amp;N533&amp;"],"&amp;""""&amp;"parts"&amp;""""&amp;":"&amp;"["&amp;O533&amp;"]"&amp;","&amp;""""&amp;"products"&amp;""""&amp;":"&amp;"["&amp;P533&amp;"]"&amp;"}"&amp;","</f>
        <v>{"id":"532","car_model_id":"532","car_model":[{"id":"532","make_id":"37","model_name":"Bravo","year_model":"","description":""},],"parts":[{"id":"3","category":"BATTERY","name":"OE BATTERY","code":"NS60","description":""},],"products":[{"id":"532","car_part_id":"532","bestbuy_id":"1988","category":"battery","brand":"energizer","name":"B24LS","value":"","description":"5250","price":"5250"},{"id":"674","car_part_id":"532","bestbuy_id":"1985","category":"battery","brand":"energizer","name":"B24LS","description":"","price":"5300"},]},</v>
      </c>
      <c r="M533" s="5" t="str">
        <f aca="false">"parts"&amp;""""&amp;":"&amp;"["&amp;O533&amp;"]"&amp;","&amp;""""&amp;"products"&amp;""""&amp;":"&amp;"["&amp;P533&amp;"]"&amp;"}"&amp;","</f>
        <v>parts":[{"id":"3","category":"BATTERY","name":"OE BATTERY","code":"NS60","description":""},],"products":[{"id":"532","car_part_id":"532","bestbuy_id":"1988","category":"battery","brand":"energizer","name":"B24LS","value":"","description":"5250","price":"5250"},{"id":"674","car_part_id":"532","bestbuy_id":"1985","category":"battery","brand":"energizer","name":"B24LS","description":"","price":"5300"},]},</v>
      </c>
      <c r="N533" s="5" t="str">
        <f aca="false">VLOOKUP(B533,model!$A$2:$V$620,22,0)</f>
        <v>{"id":"532","make_id":"37","model_name":"Bravo","year_model":"","description":""},</v>
      </c>
      <c r="O533" s="5" t="str">
        <f aca="false">IFERROR(VLOOKUP(C533,part!$A$2:$G$51,7,0),"")</f>
        <v>{"id":"3","category":"BATTERY","name":"OE BATTERY","code":"NS60","description":""},</v>
      </c>
      <c r="P533" s="5" t="str">
        <f aca="false">VLOOKUP(A533,product!B533:Y1152,23,0)</f>
        <v>{"id":"532","car_part_id":"532","bestbuy_id":"1988","category":"battery","brand":"energizer","name":"B24LS","value":"","description":"5250","price":"5250"},{"id":"674","car_part_id":"532","bestbuy_id":"1985","category":"battery","brand":"energizer","name":"B24LS","description":"","price":"5300"},</v>
      </c>
    </row>
    <row r="534" customFormat="false" ht="13.8" hidden="false" customHeight="false" outlineLevel="0" collapsed="false">
      <c r="A534" s="5" t="n">
        <v>533</v>
      </c>
      <c r="B534" s="8" t="n">
        <v>533</v>
      </c>
      <c r="C534" s="5" t="n">
        <f aca="false">IFERROR(VLOOKUP(B534,model!A533:H1152,8,0),"")</f>
        <v>45</v>
      </c>
      <c r="D534" s="5" t="str">
        <f aca="false">IFERROR(VLOOKUP(C534,part!$A$2:$E$51,2,0),"")</f>
        <v>BATTERY</v>
      </c>
      <c r="E534" s="5" t="str">
        <f aca="false">IFERROR(VLOOKUP(C534,part!$A$2:$E$51,3,0),"")</f>
        <v>OE BATTERY</v>
      </c>
      <c r="F534" s="5" t="str">
        <f aca="false">IFERROR(VLOOKUP(C534,part!$A$2:$E$51,4,0),"")</f>
        <v>NS40R</v>
      </c>
      <c r="G534" s="5" t="n">
        <f aca="false">IFERROR(VLOOKUP(C534,part!$A$2:$E$51,5,0),"")</f>
        <v>0</v>
      </c>
      <c r="H534" s="5" t="str">
        <f aca="false">VLOOKUP(A534,model!$A$1:$I$620,9,0)</f>
        <v>B20R</v>
      </c>
      <c r="I534" s="5" t="n">
        <f aca="false">VLOOKUP(B534,model!$A$2:$J$620,10,0)</f>
        <v>0</v>
      </c>
      <c r="J534" s="5" t="n">
        <f aca="false">VLOOKUP(B534,Sheet6!K533:L1436,2,0)</f>
        <v>0</v>
      </c>
      <c r="K534" s="5" t="n">
        <f aca="false">VLOOKUP(B534,model!A533:M1152,13,0)</f>
        <v>0</v>
      </c>
      <c r="L534" s="5" t="str">
        <f aca="false">"{"&amp;""""&amp;"id"&amp;""""&amp;":"&amp;""""&amp;A534&amp;""""&amp;","&amp;""""&amp;"car_model_id"&amp;""""&amp;":"&amp;""""&amp;B534&amp;""""&amp;","&amp;""""&amp;"car_model"&amp;""""&amp;":"&amp;"["&amp;N534&amp;"],"&amp;""""&amp;"parts"&amp;""""&amp;":"&amp;"["&amp;O534&amp;"]"&amp;","&amp;""""&amp;"products"&amp;""""&amp;":"&amp;"["&amp;P534&amp;"]"&amp;"}"&amp;","</f>
        <v>{"id":"533","car_model_id":"533","car_model":[{"id":"533","make_id":"37","model_name":"Celerio","year_model":"","description":""},],"parts":[{"id":"45","category":"BATTERY","name":"OE BATTERY","code":"NS40R","description":""},],"products":[{"id":"533","car_part_id":"533","bestbuy_id":"0","category":"battery","brand":"energizer","name":"B20R","value":"","description":"","price":""},]},</v>
      </c>
      <c r="M534" s="5" t="str">
        <f aca="false">"parts"&amp;""""&amp;":"&amp;"["&amp;O534&amp;"]"&amp;","&amp;""""&amp;"products"&amp;""""&amp;":"&amp;"["&amp;P534&amp;"]"&amp;"}"&amp;","</f>
        <v>parts":[{"id":"45","category":"BATTERY","name":"OE BATTERY","code":"NS40R","description":""},],"products":[{"id":"533","car_part_id":"533","bestbuy_id":"0","category":"battery","brand":"energizer","name":"B20R","value":"","description":"","price":""},]},</v>
      </c>
      <c r="N534" s="5" t="str">
        <f aca="false">VLOOKUP(B534,model!$A$2:$V$620,22,0)</f>
        <v>{"id":"533","make_id":"37","model_name":"Celerio","year_model":"","description":""},</v>
      </c>
      <c r="O534" s="5" t="str">
        <f aca="false">IFERROR(VLOOKUP(C534,part!$A$2:$G$51,7,0),"")</f>
        <v>{"id":"45","category":"BATTERY","name":"OE BATTERY","code":"NS40R","description":""},</v>
      </c>
      <c r="P534" s="5" t="str">
        <f aca="false">VLOOKUP(A534,product!B534:Y1153,23,0)</f>
        <v>{"id":"533","car_part_id":"533","bestbuy_id":"0","category":"battery","brand":"energizer","name":"B20R","value":"","description":"","price":""},</v>
      </c>
    </row>
    <row r="535" customFormat="false" ht="13.8" hidden="false" customHeight="false" outlineLevel="0" collapsed="false">
      <c r="A535" s="5" t="n">
        <v>534</v>
      </c>
      <c r="B535" s="8" t="n">
        <v>534</v>
      </c>
      <c r="C535" s="5" t="n">
        <f aca="false">IFERROR(VLOOKUP(B535,model!A534:H1153,8,0),"")</f>
        <v>9</v>
      </c>
      <c r="D535" s="5" t="str">
        <f aca="false">IFERROR(VLOOKUP(C535,part!$A$2:$E$51,2,0),"")</f>
        <v>BATTERY</v>
      </c>
      <c r="E535" s="5" t="str">
        <f aca="false">IFERROR(VLOOKUP(C535,part!$A$2:$E$51,3,0),"")</f>
        <v>OE BATTERY</v>
      </c>
      <c r="F535" s="5" t="str">
        <f aca="false">IFERROR(VLOOKUP(C535,part!$A$2:$E$51,4,0),"")</f>
        <v>DIN55</v>
      </c>
      <c r="G535" s="5" t="n">
        <f aca="false">IFERROR(VLOOKUP(C535,part!$A$2:$E$51,5,0),"")</f>
        <v>0</v>
      </c>
      <c r="H535" s="5" t="str">
        <f aca="false">VLOOKUP(A535,model!$A$1:$I$620,9,0)</f>
        <v>DIN55</v>
      </c>
      <c r="I535" s="5" t="n">
        <f aca="false">VLOOKUP(B535,model!$A$2:$J$620,10,0)</f>
        <v>0</v>
      </c>
      <c r="J535" s="5" t="n">
        <f aca="false">VLOOKUP(B535,Sheet6!K534:L1437,2,0)</f>
        <v>0</v>
      </c>
      <c r="K535" s="5" t="n">
        <f aca="false">VLOOKUP(B535,model!A534:M1153,13,0)</f>
        <v>0</v>
      </c>
      <c r="L535" s="5" t="str">
        <f aca="false">"{"&amp;""""&amp;"id"&amp;""""&amp;":"&amp;""""&amp;A535&amp;""""&amp;","&amp;""""&amp;"car_model_id"&amp;""""&amp;":"&amp;""""&amp;B535&amp;""""&amp;","&amp;""""&amp;"car_model"&amp;""""&amp;":"&amp;"["&amp;N535&amp;"],"&amp;""""&amp;"parts"&amp;""""&amp;":"&amp;"["&amp;O535&amp;"]"&amp;","&amp;""""&amp;"products"&amp;""""&amp;":"&amp;"["&amp;P535&amp;"]"&amp;"}"&amp;","</f>
        <v>{"id":"534","car_model_id":"534","car_model":[{"id":"534","make_id":"37","model_name":"CIAZ/Swift (US Version)","year_model":"2016","description":""},],"parts":[{"id":"9","category":"BATTERY","name":"OE BATTERY","code":"DIN55","description":""},],"products":[{"id":"534","car_part_id":"534","bestbuy_id":"0","category":"battery","brand":"energizer","name":"DIN55","value":"","description":"","price":""},]},</v>
      </c>
      <c r="M535" s="5" t="str">
        <f aca="false">"parts"&amp;""""&amp;":"&amp;"["&amp;O535&amp;"]"&amp;","&amp;""""&amp;"products"&amp;""""&amp;":"&amp;"["&amp;P535&amp;"]"&amp;"}"&amp;","</f>
        <v>parts":[{"id":"9","category":"BATTERY","name":"OE BATTERY","code":"DIN55","description":""},],"products":[{"id":"534","car_part_id":"534","bestbuy_id":"0","category":"battery","brand":"energizer","name":"DIN55","value":"","description":"","price":""},]},</v>
      </c>
      <c r="N535" s="5" t="str">
        <f aca="false">VLOOKUP(B535,model!$A$2:$V$620,22,0)</f>
        <v>{"id":"534","make_id":"37","model_name":"CIAZ/Swift (US Version)","year_model":"2016","description":""},</v>
      </c>
      <c r="O535" s="5" t="str">
        <f aca="false">IFERROR(VLOOKUP(C535,part!$A$2:$G$51,7,0),"")</f>
        <v>{"id":"9","category":"BATTERY","name":"OE BATTERY","code":"DIN55","description":""},</v>
      </c>
      <c r="P535" s="5" t="str">
        <f aca="false">VLOOKUP(A535,product!B535:Y1154,23,0)</f>
        <v>{"id":"534","car_part_id":"534","bestbuy_id":"0","category":"battery","brand":"energizer","name":"DIN55","value":"","description":"","price":""},</v>
      </c>
    </row>
    <row r="536" customFormat="false" ht="13.8" hidden="false" customHeight="false" outlineLevel="0" collapsed="false">
      <c r="A536" s="5" t="n">
        <v>535</v>
      </c>
      <c r="B536" s="8" t="n">
        <v>535</v>
      </c>
      <c r="C536" s="5" t="n">
        <f aca="false">IFERROR(VLOOKUP(B536,model!A535:H1154,8,0),"")</f>
        <v>3</v>
      </c>
      <c r="D536" s="5" t="str">
        <f aca="false">IFERROR(VLOOKUP(C536,part!$A$2:$E$51,2,0),"")</f>
        <v>BATTERY</v>
      </c>
      <c r="E536" s="5" t="str">
        <f aca="false">IFERROR(VLOOKUP(C536,part!$A$2:$E$51,3,0),"")</f>
        <v>OE BATTERY</v>
      </c>
      <c r="F536" s="5" t="str">
        <f aca="false">IFERROR(VLOOKUP(C536,part!$A$2:$E$51,4,0),"")</f>
        <v>NS60</v>
      </c>
      <c r="G536" s="5" t="n">
        <f aca="false">IFERROR(VLOOKUP(C536,part!$A$2:$E$51,5,0),"")</f>
        <v>0</v>
      </c>
      <c r="H536" s="5" t="str">
        <f aca="false">VLOOKUP(A536,model!$A$1:$I$620,9,0)</f>
        <v>B24L</v>
      </c>
      <c r="I536" s="5" t="n">
        <f aca="false">VLOOKUP(B536,model!$A$2:$J$620,10,0)</f>
        <v>1985</v>
      </c>
      <c r="J536" s="5" t="n">
        <f aca="false">VLOOKUP(B536,Sheet6!K535:L1438,2,0)</f>
        <v>0</v>
      </c>
      <c r="K536" s="5" t="n">
        <f aca="false">VLOOKUP(B536,model!A535:M1154,13,0)</f>
        <v>0</v>
      </c>
      <c r="L536" s="5" t="str">
        <f aca="false">"{"&amp;""""&amp;"id"&amp;""""&amp;":"&amp;""""&amp;A536&amp;""""&amp;","&amp;""""&amp;"car_model_id"&amp;""""&amp;":"&amp;""""&amp;B536&amp;""""&amp;","&amp;""""&amp;"car_model"&amp;""""&amp;":"&amp;"["&amp;N536&amp;"],"&amp;""""&amp;"parts"&amp;""""&amp;":"&amp;"["&amp;O536&amp;"]"&amp;","&amp;""""&amp;"products"&amp;""""&amp;":"&amp;"["&amp;P536&amp;"]"&amp;"}"&amp;","</f>
        <v>{"id":"535","car_model_id":"535","car_model":[{"id":"535","make_id":"37","model_name":"Esteem Wagon","year_model":"1996 - 1999 ","description":""},],"parts":[{"id":"3","category":"BATTERY","name":"OE BATTERY","code":"NS60","description":""},],"products":[{"id":"535","car_part_id":"535","bestbuy_id":"0","category":"battery","brand":"energizer","name":"B24L","value":"","description":"","price":""},]},</v>
      </c>
      <c r="M536" s="5" t="str">
        <f aca="false">"parts"&amp;""""&amp;":"&amp;"["&amp;O536&amp;"]"&amp;","&amp;""""&amp;"products"&amp;""""&amp;":"&amp;"["&amp;P536&amp;"]"&amp;"}"&amp;","</f>
        <v>parts":[{"id":"3","category":"BATTERY","name":"OE BATTERY","code":"NS60","description":""},],"products":[{"id":"535","car_part_id":"535","bestbuy_id":"0","category":"battery","brand":"energizer","name":"B24L","value":"","description":"","price":""},]},</v>
      </c>
      <c r="N536" s="5" t="str">
        <f aca="false">VLOOKUP(B536,model!$A$2:$V$620,22,0)</f>
        <v>{"id":"535","make_id":"37","model_name":"Esteem Wagon","year_model":"1996 - 1999 ","description":""},</v>
      </c>
      <c r="O536" s="5" t="str">
        <f aca="false">IFERROR(VLOOKUP(C536,part!$A$2:$G$51,7,0),"")</f>
        <v>{"id":"3","category":"BATTERY","name":"OE BATTERY","code":"NS60","description":""},</v>
      </c>
      <c r="P536" s="5" t="str">
        <f aca="false">VLOOKUP(A536,product!B536:Y1155,23,0)</f>
        <v>{"id":"535","car_part_id":"535","bestbuy_id":"0","category":"battery","brand":"energizer","name":"B24L","value":"","description":"","price":""},</v>
      </c>
    </row>
    <row r="537" customFormat="false" ht="13.8" hidden="false" customHeight="false" outlineLevel="0" collapsed="false">
      <c r="A537" s="5" t="n">
        <v>536</v>
      </c>
      <c r="B537" s="8" t="n">
        <v>536</v>
      </c>
      <c r="C537" s="5" t="n">
        <f aca="false">IFERROR(VLOOKUP(B537,model!A536:H1155,8,0),"")</f>
        <v>2</v>
      </c>
      <c r="D537" s="5" t="str">
        <f aca="false">IFERROR(VLOOKUP(C537,part!$A$2:$E$51,2,0),"")</f>
        <v>BATTERY</v>
      </c>
      <c r="E537" s="5" t="str">
        <f aca="false">IFERROR(VLOOKUP(C537,part!$A$2:$E$51,3,0),"")</f>
        <v>OE BATTERY</v>
      </c>
      <c r="F537" s="5" t="str">
        <f aca="false">IFERROR(VLOOKUP(C537,part!$A$2:$E$51,4,0),"")</f>
        <v>NS50</v>
      </c>
      <c r="G537" s="5" t="n">
        <f aca="false">IFERROR(VLOOKUP(C537,part!$A$2:$E$51,5,0),"")</f>
        <v>0</v>
      </c>
      <c r="H537" s="5" t="str">
        <f aca="false">VLOOKUP(A537,model!$A$1:$I$620,9,0)</f>
        <v>D23L</v>
      </c>
      <c r="I537" s="5" t="n">
        <f aca="false">VLOOKUP(B537,model!$A$2:$J$620,10,0)</f>
        <v>0</v>
      </c>
      <c r="J537" s="5" t="n">
        <f aca="false">VLOOKUP(B537,Sheet6!K536:L1439,2,0)</f>
        <v>0</v>
      </c>
      <c r="K537" s="5" t="n">
        <f aca="false">VLOOKUP(B537,model!A536:M1155,13,0)</f>
        <v>1983</v>
      </c>
      <c r="L537" s="5" t="str">
        <f aca="false">"{"&amp;""""&amp;"id"&amp;""""&amp;":"&amp;""""&amp;A537&amp;""""&amp;","&amp;""""&amp;"car_model_id"&amp;""""&amp;":"&amp;""""&amp;B537&amp;""""&amp;","&amp;""""&amp;"car_model"&amp;""""&amp;":"&amp;"["&amp;N537&amp;"],"&amp;""""&amp;"parts"&amp;""""&amp;":"&amp;"["&amp;O537&amp;"]"&amp;","&amp;""""&amp;"products"&amp;""""&amp;":"&amp;"["&amp;P537&amp;"]"&amp;"}"&amp;","</f>
        <v>{"id":"536","car_model_id":"536","car_model":[{"id":"536","make_id":"37","model_name":"Grand Vitara","year_model":"2001 - on","description":""},],"parts":[{"id":"2","category":"BATTERY","name":"OE BATTERY","code":"NS50","description":""},],"products":[{"id":"536","car_part_id":"536","bestbuy_id":"1983","category":"battery","brand":"energizer","name":"D23L","value":"","description":"5950","price":"5950"},]},</v>
      </c>
      <c r="M537" s="5" t="str">
        <f aca="false">"parts"&amp;""""&amp;":"&amp;"["&amp;O537&amp;"]"&amp;","&amp;""""&amp;"products"&amp;""""&amp;":"&amp;"["&amp;P537&amp;"]"&amp;"}"&amp;","</f>
        <v>parts":[{"id":"2","category":"BATTERY","name":"OE BATTERY","code":"NS50","description":""},],"products":[{"id":"536","car_part_id":"536","bestbuy_id":"1983","category":"battery","brand":"energizer","name":"D23L","value":"","description":"5950","price":"5950"},]},</v>
      </c>
      <c r="N537" s="5" t="str">
        <f aca="false">VLOOKUP(B537,model!$A$2:$V$620,22,0)</f>
        <v>{"id":"536","make_id":"37","model_name":"Grand Vitara","year_model":"2001 - on","description":""},</v>
      </c>
      <c r="O537" s="5" t="str">
        <f aca="false">IFERROR(VLOOKUP(C537,part!$A$2:$G$51,7,0),"")</f>
        <v>{"id":"2","category":"BATTERY","name":"OE BATTERY","code":"NS50","description":""},</v>
      </c>
      <c r="P537" s="5" t="str">
        <f aca="false">VLOOKUP(A537,product!B537:Y1156,23,0)</f>
        <v>{"id":"536","car_part_id":"536","bestbuy_id":"1983","category":"battery","brand":"energizer","name":"D23L","value":"","description":"5950","price":"5950"},</v>
      </c>
    </row>
    <row r="538" customFormat="false" ht="13.8" hidden="false" customHeight="false" outlineLevel="0" collapsed="false">
      <c r="A538" s="5" t="n">
        <v>537</v>
      </c>
      <c r="B538" s="8" t="n">
        <v>537</v>
      </c>
      <c r="C538" s="5" t="n">
        <f aca="false">IFERROR(VLOOKUP(B538,model!A537:H1156,8,0),"")</f>
        <v>11</v>
      </c>
      <c r="D538" s="5" t="str">
        <f aca="false">IFERROR(VLOOKUP(C538,part!$A$2:$E$51,2,0),"")</f>
        <v>BATTERY</v>
      </c>
      <c r="E538" s="5" t="str">
        <f aca="false">IFERROR(VLOOKUP(C538,part!$A$2:$E$51,3,0),"")</f>
        <v>OE BATTERY</v>
      </c>
      <c r="F538" s="5" t="str">
        <f aca="false">IFERROR(VLOOKUP(C538,part!$A$2:$E$51,4,0),"")</f>
        <v>N50</v>
      </c>
      <c r="G538" s="5" t="n">
        <f aca="false">IFERROR(VLOOKUP(C538,part!$A$2:$E$51,5,0),"")</f>
        <v>0</v>
      </c>
      <c r="H538" s="5" t="str">
        <f aca="false">VLOOKUP(A538,model!$A$1:$I$620,9,0)</f>
        <v>D26L</v>
      </c>
      <c r="I538" s="5" t="n">
        <f aca="false">VLOOKUP(B538,model!$A$2:$J$620,10,0)</f>
        <v>0</v>
      </c>
      <c r="J538" s="5" t="n">
        <f aca="false">VLOOKUP(B538,Sheet6!K537:L1440,2,0)</f>
        <v>0</v>
      </c>
      <c r="K538" s="5" t="n">
        <f aca="false">VLOOKUP(B538,model!A537:M1156,13,0)</f>
        <v>1995</v>
      </c>
      <c r="L538" s="5" t="str">
        <f aca="false">"{"&amp;""""&amp;"id"&amp;""""&amp;":"&amp;""""&amp;A538&amp;""""&amp;","&amp;""""&amp;"car_model_id"&amp;""""&amp;":"&amp;""""&amp;B538&amp;""""&amp;","&amp;""""&amp;"car_model"&amp;""""&amp;":"&amp;"["&amp;N538&amp;"],"&amp;""""&amp;"parts"&amp;""""&amp;":"&amp;"["&amp;O538&amp;"]"&amp;","&amp;""""&amp;"products"&amp;""""&amp;":"&amp;"["&amp;P538&amp;"]"&amp;"}"&amp;","</f>
        <v>{"id":"537","car_model_id":"537","car_model":[{"id":"537","make_id":"37","model_name":"Grand Vitara","year_model":"2007 - on","description":""},],"parts":[{"id":"11","category":"BATTERY","name":"OE BATTERY","code":"N50","description":""},],"products":[{"id":"537","car_part_id":"537","bestbuy_id":"1995","category":"battery","brand":"energizer","name":"D26L","value":"","description":"6300","price":"6300"},]},</v>
      </c>
      <c r="M538" s="5" t="str">
        <f aca="false">"parts"&amp;""""&amp;":"&amp;"["&amp;O538&amp;"]"&amp;","&amp;""""&amp;"products"&amp;""""&amp;":"&amp;"["&amp;P538&amp;"]"&amp;"}"&amp;","</f>
        <v>parts":[{"id":"11","category":"BATTERY","name":"OE BATTERY","code":"N50","description":""},],"products":[{"id":"537","car_part_id":"537","bestbuy_id":"1995","category":"battery","brand":"energizer","name":"D26L","value":"","description":"6300","price":"6300"},]},</v>
      </c>
      <c r="N538" s="5" t="str">
        <f aca="false">VLOOKUP(B538,model!$A$2:$V$620,22,0)</f>
        <v>{"id":"537","make_id":"37","model_name":"Grand Vitara","year_model":"2007 - on","description":""},</v>
      </c>
      <c r="O538" s="5" t="str">
        <f aca="false">IFERROR(VLOOKUP(C538,part!$A$2:$G$51,7,0),"")</f>
        <v>{"id":"11","category":"BATTERY","name":"OE BATTERY","code":"N50","description":""},</v>
      </c>
      <c r="P538" s="5" t="str">
        <f aca="false">VLOOKUP(A538,product!B538:Y1157,23,0)</f>
        <v>{"id":"537","car_part_id":"537","bestbuy_id":"1995","category":"battery","brand":"energizer","name":"D26L","value":"","description":"6300","price":"6300"},</v>
      </c>
    </row>
    <row r="539" customFormat="false" ht="13.8" hidden="false" customHeight="false" outlineLevel="0" collapsed="false">
      <c r="A539" s="5" t="n">
        <v>538</v>
      </c>
      <c r="B539" s="8" t="n">
        <v>538</v>
      </c>
      <c r="C539" s="5" t="n">
        <f aca="false">IFERROR(VLOOKUP(B539,model!A538:H1157,8,0),"")</f>
        <v>4</v>
      </c>
      <c r="D539" s="5" t="str">
        <f aca="false">IFERROR(VLOOKUP(C539,part!$A$2:$E$51,2,0),"")</f>
        <v>BATTERY</v>
      </c>
      <c r="E539" s="5" t="str">
        <f aca="false">IFERROR(VLOOKUP(C539,part!$A$2:$E$51,3,0),"")</f>
        <v>OE BATTERY</v>
      </c>
      <c r="F539" s="5" t="str">
        <f aca="false">IFERROR(VLOOKUP(C539,part!$A$2:$E$51,4,0),"")</f>
        <v>NS40</v>
      </c>
      <c r="G539" s="5" t="n">
        <f aca="false">IFERROR(VLOOKUP(C539,part!$A$2:$E$51,5,0),"")</f>
        <v>0</v>
      </c>
      <c r="H539" s="5" t="str">
        <f aca="false">VLOOKUP(A539,model!$A$1:$I$620,9,0)</f>
        <v>B20LS</v>
      </c>
      <c r="I539" s="5" t="n">
        <f aca="false">VLOOKUP(B539,model!$A$2:$J$620,10,0)</f>
        <v>0</v>
      </c>
      <c r="J539" s="5" t="n">
        <f aca="false">VLOOKUP(B539,Sheet6!K538:L1441,2,0)</f>
        <v>0</v>
      </c>
      <c r="K539" s="5" t="n">
        <f aca="false">VLOOKUP(B539,model!A538:M1157,13,0)</f>
        <v>0</v>
      </c>
      <c r="L539" s="5" t="str">
        <f aca="false">"{"&amp;""""&amp;"id"&amp;""""&amp;":"&amp;""""&amp;A539&amp;""""&amp;","&amp;""""&amp;"car_model_id"&amp;""""&amp;":"&amp;""""&amp;B539&amp;""""&amp;","&amp;""""&amp;"car_model"&amp;""""&amp;":"&amp;"["&amp;N539&amp;"],"&amp;""""&amp;"parts"&amp;""""&amp;":"&amp;"["&amp;O539&amp;"]"&amp;","&amp;""""&amp;"products"&amp;""""&amp;":"&amp;"["&amp;P539&amp;"]"&amp;"}"&amp;","</f>
        <v>{"id":"538","car_model_id":"538","car_model":[{"id":"538","make_id":"37","model_name":"Jimmy","year_model":"2004","description":""},],"parts":[{"id":"4","category":"BATTERY","name":"OE BATTERY","code":"NS40","description":""},],"products":[{"id":"538","car_part_id":"538","bestbuy_id":"0","category":"battery","brand":"energizer","name":"B20LS","value":"","description":"","price":""},]},</v>
      </c>
      <c r="M539" s="5" t="str">
        <f aca="false">"parts"&amp;""""&amp;":"&amp;"["&amp;O539&amp;"]"&amp;","&amp;""""&amp;"products"&amp;""""&amp;":"&amp;"["&amp;P539&amp;"]"&amp;"}"&amp;","</f>
        <v>parts":[{"id":"4","category":"BATTERY","name":"OE BATTERY","code":"NS40","description":""},],"products":[{"id":"538","car_part_id":"538","bestbuy_id":"0","category":"battery","brand":"energizer","name":"B20LS","value":"","description":"","price":""},]},</v>
      </c>
      <c r="N539" s="5" t="str">
        <f aca="false">VLOOKUP(B539,model!$A$2:$V$620,22,0)</f>
        <v>{"id":"538","make_id":"37","model_name":"Jimmy","year_model":"2004","description":""},</v>
      </c>
      <c r="O539" s="5" t="str">
        <f aca="false">IFERROR(VLOOKUP(C539,part!$A$2:$G$51,7,0),"")</f>
        <v>{"id":"4","category":"BATTERY","name":"OE BATTERY","code":"NS40","description":""},</v>
      </c>
      <c r="P539" s="5" t="str">
        <f aca="false">VLOOKUP(A539,product!B539:Y1158,23,0)</f>
        <v>{"id":"538","car_part_id":"538","bestbuy_id":"0","category":"battery","brand":"energizer","name":"B20LS","value":"","description":"","price":""},</v>
      </c>
    </row>
    <row r="540" customFormat="false" ht="13.8" hidden="false" customHeight="false" outlineLevel="0" collapsed="false">
      <c r="A540" s="5" t="n">
        <v>539</v>
      </c>
      <c r="B540" s="8" t="n">
        <v>539</v>
      </c>
      <c r="C540" s="5" t="n">
        <f aca="false">IFERROR(VLOOKUP(B540,model!A539:H1158,8,0),"")</f>
        <v>3</v>
      </c>
      <c r="D540" s="5" t="str">
        <f aca="false">IFERROR(VLOOKUP(C540,part!$A$2:$E$51,2,0),"")</f>
        <v>BATTERY</v>
      </c>
      <c r="E540" s="5" t="str">
        <f aca="false">IFERROR(VLOOKUP(C540,part!$A$2:$E$51,3,0),"")</f>
        <v>OE BATTERY</v>
      </c>
      <c r="F540" s="5" t="str">
        <f aca="false">IFERROR(VLOOKUP(C540,part!$A$2:$E$51,4,0),"")</f>
        <v>NS60</v>
      </c>
      <c r="G540" s="5" t="n">
        <f aca="false">IFERROR(VLOOKUP(C540,part!$A$2:$E$51,5,0),"")</f>
        <v>0</v>
      </c>
      <c r="H540" s="5" t="str">
        <f aca="false">VLOOKUP(A540,model!$A$1:$I$620,9,0)</f>
        <v>B24L</v>
      </c>
      <c r="I540" s="5" t="n">
        <f aca="false">VLOOKUP(B540,model!$A$2:$J$620,10,0)</f>
        <v>1985</v>
      </c>
      <c r="J540" s="5" t="n">
        <f aca="false">VLOOKUP(B540,Sheet6!K539:L1442,2,0)</f>
        <v>0</v>
      </c>
      <c r="K540" s="5" t="str">
        <f aca="false">VLOOKUP(B540,model!A539:M1158,13,0)</f>
        <v>1986/1993</v>
      </c>
      <c r="L540" s="5" t="str">
        <f aca="false">"{"&amp;""""&amp;"id"&amp;""""&amp;":"&amp;""""&amp;A540&amp;""""&amp;","&amp;""""&amp;"car_model_id"&amp;""""&amp;":"&amp;""""&amp;B540&amp;""""&amp;","&amp;""""&amp;"car_model"&amp;""""&amp;":"&amp;"["&amp;N540&amp;"],"&amp;""""&amp;"parts"&amp;""""&amp;":"&amp;"["&amp;O540&amp;"]"&amp;","&amp;""""&amp;"products"&amp;""""&amp;":"&amp;"["&amp;P540&amp;"]"&amp;"}"&amp;","</f>
        <v>{"id":"539","car_model_id":"539","car_model":[{"id":"539","make_id":"37","model_name":"Samurai","year_model":"1998 - on","description":""},],"parts":[{"id":"3","category":"BATTERY","name":"OE BATTERY","code":"NS60","description":""},],"products":[{"id":"539","car_part_id":"539","bestbuy_id":"1986","category":"battery","brand":"energizer","name":"B24L","value":"","description":"5300","price":"5300"},{"id":"652","car_part_id":"539","bestbuy_id":"1993","category":"battery","brand":"energizer","name":"B24L","description":"","price":"5250"},]},</v>
      </c>
      <c r="M540" s="5" t="str">
        <f aca="false">"parts"&amp;""""&amp;":"&amp;"["&amp;O540&amp;"]"&amp;","&amp;""""&amp;"products"&amp;""""&amp;":"&amp;"["&amp;P540&amp;"]"&amp;"}"&amp;","</f>
        <v>parts":[{"id":"3","category":"BATTERY","name":"OE BATTERY","code":"NS60","description":""},],"products":[{"id":"539","car_part_id":"539","bestbuy_id":"1986","category":"battery","brand":"energizer","name":"B24L","value":"","description":"5300","price":"5300"},{"id":"652","car_part_id":"539","bestbuy_id":"1993","category":"battery","brand":"energizer","name":"B24L","description":"","price":"5250"},]},</v>
      </c>
      <c r="N540" s="5" t="str">
        <f aca="false">VLOOKUP(B540,model!$A$2:$V$620,22,0)</f>
        <v>{"id":"539","make_id":"37","model_name":"Samurai","year_model":"1998 - on","description":""},</v>
      </c>
      <c r="O540" s="5" t="str">
        <f aca="false">IFERROR(VLOOKUP(C540,part!$A$2:$G$51,7,0),"")</f>
        <v>{"id":"3","category":"BATTERY","name":"OE BATTERY","code":"NS60","description":""},</v>
      </c>
      <c r="P540" s="5" t="str">
        <f aca="false">VLOOKUP(A540,product!B540:Y1159,23,0)</f>
        <v>{"id":"539","car_part_id":"539","bestbuy_id":"1986","category":"battery","brand":"energizer","name":"B24L","value":"","description":"5300","price":"5300"},{"id":"652","car_part_id":"539","bestbuy_id":"1993","category":"battery","brand":"energizer","name":"B24L","description":"","price":"5250"},</v>
      </c>
    </row>
    <row r="541" customFormat="false" ht="13.8" hidden="false" customHeight="false" outlineLevel="0" collapsed="false">
      <c r="A541" s="5" t="n">
        <v>540</v>
      </c>
      <c r="B541" s="8" t="n">
        <v>540</v>
      </c>
      <c r="C541" s="5" t="n">
        <f aca="false">IFERROR(VLOOKUP(B541,model!A540:H1159,8,0),"")</f>
        <v>4</v>
      </c>
      <c r="D541" s="5" t="str">
        <f aca="false">IFERROR(VLOOKUP(C541,part!$A$2:$E$51,2,0),"")</f>
        <v>BATTERY</v>
      </c>
      <c r="E541" s="5" t="str">
        <f aca="false">IFERROR(VLOOKUP(C541,part!$A$2:$E$51,3,0),"")</f>
        <v>OE BATTERY</v>
      </c>
      <c r="F541" s="5" t="str">
        <f aca="false">IFERROR(VLOOKUP(C541,part!$A$2:$E$51,4,0),"")</f>
        <v>NS40</v>
      </c>
      <c r="G541" s="5" t="n">
        <f aca="false">IFERROR(VLOOKUP(C541,part!$A$2:$E$51,5,0),"")</f>
        <v>0</v>
      </c>
      <c r="H541" s="5" t="str">
        <f aca="false">VLOOKUP(A541,model!$A$1:$I$620,9,0)</f>
        <v>B20LS</v>
      </c>
      <c r="I541" s="5" t="n">
        <f aca="false">VLOOKUP(B541,model!$A$2:$J$620,10,0)</f>
        <v>0</v>
      </c>
      <c r="J541" s="5" t="n">
        <f aca="false">VLOOKUP(B541,Sheet6!K540:L1443,2,0)</f>
        <v>0</v>
      </c>
      <c r="K541" s="5" t="n">
        <f aca="false">VLOOKUP(B541,model!A540:M1159,13,0)</f>
        <v>0</v>
      </c>
      <c r="L541" s="5" t="str">
        <f aca="false">"{"&amp;""""&amp;"id"&amp;""""&amp;":"&amp;""""&amp;A541&amp;""""&amp;","&amp;""""&amp;"car_model_id"&amp;""""&amp;":"&amp;""""&amp;B541&amp;""""&amp;","&amp;""""&amp;"car_model"&amp;""""&amp;":"&amp;"["&amp;N541&amp;"],"&amp;""""&amp;"parts"&amp;""""&amp;":"&amp;"["&amp;O541&amp;"]"&amp;","&amp;""""&amp;"products"&amp;""""&amp;":"&amp;"["&amp;P541&amp;"]"&amp;"}"&amp;","</f>
        <v>{"id":"540","car_model_id":"540","car_model":[{"id":"540","make_id":"37","model_name":"Super Carry","year_model":"1998 - on","description":""},],"parts":[{"id":"4","category":"BATTERY","name":"OE BATTERY","code":"NS40","description":""},],"products":[{"id":"540","car_part_id":"540","bestbuy_id":"0","category":"battery","brand":"energizer","name":"B20LS","value":"","description":"","price":""},]},</v>
      </c>
      <c r="M541" s="5" t="str">
        <f aca="false">"parts"&amp;""""&amp;":"&amp;"["&amp;O541&amp;"]"&amp;","&amp;""""&amp;"products"&amp;""""&amp;":"&amp;"["&amp;P541&amp;"]"&amp;"}"&amp;","</f>
        <v>parts":[{"id":"4","category":"BATTERY","name":"OE BATTERY","code":"NS40","description":""},],"products":[{"id":"540","car_part_id":"540","bestbuy_id":"0","category":"battery","brand":"energizer","name":"B20LS","value":"","description":"","price":""},]},</v>
      </c>
      <c r="N541" s="5" t="str">
        <f aca="false">VLOOKUP(B541,model!$A$2:$V$620,22,0)</f>
        <v>{"id":"540","make_id":"37","model_name":"Super Carry","year_model":"1998 - on","description":""},</v>
      </c>
      <c r="O541" s="5" t="str">
        <f aca="false">IFERROR(VLOOKUP(C541,part!$A$2:$G$51,7,0),"")</f>
        <v>{"id":"4","category":"BATTERY","name":"OE BATTERY","code":"NS40","description":""},</v>
      </c>
      <c r="P541" s="5" t="str">
        <f aca="false">VLOOKUP(A541,product!B541:Y1160,23,0)</f>
        <v>{"id":"540","car_part_id":"540","bestbuy_id":"0","category":"battery","brand":"energizer","name":"B20LS","value":"","description":"","price":""},</v>
      </c>
    </row>
    <row r="542" customFormat="false" ht="13.8" hidden="false" customHeight="false" outlineLevel="0" collapsed="false">
      <c r="A542" s="5" t="n">
        <v>541</v>
      </c>
      <c r="B542" s="8" t="n">
        <v>541</v>
      </c>
      <c r="C542" s="5" t="n">
        <f aca="false">IFERROR(VLOOKUP(B542,model!A541:H1160,8,0),"")</f>
        <v>45</v>
      </c>
      <c r="D542" s="5" t="str">
        <f aca="false">IFERROR(VLOOKUP(C542,part!$A$2:$E$51,2,0),"")</f>
        <v>BATTERY</v>
      </c>
      <c r="E542" s="5" t="str">
        <f aca="false">IFERROR(VLOOKUP(C542,part!$A$2:$E$51,3,0),"")</f>
        <v>OE BATTERY</v>
      </c>
      <c r="F542" s="5" t="str">
        <f aca="false">IFERROR(VLOOKUP(C542,part!$A$2:$E$51,4,0),"")</f>
        <v>NS40R</v>
      </c>
      <c r="G542" s="5" t="n">
        <f aca="false">IFERROR(VLOOKUP(C542,part!$A$2:$E$51,5,0),"")</f>
        <v>0</v>
      </c>
      <c r="H542" s="5" t="str">
        <f aca="false">VLOOKUP(A542,model!$A$1:$I$620,9,0)</f>
        <v>B20RS</v>
      </c>
      <c r="I542" s="5" t="n">
        <f aca="false">VLOOKUP(B542,model!$A$2:$J$620,10,0)</f>
        <v>0</v>
      </c>
      <c r="J542" s="5" t="n">
        <f aca="false">VLOOKUP(B542,Sheet6!K541:L1444,2,0)</f>
        <v>0</v>
      </c>
      <c r="K542" s="5" t="n">
        <f aca="false">VLOOKUP(B542,model!A541:M1160,13,0)</f>
        <v>0</v>
      </c>
      <c r="L542" s="5" t="str">
        <f aca="false">"{"&amp;""""&amp;"id"&amp;""""&amp;":"&amp;""""&amp;A542&amp;""""&amp;","&amp;""""&amp;"car_model_id"&amp;""""&amp;":"&amp;""""&amp;B542&amp;""""&amp;","&amp;""""&amp;"car_model"&amp;""""&amp;":"&amp;"["&amp;N542&amp;"],"&amp;""""&amp;"parts"&amp;""""&amp;":"&amp;"["&amp;O542&amp;"]"&amp;","&amp;""""&amp;"products"&amp;""""&amp;":"&amp;"["&amp;P542&amp;"]"&amp;"}"&amp;","</f>
        <v>{"id":"541","car_model_id":"541","car_model":[{"id":"541","make_id":"37","model_name":"Swift","year_model":"2005","description":""},],"parts":[{"id":"45","category":"BATTERY","name":"OE BATTERY","code":"NS40R","description":""},],"products":[{"id":"541","car_part_id":"541","bestbuy_id":"0","category":"battery","brand":"energizer","name":"B20RS","value":"","description":"","price":""},]},</v>
      </c>
      <c r="M542" s="5" t="str">
        <f aca="false">"parts"&amp;""""&amp;":"&amp;"["&amp;O542&amp;"]"&amp;","&amp;""""&amp;"products"&amp;""""&amp;":"&amp;"["&amp;P542&amp;"]"&amp;"}"&amp;","</f>
        <v>parts":[{"id":"45","category":"BATTERY","name":"OE BATTERY","code":"NS40R","description":""},],"products":[{"id":"541","car_part_id":"541","bestbuy_id":"0","category":"battery","brand":"energizer","name":"B20RS","value":"","description":"","price":""},]},</v>
      </c>
      <c r="N542" s="5" t="str">
        <f aca="false">VLOOKUP(B542,model!$A$2:$V$620,22,0)</f>
        <v>{"id":"541","make_id":"37","model_name":"Swift","year_model":"2005","description":""},</v>
      </c>
      <c r="O542" s="5" t="str">
        <f aca="false">IFERROR(VLOOKUP(C542,part!$A$2:$G$51,7,0),"")</f>
        <v>{"id":"45","category":"BATTERY","name":"OE BATTERY","code":"NS40R","description":""},</v>
      </c>
      <c r="P542" s="5" t="str">
        <f aca="false">VLOOKUP(A542,product!B542:Y1161,23,0)</f>
        <v>{"id":"541","car_part_id":"541","bestbuy_id":"0","category":"battery","brand":"energizer","name":"B20RS","value":"","description":"","price":""},</v>
      </c>
    </row>
    <row r="543" customFormat="false" ht="13.8" hidden="false" customHeight="false" outlineLevel="0" collapsed="false">
      <c r="A543" s="5" t="n">
        <v>542</v>
      </c>
      <c r="B543" s="8" t="n">
        <v>542</v>
      </c>
      <c r="C543" s="5" t="n">
        <f aca="false">IFERROR(VLOOKUP(B543,model!A542:H1161,8,0),"")</f>
        <v>46</v>
      </c>
      <c r="D543" s="5" t="str">
        <f aca="false">IFERROR(VLOOKUP(C543,part!$A$2:$E$51,2,0),"")</f>
        <v>BATTERY</v>
      </c>
      <c r="E543" s="5" t="str">
        <f aca="false">IFERROR(VLOOKUP(C543,part!$A$2:$E$51,3,0),"")</f>
        <v>OE BATTERY</v>
      </c>
      <c r="F543" s="5" t="str">
        <f aca="false">IFERROR(VLOOKUP(C543,part!$A$2:$E$51,4,0),"")</f>
        <v>NS60R</v>
      </c>
      <c r="G543" s="5" t="n">
        <f aca="false">IFERROR(VLOOKUP(C543,part!$A$2:$E$51,5,0),"")</f>
        <v>0</v>
      </c>
      <c r="H543" s="5" t="str">
        <f aca="false">VLOOKUP(A543,model!$A$1:$I$620,9,0)</f>
        <v>B20RS</v>
      </c>
      <c r="I543" s="5" t="n">
        <f aca="false">VLOOKUP(B543,model!$A$2:$J$620,10,0)</f>
        <v>1989</v>
      </c>
      <c r="J543" s="5" t="n">
        <f aca="false">VLOOKUP(B543,Sheet6!K542:L1445,2,0)</f>
        <v>0</v>
      </c>
      <c r="K543" s="5" t="n">
        <f aca="false">VLOOKUP(B543,model!A542:M1161,13,0)</f>
        <v>0</v>
      </c>
      <c r="L543" s="5" t="str">
        <f aca="false">"{"&amp;""""&amp;"id"&amp;""""&amp;":"&amp;""""&amp;A543&amp;""""&amp;","&amp;""""&amp;"car_model_id"&amp;""""&amp;":"&amp;""""&amp;B543&amp;""""&amp;","&amp;""""&amp;"car_model"&amp;""""&amp;":"&amp;"["&amp;N543&amp;"],"&amp;""""&amp;"parts"&amp;""""&amp;":"&amp;"["&amp;O543&amp;"]"&amp;","&amp;""""&amp;"products"&amp;""""&amp;":"&amp;"["&amp;P543&amp;"]"&amp;"}"&amp;","</f>
        <v>{"id":"542","car_model_id":"542","car_model":[{"id":"542","make_id":"37","model_name":"Sx4 AT 1.6 Dr Aero","year_model":"","description":""},],"parts":[{"id":"46","category":"BATTERY","name":"OE BATTERY","code":"NS60R","description":""},],"products":[{"id":"542","car_part_id":"542","bestbuy_id":"0","category":"battery","brand":"energizer","name":"B20RS","value":"","description":"","price":""},]},</v>
      </c>
      <c r="M543" s="5" t="str">
        <f aca="false">"parts"&amp;""""&amp;":"&amp;"["&amp;O543&amp;"]"&amp;","&amp;""""&amp;"products"&amp;""""&amp;":"&amp;"["&amp;P543&amp;"]"&amp;"}"&amp;","</f>
        <v>parts":[{"id":"46","category":"BATTERY","name":"OE BATTERY","code":"NS60R","description":""},],"products":[{"id":"542","car_part_id":"542","bestbuy_id":"0","category":"battery","brand":"energizer","name":"B20RS","value":"","description":"","price":""},]},</v>
      </c>
      <c r="N543" s="5" t="str">
        <f aca="false">VLOOKUP(B543,model!$A$2:$V$620,22,0)</f>
        <v>{"id":"542","make_id":"37","model_name":"Sx4 AT 1.6 Dr Aero","year_model":"","description":""},</v>
      </c>
      <c r="O543" s="5" t="str">
        <f aca="false">IFERROR(VLOOKUP(C543,part!$A$2:$G$51,7,0),"")</f>
        <v>{"id":"46","category":"BATTERY","name":"OE BATTERY","code":"NS60R","description":""},</v>
      </c>
      <c r="P543" s="5" t="str">
        <f aca="false">VLOOKUP(A543,product!B543:Y1162,23,0)</f>
        <v>{"id":"542","car_part_id":"542","bestbuy_id":"0","category":"battery","brand":"energizer","name":"B20RS","value":"","description":"","price":""},</v>
      </c>
    </row>
    <row r="544" customFormat="false" ht="13.8" hidden="false" customHeight="false" outlineLevel="0" collapsed="false">
      <c r="A544" s="5" t="n">
        <v>543</v>
      </c>
      <c r="B544" s="8" t="n">
        <v>543</v>
      </c>
      <c r="C544" s="5" t="n">
        <f aca="false">IFERROR(VLOOKUP(B544,model!A543:H1162,8,0),"")</f>
        <v>47</v>
      </c>
      <c r="D544" s="5" t="str">
        <f aca="false">IFERROR(VLOOKUP(C544,part!$A$2:$E$51,2,0),"")</f>
        <v>BATTERY</v>
      </c>
      <c r="E544" s="5" t="str">
        <f aca="false">IFERROR(VLOOKUP(C544,part!$A$2:$E$51,3,0),"")</f>
        <v>OE BATTERY</v>
      </c>
      <c r="F544" s="5" t="str">
        <f aca="false">IFERROR(VLOOKUP(C544,part!$A$2:$E$51,4,0),"")</f>
        <v>NS41</v>
      </c>
      <c r="G544" s="5" t="n">
        <f aca="false">IFERROR(VLOOKUP(C544,part!$A$2:$E$51,5,0),"")</f>
        <v>0</v>
      </c>
      <c r="H544" s="5" t="str">
        <f aca="false">VLOOKUP(A544,model!$A$1:$I$620,9,0)</f>
        <v>B20LS</v>
      </c>
      <c r="I544" s="5" t="n">
        <f aca="false">VLOOKUP(B544,model!$A$2:$J$620,10,0)</f>
        <v>0</v>
      </c>
      <c r="J544" s="5" t="n">
        <f aca="false">VLOOKUP(B544,Sheet6!K543:L1446,2,0)</f>
        <v>0</v>
      </c>
      <c r="K544" s="5" t="n">
        <f aca="false">VLOOKUP(B544,model!A543:M1162,13,0)</f>
        <v>0</v>
      </c>
      <c r="L544" s="5" t="str">
        <f aca="false">"{"&amp;""""&amp;"id"&amp;""""&amp;":"&amp;""""&amp;A544&amp;""""&amp;","&amp;""""&amp;"car_model_id"&amp;""""&amp;":"&amp;""""&amp;B544&amp;""""&amp;","&amp;""""&amp;"car_model"&amp;""""&amp;":"&amp;"["&amp;N544&amp;"],"&amp;""""&amp;"parts"&amp;""""&amp;":"&amp;"["&amp;O544&amp;"]"&amp;","&amp;""""&amp;"products"&amp;""""&amp;":"&amp;"["&amp;P544&amp;"]"&amp;"}"&amp;","</f>
        <v>{"id":"543","car_model_id":"543","car_model":[{"id":"543","make_id":"37","model_name":"Sx4 AT 1.6 Dr Cross Over","year_model":"","description":""},],"parts":[{"id":"47","category":"BATTERY","name":"OE BATTERY","code":"NS41","description":""},],"products":[{"id":"543","car_part_id":"543","bestbuy_id":"0","category":"battery","brand":"energizer","name":"B20LS","value":"","description":"","price":""},]},</v>
      </c>
      <c r="M544" s="5" t="str">
        <f aca="false">"parts"&amp;""""&amp;":"&amp;"["&amp;O544&amp;"]"&amp;","&amp;""""&amp;"products"&amp;""""&amp;":"&amp;"["&amp;P544&amp;"]"&amp;"}"&amp;","</f>
        <v>parts":[{"id":"47","category":"BATTERY","name":"OE BATTERY","code":"NS41","description":""},],"products":[{"id":"543","car_part_id":"543","bestbuy_id":"0","category":"battery","brand":"energizer","name":"B20LS","value":"","description":"","price":""},]},</v>
      </c>
      <c r="N544" s="5" t="str">
        <f aca="false">VLOOKUP(B544,model!$A$2:$V$620,22,0)</f>
        <v>{"id":"543","make_id":"37","model_name":"Sx4 AT 1.6 Dr Cross Over","year_model":"","description":""},</v>
      </c>
      <c r="O544" s="5" t="str">
        <f aca="false">IFERROR(VLOOKUP(C544,part!$A$2:$G$51,7,0),"")</f>
        <v>{"id":"47","category":"BATTERY","name":"OE BATTERY","code":"NS41","description":""},</v>
      </c>
      <c r="P544" s="5" t="str">
        <f aca="false">VLOOKUP(A544,product!B544:Y1163,23,0)</f>
        <v>{"id":"543","car_part_id":"543","bestbuy_id":"0","category":"battery","brand":"energizer","name":"B20LS","value":"","description":"","price":""},</v>
      </c>
    </row>
    <row r="545" customFormat="false" ht="13.8" hidden="false" customHeight="false" outlineLevel="0" collapsed="false">
      <c r="A545" s="5" t="n">
        <v>544</v>
      </c>
      <c r="B545" s="8" t="n">
        <v>544</v>
      </c>
      <c r="C545" s="5" t="n">
        <f aca="false">IFERROR(VLOOKUP(B545,model!A544:H1163,8,0),"")</f>
        <v>3</v>
      </c>
      <c r="D545" s="5" t="str">
        <f aca="false">IFERROR(VLOOKUP(C545,part!$A$2:$E$51,2,0),"")</f>
        <v>BATTERY</v>
      </c>
      <c r="E545" s="5" t="str">
        <f aca="false">IFERROR(VLOOKUP(C545,part!$A$2:$E$51,3,0),"")</f>
        <v>OE BATTERY</v>
      </c>
      <c r="F545" s="5" t="str">
        <f aca="false">IFERROR(VLOOKUP(C545,part!$A$2:$E$51,4,0),"")</f>
        <v>NS60</v>
      </c>
      <c r="G545" s="5" t="n">
        <f aca="false">IFERROR(VLOOKUP(C545,part!$A$2:$E$51,5,0),"")</f>
        <v>0</v>
      </c>
      <c r="H545" s="5" t="str">
        <f aca="false">VLOOKUP(A545,model!$A$1:$I$620,9,0)</f>
        <v>B24LS</v>
      </c>
      <c r="I545" s="5" t="n">
        <f aca="false">VLOOKUP(B545,model!$A$2:$J$620,10,0)</f>
        <v>1985</v>
      </c>
      <c r="J545" s="5" t="n">
        <f aca="false">VLOOKUP(B545,Sheet6!K544:L1447,2,0)</f>
        <v>0</v>
      </c>
      <c r="K545" s="5" t="str">
        <f aca="false">VLOOKUP(B545,model!A544:M1163,13,0)</f>
        <v>1988/1985</v>
      </c>
      <c r="L545" s="5" t="str">
        <f aca="false">"{"&amp;""""&amp;"id"&amp;""""&amp;":"&amp;""""&amp;A545&amp;""""&amp;","&amp;""""&amp;"car_model_id"&amp;""""&amp;":"&amp;""""&amp;B545&amp;""""&amp;","&amp;""""&amp;"car_model"&amp;""""&amp;":"&amp;"["&amp;N545&amp;"],"&amp;""""&amp;"parts"&amp;""""&amp;":"&amp;"["&amp;O545&amp;"]"&amp;","&amp;""""&amp;"products"&amp;""""&amp;":"&amp;"["&amp;P545&amp;"]"&amp;"}"&amp;","</f>
        <v>{"id":"544","car_model_id":"544","car_model":[{"id":"544","make_id":"37","model_name":"Vitara","year_model":"1995 - on","description":""},],"parts":[{"id":"3","category":"BATTERY","name":"OE BATTERY","code":"NS60","description":""},],"products":[{"id":"544","car_part_id":"544","bestbuy_id":"1988","category":"battery","brand":"energizer","name":"B24LS","value":"","description":"5250","price":"5250"},{"id":"675","car_part_id":"544","bestbuy_id":"1985","category":"battery","brand":"energizer","name":"B24LS","description":"","price":"5300"},]},</v>
      </c>
      <c r="M545" s="5" t="str">
        <f aca="false">"parts"&amp;""""&amp;":"&amp;"["&amp;O545&amp;"]"&amp;","&amp;""""&amp;"products"&amp;""""&amp;":"&amp;"["&amp;P545&amp;"]"&amp;"}"&amp;","</f>
        <v>parts":[{"id":"3","category":"BATTERY","name":"OE BATTERY","code":"NS60","description":""},],"products":[{"id":"544","car_part_id":"544","bestbuy_id":"1988","category":"battery","brand":"energizer","name":"B24LS","value":"","description":"5250","price":"5250"},{"id":"675","car_part_id":"544","bestbuy_id":"1985","category":"battery","brand":"energizer","name":"B24LS","description":"","price":"5300"},]},</v>
      </c>
      <c r="N545" s="5" t="str">
        <f aca="false">VLOOKUP(B545,model!$A$2:$V$620,22,0)</f>
        <v>{"id":"544","make_id":"37","model_name":"Vitara","year_model":"1995 - on","description":""},</v>
      </c>
      <c r="O545" s="5" t="str">
        <f aca="false">IFERROR(VLOOKUP(C545,part!$A$2:$G$51,7,0),"")</f>
        <v>{"id":"3","category":"BATTERY","name":"OE BATTERY","code":"NS60","description":""},</v>
      </c>
      <c r="P545" s="5" t="str">
        <f aca="false">VLOOKUP(A545,product!B545:Y1164,23,0)</f>
        <v>{"id":"544","car_part_id":"544","bestbuy_id":"1988","category":"battery","brand":"energizer","name":"B24LS","value":"","description":"5250","price":"5250"},{"id":"675","car_part_id":"544","bestbuy_id":"1985","category":"battery","brand":"energizer","name":"B24LS","description":"","price":"5300"},</v>
      </c>
    </row>
    <row r="546" customFormat="false" ht="13.8" hidden="false" customHeight="false" outlineLevel="0" collapsed="false">
      <c r="A546" s="5" t="n">
        <v>545</v>
      </c>
      <c r="B546" s="8" t="n">
        <v>545</v>
      </c>
      <c r="C546" s="5" t="n">
        <f aca="false">IFERROR(VLOOKUP(B546,model!A545:H1164,8,0),"")</f>
        <v>3</v>
      </c>
      <c r="D546" s="5" t="str">
        <f aca="false">IFERROR(VLOOKUP(C546,part!$A$2:$E$51,2,0),"")</f>
        <v>BATTERY</v>
      </c>
      <c r="E546" s="5" t="str">
        <f aca="false">IFERROR(VLOOKUP(C546,part!$A$2:$E$51,3,0),"")</f>
        <v>OE BATTERY</v>
      </c>
      <c r="F546" s="5" t="str">
        <f aca="false">IFERROR(VLOOKUP(C546,part!$A$2:$E$51,4,0),"")</f>
        <v>NS60</v>
      </c>
      <c r="G546" s="5" t="n">
        <f aca="false">IFERROR(VLOOKUP(C546,part!$A$2:$E$51,5,0),"")</f>
        <v>0</v>
      </c>
      <c r="H546" s="5" t="str">
        <f aca="false">VLOOKUP(A546,model!$A$1:$I$620,9,0)</f>
        <v>B24LS</v>
      </c>
      <c r="I546" s="5" t="n">
        <f aca="false">VLOOKUP(B546,model!$A$2:$J$620,10,0)</f>
        <v>1985</v>
      </c>
      <c r="J546" s="5" t="n">
        <f aca="false">VLOOKUP(B546,Sheet6!K545:L1448,2,0)</f>
        <v>0</v>
      </c>
      <c r="K546" s="5" t="str">
        <f aca="false">VLOOKUP(B546,model!A545:M1164,13,0)</f>
        <v>1988/1985</v>
      </c>
      <c r="L546" s="5" t="str">
        <f aca="false">"{"&amp;""""&amp;"id"&amp;""""&amp;":"&amp;""""&amp;A546&amp;""""&amp;","&amp;""""&amp;"car_model_id"&amp;""""&amp;":"&amp;""""&amp;B546&amp;""""&amp;","&amp;""""&amp;"car_model"&amp;""""&amp;":"&amp;"["&amp;N546&amp;"],"&amp;""""&amp;"parts"&amp;""""&amp;":"&amp;"["&amp;O546&amp;"]"&amp;","&amp;""""&amp;"products"&amp;""""&amp;":"&amp;"["&amp;P546&amp;"]"&amp;"}"&amp;","</f>
        <v>{"id":"545","car_model_id":"545","car_model":[{"id":"545","make_id":"37","model_name":"Wagon R","year_model":"","description":""},],"parts":[{"id":"3","category":"BATTERY","name":"OE BATTERY","code":"NS60","description":""},],"products":[{"id":"545","car_part_id":"545","bestbuy_id":"1988","category":"battery","brand":"energizer","name":"B24LS","value":"","description":"5250","price":"5250"},{"id":"676","car_part_id":"545","bestbuy_id":"1985","category":"battery","brand":"energizer","name":"B24LS","description":"","price":"5300"},]},</v>
      </c>
      <c r="M546" s="5" t="str">
        <f aca="false">"parts"&amp;""""&amp;":"&amp;"["&amp;O546&amp;"]"&amp;","&amp;""""&amp;"products"&amp;""""&amp;":"&amp;"["&amp;P546&amp;"]"&amp;"}"&amp;","</f>
        <v>parts":[{"id":"3","category":"BATTERY","name":"OE BATTERY","code":"NS60","description":""},],"products":[{"id":"545","car_part_id":"545","bestbuy_id":"1988","category":"battery","brand":"energizer","name":"B24LS","value":"","description":"5250","price":"5250"},{"id":"676","car_part_id":"545","bestbuy_id":"1985","category":"battery","brand":"energizer","name":"B24LS","description":"","price":"5300"},]},</v>
      </c>
      <c r="N546" s="5" t="str">
        <f aca="false">VLOOKUP(B546,model!$A$2:$V$620,22,0)</f>
        <v>{"id":"545","make_id":"37","model_name":"Wagon R","year_model":"","description":""},</v>
      </c>
      <c r="O546" s="5" t="str">
        <f aca="false">IFERROR(VLOOKUP(C546,part!$A$2:$G$51,7,0),"")</f>
        <v>{"id":"3","category":"BATTERY","name":"OE BATTERY","code":"NS60","description":""},</v>
      </c>
      <c r="P546" s="5" t="str">
        <f aca="false">VLOOKUP(A546,product!B546:Y1165,23,0)</f>
        <v>{"id":"545","car_part_id":"545","bestbuy_id":"1988","category":"battery","brand":"energizer","name":"B24LS","value":"","description":"5250","price":"5250"},{"id":"676","car_part_id":"545","bestbuy_id":"1985","category":"battery","brand":"energizer","name":"B24LS","description":"","price":"5300"},</v>
      </c>
    </row>
    <row r="547" customFormat="false" ht="13.8" hidden="false" customHeight="false" outlineLevel="0" collapsed="false">
      <c r="A547" s="5" t="n">
        <v>546</v>
      </c>
      <c r="B547" s="8" t="n">
        <v>546</v>
      </c>
      <c r="C547" s="5" t="n">
        <f aca="false">IFERROR(VLOOKUP(B547,model!A546:H1165,8,0),"")</f>
        <v>3</v>
      </c>
      <c r="D547" s="5" t="str">
        <f aca="false">IFERROR(VLOOKUP(C547,part!$A$2:$E$51,2,0),"")</f>
        <v>BATTERY</v>
      </c>
      <c r="E547" s="5" t="str">
        <f aca="false">IFERROR(VLOOKUP(C547,part!$A$2:$E$51,3,0),"")</f>
        <v>OE BATTERY</v>
      </c>
      <c r="F547" s="5" t="str">
        <f aca="false">IFERROR(VLOOKUP(C547,part!$A$2:$E$51,4,0),"")</f>
        <v>NS60</v>
      </c>
      <c r="G547" s="5" t="n">
        <f aca="false">IFERROR(VLOOKUP(C547,part!$A$2:$E$51,5,0),"")</f>
        <v>0</v>
      </c>
      <c r="H547" s="5" t="str">
        <f aca="false">VLOOKUP(A547,model!$A$1:$I$620,9,0)</f>
        <v>B24LS</v>
      </c>
      <c r="I547" s="5" t="n">
        <f aca="false">VLOOKUP(B547,model!$A$2:$J$620,10,0)</f>
        <v>1985</v>
      </c>
      <c r="J547" s="5" t="n">
        <f aca="false">VLOOKUP(B547,Sheet6!K546:L1449,2,0)</f>
        <v>0</v>
      </c>
      <c r="K547" s="5" t="str">
        <f aca="false">VLOOKUP(B547,model!A546:M1165,13,0)</f>
        <v>1988/1985</v>
      </c>
      <c r="L547" s="5" t="str">
        <f aca="false">"{"&amp;""""&amp;"id"&amp;""""&amp;":"&amp;""""&amp;A547&amp;""""&amp;","&amp;""""&amp;"car_model_id"&amp;""""&amp;":"&amp;""""&amp;B547&amp;""""&amp;","&amp;""""&amp;"car_model"&amp;""""&amp;":"&amp;"["&amp;N547&amp;"],"&amp;""""&amp;"parts"&amp;""""&amp;":"&amp;"["&amp;O547&amp;"]"&amp;","&amp;""""&amp;"products"&amp;""""&amp;":"&amp;"["&amp;P547&amp;"]"&amp;"}"&amp;","</f>
        <v>{"id":"546","car_model_id":"546","car_model":[{"id":"546","make_id":"37","model_name":"XL 7","year_model":"","description":""},],"parts":[{"id":"3","category":"BATTERY","name":"OE BATTERY","code":"NS60","description":""},],"products":[{"id":"546","car_part_id":"546","bestbuy_id":"1988","category":"battery","brand":"energizer","name":"B24LS","value":"","description":"5250","price":"5250"},{"id":"677","car_part_id":"546","bestbuy_id":"1985","category":"battery","brand":"energizer","name":"B24LS","description":"","price":"5300"},]},</v>
      </c>
      <c r="M547" s="5" t="str">
        <f aca="false">"parts"&amp;""""&amp;":"&amp;"["&amp;O547&amp;"]"&amp;","&amp;""""&amp;"products"&amp;""""&amp;":"&amp;"["&amp;P547&amp;"]"&amp;"}"&amp;","</f>
        <v>parts":[{"id":"3","category":"BATTERY","name":"OE BATTERY","code":"NS60","description":""},],"products":[{"id":"546","car_part_id":"546","bestbuy_id":"1988","category":"battery","brand":"energizer","name":"B24LS","value":"","description":"5250","price":"5250"},{"id":"677","car_part_id":"546","bestbuy_id":"1985","category":"battery","brand":"energizer","name":"B24LS","description":"","price":"5300"},]},</v>
      </c>
      <c r="N547" s="5" t="str">
        <f aca="false">VLOOKUP(B547,model!$A$2:$V$620,22,0)</f>
        <v>{"id":"546","make_id":"37","model_name":"XL 7","year_model":"","description":""},</v>
      </c>
      <c r="O547" s="5" t="str">
        <f aca="false">IFERROR(VLOOKUP(C547,part!$A$2:$G$51,7,0),"")</f>
        <v>{"id":"3","category":"BATTERY","name":"OE BATTERY","code":"NS60","description":""},</v>
      </c>
      <c r="P547" s="5" t="str">
        <f aca="false">VLOOKUP(A547,product!B547:Y1166,23,0)</f>
        <v>{"id":"546","car_part_id":"546","bestbuy_id":"1988","category":"battery","brand":"energizer","name":"B24LS","value":"","description":"5250","price":"5250"},{"id":"677","car_part_id":"546","bestbuy_id":"1985","category":"battery","brand":"energizer","name":"B24LS","description":"","price":"5300"},</v>
      </c>
    </row>
    <row r="548" customFormat="false" ht="13.8" hidden="false" customHeight="false" outlineLevel="0" collapsed="false">
      <c r="A548" s="5" t="n">
        <v>547</v>
      </c>
      <c r="B548" s="8" t="n">
        <v>547</v>
      </c>
      <c r="C548" s="5" t="n">
        <f aca="false">IFERROR(VLOOKUP(B548,model!A547:H1166,8,0),"")</f>
        <v>7</v>
      </c>
      <c r="D548" s="5" t="str">
        <f aca="false">IFERROR(VLOOKUP(C548,part!$A$2:$E$51,2,0),"")</f>
        <v>BATTERY</v>
      </c>
      <c r="E548" s="5" t="str">
        <f aca="false">IFERROR(VLOOKUP(C548,part!$A$2:$E$51,3,0),"")</f>
        <v>OE BATTERY</v>
      </c>
      <c r="F548" s="5" t="str">
        <f aca="false">IFERROR(VLOOKUP(C548,part!$A$2:$E$51,4,0),"")</f>
        <v>DIN44</v>
      </c>
      <c r="G548" s="5" t="n">
        <f aca="false">IFERROR(VLOOKUP(C548,part!$A$2:$E$51,5,0),"")</f>
        <v>0</v>
      </c>
      <c r="H548" s="5" t="str">
        <f aca="false">VLOOKUP(A548,model!$A$1:$I$620,9,0)</f>
        <v>DIN44</v>
      </c>
      <c r="I548" s="5" t="n">
        <f aca="false">VLOOKUP(B548,model!$A$2:$J$620,10,0)</f>
        <v>0</v>
      </c>
      <c r="J548" s="5" t="n">
        <f aca="false">VLOOKUP(B548,Sheet6!K547:L1450,2,0)</f>
        <v>0</v>
      </c>
      <c r="K548" s="5" t="n">
        <f aca="false">VLOOKUP(B548,model!A547:M1166,13,0)</f>
        <v>0</v>
      </c>
      <c r="L548" s="5" t="str">
        <f aca="false">"{"&amp;""""&amp;"id"&amp;""""&amp;":"&amp;""""&amp;A548&amp;""""&amp;","&amp;""""&amp;"car_model_id"&amp;""""&amp;":"&amp;""""&amp;B548&amp;""""&amp;","&amp;""""&amp;"car_model"&amp;""""&amp;":"&amp;"["&amp;N548&amp;"],"&amp;""""&amp;"parts"&amp;""""&amp;":"&amp;"["&amp;O548&amp;"]"&amp;","&amp;""""&amp;"products"&amp;""""&amp;":"&amp;"["&amp;P548&amp;"]"&amp;"}"&amp;","</f>
        <v>{"id":"547","car_model_id":"547","car_model":[{"id":"547","make_id":"38","model_name":"Vista (Petrol)","year_model":"2014 - on","description":""},],"parts":[{"id":"7","category":"BATTERY","name":"OE BATTERY","code":"DIN44","description":""},],"products":[{"id":"547","car_part_id":"547","bestbuy_id":"0","category":"battery","brand":"energizer","name":"DIN44","value":"","description":"","price":""},]},</v>
      </c>
      <c r="M548" s="5" t="str">
        <f aca="false">"parts"&amp;""""&amp;":"&amp;"["&amp;O548&amp;"]"&amp;","&amp;""""&amp;"products"&amp;""""&amp;":"&amp;"["&amp;P548&amp;"]"&amp;"}"&amp;","</f>
        <v>parts":[{"id":"7","category":"BATTERY","name":"OE BATTERY","code":"DIN44","description":""},],"products":[{"id":"547","car_part_id":"547","bestbuy_id":"0","category":"battery","brand":"energizer","name":"DIN44","value":"","description":"","price":""},]},</v>
      </c>
      <c r="N548" s="5" t="str">
        <f aca="false">VLOOKUP(B548,model!$A$2:$V$620,22,0)</f>
        <v>{"id":"547","make_id":"38","model_name":"Vista (Petrol)","year_model":"2014 - on","description":""},</v>
      </c>
      <c r="O548" s="5" t="str">
        <f aca="false">IFERROR(VLOOKUP(C548,part!$A$2:$G$51,7,0),"")</f>
        <v>{"id":"7","category":"BATTERY","name":"OE BATTERY","code":"DIN44","description":""},</v>
      </c>
      <c r="P548" s="5" t="str">
        <f aca="false">VLOOKUP(A548,product!B548:Y1167,23,0)</f>
        <v>{"id":"547","car_part_id":"547","bestbuy_id":"0","category":"battery","brand":"energizer","name":"DIN44","value":"","description":"","price":""},</v>
      </c>
    </row>
    <row r="549" customFormat="false" ht="13.8" hidden="false" customHeight="false" outlineLevel="0" collapsed="false">
      <c r="A549" s="5" t="n">
        <v>548</v>
      </c>
      <c r="B549" s="8" t="n">
        <v>548</v>
      </c>
      <c r="C549" s="5" t="n">
        <f aca="false">IFERROR(VLOOKUP(B549,model!A548:H1167,8,0),"")</f>
        <v>42</v>
      </c>
      <c r="D549" s="5" t="str">
        <f aca="false">IFERROR(VLOOKUP(C549,part!$A$2:$E$51,2,0),"")</f>
        <v>BATTERY</v>
      </c>
      <c r="E549" s="5" t="str">
        <f aca="false">IFERROR(VLOOKUP(C549,part!$A$2:$E$51,3,0),"")</f>
        <v>OE BATTERY</v>
      </c>
      <c r="F549" s="5" t="str">
        <f aca="false">IFERROR(VLOOKUP(C549,part!$A$2:$E$51,4,0),"")</f>
        <v>DIN55H</v>
      </c>
      <c r="G549" s="5" t="n">
        <f aca="false">IFERROR(VLOOKUP(C549,part!$A$2:$E$51,5,0),"")</f>
        <v>0</v>
      </c>
      <c r="H549" s="5" t="str">
        <f aca="false">VLOOKUP(A549,model!$A$1:$I$620,9,0)</f>
        <v>DIN55H</v>
      </c>
      <c r="I549" s="5" t="n">
        <f aca="false">VLOOKUP(B549,model!$A$2:$J$620,10,0)</f>
        <v>0</v>
      </c>
      <c r="J549" s="5" t="n">
        <f aca="false">VLOOKUP(B549,Sheet6!K548:L1451,2,0)</f>
        <v>0</v>
      </c>
      <c r="K549" s="5" t="n">
        <f aca="false">VLOOKUP(B549,model!A548:M1167,13,0)</f>
        <v>0</v>
      </c>
      <c r="L549" s="5" t="str">
        <f aca="false">"{"&amp;""""&amp;"id"&amp;""""&amp;":"&amp;""""&amp;A549&amp;""""&amp;","&amp;""""&amp;"car_model_id"&amp;""""&amp;":"&amp;""""&amp;B549&amp;""""&amp;","&amp;""""&amp;"car_model"&amp;""""&amp;":"&amp;"["&amp;N549&amp;"],"&amp;""""&amp;"parts"&amp;""""&amp;":"&amp;"["&amp;O549&amp;"]"&amp;","&amp;""""&amp;"products"&amp;""""&amp;":"&amp;"["&amp;P549&amp;"]"&amp;"}"&amp;","</f>
        <v>{"id":"548","car_model_id":"548","car_model":[{"id":"548","make_id":"38","model_name":"Vista (Diesel)","year_model":"2014 - on","description":""},],"parts":[{"id":"42","category":"BATTERY","name":"OE BATTERY","code":"DIN55H","description":""},],"products":[{"id":"548","car_part_id":"548","bestbuy_id":"0","category":"battery","brand":"energizer","name":"DIN55H","value":"","description":"","price":""},]},</v>
      </c>
      <c r="M549" s="5" t="str">
        <f aca="false">"parts"&amp;""""&amp;":"&amp;"["&amp;O549&amp;"]"&amp;","&amp;""""&amp;"products"&amp;""""&amp;":"&amp;"["&amp;P549&amp;"]"&amp;"}"&amp;","</f>
        <v>parts":[{"id":"42","category":"BATTERY","name":"OE BATTERY","code":"DIN55H","description":""},],"products":[{"id":"548","car_part_id":"548","bestbuy_id":"0","category":"battery","brand":"energizer","name":"DIN55H","value":"","description":"","price":""},]},</v>
      </c>
      <c r="N549" s="5" t="str">
        <f aca="false">VLOOKUP(B549,model!$A$2:$V$620,22,0)</f>
        <v>{"id":"548","make_id":"38","model_name":"Vista (Diesel)","year_model":"2014 - on","description":""},</v>
      </c>
      <c r="O549" s="5" t="str">
        <f aca="false">IFERROR(VLOOKUP(C549,part!$A$2:$G$51,7,0),"")</f>
        <v>{"id":"42","category":"BATTERY","name":"OE BATTERY","code":"DIN55H","description":""},</v>
      </c>
      <c r="P549" s="5" t="str">
        <f aca="false">VLOOKUP(A549,product!B549:Y1168,23,0)</f>
        <v>{"id":"548","car_part_id":"548","bestbuy_id":"0","category":"battery","brand":"energizer","name":"DIN55H","value":"","description":"","price":""},</v>
      </c>
    </row>
    <row r="550" customFormat="false" ht="13.8" hidden="false" customHeight="false" outlineLevel="0" collapsed="false">
      <c r="A550" s="5" t="n">
        <v>549</v>
      </c>
      <c r="B550" s="8" t="n">
        <v>549</v>
      </c>
      <c r="C550" s="5" t="n">
        <f aca="false">IFERROR(VLOOKUP(B550,model!A549:H1168,8,0),"")</f>
        <v>7</v>
      </c>
      <c r="D550" s="5" t="str">
        <f aca="false">IFERROR(VLOOKUP(C550,part!$A$2:$E$51,2,0),"")</f>
        <v>BATTERY</v>
      </c>
      <c r="E550" s="5" t="str">
        <f aca="false">IFERROR(VLOOKUP(C550,part!$A$2:$E$51,3,0),"")</f>
        <v>OE BATTERY</v>
      </c>
      <c r="F550" s="5" t="str">
        <f aca="false">IFERROR(VLOOKUP(C550,part!$A$2:$E$51,4,0),"")</f>
        <v>DIN44</v>
      </c>
      <c r="G550" s="5" t="n">
        <f aca="false">IFERROR(VLOOKUP(C550,part!$A$2:$E$51,5,0),"")</f>
        <v>0</v>
      </c>
      <c r="H550" s="5" t="str">
        <f aca="false">VLOOKUP(A550,model!$A$1:$I$620,9,0)</f>
        <v>DIN44</v>
      </c>
      <c r="I550" s="5" t="n">
        <f aca="false">VLOOKUP(B550,model!$A$2:$J$620,10,0)</f>
        <v>0</v>
      </c>
      <c r="J550" s="5" t="n">
        <f aca="false">VLOOKUP(B550,Sheet6!K549:L1452,2,0)</f>
        <v>0</v>
      </c>
      <c r="K550" s="5" t="n">
        <f aca="false">VLOOKUP(B550,model!A549:M1168,13,0)</f>
        <v>0</v>
      </c>
      <c r="L550" s="5" t="str">
        <f aca="false">"{"&amp;""""&amp;"id"&amp;""""&amp;":"&amp;""""&amp;A550&amp;""""&amp;","&amp;""""&amp;"car_model_id"&amp;""""&amp;":"&amp;""""&amp;B550&amp;""""&amp;","&amp;""""&amp;"car_model"&amp;""""&amp;":"&amp;"["&amp;N550&amp;"],"&amp;""""&amp;"parts"&amp;""""&amp;":"&amp;"["&amp;O550&amp;"]"&amp;","&amp;""""&amp;"products"&amp;""""&amp;":"&amp;"["&amp;P550&amp;"]"&amp;"}"&amp;","</f>
        <v>{"id":"549","car_model_id":"549","car_model":[{"id":"549","make_id":"38","model_name":"Manza (Petrol)","year_model":"2014 - on","description":""},],"parts":[{"id":"7","category":"BATTERY","name":"OE BATTERY","code":"DIN44","description":""},],"products":[{"id":"549","car_part_id":"549","bestbuy_id":"0","category":"battery","brand":"energizer","name":"DIN44","value":"","description":"","price":""},]},</v>
      </c>
      <c r="M550" s="5" t="str">
        <f aca="false">"parts"&amp;""""&amp;":"&amp;"["&amp;O550&amp;"]"&amp;","&amp;""""&amp;"products"&amp;""""&amp;":"&amp;"["&amp;P550&amp;"]"&amp;"}"&amp;","</f>
        <v>parts":[{"id":"7","category":"BATTERY","name":"OE BATTERY","code":"DIN44","description":""},],"products":[{"id":"549","car_part_id":"549","bestbuy_id":"0","category":"battery","brand":"energizer","name":"DIN44","value":"","description":"","price":""},]},</v>
      </c>
      <c r="N550" s="5" t="str">
        <f aca="false">VLOOKUP(B550,model!$A$2:$V$620,22,0)</f>
        <v>{"id":"549","make_id":"38","model_name":"Manza (Petrol)","year_model":"2014 - on","description":""},</v>
      </c>
      <c r="O550" s="5" t="str">
        <f aca="false">IFERROR(VLOOKUP(C550,part!$A$2:$G$51,7,0),"")</f>
        <v>{"id":"7","category":"BATTERY","name":"OE BATTERY","code":"DIN44","description":""},</v>
      </c>
      <c r="P550" s="5" t="str">
        <f aca="false">VLOOKUP(A550,product!B550:Y1169,23,0)</f>
        <v>{"id":"549","car_part_id":"549","bestbuy_id":"0","category":"battery","brand":"energizer","name":"DIN44","value":"","description":"","price":""},</v>
      </c>
    </row>
    <row r="551" customFormat="false" ht="13.8" hidden="false" customHeight="false" outlineLevel="0" collapsed="false">
      <c r="A551" s="5" t="n">
        <v>550</v>
      </c>
      <c r="B551" s="8" t="n">
        <v>550</v>
      </c>
      <c r="C551" s="5" t="n">
        <f aca="false">IFERROR(VLOOKUP(B551,model!A550:H1169,8,0),"")</f>
        <v>42</v>
      </c>
      <c r="D551" s="5" t="str">
        <f aca="false">IFERROR(VLOOKUP(C551,part!$A$2:$E$51,2,0),"")</f>
        <v>BATTERY</v>
      </c>
      <c r="E551" s="5" t="str">
        <f aca="false">IFERROR(VLOOKUP(C551,part!$A$2:$E$51,3,0),"")</f>
        <v>OE BATTERY</v>
      </c>
      <c r="F551" s="5" t="str">
        <f aca="false">IFERROR(VLOOKUP(C551,part!$A$2:$E$51,4,0),"")</f>
        <v>DIN55H</v>
      </c>
      <c r="G551" s="5" t="n">
        <f aca="false">IFERROR(VLOOKUP(C551,part!$A$2:$E$51,5,0),"")</f>
        <v>0</v>
      </c>
      <c r="H551" s="5" t="str">
        <f aca="false">VLOOKUP(A551,model!$A$1:$I$620,9,0)</f>
        <v>DIN55H</v>
      </c>
      <c r="I551" s="5" t="n">
        <f aca="false">VLOOKUP(B551,model!$A$2:$J$620,10,0)</f>
        <v>0</v>
      </c>
      <c r="J551" s="5" t="n">
        <f aca="false">VLOOKUP(B551,Sheet6!K550:L1453,2,0)</f>
        <v>0</v>
      </c>
      <c r="K551" s="5" t="n">
        <f aca="false">VLOOKUP(B551,model!A550:M1169,13,0)</f>
        <v>0</v>
      </c>
      <c r="L551" s="5" t="str">
        <f aca="false">"{"&amp;""""&amp;"id"&amp;""""&amp;":"&amp;""""&amp;A551&amp;""""&amp;","&amp;""""&amp;"car_model_id"&amp;""""&amp;":"&amp;""""&amp;B551&amp;""""&amp;","&amp;""""&amp;"car_model"&amp;""""&amp;":"&amp;"["&amp;N551&amp;"],"&amp;""""&amp;"parts"&amp;""""&amp;":"&amp;"["&amp;O551&amp;"]"&amp;","&amp;""""&amp;"products"&amp;""""&amp;":"&amp;"["&amp;P551&amp;"]"&amp;"}"&amp;","</f>
        <v>{"id":"550","car_model_id":"550","car_model":[{"id":"550","make_id":"38","model_name":"Manza (Diesel)","year_model":"2014 - on","description":""},],"parts":[{"id":"42","category":"BATTERY","name":"OE BATTERY","code":"DIN55H","description":""},],"products":[{"id":"550","car_part_id":"550","bestbuy_id":"0","category":"battery","brand":"energizer","name":"DIN55H","value":"","description":"","price":""},]},</v>
      </c>
      <c r="M551" s="5" t="str">
        <f aca="false">"parts"&amp;""""&amp;":"&amp;"["&amp;O551&amp;"]"&amp;","&amp;""""&amp;"products"&amp;""""&amp;":"&amp;"["&amp;P551&amp;"]"&amp;"}"&amp;","</f>
        <v>parts":[{"id":"42","category":"BATTERY","name":"OE BATTERY","code":"DIN55H","description":""},],"products":[{"id":"550","car_part_id":"550","bestbuy_id":"0","category":"battery","brand":"energizer","name":"DIN55H","value":"","description":"","price":""},]},</v>
      </c>
      <c r="N551" s="5" t="str">
        <f aca="false">VLOOKUP(B551,model!$A$2:$V$620,22,0)</f>
        <v>{"id":"550","make_id":"38","model_name":"Manza (Diesel)","year_model":"2014 - on","description":""},</v>
      </c>
      <c r="O551" s="5" t="str">
        <f aca="false">IFERROR(VLOOKUP(C551,part!$A$2:$G$51,7,0),"")</f>
        <v>{"id":"42","category":"BATTERY","name":"OE BATTERY","code":"DIN55H","description":""},</v>
      </c>
      <c r="P551" s="5" t="str">
        <f aca="false">VLOOKUP(A551,product!B551:Y1170,23,0)</f>
        <v>{"id":"550","car_part_id":"550","bestbuy_id":"0","category":"battery","brand":"energizer","name":"DIN55H","value":"","description":"","price":""},</v>
      </c>
    </row>
    <row r="552" customFormat="false" ht="13.8" hidden="false" customHeight="false" outlineLevel="0" collapsed="false">
      <c r="A552" s="5" t="n">
        <v>551</v>
      </c>
      <c r="B552" s="8" t="n">
        <v>551</v>
      </c>
      <c r="C552" s="5" t="n">
        <f aca="false">IFERROR(VLOOKUP(B552,model!A551:H1170,8,0),"")</f>
        <v>48</v>
      </c>
      <c r="D552" s="5" t="str">
        <f aca="false">IFERROR(VLOOKUP(C552,part!$A$2:$E$51,2,0),"")</f>
        <v>BATTERY</v>
      </c>
      <c r="E552" s="5" t="str">
        <f aca="false">IFERROR(VLOOKUP(C552,part!$A$2:$E$51,3,0),"")</f>
        <v>OE BATTERY</v>
      </c>
      <c r="F552" s="5" t="str">
        <f aca="false">IFERROR(VLOOKUP(C552,part!$A$2:$E$51,4,0),"")</f>
        <v>DIN55R</v>
      </c>
      <c r="G552" s="5" t="n">
        <f aca="false">IFERROR(VLOOKUP(C552,part!$A$2:$E$51,5,0),"")</f>
        <v>0</v>
      </c>
      <c r="H552" s="5" t="str">
        <f aca="false">VLOOKUP(A552,model!$A$1:$I$620,9,0)</f>
        <v>DIN55R</v>
      </c>
      <c r="I552" s="5" t="n">
        <f aca="false">VLOOKUP(B552,model!$A$2:$J$620,10,0)</f>
        <v>0</v>
      </c>
      <c r="J552" s="5" t="n">
        <f aca="false">VLOOKUP(B552,Sheet6!K551:L1454,2,0)</f>
        <v>0</v>
      </c>
      <c r="K552" s="5" t="n">
        <f aca="false">VLOOKUP(B552,model!A551:M1170,13,0)</f>
        <v>0</v>
      </c>
      <c r="L552" s="5" t="str">
        <f aca="false">"{"&amp;""""&amp;"id"&amp;""""&amp;":"&amp;""""&amp;A552&amp;""""&amp;","&amp;""""&amp;"car_model_id"&amp;""""&amp;":"&amp;""""&amp;B552&amp;""""&amp;","&amp;""""&amp;"car_model"&amp;""""&amp;":"&amp;"["&amp;N552&amp;"],"&amp;""""&amp;"parts"&amp;""""&amp;":"&amp;"["&amp;O552&amp;"]"&amp;","&amp;""""&amp;"products"&amp;""""&amp;":"&amp;"["&amp;P552&amp;"]"&amp;"}"&amp;","</f>
        <v>{"id":"551","car_model_id":"551","car_model":[{"id":"551","make_id":"38","model_name":"Indigo/Indica (Diesel)","year_model":"2014 - on","description":""},],"parts":[{"id":"48","category":"BATTERY","name":"OE BATTERY","code":"DIN55R","description":""},],"products":[{"id":"551","car_part_id":"551","bestbuy_id":"0","category":"battery","brand":"energizer","name":"DIN55R","value":"","description":"","price":""},]},</v>
      </c>
      <c r="M552" s="5" t="str">
        <f aca="false">"parts"&amp;""""&amp;":"&amp;"["&amp;O552&amp;"]"&amp;","&amp;""""&amp;"products"&amp;""""&amp;":"&amp;"["&amp;P552&amp;"]"&amp;"}"&amp;","</f>
        <v>parts":[{"id":"48","category":"BATTERY","name":"OE BATTERY","code":"DIN55R","description":""},],"products":[{"id":"551","car_part_id":"551","bestbuy_id":"0","category":"battery","brand":"energizer","name":"DIN55R","value":"","description":"","price":""},]},</v>
      </c>
      <c r="N552" s="5" t="str">
        <f aca="false">VLOOKUP(B552,model!$A$2:$V$620,22,0)</f>
        <v>{"id":"551","make_id":"38","model_name":"Indigo/Indica (Diesel)","year_model":"2014 - on","description":""},</v>
      </c>
      <c r="O552" s="5" t="str">
        <f aca="false">IFERROR(VLOOKUP(C552,part!$A$2:$G$51,7,0),"")</f>
        <v>{"id":"48","category":"BATTERY","name":"OE BATTERY","code":"DIN55R","description":""},</v>
      </c>
      <c r="P552" s="5" t="str">
        <f aca="false">VLOOKUP(A552,product!B552:Y1171,23,0)</f>
        <v>{"id":"551","car_part_id":"551","bestbuy_id":"0","category":"battery","brand":"energizer","name":"DIN55R","value":"","description":"","price":""},</v>
      </c>
    </row>
    <row r="553" customFormat="false" ht="13.8" hidden="false" customHeight="false" outlineLevel="0" collapsed="false">
      <c r="A553" s="5" t="n">
        <v>552</v>
      </c>
      <c r="B553" s="8" t="n">
        <v>552</v>
      </c>
      <c r="C553" s="5" t="n">
        <f aca="false">IFERROR(VLOOKUP(B553,model!A552:H1171,8,0),"")</f>
        <v>4</v>
      </c>
      <c r="D553" s="5" t="str">
        <f aca="false">IFERROR(VLOOKUP(C553,part!$A$2:$E$51,2,0),"")</f>
        <v>BATTERY</v>
      </c>
      <c r="E553" s="5" t="str">
        <f aca="false">IFERROR(VLOOKUP(C553,part!$A$2:$E$51,3,0),"")</f>
        <v>OE BATTERY</v>
      </c>
      <c r="F553" s="5" t="str">
        <f aca="false">IFERROR(VLOOKUP(C553,part!$A$2:$E$51,4,0),"")</f>
        <v>NS40</v>
      </c>
      <c r="G553" s="5" t="n">
        <f aca="false">IFERROR(VLOOKUP(C553,part!$A$2:$E$51,5,0),"")</f>
        <v>0</v>
      </c>
      <c r="H553" s="5" t="str">
        <f aca="false">VLOOKUP(A553,model!$A$1:$I$620,9,0)</f>
        <v>B20L</v>
      </c>
      <c r="I553" s="5" t="n">
        <f aca="false">VLOOKUP(B553,model!$A$2:$J$620,10,0)</f>
        <v>0</v>
      </c>
      <c r="J553" s="5" t="n">
        <f aca="false">VLOOKUP(B553,Sheet6!K552:L1455,2,0)</f>
        <v>0</v>
      </c>
      <c r="K553" s="5" t="n">
        <f aca="false">VLOOKUP(B553,model!A552:M1171,13,0)</f>
        <v>1990</v>
      </c>
      <c r="L553" s="5" t="str">
        <f aca="false">"{"&amp;""""&amp;"id"&amp;""""&amp;":"&amp;""""&amp;A553&amp;""""&amp;","&amp;""""&amp;"car_model_id"&amp;""""&amp;":"&amp;""""&amp;B553&amp;""""&amp;","&amp;""""&amp;"car_model"&amp;""""&amp;":"&amp;"["&amp;N553&amp;"],"&amp;""""&amp;"parts"&amp;""""&amp;":"&amp;"["&amp;O553&amp;"]"&amp;","&amp;""""&amp;"products"&amp;""""&amp;":"&amp;"["&amp;P553&amp;"]"&amp;"}"&amp;","</f>
        <v>{"id":"552","car_model_id":"552","car_model":[{"id":"552","make_id":"38","model_name":"ACE","year_model":"2014 - on","description":""},],"parts":[{"id":"4","category":"BATTERY","name":"OE BATTERY","code":"NS40","description":""},],"products":[{"id":"552","car_part_id":"552","bestbuy_id":"1990","category":"battery","brand":"energizer","name":"B20L","value":"","description":"4850","price":"4850"},]},</v>
      </c>
      <c r="M553" s="5" t="str">
        <f aca="false">"parts"&amp;""""&amp;":"&amp;"["&amp;O553&amp;"]"&amp;","&amp;""""&amp;"products"&amp;""""&amp;":"&amp;"["&amp;P553&amp;"]"&amp;"}"&amp;","</f>
        <v>parts":[{"id":"4","category":"BATTERY","name":"OE BATTERY","code":"NS40","description":""},],"products":[{"id":"552","car_part_id":"552","bestbuy_id":"1990","category":"battery","brand":"energizer","name":"B20L","value":"","description":"4850","price":"4850"},]},</v>
      </c>
      <c r="N553" s="5" t="str">
        <f aca="false">VLOOKUP(B553,model!$A$2:$V$620,22,0)</f>
        <v>{"id":"552","make_id":"38","model_name":"ACE","year_model":"2014 - on","description":""},</v>
      </c>
      <c r="O553" s="5" t="str">
        <f aca="false">IFERROR(VLOOKUP(C553,part!$A$2:$G$51,7,0),"")</f>
        <v>{"id":"4","category":"BATTERY","name":"OE BATTERY","code":"NS40","description":""},</v>
      </c>
      <c r="P553" s="5" t="str">
        <f aca="false">VLOOKUP(A553,product!B553:Y1172,23,0)</f>
        <v>{"id":"552","car_part_id":"552","bestbuy_id":"1990","category":"battery","brand":"energizer","name":"B20L","value":"","description":"4850","price":"4850"},</v>
      </c>
    </row>
    <row r="554" customFormat="false" ht="13.8" hidden="false" customHeight="false" outlineLevel="0" collapsed="false">
      <c r="A554" s="5" t="n">
        <v>553</v>
      </c>
      <c r="B554" s="8" t="n">
        <v>553</v>
      </c>
      <c r="C554" s="5" t="n">
        <f aca="false">IFERROR(VLOOKUP(B554,model!A553:H1172,8,0),"")</f>
        <v>11</v>
      </c>
      <c r="D554" s="5" t="str">
        <f aca="false">IFERROR(VLOOKUP(C554,part!$A$2:$E$51,2,0),"")</f>
        <v>BATTERY</v>
      </c>
      <c r="E554" s="5" t="str">
        <f aca="false">IFERROR(VLOOKUP(C554,part!$A$2:$E$51,3,0),"")</f>
        <v>OE BATTERY</v>
      </c>
      <c r="F554" s="5" t="str">
        <f aca="false">IFERROR(VLOOKUP(C554,part!$A$2:$E$51,4,0),"")</f>
        <v>N50</v>
      </c>
      <c r="G554" s="5" t="n">
        <f aca="false">IFERROR(VLOOKUP(C554,part!$A$2:$E$51,5,0),"")</f>
        <v>0</v>
      </c>
      <c r="H554" s="5" t="str">
        <f aca="false">VLOOKUP(A554,model!$A$1:$I$620,9,0)</f>
        <v>D26R</v>
      </c>
      <c r="I554" s="5" t="n">
        <f aca="false">VLOOKUP(B554,model!$A$2:$J$620,10,0)</f>
        <v>0</v>
      </c>
      <c r="J554" s="5" t="n">
        <f aca="false">VLOOKUP(B554,Sheet6!K553:L1456,2,0)</f>
        <v>0</v>
      </c>
      <c r="K554" s="5" t="n">
        <f aca="false">VLOOKUP(B554,model!A553:M1172,13,0)</f>
        <v>1982</v>
      </c>
      <c r="L554" s="5" t="str">
        <f aca="false">"{"&amp;""""&amp;"id"&amp;""""&amp;":"&amp;""""&amp;A554&amp;""""&amp;","&amp;""""&amp;"car_model_id"&amp;""""&amp;":"&amp;""""&amp;B554&amp;""""&amp;","&amp;""""&amp;"car_model"&amp;""""&amp;":"&amp;"["&amp;N554&amp;"],"&amp;""""&amp;"parts"&amp;""""&amp;":"&amp;"["&amp;O554&amp;"]"&amp;","&amp;""""&amp;"products"&amp;""""&amp;":"&amp;"["&amp;P554&amp;"]"&amp;"}"&amp;","</f>
        <v>{"id":"553","car_model_id":"553","car_model":[{"id":"553","make_id":"38","model_name":"Super Ace (Diesel) 3-Cylinder","year_model":"2014 - on","description":""},],"parts":[{"id":"11","category":"BATTERY","name":"OE BATTERY","code":"N50","description":""},],"products":[{"id":"553","car_part_id":"553","bestbuy_id":"1982","category":"battery","brand":"energizer","name":"D26R","value":"","description":"6300","price":"6300"},]},</v>
      </c>
      <c r="M554" s="5" t="str">
        <f aca="false">"parts"&amp;""""&amp;":"&amp;"["&amp;O554&amp;"]"&amp;","&amp;""""&amp;"products"&amp;""""&amp;":"&amp;"["&amp;P554&amp;"]"&amp;"}"&amp;","</f>
        <v>parts":[{"id":"11","category":"BATTERY","name":"OE BATTERY","code":"N50","description":""},],"products":[{"id":"553","car_part_id":"553","bestbuy_id":"1982","category":"battery","brand":"energizer","name":"D26R","value":"","description":"6300","price":"6300"},]},</v>
      </c>
      <c r="N554" s="5" t="str">
        <f aca="false">VLOOKUP(B554,model!$A$2:$V$620,22,0)</f>
        <v>{"id":"553","make_id":"38","model_name":"Super Ace (Diesel) 3-Cylinder","year_model":"2014 - on","description":""},</v>
      </c>
      <c r="O554" s="5" t="str">
        <f aca="false">IFERROR(VLOOKUP(C554,part!$A$2:$G$51,7,0),"")</f>
        <v>{"id":"11","category":"BATTERY","name":"OE BATTERY","code":"N50","description":""},</v>
      </c>
      <c r="P554" s="5" t="str">
        <f aca="false">VLOOKUP(A554,product!B554:Y1173,23,0)</f>
        <v>{"id":"553","car_part_id":"553","bestbuy_id":"1982","category":"battery","brand":"energizer","name":"D26R","value":"","description":"6300","price":"6300"},</v>
      </c>
    </row>
    <row r="555" customFormat="false" ht="13.8" hidden="false" customHeight="false" outlineLevel="0" collapsed="false">
      <c r="A555" s="5" t="n">
        <v>554</v>
      </c>
      <c r="B555" s="8" t="n">
        <v>554</v>
      </c>
      <c r="C555" s="5" t="n">
        <f aca="false">IFERROR(VLOOKUP(B555,model!A554:H1173,8,0),"")</f>
        <v>1</v>
      </c>
      <c r="D555" s="5" t="str">
        <f aca="false">IFERROR(VLOOKUP(C555,part!$A$2:$E$51,2,0),"")</f>
        <v>BATTERY</v>
      </c>
      <c r="E555" s="5" t="str">
        <f aca="false">IFERROR(VLOOKUP(C555,part!$A$2:$E$51,3,0),"")</f>
        <v>OE BATTERY</v>
      </c>
      <c r="F555" s="5" t="str">
        <f aca="false">IFERROR(VLOOKUP(C555,part!$A$2:$E$51,4,0),"")</f>
        <v>N70</v>
      </c>
      <c r="G555" s="5" t="n">
        <f aca="false">IFERROR(VLOOKUP(C555,part!$A$2:$E$51,5,0),"")</f>
        <v>0</v>
      </c>
      <c r="H555" s="5" t="str">
        <f aca="false">VLOOKUP(A555,model!$A$1:$I$620,9,0)</f>
        <v>D31R</v>
      </c>
      <c r="I555" s="5" t="n">
        <f aca="false">VLOOKUP(B555,model!$A$2:$J$620,10,0)</f>
        <v>0</v>
      </c>
      <c r="J555" s="5" t="n">
        <f aca="false">VLOOKUP(B555,Sheet6!K554:L1457,2,0)</f>
        <v>0</v>
      </c>
      <c r="K555" s="5" t="n">
        <f aca="false">VLOOKUP(B555,model!A554:M1173,13,0)</f>
        <v>1998</v>
      </c>
      <c r="L555" s="5" t="str">
        <f aca="false">"{"&amp;""""&amp;"id"&amp;""""&amp;":"&amp;""""&amp;A555&amp;""""&amp;","&amp;""""&amp;"car_model_id"&amp;""""&amp;":"&amp;""""&amp;B555&amp;""""&amp;","&amp;""""&amp;"car_model"&amp;""""&amp;":"&amp;"["&amp;N555&amp;"],"&amp;""""&amp;"parts"&amp;""""&amp;":"&amp;"["&amp;O555&amp;"]"&amp;","&amp;""""&amp;"products"&amp;""""&amp;":"&amp;"["&amp;P555&amp;"]"&amp;"}"&amp;","</f>
        <v>{"id":"554","car_model_id":"554","car_model":[{"id":"554","make_id":"38","model_name":"Xenon Pick-up","year_model":"2014 - on","description":""},],"parts":[{"id":"1","category":"BATTERY","name":"OE BATTERY","code":"N70","description":""},],"products":[{"id":"554","car_part_id":"554","bestbuy_id":"1998","category":"battery","brand":"energizer","name":"D31R","value":"","description":"7050","price":"7050"},]},</v>
      </c>
      <c r="M555" s="5" t="str">
        <f aca="false">"parts"&amp;""""&amp;":"&amp;"["&amp;O555&amp;"]"&amp;","&amp;""""&amp;"products"&amp;""""&amp;":"&amp;"["&amp;P555&amp;"]"&amp;"}"&amp;","</f>
        <v>parts":[{"id":"1","category":"BATTERY","name":"OE BATTERY","code":"N70","description":""},],"products":[{"id":"554","car_part_id":"554","bestbuy_id":"1998","category":"battery","brand":"energizer","name":"D31R","value":"","description":"7050","price":"7050"},]},</v>
      </c>
      <c r="N555" s="5" t="str">
        <f aca="false">VLOOKUP(B555,model!$A$2:$V$620,22,0)</f>
        <v>{"id":"554","make_id":"38","model_name":"Xenon Pick-up","year_model":"2014 - on","description":""},</v>
      </c>
      <c r="O555" s="5" t="str">
        <f aca="false">IFERROR(VLOOKUP(C555,part!$A$2:$G$51,7,0),"")</f>
        <v>{"id":"1","category":"BATTERY","name":"OE BATTERY","code":"N70","description":""},</v>
      </c>
      <c r="P555" s="5" t="str">
        <f aca="false">VLOOKUP(A555,product!B555:Y1174,23,0)</f>
        <v>{"id":"554","car_part_id":"554","bestbuy_id":"1998","category":"battery","brand":"energizer","name":"D31R","value":"","description":"7050","price":"7050"},</v>
      </c>
    </row>
    <row r="556" customFormat="false" ht="13.8" hidden="false" customHeight="false" outlineLevel="0" collapsed="false">
      <c r="A556" s="5" t="n">
        <v>555</v>
      </c>
      <c r="B556" s="8" t="n">
        <v>555</v>
      </c>
      <c r="C556" s="5" t="n">
        <f aca="false">IFERROR(VLOOKUP(B556,model!A555:H1174,8,0),"")</f>
        <v>3</v>
      </c>
      <c r="D556" s="5" t="str">
        <f aca="false">IFERROR(VLOOKUP(C556,part!$A$2:$E$51,2,0),"")</f>
        <v>BATTERY</v>
      </c>
      <c r="E556" s="5" t="str">
        <f aca="false">IFERROR(VLOOKUP(C556,part!$A$2:$E$51,3,0),"")</f>
        <v>OE BATTERY</v>
      </c>
      <c r="F556" s="5" t="str">
        <f aca="false">IFERROR(VLOOKUP(C556,part!$A$2:$E$51,4,0),"")</f>
        <v>NS60</v>
      </c>
      <c r="G556" s="5" t="n">
        <f aca="false">IFERROR(VLOOKUP(C556,part!$A$2:$E$51,5,0),"")</f>
        <v>0</v>
      </c>
      <c r="H556" s="5" t="str">
        <f aca="false">VLOOKUP(A556,model!$A$1:$I$620,9,0)</f>
        <v>B24LS</v>
      </c>
      <c r="I556" s="5" t="n">
        <f aca="false">VLOOKUP(B556,model!$A$2:$J$620,10,0)</f>
        <v>1985</v>
      </c>
      <c r="J556" s="5" t="n">
        <f aca="false">VLOOKUP(B556,Sheet6!K555:L1458,2,0)</f>
        <v>0</v>
      </c>
      <c r="K556" s="5" t="str">
        <f aca="false">VLOOKUP(B556,model!A555:M1174,13,0)</f>
        <v>1988/1985</v>
      </c>
      <c r="L556" s="5" t="str">
        <f aca="false">"{"&amp;""""&amp;"id"&amp;""""&amp;":"&amp;""""&amp;A556&amp;""""&amp;","&amp;""""&amp;"car_model_id"&amp;""""&amp;":"&amp;""""&amp;B556&amp;""""&amp;","&amp;""""&amp;"car_model"&amp;""""&amp;":"&amp;"["&amp;N556&amp;"],"&amp;""""&amp;"parts"&amp;""""&amp;":"&amp;"["&amp;O556&amp;"]"&amp;","&amp;""""&amp;"products"&amp;""""&amp;":"&amp;"["&amp;P556&amp;"]"&amp;"}"&amp;","</f>
        <v>{"id":"555","car_model_id":"555","car_model":[{"id":"555","make_id":"39","model_name":"Echo","year_model":"2000 - on","description":""},],"parts":[{"id":"3","category":"BATTERY","name":"OE BATTERY","code":"NS60","description":""},],"products":[{"id":"555","car_part_id":"555","bestbuy_id":"1988","category":"battery","brand":"energizer","name":"B24LS","value":"","description":"5250","price":"5250"},{"id":"678","car_part_id":"555","bestbuy_id":"1985","category":"battery","brand":"energizer","name":"B24LS","description":"","price":"5300"},]},</v>
      </c>
      <c r="M556" s="5" t="str">
        <f aca="false">"parts"&amp;""""&amp;":"&amp;"["&amp;O556&amp;"]"&amp;","&amp;""""&amp;"products"&amp;""""&amp;":"&amp;"["&amp;P556&amp;"]"&amp;"}"&amp;","</f>
        <v>parts":[{"id":"3","category":"BATTERY","name":"OE BATTERY","code":"NS60","description":""},],"products":[{"id":"555","car_part_id":"555","bestbuy_id":"1988","category":"battery","brand":"energizer","name":"B24LS","value":"","description":"5250","price":"5250"},{"id":"678","car_part_id":"555","bestbuy_id":"1985","category":"battery","brand":"energizer","name":"B24LS","description":"","price":"5300"},]},</v>
      </c>
      <c r="N556" s="5" t="str">
        <f aca="false">VLOOKUP(B556,model!$A$2:$V$620,22,0)</f>
        <v>{"id":"555","make_id":"39","model_name":"Echo","year_model":"2000 - on","description":""},</v>
      </c>
      <c r="O556" s="5" t="str">
        <f aca="false">IFERROR(VLOOKUP(C556,part!$A$2:$G$51,7,0),"")</f>
        <v>{"id":"3","category":"BATTERY","name":"OE BATTERY","code":"NS60","description":""},</v>
      </c>
      <c r="P556" s="5" t="str">
        <f aca="false">VLOOKUP(A556,product!B556:Y1175,23,0)</f>
        <v>{"id":"555","car_part_id":"555","bestbuy_id":"1988","category":"battery","brand":"energizer","name":"B24LS","value":"","description":"5250","price":"5250"},{"id":"678","car_part_id":"555","bestbuy_id":"1985","category":"battery","brand":"energizer","name":"B24LS","description":"","price":"5300"},</v>
      </c>
    </row>
    <row r="557" customFormat="false" ht="13.8" hidden="false" customHeight="false" outlineLevel="0" collapsed="false">
      <c r="A557" s="5" t="n">
        <v>556</v>
      </c>
      <c r="B557" s="8" t="n">
        <v>556</v>
      </c>
      <c r="C557" s="5" t="n">
        <f aca="false">IFERROR(VLOOKUP(B557,model!A556:H1175,8,0),"")</f>
        <v>1</v>
      </c>
      <c r="D557" s="5" t="str">
        <f aca="false">IFERROR(VLOOKUP(C557,part!$A$2:$E$51,2,0),"")</f>
        <v>BATTERY</v>
      </c>
      <c r="E557" s="5" t="str">
        <f aca="false">IFERROR(VLOOKUP(C557,part!$A$2:$E$51,3,0),"")</f>
        <v>OE BATTERY</v>
      </c>
      <c r="F557" s="5" t="str">
        <f aca="false">IFERROR(VLOOKUP(C557,part!$A$2:$E$51,4,0),"")</f>
        <v>N70</v>
      </c>
      <c r="G557" s="5" t="n">
        <f aca="false">IFERROR(VLOOKUP(C557,part!$A$2:$E$51,5,0),"")</f>
        <v>0</v>
      </c>
      <c r="H557" s="5" t="str">
        <f aca="false">VLOOKUP(A557,model!$A$1:$I$620,9,0)</f>
        <v>D31L</v>
      </c>
      <c r="I557" s="5" t="n">
        <f aca="false">VLOOKUP(B557,model!$A$2:$J$620,10,0)</f>
        <v>0</v>
      </c>
      <c r="J557" s="5" t="n">
        <f aca="false">VLOOKUP(B557,Sheet6!K556:L1459,2,0)</f>
        <v>0</v>
      </c>
      <c r="K557" s="5" t="n">
        <f aca="false">VLOOKUP(B557,model!A556:M1175,13,0)</f>
        <v>1996</v>
      </c>
      <c r="L557" s="5" t="str">
        <f aca="false">"{"&amp;""""&amp;"id"&amp;""""&amp;":"&amp;""""&amp;A557&amp;""""&amp;","&amp;""""&amp;"car_model_id"&amp;""""&amp;":"&amp;""""&amp;B557&amp;""""&amp;","&amp;""""&amp;"car_model"&amp;""""&amp;":"&amp;"["&amp;N557&amp;"],"&amp;""""&amp;"parts"&amp;""""&amp;":"&amp;"["&amp;O557&amp;"]"&amp;","&amp;""""&amp;"products"&amp;""""&amp;":"&amp;"["&amp;P557&amp;"]"&amp;"}"&amp;","</f>
        <v>{"id":"556","car_model_id":"556","car_model":[{"id":"556","make_id":"39","model_name":"Fortuner (Diesel)","year_model":"2005 - on","description":""},],"parts":[{"id":"1","category":"BATTERY","name":"OE BATTERY","code":"N70","description":""},],"products":[{"id":"556","car_part_id":"556","bestbuy_id":"1996","category":"battery","brand":"energizer","name":"D31L","value":"","description":"7050","price":"7050"},]},</v>
      </c>
      <c r="M557" s="5" t="str">
        <f aca="false">"parts"&amp;""""&amp;":"&amp;"["&amp;O557&amp;"]"&amp;","&amp;""""&amp;"products"&amp;""""&amp;":"&amp;"["&amp;P557&amp;"]"&amp;"}"&amp;","</f>
        <v>parts":[{"id":"1","category":"BATTERY","name":"OE BATTERY","code":"N70","description":""},],"products":[{"id":"556","car_part_id":"556","bestbuy_id":"1996","category":"battery","brand":"energizer","name":"D31L","value":"","description":"7050","price":"7050"},]},</v>
      </c>
      <c r="N557" s="5" t="str">
        <f aca="false">VLOOKUP(B557,model!$A$2:$V$620,22,0)</f>
        <v>{"id":"556","make_id":"39","model_name":"Fortuner (Diesel)","year_model":"2005 - on","description":""},</v>
      </c>
      <c r="O557" s="5" t="str">
        <f aca="false">IFERROR(VLOOKUP(C557,part!$A$2:$G$51,7,0),"")</f>
        <v>{"id":"1","category":"BATTERY","name":"OE BATTERY","code":"N70","description":""},</v>
      </c>
      <c r="P557" s="5" t="str">
        <f aca="false">VLOOKUP(A557,product!B557:Y1176,23,0)</f>
        <v>{"id":"556","car_part_id":"556","bestbuy_id":"1996","category":"battery","brand":"energizer","name":"D31L","value":"","description":"7050","price":"7050"},</v>
      </c>
    </row>
    <row r="558" customFormat="false" ht="13.8" hidden="false" customHeight="false" outlineLevel="0" collapsed="false">
      <c r="A558" s="5" t="n">
        <v>557</v>
      </c>
      <c r="B558" s="8" t="n">
        <v>557</v>
      </c>
      <c r="C558" s="5" t="n">
        <f aca="false">IFERROR(VLOOKUP(B558,model!A557:H1176,8,0),"")</f>
        <v>22</v>
      </c>
      <c r="D558" s="5" t="str">
        <f aca="false">IFERROR(VLOOKUP(C558,part!$A$2:$E$51,2,0),"")</f>
        <v>BATTERY</v>
      </c>
      <c r="E558" s="5" t="str">
        <f aca="false">IFERROR(VLOOKUP(C558,part!$A$2:$E$51,3,0),"")</f>
        <v>OE BATTERY</v>
      </c>
      <c r="F558" s="5" t="str">
        <f aca="false">IFERROR(VLOOKUP(C558,part!$A$2:$E$51,4,0),"")</f>
        <v>N50L</v>
      </c>
      <c r="G558" s="5" t="n">
        <f aca="false">IFERROR(VLOOKUP(C558,part!$A$2:$E$51,5,0),"")</f>
        <v>0</v>
      </c>
      <c r="H558" s="5" t="str">
        <f aca="false">VLOOKUP(A558,model!$A$1:$I$620,9,0)</f>
        <v>D26L</v>
      </c>
      <c r="I558" s="5" t="n">
        <f aca="false">VLOOKUP(B558,model!$A$2:$J$620,10,0)</f>
        <v>0</v>
      </c>
      <c r="J558" s="5" t="n">
        <f aca="false">VLOOKUP(B558,Sheet6!K557:L1460,2,0)</f>
        <v>0</v>
      </c>
      <c r="K558" s="5" t="n">
        <f aca="false">VLOOKUP(B558,model!A557:M1176,13,0)</f>
        <v>1995</v>
      </c>
      <c r="L558" s="5" t="str">
        <f aca="false">"{"&amp;""""&amp;"id"&amp;""""&amp;":"&amp;""""&amp;A558&amp;""""&amp;","&amp;""""&amp;"car_model_id"&amp;""""&amp;":"&amp;""""&amp;B558&amp;""""&amp;","&amp;""""&amp;"car_model"&amp;""""&amp;":"&amp;"["&amp;N558&amp;"],"&amp;""""&amp;"parts"&amp;""""&amp;":"&amp;"["&amp;O558&amp;"]"&amp;","&amp;""""&amp;"products"&amp;""""&amp;":"&amp;"["&amp;P558&amp;"]"&amp;"}"&amp;","</f>
        <v>{"id":"557","car_model_id":"557","car_model":[{"id":"557","make_id":"39","model_name":"Fortuner (Gas)","year_model":"2006 - on","description":""},],"parts":[{"id":"22","category":"BATTERY","name":"OE BATTERY","code":"N50L","description":""},],"products":[{"id":"557","car_part_id":"557","bestbuy_id":"1995","category":"battery","brand":"energizer","name":"D26L","value":"","description":"6300","price":"6300"},]},</v>
      </c>
      <c r="M558" s="5" t="str">
        <f aca="false">"parts"&amp;""""&amp;":"&amp;"["&amp;O558&amp;"]"&amp;","&amp;""""&amp;"products"&amp;""""&amp;":"&amp;"["&amp;P558&amp;"]"&amp;"}"&amp;","</f>
        <v>parts":[{"id":"22","category":"BATTERY","name":"OE BATTERY","code":"N50L","description":""},],"products":[{"id":"557","car_part_id":"557","bestbuy_id":"1995","category":"battery","brand":"energizer","name":"D26L","value":"","description":"6300","price":"6300"},]},</v>
      </c>
      <c r="N558" s="5" t="str">
        <f aca="false">VLOOKUP(B558,model!$A$2:$V$620,22,0)</f>
        <v>{"id":"557","make_id":"39","model_name":"Fortuner (Gas)","year_model":"2006 - on","description":""},</v>
      </c>
      <c r="O558" s="5" t="str">
        <f aca="false">IFERROR(VLOOKUP(C558,part!$A$2:$G$51,7,0),"")</f>
        <v>{"id":"22","category":"BATTERY","name":"OE BATTERY","code":"N50L","description":""},</v>
      </c>
      <c r="P558" s="5" t="str">
        <f aca="false">VLOOKUP(A558,product!B558:Y1177,23,0)</f>
        <v>{"id":"557","car_part_id":"557","bestbuy_id":"1995","category":"battery","brand":"energizer","name":"D26L","value":"","description":"6300","price":"6300"},</v>
      </c>
    </row>
    <row r="559" customFormat="false" ht="13.8" hidden="false" customHeight="false" outlineLevel="0" collapsed="false">
      <c r="A559" s="5" t="n">
        <v>558</v>
      </c>
      <c r="B559" s="8" t="n">
        <v>558</v>
      </c>
      <c r="C559" s="5" t="n">
        <f aca="false">IFERROR(VLOOKUP(B559,model!A558:H1177,8,0),"")</f>
        <v>41</v>
      </c>
      <c r="D559" s="5" t="str">
        <f aca="false">IFERROR(VLOOKUP(C559,part!$A$2:$E$51,2,0),"")</f>
        <v>BATTERY</v>
      </c>
      <c r="E559" s="5" t="str">
        <f aca="false">IFERROR(VLOOKUP(C559,part!$A$2:$E$51,3,0),"")</f>
        <v>OE BATTERY</v>
      </c>
      <c r="F559" s="5" t="str">
        <f aca="false">IFERROR(VLOOKUP(C559,part!$A$2:$E$51,4,0),"")</f>
        <v>DIN66H</v>
      </c>
      <c r="G559" s="5" t="n">
        <f aca="false">IFERROR(VLOOKUP(C559,part!$A$2:$E$51,5,0),"")</f>
        <v>0</v>
      </c>
      <c r="H559" s="5" t="str">
        <f aca="false">VLOOKUP(A559,model!$A$1:$I$620,9,0)</f>
        <v>DIN66H</v>
      </c>
      <c r="I559" s="5" t="n">
        <f aca="false">VLOOKUP(B559,model!$A$2:$J$620,10,0)</f>
        <v>0</v>
      </c>
      <c r="J559" s="5" t="n">
        <f aca="false">VLOOKUP(B559,Sheet6!K558:L1461,2,0)</f>
        <v>0</v>
      </c>
      <c r="K559" s="5" t="n">
        <f aca="false">VLOOKUP(B559,model!A558:M1177,13,0)</f>
        <v>0</v>
      </c>
      <c r="L559" s="5" t="str">
        <f aca="false">"{"&amp;""""&amp;"id"&amp;""""&amp;":"&amp;""""&amp;A559&amp;""""&amp;","&amp;""""&amp;"car_model_id"&amp;""""&amp;":"&amp;""""&amp;B559&amp;""""&amp;","&amp;""""&amp;"car_model"&amp;""""&amp;":"&amp;"["&amp;N559&amp;"],"&amp;""""&amp;"parts"&amp;""""&amp;":"&amp;"["&amp;O559&amp;"]"&amp;","&amp;""""&amp;"products"&amp;""""&amp;":"&amp;"["&amp;P559&amp;"]"&amp;"}"&amp;","</f>
        <v>{"id":"558","car_model_id":"558","car_model":[{"id":"558","make_id":"39","model_name":"Fortuner (Diesel)","year_model":"2016","description":""},],"parts":[{"id":"41","category":"BATTERY","name":"OE BATTERY","code":"DIN66H","description":""},],"products":[{"id":"558","car_part_id":"558","bestbuy_id":"0","category":"battery","brand":"energizer","name":"DIN66H","value":"","description":"","price":""},]},</v>
      </c>
      <c r="M559" s="5" t="str">
        <f aca="false">"parts"&amp;""""&amp;":"&amp;"["&amp;O559&amp;"]"&amp;","&amp;""""&amp;"products"&amp;""""&amp;":"&amp;"["&amp;P559&amp;"]"&amp;"}"&amp;","</f>
        <v>parts":[{"id":"41","category":"BATTERY","name":"OE BATTERY","code":"DIN66H","description":""},],"products":[{"id":"558","car_part_id":"558","bestbuy_id":"0","category":"battery","brand":"energizer","name":"DIN66H","value":"","description":"","price":""},]},</v>
      </c>
      <c r="N559" s="5" t="str">
        <f aca="false">VLOOKUP(B559,model!$A$2:$V$620,22,0)</f>
        <v>{"id":"558","make_id":"39","model_name":"Fortuner (Diesel)","year_model":"2016","description":""},</v>
      </c>
      <c r="O559" s="5" t="str">
        <f aca="false">IFERROR(VLOOKUP(C559,part!$A$2:$G$51,7,0),"")</f>
        <v>{"id":"41","category":"BATTERY","name":"OE BATTERY","code":"DIN66H","description":""},</v>
      </c>
      <c r="P559" s="5" t="str">
        <f aca="false">VLOOKUP(A559,product!B559:Y1178,23,0)</f>
        <v>{"id":"558","car_part_id":"558","bestbuy_id":"0","category":"battery","brand":"energizer","name":"DIN66H","value":"","description":"","price":""},</v>
      </c>
    </row>
    <row r="560" customFormat="false" ht="13.8" hidden="false" customHeight="false" outlineLevel="0" collapsed="false">
      <c r="A560" s="5" t="n">
        <v>559</v>
      </c>
      <c r="B560" s="8" t="n">
        <v>559</v>
      </c>
      <c r="C560" s="5" t="n">
        <f aca="false">IFERROR(VLOOKUP(B560,model!A559:H1178,8,0),"")</f>
        <v>1</v>
      </c>
      <c r="D560" s="5" t="str">
        <f aca="false">IFERROR(VLOOKUP(C560,part!$A$2:$E$51,2,0),"")</f>
        <v>BATTERY</v>
      </c>
      <c r="E560" s="5" t="str">
        <f aca="false">IFERROR(VLOOKUP(C560,part!$A$2:$E$51,3,0),"")</f>
        <v>OE BATTERY</v>
      </c>
      <c r="F560" s="5" t="str">
        <f aca="false">IFERROR(VLOOKUP(C560,part!$A$2:$E$51,4,0),"")</f>
        <v>N70</v>
      </c>
      <c r="G560" s="5" t="n">
        <f aca="false">IFERROR(VLOOKUP(C560,part!$A$2:$E$51,5,0),"")</f>
        <v>0</v>
      </c>
      <c r="H560" s="5" t="str">
        <f aca="false">VLOOKUP(A560,model!$A$1:$I$620,9,0)</f>
        <v>D31L</v>
      </c>
      <c r="I560" s="5" t="n">
        <f aca="false">VLOOKUP(B560,model!$A$2:$J$620,10,0)</f>
        <v>0</v>
      </c>
      <c r="J560" s="5" t="n">
        <f aca="false">VLOOKUP(B560,Sheet6!K559:L1462,2,0)</f>
        <v>0</v>
      </c>
      <c r="K560" s="5" t="n">
        <f aca="false">VLOOKUP(B560,model!A559:M1178,13,0)</f>
        <v>1996</v>
      </c>
      <c r="L560" s="5" t="str">
        <f aca="false">"{"&amp;""""&amp;"id"&amp;""""&amp;":"&amp;""""&amp;A560&amp;""""&amp;","&amp;""""&amp;"car_model_id"&amp;""""&amp;":"&amp;""""&amp;B560&amp;""""&amp;","&amp;""""&amp;"car_model"&amp;""""&amp;":"&amp;"["&amp;N560&amp;"],"&amp;""""&amp;"parts"&amp;""""&amp;":"&amp;"["&amp;O560&amp;"]"&amp;","&amp;""""&amp;"products"&amp;""""&amp;":"&amp;"["&amp;P560&amp;"]"&amp;"}"&amp;","</f>
        <v>{"id":"559","car_model_id":"559","car_model":[{"id":"559","make_id":"39","model_name":"HI Ace (Diesel)","year_model":"1999 - on","description":""},],"parts":[{"id":"1","category":"BATTERY","name":"OE BATTERY","code":"N70","description":""},],"products":[{"id":"559","car_part_id":"559","bestbuy_id":"1996","category":"battery","brand":"energizer","name":"D31L","value":"","description":"7050","price":"7050"},]},</v>
      </c>
      <c r="M560" s="5" t="str">
        <f aca="false">"parts"&amp;""""&amp;":"&amp;"["&amp;O560&amp;"]"&amp;","&amp;""""&amp;"products"&amp;""""&amp;":"&amp;"["&amp;P560&amp;"]"&amp;"}"&amp;","</f>
        <v>parts":[{"id":"1","category":"BATTERY","name":"OE BATTERY","code":"N70","description":""},],"products":[{"id":"559","car_part_id":"559","bestbuy_id":"1996","category":"battery","brand":"energizer","name":"D31L","value":"","description":"7050","price":"7050"},]},</v>
      </c>
      <c r="N560" s="5" t="str">
        <f aca="false">VLOOKUP(B560,model!$A$2:$V$620,22,0)</f>
        <v>{"id":"559","make_id":"39","model_name":"HI Ace (Diesel)","year_model":"1999 - on","description":""},</v>
      </c>
      <c r="O560" s="5" t="str">
        <f aca="false">IFERROR(VLOOKUP(C560,part!$A$2:$G$51,7,0),"")</f>
        <v>{"id":"1","category":"BATTERY","name":"OE BATTERY","code":"N70","description":""},</v>
      </c>
      <c r="P560" s="5" t="str">
        <f aca="false">VLOOKUP(A560,product!B560:Y1179,23,0)</f>
        <v>{"id":"559","car_part_id":"559","bestbuy_id":"1996","category":"battery","brand":"energizer","name":"D31L","value":"","description":"7050","price":"7050"},</v>
      </c>
    </row>
    <row r="561" customFormat="false" ht="13.8" hidden="false" customHeight="false" outlineLevel="0" collapsed="false">
      <c r="A561" s="5" t="n">
        <v>560</v>
      </c>
      <c r="B561" s="8" t="n">
        <v>560</v>
      </c>
      <c r="C561" s="5" t="n">
        <f aca="false">IFERROR(VLOOKUP(B561,model!A560:H1179,8,0),"")</f>
        <v>11</v>
      </c>
      <c r="D561" s="5" t="str">
        <f aca="false">IFERROR(VLOOKUP(C561,part!$A$2:$E$51,2,0),"")</f>
        <v>BATTERY</v>
      </c>
      <c r="E561" s="5" t="str">
        <f aca="false">IFERROR(VLOOKUP(C561,part!$A$2:$E$51,3,0),"")</f>
        <v>OE BATTERY</v>
      </c>
      <c r="F561" s="5" t="str">
        <f aca="false">IFERROR(VLOOKUP(C561,part!$A$2:$E$51,4,0),"")</f>
        <v>N50</v>
      </c>
      <c r="G561" s="5" t="n">
        <f aca="false">IFERROR(VLOOKUP(C561,part!$A$2:$E$51,5,0),"")</f>
        <v>0</v>
      </c>
      <c r="H561" s="5" t="str">
        <f aca="false">VLOOKUP(A561,model!$A$1:$I$620,9,0)</f>
        <v>D26L</v>
      </c>
      <c r="I561" s="5" t="n">
        <f aca="false">VLOOKUP(B561,model!$A$2:$J$620,10,0)</f>
        <v>0</v>
      </c>
      <c r="J561" s="5" t="n">
        <f aca="false">VLOOKUP(B561,Sheet6!K560:L1463,2,0)</f>
        <v>0</v>
      </c>
      <c r="K561" s="5" t="n">
        <f aca="false">VLOOKUP(B561,model!A560:M1179,13,0)</f>
        <v>1995</v>
      </c>
      <c r="L561" s="5" t="str">
        <f aca="false">"{"&amp;""""&amp;"id"&amp;""""&amp;":"&amp;""""&amp;A561&amp;""""&amp;","&amp;""""&amp;"car_model_id"&amp;""""&amp;":"&amp;""""&amp;B561&amp;""""&amp;","&amp;""""&amp;"car_model"&amp;""""&amp;":"&amp;"["&amp;N561&amp;"],"&amp;""""&amp;"parts"&amp;""""&amp;":"&amp;"["&amp;O561&amp;"]"&amp;","&amp;""""&amp;"products"&amp;""""&amp;":"&amp;"["&amp;P561&amp;"]"&amp;"}"&amp;","</f>
        <v>{"id":"560","car_model_id":"560","car_model":[{"id":"560","make_id":"39","model_name":"HI Ace (Gasoline)","year_model":"1994 - on","description":""},],"parts":[{"id":"11","category":"BATTERY","name":"OE BATTERY","code":"N50","description":""},],"products":[{"id":"560","car_part_id":"560","bestbuy_id":"1995","category":"battery","brand":"energizer","name":"D26L","value":"","description":"6300","price":"6300"},]},</v>
      </c>
      <c r="M561" s="5" t="str">
        <f aca="false">"parts"&amp;""""&amp;":"&amp;"["&amp;O561&amp;"]"&amp;","&amp;""""&amp;"products"&amp;""""&amp;":"&amp;"["&amp;P561&amp;"]"&amp;"}"&amp;","</f>
        <v>parts":[{"id":"11","category":"BATTERY","name":"OE BATTERY","code":"N50","description":""},],"products":[{"id":"560","car_part_id":"560","bestbuy_id":"1995","category":"battery","brand":"energizer","name":"D26L","value":"","description":"6300","price":"6300"},]},</v>
      </c>
      <c r="N561" s="5" t="str">
        <f aca="false">VLOOKUP(B561,model!$A$2:$V$620,22,0)</f>
        <v>{"id":"560","make_id":"39","model_name":"HI Ace (Gasoline)","year_model":"1994 - on","description":""},</v>
      </c>
      <c r="O561" s="5" t="str">
        <f aca="false">IFERROR(VLOOKUP(C561,part!$A$2:$G$51,7,0),"")</f>
        <v>{"id":"11","category":"BATTERY","name":"OE BATTERY","code":"N50","description":""},</v>
      </c>
      <c r="P561" s="5" t="str">
        <f aca="false">VLOOKUP(A561,product!B561:Y1180,23,0)</f>
        <v>{"id":"560","car_part_id":"560","bestbuy_id":"1995","category":"battery","brand":"energizer","name":"D26L","value":"","description":"6300","price":"6300"},</v>
      </c>
    </row>
    <row r="562" customFormat="false" ht="13.8" hidden="false" customHeight="false" outlineLevel="0" collapsed="false">
      <c r="A562" s="5" t="n">
        <v>561</v>
      </c>
      <c r="B562" s="8" t="n">
        <v>561</v>
      </c>
      <c r="C562" s="5" t="n">
        <f aca="false">IFERROR(VLOOKUP(B562,model!A561:H1180,8,0),"")</f>
        <v>11</v>
      </c>
      <c r="D562" s="5" t="str">
        <f aca="false">IFERROR(VLOOKUP(C562,part!$A$2:$E$51,2,0),"")</f>
        <v>BATTERY</v>
      </c>
      <c r="E562" s="5" t="str">
        <f aca="false">IFERROR(VLOOKUP(C562,part!$A$2:$E$51,3,0),"")</f>
        <v>OE BATTERY</v>
      </c>
      <c r="F562" s="5" t="str">
        <f aca="false">IFERROR(VLOOKUP(C562,part!$A$2:$E$51,4,0),"")</f>
        <v>N50</v>
      </c>
      <c r="G562" s="5" t="n">
        <f aca="false">IFERROR(VLOOKUP(C562,part!$A$2:$E$51,5,0),"")</f>
        <v>0</v>
      </c>
      <c r="H562" s="5" t="str">
        <f aca="false">VLOOKUP(A562,model!$A$1:$I$620,9,0)</f>
        <v>D26R</v>
      </c>
      <c r="I562" s="5" t="n">
        <f aca="false">VLOOKUP(B562,model!$A$2:$J$620,10,0)</f>
        <v>0</v>
      </c>
      <c r="J562" s="5" t="n">
        <f aca="false">VLOOKUP(B562,Sheet6!K561:L1464,2,0)</f>
        <v>0</v>
      </c>
      <c r="K562" s="5" t="n">
        <f aca="false">VLOOKUP(B562,model!A561:M1180,13,0)</f>
        <v>1982</v>
      </c>
      <c r="L562" s="5" t="str">
        <f aca="false">"{"&amp;""""&amp;"id"&amp;""""&amp;":"&amp;""""&amp;A562&amp;""""&amp;","&amp;""""&amp;"car_model_id"&amp;""""&amp;":"&amp;""""&amp;B562&amp;""""&amp;","&amp;""""&amp;"car_model"&amp;""""&amp;":"&amp;"["&amp;N562&amp;"],"&amp;""""&amp;"parts"&amp;""""&amp;":"&amp;"["&amp;O562&amp;"]"&amp;","&amp;""""&amp;"products"&amp;""""&amp;":"&amp;"["&amp;P562&amp;"]"&amp;"}"&amp;","</f>
        <v>{"id":"561","car_model_id":"561","car_model":[{"id":"561","make_id":"39","model_name":"HI Ace Grandia","year_model":"1999 - on","description":""},],"parts":[{"id":"11","category":"BATTERY","name":"OE BATTERY","code":"N50","description":""},],"products":[{"id":"561","car_part_id":"561","bestbuy_id":"1982","category":"battery","brand":"energizer","name":"D26R","value":"","description":"6300","price":"6300"},]},</v>
      </c>
      <c r="M562" s="5" t="str">
        <f aca="false">"parts"&amp;""""&amp;":"&amp;"["&amp;O562&amp;"]"&amp;","&amp;""""&amp;"products"&amp;""""&amp;":"&amp;"["&amp;P562&amp;"]"&amp;"}"&amp;","</f>
        <v>parts":[{"id":"11","category":"BATTERY","name":"OE BATTERY","code":"N50","description":""},],"products":[{"id":"561","car_part_id":"561","bestbuy_id":"1982","category":"battery","brand":"energizer","name":"D26R","value":"","description":"6300","price":"6300"},]},</v>
      </c>
      <c r="N562" s="5" t="str">
        <f aca="false">VLOOKUP(B562,model!$A$2:$V$620,22,0)</f>
        <v>{"id":"561","make_id":"39","model_name":"HI Ace Grandia","year_model":"1999 - on","description":""},</v>
      </c>
      <c r="O562" s="5" t="str">
        <f aca="false">IFERROR(VLOOKUP(C562,part!$A$2:$G$51,7,0),"")</f>
        <v>{"id":"11","category":"BATTERY","name":"OE BATTERY","code":"N50","description":""},</v>
      </c>
      <c r="P562" s="5" t="str">
        <f aca="false">VLOOKUP(A562,product!B562:Y1181,23,0)</f>
        <v>{"id":"561","car_part_id":"561","bestbuy_id":"1982","category":"battery","brand":"energizer","name":"D26R","value":"","description":"6300","price":"6300"},</v>
      </c>
    </row>
    <row r="563" customFormat="false" ht="13.8" hidden="false" customHeight="false" outlineLevel="0" collapsed="false">
      <c r="A563" s="5" t="n">
        <v>562</v>
      </c>
      <c r="B563" s="8" t="n">
        <v>562</v>
      </c>
      <c r="C563" s="5" t="n">
        <f aca="false">IFERROR(VLOOKUP(B563,model!A562:H1181,8,0),"")</f>
        <v>11</v>
      </c>
      <c r="D563" s="5" t="str">
        <f aca="false">IFERROR(VLOOKUP(C563,part!$A$2:$E$51,2,0),"")</f>
        <v>BATTERY</v>
      </c>
      <c r="E563" s="5" t="str">
        <f aca="false">IFERROR(VLOOKUP(C563,part!$A$2:$E$51,3,0),"")</f>
        <v>OE BATTERY</v>
      </c>
      <c r="F563" s="5" t="str">
        <f aca="false">IFERROR(VLOOKUP(C563,part!$A$2:$E$51,4,0),"")</f>
        <v>N50</v>
      </c>
      <c r="G563" s="5" t="n">
        <f aca="false">IFERROR(VLOOKUP(C563,part!$A$2:$E$51,5,0),"")</f>
        <v>0</v>
      </c>
      <c r="H563" s="5" t="str">
        <f aca="false">VLOOKUP(A563,model!$A$1:$I$620,9,0)</f>
        <v>D26L</v>
      </c>
      <c r="I563" s="5" t="n">
        <f aca="false">VLOOKUP(B563,model!$A$2:$J$620,10,0)</f>
        <v>0</v>
      </c>
      <c r="J563" s="5" t="n">
        <f aca="false">VLOOKUP(B563,Sheet6!K562:L1465,2,0)</f>
        <v>0</v>
      </c>
      <c r="K563" s="5" t="n">
        <f aca="false">VLOOKUP(B563,model!A562:M1181,13,0)</f>
        <v>1995</v>
      </c>
      <c r="L563" s="5" t="str">
        <f aca="false">"{"&amp;""""&amp;"id"&amp;""""&amp;":"&amp;""""&amp;A563&amp;""""&amp;","&amp;""""&amp;"car_model_id"&amp;""""&amp;":"&amp;""""&amp;B563&amp;""""&amp;","&amp;""""&amp;"car_model"&amp;""""&amp;":"&amp;"["&amp;N563&amp;"],"&amp;""""&amp;"parts"&amp;""""&amp;":"&amp;"["&amp;O563&amp;"]"&amp;","&amp;""""&amp;"products"&amp;""""&amp;":"&amp;"["&amp;P563&amp;"]"&amp;"}"&amp;","</f>
        <v>{"id":"562","car_model_id":"562","car_model":[{"id":"562","make_id":"39","model_name":"HI Ace (All Trims)","year_model":"2006 - on","description":""},],"parts":[{"id":"11","category":"BATTERY","name":"OE BATTERY","code":"N50","description":""},],"products":[{"id":"562","car_part_id":"562","bestbuy_id":"1995","category":"battery","brand":"energizer","name":"D26L","value":"","description":"6300","price":"6300"},]},</v>
      </c>
      <c r="M563" s="5" t="str">
        <f aca="false">"parts"&amp;""""&amp;":"&amp;"["&amp;O563&amp;"]"&amp;","&amp;""""&amp;"products"&amp;""""&amp;":"&amp;"["&amp;P563&amp;"]"&amp;"}"&amp;","</f>
        <v>parts":[{"id":"11","category":"BATTERY","name":"OE BATTERY","code":"N50","description":""},],"products":[{"id":"562","car_part_id":"562","bestbuy_id":"1995","category":"battery","brand":"energizer","name":"D26L","value":"","description":"6300","price":"6300"},]},</v>
      </c>
      <c r="N563" s="5" t="str">
        <f aca="false">VLOOKUP(B563,model!$A$2:$V$620,22,0)</f>
        <v>{"id":"562","make_id":"39","model_name":"HI Ace (All Trims)","year_model":"2006 - on","description":""},</v>
      </c>
      <c r="O563" s="5" t="str">
        <f aca="false">IFERROR(VLOOKUP(C563,part!$A$2:$G$51,7,0),"")</f>
        <v>{"id":"11","category":"BATTERY","name":"OE BATTERY","code":"N50","description":""},</v>
      </c>
      <c r="P563" s="5" t="str">
        <f aca="false">VLOOKUP(A563,product!B563:Y1182,23,0)</f>
        <v>{"id":"562","car_part_id":"562","bestbuy_id":"1995","category":"battery","brand":"energizer","name":"D26L","value":"","description":"6300","price":"6300"},</v>
      </c>
    </row>
    <row r="564" customFormat="false" ht="13.8" hidden="false" customHeight="false" outlineLevel="0" collapsed="false">
      <c r="A564" s="5" t="n">
        <v>563</v>
      </c>
      <c r="B564" s="8" t="n">
        <v>563</v>
      </c>
      <c r="C564" s="5" t="n">
        <f aca="false">IFERROR(VLOOKUP(B564,model!A563:H1182,8,0),"")</f>
        <v>11</v>
      </c>
      <c r="D564" s="5" t="str">
        <f aca="false">IFERROR(VLOOKUP(C564,part!$A$2:$E$51,2,0),"")</f>
        <v>BATTERY</v>
      </c>
      <c r="E564" s="5" t="str">
        <f aca="false">IFERROR(VLOOKUP(C564,part!$A$2:$E$51,3,0),"")</f>
        <v>OE BATTERY</v>
      </c>
      <c r="F564" s="5" t="str">
        <f aca="false">IFERROR(VLOOKUP(C564,part!$A$2:$E$51,4,0),"")</f>
        <v>N50</v>
      </c>
      <c r="G564" s="5" t="n">
        <f aca="false">IFERROR(VLOOKUP(C564,part!$A$2:$E$51,5,0),"")</f>
        <v>0</v>
      </c>
      <c r="H564" s="5" t="str">
        <f aca="false">VLOOKUP(A564,model!$A$1:$I$620,9,0)</f>
        <v>D26L</v>
      </c>
      <c r="I564" s="5" t="n">
        <f aca="false">VLOOKUP(B564,model!$A$2:$J$620,10,0)</f>
        <v>0</v>
      </c>
      <c r="J564" s="5" t="n">
        <f aca="false">VLOOKUP(B564,Sheet6!K563:L1466,2,0)</f>
        <v>0</v>
      </c>
      <c r="K564" s="5" t="n">
        <f aca="false">VLOOKUP(B564,model!A563:M1182,13,0)</f>
        <v>1995</v>
      </c>
      <c r="L564" s="5" t="str">
        <f aca="false">"{"&amp;""""&amp;"id"&amp;""""&amp;":"&amp;""""&amp;A564&amp;""""&amp;","&amp;""""&amp;"car_model_id"&amp;""""&amp;":"&amp;""""&amp;B564&amp;""""&amp;","&amp;""""&amp;"car_model"&amp;""""&amp;":"&amp;"["&amp;N564&amp;"],"&amp;""""&amp;"parts"&amp;""""&amp;":"&amp;"["&amp;O564&amp;"]"&amp;","&amp;""""&amp;"products"&amp;""""&amp;":"&amp;"["&amp;P564&amp;"]"&amp;"}"&amp;","</f>
        <v>{"id":"563","car_model_id":"563","car_model":[{"id":"563","make_id":"39","model_name":"HI Lux (Gasoline)","year_model":"1993 - on","description":""},],"parts":[{"id":"11","category":"BATTERY","name":"OE BATTERY","code":"N50","description":""},],"products":[{"id":"563","car_part_id":"563","bestbuy_id":"1995","category":"battery","brand":"energizer","name":"D26L","value":"","description":"6300","price":"6300"},]},</v>
      </c>
      <c r="M564" s="5" t="str">
        <f aca="false">"parts"&amp;""""&amp;":"&amp;"["&amp;O564&amp;"]"&amp;","&amp;""""&amp;"products"&amp;""""&amp;":"&amp;"["&amp;P564&amp;"]"&amp;"}"&amp;","</f>
        <v>parts":[{"id":"11","category":"BATTERY","name":"OE BATTERY","code":"N50","description":""},],"products":[{"id":"563","car_part_id":"563","bestbuy_id":"1995","category":"battery","brand":"energizer","name":"D26L","value":"","description":"6300","price":"6300"},]},</v>
      </c>
      <c r="N564" s="5" t="str">
        <f aca="false">VLOOKUP(B564,model!$A$2:$V$620,22,0)</f>
        <v>{"id":"563","make_id":"39","model_name":"HI Lux (Gasoline)","year_model":"1993 - on","description":""},</v>
      </c>
      <c r="O564" s="5" t="str">
        <f aca="false">IFERROR(VLOOKUP(C564,part!$A$2:$G$51,7,0),"")</f>
        <v>{"id":"11","category":"BATTERY","name":"OE BATTERY","code":"N50","description":""},</v>
      </c>
      <c r="P564" s="5" t="str">
        <f aca="false">VLOOKUP(A564,product!B564:Y1183,23,0)</f>
        <v>{"id":"563","car_part_id":"563","bestbuy_id":"1995","category":"battery","brand":"energizer","name":"D26L","value":"","description":"6300","price":"6300"},</v>
      </c>
    </row>
    <row r="565" customFormat="false" ht="13.8" hidden="false" customHeight="false" outlineLevel="0" collapsed="false">
      <c r="A565" s="5" t="n">
        <v>564</v>
      </c>
      <c r="B565" s="8" t="n">
        <v>564</v>
      </c>
      <c r="C565" s="5" t="n">
        <f aca="false">IFERROR(VLOOKUP(B565,model!A564:H1183,8,0),"")</f>
        <v>11</v>
      </c>
      <c r="D565" s="5" t="str">
        <f aca="false">IFERROR(VLOOKUP(C565,part!$A$2:$E$51,2,0),"")</f>
        <v>BATTERY</v>
      </c>
      <c r="E565" s="5" t="str">
        <f aca="false">IFERROR(VLOOKUP(C565,part!$A$2:$E$51,3,0),"")</f>
        <v>OE BATTERY</v>
      </c>
      <c r="F565" s="5" t="str">
        <f aca="false">IFERROR(VLOOKUP(C565,part!$A$2:$E$51,4,0),"")</f>
        <v>N50</v>
      </c>
      <c r="G565" s="5" t="n">
        <f aca="false">IFERROR(VLOOKUP(C565,part!$A$2:$E$51,5,0),"")</f>
        <v>0</v>
      </c>
      <c r="H565" s="5" t="str">
        <f aca="false">VLOOKUP(A565,model!$A$1:$I$620,9,0)</f>
        <v>D26L</v>
      </c>
      <c r="I565" s="5" t="n">
        <f aca="false">VLOOKUP(B565,model!$A$2:$J$620,10,0)</f>
        <v>0</v>
      </c>
      <c r="J565" s="5" t="n">
        <f aca="false">VLOOKUP(B565,Sheet6!K564:L1467,2,0)</f>
        <v>0</v>
      </c>
      <c r="K565" s="5" t="n">
        <f aca="false">VLOOKUP(B565,model!A564:M1183,13,0)</f>
        <v>1995</v>
      </c>
      <c r="L565" s="5" t="str">
        <f aca="false">"{"&amp;""""&amp;"id"&amp;""""&amp;":"&amp;""""&amp;A565&amp;""""&amp;","&amp;""""&amp;"car_model_id"&amp;""""&amp;":"&amp;""""&amp;B565&amp;""""&amp;","&amp;""""&amp;"car_model"&amp;""""&amp;":"&amp;"["&amp;N565&amp;"],"&amp;""""&amp;"parts"&amp;""""&amp;":"&amp;"["&amp;O565&amp;"]"&amp;","&amp;""""&amp;"products"&amp;""""&amp;":"&amp;"["&amp;P565&amp;"]"&amp;"}"&amp;","</f>
        <v>{"id":"564","car_model_id":"564","car_model":[{"id":"564","make_id":"39","model_name":"HI Lux 4x4/ 2x4 (Diesel)","year_model":"1993 - on","description":""},],"parts":[{"id":"11","category":"BATTERY","name":"OE BATTERY","code":"N50","description":""},],"products":[{"id":"564","car_part_id":"564","bestbuy_id":"1995","category":"battery","brand":"energizer","name":"D26L","value":"","description":"6300","price":"6300"},]},</v>
      </c>
      <c r="M565" s="5" t="str">
        <f aca="false">"parts"&amp;""""&amp;":"&amp;"["&amp;O565&amp;"]"&amp;","&amp;""""&amp;"products"&amp;""""&amp;":"&amp;"["&amp;P565&amp;"]"&amp;"}"&amp;","</f>
        <v>parts":[{"id":"11","category":"BATTERY","name":"OE BATTERY","code":"N50","description":""},],"products":[{"id":"564","car_part_id":"564","bestbuy_id":"1995","category":"battery","brand":"energizer","name":"D26L","value":"","description":"6300","price":"6300"},]},</v>
      </c>
      <c r="N565" s="5" t="str">
        <f aca="false">VLOOKUP(B565,model!$A$2:$V$620,22,0)</f>
        <v>{"id":"564","make_id":"39","model_name":"HI Lux 4x4/ 2x4 (Diesel)","year_model":"1993 - on","description":""},</v>
      </c>
      <c r="O565" s="5" t="str">
        <f aca="false">IFERROR(VLOOKUP(C565,part!$A$2:$G$51,7,0),"")</f>
        <v>{"id":"11","category":"BATTERY","name":"OE BATTERY","code":"N50","description":""},</v>
      </c>
      <c r="P565" s="5" t="str">
        <f aca="false">VLOOKUP(A565,product!B565:Y1184,23,0)</f>
        <v>{"id":"564","car_part_id":"564","bestbuy_id":"1995","category":"battery","brand":"energizer","name":"D26L","value":"","description":"6300","price":"6300"},</v>
      </c>
    </row>
    <row r="566" customFormat="false" ht="13.8" hidden="false" customHeight="false" outlineLevel="0" collapsed="false">
      <c r="A566" s="5" t="n">
        <v>565</v>
      </c>
      <c r="B566" s="8" t="n">
        <v>565</v>
      </c>
      <c r="C566" s="5" t="n">
        <f aca="false">IFERROR(VLOOKUP(B566,model!A565:H1184,8,0),"")</f>
        <v>1</v>
      </c>
      <c r="D566" s="5" t="str">
        <f aca="false">IFERROR(VLOOKUP(C566,part!$A$2:$E$51,2,0),"")</f>
        <v>BATTERY</v>
      </c>
      <c r="E566" s="5" t="str">
        <f aca="false">IFERROR(VLOOKUP(C566,part!$A$2:$E$51,3,0),"")</f>
        <v>OE BATTERY</v>
      </c>
      <c r="F566" s="5" t="str">
        <f aca="false">IFERROR(VLOOKUP(C566,part!$A$2:$E$51,4,0),"")</f>
        <v>N70</v>
      </c>
      <c r="G566" s="5" t="n">
        <f aca="false">IFERROR(VLOOKUP(C566,part!$A$2:$E$51,5,0),"")</f>
        <v>0</v>
      </c>
      <c r="H566" s="5" t="str">
        <f aca="false">VLOOKUP(A566,model!$A$1:$I$620,9,0)</f>
        <v>D31L</v>
      </c>
      <c r="I566" s="5" t="n">
        <f aca="false">VLOOKUP(B566,model!$A$2:$J$620,10,0)</f>
        <v>0</v>
      </c>
      <c r="J566" s="5" t="n">
        <f aca="false">VLOOKUP(B566,Sheet6!K565:L1468,2,0)</f>
        <v>0</v>
      </c>
      <c r="K566" s="5" t="n">
        <f aca="false">VLOOKUP(B566,model!A565:M1184,13,0)</f>
        <v>1996</v>
      </c>
      <c r="L566" s="5" t="str">
        <f aca="false">"{"&amp;""""&amp;"id"&amp;""""&amp;":"&amp;""""&amp;A566&amp;""""&amp;","&amp;""""&amp;"car_model_id"&amp;""""&amp;":"&amp;""""&amp;B566&amp;""""&amp;","&amp;""""&amp;"car_model"&amp;""""&amp;":"&amp;"["&amp;N566&amp;"],"&amp;""""&amp;"parts"&amp;""""&amp;":"&amp;"["&amp;O566&amp;"]"&amp;","&amp;""""&amp;"products"&amp;""""&amp;":"&amp;"["&amp;P566&amp;"]"&amp;"}"&amp;","</f>
        <v>{"id":"565","car_model_id":"565","car_model":[{"id":"565","make_id":"39","model_name":"HI-Lux","year_model":"","description":""},],"parts":[{"id":"1","category":"BATTERY","name":"OE BATTERY","code":"N70","description":""},],"products":[{"id":"565","car_part_id":"565","bestbuy_id":"1996","category":"battery","brand":"energizer","name":"D31L","value":"","description":"7050","price":"7050"},]},</v>
      </c>
      <c r="M566" s="5" t="str">
        <f aca="false">"parts"&amp;""""&amp;":"&amp;"["&amp;O566&amp;"]"&amp;","&amp;""""&amp;"products"&amp;""""&amp;":"&amp;"["&amp;P566&amp;"]"&amp;"}"&amp;","</f>
        <v>parts":[{"id":"1","category":"BATTERY","name":"OE BATTERY","code":"N70","description":""},],"products":[{"id":"565","car_part_id":"565","bestbuy_id":"1996","category":"battery","brand":"energizer","name":"D31L","value":"","description":"7050","price":"7050"},]},</v>
      </c>
      <c r="N566" s="5" t="str">
        <f aca="false">VLOOKUP(B566,model!$A$2:$V$620,22,0)</f>
        <v>{"id":"565","make_id":"39","model_name":"HI-Lux","year_model":"","description":""},</v>
      </c>
      <c r="O566" s="5" t="str">
        <f aca="false">IFERROR(VLOOKUP(C566,part!$A$2:$G$51,7,0),"")</f>
        <v>{"id":"1","category":"BATTERY","name":"OE BATTERY","code":"N70","description":""},</v>
      </c>
      <c r="P566" s="5" t="str">
        <f aca="false">VLOOKUP(A566,product!B566:Y1185,23,0)</f>
        <v>{"id":"565","car_part_id":"565","bestbuy_id":"1996","category":"battery","brand":"energizer","name":"D31L","value":"","description":"7050","price":"7050"},</v>
      </c>
    </row>
    <row r="567" customFormat="false" ht="13.8" hidden="false" customHeight="false" outlineLevel="0" collapsed="false">
      <c r="A567" s="5" t="n">
        <v>566</v>
      </c>
      <c r="B567" s="8" t="n">
        <v>566</v>
      </c>
      <c r="C567" s="5" t="n">
        <f aca="false">IFERROR(VLOOKUP(B567,model!A566:H1185,8,0),"")</f>
        <v>41</v>
      </c>
      <c r="D567" s="5" t="str">
        <f aca="false">IFERROR(VLOOKUP(C567,part!$A$2:$E$51,2,0),"")</f>
        <v>BATTERY</v>
      </c>
      <c r="E567" s="5" t="str">
        <f aca="false">IFERROR(VLOOKUP(C567,part!$A$2:$E$51,3,0),"")</f>
        <v>OE BATTERY</v>
      </c>
      <c r="F567" s="5" t="str">
        <f aca="false">IFERROR(VLOOKUP(C567,part!$A$2:$E$51,4,0),"")</f>
        <v>DIN66H</v>
      </c>
      <c r="G567" s="5" t="n">
        <f aca="false">IFERROR(VLOOKUP(C567,part!$A$2:$E$51,5,0),"")</f>
        <v>0</v>
      </c>
      <c r="H567" s="5" t="str">
        <f aca="false">VLOOKUP(A567,model!$A$1:$I$620,9,0)</f>
        <v>DIN66H</v>
      </c>
      <c r="I567" s="5" t="n">
        <f aca="false">VLOOKUP(B567,model!$A$2:$J$620,10,0)</f>
        <v>0</v>
      </c>
      <c r="J567" s="5" t="n">
        <f aca="false">VLOOKUP(B567,Sheet6!K566:L1469,2,0)</f>
        <v>0</v>
      </c>
      <c r="K567" s="5" t="n">
        <f aca="false">VLOOKUP(B567,model!A566:M1185,13,0)</f>
        <v>0</v>
      </c>
      <c r="L567" s="5" t="str">
        <f aca="false">"{"&amp;""""&amp;"id"&amp;""""&amp;":"&amp;""""&amp;A567&amp;""""&amp;","&amp;""""&amp;"car_model_id"&amp;""""&amp;":"&amp;""""&amp;B567&amp;""""&amp;","&amp;""""&amp;"car_model"&amp;""""&amp;":"&amp;"["&amp;N567&amp;"],"&amp;""""&amp;"parts"&amp;""""&amp;":"&amp;"["&amp;O567&amp;"]"&amp;","&amp;""""&amp;"products"&amp;""""&amp;":"&amp;"["&amp;P567&amp;"]"&amp;"}"&amp;","</f>
        <v>{"id":"566","car_model_id":"566","car_model":[{"id":"566","make_id":"39","model_name":"Hilux 2.4/2.8Li","year_model":"2015","description":""},],"parts":[{"id":"41","category":"BATTERY","name":"OE BATTERY","code":"DIN66H","description":""},],"products":[{"id":"566","car_part_id":"566","bestbuy_id":"0","category":"battery","brand":"energizer","name":"DIN66H","value":"","description":"","price":""},]},</v>
      </c>
      <c r="M567" s="5" t="str">
        <f aca="false">"parts"&amp;""""&amp;":"&amp;"["&amp;O567&amp;"]"&amp;","&amp;""""&amp;"products"&amp;""""&amp;":"&amp;"["&amp;P567&amp;"]"&amp;"}"&amp;","</f>
        <v>parts":[{"id":"41","category":"BATTERY","name":"OE BATTERY","code":"DIN66H","description":""},],"products":[{"id":"566","car_part_id":"566","bestbuy_id":"0","category":"battery","brand":"energizer","name":"DIN66H","value":"","description":"","price":""},]},</v>
      </c>
      <c r="N567" s="5" t="str">
        <f aca="false">VLOOKUP(B567,model!$A$2:$V$620,22,0)</f>
        <v>{"id":"566","make_id":"39","model_name":"Hilux 2.4/2.8Li","year_model":"2015","description":""},</v>
      </c>
      <c r="O567" s="5" t="str">
        <f aca="false">IFERROR(VLOOKUP(C567,part!$A$2:$G$51,7,0),"")</f>
        <v>{"id":"41","category":"BATTERY","name":"OE BATTERY","code":"DIN66H","description":""},</v>
      </c>
      <c r="P567" s="5" t="str">
        <f aca="false">VLOOKUP(A567,product!B567:Y1186,23,0)</f>
        <v>{"id":"566","car_part_id":"566","bestbuy_id":"0","category":"battery","brand":"energizer","name":"DIN66H","value":"","description":"","price":""},</v>
      </c>
    </row>
    <row r="568" customFormat="false" ht="13.8" hidden="false" customHeight="false" outlineLevel="0" collapsed="false">
      <c r="A568" s="5" t="n">
        <v>567</v>
      </c>
      <c r="B568" s="8" t="n">
        <v>567</v>
      </c>
      <c r="C568" s="5" t="n">
        <f aca="false">IFERROR(VLOOKUP(B568,model!A567:H1186,8,0),"")</f>
        <v>11</v>
      </c>
      <c r="D568" s="5" t="str">
        <f aca="false">IFERROR(VLOOKUP(C568,part!$A$2:$E$51,2,0),"")</f>
        <v>BATTERY</v>
      </c>
      <c r="E568" s="5" t="str">
        <f aca="false">IFERROR(VLOOKUP(C568,part!$A$2:$E$51,3,0),"")</f>
        <v>OE BATTERY</v>
      </c>
      <c r="F568" s="5" t="str">
        <f aca="false">IFERROR(VLOOKUP(C568,part!$A$2:$E$51,4,0),"")</f>
        <v>N50</v>
      </c>
      <c r="G568" s="5" t="n">
        <f aca="false">IFERROR(VLOOKUP(C568,part!$A$2:$E$51,5,0),"")</f>
        <v>0</v>
      </c>
      <c r="H568" s="5" t="str">
        <f aca="false">VLOOKUP(A568,model!$A$1:$I$620,9,0)</f>
        <v>D23L</v>
      </c>
      <c r="I568" s="5" t="n">
        <f aca="false">VLOOKUP(B568,model!$A$2:$J$620,10,0)</f>
        <v>0</v>
      </c>
      <c r="J568" s="5" t="n">
        <f aca="false">VLOOKUP(B568,Sheet6!K567:L1470,2,0)</f>
        <v>0</v>
      </c>
      <c r="K568" s="5" t="n">
        <f aca="false">VLOOKUP(B568,model!A567:M1186,13,0)</f>
        <v>1983</v>
      </c>
      <c r="L568" s="5" t="str">
        <f aca="false">"{"&amp;""""&amp;"id"&amp;""""&amp;":"&amp;""""&amp;A568&amp;""""&amp;","&amp;""""&amp;"car_model_id"&amp;""""&amp;":"&amp;""""&amp;B568&amp;""""&amp;","&amp;""""&amp;"car_model"&amp;""""&amp;":"&amp;"["&amp;N568&amp;"],"&amp;""""&amp;"parts"&amp;""""&amp;":"&amp;"["&amp;O568&amp;"]"&amp;","&amp;""""&amp;"products"&amp;""""&amp;":"&amp;"["&amp;P568&amp;"]"&amp;"}"&amp;","</f>
        <v>{"id":"567","car_model_id":"567","car_model":[{"id":"567","make_id":"39","model_name":"Innova (V-Type)","year_model":"2005 - on","description":""},],"parts":[{"id":"11","category":"BATTERY","name":"OE BATTERY","code":"N50","description":""},],"products":[{"id":"567","car_part_id":"567","bestbuy_id":"1983","category":"battery","brand":"energizer","name":"D23L","value":"","description":"5950","price":"5950"},]},</v>
      </c>
      <c r="M568" s="5" t="str">
        <f aca="false">"parts"&amp;""""&amp;":"&amp;"["&amp;O568&amp;"]"&amp;","&amp;""""&amp;"products"&amp;""""&amp;":"&amp;"["&amp;P568&amp;"]"&amp;"}"&amp;","</f>
        <v>parts":[{"id":"11","category":"BATTERY","name":"OE BATTERY","code":"N50","description":""},],"products":[{"id":"567","car_part_id":"567","bestbuy_id":"1983","category":"battery","brand":"energizer","name":"D23L","value":"","description":"5950","price":"5950"},]},</v>
      </c>
      <c r="N568" s="5" t="str">
        <f aca="false">VLOOKUP(B568,model!$A$2:$V$620,22,0)</f>
        <v>{"id":"567","make_id":"39","model_name":"Innova (V-Type)","year_model":"2005 - on","description":""},</v>
      </c>
      <c r="O568" s="5" t="str">
        <f aca="false">IFERROR(VLOOKUP(C568,part!$A$2:$G$51,7,0),"")</f>
        <v>{"id":"11","category":"BATTERY","name":"OE BATTERY","code":"N50","description":""},</v>
      </c>
      <c r="P568" s="5" t="str">
        <f aca="false">VLOOKUP(A568,product!B568:Y1187,23,0)</f>
        <v>{"id":"567","car_part_id":"567","bestbuy_id":"1983","category":"battery","brand":"energizer","name":"D23L","value":"","description":"5950","price":"5950"},</v>
      </c>
    </row>
    <row r="569" customFormat="false" ht="13.8" hidden="false" customHeight="false" outlineLevel="0" collapsed="false">
      <c r="A569" s="5" t="n">
        <v>568</v>
      </c>
      <c r="B569" s="8" t="n">
        <v>568</v>
      </c>
      <c r="C569" s="5" t="n">
        <f aca="false">IFERROR(VLOOKUP(B569,model!A568:H1187,8,0),"")</f>
        <v>11</v>
      </c>
      <c r="D569" s="5" t="str">
        <f aca="false">IFERROR(VLOOKUP(C569,part!$A$2:$E$51,2,0),"")</f>
        <v>BATTERY</v>
      </c>
      <c r="E569" s="5" t="str">
        <f aca="false">IFERROR(VLOOKUP(C569,part!$A$2:$E$51,3,0),"")</f>
        <v>OE BATTERY</v>
      </c>
      <c r="F569" s="5" t="str">
        <f aca="false">IFERROR(VLOOKUP(C569,part!$A$2:$E$51,4,0),"")</f>
        <v>N50</v>
      </c>
      <c r="G569" s="5" t="n">
        <f aca="false">IFERROR(VLOOKUP(C569,part!$A$2:$E$51,5,0),"")</f>
        <v>0</v>
      </c>
      <c r="H569" s="5" t="str">
        <f aca="false">VLOOKUP(A569,model!$A$1:$I$620,9,0)</f>
        <v>D23L</v>
      </c>
      <c r="I569" s="5" t="n">
        <f aca="false">VLOOKUP(B569,model!$A$2:$J$620,10,0)</f>
        <v>0</v>
      </c>
      <c r="J569" s="5" t="n">
        <f aca="false">VLOOKUP(B569,Sheet6!K568:L1471,2,0)</f>
        <v>0</v>
      </c>
      <c r="K569" s="5" t="n">
        <f aca="false">VLOOKUP(B569,model!A568:M1187,13,0)</f>
        <v>1983</v>
      </c>
      <c r="L569" s="5" t="str">
        <f aca="false">"{"&amp;""""&amp;"id"&amp;""""&amp;":"&amp;""""&amp;A569&amp;""""&amp;","&amp;""""&amp;"car_model_id"&amp;""""&amp;":"&amp;""""&amp;B569&amp;""""&amp;","&amp;""""&amp;"car_model"&amp;""""&amp;":"&amp;"["&amp;N569&amp;"],"&amp;""""&amp;"parts"&amp;""""&amp;":"&amp;"["&amp;O569&amp;"]"&amp;","&amp;""""&amp;"products"&amp;""""&amp;":"&amp;"["&amp;P569&amp;"]"&amp;"}"&amp;","</f>
        <v>{"id":"568","car_model_id":"568","car_model":[{"id":"568","make_id":"39","model_name":"Innova (G-Type)","year_model":"2005 - on","description":""},],"parts":[{"id":"11","category":"BATTERY","name":"OE BATTERY","code":"N50","description":""},],"products":[{"id":"568","car_part_id":"568","bestbuy_id":"1983","category":"battery","brand":"energizer","name":"D23L","value":"","description":"5950","price":"5950"},]},</v>
      </c>
      <c r="M569" s="5" t="str">
        <f aca="false">"parts"&amp;""""&amp;":"&amp;"["&amp;O569&amp;"]"&amp;","&amp;""""&amp;"products"&amp;""""&amp;":"&amp;"["&amp;P569&amp;"]"&amp;"}"&amp;","</f>
        <v>parts":[{"id":"11","category":"BATTERY","name":"OE BATTERY","code":"N50","description":""},],"products":[{"id":"568","car_part_id":"568","bestbuy_id":"1983","category":"battery","brand":"energizer","name":"D23L","value":"","description":"5950","price":"5950"},]},</v>
      </c>
      <c r="N569" s="5" t="str">
        <f aca="false">VLOOKUP(B569,model!$A$2:$V$620,22,0)</f>
        <v>{"id":"568","make_id":"39","model_name":"Innova (G-Type)","year_model":"2005 - on","description":""},</v>
      </c>
      <c r="O569" s="5" t="str">
        <f aca="false">IFERROR(VLOOKUP(C569,part!$A$2:$G$51,7,0),"")</f>
        <v>{"id":"11","category":"BATTERY","name":"OE BATTERY","code":"N50","description":""},</v>
      </c>
      <c r="P569" s="5" t="str">
        <f aca="false">VLOOKUP(A569,product!B569:Y1188,23,0)</f>
        <v>{"id":"568","car_part_id":"568","bestbuy_id":"1983","category":"battery","brand":"energizer","name":"D23L","value":"","description":"5950","price":"5950"},</v>
      </c>
    </row>
    <row r="570" customFormat="false" ht="13.8" hidden="false" customHeight="false" outlineLevel="0" collapsed="false">
      <c r="A570" s="5" t="n">
        <v>569</v>
      </c>
      <c r="B570" s="8" t="n">
        <v>569</v>
      </c>
      <c r="C570" s="5" t="n">
        <f aca="false">IFERROR(VLOOKUP(B570,model!A569:H1188,8,0),"")</f>
        <v>11</v>
      </c>
      <c r="D570" s="5" t="str">
        <f aca="false">IFERROR(VLOOKUP(C570,part!$A$2:$E$51,2,0),"")</f>
        <v>BATTERY</v>
      </c>
      <c r="E570" s="5" t="str">
        <f aca="false">IFERROR(VLOOKUP(C570,part!$A$2:$E$51,3,0),"")</f>
        <v>OE BATTERY</v>
      </c>
      <c r="F570" s="5" t="str">
        <f aca="false">IFERROR(VLOOKUP(C570,part!$A$2:$E$51,4,0),"")</f>
        <v>N50</v>
      </c>
      <c r="G570" s="5" t="n">
        <f aca="false">IFERROR(VLOOKUP(C570,part!$A$2:$E$51,5,0),"")</f>
        <v>0</v>
      </c>
      <c r="H570" s="5" t="str">
        <f aca="false">VLOOKUP(A570,model!$A$1:$I$620,9,0)</f>
        <v>D23L</v>
      </c>
      <c r="I570" s="5" t="n">
        <f aca="false">VLOOKUP(B570,model!$A$2:$J$620,10,0)</f>
        <v>0</v>
      </c>
      <c r="J570" s="5" t="n">
        <f aca="false">VLOOKUP(B570,Sheet6!K569:L1472,2,0)</f>
        <v>0</v>
      </c>
      <c r="K570" s="5" t="n">
        <f aca="false">VLOOKUP(B570,model!A569:M1188,13,0)</f>
        <v>1983</v>
      </c>
      <c r="L570" s="5" t="str">
        <f aca="false">"{"&amp;""""&amp;"id"&amp;""""&amp;":"&amp;""""&amp;A570&amp;""""&amp;","&amp;""""&amp;"car_model_id"&amp;""""&amp;":"&amp;""""&amp;B570&amp;""""&amp;","&amp;""""&amp;"car_model"&amp;""""&amp;":"&amp;"["&amp;N570&amp;"],"&amp;""""&amp;"parts"&amp;""""&amp;":"&amp;"["&amp;O570&amp;"]"&amp;","&amp;""""&amp;"products"&amp;""""&amp;":"&amp;"["&amp;P570&amp;"]"&amp;"}"&amp;","</f>
        <v>{"id":"569","car_model_id":"569","car_model":[{"id":"569","make_id":"39","model_name":"Innova (E-Type)","year_model":"2005 - on","description":""},],"parts":[{"id":"11","category":"BATTERY","name":"OE BATTERY","code":"N50","description":""},],"products":[{"id":"569","car_part_id":"569","bestbuy_id":"1983","category":"battery","brand":"energizer","name":"D23L","value":"","description":"5950","price":"5950"},]},</v>
      </c>
      <c r="M570" s="5" t="str">
        <f aca="false">"parts"&amp;""""&amp;":"&amp;"["&amp;O570&amp;"]"&amp;","&amp;""""&amp;"products"&amp;""""&amp;":"&amp;"["&amp;P570&amp;"]"&amp;"}"&amp;","</f>
        <v>parts":[{"id":"11","category":"BATTERY","name":"OE BATTERY","code":"N50","description":""},],"products":[{"id":"569","car_part_id":"569","bestbuy_id":"1983","category":"battery","brand":"energizer","name":"D23L","value":"","description":"5950","price":"5950"},]},</v>
      </c>
      <c r="N570" s="5" t="str">
        <f aca="false">VLOOKUP(B570,model!$A$2:$V$620,22,0)</f>
        <v>{"id":"569","make_id":"39","model_name":"Innova (E-Type)","year_model":"2005 - on","description":""},</v>
      </c>
      <c r="O570" s="5" t="str">
        <f aca="false">IFERROR(VLOOKUP(C570,part!$A$2:$G$51,7,0),"")</f>
        <v>{"id":"11","category":"BATTERY","name":"OE BATTERY","code":"N50","description":""},</v>
      </c>
      <c r="P570" s="5" t="str">
        <f aca="false">VLOOKUP(A570,product!B570:Y1189,23,0)</f>
        <v>{"id":"569","car_part_id":"569","bestbuy_id":"1983","category":"battery","brand":"energizer","name":"D23L","value":"","description":"5950","price":"5950"},</v>
      </c>
    </row>
    <row r="571" customFormat="false" ht="13.8" hidden="false" customHeight="false" outlineLevel="0" collapsed="false">
      <c r="A571" s="5" t="n">
        <v>570</v>
      </c>
      <c r="B571" s="8" t="n">
        <v>570</v>
      </c>
      <c r="C571" s="5" t="n">
        <f aca="false">IFERROR(VLOOKUP(B571,model!A570:H1189,8,0),"")</f>
        <v>3</v>
      </c>
      <c r="D571" s="5" t="str">
        <f aca="false">IFERROR(VLOOKUP(C571,part!$A$2:$E$51,2,0),"")</f>
        <v>BATTERY</v>
      </c>
      <c r="E571" s="5" t="str">
        <f aca="false">IFERROR(VLOOKUP(C571,part!$A$2:$E$51,3,0),"")</f>
        <v>OE BATTERY</v>
      </c>
      <c r="F571" s="5" t="str">
        <f aca="false">IFERROR(VLOOKUP(C571,part!$A$2:$E$51,4,0),"")</f>
        <v>NS60</v>
      </c>
      <c r="G571" s="5" t="n">
        <f aca="false">IFERROR(VLOOKUP(C571,part!$A$2:$E$51,5,0),"")</f>
        <v>0</v>
      </c>
      <c r="H571" s="5" t="str">
        <f aca="false">VLOOKUP(A571,model!$A$1:$I$620,9,0)</f>
        <v>D23L</v>
      </c>
      <c r="I571" s="5" t="n">
        <f aca="false">VLOOKUP(B571,model!$A$2:$J$620,10,0)</f>
        <v>1985</v>
      </c>
      <c r="J571" s="5" t="n">
        <f aca="false">VLOOKUP(B571,Sheet6!K570:L1473,2,0)</f>
        <v>0</v>
      </c>
      <c r="K571" s="5" t="n">
        <f aca="false">VLOOKUP(B571,model!A570:M1189,13,0)</f>
        <v>1983</v>
      </c>
      <c r="L571" s="5" t="str">
        <f aca="false">"{"&amp;""""&amp;"id"&amp;""""&amp;":"&amp;""""&amp;A571&amp;""""&amp;","&amp;""""&amp;"car_model_id"&amp;""""&amp;":"&amp;""""&amp;B571&amp;""""&amp;","&amp;""""&amp;"car_model"&amp;""""&amp;":"&amp;"["&amp;N571&amp;"],"&amp;""""&amp;"parts"&amp;""""&amp;":"&amp;"["&amp;O571&amp;"]"&amp;","&amp;""""&amp;"products"&amp;""""&amp;":"&amp;"["&amp;P571&amp;"]"&amp;"}"&amp;","</f>
        <v>{"id":"570","car_model_id":"570","car_model":[{"id":"570","make_id":"39","model_name":"Innova (J-Type)","year_model":"2005 - on","description":""},],"parts":[{"id":"3","category":"BATTERY","name":"OE BATTERY","code":"NS60","description":""},],"products":[{"id":"570","car_part_id":"570","bestbuy_id":"1983","category":"battery","brand":"energizer","name":"D23L","value":"","description":"5950","price":"5950"},]},</v>
      </c>
      <c r="M571" s="5" t="str">
        <f aca="false">"parts"&amp;""""&amp;":"&amp;"["&amp;O571&amp;"]"&amp;","&amp;""""&amp;"products"&amp;""""&amp;":"&amp;"["&amp;P571&amp;"]"&amp;"}"&amp;","</f>
        <v>parts":[{"id":"3","category":"BATTERY","name":"OE BATTERY","code":"NS60","description":""},],"products":[{"id":"570","car_part_id":"570","bestbuy_id":"1983","category":"battery","brand":"energizer","name":"D23L","value":"","description":"5950","price":"5950"},]},</v>
      </c>
      <c r="N571" s="5" t="str">
        <f aca="false">VLOOKUP(B571,model!$A$2:$V$620,22,0)</f>
        <v>{"id":"570","make_id":"39","model_name":"Innova (J-Type)","year_model":"2005 - on","description":""},</v>
      </c>
      <c r="O571" s="5" t="str">
        <f aca="false">IFERROR(VLOOKUP(C571,part!$A$2:$G$51,7,0),"")</f>
        <v>{"id":"3","category":"BATTERY","name":"OE BATTERY","code":"NS60","description":""},</v>
      </c>
      <c r="P571" s="5" t="str">
        <f aca="false">VLOOKUP(A571,product!B571:Y1190,23,0)</f>
        <v>{"id":"570","car_part_id":"570","bestbuy_id":"1983","category":"battery","brand":"energizer","name":"D23L","value":"","description":"5950","price":"5950"},</v>
      </c>
    </row>
    <row r="572" customFormat="false" ht="13.8" hidden="false" customHeight="false" outlineLevel="0" collapsed="false">
      <c r="A572" s="5" t="n">
        <v>571</v>
      </c>
      <c r="B572" s="8" t="n">
        <v>571</v>
      </c>
      <c r="C572" s="5" t="n">
        <f aca="false">IFERROR(VLOOKUP(B572,model!A571:H1190,8,0),"")</f>
        <v>42</v>
      </c>
      <c r="D572" s="5" t="str">
        <f aca="false">IFERROR(VLOOKUP(C572,part!$A$2:$E$51,2,0),"")</f>
        <v>BATTERY</v>
      </c>
      <c r="E572" s="5" t="str">
        <f aca="false">IFERROR(VLOOKUP(C572,part!$A$2:$E$51,3,0),"")</f>
        <v>OE BATTERY</v>
      </c>
      <c r="F572" s="5" t="str">
        <f aca="false">IFERROR(VLOOKUP(C572,part!$A$2:$E$51,4,0),"")</f>
        <v>DIN55H</v>
      </c>
      <c r="G572" s="5" t="n">
        <f aca="false">IFERROR(VLOOKUP(C572,part!$A$2:$E$51,5,0),"")</f>
        <v>0</v>
      </c>
      <c r="H572" s="5" t="str">
        <f aca="false">VLOOKUP(A572,model!$A$1:$I$620,9,0)</f>
        <v>DIN55H</v>
      </c>
      <c r="I572" s="5" t="n">
        <f aca="false">VLOOKUP(B572,model!$A$2:$J$620,10,0)</f>
        <v>0</v>
      </c>
      <c r="J572" s="5" t="n">
        <f aca="false">VLOOKUP(B572,Sheet6!K571:L1474,2,0)</f>
        <v>0</v>
      </c>
      <c r="K572" s="5" t="n">
        <f aca="false">VLOOKUP(B572,model!A571:M1190,13,0)</f>
        <v>0</v>
      </c>
      <c r="L572" s="5" t="str">
        <f aca="false">"{"&amp;""""&amp;"id"&amp;""""&amp;":"&amp;""""&amp;A572&amp;""""&amp;","&amp;""""&amp;"car_model_id"&amp;""""&amp;":"&amp;""""&amp;B572&amp;""""&amp;","&amp;""""&amp;"car_model"&amp;""""&amp;":"&amp;"["&amp;N572&amp;"],"&amp;""""&amp;"parts"&amp;""""&amp;":"&amp;"["&amp;O572&amp;"]"&amp;","&amp;""""&amp;"products"&amp;""""&amp;":"&amp;"["&amp;P572&amp;"]"&amp;"}"&amp;","</f>
        <v>{"id":"571","car_model_id":"571","car_model":[{"id":"571","make_id":"39","model_name":"Innova AN140 TR (Gasoline)","year_model":"2016","description":""},],"parts":[{"id":"42","category":"BATTERY","name":"OE BATTERY","code":"DIN55H","description":""},],"products":[{"id":"571","car_part_id":"571","bestbuy_id":"0","category":"battery","brand":"energizer","name":"DIN55H","value":"","description":"","price":""},]},</v>
      </c>
      <c r="M572" s="5" t="str">
        <f aca="false">"parts"&amp;""""&amp;":"&amp;"["&amp;O572&amp;"]"&amp;","&amp;""""&amp;"products"&amp;""""&amp;":"&amp;"["&amp;P572&amp;"]"&amp;"}"&amp;","</f>
        <v>parts":[{"id":"42","category":"BATTERY","name":"OE BATTERY","code":"DIN55H","description":""},],"products":[{"id":"571","car_part_id":"571","bestbuy_id":"0","category":"battery","brand":"energizer","name":"DIN55H","value":"","description":"","price":""},]},</v>
      </c>
      <c r="N572" s="5" t="str">
        <f aca="false">VLOOKUP(B572,model!$A$2:$V$620,22,0)</f>
        <v>{"id":"571","make_id":"39","model_name":"Innova AN140 TR (Gasoline)","year_model":"2016","description":""},</v>
      </c>
      <c r="O572" s="5" t="str">
        <f aca="false">IFERROR(VLOOKUP(C572,part!$A$2:$G$51,7,0),"")</f>
        <v>{"id":"42","category":"BATTERY","name":"OE BATTERY","code":"DIN55H","description":""},</v>
      </c>
      <c r="P572" s="5" t="str">
        <f aca="false">VLOOKUP(A572,product!B572:Y1191,23,0)</f>
        <v>{"id":"571","car_part_id":"571","bestbuy_id":"0","category":"battery","brand":"energizer","name":"DIN55H","value":"","description":"","price":""},</v>
      </c>
    </row>
    <row r="573" customFormat="false" ht="13.8" hidden="false" customHeight="false" outlineLevel="0" collapsed="false">
      <c r="A573" s="5" t="n">
        <v>572</v>
      </c>
      <c r="B573" s="8" t="n">
        <v>572</v>
      </c>
      <c r="C573" s="5" t="n">
        <f aca="false">IFERROR(VLOOKUP(B573,model!A572:H1191,8,0),"")</f>
        <v>41</v>
      </c>
      <c r="D573" s="5" t="str">
        <f aca="false">IFERROR(VLOOKUP(C573,part!$A$2:$E$51,2,0),"")</f>
        <v>BATTERY</v>
      </c>
      <c r="E573" s="5" t="str">
        <f aca="false">IFERROR(VLOOKUP(C573,part!$A$2:$E$51,3,0),"")</f>
        <v>OE BATTERY</v>
      </c>
      <c r="F573" s="5" t="str">
        <f aca="false">IFERROR(VLOOKUP(C573,part!$A$2:$E$51,4,0),"")</f>
        <v>DIN66H</v>
      </c>
      <c r="G573" s="5" t="n">
        <f aca="false">IFERROR(VLOOKUP(C573,part!$A$2:$E$51,5,0),"")</f>
        <v>0</v>
      </c>
      <c r="H573" s="5" t="str">
        <f aca="false">VLOOKUP(A573,model!$A$1:$I$620,9,0)</f>
        <v>DIN66H</v>
      </c>
      <c r="I573" s="5" t="n">
        <f aca="false">VLOOKUP(B573,model!$A$2:$J$620,10,0)</f>
        <v>0</v>
      </c>
      <c r="J573" s="5" t="n">
        <f aca="false">VLOOKUP(B573,Sheet6!K572:L1475,2,0)</f>
        <v>0</v>
      </c>
      <c r="K573" s="5" t="n">
        <f aca="false">VLOOKUP(B573,model!A572:M1191,13,0)</f>
        <v>0</v>
      </c>
      <c r="L573" s="5" t="str">
        <f aca="false">"{"&amp;""""&amp;"id"&amp;""""&amp;":"&amp;""""&amp;A573&amp;""""&amp;","&amp;""""&amp;"car_model_id"&amp;""""&amp;":"&amp;""""&amp;B573&amp;""""&amp;","&amp;""""&amp;"car_model"&amp;""""&amp;":"&amp;"["&amp;N573&amp;"],"&amp;""""&amp;"parts"&amp;""""&amp;":"&amp;"["&amp;O573&amp;"]"&amp;","&amp;""""&amp;"products"&amp;""""&amp;":"&amp;"["&amp;P573&amp;"]"&amp;"}"&amp;","</f>
        <v>{"id":"572","car_model_id":"572","car_model":[{"id":"572","make_id":"39","model_name":"Innova AN140 GD (Diesel)","year_model":"2016","description":""},],"parts":[{"id":"41","category":"BATTERY","name":"OE BATTERY","code":"DIN66H","description":""},],"products":[{"id":"572","car_part_id":"572","bestbuy_id":"0","category":"battery","brand":"energizer","name":"DIN66H","value":"","description":"","price":""},]},</v>
      </c>
      <c r="M573" s="5" t="str">
        <f aca="false">"parts"&amp;""""&amp;":"&amp;"["&amp;O573&amp;"]"&amp;","&amp;""""&amp;"products"&amp;""""&amp;":"&amp;"["&amp;P573&amp;"]"&amp;"}"&amp;","</f>
        <v>parts":[{"id":"41","category":"BATTERY","name":"OE BATTERY","code":"DIN66H","description":""},],"products":[{"id":"572","car_part_id":"572","bestbuy_id":"0","category":"battery","brand":"energizer","name":"DIN66H","value":"","description":"","price":""},]},</v>
      </c>
      <c r="N573" s="5" t="str">
        <f aca="false">VLOOKUP(B573,model!$A$2:$V$620,22,0)</f>
        <v>{"id":"572","make_id":"39","model_name":"Innova AN140 GD (Diesel)","year_model":"2016","description":""},</v>
      </c>
      <c r="O573" s="5" t="str">
        <f aca="false">IFERROR(VLOOKUP(C573,part!$A$2:$G$51,7,0),"")</f>
        <v>{"id":"41","category":"BATTERY","name":"OE BATTERY","code":"DIN66H","description":""},</v>
      </c>
      <c r="P573" s="5" t="str">
        <f aca="false">VLOOKUP(A573,product!B573:Y1192,23,0)</f>
        <v>{"id":"572","car_part_id":"572","bestbuy_id":"0","category":"battery","brand":"energizer","name":"DIN66H","value":"","description":"","price":""},</v>
      </c>
    </row>
    <row r="574" customFormat="false" ht="13.8" hidden="false" customHeight="false" outlineLevel="0" collapsed="false">
      <c r="A574" s="5" t="n">
        <v>573</v>
      </c>
      <c r="B574" s="8" t="n">
        <v>573</v>
      </c>
      <c r="C574" s="5" t="n">
        <f aca="false">IFERROR(VLOOKUP(B574,model!A573:H1192,8,0),"")</f>
        <v>43</v>
      </c>
      <c r="D574" s="5" t="str">
        <f aca="false">IFERROR(VLOOKUP(C574,part!$A$2:$E$51,2,0),"")</f>
        <v>BATTERY</v>
      </c>
      <c r="E574" s="5" t="str">
        <f aca="false">IFERROR(VLOOKUP(C574,part!$A$2:$E$51,3,0),"")</f>
        <v>OE BATTERY</v>
      </c>
      <c r="F574" s="5" t="str">
        <f aca="false">IFERROR(VLOOKUP(C574,part!$A$2:$E$51,4,0),"")</f>
        <v>N70x2</v>
      </c>
      <c r="G574" s="5" t="n">
        <f aca="false">IFERROR(VLOOKUP(C574,part!$A$2:$E$51,5,0),"")</f>
        <v>0</v>
      </c>
      <c r="H574" s="5" t="str">
        <f aca="false">VLOOKUP(A574,model!$A$1:$I$620,9,0)</f>
        <v>D31L/R</v>
      </c>
      <c r="I574" s="5" t="n">
        <f aca="false">VLOOKUP(B574,model!$A$2:$J$620,10,0)</f>
        <v>0</v>
      </c>
      <c r="J574" s="5" t="n">
        <f aca="false">VLOOKUP(B574,Sheet6!K573:L1476,2,0)</f>
        <v>0</v>
      </c>
      <c r="K574" s="5" t="n">
        <f aca="false">VLOOKUP(B574,model!A573:M1192,13,0)</f>
        <v>0</v>
      </c>
      <c r="L574" s="5" t="str">
        <f aca="false">"{"&amp;""""&amp;"id"&amp;""""&amp;":"&amp;""""&amp;A574&amp;""""&amp;","&amp;""""&amp;"car_model_id"&amp;""""&amp;":"&amp;""""&amp;B574&amp;""""&amp;","&amp;""""&amp;"car_model"&amp;""""&amp;":"&amp;"["&amp;N574&amp;"],"&amp;""""&amp;"parts"&amp;""""&amp;":"&amp;"["&amp;O574&amp;"]"&amp;","&amp;""""&amp;"products"&amp;""""&amp;":"&amp;"["&amp;P574&amp;"]"&amp;"}"&amp;","</f>
        <v>{"id":"573","car_model_id":"573","car_model":[{"id":"573","make_id":"39","model_name":"Land Cruiser / Prado (Diesel)","year_model":"1991 - on","description":""},],"parts":[{"id":"43","category":"BATTERY","name":"OE BATTERY","code":"N70x2","description":""},],"products":[{"id":"573","car_part_id":"573","bestbuy_id":"0","category":"battery","brand":"energizer","name":"D31L/R","value":"","description":"","price":""},]},</v>
      </c>
      <c r="M574" s="5" t="str">
        <f aca="false">"parts"&amp;""""&amp;":"&amp;"["&amp;O574&amp;"]"&amp;","&amp;""""&amp;"products"&amp;""""&amp;":"&amp;"["&amp;P574&amp;"]"&amp;"}"&amp;","</f>
        <v>parts":[{"id":"43","category":"BATTERY","name":"OE BATTERY","code":"N70x2","description":""},],"products":[{"id":"573","car_part_id":"573","bestbuy_id":"0","category":"battery","brand":"energizer","name":"D31L/R","value":"","description":"","price":""},]},</v>
      </c>
      <c r="N574" s="5" t="str">
        <f aca="false">VLOOKUP(B574,model!$A$2:$V$620,22,0)</f>
        <v>{"id":"573","make_id":"39","model_name":"Land Cruiser / Prado (Diesel)","year_model":"1991 - on","description":""},</v>
      </c>
      <c r="O574" s="5" t="str">
        <f aca="false">IFERROR(VLOOKUP(C574,part!$A$2:$G$51,7,0),"")</f>
        <v>{"id":"43","category":"BATTERY","name":"OE BATTERY","code":"N70x2","description":""},</v>
      </c>
      <c r="P574" s="5" t="str">
        <f aca="false">VLOOKUP(A574,product!B574:Y1193,23,0)</f>
        <v>{"id":"573","car_part_id":"573","bestbuy_id":"0","category":"battery","brand":"energizer","name":"D31L/R","value":"","description":"","price":""},</v>
      </c>
    </row>
    <row r="575" customFormat="false" ht="13.8" hidden="false" customHeight="false" outlineLevel="0" collapsed="false">
      <c r="A575" s="5" t="n">
        <v>574</v>
      </c>
      <c r="B575" s="8" t="n">
        <v>574</v>
      </c>
      <c r="C575" s="5" t="n">
        <f aca="false">IFERROR(VLOOKUP(B575,model!A574:H1193,8,0),"")</f>
        <v>11</v>
      </c>
      <c r="D575" s="5" t="str">
        <f aca="false">IFERROR(VLOOKUP(C575,part!$A$2:$E$51,2,0),"")</f>
        <v>BATTERY</v>
      </c>
      <c r="E575" s="5" t="str">
        <f aca="false">IFERROR(VLOOKUP(C575,part!$A$2:$E$51,3,0),"")</f>
        <v>OE BATTERY</v>
      </c>
      <c r="F575" s="5" t="str">
        <f aca="false">IFERROR(VLOOKUP(C575,part!$A$2:$E$51,4,0),"")</f>
        <v>N50</v>
      </c>
      <c r="G575" s="5" t="n">
        <f aca="false">IFERROR(VLOOKUP(C575,part!$A$2:$E$51,5,0),"")</f>
        <v>0</v>
      </c>
      <c r="H575" s="5" t="str">
        <f aca="false">VLOOKUP(A575,model!$A$1:$I$620,9,0)</f>
        <v>D26L</v>
      </c>
      <c r="I575" s="5" t="n">
        <f aca="false">VLOOKUP(B575,model!$A$2:$J$620,10,0)</f>
        <v>0</v>
      </c>
      <c r="J575" s="5" t="n">
        <f aca="false">VLOOKUP(B575,Sheet6!K574:L1477,2,0)</f>
        <v>0</v>
      </c>
      <c r="K575" s="5" t="n">
        <f aca="false">VLOOKUP(B575,model!A574:M1193,13,0)</f>
        <v>1995</v>
      </c>
      <c r="L575" s="5" t="str">
        <f aca="false">"{"&amp;""""&amp;"id"&amp;""""&amp;":"&amp;""""&amp;A575&amp;""""&amp;","&amp;""""&amp;"car_model_id"&amp;""""&amp;":"&amp;""""&amp;B575&amp;""""&amp;","&amp;""""&amp;"car_model"&amp;""""&amp;":"&amp;"["&amp;N575&amp;"],"&amp;""""&amp;"parts"&amp;""""&amp;":"&amp;"["&amp;O575&amp;"]"&amp;","&amp;""""&amp;"products"&amp;""""&amp;":"&amp;"["&amp;P575&amp;"]"&amp;"}"&amp;","</f>
        <v>{"id":"574","car_model_id":"574","car_model":[{"id":"574","make_id":"39","model_name":"Land Cruiser / Prado (Gasoline)","year_model":"1991 - on","description":""},],"parts":[{"id":"11","category":"BATTERY","name":"OE BATTERY","code":"N50","description":""},],"products":[{"id":"574","car_part_id":"574","bestbuy_id":"1995","category":"battery","brand":"energizer","name":"D26L","value":"","description":"6300","price":"6300"},]},</v>
      </c>
      <c r="M575" s="5" t="str">
        <f aca="false">"parts"&amp;""""&amp;":"&amp;"["&amp;O575&amp;"]"&amp;","&amp;""""&amp;"products"&amp;""""&amp;":"&amp;"["&amp;P575&amp;"]"&amp;"}"&amp;","</f>
        <v>parts":[{"id":"11","category":"BATTERY","name":"OE BATTERY","code":"N50","description":""},],"products":[{"id":"574","car_part_id":"574","bestbuy_id":"1995","category":"battery","brand":"energizer","name":"D26L","value":"","description":"6300","price":"6300"},]},</v>
      </c>
      <c r="N575" s="5" t="str">
        <f aca="false">VLOOKUP(B575,model!$A$2:$V$620,22,0)</f>
        <v>{"id":"574","make_id":"39","model_name":"Land Cruiser / Prado (Gasoline)","year_model":"1991 - on","description":""},</v>
      </c>
      <c r="O575" s="5" t="str">
        <f aca="false">IFERROR(VLOOKUP(C575,part!$A$2:$G$51,7,0),"")</f>
        <v>{"id":"11","category":"BATTERY","name":"OE BATTERY","code":"N50","description":""},</v>
      </c>
      <c r="P575" s="5" t="str">
        <f aca="false">VLOOKUP(A575,product!B575:Y1194,23,0)</f>
        <v>{"id":"574","car_part_id":"574","bestbuy_id":"1995","category":"battery","brand":"energizer","name":"D26L","value":"","description":"6300","price":"6300"},</v>
      </c>
    </row>
    <row r="576" customFormat="false" ht="13.8" hidden="false" customHeight="false" outlineLevel="0" collapsed="false">
      <c r="A576" s="5" t="n">
        <v>575</v>
      </c>
      <c r="B576" s="8" t="n">
        <v>575</v>
      </c>
      <c r="C576" s="5" t="n">
        <f aca="false">IFERROR(VLOOKUP(B576,model!A575:H1194,8,0),"")</f>
        <v>24</v>
      </c>
      <c r="D576" s="5" t="str">
        <f aca="false">IFERROR(VLOOKUP(C576,part!$A$2:$E$51,2,0),"")</f>
        <v>BATTERY</v>
      </c>
      <c r="E576" s="5" t="str">
        <f aca="false">IFERROR(VLOOKUP(C576,part!$A$2:$E$51,3,0),"")</f>
        <v>OE BATTERY</v>
      </c>
      <c r="F576" s="5" t="str">
        <f aca="false">IFERROR(VLOOKUP(C576,part!$A$2:$E$51,4,0),"")</f>
        <v>N50x2</v>
      </c>
      <c r="G576" s="5" t="n">
        <f aca="false">IFERROR(VLOOKUP(C576,part!$A$2:$E$51,5,0),"")</f>
        <v>0</v>
      </c>
      <c r="H576" s="5" t="str">
        <f aca="false">VLOOKUP(A576,model!$A$1:$I$620,9,0)</f>
        <v>D26L/R</v>
      </c>
      <c r="I576" s="5" t="n">
        <f aca="false">VLOOKUP(B576,model!$A$2:$J$620,10,0)</f>
        <v>0</v>
      </c>
      <c r="J576" s="5" t="n">
        <f aca="false">VLOOKUP(B576,Sheet6!K575:L1478,2,0)</f>
        <v>0</v>
      </c>
      <c r="K576" s="5" t="n">
        <f aca="false">VLOOKUP(B576,model!A575:M1194,13,0)</f>
        <v>0</v>
      </c>
      <c r="L576" s="5" t="str">
        <f aca="false">"{"&amp;""""&amp;"id"&amp;""""&amp;":"&amp;""""&amp;A576&amp;""""&amp;","&amp;""""&amp;"car_model_id"&amp;""""&amp;":"&amp;""""&amp;B576&amp;""""&amp;","&amp;""""&amp;"car_model"&amp;""""&amp;":"&amp;"["&amp;N576&amp;"],"&amp;""""&amp;"parts"&amp;""""&amp;":"&amp;"["&amp;O576&amp;"]"&amp;","&amp;""""&amp;"products"&amp;""""&amp;":"&amp;"["&amp;P576&amp;"]"&amp;"}"&amp;","</f>
        <v>{"id":"575","car_model_id":"575","car_model":[{"id":"575","make_id":"39","model_name":"Land Cruiser 200 5.7 V8","year_model":"2008 - on ","description":""},],"parts":[{"id":"24","category":"BATTERY","name":"OE BATTERY","code":"N50x2","description":""},],"products":[{"id":"575","car_part_id":"575","bestbuy_id":"0","category":"battery","brand":"energizer","name":"D26L/R","value":"","description":"","price":""},]},</v>
      </c>
      <c r="M576" s="5" t="str">
        <f aca="false">"parts"&amp;""""&amp;":"&amp;"["&amp;O576&amp;"]"&amp;","&amp;""""&amp;"products"&amp;""""&amp;":"&amp;"["&amp;P576&amp;"]"&amp;"}"&amp;","</f>
        <v>parts":[{"id":"24","category":"BATTERY","name":"OE BATTERY","code":"N50x2","description":""},],"products":[{"id":"575","car_part_id":"575","bestbuy_id":"0","category":"battery","brand":"energizer","name":"D26L/R","value":"","description":"","price":""},]},</v>
      </c>
      <c r="N576" s="5" t="str">
        <f aca="false">VLOOKUP(B576,model!$A$2:$V$620,22,0)</f>
        <v>{"id":"575","make_id":"39","model_name":"Land Cruiser 200 5.7 V8","year_model":"2008 - on ","description":""},</v>
      </c>
      <c r="O576" s="5" t="str">
        <f aca="false">IFERROR(VLOOKUP(C576,part!$A$2:$G$51,7,0),"")</f>
        <v>{"id":"24","category":"BATTERY","name":"OE BATTERY","code":"N50x2","description":""},</v>
      </c>
      <c r="P576" s="5" t="str">
        <f aca="false">VLOOKUP(A576,product!B576:Y1195,23,0)</f>
        <v>{"id":"575","car_part_id":"575","bestbuy_id":"0","category":"battery","brand":"energizer","name":"D26L/R","value":"","description":"","price":""},</v>
      </c>
    </row>
    <row r="577" customFormat="false" ht="13.8" hidden="false" customHeight="false" outlineLevel="0" collapsed="false">
      <c r="A577" s="5" t="n">
        <v>576</v>
      </c>
      <c r="B577" s="8" t="n">
        <v>576</v>
      </c>
      <c r="C577" s="5" t="n">
        <f aca="false">IFERROR(VLOOKUP(B577,model!A576:H1195,8,0),"")</f>
        <v>3</v>
      </c>
      <c r="D577" s="5" t="str">
        <f aca="false">IFERROR(VLOOKUP(C577,part!$A$2:$E$51,2,0),"")</f>
        <v>BATTERY</v>
      </c>
      <c r="E577" s="5" t="str">
        <f aca="false">IFERROR(VLOOKUP(C577,part!$A$2:$E$51,3,0),"")</f>
        <v>OE BATTERY</v>
      </c>
      <c r="F577" s="5" t="str">
        <f aca="false">IFERROR(VLOOKUP(C577,part!$A$2:$E$51,4,0),"")</f>
        <v>NS60</v>
      </c>
      <c r="G577" s="5" t="n">
        <f aca="false">IFERROR(VLOOKUP(C577,part!$A$2:$E$51,5,0),"")</f>
        <v>0</v>
      </c>
      <c r="H577" s="5" t="str">
        <f aca="false">VLOOKUP(A577,model!$A$1:$I$620,9,0)</f>
        <v>B24L</v>
      </c>
      <c r="I577" s="5" t="n">
        <f aca="false">VLOOKUP(B577,model!$A$2:$J$620,10,0)</f>
        <v>1985</v>
      </c>
      <c r="J577" s="5" t="n">
        <f aca="false">VLOOKUP(B577,Sheet6!K576:L1479,2,0)</f>
        <v>0</v>
      </c>
      <c r="K577" s="5" t="n">
        <f aca="false">VLOOKUP(B577,model!A576:M1195,13,0)</f>
        <v>0</v>
      </c>
      <c r="L577" s="5" t="str">
        <f aca="false">"{"&amp;""""&amp;"id"&amp;""""&amp;":"&amp;""""&amp;A577&amp;""""&amp;","&amp;""""&amp;"car_model_id"&amp;""""&amp;":"&amp;""""&amp;B577&amp;""""&amp;","&amp;""""&amp;"car_model"&amp;""""&amp;":"&amp;"["&amp;N577&amp;"],"&amp;""""&amp;"parts"&amp;""""&amp;":"&amp;"["&amp;O577&amp;"]"&amp;","&amp;""""&amp;"products"&amp;""""&amp;":"&amp;"["&amp;P577&amp;"]"&amp;"}"&amp;","</f>
        <v>{"id":"576","car_model_id":"576","car_model":[{"id":"576","make_id":"39","model_name":"Lite Ace","year_model":"1990 - on","description":""},],"parts":[{"id":"3","category":"BATTERY","name":"OE BATTERY","code":"NS60","description":""},],"products":[{"id":"576","car_part_id":"576","bestbuy_id":"0","category":"battery","brand":"energizer","name":"B24L","value":"","description":"","price":""},]},</v>
      </c>
      <c r="M577" s="5" t="str">
        <f aca="false">"parts"&amp;""""&amp;":"&amp;"["&amp;O577&amp;"]"&amp;","&amp;""""&amp;"products"&amp;""""&amp;":"&amp;"["&amp;P577&amp;"]"&amp;"}"&amp;","</f>
        <v>parts":[{"id":"3","category":"BATTERY","name":"OE BATTERY","code":"NS60","description":""},],"products":[{"id":"576","car_part_id":"576","bestbuy_id":"0","category":"battery","brand":"energizer","name":"B24L","value":"","description":"","price":""},]},</v>
      </c>
      <c r="N577" s="5" t="str">
        <f aca="false">VLOOKUP(B577,model!$A$2:$V$620,22,0)</f>
        <v>{"id":"576","make_id":"39","model_name":"Lite Ace","year_model":"1990 - on","description":""},</v>
      </c>
      <c r="O577" s="5" t="str">
        <f aca="false">IFERROR(VLOOKUP(C577,part!$A$2:$G$51,7,0),"")</f>
        <v>{"id":"3","category":"BATTERY","name":"OE BATTERY","code":"NS60","description":""},</v>
      </c>
      <c r="P577" s="5" t="str">
        <f aca="false">VLOOKUP(A577,product!B577:Y1196,23,0)</f>
        <v>{"id":"576","car_part_id":"576","bestbuy_id":"0","category":"battery","brand":"energizer","name":"B24L","value":"","description":"","price":""},</v>
      </c>
    </row>
    <row r="578" customFormat="false" ht="13.8" hidden="false" customHeight="false" outlineLevel="0" collapsed="false">
      <c r="A578" s="5" t="n">
        <v>577</v>
      </c>
      <c r="B578" s="8" t="n">
        <v>577</v>
      </c>
      <c r="C578" s="5" t="n">
        <f aca="false">IFERROR(VLOOKUP(B578,model!A577:H1196,8,0),"")</f>
        <v>1</v>
      </c>
      <c r="D578" s="5" t="str">
        <f aca="false">IFERROR(VLOOKUP(C578,part!$A$2:$E$51,2,0),"")</f>
        <v>BATTERY</v>
      </c>
      <c r="E578" s="5" t="str">
        <f aca="false">IFERROR(VLOOKUP(C578,part!$A$2:$E$51,3,0),"")</f>
        <v>OE BATTERY</v>
      </c>
      <c r="F578" s="5" t="str">
        <f aca="false">IFERROR(VLOOKUP(C578,part!$A$2:$E$51,4,0),"")</f>
        <v>N70</v>
      </c>
      <c r="G578" s="5" t="n">
        <f aca="false">IFERROR(VLOOKUP(C578,part!$A$2:$E$51,5,0),"")</f>
        <v>0</v>
      </c>
      <c r="H578" s="5" t="str">
        <f aca="false">VLOOKUP(A578,model!$A$1:$I$620,9,0)</f>
        <v>D31L</v>
      </c>
      <c r="I578" s="5" t="n">
        <f aca="false">VLOOKUP(B578,model!$A$2:$J$620,10,0)</f>
        <v>0</v>
      </c>
      <c r="J578" s="5" t="n">
        <f aca="false">VLOOKUP(B578,Sheet6!K577:L1480,2,0)</f>
        <v>0</v>
      </c>
      <c r="K578" s="5" t="n">
        <f aca="false">VLOOKUP(B578,model!A577:M1196,13,0)</f>
        <v>1996</v>
      </c>
      <c r="L578" s="5" t="str">
        <f aca="false">"{"&amp;""""&amp;"id"&amp;""""&amp;":"&amp;""""&amp;A578&amp;""""&amp;","&amp;""""&amp;"car_model_id"&amp;""""&amp;":"&amp;""""&amp;B578&amp;""""&amp;","&amp;""""&amp;"car_model"&amp;""""&amp;":"&amp;"["&amp;N578&amp;"],"&amp;""""&amp;"parts"&amp;""""&amp;":"&amp;"["&amp;O578&amp;"]"&amp;","&amp;""""&amp;"products"&amp;""""&amp;":"&amp;"["&amp;P578&amp;"]"&amp;"}"&amp;","</f>
        <v>{"id":"577","car_model_id":"577","car_model":[{"id":"577","make_id":"39","model_name":"Previa (Diesel)","year_model":"","description":""},],"parts":[{"id":"1","category":"BATTERY","name":"OE BATTERY","code":"N70","description":""},],"products":[{"id":"577","car_part_id":"577","bestbuy_id":"1996","category":"battery","brand":"energizer","name":"D31L","value":"","description":"7050","price":"7050"},]},</v>
      </c>
      <c r="M578" s="5" t="str">
        <f aca="false">"parts"&amp;""""&amp;":"&amp;"["&amp;O578&amp;"]"&amp;","&amp;""""&amp;"products"&amp;""""&amp;":"&amp;"["&amp;P578&amp;"]"&amp;"}"&amp;","</f>
        <v>parts":[{"id":"1","category":"BATTERY","name":"OE BATTERY","code":"N70","description":""},],"products":[{"id":"577","car_part_id":"577","bestbuy_id":"1996","category":"battery","brand":"energizer","name":"D31L","value":"","description":"7050","price":"7050"},]},</v>
      </c>
      <c r="N578" s="5" t="str">
        <f aca="false">VLOOKUP(B578,model!$A$2:$V$620,22,0)</f>
        <v>{"id":"577","make_id":"39","model_name":"Previa (Diesel)","year_model":"","description":""},</v>
      </c>
      <c r="O578" s="5" t="str">
        <f aca="false">IFERROR(VLOOKUP(C578,part!$A$2:$G$51,7,0),"")</f>
        <v>{"id":"1","category":"BATTERY","name":"OE BATTERY","code":"N70","description":""},</v>
      </c>
      <c r="P578" s="5" t="str">
        <f aca="false">VLOOKUP(A578,product!B578:Y1197,23,0)</f>
        <v>{"id":"577","car_part_id":"577","bestbuy_id":"1996","category":"battery","brand":"energizer","name":"D31L","value":"","description":"7050","price":"7050"},</v>
      </c>
    </row>
    <row r="579" customFormat="false" ht="13.8" hidden="false" customHeight="false" outlineLevel="0" collapsed="false">
      <c r="A579" s="5" t="n">
        <v>578</v>
      </c>
      <c r="B579" s="8" t="n">
        <v>578</v>
      </c>
      <c r="C579" s="5" t="n">
        <f aca="false">IFERROR(VLOOKUP(B579,model!A578:H1197,8,0),"")</f>
        <v>11</v>
      </c>
      <c r="D579" s="5" t="str">
        <f aca="false">IFERROR(VLOOKUP(C579,part!$A$2:$E$51,2,0),"")</f>
        <v>BATTERY</v>
      </c>
      <c r="E579" s="5" t="str">
        <f aca="false">IFERROR(VLOOKUP(C579,part!$A$2:$E$51,3,0),"")</f>
        <v>OE BATTERY</v>
      </c>
      <c r="F579" s="5" t="str">
        <f aca="false">IFERROR(VLOOKUP(C579,part!$A$2:$E$51,4,0),"")</f>
        <v>N50</v>
      </c>
      <c r="G579" s="5" t="n">
        <f aca="false">IFERROR(VLOOKUP(C579,part!$A$2:$E$51,5,0),"")</f>
        <v>0</v>
      </c>
      <c r="H579" s="5" t="str">
        <f aca="false">VLOOKUP(A579,model!$A$1:$I$620,9,0)</f>
        <v>D26L</v>
      </c>
      <c r="I579" s="5" t="n">
        <f aca="false">VLOOKUP(B579,model!$A$2:$J$620,10,0)</f>
        <v>0</v>
      </c>
      <c r="J579" s="5" t="n">
        <f aca="false">VLOOKUP(B579,Sheet6!K578:L1481,2,0)</f>
        <v>0</v>
      </c>
      <c r="K579" s="5" t="n">
        <f aca="false">VLOOKUP(B579,model!A578:M1197,13,0)</f>
        <v>1995</v>
      </c>
      <c r="L579" s="5" t="str">
        <f aca="false">"{"&amp;""""&amp;"id"&amp;""""&amp;":"&amp;""""&amp;A579&amp;""""&amp;","&amp;""""&amp;"car_model_id"&amp;""""&amp;":"&amp;""""&amp;B579&amp;""""&amp;","&amp;""""&amp;"car_model"&amp;""""&amp;":"&amp;"["&amp;N579&amp;"],"&amp;""""&amp;"parts"&amp;""""&amp;":"&amp;"["&amp;O579&amp;"]"&amp;","&amp;""""&amp;"products"&amp;""""&amp;":"&amp;"["&amp;P579&amp;"]"&amp;"}"&amp;","</f>
        <v>{"id":"578","car_model_id":"578","car_model":[{"id":"578","make_id":"39","model_name":"Previa (Gasoline)","year_model":"","description":""},],"parts":[{"id":"11","category":"BATTERY","name":"OE BATTERY","code":"N50","description":""},],"products":[{"id":"578","car_part_id":"578","bestbuy_id":"1995","category":"battery","brand":"energizer","name":"D26L","value":"","description":"6300","price":"6300"},]},</v>
      </c>
      <c r="M579" s="5" t="str">
        <f aca="false">"parts"&amp;""""&amp;":"&amp;"["&amp;O579&amp;"]"&amp;","&amp;""""&amp;"products"&amp;""""&amp;":"&amp;"["&amp;P579&amp;"]"&amp;"}"&amp;","</f>
        <v>parts":[{"id":"11","category":"BATTERY","name":"OE BATTERY","code":"N50","description":""},],"products":[{"id":"578","car_part_id":"578","bestbuy_id":"1995","category":"battery","brand":"energizer","name":"D26L","value":"","description":"6300","price":"6300"},]},</v>
      </c>
      <c r="N579" s="5" t="str">
        <f aca="false">VLOOKUP(B579,model!$A$2:$V$620,22,0)</f>
        <v>{"id":"578","make_id":"39","model_name":"Previa (Gasoline)","year_model":"","description":""},</v>
      </c>
      <c r="O579" s="5" t="str">
        <f aca="false">IFERROR(VLOOKUP(C579,part!$A$2:$G$51,7,0),"")</f>
        <v>{"id":"11","category":"BATTERY","name":"OE BATTERY","code":"N50","description":""},</v>
      </c>
      <c r="P579" s="5" t="str">
        <f aca="false">VLOOKUP(A579,product!B579:Y1198,23,0)</f>
        <v>{"id":"578","car_part_id":"578","bestbuy_id":"1995","category":"battery","brand":"energizer","name":"D26L","value":"","description":"6300","price":"6300"},</v>
      </c>
    </row>
    <row r="580" customFormat="false" ht="13.8" hidden="false" customHeight="false" outlineLevel="0" collapsed="false">
      <c r="A580" s="5" t="n">
        <v>579</v>
      </c>
      <c r="B580" s="8" t="n">
        <v>579</v>
      </c>
      <c r="C580" s="5" t="n">
        <f aca="false">IFERROR(VLOOKUP(B580,model!A579:H1198,8,0),"")</f>
        <v>25</v>
      </c>
      <c r="D580" s="5" t="str">
        <f aca="false">IFERROR(VLOOKUP(C580,part!$A$2:$E$51,2,0),"")</f>
        <v>BATTERY</v>
      </c>
      <c r="E580" s="5" t="str">
        <f aca="false">IFERROR(VLOOKUP(C580,part!$A$2:$E$51,3,0),"")</f>
        <v>OE BATTERY</v>
      </c>
      <c r="F580" s="5" t="str">
        <f aca="false">IFERROR(VLOOKUP(C580,part!$A$2:$E$51,4,0),"")</f>
        <v>NS40L</v>
      </c>
      <c r="G580" s="5" t="n">
        <f aca="false">IFERROR(VLOOKUP(C580,part!$A$2:$E$51,5,0),"")</f>
        <v>0</v>
      </c>
      <c r="H580" s="5" t="str">
        <f aca="false">VLOOKUP(A580,model!$A$1:$I$620,9,0)</f>
        <v>B20L</v>
      </c>
      <c r="I580" s="5" t="n">
        <f aca="false">VLOOKUP(B580,model!$A$2:$J$620,10,0)</f>
        <v>0</v>
      </c>
      <c r="J580" s="5" t="n">
        <f aca="false">VLOOKUP(B580,Sheet6!K579:L1482,2,0)</f>
        <v>0</v>
      </c>
      <c r="K580" s="5" t="n">
        <f aca="false">VLOOKUP(B580,model!A579:M1198,13,0)</f>
        <v>1990</v>
      </c>
      <c r="L580" s="5" t="str">
        <f aca="false">"{"&amp;""""&amp;"id"&amp;""""&amp;":"&amp;""""&amp;A580&amp;""""&amp;","&amp;""""&amp;"car_model_id"&amp;""""&amp;":"&amp;""""&amp;B580&amp;""""&amp;","&amp;""""&amp;"car_model"&amp;""""&amp;":"&amp;"["&amp;N580&amp;"],"&amp;""""&amp;"parts"&amp;""""&amp;":"&amp;"["&amp;O580&amp;"]"&amp;","&amp;""""&amp;"products"&amp;""""&amp;":"&amp;"["&amp;P580&amp;"]"&amp;"}"&amp;","</f>
        <v>{"id":"579","car_model_id":"579","car_model":[{"id":"579","make_id":"39","model_name":"Prius 1.8","year_model":"","description":""},],"parts":[{"id":"25","category":"BATTERY","name":"OE BATTERY","code":"NS40L","description":""},],"products":[{"id":"579","car_part_id":"579","bestbuy_id":"1990","category":"battery","brand":"energizer","name":"B20L","value":"","description":"4850","price":"4850"},]},</v>
      </c>
      <c r="M580" s="5" t="str">
        <f aca="false">"parts"&amp;""""&amp;":"&amp;"["&amp;O580&amp;"]"&amp;","&amp;""""&amp;"products"&amp;""""&amp;":"&amp;"["&amp;P580&amp;"]"&amp;"}"&amp;","</f>
        <v>parts":[{"id":"25","category":"BATTERY","name":"OE BATTERY","code":"NS40L","description":""},],"products":[{"id":"579","car_part_id":"579","bestbuy_id":"1990","category":"battery","brand":"energizer","name":"B20L","value":"","description":"4850","price":"4850"},]},</v>
      </c>
      <c r="N580" s="5" t="str">
        <f aca="false">VLOOKUP(B580,model!$A$2:$V$620,22,0)</f>
        <v>{"id":"579","make_id":"39","model_name":"Prius 1.8","year_model":"","description":""},</v>
      </c>
      <c r="O580" s="5" t="str">
        <f aca="false">IFERROR(VLOOKUP(C580,part!$A$2:$G$51,7,0),"")</f>
        <v>{"id":"25","category":"BATTERY","name":"OE BATTERY","code":"NS40L","description":""},</v>
      </c>
      <c r="P580" s="5" t="str">
        <f aca="false">VLOOKUP(A580,product!B580:Y1199,23,0)</f>
        <v>{"id":"579","car_part_id":"579","bestbuy_id":"1990","category":"battery","brand":"energizer","name":"B20L","value":"","description":"4850","price":"4850"},</v>
      </c>
    </row>
    <row r="581" customFormat="false" ht="13.8" hidden="false" customHeight="false" outlineLevel="0" collapsed="false">
      <c r="A581" s="5" t="n">
        <v>580</v>
      </c>
      <c r="B581" s="8" t="n">
        <v>580</v>
      </c>
      <c r="C581" s="5" t="n">
        <f aca="false">IFERROR(VLOOKUP(B581,model!A580:H1199,8,0),"")</f>
        <v>3</v>
      </c>
      <c r="D581" s="5" t="str">
        <f aca="false">IFERROR(VLOOKUP(C581,part!$A$2:$E$51,2,0),"")</f>
        <v>BATTERY</v>
      </c>
      <c r="E581" s="5" t="str">
        <f aca="false">IFERROR(VLOOKUP(C581,part!$A$2:$E$51,3,0),"")</f>
        <v>OE BATTERY</v>
      </c>
      <c r="F581" s="5" t="str">
        <f aca="false">IFERROR(VLOOKUP(C581,part!$A$2:$E$51,4,0),"")</f>
        <v>NS60</v>
      </c>
      <c r="G581" s="5" t="n">
        <f aca="false">IFERROR(VLOOKUP(C581,part!$A$2:$E$51,5,0),"")</f>
        <v>0</v>
      </c>
      <c r="H581" s="5" t="str">
        <f aca="false">VLOOKUP(A581,model!$A$1:$I$620,9,0)</f>
        <v>B24L</v>
      </c>
      <c r="I581" s="5" t="n">
        <f aca="false">VLOOKUP(B581,model!$A$2:$J$620,10,0)</f>
        <v>1985</v>
      </c>
      <c r="J581" s="5" t="n">
        <f aca="false">VLOOKUP(B581,Sheet6!K580:L1483,2,0)</f>
        <v>0</v>
      </c>
      <c r="K581" s="5" t="str">
        <f aca="false">VLOOKUP(B581,model!A580:M1199,13,0)</f>
        <v>1986/1993</v>
      </c>
      <c r="L581" s="5" t="str">
        <f aca="false">"{"&amp;""""&amp;"id"&amp;""""&amp;":"&amp;""""&amp;A581&amp;""""&amp;","&amp;""""&amp;"car_model_id"&amp;""""&amp;":"&amp;""""&amp;B581&amp;""""&amp;","&amp;""""&amp;"car_model"&amp;""""&amp;":"&amp;"["&amp;N581&amp;"],"&amp;""""&amp;"parts"&amp;""""&amp;":"&amp;"["&amp;O581&amp;"]"&amp;","&amp;""""&amp;"products"&amp;""""&amp;":"&amp;"["&amp;P581&amp;"]"&amp;"}"&amp;","</f>
        <v>{"id":"580","car_model_id":"580","car_model":[{"id":"580","make_id":"39","model_name":"RAV 4","year_model":"1996 - on","description":""},],"parts":[{"id":"3","category":"BATTERY","name":"OE BATTERY","code":"NS60","description":""},],"products":[{"id":"580","car_part_id":"580","bestbuy_id":"1986","category":"battery","brand":"energizer","name":"B24L","value":"","description":"5300","price":"5300"},{"id":"653","car_part_id":"580","bestbuy_id":"1993","category":"battery","brand":"energizer","name":"B24L","description":"","price":"5250"},]},</v>
      </c>
      <c r="M581" s="5" t="str">
        <f aca="false">"parts"&amp;""""&amp;":"&amp;"["&amp;O581&amp;"]"&amp;","&amp;""""&amp;"products"&amp;""""&amp;":"&amp;"["&amp;P581&amp;"]"&amp;"}"&amp;","</f>
        <v>parts":[{"id":"3","category":"BATTERY","name":"OE BATTERY","code":"NS60","description":""},],"products":[{"id":"580","car_part_id":"580","bestbuy_id":"1986","category":"battery","brand":"energizer","name":"B24L","value":"","description":"5300","price":"5300"},{"id":"653","car_part_id":"580","bestbuy_id":"1993","category":"battery","brand":"energizer","name":"B24L","description":"","price":"5250"},]},</v>
      </c>
      <c r="N581" s="5" t="str">
        <f aca="false">VLOOKUP(B581,model!$A$2:$V$620,22,0)</f>
        <v>{"id":"580","make_id":"39","model_name":"RAV 4","year_model":"1996 - on","description":""},</v>
      </c>
      <c r="O581" s="5" t="str">
        <f aca="false">IFERROR(VLOOKUP(C581,part!$A$2:$G$51,7,0),"")</f>
        <v>{"id":"3","category":"BATTERY","name":"OE BATTERY","code":"NS60","description":""},</v>
      </c>
      <c r="P581" s="5" t="str">
        <f aca="false">VLOOKUP(A581,product!B581:Y1200,23,0)</f>
        <v>{"id":"580","car_part_id":"580","bestbuy_id":"1986","category":"battery","brand":"energizer","name":"B24L","value":"","description":"5300","price":"5300"},{"id":"653","car_part_id":"580","bestbuy_id":"1993","category":"battery","brand":"energizer","name":"B24L","description":"","price":"5250"},</v>
      </c>
    </row>
    <row r="582" customFormat="false" ht="13.8" hidden="false" customHeight="false" outlineLevel="0" collapsed="false">
      <c r="A582" s="5" t="n">
        <v>581</v>
      </c>
      <c r="B582" s="8" t="n">
        <v>581</v>
      </c>
      <c r="C582" s="5" t="n">
        <f aca="false">IFERROR(VLOOKUP(B582,model!A581:H1200,8,0),"")</f>
        <v>2</v>
      </c>
      <c r="D582" s="5" t="str">
        <f aca="false">IFERROR(VLOOKUP(C582,part!$A$2:$E$51,2,0),"")</f>
        <v>BATTERY</v>
      </c>
      <c r="E582" s="5" t="str">
        <f aca="false">IFERROR(VLOOKUP(C582,part!$A$2:$E$51,3,0),"")</f>
        <v>OE BATTERY</v>
      </c>
      <c r="F582" s="5" t="str">
        <f aca="false">IFERROR(VLOOKUP(C582,part!$A$2:$E$51,4,0),"")</f>
        <v>NS50</v>
      </c>
      <c r="G582" s="5" t="n">
        <f aca="false">IFERROR(VLOOKUP(C582,part!$A$2:$E$51,5,0),"")</f>
        <v>0</v>
      </c>
      <c r="H582" s="5" t="str">
        <f aca="false">VLOOKUP(A582,model!$A$1:$I$620,9,0)</f>
        <v>D23L</v>
      </c>
      <c r="I582" s="5" t="n">
        <f aca="false">VLOOKUP(B582,model!$A$2:$J$620,10,0)</f>
        <v>0</v>
      </c>
      <c r="J582" s="5" t="n">
        <f aca="false">VLOOKUP(B582,Sheet6!K581:L1484,2,0)</f>
        <v>0</v>
      </c>
      <c r="K582" s="5" t="n">
        <f aca="false">VLOOKUP(B582,model!A581:M1200,13,0)</f>
        <v>1983</v>
      </c>
      <c r="L582" s="5" t="str">
        <f aca="false">"{"&amp;""""&amp;"id"&amp;""""&amp;":"&amp;""""&amp;A582&amp;""""&amp;","&amp;""""&amp;"car_model_id"&amp;""""&amp;":"&amp;""""&amp;B582&amp;""""&amp;","&amp;""""&amp;"car_model"&amp;""""&amp;":"&amp;"["&amp;N582&amp;"],"&amp;""""&amp;"parts"&amp;""""&amp;":"&amp;"["&amp;O582&amp;"]"&amp;","&amp;""""&amp;"products"&amp;""""&amp;":"&amp;"["&amp;P582&amp;"]"&amp;"}"&amp;","</f>
        <v>{"id":"581","car_model_id":"581","car_model":[{"id":"581","make_id":"39","model_name":"RAV 4","year_model":"2007","description":""},],"parts":[{"id":"2","category":"BATTERY","name":"OE BATTERY","code":"NS50","description":""},],"products":[{"id":"581","car_part_id":"581","bestbuy_id":"1983","category":"battery","brand":"energizer","name":"D23L","value":"","description":"5950","price":"5950"},]},</v>
      </c>
      <c r="M582" s="5" t="str">
        <f aca="false">"parts"&amp;""""&amp;":"&amp;"["&amp;O582&amp;"]"&amp;","&amp;""""&amp;"products"&amp;""""&amp;":"&amp;"["&amp;P582&amp;"]"&amp;"}"&amp;","</f>
        <v>parts":[{"id":"2","category":"BATTERY","name":"OE BATTERY","code":"NS50","description":""},],"products":[{"id":"581","car_part_id":"581","bestbuy_id":"1983","category":"battery","brand":"energizer","name":"D23L","value":"","description":"5950","price":"5950"},]},</v>
      </c>
      <c r="N582" s="5" t="str">
        <f aca="false">VLOOKUP(B582,model!$A$2:$V$620,22,0)</f>
        <v>{"id":"581","make_id":"39","model_name":"RAV 4","year_model":"2007","description":""},</v>
      </c>
      <c r="O582" s="5" t="str">
        <f aca="false">IFERROR(VLOOKUP(C582,part!$A$2:$G$51,7,0),"")</f>
        <v>{"id":"2","category":"BATTERY","name":"OE BATTERY","code":"NS50","description":""},</v>
      </c>
      <c r="P582" s="5" t="str">
        <f aca="false">VLOOKUP(A582,product!B582:Y1201,23,0)</f>
        <v>{"id":"581","car_part_id":"581","bestbuy_id":"1983","category":"battery","brand":"energizer","name":"D23L","value":"","description":"5950","price":"5950"},</v>
      </c>
    </row>
    <row r="583" customFormat="false" ht="13.8" hidden="false" customHeight="false" outlineLevel="0" collapsed="false">
      <c r="A583" s="5" t="n">
        <v>582</v>
      </c>
      <c r="B583" s="8" t="n">
        <v>582</v>
      </c>
      <c r="C583" s="5" t="n">
        <f aca="false">IFERROR(VLOOKUP(B583,model!A582:H1201,8,0),"")</f>
        <v>44</v>
      </c>
      <c r="D583" s="5" t="str">
        <f aca="false">IFERROR(VLOOKUP(C583,part!$A$2:$E$51,2,0),"")</f>
        <v>BATTERY</v>
      </c>
      <c r="E583" s="5" t="str">
        <f aca="false">IFERROR(VLOOKUP(C583,part!$A$2:$E$51,3,0),"")</f>
        <v>OE BATTERY</v>
      </c>
      <c r="F583" s="5" t="str">
        <f aca="false">IFERROR(VLOOKUP(C583,part!$A$2:$E$51,4,0),"")</f>
        <v>NS40 </v>
      </c>
      <c r="G583" s="5" t="n">
        <f aca="false">IFERROR(VLOOKUP(C583,part!$A$2:$E$51,5,0),"")</f>
        <v>0</v>
      </c>
      <c r="H583" s="5" t="str">
        <f aca="false">VLOOKUP(A583,model!$A$1:$I$620,9,0)</f>
        <v>B20LS</v>
      </c>
      <c r="I583" s="5" t="n">
        <f aca="false">VLOOKUP(B583,model!$A$2:$J$620,10,0)</f>
        <v>0</v>
      </c>
      <c r="J583" s="5" t="n">
        <f aca="false">VLOOKUP(B583,Sheet6!K582:L1485,2,0)</f>
        <v>0</v>
      </c>
      <c r="K583" s="5" t="n">
        <f aca="false">VLOOKUP(B583,model!A582:M1201,13,0)</f>
        <v>0</v>
      </c>
      <c r="L583" s="5" t="str">
        <f aca="false">"{"&amp;""""&amp;"id"&amp;""""&amp;":"&amp;""""&amp;A583&amp;""""&amp;","&amp;""""&amp;"car_model_id"&amp;""""&amp;":"&amp;""""&amp;B583&amp;""""&amp;","&amp;""""&amp;"car_model"&amp;""""&amp;":"&amp;"["&amp;N583&amp;"],"&amp;""""&amp;"parts"&amp;""""&amp;":"&amp;"["&amp;O583&amp;"]"&amp;","&amp;""""&amp;"products"&amp;""""&amp;":"&amp;"["&amp;P583&amp;"]"&amp;"}"&amp;","</f>
        <v>{"id":"582","car_model_id":"582","car_model":[{"id":"582","make_id":"39","model_name":"Soluna ","year_model":"2001 - on","description":""},],"parts":[{"id":"44","category":"BATTERY","name":"OE BATTERY","code":"NS40 ","description":""},],"products":[{"id":"582","car_part_id":"582","bestbuy_id":"0","category":"battery","brand":"energizer","name":"B20LS","value":"","description":"","price":""},]},</v>
      </c>
      <c r="M583" s="5" t="str">
        <f aca="false">"parts"&amp;""""&amp;":"&amp;"["&amp;O583&amp;"]"&amp;","&amp;""""&amp;"products"&amp;""""&amp;":"&amp;"["&amp;P583&amp;"]"&amp;"}"&amp;","</f>
        <v>parts":[{"id":"44","category":"BATTERY","name":"OE BATTERY","code":"NS40 ","description":""},],"products":[{"id":"582","car_part_id":"582","bestbuy_id":"0","category":"battery","brand":"energizer","name":"B20LS","value":"","description":"","price":""},]},</v>
      </c>
      <c r="N583" s="5" t="str">
        <f aca="false">VLOOKUP(B583,model!$A$2:$V$620,22,0)</f>
        <v>{"id":"582","make_id":"39","model_name":"Soluna ","year_model":"2001 - on","description":""},</v>
      </c>
      <c r="O583" s="5" t="str">
        <f aca="false">IFERROR(VLOOKUP(C583,part!$A$2:$G$51,7,0),"")</f>
        <v>{"id":"44","category":"BATTERY","name":"OE BATTERY","code":"NS40 ","description":""},</v>
      </c>
      <c r="P583" s="5" t="str">
        <f aca="false">VLOOKUP(A583,product!B583:Y1202,23,0)</f>
        <v>{"id":"582","car_part_id":"582","bestbuy_id":"0","category":"battery","brand":"energizer","name":"B20LS","value":"","description":"","price":""},</v>
      </c>
    </row>
    <row r="584" customFormat="false" ht="13.8" hidden="false" customHeight="false" outlineLevel="0" collapsed="false">
      <c r="A584" s="5" t="n">
        <v>583</v>
      </c>
      <c r="B584" s="8" t="n">
        <v>583</v>
      </c>
      <c r="C584" s="5" t="n">
        <f aca="false">IFERROR(VLOOKUP(B584,model!A583:H1202,8,0),"")</f>
        <v>11</v>
      </c>
      <c r="D584" s="5" t="str">
        <f aca="false">IFERROR(VLOOKUP(C584,part!$A$2:$E$51,2,0),"")</f>
        <v>BATTERY</v>
      </c>
      <c r="E584" s="5" t="str">
        <f aca="false">IFERROR(VLOOKUP(C584,part!$A$2:$E$51,3,0),"")</f>
        <v>OE BATTERY</v>
      </c>
      <c r="F584" s="5" t="str">
        <f aca="false">IFERROR(VLOOKUP(C584,part!$A$2:$E$51,4,0),"")</f>
        <v>N50</v>
      </c>
      <c r="G584" s="5" t="n">
        <f aca="false">IFERROR(VLOOKUP(C584,part!$A$2:$E$51,5,0),"")</f>
        <v>0</v>
      </c>
      <c r="H584" s="5" t="str">
        <f aca="false">VLOOKUP(A584,model!$A$1:$I$620,9,0)</f>
        <v>D26L</v>
      </c>
      <c r="I584" s="5" t="n">
        <f aca="false">VLOOKUP(B584,model!$A$2:$J$620,10,0)</f>
        <v>0</v>
      </c>
      <c r="J584" s="5" t="n">
        <f aca="false">VLOOKUP(B584,Sheet6!K583:L1486,2,0)</f>
        <v>0</v>
      </c>
      <c r="K584" s="5" t="n">
        <f aca="false">VLOOKUP(B584,model!A583:M1202,13,0)</f>
        <v>1995</v>
      </c>
      <c r="L584" s="5" t="str">
        <f aca="false">"{"&amp;""""&amp;"id"&amp;""""&amp;":"&amp;""""&amp;A584&amp;""""&amp;","&amp;""""&amp;"car_model_id"&amp;""""&amp;":"&amp;""""&amp;B584&amp;""""&amp;","&amp;""""&amp;"car_model"&amp;""""&amp;":"&amp;"["&amp;N584&amp;"],"&amp;""""&amp;"parts"&amp;""""&amp;":"&amp;"["&amp;O584&amp;"]"&amp;","&amp;""""&amp;"products"&amp;""""&amp;":"&amp;"["&amp;P584&amp;"]"&amp;"}"&amp;","</f>
        <v>{"id":"583","car_model_id":"583","car_model":[{"id":"583","make_id":"39","model_name":"Tamaraw / Revo (Diesel)","year_model":"1998 - on","description":""},],"parts":[{"id":"11","category":"BATTERY","name":"OE BATTERY","code":"N50","description":""},],"products":[{"id":"583","car_part_id":"583","bestbuy_id":"1995","category":"battery","brand":"energizer","name":"D26L","value":"","description":"6300","price":"6300"},]},</v>
      </c>
      <c r="M584" s="5" t="str">
        <f aca="false">"parts"&amp;""""&amp;":"&amp;"["&amp;O584&amp;"]"&amp;","&amp;""""&amp;"products"&amp;""""&amp;":"&amp;"["&amp;P584&amp;"]"&amp;"}"&amp;","</f>
        <v>parts":[{"id":"11","category":"BATTERY","name":"OE BATTERY","code":"N50","description":""},],"products":[{"id":"583","car_part_id":"583","bestbuy_id":"1995","category":"battery","brand":"energizer","name":"D26L","value":"","description":"6300","price":"6300"},]},</v>
      </c>
      <c r="N584" s="5" t="str">
        <f aca="false">VLOOKUP(B584,model!$A$2:$V$620,22,0)</f>
        <v>{"id":"583","make_id":"39","model_name":"Tamaraw / Revo (Diesel)","year_model":"1998 - on","description":""},</v>
      </c>
      <c r="O584" s="5" t="str">
        <f aca="false">IFERROR(VLOOKUP(C584,part!$A$2:$G$51,7,0),"")</f>
        <v>{"id":"11","category":"BATTERY","name":"OE BATTERY","code":"N50","description":""},</v>
      </c>
      <c r="P584" s="5" t="str">
        <f aca="false">VLOOKUP(A584,product!B584:Y1203,23,0)</f>
        <v>{"id":"583","car_part_id":"583","bestbuy_id":"1995","category":"battery","brand":"energizer","name":"D26L","value":"","description":"6300","price":"6300"},</v>
      </c>
    </row>
    <row r="585" customFormat="false" ht="13.8" hidden="false" customHeight="false" outlineLevel="0" collapsed="false">
      <c r="A585" s="5" t="n">
        <v>584</v>
      </c>
      <c r="B585" s="8" t="n">
        <v>584</v>
      </c>
      <c r="C585" s="5" t="n">
        <f aca="false">IFERROR(VLOOKUP(B585,model!A584:H1203,8,0),"")</f>
        <v>2</v>
      </c>
      <c r="D585" s="5" t="str">
        <f aca="false">IFERROR(VLOOKUP(C585,part!$A$2:$E$51,2,0),"")</f>
        <v>BATTERY</v>
      </c>
      <c r="E585" s="5" t="str">
        <f aca="false">IFERROR(VLOOKUP(C585,part!$A$2:$E$51,3,0),"")</f>
        <v>OE BATTERY</v>
      </c>
      <c r="F585" s="5" t="str">
        <f aca="false">IFERROR(VLOOKUP(C585,part!$A$2:$E$51,4,0),"")</f>
        <v>NS50</v>
      </c>
      <c r="G585" s="5" t="n">
        <f aca="false">IFERROR(VLOOKUP(C585,part!$A$2:$E$51,5,0),"")</f>
        <v>0</v>
      </c>
      <c r="H585" s="5" t="str">
        <f aca="false">VLOOKUP(A585,model!$A$1:$I$620,9,0)</f>
        <v>D23L</v>
      </c>
      <c r="I585" s="5" t="n">
        <f aca="false">VLOOKUP(B585,model!$A$2:$J$620,10,0)</f>
        <v>0</v>
      </c>
      <c r="J585" s="5" t="n">
        <f aca="false">VLOOKUP(B585,Sheet6!K584:L1487,2,0)</f>
        <v>0</v>
      </c>
      <c r="K585" s="5" t="n">
        <f aca="false">VLOOKUP(B585,model!A584:M1203,13,0)</f>
        <v>1983</v>
      </c>
      <c r="L585" s="5" t="str">
        <f aca="false">"{"&amp;""""&amp;"id"&amp;""""&amp;":"&amp;""""&amp;A585&amp;""""&amp;","&amp;""""&amp;"car_model_id"&amp;""""&amp;":"&amp;""""&amp;B585&amp;""""&amp;","&amp;""""&amp;"car_model"&amp;""""&amp;":"&amp;"["&amp;N585&amp;"],"&amp;""""&amp;"parts"&amp;""""&amp;":"&amp;"["&amp;O585&amp;"]"&amp;","&amp;""""&amp;"products"&amp;""""&amp;":"&amp;"["&amp;P585&amp;"]"&amp;"}"&amp;","</f>
        <v>{"id":"584","car_model_id":"584","car_model":[{"id":"584","make_id":"39","model_name":"Tamaraw / Revo (Gasoline)","year_model":"1998 - on","description":""},],"parts":[{"id":"2","category":"BATTERY","name":"OE BATTERY","code":"NS50","description":""},],"products":[{"id":"584","car_part_id":"584","bestbuy_id":"1983","category":"battery","brand":"energizer","name":"D23L","value":"","description":"5950","price":"5950"},]},</v>
      </c>
      <c r="M585" s="5" t="str">
        <f aca="false">"parts"&amp;""""&amp;":"&amp;"["&amp;O585&amp;"]"&amp;","&amp;""""&amp;"products"&amp;""""&amp;":"&amp;"["&amp;P585&amp;"]"&amp;"}"&amp;","</f>
        <v>parts":[{"id":"2","category":"BATTERY","name":"OE BATTERY","code":"NS50","description":""},],"products":[{"id":"584","car_part_id":"584","bestbuy_id":"1983","category":"battery","brand":"energizer","name":"D23L","value":"","description":"5950","price":"5950"},]},</v>
      </c>
      <c r="N585" s="5" t="str">
        <f aca="false">VLOOKUP(B585,model!$A$2:$V$620,22,0)</f>
        <v>{"id":"584","make_id":"39","model_name":"Tamaraw / Revo (Gasoline)","year_model":"1998 - on","description":""},</v>
      </c>
      <c r="O585" s="5" t="str">
        <f aca="false">IFERROR(VLOOKUP(C585,part!$A$2:$G$51,7,0),"")</f>
        <v>{"id":"2","category":"BATTERY","name":"OE BATTERY","code":"NS50","description":""},</v>
      </c>
      <c r="P585" s="5" t="str">
        <f aca="false">VLOOKUP(A585,product!B585:Y1204,23,0)</f>
        <v>{"id":"584","car_part_id":"584","bestbuy_id":"1983","category":"battery","brand":"energizer","name":"D23L","value":"","description":"5950","price":"5950"},</v>
      </c>
    </row>
    <row r="586" customFormat="false" ht="13.8" hidden="false" customHeight="false" outlineLevel="0" collapsed="false">
      <c r="A586" s="5" t="n">
        <v>585</v>
      </c>
      <c r="B586" s="8" t="n">
        <v>585</v>
      </c>
      <c r="C586" s="5" t="n">
        <f aca="false">IFERROR(VLOOKUP(B586,model!A585:H1204,8,0),"")</f>
        <v>11</v>
      </c>
      <c r="D586" s="5" t="str">
        <f aca="false">IFERROR(VLOOKUP(C586,part!$A$2:$E$51,2,0),"")</f>
        <v>BATTERY</v>
      </c>
      <c r="E586" s="5" t="str">
        <f aca="false">IFERROR(VLOOKUP(C586,part!$A$2:$E$51,3,0),"")</f>
        <v>OE BATTERY</v>
      </c>
      <c r="F586" s="5" t="str">
        <f aca="false">IFERROR(VLOOKUP(C586,part!$A$2:$E$51,4,0),"")</f>
        <v>N50</v>
      </c>
      <c r="G586" s="5" t="n">
        <f aca="false">IFERROR(VLOOKUP(C586,part!$A$2:$E$51,5,0),"")</f>
        <v>0</v>
      </c>
      <c r="H586" s="5" t="str">
        <f aca="false">VLOOKUP(A586,model!$A$1:$I$620,9,0)</f>
        <v>D26L</v>
      </c>
      <c r="I586" s="5" t="n">
        <f aca="false">VLOOKUP(B586,model!$A$2:$J$620,10,0)</f>
        <v>0</v>
      </c>
      <c r="J586" s="5" t="n">
        <f aca="false">VLOOKUP(B586,Sheet6!K585:L1488,2,0)</f>
        <v>0</v>
      </c>
      <c r="K586" s="5" t="n">
        <f aca="false">VLOOKUP(B586,model!A585:M1204,13,0)</f>
        <v>1995</v>
      </c>
      <c r="L586" s="5" t="str">
        <f aca="false">"{"&amp;""""&amp;"id"&amp;""""&amp;":"&amp;""""&amp;A586&amp;""""&amp;","&amp;""""&amp;"car_model_id"&amp;""""&amp;":"&amp;""""&amp;B586&amp;""""&amp;","&amp;""""&amp;"car_model"&amp;""""&amp;":"&amp;"["&amp;N586&amp;"],"&amp;""""&amp;"parts"&amp;""""&amp;":"&amp;"["&amp;O586&amp;"]"&amp;","&amp;""""&amp;"products"&amp;""""&amp;":"&amp;"["&amp;P586&amp;"]"&amp;"}"&amp;","</f>
        <v>{"id":"585","car_model_id":"585","car_model":[{"id":"585","make_id":"39","model_name":"Tamaraw / Revo Sport (Diesel)","year_model":"1998 - on","description":""},],"parts":[{"id":"11","category":"BATTERY","name":"OE BATTERY","code":"N50","description":""},],"products":[{"id":"585","car_part_id":"585","bestbuy_id":"1995","category":"battery","brand":"energizer","name":"D26L","value":"","description":"6300","price":"6300"},]},</v>
      </c>
      <c r="M586" s="5" t="str">
        <f aca="false">"parts"&amp;""""&amp;":"&amp;"["&amp;O586&amp;"]"&amp;","&amp;""""&amp;"products"&amp;""""&amp;":"&amp;"["&amp;P586&amp;"]"&amp;"}"&amp;","</f>
        <v>parts":[{"id":"11","category":"BATTERY","name":"OE BATTERY","code":"N50","description":""},],"products":[{"id":"585","car_part_id":"585","bestbuy_id":"1995","category":"battery","brand":"energizer","name":"D26L","value":"","description":"6300","price":"6300"},]},</v>
      </c>
      <c r="N586" s="5" t="str">
        <f aca="false">VLOOKUP(B586,model!$A$2:$V$620,22,0)</f>
        <v>{"id":"585","make_id":"39","model_name":"Tamaraw / Revo Sport (Diesel)","year_model":"1998 - on","description":""},</v>
      </c>
      <c r="O586" s="5" t="str">
        <f aca="false">IFERROR(VLOOKUP(C586,part!$A$2:$G$51,7,0),"")</f>
        <v>{"id":"11","category":"BATTERY","name":"OE BATTERY","code":"N50","description":""},</v>
      </c>
      <c r="P586" s="5" t="str">
        <f aca="false">VLOOKUP(A586,product!B586:Y1205,23,0)</f>
        <v>{"id":"585","car_part_id":"585","bestbuy_id":"1995","category":"battery","brand":"energizer","name":"D26L","value":"","description":"6300","price":"6300"},</v>
      </c>
    </row>
    <row r="587" customFormat="false" ht="13.8" hidden="false" customHeight="false" outlineLevel="0" collapsed="false">
      <c r="A587" s="5" t="n">
        <v>586</v>
      </c>
      <c r="B587" s="8" t="n">
        <v>586</v>
      </c>
      <c r="C587" s="5" t="n">
        <f aca="false">IFERROR(VLOOKUP(B587,model!A586:H1205,8,0),"")</f>
        <v>2</v>
      </c>
      <c r="D587" s="5" t="str">
        <f aca="false">IFERROR(VLOOKUP(C587,part!$A$2:$E$51,2,0),"")</f>
        <v>BATTERY</v>
      </c>
      <c r="E587" s="5" t="str">
        <f aca="false">IFERROR(VLOOKUP(C587,part!$A$2:$E$51,3,0),"")</f>
        <v>OE BATTERY</v>
      </c>
      <c r="F587" s="5" t="str">
        <f aca="false">IFERROR(VLOOKUP(C587,part!$A$2:$E$51,4,0),"")</f>
        <v>NS50</v>
      </c>
      <c r="G587" s="5" t="n">
        <f aca="false">IFERROR(VLOOKUP(C587,part!$A$2:$E$51,5,0),"")</f>
        <v>0</v>
      </c>
      <c r="H587" s="5" t="str">
        <f aca="false">VLOOKUP(A587,model!$A$1:$I$620,9,0)</f>
        <v>D23L</v>
      </c>
      <c r="I587" s="5" t="n">
        <f aca="false">VLOOKUP(B587,model!$A$2:$J$620,10,0)</f>
        <v>0</v>
      </c>
      <c r="J587" s="5" t="n">
        <f aca="false">VLOOKUP(B587,Sheet6!K586:L1489,2,0)</f>
        <v>0</v>
      </c>
      <c r="K587" s="5" t="n">
        <f aca="false">VLOOKUP(B587,model!A586:M1205,13,0)</f>
        <v>1983</v>
      </c>
      <c r="L587" s="5" t="str">
        <f aca="false">"{"&amp;""""&amp;"id"&amp;""""&amp;":"&amp;""""&amp;A587&amp;""""&amp;","&amp;""""&amp;"car_model_id"&amp;""""&amp;":"&amp;""""&amp;B587&amp;""""&amp;","&amp;""""&amp;"car_model"&amp;""""&amp;":"&amp;"["&amp;N587&amp;"],"&amp;""""&amp;"parts"&amp;""""&amp;":"&amp;"["&amp;O587&amp;"]"&amp;","&amp;""""&amp;"products"&amp;""""&amp;":"&amp;"["&amp;P587&amp;"]"&amp;"}"&amp;","</f>
        <v>{"id":"586","car_model_id":"586","car_model":[{"id":"586","make_id":"39","model_name":"Tamaraw / Revo Sport (Gasoline)","year_model":"1998 - on","description":""},],"parts":[{"id":"2","category":"BATTERY","name":"OE BATTERY","code":"NS50","description":""},],"products":[{"id":"586","car_part_id":"586","bestbuy_id":"1983","category":"battery","brand":"energizer","name":"D23L","value":"","description":"5950","price":"5950"},]},</v>
      </c>
      <c r="M587" s="5" t="str">
        <f aca="false">"parts"&amp;""""&amp;":"&amp;"["&amp;O587&amp;"]"&amp;","&amp;""""&amp;"products"&amp;""""&amp;":"&amp;"["&amp;P587&amp;"]"&amp;"}"&amp;","</f>
        <v>parts":[{"id":"2","category":"BATTERY","name":"OE BATTERY","code":"NS50","description":""},],"products":[{"id":"586","car_part_id":"586","bestbuy_id":"1983","category":"battery","brand":"energizer","name":"D23L","value":"","description":"5950","price":"5950"},]},</v>
      </c>
      <c r="N587" s="5" t="str">
        <f aca="false">VLOOKUP(B587,model!$A$2:$V$620,22,0)</f>
        <v>{"id":"586","make_id":"39","model_name":"Tamaraw / Revo Sport (Gasoline)","year_model":"1998 - on","description":""},</v>
      </c>
      <c r="O587" s="5" t="str">
        <f aca="false">IFERROR(VLOOKUP(C587,part!$A$2:$G$51,7,0),"")</f>
        <v>{"id":"2","category":"BATTERY","name":"OE BATTERY","code":"NS50","description":""},</v>
      </c>
      <c r="P587" s="5" t="str">
        <f aca="false">VLOOKUP(A587,product!B587:Y1206,23,0)</f>
        <v>{"id":"586","car_part_id":"586","bestbuy_id":"1983","category":"battery","brand":"energizer","name":"D23L","value":"","description":"5950","price":"5950"},</v>
      </c>
    </row>
    <row r="588" customFormat="false" ht="13.8" hidden="false" customHeight="false" outlineLevel="0" collapsed="false">
      <c r="A588" s="5" t="n">
        <v>587</v>
      </c>
      <c r="B588" s="8" t="n">
        <v>587</v>
      </c>
      <c r="C588" s="5" t="n">
        <f aca="false">IFERROR(VLOOKUP(B588,model!A587:H1206,8,0),"")</f>
        <v>3</v>
      </c>
      <c r="D588" s="5" t="str">
        <f aca="false">IFERROR(VLOOKUP(C588,part!$A$2:$E$51,2,0),"")</f>
        <v>BATTERY</v>
      </c>
      <c r="E588" s="5" t="str">
        <f aca="false">IFERROR(VLOOKUP(C588,part!$A$2:$E$51,3,0),"")</f>
        <v>OE BATTERY</v>
      </c>
      <c r="F588" s="5" t="str">
        <f aca="false">IFERROR(VLOOKUP(C588,part!$A$2:$E$51,4,0),"")</f>
        <v>NS60</v>
      </c>
      <c r="G588" s="5" t="n">
        <f aca="false">IFERROR(VLOOKUP(C588,part!$A$2:$E$51,5,0),"")</f>
        <v>0</v>
      </c>
      <c r="H588" s="5" t="str">
        <f aca="false">VLOOKUP(A588,model!$A$1:$I$620,9,0)</f>
        <v>B24LS</v>
      </c>
      <c r="I588" s="5" t="n">
        <f aca="false">VLOOKUP(B588,model!$A$2:$J$620,10,0)</f>
        <v>1985</v>
      </c>
      <c r="J588" s="5" t="n">
        <f aca="false">VLOOKUP(B588,Sheet6!K587:L1490,2,0)</f>
        <v>0</v>
      </c>
      <c r="K588" s="5" t="str">
        <f aca="false">VLOOKUP(B588,model!A587:M1206,13,0)</f>
        <v>1988/1985</v>
      </c>
      <c r="L588" s="5" t="str">
        <f aca="false">"{"&amp;""""&amp;"id"&amp;""""&amp;":"&amp;""""&amp;A588&amp;""""&amp;","&amp;""""&amp;"car_model_id"&amp;""""&amp;":"&amp;""""&amp;B588&amp;""""&amp;","&amp;""""&amp;"car_model"&amp;""""&amp;":"&amp;"["&amp;N588&amp;"],"&amp;""""&amp;"parts"&amp;""""&amp;":"&amp;"["&amp;O588&amp;"]"&amp;","&amp;""""&amp;"products"&amp;""""&amp;":"&amp;"["&amp;P588&amp;"]"&amp;"}"&amp;","</f>
        <v>{"id":"587","car_model_id":"587","car_model":[{"id":"587","make_id":"39","model_name":"VIOS","year_model":"2003 - on","description":""},],"parts":[{"id":"3","category":"BATTERY","name":"OE BATTERY","code":"NS60","description":""},],"products":[{"id":"587","car_part_id":"587","bestbuy_id":"1988","category":"battery","brand":"energizer","name":"B24LS","value":"","description":"5250","price":"5250"},{"id":"679","car_part_id":"587","bestbuy_id":"1985","category":"battery","brand":"energizer","name":"B24LS","description":"","price":"5300"},]},</v>
      </c>
      <c r="M588" s="5" t="str">
        <f aca="false">"parts"&amp;""""&amp;":"&amp;"["&amp;O588&amp;"]"&amp;","&amp;""""&amp;"products"&amp;""""&amp;":"&amp;"["&amp;P588&amp;"]"&amp;"}"&amp;","</f>
        <v>parts":[{"id":"3","category":"BATTERY","name":"OE BATTERY","code":"NS60","description":""},],"products":[{"id":"587","car_part_id":"587","bestbuy_id":"1988","category":"battery","brand":"energizer","name":"B24LS","value":"","description":"5250","price":"5250"},{"id":"679","car_part_id":"587","bestbuy_id":"1985","category":"battery","brand":"energizer","name":"B24LS","description":"","price":"5300"},]},</v>
      </c>
      <c r="N588" s="5" t="str">
        <f aca="false">VLOOKUP(B588,model!$A$2:$V$620,22,0)</f>
        <v>{"id":"587","make_id":"39","model_name":"VIOS","year_model":"2003 - on","description":""},</v>
      </c>
      <c r="O588" s="5" t="str">
        <f aca="false">IFERROR(VLOOKUP(C588,part!$A$2:$G$51,7,0),"")</f>
        <v>{"id":"3","category":"BATTERY","name":"OE BATTERY","code":"NS60","description":""},</v>
      </c>
      <c r="P588" s="5" t="str">
        <f aca="false">VLOOKUP(A588,product!B588:Y1207,23,0)</f>
        <v>{"id":"587","car_part_id":"587","bestbuy_id":"1988","category":"battery","brand":"energizer","name":"B24LS","value":"","description":"5250","price":"5250"},{"id":"679","car_part_id":"587","bestbuy_id":"1985","category":"battery","brand":"energizer","name":"B24LS","description":"","price":"5300"},</v>
      </c>
    </row>
    <row r="589" customFormat="false" ht="13.8" hidden="false" customHeight="false" outlineLevel="0" collapsed="false">
      <c r="A589" s="5" t="n">
        <v>588</v>
      </c>
      <c r="B589" s="8" t="n">
        <v>588</v>
      </c>
      <c r="C589" s="5" t="n">
        <f aca="false">IFERROR(VLOOKUP(B589,model!A588:H1207,8,0),"")</f>
        <v>4</v>
      </c>
      <c r="D589" s="5" t="str">
        <f aca="false">IFERROR(VLOOKUP(C589,part!$A$2:$E$51,2,0),"")</f>
        <v>BATTERY</v>
      </c>
      <c r="E589" s="5" t="str">
        <f aca="false">IFERROR(VLOOKUP(C589,part!$A$2:$E$51,3,0),"")</f>
        <v>OE BATTERY</v>
      </c>
      <c r="F589" s="5" t="str">
        <f aca="false">IFERROR(VLOOKUP(C589,part!$A$2:$E$51,4,0),"")</f>
        <v>NS40</v>
      </c>
      <c r="G589" s="5" t="n">
        <f aca="false">IFERROR(VLOOKUP(C589,part!$A$2:$E$51,5,0),"")</f>
        <v>0</v>
      </c>
      <c r="H589" s="5" t="str">
        <f aca="false">VLOOKUP(A589,model!$A$1:$I$620,9,0)</f>
        <v>B20L</v>
      </c>
      <c r="I589" s="5" t="n">
        <f aca="false">VLOOKUP(B589,model!$A$2:$J$620,10,0)</f>
        <v>0</v>
      </c>
      <c r="J589" s="5" t="n">
        <f aca="false">VLOOKUP(B589,Sheet6!K588:L1491,2,0)</f>
        <v>0</v>
      </c>
      <c r="K589" s="5" t="n">
        <f aca="false">VLOOKUP(B589,model!A588:M1207,13,0)</f>
        <v>1990</v>
      </c>
      <c r="L589" s="5" t="str">
        <f aca="false">"{"&amp;""""&amp;"id"&amp;""""&amp;":"&amp;""""&amp;A589&amp;""""&amp;","&amp;""""&amp;"car_model_id"&amp;""""&amp;":"&amp;""""&amp;B589&amp;""""&amp;","&amp;""""&amp;"car_model"&amp;""""&amp;":"&amp;"["&amp;N589&amp;"],"&amp;""""&amp;"parts"&amp;""""&amp;":"&amp;"["&amp;O589&amp;"]"&amp;","&amp;""""&amp;"products"&amp;""""&amp;":"&amp;"["&amp;P589&amp;"]"&amp;"}"&amp;","</f>
        <v>{"id":"588","car_model_id":"588","car_model":[{"id":"588","make_id":"39","model_name":"VIOS","year_model":"2015 - 2016","description":""},],"parts":[{"id":"4","category":"BATTERY","name":"OE BATTERY","code":"NS40","description":""},],"products":[{"id":"588","car_part_id":"588","bestbuy_id":"1990","category":"battery","brand":"energizer","name":"B20L","value":"","description":"4850","price":"4850"},]},</v>
      </c>
      <c r="M589" s="5" t="str">
        <f aca="false">"parts"&amp;""""&amp;":"&amp;"["&amp;O589&amp;"]"&amp;","&amp;""""&amp;"products"&amp;""""&amp;":"&amp;"["&amp;P589&amp;"]"&amp;"}"&amp;","</f>
        <v>parts":[{"id":"4","category":"BATTERY","name":"OE BATTERY","code":"NS40","description":""},],"products":[{"id":"588","car_part_id":"588","bestbuy_id":"1990","category":"battery","brand":"energizer","name":"B20L","value":"","description":"4850","price":"4850"},]},</v>
      </c>
      <c r="N589" s="5" t="str">
        <f aca="false">VLOOKUP(B589,model!$A$2:$V$620,22,0)</f>
        <v>{"id":"588","make_id":"39","model_name":"VIOS","year_model":"2015 - 2016","description":""},</v>
      </c>
      <c r="O589" s="5" t="str">
        <f aca="false">IFERROR(VLOOKUP(C589,part!$A$2:$G$51,7,0),"")</f>
        <v>{"id":"4","category":"BATTERY","name":"OE BATTERY","code":"NS40","description":""},</v>
      </c>
      <c r="P589" s="5" t="str">
        <f aca="false">VLOOKUP(A589,product!B589:Y1208,23,0)</f>
        <v>{"id":"588","car_part_id":"588","bestbuy_id":"1990","category":"battery","brand":"energizer","name":"B20L","value":"","description":"4850","price":"4850"},</v>
      </c>
    </row>
    <row r="590" customFormat="false" ht="13.8" hidden="false" customHeight="false" outlineLevel="0" collapsed="false">
      <c r="A590" s="5" t="n">
        <v>589</v>
      </c>
      <c r="B590" s="8" t="n">
        <v>589</v>
      </c>
      <c r="C590" s="5" t="n">
        <f aca="false">IFERROR(VLOOKUP(B590,model!A589:H1208,8,0),"")</f>
        <v>3</v>
      </c>
      <c r="D590" s="5" t="str">
        <f aca="false">IFERROR(VLOOKUP(C590,part!$A$2:$E$51,2,0),"")</f>
        <v>BATTERY</v>
      </c>
      <c r="E590" s="5" t="str">
        <f aca="false">IFERROR(VLOOKUP(C590,part!$A$2:$E$51,3,0),"")</f>
        <v>OE BATTERY</v>
      </c>
      <c r="F590" s="5" t="str">
        <f aca="false">IFERROR(VLOOKUP(C590,part!$A$2:$E$51,4,0),"")</f>
        <v>NS60</v>
      </c>
      <c r="G590" s="5" t="n">
        <f aca="false">IFERROR(VLOOKUP(C590,part!$A$2:$E$51,5,0),"")</f>
        <v>0</v>
      </c>
      <c r="H590" s="5" t="str">
        <f aca="false">VLOOKUP(A590,model!$A$1:$I$620,9,0)</f>
        <v>B24LS</v>
      </c>
      <c r="I590" s="5" t="n">
        <f aca="false">VLOOKUP(B590,model!$A$2:$J$620,10,0)</f>
        <v>1985</v>
      </c>
      <c r="J590" s="5" t="n">
        <f aca="false">VLOOKUP(B590,Sheet6!K589:L1492,2,0)</f>
        <v>0</v>
      </c>
      <c r="K590" s="5" t="str">
        <f aca="false">VLOOKUP(B590,model!A589:M1208,13,0)</f>
        <v>1988/1985</v>
      </c>
      <c r="L590" s="5" t="str">
        <f aca="false">"{"&amp;""""&amp;"id"&amp;""""&amp;":"&amp;""""&amp;A590&amp;""""&amp;","&amp;""""&amp;"car_model_id"&amp;""""&amp;":"&amp;""""&amp;B590&amp;""""&amp;","&amp;""""&amp;"car_model"&amp;""""&amp;":"&amp;"["&amp;N590&amp;"],"&amp;""""&amp;"parts"&amp;""""&amp;":"&amp;"["&amp;O590&amp;"]"&amp;","&amp;""""&amp;"products"&amp;""""&amp;":"&amp;"["&amp;P590&amp;"]"&amp;"}"&amp;","</f>
        <v>{"id":"589","car_model_id":"589","car_model":[{"id":"589","make_id":"39","model_name":"YARIS","year_model":"","description":""},],"parts":[{"id":"3","category":"BATTERY","name":"OE BATTERY","code":"NS60","description":""},],"products":[{"id":"589","car_part_id":"589","bestbuy_id":"1988","category":"battery","brand":"energizer","name":"B24LS","value":"","description":"5250","price":"5250"},{"id":"680","car_part_id":"589","bestbuy_id":"1985","category":"battery","brand":"energizer","name":"B24LS","description":"","price":"5300"},]},</v>
      </c>
      <c r="M590" s="5" t="str">
        <f aca="false">"parts"&amp;""""&amp;":"&amp;"["&amp;O590&amp;"]"&amp;","&amp;""""&amp;"products"&amp;""""&amp;":"&amp;"["&amp;P590&amp;"]"&amp;"}"&amp;","</f>
        <v>parts":[{"id":"3","category":"BATTERY","name":"OE BATTERY","code":"NS60","description":""},],"products":[{"id":"589","car_part_id":"589","bestbuy_id":"1988","category":"battery","brand":"energizer","name":"B24LS","value":"","description":"5250","price":"5250"},{"id":"680","car_part_id":"589","bestbuy_id":"1985","category":"battery","brand":"energizer","name":"B24LS","description":"","price":"5300"},]},</v>
      </c>
      <c r="N590" s="5" t="str">
        <f aca="false">VLOOKUP(B590,model!$A$2:$V$620,22,0)</f>
        <v>{"id":"589","make_id":"39","model_name":"YARIS","year_model":"","description":""},</v>
      </c>
      <c r="O590" s="5" t="str">
        <f aca="false">IFERROR(VLOOKUP(C590,part!$A$2:$G$51,7,0),"")</f>
        <v>{"id":"3","category":"BATTERY","name":"OE BATTERY","code":"NS60","description":""},</v>
      </c>
      <c r="P590" s="5" t="str">
        <f aca="false">VLOOKUP(A590,product!B590:Y1209,23,0)</f>
        <v>{"id":"589","car_part_id":"589","bestbuy_id":"1988","category":"battery","brand":"energizer","name":"B24LS","value":"","description":"5250","price":"5250"},{"id":"680","car_part_id":"589","bestbuy_id":"1985","category":"battery","brand":"energizer","name":"B24LS","description":"","price":"5300"},</v>
      </c>
    </row>
    <row r="591" customFormat="false" ht="13.8" hidden="false" customHeight="false" outlineLevel="0" collapsed="false">
      <c r="A591" s="5" t="n">
        <v>590</v>
      </c>
      <c r="B591" s="8" t="n">
        <v>590</v>
      </c>
      <c r="C591" s="5" t="n">
        <f aca="false">IFERROR(VLOOKUP(B591,model!A590:H1209,8,0),"")</f>
        <v>2</v>
      </c>
      <c r="D591" s="5" t="str">
        <f aca="false">IFERROR(VLOOKUP(C591,part!$A$2:$E$51,2,0),"")</f>
        <v>BATTERY</v>
      </c>
      <c r="E591" s="5" t="str">
        <f aca="false">IFERROR(VLOOKUP(C591,part!$A$2:$E$51,3,0),"")</f>
        <v>OE BATTERY</v>
      </c>
      <c r="F591" s="5" t="str">
        <f aca="false">IFERROR(VLOOKUP(C591,part!$A$2:$E$51,4,0),"")</f>
        <v>NS50</v>
      </c>
      <c r="G591" s="5" t="n">
        <f aca="false">IFERROR(VLOOKUP(C591,part!$A$2:$E$51,5,0),"")</f>
        <v>0</v>
      </c>
      <c r="H591" s="5" t="str">
        <f aca="false">VLOOKUP(A591,model!$A$1:$I$620,9,0)</f>
        <v>D23L</v>
      </c>
      <c r="I591" s="5" t="n">
        <f aca="false">VLOOKUP(B591,model!$A$2:$J$620,10,0)</f>
        <v>0</v>
      </c>
      <c r="J591" s="5" t="n">
        <f aca="false">VLOOKUP(B591,Sheet6!K590:L1493,2,0)</f>
        <v>0</v>
      </c>
      <c r="K591" s="5" t="n">
        <f aca="false">VLOOKUP(B591,model!A590:M1209,13,0)</f>
        <v>1983</v>
      </c>
      <c r="L591" s="5" t="str">
        <f aca="false">"{"&amp;""""&amp;"id"&amp;""""&amp;":"&amp;""""&amp;A591&amp;""""&amp;","&amp;""""&amp;"car_model_id"&amp;""""&amp;":"&amp;""""&amp;B591&amp;""""&amp;","&amp;""""&amp;"car_model"&amp;""""&amp;":"&amp;"["&amp;N591&amp;"],"&amp;""""&amp;"parts"&amp;""""&amp;":"&amp;"["&amp;O591&amp;"]"&amp;","&amp;""""&amp;"products"&amp;""""&amp;":"&amp;"["&amp;P591&amp;"]"&amp;"}"&amp;","</f>
        <v>{"id":"590","car_model_id":"590","car_model":[{"id":"590","make_id":"39","model_name":"Alphard 2.4 (Gasoline)","year_model":"2010","description":""},],"parts":[{"id":"2","category":"BATTERY","name":"OE BATTERY","code":"NS50","description":""},],"products":[{"id":"590","car_part_id":"590","bestbuy_id":"1983","category":"battery","brand":"energizer","name":"D23L","value":"","description":"5950","price":"5950"},]},</v>
      </c>
      <c r="M591" s="5" t="str">
        <f aca="false">"parts"&amp;""""&amp;":"&amp;"["&amp;O591&amp;"]"&amp;","&amp;""""&amp;"products"&amp;""""&amp;":"&amp;"["&amp;P591&amp;"]"&amp;"}"&amp;","</f>
        <v>parts":[{"id":"2","category":"BATTERY","name":"OE BATTERY","code":"NS50","description":""},],"products":[{"id":"590","car_part_id":"590","bestbuy_id":"1983","category":"battery","brand":"energizer","name":"D23L","value":"","description":"5950","price":"5950"},]},</v>
      </c>
      <c r="N591" s="5" t="str">
        <f aca="false">VLOOKUP(B591,model!$A$2:$V$620,22,0)</f>
        <v>{"id":"590","make_id":"39","model_name":"Alphard 2.4 (Gasoline)","year_model":"2010","description":""},</v>
      </c>
      <c r="O591" s="5" t="str">
        <f aca="false">IFERROR(VLOOKUP(C591,part!$A$2:$G$51,7,0),"")</f>
        <v>{"id":"2","category":"BATTERY","name":"OE BATTERY","code":"NS50","description":""},</v>
      </c>
      <c r="P591" s="5" t="str">
        <f aca="false">VLOOKUP(A591,product!B591:Y1210,23,0)</f>
        <v>{"id":"590","car_part_id":"590","bestbuy_id":"1983","category":"battery","brand":"energizer","name":"D23L","value":"","description":"5950","price":"5950"},</v>
      </c>
    </row>
    <row r="592" customFormat="false" ht="13.8" hidden="false" customHeight="false" outlineLevel="0" collapsed="false">
      <c r="A592" s="5" t="n">
        <v>591</v>
      </c>
      <c r="B592" s="8" t="n">
        <v>591</v>
      </c>
      <c r="C592" s="5" t="n">
        <f aca="false">IFERROR(VLOOKUP(B592,model!A591:H1210,8,0),"")</f>
        <v>4</v>
      </c>
      <c r="D592" s="5" t="str">
        <f aca="false">IFERROR(VLOOKUP(C592,part!$A$2:$E$51,2,0),"")</f>
        <v>BATTERY</v>
      </c>
      <c r="E592" s="5" t="str">
        <f aca="false">IFERROR(VLOOKUP(C592,part!$A$2:$E$51,3,0),"")</f>
        <v>OE BATTERY</v>
      </c>
      <c r="F592" s="5" t="str">
        <f aca="false">IFERROR(VLOOKUP(C592,part!$A$2:$E$51,4,0),"")</f>
        <v>NS40</v>
      </c>
      <c r="G592" s="5" t="n">
        <f aca="false">IFERROR(VLOOKUP(C592,part!$A$2:$E$51,5,0),"")</f>
        <v>0</v>
      </c>
      <c r="H592" s="5" t="str">
        <f aca="false">VLOOKUP(A592,model!$A$1:$I$620,9,0)</f>
        <v>B20L</v>
      </c>
      <c r="I592" s="5" t="n">
        <f aca="false">VLOOKUP(B592,model!$A$2:$J$620,10,0)</f>
        <v>0</v>
      </c>
      <c r="J592" s="5" t="n">
        <f aca="false">VLOOKUP(B592,Sheet6!K591:L1494,2,0)</f>
        <v>0</v>
      </c>
      <c r="K592" s="5" t="n">
        <f aca="false">VLOOKUP(B592,model!A591:M1210,13,0)</f>
        <v>1990</v>
      </c>
      <c r="L592" s="5" t="str">
        <f aca="false">"{"&amp;""""&amp;"id"&amp;""""&amp;":"&amp;""""&amp;A592&amp;""""&amp;","&amp;""""&amp;"car_model_id"&amp;""""&amp;":"&amp;""""&amp;B592&amp;""""&amp;","&amp;""""&amp;"car_model"&amp;""""&amp;":"&amp;"["&amp;N592&amp;"],"&amp;""""&amp;"parts"&amp;""""&amp;":"&amp;"["&amp;O592&amp;"]"&amp;","&amp;""""&amp;"products"&amp;""""&amp;":"&amp;"["&amp;P592&amp;"]"&amp;"}"&amp;","</f>
        <v>{"id":"591","car_model_id":"591","car_model":[{"id":"591","make_id":"39","model_name":"Avansa 1.3","year_model":"","description":""},],"parts":[{"id":"4","category":"BATTERY","name":"OE BATTERY","code":"NS40","description":""},],"products":[{"id":"591","car_part_id":"591","bestbuy_id":"1990","category":"battery","brand":"energizer","name":"B20L","value":"","description":"4850","price":"4850"},]},</v>
      </c>
      <c r="M592" s="5" t="str">
        <f aca="false">"parts"&amp;""""&amp;":"&amp;"["&amp;O592&amp;"]"&amp;","&amp;""""&amp;"products"&amp;""""&amp;":"&amp;"["&amp;P592&amp;"]"&amp;"}"&amp;","</f>
        <v>parts":[{"id":"4","category":"BATTERY","name":"OE BATTERY","code":"NS40","description":""},],"products":[{"id":"591","car_part_id":"591","bestbuy_id":"1990","category":"battery","brand":"energizer","name":"B20L","value":"","description":"4850","price":"4850"},]},</v>
      </c>
      <c r="N592" s="5" t="str">
        <f aca="false">VLOOKUP(B592,model!$A$2:$V$620,22,0)</f>
        <v>{"id":"591","make_id":"39","model_name":"Avansa 1.3","year_model":"","description":""},</v>
      </c>
      <c r="O592" s="5" t="str">
        <f aca="false">IFERROR(VLOOKUP(C592,part!$A$2:$G$51,7,0),"")</f>
        <v>{"id":"4","category":"BATTERY","name":"OE BATTERY","code":"NS40","description":""},</v>
      </c>
      <c r="P592" s="5" t="str">
        <f aca="false">VLOOKUP(A592,product!B592:Y1211,23,0)</f>
        <v>{"id":"591","car_part_id":"591","bestbuy_id":"1990","category":"battery","brand":"energizer","name":"B20L","value":"","description":"4850","price":"4850"},</v>
      </c>
    </row>
    <row r="593" customFormat="false" ht="13.8" hidden="false" customHeight="false" outlineLevel="0" collapsed="false">
      <c r="A593" s="5" t="n">
        <v>592</v>
      </c>
      <c r="B593" s="8" t="n">
        <v>592</v>
      </c>
      <c r="C593" s="5" t="n">
        <f aca="false">IFERROR(VLOOKUP(B593,model!A592:H1211,8,0),"")</f>
        <v>46</v>
      </c>
      <c r="D593" s="5" t="str">
        <f aca="false">IFERROR(VLOOKUP(C593,part!$A$2:$E$51,2,0),"")</f>
        <v>BATTERY</v>
      </c>
      <c r="E593" s="5" t="str">
        <f aca="false">IFERROR(VLOOKUP(C593,part!$A$2:$E$51,3,0),"")</f>
        <v>OE BATTERY</v>
      </c>
      <c r="F593" s="5" t="str">
        <f aca="false">IFERROR(VLOOKUP(C593,part!$A$2:$E$51,4,0),"")</f>
        <v>NS60R</v>
      </c>
      <c r="G593" s="5" t="n">
        <f aca="false">IFERROR(VLOOKUP(C593,part!$A$2:$E$51,5,0),"")</f>
        <v>0</v>
      </c>
      <c r="H593" s="5" t="str">
        <f aca="false">VLOOKUP(A593,model!$A$1:$I$620,9,0)</f>
        <v>B24RS</v>
      </c>
      <c r="I593" s="5" t="n">
        <f aca="false">VLOOKUP(B593,model!$A$2:$J$620,10,0)</f>
        <v>1989</v>
      </c>
      <c r="J593" s="5" t="n">
        <f aca="false">VLOOKUP(B593,Sheet6!K592:L1495,2,0)</f>
        <v>0</v>
      </c>
      <c r="K593" s="5" t="n">
        <f aca="false">VLOOKUP(B593,model!A592:M1211,13,0)</f>
        <v>0</v>
      </c>
      <c r="L593" s="5" t="str">
        <f aca="false">"{"&amp;""""&amp;"id"&amp;""""&amp;":"&amp;""""&amp;A593&amp;""""&amp;","&amp;""""&amp;"car_model_id"&amp;""""&amp;":"&amp;""""&amp;B593&amp;""""&amp;","&amp;""""&amp;"car_model"&amp;""""&amp;":"&amp;"["&amp;N593&amp;"],"&amp;""""&amp;"parts"&amp;""""&amp;":"&amp;"["&amp;O593&amp;"]"&amp;","&amp;""""&amp;"products"&amp;""""&amp;":"&amp;"["&amp;P593&amp;"]"&amp;"}"&amp;","</f>
        <v>{"id":"592","car_model_id":"592","car_model":[{"id":"592","make_id":"39","model_name":"Avansa 1.5","year_model":"","description":""},],"parts":[{"id":"46","category":"BATTERY","name":"OE BATTERY","code":"NS60R","description":""},],"products":[{"id":"592","car_part_id":"592","bestbuy_id":"0","category":"battery","brand":"energizer","name":"B24RS","value":"","description":"","price":""},]},</v>
      </c>
      <c r="M593" s="5" t="str">
        <f aca="false">"parts"&amp;""""&amp;":"&amp;"["&amp;O593&amp;"]"&amp;","&amp;""""&amp;"products"&amp;""""&amp;":"&amp;"["&amp;P593&amp;"]"&amp;"}"&amp;","</f>
        <v>parts":[{"id":"46","category":"BATTERY","name":"OE BATTERY","code":"NS60R","description":""},],"products":[{"id":"592","car_part_id":"592","bestbuy_id":"0","category":"battery","brand":"energizer","name":"B24RS","value":"","description":"","price":""},]},</v>
      </c>
      <c r="N593" s="5" t="str">
        <f aca="false">VLOOKUP(B593,model!$A$2:$V$620,22,0)</f>
        <v>{"id":"592","make_id":"39","model_name":"Avansa 1.5","year_model":"","description":""},</v>
      </c>
      <c r="O593" s="5" t="str">
        <f aca="false">IFERROR(VLOOKUP(C593,part!$A$2:$G$51,7,0),"")</f>
        <v>{"id":"46","category":"BATTERY","name":"OE BATTERY","code":"NS60R","description":""},</v>
      </c>
      <c r="P593" s="5" t="str">
        <f aca="false">VLOOKUP(A593,product!B593:Y1212,23,0)</f>
        <v>{"id":"592","car_part_id":"592","bestbuy_id":"0","category":"battery","brand":"energizer","name":"B24RS","value":"","description":"","price":""},</v>
      </c>
    </row>
    <row r="594" customFormat="false" ht="13.8" hidden="false" customHeight="false" outlineLevel="0" collapsed="false">
      <c r="A594" s="5" t="n">
        <v>593</v>
      </c>
      <c r="B594" s="8" t="n">
        <v>593</v>
      </c>
      <c r="C594" s="5" t="n">
        <f aca="false">IFERROR(VLOOKUP(B594,model!A593:H1212,8,0),"")</f>
        <v>2</v>
      </c>
      <c r="D594" s="5" t="str">
        <f aca="false">IFERROR(VLOOKUP(C594,part!$A$2:$E$51,2,0),"")</f>
        <v>BATTERY</v>
      </c>
      <c r="E594" s="5" t="str">
        <f aca="false">IFERROR(VLOOKUP(C594,part!$A$2:$E$51,3,0),"")</f>
        <v>OE BATTERY</v>
      </c>
      <c r="F594" s="5" t="str">
        <f aca="false">IFERROR(VLOOKUP(C594,part!$A$2:$E$51,4,0),"")</f>
        <v>NS50</v>
      </c>
      <c r="G594" s="5" t="n">
        <f aca="false">IFERROR(VLOOKUP(C594,part!$A$2:$E$51,5,0),"")</f>
        <v>0</v>
      </c>
      <c r="H594" s="5" t="str">
        <f aca="false">VLOOKUP(A594,model!$A$1:$I$620,9,0)</f>
        <v>D23L</v>
      </c>
      <c r="I594" s="5" t="n">
        <f aca="false">VLOOKUP(B594,model!$A$2:$J$620,10,0)</f>
        <v>0</v>
      </c>
      <c r="J594" s="5" t="n">
        <f aca="false">VLOOKUP(B594,Sheet6!K593:L1496,2,0)</f>
        <v>0</v>
      </c>
      <c r="K594" s="5" t="n">
        <f aca="false">VLOOKUP(B594,model!A593:M1212,13,0)</f>
        <v>1983</v>
      </c>
      <c r="L594" s="5" t="str">
        <f aca="false">"{"&amp;""""&amp;"id"&amp;""""&amp;":"&amp;""""&amp;A594&amp;""""&amp;","&amp;""""&amp;"car_model_id"&amp;""""&amp;":"&amp;""""&amp;B594&amp;""""&amp;","&amp;""""&amp;"car_model"&amp;""""&amp;":"&amp;"["&amp;N594&amp;"],"&amp;""""&amp;"parts"&amp;""""&amp;":"&amp;"["&amp;O594&amp;"]"&amp;","&amp;""""&amp;"products"&amp;""""&amp;":"&amp;"["&amp;P594&amp;"]"&amp;"}"&amp;","</f>
        <v>{"id":"593","car_model_id":"593","car_model":[{"id":"593","make_id":"39","model_name":"Camry","year_model":"1996 - on","description":""},],"parts":[{"id":"2","category":"BATTERY","name":"OE BATTERY","code":"NS50","description":""},],"products":[{"id":"593","car_part_id":"593","bestbuy_id":"1983","category":"battery","brand":"energizer","name":"D23L","value":"","description":"5950","price":"5950"},]},</v>
      </c>
      <c r="M594" s="5" t="str">
        <f aca="false">"parts"&amp;""""&amp;":"&amp;"["&amp;O594&amp;"]"&amp;","&amp;""""&amp;"products"&amp;""""&amp;":"&amp;"["&amp;P594&amp;"]"&amp;"}"&amp;","</f>
        <v>parts":[{"id":"2","category":"BATTERY","name":"OE BATTERY","code":"NS50","description":""},],"products":[{"id":"593","car_part_id":"593","bestbuy_id":"1983","category":"battery","brand":"energizer","name":"D23L","value":"","description":"5950","price":"5950"},]},</v>
      </c>
      <c r="N594" s="5" t="str">
        <f aca="false">VLOOKUP(B594,model!$A$2:$V$620,22,0)</f>
        <v>{"id":"593","make_id":"39","model_name":"Camry","year_model":"1996 - on","description":""},</v>
      </c>
      <c r="O594" s="5" t="str">
        <f aca="false">IFERROR(VLOOKUP(C594,part!$A$2:$G$51,7,0),"")</f>
        <v>{"id":"2","category":"BATTERY","name":"OE BATTERY","code":"NS50","description":""},</v>
      </c>
      <c r="P594" s="5" t="str">
        <f aca="false">VLOOKUP(A594,product!B594:Y1213,23,0)</f>
        <v>{"id":"593","car_part_id":"593","bestbuy_id":"1983","category":"battery","brand":"energizer","name":"D23L","value":"","description":"5950","price":"5950"},</v>
      </c>
    </row>
    <row r="595" customFormat="false" ht="13.8" hidden="false" customHeight="false" outlineLevel="0" collapsed="false">
      <c r="A595" s="5" t="n">
        <v>594</v>
      </c>
      <c r="B595" s="8" t="n">
        <v>594</v>
      </c>
      <c r="C595" s="5" t="n">
        <f aca="false">IFERROR(VLOOKUP(B595,model!A594:H1213,8,0),"")</f>
        <v>11</v>
      </c>
      <c r="D595" s="5" t="str">
        <f aca="false">IFERROR(VLOOKUP(C595,part!$A$2:$E$51,2,0),"")</f>
        <v>BATTERY</v>
      </c>
      <c r="E595" s="5" t="str">
        <f aca="false">IFERROR(VLOOKUP(C595,part!$A$2:$E$51,3,0),"")</f>
        <v>OE BATTERY</v>
      </c>
      <c r="F595" s="5" t="str">
        <f aca="false">IFERROR(VLOOKUP(C595,part!$A$2:$E$51,4,0),"")</f>
        <v>N50</v>
      </c>
      <c r="G595" s="5" t="n">
        <f aca="false">IFERROR(VLOOKUP(C595,part!$A$2:$E$51,5,0),"")</f>
        <v>0</v>
      </c>
      <c r="H595" s="5" t="str">
        <f aca="false">VLOOKUP(A595,model!$A$1:$I$620,9,0)</f>
        <v>D26L</v>
      </c>
      <c r="I595" s="5" t="n">
        <f aca="false">VLOOKUP(B595,model!$A$2:$J$620,10,0)</f>
        <v>0</v>
      </c>
      <c r="J595" s="5" t="n">
        <f aca="false">VLOOKUP(B595,Sheet6!K594:L1497,2,0)</f>
        <v>0</v>
      </c>
      <c r="K595" s="5" t="n">
        <f aca="false">VLOOKUP(B595,model!A594:M1213,13,0)</f>
        <v>1995</v>
      </c>
      <c r="L595" s="5" t="str">
        <f aca="false">"{"&amp;""""&amp;"id"&amp;""""&amp;":"&amp;""""&amp;A595&amp;""""&amp;","&amp;""""&amp;"car_model_id"&amp;""""&amp;":"&amp;""""&amp;B595&amp;""""&amp;","&amp;""""&amp;"car_model"&amp;""""&amp;":"&amp;"["&amp;N595&amp;"],"&amp;""""&amp;"parts"&amp;""""&amp;":"&amp;"["&amp;O595&amp;"]"&amp;","&amp;""""&amp;"products"&amp;""""&amp;":"&amp;"["&amp;P595&amp;"]"&amp;"}"&amp;","</f>
        <v>{"id":"594","car_model_id":"594","car_model":[{"id":"594","make_id":"39","model_name":"Camry","year_model":"2007 - on","description":""},],"parts":[{"id":"11","category":"BATTERY","name":"OE BATTERY","code":"N50","description":""},],"products":[{"id":"594","car_part_id":"594","bestbuy_id":"1995","category":"battery","brand":"energizer","name":"D26L","value":"","description":"6300","price":"6300"},]},</v>
      </c>
      <c r="M595" s="5" t="str">
        <f aca="false">"parts"&amp;""""&amp;":"&amp;"["&amp;O595&amp;"]"&amp;","&amp;""""&amp;"products"&amp;""""&amp;":"&amp;"["&amp;P595&amp;"]"&amp;"}"&amp;","</f>
        <v>parts":[{"id":"11","category":"BATTERY","name":"OE BATTERY","code":"N50","description":""},],"products":[{"id":"594","car_part_id":"594","bestbuy_id":"1995","category":"battery","brand":"energizer","name":"D26L","value":"","description":"6300","price":"6300"},]},</v>
      </c>
      <c r="N595" s="5" t="str">
        <f aca="false">VLOOKUP(B595,model!$A$2:$V$620,22,0)</f>
        <v>{"id":"594","make_id":"39","model_name":"Camry","year_model":"2007 - on","description":""},</v>
      </c>
      <c r="O595" s="5" t="str">
        <f aca="false">IFERROR(VLOOKUP(C595,part!$A$2:$G$51,7,0),"")</f>
        <v>{"id":"11","category":"BATTERY","name":"OE BATTERY","code":"N50","description":""},</v>
      </c>
      <c r="P595" s="5" t="str">
        <f aca="false">VLOOKUP(A595,product!B595:Y1214,23,0)</f>
        <v>{"id":"594","car_part_id":"594","bestbuy_id":"1995","category":"battery","brand":"energizer","name":"D26L","value":"","description":"6300","price":"6300"},</v>
      </c>
    </row>
    <row r="596" customFormat="false" ht="13.8" hidden="false" customHeight="false" outlineLevel="0" collapsed="false">
      <c r="A596" s="5" t="n">
        <v>595</v>
      </c>
      <c r="B596" s="8" t="n">
        <v>595</v>
      </c>
      <c r="C596" s="5" t="n">
        <f aca="false">IFERROR(VLOOKUP(B596,model!A595:H1214,8,0),"")</f>
        <v>43</v>
      </c>
      <c r="D596" s="5" t="str">
        <f aca="false">IFERROR(VLOOKUP(C596,part!$A$2:$E$51,2,0),"")</f>
        <v>BATTERY</v>
      </c>
      <c r="E596" s="5" t="str">
        <f aca="false">IFERROR(VLOOKUP(C596,part!$A$2:$E$51,3,0),"")</f>
        <v>OE BATTERY</v>
      </c>
      <c r="F596" s="5" t="str">
        <f aca="false">IFERROR(VLOOKUP(C596,part!$A$2:$E$51,4,0),"")</f>
        <v>N70x2</v>
      </c>
      <c r="G596" s="5" t="n">
        <f aca="false">IFERROR(VLOOKUP(C596,part!$A$2:$E$51,5,0),"")</f>
        <v>0</v>
      </c>
      <c r="H596" s="5" t="str">
        <f aca="false">VLOOKUP(A596,model!$A$1:$I$620,9,0)</f>
        <v>D31L/R</v>
      </c>
      <c r="I596" s="5" t="n">
        <f aca="false">VLOOKUP(B596,model!$A$2:$J$620,10,0)</f>
        <v>0</v>
      </c>
      <c r="J596" s="5" t="n">
        <f aca="false">VLOOKUP(B596,Sheet6!K595:L1498,2,0)</f>
        <v>0</v>
      </c>
      <c r="K596" s="5" t="n">
        <f aca="false">VLOOKUP(B596,model!A595:M1214,13,0)</f>
        <v>0</v>
      </c>
      <c r="L596" s="5" t="str">
        <f aca="false">"{"&amp;""""&amp;"id"&amp;""""&amp;":"&amp;""""&amp;A596&amp;""""&amp;","&amp;""""&amp;"car_model_id"&amp;""""&amp;":"&amp;""""&amp;B596&amp;""""&amp;","&amp;""""&amp;"car_model"&amp;""""&amp;":"&amp;"["&amp;N596&amp;"],"&amp;""""&amp;"parts"&amp;""""&amp;":"&amp;"["&amp;O596&amp;"]"&amp;","&amp;""""&amp;"products"&amp;""""&amp;":"&amp;"["&amp;P596&amp;"]"&amp;"}"&amp;","</f>
        <v>{"id":"595","car_model_id":"595","car_model":[{"id":"595","make_id":"39","model_name":"Coaster","year_model":"","description":""},],"parts":[{"id":"43","category":"BATTERY","name":"OE BATTERY","code":"N70x2","description":""},],"products":[{"id":"595","car_part_id":"595","bestbuy_id":"0","category":"battery","brand":"energizer","name":"D31L/R","value":"","description":"","price":""},]},</v>
      </c>
      <c r="M596" s="5" t="str">
        <f aca="false">"parts"&amp;""""&amp;":"&amp;"["&amp;O596&amp;"]"&amp;","&amp;""""&amp;"products"&amp;""""&amp;":"&amp;"["&amp;P596&amp;"]"&amp;"}"&amp;","</f>
        <v>parts":[{"id":"43","category":"BATTERY","name":"OE BATTERY","code":"N70x2","description":""},],"products":[{"id":"595","car_part_id":"595","bestbuy_id":"0","category":"battery","brand":"energizer","name":"D31L/R","value":"","description":"","price":""},]},</v>
      </c>
      <c r="N596" s="5" t="str">
        <f aca="false">VLOOKUP(B596,model!$A$2:$V$620,22,0)</f>
        <v>{"id":"595","make_id":"39","model_name":"Coaster","year_model":"","description":""},</v>
      </c>
      <c r="O596" s="5" t="str">
        <f aca="false">IFERROR(VLOOKUP(C596,part!$A$2:$G$51,7,0),"")</f>
        <v>{"id":"43","category":"BATTERY","name":"OE BATTERY","code":"N70x2","description":""},</v>
      </c>
      <c r="P596" s="5" t="str">
        <f aca="false">VLOOKUP(A596,product!B596:Y1215,23,0)</f>
        <v>{"id":"595","car_part_id":"595","bestbuy_id":"0","category":"battery","brand":"energizer","name":"D31L/R","value":"","description":"","price":""},</v>
      </c>
    </row>
    <row r="597" customFormat="false" ht="13.8" hidden="false" customHeight="false" outlineLevel="0" collapsed="false">
      <c r="A597" s="5" t="n">
        <v>596</v>
      </c>
      <c r="B597" s="8" t="n">
        <v>596</v>
      </c>
      <c r="C597" s="5" t="n">
        <f aca="false">IFERROR(VLOOKUP(B597,model!A596:H1215,8,0),"")</f>
        <v>49</v>
      </c>
      <c r="D597" s="5" t="str">
        <f aca="false">IFERROR(VLOOKUP(C597,part!$A$2:$E$51,2,0),"")</f>
        <v>BATTERY</v>
      </c>
      <c r="E597" s="5" t="str">
        <f aca="false">IFERROR(VLOOKUP(C597,part!$A$2:$E$51,3,0),"")</f>
        <v>OE BATTERY</v>
      </c>
      <c r="F597" s="5" t="str">
        <f aca="false">IFERROR(VLOOKUP(C597,part!$A$2:$E$51,4,0),"")</f>
        <v>NS60 </v>
      </c>
      <c r="G597" s="5" t="n">
        <f aca="false">IFERROR(VLOOKUP(C597,part!$A$2:$E$51,5,0),"")</f>
        <v>0</v>
      </c>
      <c r="H597" s="5" t="str">
        <f aca="false">VLOOKUP(A597,model!$A$1:$I$620,9,0)</f>
        <v>B24L</v>
      </c>
      <c r="I597" s="5" t="n">
        <f aca="false">VLOOKUP(B597,model!$A$2:$J$620,10,0)</f>
        <v>0</v>
      </c>
      <c r="J597" s="5" t="n">
        <f aca="false">VLOOKUP(B597,Sheet6!K596:L1499,2,0)</f>
        <v>0</v>
      </c>
      <c r="K597" s="5" t="str">
        <f aca="false">VLOOKUP(B597,model!A596:M1215,13,0)</f>
        <v>1986/1993</v>
      </c>
      <c r="L597" s="5" t="str">
        <f aca="false">"{"&amp;""""&amp;"id"&amp;""""&amp;":"&amp;""""&amp;A597&amp;""""&amp;","&amp;""""&amp;"car_model_id"&amp;""""&amp;":"&amp;""""&amp;B597&amp;""""&amp;","&amp;""""&amp;"car_model"&amp;""""&amp;":"&amp;"["&amp;N597&amp;"],"&amp;""""&amp;"parts"&amp;""""&amp;":"&amp;"["&amp;O597&amp;"]"&amp;","&amp;""""&amp;"products"&amp;""""&amp;":"&amp;"["&amp;P597&amp;"]"&amp;"}"&amp;","</f>
        <v>{"id":"596","car_model_id":"596","car_model":[{"id":"596","make_id":"39","model_name":"Corolla All Models / ALTIS","year_model":"1989 - on","description":""},],"parts":[{"id":"49","category":"BATTERY","name":"OE BATTERY","code":"NS60 ","description":""},],"products":[{"id":"596","car_part_id":"596","bestbuy_id":"1986","category":"battery","brand":"energizer","name":"B24L","value":"","description":"5300","price":"5300"},{"id":"654","car_part_id":"596","bestbuy_id":"1993","category":"battery","brand":"energizer","name":"B24L","description":"","price":"5250"},]},</v>
      </c>
      <c r="M597" s="5" t="str">
        <f aca="false">"parts"&amp;""""&amp;":"&amp;"["&amp;O597&amp;"]"&amp;","&amp;""""&amp;"products"&amp;""""&amp;":"&amp;"["&amp;P597&amp;"]"&amp;"}"&amp;","</f>
        <v>parts":[{"id":"49","category":"BATTERY","name":"OE BATTERY","code":"NS60 ","description":""},],"products":[{"id":"596","car_part_id":"596","bestbuy_id":"1986","category":"battery","brand":"energizer","name":"B24L","value":"","description":"5300","price":"5300"},{"id":"654","car_part_id":"596","bestbuy_id":"1993","category":"battery","brand":"energizer","name":"B24L","description":"","price":"5250"},]},</v>
      </c>
      <c r="N597" s="5" t="str">
        <f aca="false">VLOOKUP(B597,model!$A$2:$V$620,22,0)</f>
        <v>{"id":"596","make_id":"39","model_name":"Corolla All Models / ALTIS","year_model":"1989 - on","description":""},</v>
      </c>
      <c r="O597" s="5" t="str">
        <f aca="false">IFERROR(VLOOKUP(C597,part!$A$2:$G$51,7,0),"")</f>
        <v>{"id":"49","category":"BATTERY","name":"OE BATTERY","code":"NS60 ","description":""},</v>
      </c>
      <c r="P597" s="5" t="str">
        <f aca="false">VLOOKUP(A597,product!B597:Y1216,23,0)</f>
        <v>{"id":"596","car_part_id":"596","bestbuy_id":"1986","category":"battery","brand":"energizer","name":"B24L","value":"","description":"5300","price":"5300"},{"id":"654","car_part_id":"596","bestbuy_id":"1993","category":"battery","brand":"energizer","name":"B24L","description":"","price":"5250"},</v>
      </c>
    </row>
    <row r="598" customFormat="false" ht="13.8" hidden="false" customHeight="false" outlineLevel="0" collapsed="false">
      <c r="A598" s="5" t="n">
        <v>597</v>
      </c>
      <c r="B598" s="8" t="n">
        <v>597</v>
      </c>
      <c r="C598" s="5" t="n">
        <f aca="false">IFERROR(VLOOKUP(B598,model!A597:H1216,8,0),"")</f>
        <v>49</v>
      </c>
      <c r="D598" s="5" t="str">
        <f aca="false">IFERROR(VLOOKUP(C598,part!$A$2:$E$51,2,0),"")</f>
        <v>BATTERY</v>
      </c>
      <c r="E598" s="5" t="str">
        <f aca="false">IFERROR(VLOOKUP(C598,part!$A$2:$E$51,3,0),"")</f>
        <v>OE BATTERY</v>
      </c>
      <c r="F598" s="5" t="str">
        <f aca="false">IFERROR(VLOOKUP(C598,part!$A$2:$E$51,4,0),"")</f>
        <v>NS60 </v>
      </c>
      <c r="G598" s="5" t="n">
        <f aca="false">IFERROR(VLOOKUP(C598,part!$A$2:$E$51,5,0),"")</f>
        <v>0</v>
      </c>
      <c r="H598" s="5" t="str">
        <f aca="false">VLOOKUP(A598,model!$A$1:$I$620,9,0)</f>
        <v>B24L</v>
      </c>
      <c r="I598" s="5" t="n">
        <f aca="false">VLOOKUP(B598,model!$A$2:$J$620,10,0)</f>
        <v>0</v>
      </c>
      <c r="J598" s="5" t="n">
        <f aca="false">VLOOKUP(B598,Sheet6!K597:L1500,2,0)</f>
        <v>0</v>
      </c>
      <c r="K598" s="5" t="str">
        <f aca="false">VLOOKUP(B598,model!A597:M1216,13,0)</f>
        <v>1986/1993</v>
      </c>
      <c r="L598" s="5" t="str">
        <f aca="false">"{"&amp;""""&amp;"id"&amp;""""&amp;":"&amp;""""&amp;A598&amp;""""&amp;","&amp;""""&amp;"car_model_id"&amp;""""&amp;":"&amp;""""&amp;B598&amp;""""&amp;","&amp;""""&amp;"car_model"&amp;""""&amp;":"&amp;"["&amp;N598&amp;"],"&amp;""""&amp;"parts"&amp;""""&amp;":"&amp;"["&amp;O598&amp;"]"&amp;","&amp;""""&amp;"products"&amp;""""&amp;":"&amp;"["&amp;P598&amp;"]"&amp;"}"&amp;","</f>
        <v>{"id":"597","car_model_id":"597","car_model":[{"id":"597","make_id":"39","model_name":"Corona","year_model":"1989 - on","description":""},],"parts":[{"id":"49","category":"BATTERY","name":"OE BATTERY","code":"NS60 ","description":""},],"products":[{"id":"597","car_part_id":"597","bestbuy_id":"1986","category":"battery","brand":"energizer","name":"B24L","value":"","description":"5300","price":"5300"},{"id":"655","car_part_id":"597","bestbuy_id":"1993","category":"battery","brand":"energizer","name":"B24L","description":"","price":"5250"},]},</v>
      </c>
      <c r="M598" s="5" t="str">
        <f aca="false">"parts"&amp;""""&amp;":"&amp;"["&amp;O598&amp;"]"&amp;","&amp;""""&amp;"products"&amp;""""&amp;":"&amp;"["&amp;P598&amp;"]"&amp;"}"&amp;","</f>
        <v>parts":[{"id":"49","category":"BATTERY","name":"OE BATTERY","code":"NS60 ","description":""},],"products":[{"id":"597","car_part_id":"597","bestbuy_id":"1986","category":"battery","brand":"energizer","name":"B24L","value":"","description":"5300","price":"5300"},{"id":"655","car_part_id":"597","bestbuy_id":"1993","category":"battery","brand":"energizer","name":"B24L","description":"","price":"5250"},]},</v>
      </c>
      <c r="N598" s="5" t="str">
        <f aca="false">VLOOKUP(B598,model!$A$2:$V$620,22,0)</f>
        <v>{"id":"597","make_id":"39","model_name":"Corona","year_model":"1989 - on","description":""},</v>
      </c>
      <c r="O598" s="5" t="str">
        <f aca="false">IFERROR(VLOOKUP(C598,part!$A$2:$G$51,7,0),"")</f>
        <v>{"id":"49","category":"BATTERY","name":"OE BATTERY","code":"NS60 ","description":""},</v>
      </c>
      <c r="P598" s="5" t="str">
        <f aca="false">VLOOKUP(A598,product!B598:Y1217,23,0)</f>
        <v>{"id":"597","car_part_id":"597","bestbuy_id":"1986","category":"battery","brand":"energizer","name":"B24L","value":"","description":"5300","price":"5300"},{"id":"655","car_part_id":"597","bestbuy_id":"1993","category":"battery","brand":"energizer","name":"B24L","description":"","price":"5250"},</v>
      </c>
    </row>
    <row r="599" customFormat="false" ht="13.8" hidden="false" customHeight="false" outlineLevel="0" collapsed="false">
      <c r="A599" s="5" t="n">
        <v>598</v>
      </c>
      <c r="B599" s="8" t="n">
        <v>598</v>
      </c>
      <c r="C599" s="5" t="n">
        <f aca="false">IFERROR(VLOOKUP(B599,model!A598:H1217,8,0),"")</f>
        <v>50</v>
      </c>
      <c r="D599" s="5" t="str">
        <f aca="false">IFERROR(VLOOKUP(C599,part!$A$2:$E$51,2,0),"")</f>
        <v>BATTERY</v>
      </c>
      <c r="E599" s="5" t="str">
        <f aca="false">IFERROR(VLOOKUP(C599,part!$A$2:$E$51,3,0),"")</f>
        <v>OE BATTERY</v>
      </c>
      <c r="F599" s="5" t="str">
        <f aca="false">IFERROR(VLOOKUP(C599,part!$A$2:$E$51,4,0),"")</f>
        <v>N70 </v>
      </c>
      <c r="G599" s="5" t="n">
        <f aca="false">IFERROR(VLOOKUP(C599,part!$A$2:$E$51,5,0),"")</f>
        <v>0</v>
      </c>
      <c r="H599" s="5" t="str">
        <f aca="false">VLOOKUP(A599,model!$A$1:$I$620,9,0)</f>
        <v>D31L</v>
      </c>
      <c r="I599" s="5" t="n">
        <f aca="false">VLOOKUP(B599,model!$A$2:$J$620,10,0)</f>
        <v>0</v>
      </c>
      <c r="J599" s="5" t="n">
        <f aca="false">VLOOKUP(B599,Sheet6!K598:L1501,2,0)</f>
        <v>0</v>
      </c>
      <c r="K599" s="5" t="n">
        <f aca="false">VLOOKUP(B599,model!A598:M1217,13,0)</f>
        <v>0</v>
      </c>
      <c r="L599" s="5" t="str">
        <f aca="false">"{"&amp;""""&amp;"id"&amp;""""&amp;":"&amp;""""&amp;A599&amp;""""&amp;","&amp;""""&amp;"car_model_id"&amp;""""&amp;":"&amp;""""&amp;B599&amp;""""&amp;","&amp;""""&amp;"car_model"&amp;""""&amp;":"&amp;"["&amp;N599&amp;"],"&amp;""""&amp;"parts"&amp;""""&amp;":"&amp;"["&amp;O599&amp;"]"&amp;","&amp;""""&amp;"products"&amp;""""&amp;":"&amp;"["&amp;P599&amp;"]"&amp;"}"&amp;","</f>
        <v>{"id":"598","car_model_id":"598","car_model":[{"id":"598","make_id":"39","model_name":"Crown All Models (Diesel)","year_model":"1989 - on","description":""},],"parts":[{"id":"50","category":"BATTERY","name":"OE BATTERY","code":"N70 ","description":""},],"products":[{"id":"598","car_part_id":"598","bestbuy_id":"0","category":"battery","brand":"energizer","name":"D31L","value":"","description":"","price":""},]},</v>
      </c>
      <c r="M599" s="5" t="str">
        <f aca="false">"parts"&amp;""""&amp;":"&amp;"["&amp;O599&amp;"]"&amp;","&amp;""""&amp;"products"&amp;""""&amp;":"&amp;"["&amp;P599&amp;"]"&amp;"}"&amp;","</f>
        <v>parts":[{"id":"50","category":"BATTERY","name":"OE BATTERY","code":"N70 ","description":""},],"products":[{"id":"598","car_part_id":"598","bestbuy_id":"0","category":"battery","brand":"energizer","name":"D31L","value":"","description":"","price":""},]},</v>
      </c>
      <c r="N599" s="5" t="str">
        <f aca="false">VLOOKUP(B599,model!$A$2:$V$620,22,0)</f>
        <v>{"id":"598","make_id":"39","model_name":"Crown All Models (Diesel)","year_model":"1989 - on","description":""},</v>
      </c>
      <c r="O599" s="5" t="str">
        <f aca="false">IFERROR(VLOOKUP(C599,part!$A$2:$G$51,7,0),"")</f>
        <v>{"id":"50","category":"BATTERY","name":"OE BATTERY","code":"N70 ","description":""},</v>
      </c>
      <c r="P599" s="5" t="str">
        <f aca="false">VLOOKUP(A599,product!B599:Y1218,23,0)</f>
        <v>{"id":"598","car_part_id":"598","bestbuy_id":"0","category":"battery","brand":"energizer","name":"D31L","value":"","description":"","price":""},</v>
      </c>
    </row>
    <row r="600" customFormat="false" ht="13.8" hidden="false" customHeight="false" outlineLevel="0" collapsed="false">
      <c r="A600" s="5" t="n">
        <v>599</v>
      </c>
      <c r="B600" s="8" t="n">
        <v>599</v>
      </c>
      <c r="C600" s="5" t="n">
        <f aca="false">IFERROR(VLOOKUP(B600,model!A599:H1218,8,0),"")</f>
        <v>9</v>
      </c>
      <c r="D600" s="5" t="str">
        <f aca="false">IFERROR(VLOOKUP(C600,part!$A$2:$E$51,2,0),"")</f>
        <v>BATTERY</v>
      </c>
      <c r="E600" s="5" t="str">
        <f aca="false">IFERROR(VLOOKUP(C600,part!$A$2:$E$51,3,0),"")</f>
        <v>OE BATTERY</v>
      </c>
      <c r="F600" s="5" t="str">
        <f aca="false">IFERROR(VLOOKUP(C600,part!$A$2:$E$51,4,0),"")</f>
        <v>DIN55</v>
      </c>
      <c r="G600" s="5" t="n">
        <f aca="false">IFERROR(VLOOKUP(C600,part!$A$2:$E$51,5,0),"")</f>
        <v>0</v>
      </c>
      <c r="H600" s="5" t="str">
        <f aca="false">VLOOKUP(A600,model!$A$1:$I$620,9,0)</f>
        <v>EFB D23L</v>
      </c>
      <c r="I600" s="5" t="n">
        <f aca="false">VLOOKUP(B600,model!$A$2:$J$620,10,0)</f>
        <v>0</v>
      </c>
      <c r="J600" s="5" t="n">
        <f aca="false">VLOOKUP(B600,Sheet6!K599:L1502,2,0)</f>
        <v>0</v>
      </c>
      <c r="K600" s="5" t="n">
        <f aca="false">VLOOKUP(B600,model!A599:M1218,13,0)</f>
        <v>0</v>
      </c>
      <c r="L600" s="5" t="str">
        <f aca="false">"{"&amp;""""&amp;"id"&amp;""""&amp;":"&amp;""""&amp;A600&amp;""""&amp;","&amp;""""&amp;"car_model_id"&amp;""""&amp;":"&amp;""""&amp;B600&amp;""""&amp;","&amp;""""&amp;"car_model"&amp;""""&amp;":"&amp;"["&amp;N600&amp;"],"&amp;""""&amp;"parts"&amp;""""&amp;":"&amp;"["&amp;O600&amp;"]"&amp;","&amp;""""&amp;"products"&amp;""""&amp;":"&amp;"["&amp;P600&amp;"]"&amp;"}"&amp;","</f>
        <v>{"id":"599","car_model_id":"599","car_model":[{"id":"599","make_id":"40","model_name":"Beetle","year_model":"","description":""},],"parts":[{"id":"9","category":"BATTERY","name":"OE BATTERY","code":"DIN55","description":""},],"products":[{"id":"599","car_part_id":"599","bestbuy_id":"0","category":"battery","brand":"energizer","name":"EFB D23L","value":"","description":"","price":""},]},</v>
      </c>
      <c r="M600" s="5" t="str">
        <f aca="false">"parts"&amp;""""&amp;":"&amp;"["&amp;O600&amp;"]"&amp;","&amp;""""&amp;"products"&amp;""""&amp;":"&amp;"["&amp;P600&amp;"]"&amp;"}"&amp;","</f>
        <v>parts":[{"id":"9","category":"BATTERY","name":"OE BATTERY","code":"DIN55","description":""},],"products":[{"id":"599","car_part_id":"599","bestbuy_id":"0","category":"battery","brand":"energizer","name":"EFB D23L","value":"","description":"","price":""},]},</v>
      </c>
      <c r="N600" s="5" t="str">
        <f aca="false">VLOOKUP(B600,model!$A$2:$V$620,22,0)</f>
        <v>{"id":"599","make_id":"40","model_name":"Beetle","year_model":"","description":""},</v>
      </c>
      <c r="O600" s="5" t="str">
        <f aca="false">IFERROR(VLOOKUP(C600,part!$A$2:$G$51,7,0),"")</f>
        <v>{"id":"9","category":"BATTERY","name":"OE BATTERY","code":"DIN55","description":""},</v>
      </c>
      <c r="P600" s="5" t="str">
        <f aca="false">VLOOKUP(A600,product!B600:Y1219,23,0)</f>
        <v>{"id":"599","car_part_id":"599","bestbuy_id":"0","category":"battery","brand":"energizer","name":"EFB D23L","value":"","description":"","price":""},</v>
      </c>
    </row>
    <row r="601" customFormat="false" ht="13.8" hidden="false" customHeight="false" outlineLevel="0" collapsed="false">
      <c r="A601" s="5" t="n">
        <v>600</v>
      </c>
      <c r="B601" s="8" t="n">
        <v>600</v>
      </c>
      <c r="C601" s="5" t="n">
        <f aca="false">IFERROR(VLOOKUP(B601,model!A600:H1219,8,0),"")</f>
        <v>9</v>
      </c>
      <c r="D601" s="5" t="str">
        <f aca="false">IFERROR(VLOOKUP(C601,part!$A$2:$E$51,2,0),"")</f>
        <v>BATTERY</v>
      </c>
      <c r="E601" s="5" t="str">
        <f aca="false">IFERROR(VLOOKUP(C601,part!$A$2:$E$51,3,0),"")</f>
        <v>OE BATTERY</v>
      </c>
      <c r="F601" s="5" t="str">
        <f aca="false">IFERROR(VLOOKUP(C601,part!$A$2:$E$51,4,0),"")</f>
        <v>DIN55</v>
      </c>
      <c r="G601" s="5" t="n">
        <f aca="false">IFERROR(VLOOKUP(C601,part!$A$2:$E$51,5,0),"")</f>
        <v>0</v>
      </c>
      <c r="H601" s="5" t="str">
        <f aca="false">VLOOKUP(A601,model!$A$1:$I$620,9,0)</f>
        <v>EFB D23L</v>
      </c>
      <c r="I601" s="5" t="n">
        <f aca="false">VLOOKUP(B601,model!$A$2:$J$620,10,0)</f>
        <v>0</v>
      </c>
      <c r="J601" s="5" t="n">
        <f aca="false">VLOOKUP(B601,Sheet6!K600:L1503,2,0)</f>
        <v>0</v>
      </c>
      <c r="K601" s="5" t="n">
        <f aca="false">VLOOKUP(B601,model!A600:M1219,13,0)</f>
        <v>0</v>
      </c>
      <c r="L601" s="5" t="str">
        <f aca="false">"{"&amp;""""&amp;"id"&amp;""""&amp;":"&amp;""""&amp;A601&amp;""""&amp;","&amp;""""&amp;"car_model_id"&amp;""""&amp;":"&amp;""""&amp;B601&amp;""""&amp;","&amp;""""&amp;"car_model"&amp;""""&amp;":"&amp;"["&amp;N601&amp;"],"&amp;""""&amp;"parts"&amp;""""&amp;":"&amp;"["&amp;O601&amp;"]"&amp;","&amp;""""&amp;"products"&amp;""""&amp;":"&amp;"["&amp;P601&amp;"]"&amp;"}"&amp;","</f>
        <v>{"id":"600","car_model_id":"600","car_model":[{"id":"600","make_id":"40","model_name":"Bora","year_model":"","description":""},],"parts":[{"id":"9","category":"BATTERY","name":"OE BATTERY","code":"DIN55","description":""},],"products":[{"id":"600","car_part_id":"600","bestbuy_id":"0","category":"battery","brand":"energizer","name":"EFB D23L","value":"","description":"","price":""},]},</v>
      </c>
      <c r="M601" s="5" t="str">
        <f aca="false">"parts"&amp;""""&amp;":"&amp;"["&amp;O601&amp;"]"&amp;","&amp;""""&amp;"products"&amp;""""&amp;":"&amp;"["&amp;P601&amp;"]"&amp;"}"&amp;","</f>
        <v>parts":[{"id":"9","category":"BATTERY","name":"OE BATTERY","code":"DIN55","description":""},],"products":[{"id":"600","car_part_id":"600","bestbuy_id":"0","category":"battery","brand":"energizer","name":"EFB D23L","value":"","description":"","price":""},]},</v>
      </c>
      <c r="N601" s="5" t="str">
        <f aca="false">VLOOKUP(B601,model!$A$2:$V$620,22,0)</f>
        <v>{"id":"600","make_id":"40","model_name":"Bora","year_model":"","description":""},</v>
      </c>
      <c r="O601" s="5" t="str">
        <f aca="false">IFERROR(VLOOKUP(C601,part!$A$2:$G$51,7,0),"")</f>
        <v>{"id":"9","category":"BATTERY","name":"OE BATTERY","code":"DIN55","description":""},</v>
      </c>
      <c r="P601" s="5" t="str">
        <f aca="false">VLOOKUP(A601,product!B601:Y1220,23,0)</f>
        <v>{"id":"600","car_part_id":"600","bestbuy_id":"0","category":"battery","brand":"energizer","name":"EFB D23L","value":"","description":"","price":""},</v>
      </c>
    </row>
    <row r="602" customFormat="false" ht="13.8" hidden="false" customHeight="false" outlineLevel="0" collapsed="false">
      <c r="A602" s="5" t="n">
        <v>601</v>
      </c>
      <c r="B602" s="8" t="n">
        <v>601</v>
      </c>
      <c r="C602" s="5" t="n">
        <f aca="false">IFERROR(VLOOKUP(B602,model!A601:H1220,8,0),"")</f>
        <v>6</v>
      </c>
      <c r="D602" s="5" t="str">
        <f aca="false">IFERROR(VLOOKUP(C602,part!$A$2:$E$51,2,0),"")</f>
        <v>BATTERY</v>
      </c>
      <c r="E602" s="5" t="str">
        <f aca="false">IFERROR(VLOOKUP(C602,part!$A$2:$E$51,3,0),"")</f>
        <v>OE BATTERY</v>
      </c>
      <c r="F602" s="5" t="str">
        <f aca="false">IFERROR(VLOOKUP(C602,part!$A$2:$E$51,4,0),"")</f>
        <v>DIN88</v>
      </c>
      <c r="G602" s="5" t="n">
        <f aca="false">IFERROR(VLOOKUP(C602,part!$A$2:$E$51,5,0),"")</f>
        <v>0</v>
      </c>
      <c r="H602" s="5" t="str">
        <f aca="false">VLOOKUP(A602,model!$A$1:$I$620,9,0)</f>
        <v>EFB D23L</v>
      </c>
      <c r="I602" s="5" t="n">
        <f aca="false">VLOOKUP(B602,model!$A$2:$J$620,10,0)</f>
        <v>0</v>
      </c>
      <c r="J602" s="5" t="n">
        <f aca="false">VLOOKUP(B602,Sheet6!K601:L1504,2,0)</f>
        <v>0</v>
      </c>
      <c r="K602" s="5" t="n">
        <f aca="false">VLOOKUP(B602,model!A601:M1220,13,0)</f>
        <v>2003</v>
      </c>
      <c r="L602" s="5" t="str">
        <f aca="false">"{"&amp;""""&amp;"id"&amp;""""&amp;":"&amp;""""&amp;A602&amp;""""&amp;","&amp;""""&amp;"car_model_id"&amp;""""&amp;":"&amp;""""&amp;B602&amp;""""&amp;","&amp;""""&amp;"car_model"&amp;""""&amp;":"&amp;"["&amp;N602&amp;"],"&amp;""""&amp;"parts"&amp;""""&amp;":"&amp;"["&amp;O602&amp;"]"&amp;","&amp;""""&amp;"products"&amp;""""&amp;":"&amp;"["&amp;P602&amp;"]"&amp;"}"&amp;","</f>
        <v>{"id":"601","car_model_id":"601","car_model":[{"id":"601","make_id":"40","model_name":"Caravelle","year_model":"1996 - on","description":""},],"parts":[{"id":"6","category":"BATTERY","name":"OE BATTERY","code":"DIN88","description":""},],"products":[{"id":"601","car_part_id":"601","bestbuy_id":"2003","category":"battery","brand":"energizer","name":"EFB D23L","value":"","description":"17020","price":"17020"},]},</v>
      </c>
      <c r="M602" s="5" t="str">
        <f aca="false">"parts"&amp;""""&amp;":"&amp;"["&amp;O602&amp;"]"&amp;","&amp;""""&amp;"products"&amp;""""&amp;":"&amp;"["&amp;P602&amp;"]"&amp;"}"&amp;","</f>
        <v>parts":[{"id":"6","category":"BATTERY","name":"OE BATTERY","code":"DIN88","description":""},],"products":[{"id":"601","car_part_id":"601","bestbuy_id":"2003","category":"battery","brand":"energizer","name":"EFB D23L","value":"","description":"17020","price":"17020"},]},</v>
      </c>
      <c r="N602" s="5" t="str">
        <f aca="false">VLOOKUP(B602,model!$A$2:$V$620,22,0)</f>
        <v>{"id":"601","make_id":"40","model_name":"Caravelle","year_model":"1996 - on","description":""},</v>
      </c>
      <c r="O602" s="5" t="str">
        <f aca="false">IFERROR(VLOOKUP(C602,part!$A$2:$G$51,7,0),"")</f>
        <v>{"id":"6","category":"BATTERY","name":"OE BATTERY","code":"DIN88","description":""},</v>
      </c>
      <c r="P602" s="5" t="str">
        <f aca="false">VLOOKUP(A602,product!B602:Y1221,23,0)</f>
        <v>{"id":"601","car_part_id":"601","bestbuy_id":"2003","category":"battery","brand":"energizer","name":"EFB D23L","value":"","description":"17020","price":"17020"},</v>
      </c>
    </row>
    <row r="603" customFormat="false" ht="13.8" hidden="false" customHeight="false" outlineLevel="0" collapsed="false">
      <c r="A603" s="5" t="n">
        <v>602</v>
      </c>
      <c r="B603" s="8" t="n">
        <v>602</v>
      </c>
      <c r="C603" s="5" t="n">
        <f aca="false">IFERROR(VLOOKUP(B603,model!A602:H1221,8,0),"")</f>
        <v>9</v>
      </c>
      <c r="D603" s="5" t="str">
        <f aca="false">IFERROR(VLOOKUP(C603,part!$A$2:$E$51,2,0),"")</f>
        <v>BATTERY</v>
      </c>
      <c r="E603" s="5" t="str">
        <f aca="false">IFERROR(VLOOKUP(C603,part!$A$2:$E$51,3,0),"")</f>
        <v>OE BATTERY</v>
      </c>
      <c r="F603" s="5" t="str">
        <f aca="false">IFERROR(VLOOKUP(C603,part!$A$2:$E$51,4,0),"")</f>
        <v>DIN55</v>
      </c>
      <c r="G603" s="5" t="n">
        <f aca="false">IFERROR(VLOOKUP(C603,part!$A$2:$E$51,5,0),"")</f>
        <v>0</v>
      </c>
      <c r="H603" s="5" t="str">
        <f aca="false">VLOOKUP(A603,model!$A$1:$I$620,9,0)</f>
        <v>EFB D23L</v>
      </c>
      <c r="I603" s="5" t="n">
        <f aca="false">VLOOKUP(B603,model!$A$2:$J$620,10,0)</f>
        <v>0</v>
      </c>
      <c r="J603" s="5" t="n">
        <f aca="false">VLOOKUP(B603,Sheet6!K602:L1505,2,0)</f>
        <v>0</v>
      </c>
      <c r="K603" s="5" t="n">
        <f aca="false">VLOOKUP(B603,model!A602:M1221,13,0)</f>
        <v>1999</v>
      </c>
      <c r="L603" s="5" t="str">
        <f aca="false">"{"&amp;""""&amp;"id"&amp;""""&amp;":"&amp;""""&amp;A603&amp;""""&amp;","&amp;""""&amp;"car_model_id"&amp;""""&amp;":"&amp;""""&amp;B603&amp;""""&amp;","&amp;""""&amp;"car_model"&amp;""""&amp;":"&amp;"["&amp;N603&amp;"],"&amp;""""&amp;"parts"&amp;""""&amp;":"&amp;"["&amp;O603&amp;"]"&amp;","&amp;""""&amp;"products"&amp;""""&amp;":"&amp;"["&amp;P603&amp;"]"&amp;"}"&amp;","</f>
        <v>{"id":"602","car_model_id":"602","car_model":[{"id":"602","make_id":"40","model_name":"Golf","year_model":"","description":""},],"parts":[{"id":"9","category":"BATTERY","name":"OE BATTERY","code":"DIN55","description":""},],"products":[{"id":"602","car_part_id":"602","bestbuy_id":"1999","category":"battery","brand":"energizer","name":"EFB D23L","value":"","description":"","price":""},]},</v>
      </c>
      <c r="M603" s="5" t="str">
        <f aca="false">"parts"&amp;""""&amp;":"&amp;"["&amp;O603&amp;"]"&amp;","&amp;""""&amp;"products"&amp;""""&amp;":"&amp;"["&amp;P603&amp;"]"&amp;"}"&amp;","</f>
        <v>parts":[{"id":"9","category":"BATTERY","name":"OE BATTERY","code":"DIN55","description":""},],"products":[{"id":"602","car_part_id":"602","bestbuy_id":"1999","category":"battery","brand":"energizer","name":"EFB D23L","value":"","description":"","price":""},]},</v>
      </c>
      <c r="N603" s="5" t="str">
        <f aca="false">VLOOKUP(B603,model!$A$2:$V$620,22,0)</f>
        <v>{"id":"602","make_id":"40","model_name":"Golf","year_model":"","description":""},</v>
      </c>
      <c r="O603" s="5" t="str">
        <f aca="false">IFERROR(VLOOKUP(C603,part!$A$2:$G$51,7,0),"")</f>
        <v>{"id":"9","category":"BATTERY","name":"OE BATTERY","code":"DIN55","description":""},</v>
      </c>
      <c r="P603" s="5" t="str">
        <f aca="false">VLOOKUP(A603,product!B603:Y1222,23,0)</f>
        <v>{"id":"602","car_part_id":"602","bestbuy_id":"1999","category":"battery","brand":"energizer","name":"EFB D23L","value":"","description":"","price":""},</v>
      </c>
    </row>
    <row r="604" customFormat="false" ht="13.8" hidden="false" customHeight="false" outlineLevel="0" collapsed="false">
      <c r="A604" s="5" t="n">
        <v>603</v>
      </c>
      <c r="B604" s="8" t="n">
        <v>603</v>
      </c>
      <c r="C604" s="5" t="n">
        <f aca="false">IFERROR(VLOOKUP(B604,model!A603:H1222,8,0),"")</f>
        <v>9</v>
      </c>
      <c r="D604" s="5" t="str">
        <f aca="false">IFERROR(VLOOKUP(C604,part!$A$2:$E$51,2,0),"")</f>
        <v>BATTERY</v>
      </c>
      <c r="E604" s="5" t="str">
        <f aca="false">IFERROR(VLOOKUP(C604,part!$A$2:$E$51,3,0),"")</f>
        <v>OE BATTERY</v>
      </c>
      <c r="F604" s="5" t="str">
        <f aca="false">IFERROR(VLOOKUP(C604,part!$A$2:$E$51,4,0),"")</f>
        <v>DIN55</v>
      </c>
      <c r="G604" s="5" t="n">
        <f aca="false">IFERROR(VLOOKUP(C604,part!$A$2:$E$51,5,0),"")</f>
        <v>0</v>
      </c>
      <c r="H604" s="5" t="str">
        <f aca="false">VLOOKUP(A604,model!$A$1:$I$620,9,0)</f>
        <v>EFB D23L</v>
      </c>
      <c r="I604" s="5" t="n">
        <f aca="false">VLOOKUP(B604,model!$A$2:$J$620,10,0)</f>
        <v>0</v>
      </c>
      <c r="J604" s="5" t="n">
        <f aca="false">VLOOKUP(B604,Sheet6!K603:L1506,2,0)</f>
        <v>0</v>
      </c>
      <c r="K604" s="5" t="n">
        <f aca="false">VLOOKUP(B604,model!A603:M1222,13,0)</f>
        <v>0</v>
      </c>
      <c r="L604" s="5" t="str">
        <f aca="false">"{"&amp;""""&amp;"id"&amp;""""&amp;":"&amp;""""&amp;A604&amp;""""&amp;","&amp;""""&amp;"car_model_id"&amp;""""&amp;":"&amp;""""&amp;B604&amp;""""&amp;","&amp;""""&amp;"car_model"&amp;""""&amp;":"&amp;"["&amp;N604&amp;"],"&amp;""""&amp;"parts"&amp;""""&amp;":"&amp;"["&amp;O604&amp;"]"&amp;","&amp;""""&amp;"products"&amp;""""&amp;":"&amp;"["&amp;P604&amp;"]"&amp;"}"&amp;","</f>
        <v>{"id":"603","car_model_id":"603","car_model":[{"id":"603","make_id":"40","model_name":"Passat","year_model":"","description":""},],"parts":[{"id":"9","category":"BATTERY","name":"OE BATTERY","code":"DIN55","description":""},],"products":[{"id":"603","car_part_id":"603","bestbuy_id":"0","category":"battery","brand":"energizer","name":"EFB D23L","value":"","description":"","price":""},]},</v>
      </c>
      <c r="M604" s="5" t="str">
        <f aca="false">"parts"&amp;""""&amp;":"&amp;"["&amp;O604&amp;"]"&amp;","&amp;""""&amp;"products"&amp;""""&amp;":"&amp;"["&amp;P604&amp;"]"&amp;"}"&amp;","</f>
        <v>parts":[{"id":"9","category":"BATTERY","name":"OE BATTERY","code":"DIN55","description":""},],"products":[{"id":"603","car_part_id":"603","bestbuy_id":"0","category":"battery","brand":"energizer","name":"EFB D23L","value":"","description":"","price":""},]},</v>
      </c>
      <c r="N604" s="5" t="str">
        <f aca="false">VLOOKUP(B604,model!$A$2:$V$620,22,0)</f>
        <v>{"id":"603","make_id":"40","model_name":"Passat","year_model":"","description":""},</v>
      </c>
      <c r="O604" s="5" t="str">
        <f aca="false">IFERROR(VLOOKUP(C604,part!$A$2:$G$51,7,0),"")</f>
        <v>{"id":"9","category":"BATTERY","name":"OE BATTERY","code":"DIN55","description":""},</v>
      </c>
      <c r="P604" s="5" t="str">
        <f aca="false">VLOOKUP(A604,product!B604:Y1223,23,0)</f>
        <v>{"id":"603","car_part_id":"603","bestbuy_id":"0","category":"battery","brand":"energizer","name":"EFB D23L","value":"","description":"","price":""},</v>
      </c>
    </row>
    <row r="605" customFormat="false" ht="13.8" hidden="false" customHeight="false" outlineLevel="0" collapsed="false">
      <c r="A605" s="5" t="n">
        <v>604</v>
      </c>
      <c r="B605" s="8" t="n">
        <v>604</v>
      </c>
      <c r="C605" s="5" t="n">
        <f aca="false">IFERROR(VLOOKUP(B605,model!A604:H1223,8,0),"")</f>
        <v>5</v>
      </c>
      <c r="D605" s="5" t="str">
        <f aca="false">IFERROR(VLOOKUP(C605,part!$A$2:$E$51,2,0),"")</f>
        <v>BATTERY</v>
      </c>
      <c r="E605" s="5" t="str">
        <f aca="false">IFERROR(VLOOKUP(C605,part!$A$2:$E$51,3,0),"")</f>
        <v>OE BATTERY</v>
      </c>
      <c r="F605" s="5" t="str">
        <f aca="false">IFERROR(VLOOKUP(C605,part!$A$2:$E$51,4,0),"")</f>
        <v>DIN66</v>
      </c>
      <c r="G605" s="5" t="n">
        <f aca="false">IFERROR(VLOOKUP(C605,part!$A$2:$E$51,5,0),"")</f>
        <v>0</v>
      </c>
      <c r="H605" s="5" t="str">
        <f aca="false">VLOOKUP(A605,model!$A$1:$I$620,9,0)</f>
        <v>EFB D23L</v>
      </c>
      <c r="I605" s="5" t="n">
        <f aca="false">VLOOKUP(B605,model!$A$2:$J$620,10,0)</f>
        <v>2001</v>
      </c>
      <c r="J605" s="5" t="n">
        <f aca="false">VLOOKUP(B605,Sheet6!K604:L1507,2,0)</f>
        <v>0</v>
      </c>
      <c r="K605" s="5" t="n">
        <f aca="false">VLOOKUP(B605,model!A604:M1223,13,0)</f>
        <v>0</v>
      </c>
      <c r="L605" s="5" t="str">
        <f aca="false">"{"&amp;""""&amp;"id"&amp;""""&amp;":"&amp;""""&amp;A605&amp;""""&amp;","&amp;""""&amp;"car_model_id"&amp;""""&amp;":"&amp;""""&amp;B605&amp;""""&amp;","&amp;""""&amp;"car_model"&amp;""""&amp;":"&amp;"["&amp;N605&amp;"],"&amp;""""&amp;"parts"&amp;""""&amp;":"&amp;"["&amp;O605&amp;"]"&amp;","&amp;""""&amp;"products"&amp;""""&amp;":"&amp;"["&amp;P605&amp;"]"&amp;"}"&amp;","</f>
        <v>{"id":"604","car_model_id":"604","car_model":[{"id":"604","make_id":"40","model_name":"Polo","year_model":"1996 - on","description":""},],"parts":[{"id":"5","category":"BATTERY","name":"OE BATTERY","code":"DIN66","description":""},],"products":[{"id":"604","car_part_id":"604","bestbuy_id":"0","category":"battery","brand":"energizer","name":"EFB D23L","value":"","description":"","price":""},]},</v>
      </c>
      <c r="M605" s="5" t="str">
        <f aca="false">"parts"&amp;""""&amp;":"&amp;"["&amp;O605&amp;"]"&amp;","&amp;""""&amp;"products"&amp;""""&amp;":"&amp;"["&amp;P605&amp;"]"&amp;"}"&amp;","</f>
        <v>parts":[{"id":"5","category":"BATTERY","name":"OE BATTERY","code":"DIN66","description":""},],"products":[{"id":"604","car_part_id":"604","bestbuy_id":"0","category":"battery","brand":"energizer","name":"EFB D23L","value":"","description":"","price":""},]},</v>
      </c>
      <c r="N605" s="5" t="str">
        <f aca="false">VLOOKUP(B605,model!$A$2:$V$620,22,0)</f>
        <v>{"id":"604","make_id":"40","model_name":"Polo","year_model":"1996 - on","description":""},</v>
      </c>
      <c r="O605" s="5" t="str">
        <f aca="false">IFERROR(VLOOKUP(C605,part!$A$2:$G$51,7,0),"")</f>
        <v>{"id":"5","category":"BATTERY","name":"OE BATTERY","code":"DIN66","description":""},</v>
      </c>
      <c r="P605" s="5" t="str">
        <f aca="false">VLOOKUP(A605,product!B605:Y1224,23,0)</f>
        <v>{"id":"604","car_part_id":"604","bestbuy_id":"0","category":"battery","brand":"energizer","name":"EFB D23L","value":"","description":"","price":""},</v>
      </c>
    </row>
    <row r="606" customFormat="false" ht="13.8" hidden="false" customHeight="false" outlineLevel="0" collapsed="false">
      <c r="A606" s="5" t="n">
        <v>605</v>
      </c>
      <c r="B606" s="8" t="n">
        <v>605</v>
      </c>
      <c r="C606" s="5" t="n">
        <f aca="false">IFERROR(VLOOKUP(B606,model!A605:H1224,8,0),"")</f>
        <v>41</v>
      </c>
      <c r="D606" s="5" t="str">
        <f aca="false">IFERROR(VLOOKUP(C606,part!$A$2:$E$51,2,0),"")</f>
        <v>BATTERY</v>
      </c>
      <c r="E606" s="5" t="str">
        <f aca="false">IFERROR(VLOOKUP(C606,part!$A$2:$E$51,3,0),"")</f>
        <v>OE BATTERY</v>
      </c>
      <c r="F606" s="5" t="str">
        <f aca="false">IFERROR(VLOOKUP(C606,part!$A$2:$E$51,4,0),"")</f>
        <v>DIN66H</v>
      </c>
      <c r="G606" s="5" t="n">
        <f aca="false">IFERROR(VLOOKUP(C606,part!$A$2:$E$51,5,0),"")</f>
        <v>0</v>
      </c>
      <c r="H606" s="5" t="str">
        <f aca="false">VLOOKUP(A606,model!$A$1:$I$620,9,0)</f>
        <v>EFB D23L</v>
      </c>
      <c r="I606" s="5" t="n">
        <f aca="false">VLOOKUP(B606,model!$A$2:$J$620,10,0)</f>
        <v>0</v>
      </c>
      <c r="J606" s="5" t="n">
        <f aca="false">VLOOKUP(B606,Sheet6!K605:L1508,2,0)</f>
        <v>0</v>
      </c>
      <c r="K606" s="5" t="n">
        <f aca="false">VLOOKUP(B606,model!A605:M1224,13,0)</f>
        <v>0</v>
      </c>
      <c r="L606" s="5" t="str">
        <f aca="false">"{"&amp;""""&amp;"id"&amp;""""&amp;":"&amp;""""&amp;A606&amp;""""&amp;","&amp;""""&amp;"car_model_id"&amp;""""&amp;":"&amp;""""&amp;B606&amp;""""&amp;","&amp;""""&amp;"car_model"&amp;""""&amp;":"&amp;"["&amp;N606&amp;"],"&amp;""""&amp;"parts"&amp;""""&amp;":"&amp;"["&amp;O606&amp;"]"&amp;","&amp;""""&amp;"products"&amp;""""&amp;":"&amp;"["&amp;P606&amp;"]"&amp;"}"&amp;","</f>
        <v>{"id":"605","car_model_id":"605","car_model":[{"id":"605","make_id":"40","model_name":"Tiguan","year_model":"2007 - Present","description":""},],"parts":[{"id":"41","category":"BATTERY","name":"OE BATTERY","code":"DIN66H","description":""},],"products":[{"id":"605","car_part_id":"605","bestbuy_id":"0","category":"battery","brand":"energizer","name":"EFB D23L","value":"","description":"","price":""},]},</v>
      </c>
      <c r="M606" s="5" t="str">
        <f aca="false">"parts"&amp;""""&amp;":"&amp;"["&amp;O606&amp;"]"&amp;","&amp;""""&amp;"products"&amp;""""&amp;":"&amp;"["&amp;P606&amp;"]"&amp;"}"&amp;","</f>
        <v>parts":[{"id":"41","category":"BATTERY","name":"OE BATTERY","code":"DIN66H","description":""},],"products":[{"id":"605","car_part_id":"605","bestbuy_id":"0","category":"battery","brand":"energizer","name":"EFB D23L","value":"","description":"","price":""},]},</v>
      </c>
      <c r="N606" s="5" t="str">
        <f aca="false">VLOOKUP(B606,model!$A$2:$V$620,22,0)</f>
        <v>{"id":"605","make_id":"40","model_name":"Tiguan","year_model":"2007 - Present","description":""},</v>
      </c>
      <c r="O606" s="5" t="str">
        <f aca="false">IFERROR(VLOOKUP(C606,part!$A$2:$G$51,7,0),"")</f>
        <v>{"id":"41","category":"BATTERY","name":"OE BATTERY","code":"DIN66H","description":""},</v>
      </c>
      <c r="P606" s="5" t="str">
        <f aca="false">VLOOKUP(A606,product!B606:Y1225,23,0)</f>
        <v>{"id":"605","car_part_id":"605","bestbuy_id":"0","category":"battery","brand":"energizer","name":"EFB D23L","value":"","description":"","price":""},</v>
      </c>
    </row>
    <row r="607" customFormat="false" ht="13.8" hidden="false" customHeight="false" outlineLevel="0" collapsed="false">
      <c r="A607" s="5" t="n">
        <v>606</v>
      </c>
      <c r="B607" s="8" t="n">
        <v>606</v>
      </c>
      <c r="C607" s="5" t="n">
        <f aca="false">IFERROR(VLOOKUP(B607,model!A606:H1225,8,0),"")</f>
        <v>12</v>
      </c>
      <c r="D607" s="5" t="str">
        <f aca="false">IFERROR(VLOOKUP(C607,part!$A$2:$E$51,2,0),"")</f>
        <v>BATTERY</v>
      </c>
      <c r="E607" s="5" t="str">
        <f aca="false">IFERROR(VLOOKUP(C607,part!$A$2:$E$51,3,0),"")</f>
        <v>OE BATTERY</v>
      </c>
      <c r="F607" s="5" t="str">
        <f aca="false">IFERROR(VLOOKUP(C607,part!$A$2:$E$51,4,0),"")</f>
        <v>DIN110</v>
      </c>
      <c r="G607" s="5" t="n">
        <f aca="false">IFERROR(VLOOKUP(C607,part!$A$2:$E$51,5,0),"")</f>
        <v>0</v>
      </c>
      <c r="H607" s="5" t="str">
        <f aca="false">VLOOKUP(A607,model!$A$1:$I$620,9,0)</f>
        <v>EFB D23L</v>
      </c>
      <c r="I607" s="5" t="n">
        <f aca="false">VLOOKUP(B607,model!$A$2:$J$620,10,0)</f>
        <v>0</v>
      </c>
      <c r="J607" s="5" t="n">
        <f aca="false">VLOOKUP(B607,Sheet6!K606:L1509,2,0)</f>
        <v>0</v>
      </c>
      <c r="K607" s="5" t="n">
        <f aca="false">VLOOKUP(B607,model!A606:M1225,13,0)</f>
        <v>0</v>
      </c>
      <c r="L607" s="5" t="str">
        <f aca="false">"{"&amp;""""&amp;"id"&amp;""""&amp;":"&amp;""""&amp;A607&amp;""""&amp;","&amp;""""&amp;"car_model_id"&amp;""""&amp;":"&amp;""""&amp;B607&amp;""""&amp;","&amp;""""&amp;"car_model"&amp;""""&amp;":"&amp;"["&amp;N607&amp;"],"&amp;""""&amp;"parts"&amp;""""&amp;":"&amp;"["&amp;O607&amp;"]"&amp;","&amp;""""&amp;"products"&amp;""""&amp;":"&amp;"["&amp;P607&amp;"]"&amp;"}"&amp;","</f>
        <v>{"id":"606","car_model_id":"606","car_model":[{"id":"606","make_id":"40","model_name":"Touareg","year_model":"","description":""},],"parts":[{"id":"12","category":"BATTERY","name":"OE BATTERY","code":"DIN110","description":""},],"products":[{"id":"606","car_part_id":"606","bestbuy_id":"0","category":"battery","brand":"energizer","name":"EFB D23L","value":"","description":"","price":""},]},</v>
      </c>
      <c r="M607" s="5" t="str">
        <f aca="false">"parts"&amp;""""&amp;":"&amp;"["&amp;O607&amp;"]"&amp;","&amp;""""&amp;"products"&amp;""""&amp;":"&amp;"["&amp;P607&amp;"]"&amp;"}"&amp;","</f>
        <v>parts":[{"id":"12","category":"BATTERY","name":"OE BATTERY","code":"DIN110","description":""},],"products":[{"id":"606","car_part_id":"606","bestbuy_id":"0","category":"battery","brand":"energizer","name":"EFB D23L","value":"","description":"","price":""},]},</v>
      </c>
      <c r="N607" s="5" t="str">
        <f aca="false">VLOOKUP(B607,model!$A$2:$V$620,22,0)</f>
        <v>{"id":"606","make_id":"40","model_name":"Touareg","year_model":"","description":""},</v>
      </c>
      <c r="O607" s="5" t="str">
        <f aca="false">IFERROR(VLOOKUP(C607,part!$A$2:$G$51,7,0),"")</f>
        <v>{"id":"12","category":"BATTERY","name":"OE BATTERY","code":"DIN110","description":""},</v>
      </c>
      <c r="P607" s="5" t="str">
        <f aca="false">VLOOKUP(A607,product!B607:Y1226,23,0)</f>
        <v>{"id":"606","car_part_id":"606","bestbuy_id":"0","category":"battery","brand":"energizer","name":"EFB D23L","value":"","description":"","price":""},</v>
      </c>
    </row>
    <row r="608" customFormat="false" ht="13.8" hidden="false" customHeight="false" outlineLevel="0" collapsed="false">
      <c r="A608" s="5" t="n">
        <v>607</v>
      </c>
      <c r="B608" s="8" t="n">
        <v>607</v>
      </c>
      <c r="C608" s="5" t="n">
        <f aca="false">IFERROR(VLOOKUP(B608,model!A607:H1226,8,0),"")</f>
        <v>5</v>
      </c>
      <c r="D608" s="5" t="str">
        <f aca="false">IFERROR(VLOOKUP(C608,part!$A$2:$E$51,2,0),"")</f>
        <v>BATTERY</v>
      </c>
      <c r="E608" s="5" t="str">
        <f aca="false">IFERROR(VLOOKUP(C608,part!$A$2:$E$51,3,0),"")</f>
        <v>OE BATTERY</v>
      </c>
      <c r="F608" s="5" t="str">
        <f aca="false">IFERROR(VLOOKUP(C608,part!$A$2:$E$51,4,0),"")</f>
        <v>DIN66</v>
      </c>
      <c r="G608" s="5" t="n">
        <f aca="false">IFERROR(VLOOKUP(C608,part!$A$2:$E$51,5,0),"")</f>
        <v>0</v>
      </c>
      <c r="H608" s="5" t="n">
        <f aca="false">VLOOKUP(A608,model!$A$1:$I$620,9,0)</f>
        <v>0</v>
      </c>
      <c r="I608" s="5" t="n">
        <f aca="false">VLOOKUP(B608,model!$A$2:$J$620,10,0)</f>
        <v>0</v>
      </c>
      <c r="J608" s="5" t="e">
        <f aca="false">VLOOKUP(B608,Sheet6!K607:L1510,2,0)</f>
        <v>#N/A</v>
      </c>
      <c r="K608" s="5" t="n">
        <f aca="false">VLOOKUP(B608,model!A607:M1226,13,0)</f>
        <v>2004</v>
      </c>
      <c r="L608" s="5" t="str">
        <f aca="false">"{"&amp;""""&amp;"id"&amp;""""&amp;":"&amp;""""&amp;A608&amp;""""&amp;","&amp;""""&amp;"car_model_id"&amp;""""&amp;":"&amp;""""&amp;B608&amp;""""&amp;","&amp;""""&amp;"car_model"&amp;""""&amp;":"&amp;"["&amp;N608&amp;"],"&amp;""""&amp;"parts"&amp;""""&amp;":"&amp;"["&amp;O608&amp;"]"&amp;","&amp;""""&amp;"products"&amp;""""&amp;":"&amp;"["&amp;P608&amp;"]"&amp;"}"&amp;","</f>
        <v>{"id":"607","car_model_id":"607","car_model":[{"id":"607","make_id":"41","model_name":"C30","year_model":"","description":""},],"parts":[{"id":"5","category":"BATTERY","name":"OE BATTERY","code":"DIN66","description":""},],"products":[{"id":"607","car_part_id":"607","bestbuy_id":"2004","category":"battery","brand":"energizer","name":"0","value":"","description":"15850","price":"15850"},]},</v>
      </c>
      <c r="M608" s="5" t="str">
        <f aca="false">"parts"&amp;""""&amp;":"&amp;"["&amp;O608&amp;"]"&amp;","&amp;""""&amp;"products"&amp;""""&amp;":"&amp;"["&amp;P608&amp;"]"&amp;"}"&amp;","</f>
        <v>parts":[{"id":"5","category":"BATTERY","name":"OE BATTERY","code":"DIN66","description":""},],"products":[{"id":"607","car_part_id":"607","bestbuy_id":"2004","category":"battery","brand":"energizer","name":"0","value":"","description":"15850","price":"15850"},]},</v>
      </c>
      <c r="N608" s="5" t="str">
        <f aca="false">VLOOKUP(B608,model!$A$2:$V$620,22,0)</f>
        <v>{"id":"607","make_id":"41","model_name":"C30","year_model":"","description":""},</v>
      </c>
      <c r="O608" s="5" t="str">
        <f aca="false">IFERROR(VLOOKUP(C608,part!$A$2:$G$51,7,0),"")</f>
        <v>{"id":"5","category":"BATTERY","name":"OE BATTERY","code":"DIN66","description":""},</v>
      </c>
      <c r="P608" s="5" t="str">
        <f aca="false">VLOOKUP(A608,product!B608:Y1227,23,0)</f>
        <v>{"id":"607","car_part_id":"607","bestbuy_id":"2004","category":"battery","brand":"energizer","name":"0","value":"","description":"15850","price":"15850"},</v>
      </c>
    </row>
    <row r="609" customFormat="false" ht="13.8" hidden="false" customHeight="false" outlineLevel="0" collapsed="false">
      <c r="A609" s="5" t="n">
        <v>608</v>
      </c>
      <c r="B609" s="8" t="n">
        <v>608</v>
      </c>
      <c r="C609" s="5" t="n">
        <f aca="false">IFERROR(VLOOKUP(B609,model!A608:H1227,8,0),"")</f>
        <v>9</v>
      </c>
      <c r="D609" s="5" t="str">
        <f aca="false">IFERROR(VLOOKUP(C609,part!$A$2:$E$51,2,0),"")</f>
        <v>BATTERY</v>
      </c>
      <c r="E609" s="5" t="str">
        <f aca="false">IFERROR(VLOOKUP(C609,part!$A$2:$E$51,3,0),"")</f>
        <v>OE BATTERY</v>
      </c>
      <c r="F609" s="5" t="str">
        <f aca="false">IFERROR(VLOOKUP(C609,part!$A$2:$E$51,4,0),"")</f>
        <v>DIN55</v>
      </c>
      <c r="G609" s="5" t="n">
        <f aca="false">IFERROR(VLOOKUP(C609,part!$A$2:$E$51,5,0),"")</f>
        <v>0</v>
      </c>
      <c r="H609" s="5" t="n">
        <f aca="false">VLOOKUP(A609,model!$A$1:$I$620,9,0)</f>
        <v>0</v>
      </c>
      <c r="I609" s="5" t="n">
        <f aca="false">VLOOKUP(B609,model!$A$2:$J$620,10,0)</f>
        <v>0</v>
      </c>
      <c r="J609" s="5" t="e">
        <f aca="false">VLOOKUP(B609,Sheet6!K608:L1511,2,0)</f>
        <v>#N/A</v>
      </c>
      <c r="K609" s="5" t="n">
        <f aca="false">VLOOKUP(B609,model!A608:M1227,13,0)</f>
        <v>0</v>
      </c>
      <c r="L609" s="5" t="str">
        <f aca="false">"{"&amp;""""&amp;"id"&amp;""""&amp;":"&amp;""""&amp;A609&amp;""""&amp;","&amp;""""&amp;"car_model_id"&amp;""""&amp;":"&amp;""""&amp;B609&amp;""""&amp;","&amp;""""&amp;"car_model"&amp;""""&amp;":"&amp;"["&amp;N609&amp;"],"&amp;""""&amp;"parts"&amp;""""&amp;":"&amp;"["&amp;O609&amp;"]"&amp;","&amp;""""&amp;"products"&amp;""""&amp;":"&amp;"["&amp;P609&amp;"]"&amp;"}"&amp;","</f>
        <v>{"id":"608","car_model_id":"608","car_model":[{"id":"608","make_id":"41","model_name":"C70","year_model":"","description":""},],"parts":[{"id":"9","category":"BATTERY","name":"OE BATTERY","code":"DIN55","description":""},],"products":[{"id":"608","car_part_id":"608","bestbuy_id":"0","category":"battery","brand":"energizer","name":"0","value":"","description":"","price":""},]},</v>
      </c>
      <c r="M609" s="5" t="str">
        <f aca="false">"parts"&amp;""""&amp;":"&amp;"["&amp;O609&amp;"]"&amp;","&amp;""""&amp;"products"&amp;""""&amp;":"&amp;"["&amp;P609&amp;"]"&amp;"}"&amp;","</f>
        <v>parts":[{"id":"9","category":"BATTERY","name":"OE BATTERY","code":"DIN55","description":""},],"products":[{"id":"608","car_part_id":"608","bestbuy_id":"0","category":"battery","brand":"energizer","name":"0","value":"","description":"","price":""},]},</v>
      </c>
      <c r="N609" s="5" t="str">
        <f aca="false">VLOOKUP(B609,model!$A$2:$V$620,22,0)</f>
        <v>{"id":"608","make_id":"41","model_name":"C70","year_model":"","description":""},</v>
      </c>
      <c r="O609" s="5" t="str">
        <f aca="false">IFERROR(VLOOKUP(C609,part!$A$2:$G$51,7,0),"")</f>
        <v>{"id":"9","category":"BATTERY","name":"OE BATTERY","code":"DIN55","description":""},</v>
      </c>
      <c r="P609" s="5" t="str">
        <f aca="false">VLOOKUP(A609,product!B609:Y1228,23,0)</f>
        <v>{"id":"608","car_part_id":"608","bestbuy_id":"0","category":"battery","brand":"energizer","name":"0","value":"","description":"","price":""},</v>
      </c>
    </row>
    <row r="610" customFormat="false" ht="13.8" hidden="false" customHeight="false" outlineLevel="0" collapsed="false">
      <c r="A610" s="5" t="n">
        <v>609</v>
      </c>
      <c r="B610" s="8" t="n">
        <v>609</v>
      </c>
      <c r="C610" s="5" t="n">
        <f aca="false">IFERROR(VLOOKUP(B610,model!A609:H1228,8,0),"")</f>
        <v>6</v>
      </c>
      <c r="D610" s="5" t="str">
        <f aca="false">IFERROR(VLOOKUP(C610,part!$A$2:$E$51,2,0),"")</f>
        <v>BATTERY</v>
      </c>
      <c r="E610" s="5" t="str">
        <f aca="false">IFERROR(VLOOKUP(C610,part!$A$2:$E$51,3,0),"")</f>
        <v>OE BATTERY</v>
      </c>
      <c r="F610" s="5" t="str">
        <f aca="false">IFERROR(VLOOKUP(C610,part!$A$2:$E$51,4,0),"")</f>
        <v>DIN88</v>
      </c>
      <c r="G610" s="5" t="n">
        <f aca="false">IFERROR(VLOOKUP(C610,part!$A$2:$E$51,5,0),"")</f>
        <v>0</v>
      </c>
      <c r="H610" s="5" t="n">
        <f aca="false">VLOOKUP(A610,model!$A$1:$I$620,9,0)</f>
        <v>0</v>
      </c>
      <c r="I610" s="5" t="n">
        <f aca="false">VLOOKUP(B610,model!$A$2:$J$620,10,0)</f>
        <v>0</v>
      </c>
      <c r="J610" s="5" t="e">
        <f aca="false">VLOOKUP(B610,Sheet6!K609:L1512,2,0)</f>
        <v>#N/A</v>
      </c>
      <c r="K610" s="5" t="n">
        <f aca="false">VLOOKUP(B610,model!A609:M1228,13,0)</f>
        <v>2003</v>
      </c>
      <c r="L610" s="5" t="str">
        <f aca="false">"{"&amp;""""&amp;"id"&amp;""""&amp;":"&amp;""""&amp;A610&amp;""""&amp;","&amp;""""&amp;"car_model_id"&amp;""""&amp;":"&amp;""""&amp;B610&amp;""""&amp;","&amp;""""&amp;"car_model"&amp;""""&amp;":"&amp;"["&amp;N610&amp;"],"&amp;""""&amp;"parts"&amp;""""&amp;":"&amp;"["&amp;O610&amp;"]"&amp;","&amp;""""&amp;"products"&amp;""""&amp;":"&amp;"["&amp;P610&amp;"]"&amp;"}"&amp;","</f>
        <v>{"id":"609","car_model_id":"609","car_model":[{"id":"609","make_id":"41","model_name":"850/850R","year_model":"1999 - on","description":""},],"parts":[{"id":"6","category":"BATTERY","name":"OE BATTERY","code":"DIN88","description":""},],"products":[{"id":"609","car_part_id":"609","bestbuy_id":"2003","category":"battery","brand":"energizer","name":"0","value":"","description":"17020","price":"17020"},]},</v>
      </c>
      <c r="M610" s="5" t="str">
        <f aca="false">"parts"&amp;""""&amp;":"&amp;"["&amp;O610&amp;"]"&amp;","&amp;""""&amp;"products"&amp;""""&amp;":"&amp;"["&amp;P610&amp;"]"&amp;"}"&amp;","</f>
        <v>parts":[{"id":"6","category":"BATTERY","name":"OE BATTERY","code":"DIN88","description":""},],"products":[{"id":"609","car_part_id":"609","bestbuy_id":"2003","category":"battery","brand":"energizer","name":"0","value":"","description":"17020","price":"17020"},]},</v>
      </c>
      <c r="N610" s="5" t="str">
        <f aca="false">VLOOKUP(B610,model!$A$2:$V$620,22,0)</f>
        <v>{"id":"609","make_id":"41","model_name":"850/850R","year_model":"1999 - on","description":""},</v>
      </c>
      <c r="O610" s="5" t="str">
        <f aca="false">IFERROR(VLOOKUP(C610,part!$A$2:$G$51,7,0),"")</f>
        <v>{"id":"6","category":"BATTERY","name":"OE BATTERY","code":"DIN88","description":""},</v>
      </c>
      <c r="P610" s="5" t="str">
        <f aca="false">VLOOKUP(A610,product!B610:Y1229,23,0)</f>
        <v>{"id":"609","car_part_id":"609","bestbuy_id":"2003","category":"battery","brand":"energizer","name":"0","value":"","description":"17020","price":"17020"},</v>
      </c>
    </row>
    <row r="611" customFormat="false" ht="13.8" hidden="false" customHeight="false" outlineLevel="0" collapsed="false">
      <c r="A611" s="5" t="n">
        <v>610</v>
      </c>
      <c r="B611" s="8" t="n">
        <v>610</v>
      </c>
      <c r="C611" s="5" t="n">
        <f aca="false">IFERROR(VLOOKUP(B611,model!A610:H1229,8,0),"")</f>
        <v>5</v>
      </c>
      <c r="D611" s="5" t="str">
        <f aca="false">IFERROR(VLOOKUP(C611,part!$A$2:$E$51,2,0),"")</f>
        <v>BATTERY</v>
      </c>
      <c r="E611" s="5" t="str">
        <f aca="false">IFERROR(VLOOKUP(C611,part!$A$2:$E$51,3,0),"")</f>
        <v>OE BATTERY</v>
      </c>
      <c r="F611" s="5" t="str">
        <f aca="false">IFERROR(VLOOKUP(C611,part!$A$2:$E$51,4,0),"")</f>
        <v>DIN66</v>
      </c>
      <c r="G611" s="5" t="n">
        <f aca="false">IFERROR(VLOOKUP(C611,part!$A$2:$E$51,5,0),"")</f>
        <v>0</v>
      </c>
      <c r="H611" s="5" t="str">
        <f aca="false">VLOOKUP(A611,model!$A$1:$I$620,9,0)</f>
        <v>If the vehicle is equipped with start/stop technology, the recommended battery is ENERGIZER AGM</v>
      </c>
      <c r="I611" s="5" t="str">
        <f aca="false">VLOOKUP(B611,model!$A$2:$J$620,10,0)</f>
        <v>2001,2004</v>
      </c>
      <c r="J611" s="5" t="e">
        <f aca="false">VLOOKUP(B611,Sheet6!K610:L1513,2,0)</f>
        <v>#N/A</v>
      </c>
      <c r="K611" s="5" t="n">
        <f aca="false">VLOOKUP(B611,model!A610:M1229,13,0)</f>
        <v>2004</v>
      </c>
      <c r="L611" s="5" t="str">
        <f aca="false">"{"&amp;""""&amp;"id"&amp;""""&amp;":"&amp;""""&amp;A611&amp;""""&amp;","&amp;""""&amp;"car_model_id"&amp;""""&amp;":"&amp;""""&amp;B611&amp;""""&amp;","&amp;""""&amp;"car_model"&amp;""""&amp;":"&amp;"["&amp;N611&amp;"],"&amp;""""&amp;"parts"&amp;""""&amp;":"&amp;"["&amp;O611&amp;"]"&amp;","&amp;""""&amp;"products"&amp;""""&amp;":"&amp;"["&amp;P611&amp;"]"&amp;"}"&amp;","</f>
        <v>{"id":"610","car_model_id":"610","car_model":[{"id":"610","make_id":"41","model_name":"540/V40","year_model":"1997 - on","description":""},],"parts":[{"id":"5","category":"BATTERY","name":"OE BATTERY","code":"DIN66","description":""},],"products":[{"id":"610","car_part_id":"610","bestbuy_id":"2004","category":"battery","brand":"energizer","name":"","value":"","description":"15850","price":"15850"},]},</v>
      </c>
      <c r="M611" s="5" t="str">
        <f aca="false">"parts"&amp;""""&amp;":"&amp;"["&amp;O611&amp;"]"&amp;","&amp;""""&amp;"products"&amp;""""&amp;":"&amp;"["&amp;P611&amp;"]"&amp;"}"&amp;","</f>
        <v>parts":[{"id":"5","category":"BATTERY","name":"OE BATTERY","code":"DIN66","description":""},],"products":[{"id":"610","car_part_id":"610","bestbuy_id":"2004","category":"battery","brand":"energizer","name":"","value":"","description":"15850","price":"15850"},]},</v>
      </c>
      <c r="N611" s="5" t="str">
        <f aca="false">VLOOKUP(B611,model!$A$2:$V$620,22,0)</f>
        <v>{"id":"610","make_id":"41","model_name":"540/V40","year_model":"1997 - on","description":""},</v>
      </c>
      <c r="O611" s="5" t="str">
        <f aca="false">IFERROR(VLOOKUP(C611,part!$A$2:$G$51,7,0),"")</f>
        <v>{"id":"5","category":"BATTERY","name":"OE BATTERY","code":"DIN66","description":""},</v>
      </c>
      <c r="P611" s="5" t="str">
        <f aca="false">VLOOKUP(A611,product!B611:Y1230,23,0)</f>
        <v>{"id":"610","car_part_id":"610","bestbuy_id":"2004","category":"battery","brand":"energizer","name":"","value":"","description":"15850","price":"15850"},</v>
      </c>
    </row>
    <row r="612" customFormat="false" ht="13.8" hidden="false" customHeight="false" outlineLevel="0" collapsed="false">
      <c r="A612" s="5" t="n">
        <v>611</v>
      </c>
      <c r="B612" s="8" t="n">
        <v>611</v>
      </c>
      <c r="C612" s="5" t="n">
        <f aca="false">IFERROR(VLOOKUP(B612,model!A611:H1230,8,0),"")</f>
        <v>6</v>
      </c>
      <c r="D612" s="5" t="str">
        <f aca="false">IFERROR(VLOOKUP(C612,part!$A$2:$E$51,2,0),"")</f>
        <v>BATTERY</v>
      </c>
      <c r="E612" s="5" t="str">
        <f aca="false">IFERROR(VLOOKUP(C612,part!$A$2:$E$51,3,0),"")</f>
        <v>OE BATTERY</v>
      </c>
      <c r="F612" s="5" t="str">
        <f aca="false">IFERROR(VLOOKUP(C612,part!$A$2:$E$51,4,0),"")</f>
        <v>DIN88</v>
      </c>
      <c r="G612" s="5" t="n">
        <f aca="false">IFERROR(VLOOKUP(C612,part!$A$2:$E$51,5,0),"")</f>
        <v>0</v>
      </c>
      <c r="H612" s="5" t="str">
        <f aca="false">VLOOKUP(A612,model!$A$1:$I$620,9,0)</f>
        <v>If the vehicle is equipped with start/stop technology, the recommended battery is ENERGIZER AGM</v>
      </c>
      <c r="I612" s="5" t="n">
        <f aca="false">VLOOKUP(B612,model!$A$2:$J$620,10,0)</f>
        <v>2003</v>
      </c>
      <c r="J612" s="5" t="e">
        <f aca="false">VLOOKUP(B612,Sheet6!K611:L1514,2,0)</f>
        <v>#N/A</v>
      </c>
      <c r="K612" s="5" t="n">
        <f aca="false">VLOOKUP(B612,model!A611:M1230,13,0)</f>
        <v>2003</v>
      </c>
      <c r="L612" s="5" t="str">
        <f aca="false">"{"&amp;""""&amp;"id"&amp;""""&amp;":"&amp;""""&amp;A612&amp;""""&amp;","&amp;""""&amp;"car_model_id"&amp;""""&amp;":"&amp;""""&amp;B612&amp;""""&amp;","&amp;""""&amp;"car_model"&amp;""""&amp;":"&amp;"["&amp;N612&amp;"],"&amp;""""&amp;"parts"&amp;""""&amp;":"&amp;"["&amp;O612&amp;"]"&amp;","&amp;""""&amp;"products"&amp;""""&amp;":"&amp;"["&amp;P612&amp;"]"&amp;"}"&amp;","</f>
        <v>{"id":"611","car_model_id":"611","car_model":[{"id":"611","make_id":"41","model_name":"560","year_model":"1996 - on","description":""},],"parts":[{"id":"6","category":"BATTERY","name":"OE BATTERY","code":"DIN88","description":""},],"products":[{"id":"611","car_part_id":"611","bestbuy_id":"2003","category":"battery","brand":"energizer","name":"","value":"","description":"17020","price":"17020"},]},</v>
      </c>
      <c r="M612" s="5" t="str">
        <f aca="false">"parts"&amp;""""&amp;":"&amp;"["&amp;O612&amp;"]"&amp;","&amp;""""&amp;"products"&amp;""""&amp;":"&amp;"["&amp;P612&amp;"]"&amp;"}"&amp;","</f>
        <v>parts":[{"id":"6","category":"BATTERY","name":"OE BATTERY","code":"DIN88","description":""},],"products":[{"id":"611","car_part_id":"611","bestbuy_id":"2003","category":"battery","brand":"energizer","name":"","value":"","description":"17020","price":"17020"},]},</v>
      </c>
      <c r="N612" s="5" t="str">
        <f aca="false">VLOOKUP(B612,model!$A$2:$V$620,22,0)</f>
        <v>{"id":"611","make_id":"41","model_name":"560","year_model":"1996 - on","description":""},</v>
      </c>
      <c r="O612" s="5" t="str">
        <f aca="false">IFERROR(VLOOKUP(C612,part!$A$2:$G$51,7,0),"")</f>
        <v>{"id":"6","category":"BATTERY","name":"OE BATTERY","code":"DIN88","description":""},</v>
      </c>
      <c r="P612" s="5" t="str">
        <f aca="false">VLOOKUP(A612,product!B612:Y1231,23,0)</f>
        <v>{"id":"611","car_part_id":"611","bestbuy_id":"2003","category":"battery","brand":"energizer","name":"","value":"","description":"17020","price":"17020"},</v>
      </c>
    </row>
    <row r="613" customFormat="false" ht="13.8" hidden="false" customHeight="false" outlineLevel="0" collapsed="false">
      <c r="A613" s="5" t="n">
        <v>612</v>
      </c>
      <c r="B613" s="8" t="n">
        <v>612</v>
      </c>
      <c r="C613" s="5" t="n">
        <f aca="false">IFERROR(VLOOKUP(B613,model!A612:H1231,8,0),"")</f>
        <v>5</v>
      </c>
      <c r="D613" s="5" t="str">
        <f aca="false">IFERROR(VLOOKUP(C613,part!$A$2:$E$51,2,0),"")</f>
        <v>BATTERY</v>
      </c>
      <c r="E613" s="5" t="str">
        <f aca="false">IFERROR(VLOOKUP(C613,part!$A$2:$E$51,3,0),"")</f>
        <v>OE BATTERY</v>
      </c>
      <c r="F613" s="5" t="str">
        <f aca="false">IFERROR(VLOOKUP(C613,part!$A$2:$E$51,4,0),"")</f>
        <v>DIN66</v>
      </c>
      <c r="G613" s="5" t="n">
        <f aca="false">IFERROR(VLOOKUP(C613,part!$A$2:$E$51,5,0),"")</f>
        <v>0</v>
      </c>
      <c r="H613" s="5" t="str">
        <f aca="false">VLOOKUP(A613,model!$A$1:$I$620,9,0)</f>
        <v>If the vehicle is equipped with start/stop technology, the recommended battery is ENERGIZER AGM</v>
      </c>
      <c r="I613" s="5" t="str">
        <f aca="false">VLOOKUP(B613,model!$A$2:$J$620,10,0)</f>
        <v>2001,2004</v>
      </c>
      <c r="J613" s="5" t="e">
        <f aca="false">VLOOKUP(B613,Sheet6!K612:L1515,2,0)</f>
        <v>#N/A</v>
      </c>
      <c r="K613" s="5" t="n">
        <f aca="false">VLOOKUP(B613,model!A612:M1231,13,0)</f>
        <v>2004</v>
      </c>
      <c r="L613" s="5" t="str">
        <f aca="false">"{"&amp;""""&amp;"id"&amp;""""&amp;":"&amp;""""&amp;A613&amp;""""&amp;","&amp;""""&amp;"car_model_id"&amp;""""&amp;":"&amp;""""&amp;B613&amp;""""&amp;","&amp;""""&amp;"car_model"&amp;""""&amp;":"&amp;"["&amp;N613&amp;"],"&amp;""""&amp;"parts"&amp;""""&amp;":"&amp;"["&amp;O613&amp;"]"&amp;","&amp;""""&amp;"products"&amp;""""&amp;":"&amp;"["&amp;P613&amp;"]"&amp;"}"&amp;","</f>
        <v>{"id":"612","car_model_id":"612","car_model":[{"id":"612","make_id":"41","model_name":"560","year_model":"2005 - on","description":""},],"parts":[{"id":"5","category":"BATTERY","name":"OE BATTERY","code":"DIN66","description":""},],"products":[{"id":"612","car_part_id":"612","bestbuy_id":"2004","category":"battery","brand":"energizer","name":"","value":"","description":"15850","price":"15850"},]},</v>
      </c>
      <c r="M613" s="5" t="str">
        <f aca="false">"parts"&amp;""""&amp;":"&amp;"["&amp;O613&amp;"]"&amp;","&amp;""""&amp;"products"&amp;""""&amp;":"&amp;"["&amp;P613&amp;"]"&amp;"}"&amp;","</f>
        <v>parts":[{"id":"5","category":"BATTERY","name":"OE BATTERY","code":"DIN66","description":""},],"products":[{"id":"612","car_part_id":"612","bestbuy_id":"2004","category":"battery","brand":"energizer","name":"","value":"","description":"15850","price":"15850"},]},</v>
      </c>
      <c r="N613" s="5" t="str">
        <f aca="false">VLOOKUP(B613,model!$A$2:$V$620,22,0)</f>
        <v>{"id":"612","make_id":"41","model_name":"560","year_model":"2005 - on","description":""},</v>
      </c>
      <c r="O613" s="5" t="str">
        <f aca="false">IFERROR(VLOOKUP(C613,part!$A$2:$G$51,7,0),"")</f>
        <v>{"id":"5","category":"BATTERY","name":"OE BATTERY","code":"DIN66","description":""},</v>
      </c>
      <c r="P613" s="5" t="str">
        <f aca="false">VLOOKUP(A613,product!B613:Y1232,23,0)</f>
        <v>{"id":"612","car_part_id":"612","bestbuy_id":"2004","category":"battery","brand":"energizer","name":"","value":"","description":"15850","price":"15850"},</v>
      </c>
    </row>
    <row r="614" customFormat="false" ht="13.8" hidden="false" customHeight="false" outlineLevel="0" collapsed="false">
      <c r="A614" s="5" t="n">
        <v>613</v>
      </c>
      <c r="B614" s="8" t="n">
        <v>613</v>
      </c>
      <c r="C614" s="5" t="n">
        <f aca="false">IFERROR(VLOOKUP(B614,model!A613:H1232,8,0),"")</f>
        <v>5</v>
      </c>
      <c r="D614" s="5" t="str">
        <f aca="false">IFERROR(VLOOKUP(C614,part!$A$2:$E$51,2,0),"")</f>
        <v>BATTERY</v>
      </c>
      <c r="E614" s="5" t="str">
        <f aca="false">IFERROR(VLOOKUP(C614,part!$A$2:$E$51,3,0),"")</f>
        <v>OE BATTERY</v>
      </c>
      <c r="F614" s="5" t="str">
        <f aca="false">IFERROR(VLOOKUP(C614,part!$A$2:$E$51,4,0),"")</f>
        <v>DIN66</v>
      </c>
      <c r="G614" s="5" t="n">
        <f aca="false">IFERROR(VLOOKUP(C614,part!$A$2:$E$51,5,0),"")</f>
        <v>0</v>
      </c>
      <c r="H614" s="5" t="str">
        <f aca="false">VLOOKUP(A614,model!$A$1:$I$620,9,0)</f>
        <v>If the vehicle is equipped with start/stop technology, the recommended battery is ENERGIZER AGM</v>
      </c>
      <c r="I614" s="5" t="str">
        <f aca="false">VLOOKUP(B614,model!$A$2:$J$620,10,0)</f>
        <v>2001,2004</v>
      </c>
      <c r="J614" s="5" t="e">
        <f aca="false">VLOOKUP(B614,Sheet6!K613:L1516,2,0)</f>
        <v>#N/A</v>
      </c>
      <c r="K614" s="5" t="n">
        <f aca="false">VLOOKUP(B614,model!A613:M1232,13,0)</f>
        <v>2004</v>
      </c>
      <c r="L614" s="5" t="str">
        <f aca="false">"{"&amp;""""&amp;"id"&amp;""""&amp;":"&amp;""""&amp;A614&amp;""""&amp;","&amp;""""&amp;"car_model_id"&amp;""""&amp;":"&amp;""""&amp;B614&amp;""""&amp;","&amp;""""&amp;"car_model"&amp;""""&amp;":"&amp;"["&amp;N614&amp;"],"&amp;""""&amp;"parts"&amp;""""&amp;":"&amp;"["&amp;O614&amp;"]"&amp;","&amp;""""&amp;"products"&amp;""""&amp;":"&amp;"["&amp;P614&amp;"]"&amp;"}"&amp;","</f>
        <v>{"id":"613","car_model_id":"613","car_model":[{"id":"613","make_id":"41","model_name":"570","year_model":"1999 - on","description":""},],"parts":[{"id":"5","category":"BATTERY","name":"OE BATTERY","code":"DIN66","description":""},],"products":[{"id":"613","car_part_id":"613","bestbuy_id":"2004","category":"battery","brand":"energizer","name":"","value":"","description":"15850","price":"15850"},]},</v>
      </c>
      <c r="M614" s="5" t="str">
        <f aca="false">"parts"&amp;""""&amp;":"&amp;"["&amp;O614&amp;"]"&amp;","&amp;""""&amp;"products"&amp;""""&amp;":"&amp;"["&amp;P614&amp;"]"&amp;"}"&amp;","</f>
        <v>parts":[{"id":"5","category":"BATTERY","name":"OE BATTERY","code":"DIN66","description":""},],"products":[{"id":"613","car_part_id":"613","bestbuy_id":"2004","category":"battery","brand":"energizer","name":"","value":"","description":"15850","price":"15850"},]},</v>
      </c>
      <c r="N614" s="5" t="str">
        <f aca="false">VLOOKUP(B614,model!$A$2:$V$620,22,0)</f>
        <v>{"id":"613","make_id":"41","model_name":"570","year_model":"1999 - on","description":""},</v>
      </c>
      <c r="O614" s="5" t="str">
        <f aca="false">IFERROR(VLOOKUP(C614,part!$A$2:$G$51,7,0),"")</f>
        <v>{"id":"5","category":"BATTERY","name":"OE BATTERY","code":"DIN66","description":""},</v>
      </c>
      <c r="P614" s="5" t="str">
        <f aca="false">VLOOKUP(A614,product!B614:Y1233,23,0)</f>
        <v>{"id":"613","car_part_id":"613","bestbuy_id":"2004","category":"battery","brand":"energizer","name":"","value":"","description":"15850","price":"15850"},</v>
      </c>
    </row>
    <row r="615" customFormat="false" ht="13.8" hidden="false" customHeight="false" outlineLevel="0" collapsed="false">
      <c r="A615" s="5" t="n">
        <v>614</v>
      </c>
      <c r="B615" s="8" t="n">
        <v>614</v>
      </c>
      <c r="C615" s="5" t="n">
        <f aca="false">IFERROR(VLOOKUP(B615,model!A614:H1233,8,0),"")</f>
        <v>12</v>
      </c>
      <c r="D615" s="5" t="str">
        <f aca="false">IFERROR(VLOOKUP(C615,part!$A$2:$E$51,2,0),"")</f>
        <v>BATTERY</v>
      </c>
      <c r="E615" s="5" t="str">
        <f aca="false">IFERROR(VLOOKUP(C615,part!$A$2:$E$51,3,0),"")</f>
        <v>OE BATTERY</v>
      </c>
      <c r="F615" s="5" t="str">
        <f aca="false">IFERROR(VLOOKUP(C615,part!$A$2:$E$51,4,0),"")</f>
        <v>DIN110</v>
      </c>
      <c r="G615" s="5" t="n">
        <f aca="false">IFERROR(VLOOKUP(C615,part!$A$2:$E$51,5,0),"")</f>
        <v>0</v>
      </c>
      <c r="H615" s="5" t="str">
        <f aca="false">VLOOKUP(A615,model!$A$1:$I$620,9,0)</f>
        <v>If the vehicle is equipped with start/stop technology, the recommended battery is ENERGIZER AGM</v>
      </c>
      <c r="I615" s="5" t="n">
        <f aca="false">VLOOKUP(B615,model!$A$2:$J$620,10,0)</f>
        <v>0</v>
      </c>
      <c r="J615" s="5" t="e">
        <f aca="false">VLOOKUP(B615,Sheet6!K614:L1517,2,0)</f>
        <v>#N/A</v>
      </c>
      <c r="K615" s="5" t="n">
        <f aca="false">VLOOKUP(B615,model!A614:M1233,13,0)</f>
        <v>0</v>
      </c>
      <c r="L615" s="5" t="str">
        <f aca="false">"{"&amp;""""&amp;"id"&amp;""""&amp;":"&amp;""""&amp;A615&amp;""""&amp;","&amp;""""&amp;"car_model_id"&amp;""""&amp;":"&amp;""""&amp;B615&amp;""""&amp;","&amp;""""&amp;"car_model"&amp;""""&amp;":"&amp;"["&amp;N615&amp;"],"&amp;""""&amp;"parts"&amp;""""&amp;":"&amp;"["&amp;O615&amp;"]"&amp;","&amp;""""&amp;"products"&amp;""""&amp;":"&amp;"["&amp;P615&amp;"]"&amp;"}"&amp;","</f>
        <v>{"id":"614","car_model_id":"614","car_model":[{"id":"614","make_id":"41","model_name":"580","year_model":"","description":""},],"parts":[{"id":"12","category":"BATTERY","name":"OE BATTERY","code":"DIN110","description":""},],"products":[{"id":"614","car_part_id":"614","bestbuy_id":"0","category":"battery","brand":"energizer","name":"","value":"","description":"","price":""},]},</v>
      </c>
      <c r="M615" s="5" t="str">
        <f aca="false">"parts"&amp;""""&amp;":"&amp;"["&amp;O615&amp;"]"&amp;","&amp;""""&amp;"products"&amp;""""&amp;":"&amp;"["&amp;P615&amp;"]"&amp;"}"&amp;","</f>
        <v>parts":[{"id":"12","category":"BATTERY","name":"OE BATTERY","code":"DIN110","description":""},],"products":[{"id":"614","car_part_id":"614","bestbuy_id":"0","category":"battery","brand":"energizer","name":"","value":"","description":"","price":""},]},</v>
      </c>
      <c r="N615" s="5" t="str">
        <f aca="false">VLOOKUP(B615,model!$A$2:$V$620,22,0)</f>
        <v>{"id":"614","make_id":"41","model_name":"580","year_model":"","description":""},</v>
      </c>
      <c r="O615" s="5" t="str">
        <f aca="false">IFERROR(VLOOKUP(C615,part!$A$2:$G$51,7,0),"")</f>
        <v>{"id":"12","category":"BATTERY","name":"OE BATTERY","code":"DIN110","description":""},</v>
      </c>
      <c r="P615" s="5" t="str">
        <f aca="false">VLOOKUP(A615,product!B615:Y1234,23,0)</f>
        <v>{"id":"614","car_part_id":"614","bestbuy_id":"0","category":"battery","brand":"energizer","name":"","value":"","description":"","price":""},</v>
      </c>
    </row>
    <row r="616" customFormat="false" ht="13.8" hidden="false" customHeight="false" outlineLevel="0" collapsed="false">
      <c r="A616" s="5" t="n">
        <v>615</v>
      </c>
      <c r="B616" s="8" t="n">
        <v>615</v>
      </c>
      <c r="C616" s="5" t="n">
        <f aca="false">IFERROR(VLOOKUP(B616,model!A615:H1234,8,0),"")</f>
        <v>9</v>
      </c>
      <c r="D616" s="5" t="str">
        <f aca="false">IFERROR(VLOOKUP(C616,part!$A$2:$E$51,2,0),"")</f>
        <v>BATTERY</v>
      </c>
      <c r="E616" s="5" t="str">
        <f aca="false">IFERROR(VLOOKUP(C616,part!$A$2:$E$51,3,0),"")</f>
        <v>OE BATTERY</v>
      </c>
      <c r="F616" s="5" t="str">
        <f aca="false">IFERROR(VLOOKUP(C616,part!$A$2:$E$51,4,0),"")</f>
        <v>DIN55</v>
      </c>
      <c r="G616" s="5" t="n">
        <f aca="false">IFERROR(VLOOKUP(C616,part!$A$2:$E$51,5,0),"")</f>
        <v>0</v>
      </c>
      <c r="H616" s="5" t="str">
        <f aca="false">VLOOKUP(A616,model!$A$1:$I$620,9,0)</f>
        <v>If the vehicle is equipped with start/stop technology, the recommended battery is ENERGIZER AGM</v>
      </c>
      <c r="I616" s="5" t="n">
        <f aca="false">VLOOKUP(B616,model!$A$2:$J$620,10,0)</f>
        <v>2002</v>
      </c>
      <c r="J616" s="5" t="e">
        <f aca="false">VLOOKUP(B616,Sheet6!K615:L1518,2,0)</f>
        <v>#N/A</v>
      </c>
      <c r="K616" s="5" t="n">
        <f aca="false">VLOOKUP(B616,model!A615:M1234,13,0)</f>
        <v>0</v>
      </c>
      <c r="L616" s="5" t="str">
        <f aca="false">"{"&amp;""""&amp;"id"&amp;""""&amp;":"&amp;""""&amp;A616&amp;""""&amp;","&amp;""""&amp;"car_model_id"&amp;""""&amp;":"&amp;""""&amp;B616&amp;""""&amp;","&amp;""""&amp;"car_model"&amp;""""&amp;":"&amp;"["&amp;N616&amp;"],"&amp;""""&amp;"parts"&amp;""""&amp;":"&amp;"["&amp;O616&amp;"]"&amp;","&amp;""""&amp;"products"&amp;""""&amp;":"&amp;"["&amp;P616&amp;"]"&amp;"}"&amp;","</f>
        <v>{"id":"615","car_model_id":"615","car_model":[{"id":"615","make_id":"41","model_name":"V50","year_model":"","description":""},],"parts":[{"id":"9","category":"BATTERY","name":"OE BATTERY","code":"DIN55","description":""},],"products":[{"id":"615","car_part_id":"615","bestbuy_id":"0","category":"battery","brand":"energizer","name":"","value":"","description":"","price":""},]},</v>
      </c>
      <c r="M616" s="5" t="str">
        <f aca="false">"parts"&amp;""""&amp;":"&amp;"["&amp;O616&amp;"]"&amp;","&amp;""""&amp;"products"&amp;""""&amp;":"&amp;"["&amp;P616&amp;"]"&amp;"}"&amp;","</f>
        <v>parts":[{"id":"9","category":"BATTERY","name":"OE BATTERY","code":"DIN55","description":""},],"products":[{"id":"615","car_part_id":"615","bestbuy_id":"0","category":"battery","brand":"energizer","name":"","value":"","description":"","price":""},]},</v>
      </c>
      <c r="N616" s="5" t="str">
        <f aca="false">VLOOKUP(B616,model!$A$2:$V$620,22,0)</f>
        <v>{"id":"615","make_id":"41","model_name":"V50","year_model":"","description":""},</v>
      </c>
      <c r="O616" s="5" t="str">
        <f aca="false">IFERROR(VLOOKUP(C616,part!$A$2:$G$51,7,0),"")</f>
        <v>{"id":"9","category":"BATTERY","name":"OE BATTERY","code":"DIN55","description":""},</v>
      </c>
      <c r="P616" s="5" t="str">
        <f aca="false">VLOOKUP(A616,product!B616:Y1235,23,0)</f>
        <v>{"id":"615","car_part_id":"615","bestbuy_id":"0","category":"battery","brand":"energizer","name":"","value":"","description":"","price":""},</v>
      </c>
    </row>
    <row r="617" customFormat="false" ht="13.8" hidden="false" customHeight="false" outlineLevel="0" collapsed="false">
      <c r="A617" s="5" t="n">
        <v>616</v>
      </c>
      <c r="B617" s="8" t="n">
        <v>616</v>
      </c>
      <c r="C617" s="5" t="n">
        <f aca="false">IFERROR(VLOOKUP(B617,model!A616:H1235,8,0),"")</f>
        <v>9</v>
      </c>
      <c r="D617" s="5" t="str">
        <f aca="false">IFERROR(VLOOKUP(C617,part!$A$2:$E$51,2,0),"")</f>
        <v>BATTERY</v>
      </c>
      <c r="E617" s="5" t="str">
        <f aca="false">IFERROR(VLOOKUP(C617,part!$A$2:$E$51,3,0),"")</f>
        <v>OE BATTERY</v>
      </c>
      <c r="F617" s="5" t="str">
        <f aca="false">IFERROR(VLOOKUP(C617,part!$A$2:$E$51,4,0),"")</f>
        <v>DIN55</v>
      </c>
      <c r="G617" s="5" t="n">
        <f aca="false">IFERROR(VLOOKUP(C617,part!$A$2:$E$51,5,0),"")</f>
        <v>0</v>
      </c>
      <c r="H617" s="5" t="str">
        <f aca="false">VLOOKUP(A617,model!$A$1:$I$620,9,0)</f>
        <v>If the vehicle is equipped with start/stop technology, the recommended battery is ENERGIZER AGM</v>
      </c>
      <c r="I617" s="5" t="n">
        <f aca="false">VLOOKUP(B617,model!$A$2:$J$620,10,0)</f>
        <v>2002</v>
      </c>
      <c r="J617" s="5" t="e">
        <f aca="false">VLOOKUP(B617,Sheet6!K616:L1519,2,0)</f>
        <v>#N/A</v>
      </c>
      <c r="K617" s="5" t="n">
        <f aca="false">VLOOKUP(B617,model!A616:M1235,13,0)</f>
        <v>0</v>
      </c>
      <c r="L617" s="5" t="str">
        <f aca="false">"{"&amp;""""&amp;"id"&amp;""""&amp;":"&amp;""""&amp;A617&amp;""""&amp;","&amp;""""&amp;"car_model_id"&amp;""""&amp;":"&amp;""""&amp;B617&amp;""""&amp;","&amp;""""&amp;"car_model"&amp;""""&amp;":"&amp;"["&amp;N617&amp;"],"&amp;""""&amp;"parts"&amp;""""&amp;":"&amp;"["&amp;O617&amp;"]"&amp;","&amp;""""&amp;"products"&amp;""""&amp;":"&amp;"["&amp;P617&amp;"]"&amp;"}"&amp;","</f>
        <v>{"id":"616","car_model_id":"616","car_model":[{"id":"616","make_id":"41","model_name":"V70","year_model":"","description":""},],"parts":[{"id":"9","category":"BATTERY","name":"OE BATTERY","code":"DIN55","description":""},],"products":[{"id":"616","car_part_id":"616","bestbuy_id":"0","category":"battery","brand":"energizer","name":"","value":"","description":"","price":""},]},</v>
      </c>
      <c r="M617" s="5" t="str">
        <f aca="false">"parts"&amp;""""&amp;":"&amp;"["&amp;O617&amp;"]"&amp;","&amp;""""&amp;"products"&amp;""""&amp;":"&amp;"["&amp;P617&amp;"]"&amp;"}"&amp;","</f>
        <v>parts":[{"id":"9","category":"BATTERY","name":"OE BATTERY","code":"DIN55","description":""},],"products":[{"id":"616","car_part_id":"616","bestbuy_id":"0","category":"battery","brand":"energizer","name":"","value":"","description":"","price":""},]},</v>
      </c>
      <c r="N617" s="5" t="str">
        <f aca="false">VLOOKUP(B617,model!$A$2:$V$620,22,0)</f>
        <v>{"id":"616","make_id":"41","model_name":"V70","year_model":"","description":""},</v>
      </c>
      <c r="O617" s="5" t="str">
        <f aca="false">IFERROR(VLOOKUP(C617,part!$A$2:$G$51,7,0),"")</f>
        <v>{"id":"9","category":"BATTERY","name":"OE BATTERY","code":"DIN55","description":""},</v>
      </c>
      <c r="P617" s="5" t="str">
        <f aca="false">VLOOKUP(A617,product!B617:Y1236,23,0)</f>
        <v>{"id":"616","car_part_id":"616","bestbuy_id":"0","category":"battery","brand":"energizer","name":"","value":"","description":"","price":""},</v>
      </c>
    </row>
    <row r="618" customFormat="false" ht="13.8" hidden="false" customHeight="false" outlineLevel="0" collapsed="false">
      <c r="A618" s="5" t="n">
        <v>617</v>
      </c>
      <c r="B618" s="8" t="n">
        <v>617</v>
      </c>
      <c r="C618" s="5" t="n">
        <f aca="false">IFERROR(VLOOKUP(B618,model!A617:H1236,8,0),"")</f>
        <v>9</v>
      </c>
      <c r="D618" s="5" t="str">
        <f aca="false">IFERROR(VLOOKUP(C618,part!$A$2:$E$51,2,0),"")</f>
        <v>BATTERY</v>
      </c>
      <c r="E618" s="5" t="str">
        <f aca="false">IFERROR(VLOOKUP(C618,part!$A$2:$E$51,3,0),"")</f>
        <v>OE BATTERY</v>
      </c>
      <c r="F618" s="5" t="str">
        <f aca="false">IFERROR(VLOOKUP(C618,part!$A$2:$E$51,4,0),"")</f>
        <v>DIN55</v>
      </c>
      <c r="G618" s="5" t="n">
        <f aca="false">IFERROR(VLOOKUP(C618,part!$A$2:$E$51,5,0),"")</f>
        <v>0</v>
      </c>
      <c r="H618" s="5" t="str">
        <f aca="false">VLOOKUP(A618,model!$A$1:$I$620,9,0)</f>
        <v>If the vehicle is equipped with start/stop technology, the recommended battery is ENERGIZER AGM</v>
      </c>
      <c r="I618" s="5" t="n">
        <f aca="false">VLOOKUP(B618,model!$A$2:$J$620,10,0)</f>
        <v>2002</v>
      </c>
      <c r="J618" s="5" t="e">
        <f aca="false">VLOOKUP(B618,Sheet6!K617:L1520,2,0)</f>
        <v>#N/A</v>
      </c>
      <c r="K618" s="5" t="n">
        <f aca="false">VLOOKUP(B618,model!A617:M1236,13,0)</f>
        <v>0</v>
      </c>
      <c r="L618" s="5" t="str">
        <f aca="false">"{"&amp;""""&amp;"id"&amp;""""&amp;":"&amp;""""&amp;A618&amp;""""&amp;","&amp;""""&amp;"car_model_id"&amp;""""&amp;":"&amp;""""&amp;B618&amp;""""&amp;","&amp;""""&amp;"car_model"&amp;""""&amp;":"&amp;"["&amp;N618&amp;"],"&amp;""""&amp;"parts"&amp;""""&amp;":"&amp;"["&amp;O618&amp;"]"&amp;","&amp;""""&amp;"products"&amp;""""&amp;":"&amp;"["&amp;P618&amp;"]"&amp;"}"&amp;","</f>
        <v>{"id":"617","car_model_id":"617","car_model":[{"id":"617","make_id":"41","model_name":"XC60","year_model":"","description":""},],"parts":[{"id":"9","category":"BATTERY","name":"OE BATTERY","code":"DIN55","description":""},],"products":[{"id":"617","car_part_id":"617","bestbuy_id":"0","category":"battery","brand":"energizer","name":"","value":"","description":"","price":""},]},</v>
      </c>
      <c r="M618" s="5" t="str">
        <f aca="false">"parts"&amp;""""&amp;":"&amp;"["&amp;O618&amp;"]"&amp;","&amp;""""&amp;"products"&amp;""""&amp;":"&amp;"["&amp;P618&amp;"]"&amp;"}"&amp;","</f>
        <v>parts":[{"id":"9","category":"BATTERY","name":"OE BATTERY","code":"DIN55","description":""},],"products":[{"id":"617","car_part_id":"617","bestbuy_id":"0","category":"battery","brand":"energizer","name":"","value":"","description":"","price":""},]},</v>
      </c>
      <c r="N618" s="5" t="str">
        <f aca="false">VLOOKUP(B618,model!$A$2:$V$620,22,0)</f>
        <v>{"id":"617","make_id":"41","model_name":"XC60","year_model":"","description":""},</v>
      </c>
      <c r="O618" s="5" t="str">
        <f aca="false">IFERROR(VLOOKUP(C618,part!$A$2:$G$51,7,0),"")</f>
        <v>{"id":"9","category":"BATTERY","name":"OE BATTERY","code":"DIN55","description":""},</v>
      </c>
      <c r="P618" s="5" t="str">
        <f aca="false">VLOOKUP(A618,product!B618:Y1237,23,0)</f>
        <v>{"id":"617","car_part_id":"617","bestbuy_id":"0","category":"battery","brand":"energizer","name":"","value":"","description":"","price":""},</v>
      </c>
    </row>
    <row r="619" customFormat="false" ht="13.8" hidden="false" customHeight="false" outlineLevel="0" collapsed="false">
      <c r="A619" s="5" t="n">
        <v>618</v>
      </c>
      <c r="B619" s="8" t="n">
        <v>618</v>
      </c>
      <c r="C619" s="5" t="n">
        <f aca="false">IFERROR(VLOOKUP(B619,model!A618:H1237,8,0),"")</f>
        <v>6</v>
      </c>
      <c r="D619" s="5" t="str">
        <f aca="false">IFERROR(VLOOKUP(C619,part!$A$2:$E$51,2,0),"")</f>
        <v>BATTERY</v>
      </c>
      <c r="E619" s="5" t="str">
        <f aca="false">IFERROR(VLOOKUP(C619,part!$A$2:$E$51,3,0),"")</f>
        <v>OE BATTERY</v>
      </c>
      <c r="F619" s="5" t="str">
        <f aca="false">IFERROR(VLOOKUP(C619,part!$A$2:$E$51,4,0),"")</f>
        <v>DIN88</v>
      </c>
      <c r="G619" s="5" t="n">
        <f aca="false">IFERROR(VLOOKUP(C619,part!$A$2:$E$51,5,0),"")</f>
        <v>0</v>
      </c>
      <c r="H619" s="5" t="str">
        <f aca="false">VLOOKUP(A619,model!$A$1:$I$620,9,0)</f>
        <v>If the vehicle is equipped with start/stop technology, the recommended battery is ENERGIZER AGM</v>
      </c>
      <c r="I619" s="5" t="n">
        <f aca="false">VLOOKUP(B619,model!$A$2:$J$620,10,0)</f>
        <v>2003</v>
      </c>
      <c r="J619" s="5" t="e">
        <f aca="false">VLOOKUP(B619,Sheet6!K618:L1521,2,0)</f>
        <v>#N/A</v>
      </c>
      <c r="K619" s="5" t="n">
        <f aca="false">VLOOKUP(B619,model!A618:M1237,13,0)</f>
        <v>2003</v>
      </c>
      <c r="L619" s="5" t="str">
        <f aca="false">"{"&amp;""""&amp;"id"&amp;""""&amp;":"&amp;""""&amp;A619&amp;""""&amp;","&amp;""""&amp;"car_model_id"&amp;""""&amp;":"&amp;""""&amp;B619&amp;""""&amp;","&amp;""""&amp;"car_model"&amp;""""&amp;":"&amp;"["&amp;N619&amp;"],"&amp;""""&amp;"parts"&amp;""""&amp;":"&amp;"["&amp;O619&amp;"]"&amp;","&amp;""""&amp;"products"&amp;""""&amp;":"&amp;"["&amp;P619&amp;"]"&amp;"}"&amp;","</f>
        <v>{"id":"618","car_model_id":"618","car_model":[{"id":"618","make_id":"41","model_name":"XC70","year_model":"2005 - on","description":""},],"parts":[{"id":"6","category":"BATTERY","name":"OE BATTERY","code":"DIN88","description":""},],"products":[{"id":"618","car_part_id":"618","bestbuy_id":"2003","category":"battery","brand":"energizer","name":"","value":"","description":"17020","price":"17020"},]},</v>
      </c>
      <c r="M619" s="5" t="str">
        <f aca="false">"parts"&amp;""""&amp;":"&amp;"["&amp;O619&amp;"]"&amp;","&amp;""""&amp;"products"&amp;""""&amp;":"&amp;"["&amp;P619&amp;"]"&amp;"}"&amp;","</f>
        <v>parts":[{"id":"6","category":"BATTERY","name":"OE BATTERY","code":"DIN88","description":""},],"products":[{"id":"618","car_part_id":"618","bestbuy_id":"2003","category":"battery","brand":"energizer","name":"","value":"","description":"17020","price":"17020"},]},</v>
      </c>
      <c r="N619" s="5" t="str">
        <f aca="false">VLOOKUP(B619,model!$A$2:$V$620,22,0)</f>
        <v>{"id":"618","make_id":"41","model_name":"XC70","year_model":"2005 - on","description":""},</v>
      </c>
      <c r="O619" s="5" t="str">
        <f aca="false">IFERROR(VLOOKUP(C619,part!$A$2:$G$51,7,0),"")</f>
        <v>{"id":"6","category":"BATTERY","name":"OE BATTERY","code":"DIN88","description":""},</v>
      </c>
      <c r="P619" s="5" t="str">
        <f aca="false">VLOOKUP(A619,product!B619:Y1238,23,0)</f>
        <v>{"id":"618","car_part_id":"618","bestbuy_id":"2003","category":"battery","brand":"energizer","name":"","value":"","description":"17020","price":"17020"},</v>
      </c>
    </row>
    <row r="620" customFormat="false" ht="13.8" hidden="false" customHeight="false" outlineLevel="0" collapsed="false">
      <c r="A620" s="5" t="n">
        <v>619</v>
      </c>
      <c r="B620" s="8" t="n">
        <v>619</v>
      </c>
      <c r="C620" s="5" t="n">
        <f aca="false">IFERROR(VLOOKUP(B620,model!A619:H1238,8,0),"")</f>
        <v>6</v>
      </c>
      <c r="D620" s="5" t="str">
        <f aca="false">IFERROR(VLOOKUP(C620,part!$A$2:$E$51,2,0),"")</f>
        <v>BATTERY</v>
      </c>
      <c r="E620" s="5" t="str">
        <f aca="false">IFERROR(VLOOKUP(C620,part!$A$2:$E$51,3,0),"")</f>
        <v>OE BATTERY</v>
      </c>
      <c r="F620" s="5" t="str">
        <f aca="false">IFERROR(VLOOKUP(C620,part!$A$2:$E$51,4,0),"")</f>
        <v>DIN88</v>
      </c>
      <c r="G620" s="5" t="n">
        <f aca="false">IFERROR(VLOOKUP(C620,part!$A$2:$E$51,5,0),"")</f>
        <v>0</v>
      </c>
      <c r="H620" s="5" t="str">
        <f aca="false">VLOOKUP(A620,model!$A$1:$I$620,9,0)</f>
        <v>If the vehicle is equipped with start/stop technology, the recommended battery is ENERGIZER AGM</v>
      </c>
      <c r="I620" s="5" t="n">
        <f aca="false">VLOOKUP(B620,model!$A$2:$J$620,10,0)</f>
        <v>2003</v>
      </c>
      <c r="J620" s="5" t="e">
        <f aca="false">VLOOKUP(B620,Sheet6!K619:L1522,2,0)</f>
        <v>#N/A</v>
      </c>
      <c r="K620" s="5" t="n">
        <f aca="false">VLOOKUP(B620,model!A619:M1238,13,0)</f>
        <v>2003</v>
      </c>
      <c r="L620" s="5" t="str">
        <f aca="false">"{"&amp;""""&amp;"id"&amp;""""&amp;":"&amp;""""&amp;A620&amp;""""&amp;","&amp;""""&amp;"car_model_id"&amp;""""&amp;":"&amp;""""&amp;B620&amp;""""&amp;","&amp;""""&amp;"car_model"&amp;""""&amp;":"&amp;"["&amp;N620&amp;"],"&amp;""""&amp;"parts"&amp;""""&amp;":"&amp;"["&amp;O620&amp;"]"&amp;","&amp;""""&amp;"products"&amp;""""&amp;":"&amp;"["&amp;P620&amp;"]"&amp;"}"&amp;","</f>
        <v>{"id":"619","car_model_id":"619","car_model":[{"id":"619","make_id":"41","model_name":"XC90","year_model":"2005 - on","description":""},],"parts":[{"id":"6","category":"BATTERY","name":"OE BATTERY","code":"DIN88","description":""},],"products":[{"id":"619","car_part_id":"619","bestbuy_id":"2003","category":"battery","brand":"energizer","name":"","value":"","description":"17020","price":"17020"},]},</v>
      </c>
      <c r="M620" s="5" t="str">
        <f aca="false">"parts"&amp;""""&amp;":"&amp;"["&amp;O620&amp;"]"&amp;","&amp;""""&amp;"products"&amp;""""&amp;":"&amp;"["&amp;P620&amp;"]"&amp;"}"&amp;","</f>
        <v>parts":[{"id":"6","category":"BATTERY","name":"OE BATTERY","code":"DIN88","description":""},],"products":[{"id":"619","car_part_id":"619","bestbuy_id":"2003","category":"battery","brand":"energizer","name":"","value":"","description":"17020","price":"17020"},]},</v>
      </c>
      <c r="N620" s="5" t="str">
        <f aca="false">VLOOKUP(B620,model!$A$2:$V$620,22,0)</f>
        <v>{"id":"619","make_id":"41","model_name":"XC90","year_model":"2005 - on","description":""},</v>
      </c>
      <c r="O620" s="5" t="str">
        <f aca="false">IFERROR(VLOOKUP(C620,part!$A$2:$G$51,7,0),"")</f>
        <v>{"id":"6","category":"BATTERY","name":"OE BATTERY","code":"DIN88","description":""},</v>
      </c>
      <c r="P620" s="5" t="str">
        <f aca="false">VLOOKUP(A620,product!B620:Y1239,23,0)</f>
        <v>{"id":"619","car_part_id":"619","bestbuy_id":"2003","category":"battery","brand":"energizer","name":"","value":"","description":"17020","price":"17020"},</v>
      </c>
    </row>
  </sheetData>
  <autoFilter ref="A1:L62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4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" activeCellId="0" sqref="A2:H2"/>
    </sheetView>
  </sheetViews>
  <sheetFormatPr defaultRowHeight="13.8" zeroHeight="false" outlineLevelRow="0" outlineLevelCol="0"/>
  <cols>
    <col collapsed="false" customWidth="true" hidden="false" outlineLevel="0" max="1" min="1" style="5" width="5.81"/>
    <col collapsed="false" customWidth="true" hidden="false" outlineLevel="0" max="2" min="2" style="5" width="13.89"/>
    <col collapsed="false" customWidth="false" hidden="false" outlineLevel="0" max="3" min="3" style="5" width="11.52"/>
    <col collapsed="false" customWidth="true" hidden="false" outlineLevel="0" max="4" min="4" style="5" width="8.79"/>
    <col collapsed="false" customWidth="true" hidden="false" outlineLevel="0" max="5" min="5" style="5" width="9.2"/>
    <col collapsed="false" customWidth="false" hidden="false" outlineLevel="0" max="6" min="6" style="5" width="11.4"/>
    <col collapsed="false" customWidth="true" hidden="false" outlineLevel="0" max="7" min="7" style="5" width="14.04"/>
    <col collapsed="false" customWidth="true" hidden="false" outlineLevel="0" max="8" min="8" style="5" width="13.16"/>
    <col collapsed="false" customWidth="true" hidden="false" outlineLevel="0" max="12" min="9" style="5" width="8.67"/>
    <col collapsed="false" customWidth="true" hidden="true" outlineLevel="0" max="22" min="13" style="5" width="8.67"/>
    <col collapsed="false" customWidth="true" hidden="false" outlineLevel="0" max="23" min="23" style="5" width="117.95"/>
    <col collapsed="false" customWidth="true" hidden="false" outlineLevel="0" max="1025" min="24" style="5" width="8.67"/>
  </cols>
  <sheetData>
    <row r="1" customFormat="false" ht="13.8" hidden="false" customHeight="false" outlineLevel="0" collapsed="false">
      <c r="A1" s="5" t="s">
        <v>0</v>
      </c>
      <c r="B1" s="5" t="s">
        <v>778</v>
      </c>
      <c r="C1" s="5" t="s">
        <v>779</v>
      </c>
      <c r="D1" s="5" t="s">
        <v>714</v>
      </c>
      <c r="E1" s="5" t="s">
        <v>780</v>
      </c>
      <c r="F1" s="5" t="s">
        <v>2</v>
      </c>
      <c r="G1" s="5" t="s">
        <v>715</v>
      </c>
      <c r="H1" s="5" t="s">
        <v>781</v>
      </c>
      <c r="W1" s="5" t="s">
        <v>782</v>
      </c>
      <c r="X1" s="5" t="s">
        <v>783</v>
      </c>
    </row>
    <row r="2" customFormat="false" ht="13.8" hidden="false" customHeight="false" outlineLevel="0" collapsed="false">
      <c r="A2" s="5" t="n">
        <v>1</v>
      </c>
      <c r="B2" s="5" t="n">
        <v>1</v>
      </c>
      <c r="C2" s="5" t="n">
        <f aca="false">VLOOKUP(A2,car_part!A2:K620,11,0)</f>
        <v>0</v>
      </c>
      <c r="D2" s="5" t="s">
        <v>784</v>
      </c>
      <c r="E2" s="5" t="s">
        <v>785</v>
      </c>
      <c r="F2" s="5" t="str">
        <f aca="false">VLOOKUP(B2,car_part!A2:H620,8,0)</f>
        <v>D23R</v>
      </c>
      <c r="G2" s="20"/>
      <c r="I2" s="5" t="str">
        <f aca="false">"{"&amp;""""&amp;"id"&amp;""""&amp;":"&amp;""""&amp;A2&amp;""""&amp;","&amp;""""&amp;"car_part_id"&amp;""""&amp;":"&amp;""""&amp;B2&amp;""""&amp;","&amp;""""&amp;"bestbuy_id"&amp;""""&amp;":"&amp;""""&amp;C2&amp;""""&amp;","&amp;""""&amp;"category"&amp;""""&amp;":"&amp;""""&amp;D2&amp;""""&amp;","&amp;""""&amp;"brand"&amp;""""&amp;":"&amp;""""&amp;E2&amp;""""&amp;","&amp;""""&amp;"name"&amp;""""&amp;":"&amp;""""&amp;F2&amp;""""&amp;","&amp;""""&amp;"value"&amp;""""&amp;":"&amp;""""&amp;G2&amp;""""&amp;","&amp;""""&amp;"description"&amp;""""&amp;":"&amp;""""&amp;H2&amp;""""&amp;","&amp;""""&amp;"price"&amp;""""&amp;":"&amp;""""&amp;H2&amp;""""&amp;"},"</f>
        <v>{"id":"1","car_part_id":"1","bestbuy_id":"0","category":"battery","brand":"energizer","name":"D23R","value":"","description":"","price":""},</v>
      </c>
      <c r="W2" s="5" t="str">
        <f aca="false">IFERROR(VLOOKUP(B2,Sheet11!$B$2:$I$70,7,0),"")</f>
        <v/>
      </c>
      <c r="X2" s="5" t="str">
        <f aca="false">TRIM(I2)&amp;TRIM(W2)</f>
        <v>{"id":"1","car_part_id":"1","bestbuy_id":"0","category":"battery","brand":"energizer","name":"D23R","value":"","description":"","price":""},</v>
      </c>
    </row>
    <row r="3" customFormat="false" ht="13.8" hidden="false" customHeight="false" outlineLevel="0" collapsed="false">
      <c r="A3" s="5" t="n">
        <v>2</v>
      </c>
      <c r="B3" s="5" t="n">
        <v>2</v>
      </c>
      <c r="C3" s="5" t="n">
        <f aca="false">VLOOKUP(A3,car_part!$A$2:$K$620,11,0)</f>
        <v>0</v>
      </c>
      <c r="D3" s="5" t="s">
        <v>784</v>
      </c>
      <c r="E3" s="5" t="s">
        <v>785</v>
      </c>
      <c r="F3" s="5" t="str">
        <f aca="false">VLOOKUP(B3,car_part!A3:H621,8,0)</f>
        <v>D23R</v>
      </c>
      <c r="G3" s="20"/>
      <c r="I3" s="5" t="str">
        <f aca="false">"{"&amp;""""&amp;"id"&amp;""""&amp;":"&amp;""""&amp;A3&amp;""""&amp;","&amp;""""&amp;"car_part_id"&amp;""""&amp;":"&amp;""""&amp;B3&amp;""""&amp;","&amp;""""&amp;"bestbuy_id"&amp;""""&amp;":"&amp;""""&amp;C3&amp;""""&amp;","&amp;""""&amp;"category"&amp;""""&amp;":"&amp;""""&amp;D3&amp;""""&amp;","&amp;""""&amp;"brand"&amp;""""&amp;":"&amp;""""&amp;E3&amp;""""&amp;","&amp;""""&amp;"name"&amp;""""&amp;":"&amp;""""&amp;F3&amp;""""&amp;","&amp;""""&amp;"value"&amp;""""&amp;":"&amp;""""&amp;G3&amp;""""&amp;","&amp;""""&amp;"description"&amp;""""&amp;":"&amp;""""&amp;H3&amp;""""&amp;","&amp;""""&amp;"price"&amp;""""&amp;":"&amp;""""&amp;H3&amp;""""&amp;"},"</f>
        <v>{"id":"2","car_part_id":"2","bestbuy_id":"0","category":"battery","brand":"energizer","name":"D23R","value":"","description":"","price":""},</v>
      </c>
      <c r="W3" s="5" t="str">
        <f aca="false">IFERROR(VLOOKUP(B3,Sheet11!$B$2:$I$70,7,0),"")</f>
        <v/>
      </c>
      <c r="X3" s="5" t="str">
        <f aca="false">TRIM(I3)&amp;TRIM(W3)</f>
        <v>{"id":"2","car_part_id":"2","bestbuy_id":"0","category":"battery","brand":"energizer","name":"D23R","value":"","description":"","price":""},</v>
      </c>
    </row>
    <row r="4" customFormat="false" ht="13.8" hidden="false" customHeight="false" outlineLevel="0" collapsed="false">
      <c r="A4" s="5" t="n">
        <v>3</v>
      </c>
      <c r="B4" s="5" t="n">
        <v>3</v>
      </c>
      <c r="C4" s="5" t="n">
        <f aca="false">VLOOKUP(A4,car_part!$A$2:$K$620,11,0)</f>
        <v>1983</v>
      </c>
      <c r="D4" s="5" t="s">
        <v>784</v>
      </c>
      <c r="E4" s="5" t="s">
        <v>785</v>
      </c>
      <c r="F4" s="5" t="str">
        <f aca="false">VLOOKUP(B4,car_part!A4:H622,8,0)</f>
        <v>D23L</v>
      </c>
      <c r="G4" s="20"/>
      <c r="H4" s="21" t="n">
        <v>5950</v>
      </c>
      <c r="I4" s="5" t="str">
        <f aca="false">"{"&amp;""""&amp;"id"&amp;""""&amp;":"&amp;""""&amp;A4&amp;""""&amp;","&amp;""""&amp;"car_part_id"&amp;""""&amp;":"&amp;""""&amp;B4&amp;""""&amp;","&amp;""""&amp;"bestbuy_id"&amp;""""&amp;":"&amp;""""&amp;C4&amp;""""&amp;","&amp;""""&amp;"category"&amp;""""&amp;":"&amp;""""&amp;D4&amp;""""&amp;","&amp;""""&amp;"brand"&amp;""""&amp;":"&amp;""""&amp;E4&amp;""""&amp;","&amp;""""&amp;"name"&amp;""""&amp;":"&amp;""""&amp;F4&amp;""""&amp;","&amp;""""&amp;"value"&amp;""""&amp;":"&amp;""""&amp;G4&amp;""""&amp;","&amp;""""&amp;"description"&amp;""""&amp;":"&amp;""""&amp;H4&amp;""""&amp;","&amp;""""&amp;"price"&amp;""""&amp;":"&amp;""""&amp;H4&amp;""""&amp;"},"</f>
        <v>{"id":"3","car_part_id":"3","bestbuy_id":"1983","category":"battery","brand":"energizer","name":"D23L","value":"","description":"5950","price":"5950"},</v>
      </c>
      <c r="W4" s="5" t="str">
        <f aca="false">IFERROR(VLOOKUP(B4,Sheet11!$B$2:$I$70,7,0),"")</f>
        <v/>
      </c>
      <c r="X4" s="5" t="str">
        <f aca="false">TRIM(I4)&amp;TRIM(W4)</f>
        <v>{"id":"3","car_part_id":"3","bestbuy_id":"1983","category":"battery","brand":"energizer","name":"D23L","value":"","description":"5950","price":"5950"},</v>
      </c>
    </row>
    <row r="5" customFormat="false" ht="13.8" hidden="false" customHeight="false" outlineLevel="0" collapsed="false">
      <c r="A5" s="5" t="n">
        <v>4</v>
      </c>
      <c r="B5" s="5" t="n">
        <v>4</v>
      </c>
      <c r="C5" s="5" t="n">
        <f aca="false">VLOOKUP(A5,car_part!$A$2:$K$620,11,0)</f>
        <v>1983</v>
      </c>
      <c r="D5" s="5" t="s">
        <v>784</v>
      </c>
      <c r="E5" s="5" t="s">
        <v>785</v>
      </c>
      <c r="F5" s="5" t="str">
        <f aca="false">VLOOKUP(B5,car_part!A5:H623,8,0)</f>
        <v>D23L</v>
      </c>
      <c r="G5" s="20"/>
      <c r="H5" s="21" t="n">
        <v>5950</v>
      </c>
      <c r="I5" s="5" t="str">
        <f aca="false">"{"&amp;""""&amp;"id"&amp;""""&amp;":"&amp;""""&amp;A5&amp;""""&amp;","&amp;""""&amp;"car_part_id"&amp;""""&amp;":"&amp;""""&amp;B5&amp;""""&amp;","&amp;""""&amp;"bestbuy_id"&amp;""""&amp;":"&amp;""""&amp;C5&amp;""""&amp;","&amp;""""&amp;"category"&amp;""""&amp;":"&amp;""""&amp;D5&amp;""""&amp;","&amp;""""&amp;"brand"&amp;""""&amp;":"&amp;""""&amp;E5&amp;""""&amp;","&amp;""""&amp;"name"&amp;""""&amp;":"&amp;""""&amp;F5&amp;""""&amp;","&amp;""""&amp;"value"&amp;""""&amp;":"&amp;""""&amp;G5&amp;""""&amp;","&amp;""""&amp;"description"&amp;""""&amp;":"&amp;""""&amp;H5&amp;""""&amp;","&amp;""""&amp;"price"&amp;""""&amp;":"&amp;""""&amp;H5&amp;""""&amp;"},"</f>
        <v>{"id":"4","car_part_id":"4","bestbuy_id":"1983","category":"battery","brand":"energizer","name":"D23L","value":"","description":"5950","price":"5950"},</v>
      </c>
      <c r="W5" s="5" t="str">
        <f aca="false">IFERROR(VLOOKUP(B5,Sheet11!$B$2:$I$70,7,0),"")</f>
        <v/>
      </c>
      <c r="X5" s="5" t="str">
        <f aca="false">TRIM(I5)&amp;TRIM(W5)</f>
        <v>{"id":"4","car_part_id":"4","bestbuy_id":"1983","category":"battery","brand":"energizer","name":"D23L","value":"","description":"5950","price":"5950"},</v>
      </c>
    </row>
    <row r="6" customFormat="false" ht="13.8" hidden="false" customHeight="false" outlineLevel="0" collapsed="false">
      <c r="A6" s="5" t="n">
        <v>5</v>
      </c>
      <c r="B6" s="5" t="n">
        <v>5</v>
      </c>
      <c r="C6" s="5" t="n">
        <f aca="false">VLOOKUP(A6,car_part!$A$2:$K$620,11,0)</f>
        <v>1995</v>
      </c>
      <c r="D6" s="5" t="s">
        <v>784</v>
      </c>
      <c r="E6" s="5" t="s">
        <v>785</v>
      </c>
      <c r="F6" s="5" t="str">
        <f aca="false">VLOOKUP(B6,car_part!A6:H624,8,0)</f>
        <v>D26L</v>
      </c>
      <c r="G6" s="20"/>
      <c r="H6" s="21" t="n">
        <v>6300</v>
      </c>
      <c r="I6" s="5" t="str">
        <f aca="false">"{"&amp;""""&amp;"id"&amp;""""&amp;":"&amp;""""&amp;A6&amp;""""&amp;","&amp;""""&amp;"car_part_id"&amp;""""&amp;":"&amp;""""&amp;B6&amp;""""&amp;","&amp;""""&amp;"bestbuy_id"&amp;""""&amp;":"&amp;""""&amp;C6&amp;""""&amp;","&amp;""""&amp;"category"&amp;""""&amp;":"&amp;""""&amp;D6&amp;""""&amp;","&amp;""""&amp;"brand"&amp;""""&amp;":"&amp;""""&amp;E6&amp;""""&amp;","&amp;""""&amp;"name"&amp;""""&amp;":"&amp;""""&amp;F6&amp;""""&amp;","&amp;""""&amp;"value"&amp;""""&amp;":"&amp;""""&amp;G6&amp;""""&amp;","&amp;""""&amp;"description"&amp;""""&amp;":"&amp;""""&amp;H6&amp;""""&amp;","&amp;""""&amp;"price"&amp;""""&amp;":"&amp;""""&amp;H6&amp;""""&amp;"},"</f>
        <v>{"id":"5","car_part_id":"5","bestbuy_id":"1995","category":"battery","brand":"energizer","name":"D26L","value":"","description":"6300","price":"6300"},</v>
      </c>
      <c r="W6" s="5" t="str">
        <f aca="false">IFERROR(VLOOKUP(B6,Sheet11!$B$2:$I$70,7,0),"")</f>
        <v/>
      </c>
      <c r="X6" s="5" t="str">
        <f aca="false">TRIM(I6)&amp;TRIM(W6)</f>
        <v>{"id":"5","car_part_id":"5","bestbuy_id":"1995","category":"battery","brand":"energizer","name":"D26L","value":"","description":"6300","price":"6300"},</v>
      </c>
    </row>
    <row r="7" customFormat="false" ht="13.8" hidden="false" customHeight="false" outlineLevel="0" collapsed="false">
      <c r="A7" s="5" t="n">
        <v>6</v>
      </c>
      <c r="B7" s="5" t="n">
        <v>6</v>
      </c>
      <c r="C7" s="5" t="n">
        <f aca="false">VLOOKUP(A7,car_part!$A$2:$K$620,11,0)</f>
        <v>1995</v>
      </c>
      <c r="D7" s="5" t="s">
        <v>784</v>
      </c>
      <c r="E7" s="5" t="s">
        <v>785</v>
      </c>
      <c r="F7" s="5" t="str">
        <f aca="false">VLOOKUP(B7,car_part!A7:H625,8,0)</f>
        <v>D26L</v>
      </c>
      <c r="G7" s="20"/>
      <c r="H7" s="21" t="n">
        <v>6300</v>
      </c>
      <c r="I7" s="5" t="str">
        <f aca="false">"{"&amp;""""&amp;"id"&amp;""""&amp;":"&amp;""""&amp;A7&amp;""""&amp;","&amp;""""&amp;"car_part_id"&amp;""""&amp;":"&amp;""""&amp;B7&amp;""""&amp;","&amp;""""&amp;"bestbuy_id"&amp;""""&amp;":"&amp;""""&amp;C7&amp;""""&amp;","&amp;""""&amp;"category"&amp;""""&amp;":"&amp;""""&amp;D7&amp;""""&amp;","&amp;""""&amp;"brand"&amp;""""&amp;":"&amp;""""&amp;E7&amp;""""&amp;","&amp;""""&amp;"name"&amp;""""&amp;":"&amp;""""&amp;F7&amp;""""&amp;","&amp;""""&amp;"value"&amp;""""&amp;":"&amp;""""&amp;G7&amp;""""&amp;","&amp;""""&amp;"description"&amp;""""&amp;":"&amp;""""&amp;H7&amp;""""&amp;","&amp;""""&amp;"price"&amp;""""&amp;":"&amp;""""&amp;H7&amp;""""&amp;"},"</f>
        <v>{"id":"6","car_part_id":"6","bestbuy_id":"1995","category":"battery","brand":"energizer","name":"D26L","value":"","description":"6300","price":"6300"},</v>
      </c>
      <c r="W7" s="5" t="str">
        <f aca="false">IFERROR(VLOOKUP(B7,Sheet11!$B$2:$I$70,7,0),"")</f>
        <v/>
      </c>
      <c r="X7" s="5" t="str">
        <f aca="false">TRIM(I7)&amp;TRIM(W7)</f>
        <v>{"id":"6","car_part_id":"6","bestbuy_id":"1995","category":"battery","brand":"energizer","name":"D26L","value":"","description":"6300","price":"6300"},</v>
      </c>
    </row>
    <row r="8" customFormat="false" ht="13.8" hidden="false" customHeight="false" outlineLevel="0" collapsed="false">
      <c r="A8" s="5" t="n">
        <v>7</v>
      </c>
      <c r="B8" s="5" t="n">
        <v>7</v>
      </c>
      <c r="C8" s="5" t="n">
        <v>2001</v>
      </c>
      <c r="D8" s="5" t="s">
        <v>784</v>
      </c>
      <c r="E8" s="5" t="s">
        <v>785</v>
      </c>
      <c r="F8" s="5" t="str">
        <f aca="false">VLOOKUP(B8,car_part!A8:H626,8,0)</f>
        <v>DIN66</v>
      </c>
      <c r="G8" s="22"/>
      <c r="H8" s="21" t="n">
        <v>7950</v>
      </c>
      <c r="I8" s="5" t="str">
        <f aca="false">"{"&amp;""""&amp;"id"&amp;""""&amp;":"&amp;""""&amp;A8&amp;""""&amp;","&amp;""""&amp;"car_part_id"&amp;""""&amp;":"&amp;""""&amp;B8&amp;""""&amp;","&amp;""""&amp;"bestbuy_id"&amp;""""&amp;":"&amp;""""&amp;C8&amp;""""&amp;","&amp;""""&amp;"category"&amp;""""&amp;":"&amp;""""&amp;D8&amp;""""&amp;","&amp;""""&amp;"brand"&amp;""""&amp;":"&amp;""""&amp;E8&amp;""""&amp;","&amp;""""&amp;"name"&amp;""""&amp;":"&amp;""""&amp;F8&amp;""""&amp;","&amp;""""&amp;"value"&amp;""""&amp;":"&amp;""""&amp;G8&amp;""""&amp;","&amp;""""&amp;"description"&amp;""""&amp;":"&amp;""""&amp;H8&amp;""""&amp;","&amp;""""&amp;"price"&amp;""""&amp;":"&amp;""""&amp;H8&amp;""""&amp;"},"</f>
        <v>{"id":"7","car_part_id":"7","bestbuy_id":"2001","category":"battery","brand":"energizer","name":"DIN66","value":"","description":"7950","price":"7950"},</v>
      </c>
      <c r="W8" s="5" t="str">
        <f aca="false">IFERROR(VLOOKUP(B8,Sheet11!$B$2:$I$70,7,0),"")</f>
        <v>{"id":"623","car_part_id":"7","bestbuy_id":"2004","category":"battery","brand":"energizer","name":"DIN66","description":"","price":"15850"},</v>
      </c>
      <c r="X8" s="5" t="str">
        <f aca="false">TRIM(I8)&amp;TRIM(W8)</f>
        <v>{"id":"7","car_part_id":"7","bestbuy_id":"2001","category":"battery","brand":"energizer","name":"DIN66","value":"","description":"7950","price":"7950"},{"id":"623","car_part_id":"7","bestbuy_id":"2004","category":"battery","brand":"energizer","name":"DIN66","description":"","price":"15850"},</v>
      </c>
    </row>
    <row r="9" customFormat="false" ht="13.8" hidden="false" customHeight="false" outlineLevel="0" collapsed="false">
      <c r="A9" s="5" t="n">
        <v>8</v>
      </c>
      <c r="B9" s="5" t="n">
        <v>8</v>
      </c>
      <c r="C9" s="5" t="n">
        <v>2001</v>
      </c>
      <c r="D9" s="5" t="s">
        <v>784</v>
      </c>
      <c r="E9" s="5" t="s">
        <v>785</v>
      </c>
      <c r="F9" s="5" t="str">
        <f aca="false">VLOOKUP(B9,car_part!A9:H627,8,0)</f>
        <v>DIN66</v>
      </c>
      <c r="G9" s="22"/>
      <c r="H9" s="21" t="n">
        <v>7950</v>
      </c>
      <c r="I9" s="5" t="str">
        <f aca="false">"{"&amp;""""&amp;"id"&amp;""""&amp;":"&amp;""""&amp;A9&amp;""""&amp;","&amp;""""&amp;"car_part_id"&amp;""""&amp;":"&amp;""""&amp;B9&amp;""""&amp;","&amp;""""&amp;"bestbuy_id"&amp;""""&amp;":"&amp;""""&amp;C9&amp;""""&amp;","&amp;""""&amp;"category"&amp;""""&amp;":"&amp;""""&amp;D9&amp;""""&amp;","&amp;""""&amp;"brand"&amp;""""&amp;":"&amp;""""&amp;E9&amp;""""&amp;","&amp;""""&amp;"name"&amp;""""&amp;":"&amp;""""&amp;F9&amp;""""&amp;","&amp;""""&amp;"value"&amp;""""&amp;":"&amp;""""&amp;G9&amp;""""&amp;","&amp;""""&amp;"description"&amp;""""&amp;":"&amp;""""&amp;H9&amp;""""&amp;","&amp;""""&amp;"price"&amp;""""&amp;":"&amp;""""&amp;H9&amp;""""&amp;"},"</f>
        <v>{"id":"8","car_part_id":"8","bestbuy_id":"2001","category":"battery","brand":"energizer","name":"DIN66","value":"","description":"7950","price":"7950"},</v>
      </c>
      <c r="W9" s="5" t="str">
        <f aca="false">IFERROR(VLOOKUP(B9,Sheet11!$B$2:$I$70,7,0),"")</f>
        <v>{"id":"624","car_part_id":"8","bestbuy_id":"2004","category":"battery","brand":"energizer","name":"DIN66","description":"","price":"15850"},</v>
      </c>
      <c r="X9" s="5" t="str">
        <f aca="false">TRIM(I9)&amp;TRIM(W9)</f>
        <v>{"id":"8","car_part_id":"8","bestbuy_id":"2001","category":"battery","brand":"energizer","name":"DIN66","value":"","description":"7950","price":"7950"},{"id":"624","car_part_id":"8","bestbuy_id":"2004","category":"battery","brand":"energizer","name":"DIN66","description":"","price":"15850"},</v>
      </c>
    </row>
    <row r="10" customFormat="false" ht="13.8" hidden="false" customHeight="false" outlineLevel="0" collapsed="false">
      <c r="A10" s="5" t="n">
        <v>9</v>
      </c>
      <c r="B10" s="5" t="n">
        <v>9</v>
      </c>
      <c r="C10" s="5" t="n">
        <v>2001</v>
      </c>
      <c r="D10" s="5" t="s">
        <v>784</v>
      </c>
      <c r="E10" s="5" t="s">
        <v>785</v>
      </c>
      <c r="F10" s="5" t="str">
        <f aca="false">VLOOKUP(B10,car_part!A10:H628,8,0)</f>
        <v>DIN66</v>
      </c>
      <c r="G10" s="22"/>
      <c r="H10" s="21" t="n">
        <v>7950</v>
      </c>
      <c r="I10" s="5" t="str">
        <f aca="false">"{"&amp;""""&amp;"id"&amp;""""&amp;":"&amp;""""&amp;A10&amp;""""&amp;","&amp;""""&amp;"car_part_id"&amp;""""&amp;":"&amp;""""&amp;B10&amp;""""&amp;","&amp;""""&amp;"bestbuy_id"&amp;""""&amp;":"&amp;""""&amp;C10&amp;""""&amp;","&amp;""""&amp;"category"&amp;""""&amp;":"&amp;""""&amp;D10&amp;""""&amp;","&amp;""""&amp;"brand"&amp;""""&amp;":"&amp;""""&amp;E10&amp;""""&amp;","&amp;""""&amp;"name"&amp;""""&amp;":"&amp;""""&amp;F10&amp;""""&amp;","&amp;""""&amp;"value"&amp;""""&amp;":"&amp;""""&amp;G10&amp;""""&amp;","&amp;""""&amp;"description"&amp;""""&amp;":"&amp;""""&amp;H10&amp;""""&amp;","&amp;""""&amp;"price"&amp;""""&amp;":"&amp;""""&amp;H10&amp;""""&amp;"},"</f>
        <v>{"id":"9","car_part_id":"9","bestbuy_id":"2001","category":"battery","brand":"energizer","name":"DIN66","value":"","description":"7950","price":"7950"},</v>
      </c>
      <c r="W10" s="5" t="str">
        <f aca="false">IFERROR(VLOOKUP(B10,Sheet11!$B$2:$I$70,7,0),"")</f>
        <v>{"id":"625","car_part_id":"9","bestbuy_id":"2004","category":"battery","brand":"energizer","name":"DIN66","description":"","price":"15850"},</v>
      </c>
      <c r="X10" s="5" t="str">
        <f aca="false">TRIM(I10)&amp;TRIM(W10)</f>
        <v>{"id":"9","car_part_id":"9","bestbuy_id":"2001","category":"battery","brand":"energizer","name":"DIN66","value":"","description":"7950","price":"7950"},{"id":"625","car_part_id":"9","bestbuy_id":"2004","category":"battery","brand":"energizer","name":"DIN66","description":"","price":"15850"},</v>
      </c>
    </row>
    <row r="11" customFormat="false" ht="13.8" hidden="false" customHeight="false" outlineLevel="0" collapsed="false">
      <c r="A11" s="5" t="n">
        <v>10</v>
      </c>
      <c r="B11" s="5" t="n">
        <v>10</v>
      </c>
      <c r="C11" s="5" t="n">
        <v>2001</v>
      </c>
      <c r="D11" s="5" t="s">
        <v>784</v>
      </c>
      <c r="E11" s="5" t="s">
        <v>785</v>
      </c>
      <c r="F11" s="5" t="str">
        <f aca="false">VLOOKUP(B11,car_part!A11:H629,8,0)</f>
        <v>DIN66</v>
      </c>
      <c r="G11" s="22"/>
      <c r="H11" s="21" t="n">
        <v>7950</v>
      </c>
      <c r="I11" s="5" t="str">
        <f aca="false">"{"&amp;""""&amp;"id"&amp;""""&amp;":"&amp;""""&amp;A11&amp;""""&amp;","&amp;""""&amp;"car_part_id"&amp;""""&amp;":"&amp;""""&amp;B11&amp;""""&amp;","&amp;""""&amp;"bestbuy_id"&amp;""""&amp;":"&amp;""""&amp;C11&amp;""""&amp;","&amp;""""&amp;"category"&amp;""""&amp;":"&amp;""""&amp;D11&amp;""""&amp;","&amp;""""&amp;"brand"&amp;""""&amp;":"&amp;""""&amp;E11&amp;""""&amp;","&amp;""""&amp;"name"&amp;""""&amp;":"&amp;""""&amp;F11&amp;""""&amp;","&amp;""""&amp;"value"&amp;""""&amp;":"&amp;""""&amp;G11&amp;""""&amp;","&amp;""""&amp;"description"&amp;""""&amp;":"&amp;""""&amp;H11&amp;""""&amp;","&amp;""""&amp;"price"&amp;""""&amp;":"&amp;""""&amp;H11&amp;""""&amp;"},"</f>
        <v>{"id":"10","car_part_id":"10","bestbuy_id":"2001","category":"battery","brand":"energizer","name":"DIN66","value":"","description":"7950","price":"7950"},</v>
      </c>
      <c r="W11" s="5" t="str">
        <f aca="false">IFERROR(VLOOKUP(B11,Sheet11!$B$2:$I$70,7,0),"")</f>
        <v>{"id":"626","car_part_id":"10","bestbuy_id":"2004","category":"battery","brand":"energizer","name":"DIN66","description":"","price":"15850"},</v>
      </c>
      <c r="X11" s="5" t="str">
        <f aca="false">TRIM(I11)&amp;TRIM(W11)</f>
        <v>{"id":"10","car_part_id":"10","bestbuy_id":"2001","category":"battery","brand":"energizer","name":"DIN66","value":"","description":"7950","price":"7950"},{"id":"626","car_part_id":"10","bestbuy_id":"2004","category":"battery","brand":"energizer","name":"DIN66","description":"","price":"15850"},</v>
      </c>
    </row>
    <row r="12" customFormat="false" ht="13.8" hidden="false" customHeight="false" outlineLevel="0" collapsed="false">
      <c r="A12" s="5" t="n">
        <v>11</v>
      </c>
      <c r="B12" s="5" t="n">
        <v>11</v>
      </c>
      <c r="C12" s="5" t="n">
        <f aca="false">VLOOKUP(A12,car_part!$A$2:$K$620,11,0)</f>
        <v>0</v>
      </c>
      <c r="D12" s="5" t="s">
        <v>784</v>
      </c>
      <c r="E12" s="5" t="s">
        <v>785</v>
      </c>
      <c r="F12" s="5" t="str">
        <f aca="false">VLOOKUP(B12,car_part!A12:H630,8,0)</f>
        <v>B20</v>
      </c>
      <c r="G12" s="22"/>
      <c r="I12" s="5" t="str">
        <f aca="false">"{"&amp;""""&amp;"id"&amp;""""&amp;":"&amp;""""&amp;A12&amp;""""&amp;","&amp;""""&amp;"car_part_id"&amp;""""&amp;":"&amp;""""&amp;B12&amp;""""&amp;","&amp;""""&amp;"bestbuy_id"&amp;""""&amp;":"&amp;""""&amp;C12&amp;""""&amp;","&amp;""""&amp;"category"&amp;""""&amp;":"&amp;""""&amp;D12&amp;""""&amp;","&amp;""""&amp;"brand"&amp;""""&amp;":"&amp;""""&amp;E12&amp;""""&amp;","&amp;""""&amp;"name"&amp;""""&amp;":"&amp;""""&amp;F12&amp;""""&amp;","&amp;""""&amp;"value"&amp;""""&amp;":"&amp;""""&amp;G12&amp;""""&amp;","&amp;""""&amp;"description"&amp;""""&amp;":"&amp;""""&amp;H12&amp;""""&amp;","&amp;""""&amp;"price"&amp;""""&amp;":"&amp;""""&amp;H12&amp;""""&amp;"},"</f>
        <v>{"id":"11","car_part_id":"11","bestbuy_id":"0","category":"battery","brand":"energizer","name":"B20","value":"","description":"","price":""},</v>
      </c>
      <c r="W12" s="5" t="str">
        <f aca="false">IFERROR(VLOOKUP(B12,Sheet11!$B$2:$I$70,7,0),"")</f>
        <v/>
      </c>
      <c r="X12" s="5" t="str">
        <f aca="false">TRIM(I12)&amp;TRIM(W12)</f>
        <v>{"id":"11","car_part_id":"11","bestbuy_id":"0","category":"battery","brand":"energizer","name":"B20","value":"","description":"","price":""},</v>
      </c>
    </row>
    <row r="13" customFormat="false" ht="13.8" hidden="false" customHeight="false" outlineLevel="0" collapsed="false">
      <c r="A13" s="5" t="n">
        <v>12</v>
      </c>
      <c r="B13" s="5" t="n">
        <v>12</v>
      </c>
      <c r="C13" s="5" t="n">
        <f aca="false">VLOOKUP(A13,car_part!$A$2:$K$620,11,0)</f>
        <v>0</v>
      </c>
      <c r="D13" s="5" t="s">
        <v>784</v>
      </c>
      <c r="E13" s="5" t="s">
        <v>785</v>
      </c>
      <c r="F13" s="5" t="str">
        <f aca="false">VLOOKUP(B13,car_part!A13:H631,8,0)</f>
        <v>DIN55</v>
      </c>
      <c r="G13" s="22"/>
      <c r="I13" s="5" t="str">
        <f aca="false">"{"&amp;""""&amp;"id"&amp;""""&amp;":"&amp;""""&amp;A13&amp;""""&amp;","&amp;""""&amp;"car_part_id"&amp;""""&amp;":"&amp;""""&amp;B13&amp;""""&amp;","&amp;""""&amp;"bestbuy_id"&amp;""""&amp;":"&amp;""""&amp;C13&amp;""""&amp;","&amp;""""&amp;"category"&amp;""""&amp;":"&amp;""""&amp;D13&amp;""""&amp;","&amp;""""&amp;"brand"&amp;""""&amp;":"&amp;""""&amp;E13&amp;""""&amp;","&amp;""""&amp;"name"&amp;""""&amp;":"&amp;""""&amp;F13&amp;""""&amp;","&amp;""""&amp;"value"&amp;""""&amp;":"&amp;""""&amp;G13&amp;""""&amp;","&amp;""""&amp;"description"&amp;""""&amp;":"&amp;""""&amp;H13&amp;""""&amp;","&amp;""""&amp;"price"&amp;""""&amp;":"&amp;""""&amp;H13&amp;""""&amp;"},"</f>
        <v>{"id":"12","car_part_id":"12","bestbuy_id":"0","category":"battery","brand":"energizer","name":"DIN55","value":"","description":"","price":""},</v>
      </c>
      <c r="W13" s="5" t="str">
        <f aca="false">IFERROR(VLOOKUP(B13,Sheet11!$B$2:$I$70,7,0),"")</f>
        <v/>
      </c>
      <c r="X13" s="5" t="str">
        <f aca="false">TRIM(I13)&amp;TRIM(W13)</f>
        <v>{"id":"12","car_part_id":"12","bestbuy_id":"0","category":"battery","brand":"energizer","name":"DIN55","value":"","description":"","price":""},</v>
      </c>
    </row>
    <row r="14" customFormat="false" ht="13.8" hidden="false" customHeight="false" outlineLevel="0" collapsed="false">
      <c r="A14" s="5" t="n">
        <v>13</v>
      </c>
      <c r="B14" s="5" t="n">
        <v>13</v>
      </c>
      <c r="C14" s="5" t="n">
        <v>2001</v>
      </c>
      <c r="D14" s="5" t="s">
        <v>784</v>
      </c>
      <c r="E14" s="5" t="s">
        <v>785</v>
      </c>
      <c r="F14" s="5" t="str">
        <f aca="false">VLOOKUP(B14,car_part!A14:H632,8,0)</f>
        <v>DIN66</v>
      </c>
      <c r="G14" s="22"/>
      <c r="H14" s="21" t="n">
        <v>7950</v>
      </c>
      <c r="I14" s="5" t="str">
        <f aca="false">"{"&amp;""""&amp;"id"&amp;""""&amp;":"&amp;""""&amp;A14&amp;""""&amp;","&amp;""""&amp;"car_part_id"&amp;""""&amp;":"&amp;""""&amp;B14&amp;""""&amp;","&amp;""""&amp;"bestbuy_id"&amp;""""&amp;":"&amp;""""&amp;C14&amp;""""&amp;","&amp;""""&amp;"category"&amp;""""&amp;":"&amp;""""&amp;D14&amp;""""&amp;","&amp;""""&amp;"brand"&amp;""""&amp;":"&amp;""""&amp;E14&amp;""""&amp;","&amp;""""&amp;"name"&amp;""""&amp;":"&amp;""""&amp;F14&amp;""""&amp;","&amp;""""&amp;"value"&amp;""""&amp;":"&amp;""""&amp;G14&amp;""""&amp;","&amp;""""&amp;"description"&amp;""""&amp;":"&amp;""""&amp;H14&amp;""""&amp;","&amp;""""&amp;"price"&amp;""""&amp;":"&amp;""""&amp;H14&amp;""""&amp;"},"</f>
        <v>{"id":"13","car_part_id":"13","bestbuy_id":"2001","category":"battery","brand":"energizer","name":"DIN66","value":"","description":"7950","price":"7950"},</v>
      </c>
      <c r="W14" s="5" t="str">
        <f aca="false">IFERROR(VLOOKUP(B14,Sheet11!$B$2:$I$70,7,0),"")</f>
        <v>{"id":"627","car_part_id":"13","bestbuy_id":"2004","category":"battery","brand":"energizer","name":"DIN66","description":"","price":"15850"},</v>
      </c>
      <c r="X14" s="5" t="str">
        <f aca="false">TRIM(I14)&amp;TRIM(W14)</f>
        <v>{"id":"13","car_part_id":"13","bestbuy_id":"2001","category":"battery","brand":"energizer","name":"DIN66","value":"","description":"7950","price":"7950"},{"id":"627","car_part_id":"13","bestbuy_id":"2004","category":"battery","brand":"energizer","name":"DIN66","description":"","price":"15850"},</v>
      </c>
    </row>
    <row r="15" customFormat="false" ht="13.8" hidden="false" customHeight="false" outlineLevel="0" collapsed="false">
      <c r="A15" s="5" t="n">
        <v>14</v>
      </c>
      <c r="B15" s="5" t="n">
        <v>14</v>
      </c>
      <c r="C15" s="5" t="n">
        <f aca="false">VLOOKUP(A15,car_part!$A$2:$K$620,11,0)</f>
        <v>0</v>
      </c>
      <c r="D15" s="5" t="s">
        <v>784</v>
      </c>
      <c r="E15" s="5" t="s">
        <v>785</v>
      </c>
      <c r="F15" s="5" t="n">
        <f aca="false">VLOOKUP(B15,car_part!A15:H633,8,0)</f>
        <v>0</v>
      </c>
      <c r="G15" s="22"/>
      <c r="I15" s="5" t="str">
        <f aca="false">"{"&amp;""""&amp;"id"&amp;""""&amp;":"&amp;""""&amp;A15&amp;""""&amp;","&amp;""""&amp;"car_part_id"&amp;""""&amp;":"&amp;""""&amp;B15&amp;""""&amp;","&amp;""""&amp;"bestbuy_id"&amp;""""&amp;":"&amp;""""&amp;C15&amp;""""&amp;","&amp;""""&amp;"category"&amp;""""&amp;":"&amp;""""&amp;D15&amp;""""&amp;","&amp;""""&amp;"brand"&amp;""""&amp;":"&amp;""""&amp;E15&amp;""""&amp;","&amp;""""&amp;"name"&amp;""""&amp;":"&amp;""""&amp;F15&amp;""""&amp;","&amp;""""&amp;"value"&amp;""""&amp;":"&amp;""""&amp;G15&amp;""""&amp;","&amp;""""&amp;"description"&amp;""""&amp;":"&amp;""""&amp;H15&amp;""""&amp;","&amp;""""&amp;"price"&amp;""""&amp;":"&amp;""""&amp;H15&amp;""""&amp;"},"</f>
        <v>{"id":"14","car_part_id":"14","bestbuy_id":"0","category":"battery","brand":"energizer","name":"0","value":"","description":"","price":""},</v>
      </c>
      <c r="W15" s="5" t="str">
        <f aca="false">IFERROR(VLOOKUP(B15,Sheet11!$B$2:$I$70,7,0),"")</f>
        <v/>
      </c>
      <c r="X15" s="5" t="str">
        <f aca="false">TRIM(I15)&amp;TRIM(W15)</f>
        <v>{"id":"14","car_part_id":"14","bestbuy_id":"0","category":"battery","brand":"energizer","name":"0","value":"","description":"","price":""},</v>
      </c>
    </row>
    <row r="16" customFormat="false" ht="13.8" hidden="false" customHeight="false" outlineLevel="0" collapsed="false">
      <c r="A16" s="5" t="n">
        <v>15</v>
      </c>
      <c r="B16" s="5" t="n">
        <v>15</v>
      </c>
      <c r="C16" s="5" t="n">
        <f aca="false">VLOOKUP(A16,car_part!$A$2:$K$620,11,0)</f>
        <v>0</v>
      </c>
      <c r="D16" s="5" t="s">
        <v>784</v>
      </c>
      <c r="E16" s="5" t="s">
        <v>785</v>
      </c>
      <c r="F16" s="5" t="n">
        <f aca="false">VLOOKUP(B16,car_part!A16:H634,8,0)</f>
        <v>0</v>
      </c>
      <c r="G16" s="22"/>
      <c r="I16" s="5" t="str">
        <f aca="false">"{"&amp;""""&amp;"id"&amp;""""&amp;":"&amp;""""&amp;A16&amp;""""&amp;","&amp;""""&amp;"car_part_id"&amp;""""&amp;":"&amp;""""&amp;B16&amp;""""&amp;","&amp;""""&amp;"bestbuy_id"&amp;""""&amp;":"&amp;""""&amp;C16&amp;""""&amp;","&amp;""""&amp;"category"&amp;""""&amp;":"&amp;""""&amp;D16&amp;""""&amp;","&amp;""""&amp;"brand"&amp;""""&amp;":"&amp;""""&amp;E16&amp;""""&amp;","&amp;""""&amp;"name"&amp;""""&amp;":"&amp;""""&amp;F16&amp;""""&amp;","&amp;""""&amp;"value"&amp;""""&amp;":"&amp;""""&amp;G16&amp;""""&amp;","&amp;""""&amp;"description"&amp;""""&amp;":"&amp;""""&amp;H16&amp;""""&amp;","&amp;""""&amp;"price"&amp;""""&amp;":"&amp;""""&amp;H16&amp;""""&amp;"},"</f>
        <v>{"id":"15","car_part_id":"15","bestbuy_id":"0","category":"battery","brand":"energizer","name":"0","value":"","description":"","price":""},</v>
      </c>
      <c r="W16" s="5" t="str">
        <f aca="false">IFERROR(VLOOKUP(B16,Sheet11!$B$2:$I$70,7,0),"")</f>
        <v/>
      </c>
      <c r="X16" s="5" t="str">
        <f aca="false">TRIM(I16)&amp;TRIM(W16)</f>
        <v>{"id":"15","car_part_id":"15","bestbuy_id":"0","category":"battery","brand":"energizer","name":"0","value":"","description":"","price":""},</v>
      </c>
    </row>
    <row r="17" customFormat="false" ht="13.8" hidden="false" customHeight="false" outlineLevel="0" collapsed="false">
      <c r="A17" s="5" t="n">
        <v>16</v>
      </c>
      <c r="B17" s="5" t="n">
        <v>16</v>
      </c>
      <c r="C17" s="5" t="n">
        <f aca="false">VLOOKUP(A17,car_part!$A$2:$K$620,11,0)</f>
        <v>0</v>
      </c>
      <c r="D17" s="5" t="s">
        <v>784</v>
      </c>
      <c r="E17" s="5" t="s">
        <v>785</v>
      </c>
      <c r="G17" s="22"/>
      <c r="I17" s="5" t="str">
        <f aca="false">"{"&amp;""""&amp;"id"&amp;""""&amp;":"&amp;""""&amp;A17&amp;""""&amp;","&amp;""""&amp;"car_part_id"&amp;""""&amp;":"&amp;""""&amp;B17&amp;""""&amp;","&amp;""""&amp;"bestbuy_id"&amp;""""&amp;":"&amp;""""&amp;C17&amp;""""&amp;","&amp;""""&amp;"category"&amp;""""&amp;":"&amp;""""&amp;D17&amp;""""&amp;","&amp;""""&amp;"brand"&amp;""""&amp;":"&amp;""""&amp;E17&amp;""""&amp;","&amp;""""&amp;"name"&amp;""""&amp;":"&amp;""""&amp;F17&amp;""""&amp;","&amp;""""&amp;"value"&amp;""""&amp;":"&amp;""""&amp;G17&amp;""""&amp;","&amp;""""&amp;"description"&amp;""""&amp;":"&amp;""""&amp;H17&amp;""""&amp;","&amp;""""&amp;"price"&amp;""""&amp;":"&amp;""""&amp;H17&amp;""""&amp;"},"</f>
        <v>{"id":"16","car_part_id":"16","bestbuy_id":"0","category":"battery","brand":"energizer","name":"","value":"","description":"","price":""},</v>
      </c>
      <c r="W17" s="5" t="str">
        <f aca="false">IFERROR(VLOOKUP(B17,Sheet11!$B$2:$I$70,7,0),"")</f>
        <v/>
      </c>
      <c r="X17" s="5" t="str">
        <f aca="false">TRIM(I17)&amp;TRIM(W17)</f>
        <v>{"id":"16","car_part_id":"16","bestbuy_id":"0","category":"battery","brand":"energizer","name":"","value":"","description":"","price":""},</v>
      </c>
    </row>
    <row r="18" customFormat="false" ht="13.8" hidden="false" customHeight="false" outlineLevel="0" collapsed="false">
      <c r="A18" s="5" t="n">
        <v>17</v>
      </c>
      <c r="B18" s="5" t="n">
        <v>17</v>
      </c>
      <c r="C18" s="5" t="n">
        <f aca="false">VLOOKUP(A18,car_part!$A$2:$K$620,11,0)</f>
        <v>2003</v>
      </c>
      <c r="D18" s="5" t="s">
        <v>784</v>
      </c>
      <c r="E18" s="5" t="s">
        <v>785</v>
      </c>
      <c r="F18" s="0"/>
      <c r="G18" s="20"/>
      <c r="H18" s="21" t="n">
        <v>17020</v>
      </c>
      <c r="I18" s="5" t="str">
        <f aca="false">"{"&amp;""""&amp;"id"&amp;""""&amp;":"&amp;""""&amp;A18&amp;""""&amp;","&amp;""""&amp;"car_part_id"&amp;""""&amp;":"&amp;""""&amp;B18&amp;""""&amp;","&amp;""""&amp;"bestbuy_id"&amp;""""&amp;":"&amp;""""&amp;C18&amp;""""&amp;","&amp;""""&amp;"category"&amp;""""&amp;":"&amp;""""&amp;D18&amp;""""&amp;","&amp;""""&amp;"brand"&amp;""""&amp;":"&amp;""""&amp;E18&amp;""""&amp;","&amp;""""&amp;"name"&amp;""""&amp;":"&amp;""""&amp;F18&amp;""""&amp;","&amp;""""&amp;"value"&amp;""""&amp;":"&amp;""""&amp;G18&amp;""""&amp;","&amp;""""&amp;"description"&amp;""""&amp;":"&amp;""""&amp;H18&amp;""""&amp;","&amp;""""&amp;"price"&amp;""""&amp;":"&amp;""""&amp;H18&amp;""""&amp;"},"</f>
        <v>{"id":"17","car_part_id":"17","bestbuy_id":"2003","category":"battery","brand":"energizer","name":"","value":"","description":"17020","price":"17020"},</v>
      </c>
      <c r="W18" s="5" t="str">
        <f aca="false">IFERROR(VLOOKUP(B18,Sheet11!$B$2:$I$70,7,0),"")</f>
        <v/>
      </c>
      <c r="X18" s="5" t="str">
        <f aca="false">TRIM(I18)&amp;TRIM(W18)</f>
        <v>{"id":"17","car_part_id":"17","bestbuy_id":"2003","category":"battery","brand":"energizer","name":"","value":"","description":"17020","price":"17020"},</v>
      </c>
    </row>
    <row r="19" customFormat="false" ht="13.8" hidden="false" customHeight="false" outlineLevel="0" collapsed="false">
      <c r="A19" s="5" t="n">
        <v>18</v>
      </c>
      <c r="B19" s="5" t="n">
        <v>18</v>
      </c>
      <c r="C19" s="5" t="n">
        <f aca="false">VLOOKUP(A19,car_part!$A$2:$K$620,11,0)</f>
        <v>0</v>
      </c>
      <c r="D19" s="5" t="s">
        <v>784</v>
      </c>
      <c r="E19" s="5" t="s">
        <v>785</v>
      </c>
      <c r="G19" s="22"/>
      <c r="I19" s="5" t="str">
        <f aca="false">"{"&amp;""""&amp;"id"&amp;""""&amp;":"&amp;""""&amp;A19&amp;""""&amp;","&amp;""""&amp;"car_part_id"&amp;""""&amp;":"&amp;""""&amp;B19&amp;""""&amp;","&amp;""""&amp;"bestbuy_id"&amp;""""&amp;":"&amp;""""&amp;C19&amp;""""&amp;","&amp;""""&amp;"category"&amp;""""&amp;":"&amp;""""&amp;D19&amp;""""&amp;","&amp;""""&amp;"brand"&amp;""""&amp;":"&amp;""""&amp;E19&amp;""""&amp;","&amp;""""&amp;"name"&amp;""""&amp;":"&amp;""""&amp;F19&amp;""""&amp;","&amp;""""&amp;"value"&amp;""""&amp;":"&amp;""""&amp;G19&amp;""""&amp;","&amp;""""&amp;"description"&amp;""""&amp;":"&amp;""""&amp;H19&amp;""""&amp;","&amp;""""&amp;"price"&amp;""""&amp;":"&amp;""""&amp;H19&amp;""""&amp;"},"</f>
        <v>{"id":"18","car_part_id":"18","bestbuy_id":"0","category":"battery","brand":"energizer","name":"","value":"","description":"","price":""},</v>
      </c>
      <c r="W19" s="5" t="str">
        <f aca="false">IFERROR(VLOOKUP(B19,Sheet11!$B$2:$I$70,7,0),"")</f>
        <v/>
      </c>
      <c r="X19" s="5" t="str">
        <f aca="false">TRIM(I19)&amp;TRIM(W19)</f>
        <v>{"id":"18","car_part_id":"18","bestbuy_id":"0","category":"battery","brand":"energizer","name":"","value":"","description":"","price":""},</v>
      </c>
    </row>
    <row r="20" customFormat="false" ht="13.8" hidden="false" customHeight="false" outlineLevel="0" collapsed="false">
      <c r="A20" s="5" t="n">
        <v>19</v>
      </c>
      <c r="B20" s="5" t="n">
        <v>19</v>
      </c>
      <c r="C20" s="5" t="n">
        <f aca="false">VLOOKUP(A20,car_part!$A$2:$K$620,11,0)</f>
        <v>0</v>
      </c>
      <c r="D20" s="5" t="s">
        <v>784</v>
      </c>
      <c r="E20" s="5" t="s">
        <v>785</v>
      </c>
      <c r="G20" s="22"/>
      <c r="I20" s="5" t="str">
        <f aca="false">"{"&amp;""""&amp;"id"&amp;""""&amp;":"&amp;""""&amp;A20&amp;""""&amp;","&amp;""""&amp;"car_part_id"&amp;""""&amp;":"&amp;""""&amp;B20&amp;""""&amp;","&amp;""""&amp;"bestbuy_id"&amp;""""&amp;":"&amp;""""&amp;C20&amp;""""&amp;","&amp;""""&amp;"category"&amp;""""&amp;":"&amp;""""&amp;D20&amp;""""&amp;","&amp;""""&amp;"brand"&amp;""""&amp;":"&amp;""""&amp;E20&amp;""""&amp;","&amp;""""&amp;"name"&amp;""""&amp;":"&amp;""""&amp;F20&amp;""""&amp;","&amp;""""&amp;"value"&amp;""""&amp;":"&amp;""""&amp;G20&amp;""""&amp;","&amp;""""&amp;"description"&amp;""""&amp;":"&amp;""""&amp;H20&amp;""""&amp;","&amp;""""&amp;"price"&amp;""""&amp;":"&amp;""""&amp;H20&amp;""""&amp;"},"</f>
        <v>{"id":"19","car_part_id":"19","bestbuy_id":"0","category":"battery","brand":"energizer","name":"","value":"","description":"","price":""},</v>
      </c>
      <c r="W20" s="5" t="str">
        <f aca="false">IFERROR(VLOOKUP(B20,Sheet11!$B$2:$I$70,7,0),"")</f>
        <v/>
      </c>
      <c r="X20" s="5" t="str">
        <f aca="false">TRIM(I20)&amp;TRIM(W20)</f>
        <v>{"id":"19","car_part_id":"19","bestbuy_id":"0","category":"battery","brand":"energizer","name":"","value":"","description":"","price":""},</v>
      </c>
    </row>
    <row r="21" customFormat="false" ht="13.8" hidden="false" customHeight="false" outlineLevel="0" collapsed="false">
      <c r="A21" s="5" t="n">
        <v>20</v>
      </c>
      <c r="B21" s="5" t="n">
        <v>20</v>
      </c>
      <c r="C21" s="5" t="n">
        <f aca="false">VLOOKUP(A21,car_part!$A$2:$K$620,11,0)</f>
        <v>0</v>
      </c>
      <c r="D21" s="5" t="s">
        <v>784</v>
      </c>
      <c r="E21" s="5" t="s">
        <v>785</v>
      </c>
      <c r="G21" s="22"/>
      <c r="I21" s="5" t="str">
        <f aca="false">"{"&amp;""""&amp;"id"&amp;""""&amp;":"&amp;""""&amp;A21&amp;""""&amp;","&amp;""""&amp;"car_part_id"&amp;""""&amp;":"&amp;""""&amp;B21&amp;""""&amp;","&amp;""""&amp;"bestbuy_id"&amp;""""&amp;":"&amp;""""&amp;C21&amp;""""&amp;","&amp;""""&amp;"category"&amp;""""&amp;":"&amp;""""&amp;D21&amp;""""&amp;","&amp;""""&amp;"brand"&amp;""""&amp;":"&amp;""""&amp;E21&amp;""""&amp;","&amp;""""&amp;"name"&amp;""""&amp;":"&amp;""""&amp;F21&amp;""""&amp;","&amp;""""&amp;"value"&amp;""""&amp;":"&amp;""""&amp;G21&amp;""""&amp;","&amp;""""&amp;"description"&amp;""""&amp;":"&amp;""""&amp;H21&amp;""""&amp;","&amp;""""&amp;"price"&amp;""""&amp;":"&amp;""""&amp;H21&amp;""""&amp;"},"</f>
        <v>{"id":"20","car_part_id":"20","bestbuy_id":"0","category":"battery","brand":"energizer","name":"","value":"","description":"","price":""},</v>
      </c>
      <c r="W21" s="5" t="str">
        <f aca="false">IFERROR(VLOOKUP(B21,Sheet11!$B$2:$I$70,7,0),"")</f>
        <v/>
      </c>
      <c r="X21" s="5" t="str">
        <f aca="false">TRIM(I21)&amp;TRIM(W21)</f>
        <v>{"id":"20","car_part_id":"20","bestbuy_id":"0","category":"battery","brand":"energizer","name":"","value":"","description":"","price":""},</v>
      </c>
    </row>
    <row r="22" customFormat="false" ht="13.8" hidden="false" customHeight="false" outlineLevel="0" collapsed="false">
      <c r="A22" s="5" t="n">
        <v>21</v>
      </c>
      <c r="B22" s="5" t="n">
        <v>21</v>
      </c>
      <c r="C22" s="5" t="n">
        <f aca="false">VLOOKUP(A22,car_part!$A$2:$K$620,11,0)</f>
        <v>0</v>
      </c>
      <c r="D22" s="5" t="s">
        <v>784</v>
      </c>
      <c r="E22" s="5" t="s">
        <v>785</v>
      </c>
      <c r="G22" s="22"/>
      <c r="I22" s="5" t="str">
        <f aca="false">"{"&amp;""""&amp;"id"&amp;""""&amp;":"&amp;""""&amp;A22&amp;""""&amp;","&amp;""""&amp;"car_part_id"&amp;""""&amp;":"&amp;""""&amp;B22&amp;""""&amp;","&amp;""""&amp;"bestbuy_id"&amp;""""&amp;":"&amp;""""&amp;C22&amp;""""&amp;","&amp;""""&amp;"category"&amp;""""&amp;":"&amp;""""&amp;D22&amp;""""&amp;","&amp;""""&amp;"brand"&amp;""""&amp;":"&amp;""""&amp;E22&amp;""""&amp;","&amp;""""&amp;"name"&amp;""""&amp;":"&amp;""""&amp;F22&amp;""""&amp;","&amp;""""&amp;"value"&amp;""""&amp;":"&amp;""""&amp;G22&amp;""""&amp;","&amp;""""&amp;"description"&amp;""""&amp;":"&amp;""""&amp;H22&amp;""""&amp;","&amp;""""&amp;"price"&amp;""""&amp;":"&amp;""""&amp;H22&amp;""""&amp;"},"</f>
        <v>{"id":"21","car_part_id":"21","bestbuy_id":"0","category":"battery","brand":"energizer","name":"","value":"","description":"","price":""},</v>
      </c>
      <c r="W22" s="5" t="str">
        <f aca="false">IFERROR(VLOOKUP(B22,Sheet11!$B$2:$I$70,7,0),"")</f>
        <v/>
      </c>
      <c r="X22" s="5" t="str">
        <f aca="false">TRIM(I22)&amp;TRIM(W22)</f>
        <v>{"id":"21","car_part_id":"21","bestbuy_id":"0","category":"battery","brand":"energizer","name":"","value":"","description":"","price":""},</v>
      </c>
    </row>
    <row r="23" customFormat="false" ht="13.8" hidden="false" customHeight="false" outlineLevel="0" collapsed="false">
      <c r="A23" s="5" t="n">
        <v>22</v>
      </c>
      <c r="B23" s="5" t="n">
        <v>22</v>
      </c>
      <c r="C23" s="5" t="n">
        <f aca="false">VLOOKUP(A23,car_part!$A$2:$K$620,11,0)</f>
        <v>0</v>
      </c>
      <c r="D23" s="5" t="s">
        <v>784</v>
      </c>
      <c r="E23" s="5" t="s">
        <v>785</v>
      </c>
      <c r="G23" s="22"/>
      <c r="I23" s="5" t="str">
        <f aca="false">"{"&amp;""""&amp;"id"&amp;""""&amp;":"&amp;""""&amp;A23&amp;""""&amp;","&amp;""""&amp;"car_part_id"&amp;""""&amp;":"&amp;""""&amp;B23&amp;""""&amp;","&amp;""""&amp;"bestbuy_id"&amp;""""&amp;":"&amp;""""&amp;C23&amp;""""&amp;","&amp;""""&amp;"category"&amp;""""&amp;":"&amp;""""&amp;D23&amp;""""&amp;","&amp;""""&amp;"brand"&amp;""""&amp;":"&amp;""""&amp;E23&amp;""""&amp;","&amp;""""&amp;"name"&amp;""""&amp;":"&amp;""""&amp;F23&amp;""""&amp;","&amp;""""&amp;"value"&amp;""""&amp;":"&amp;""""&amp;G23&amp;""""&amp;","&amp;""""&amp;"description"&amp;""""&amp;":"&amp;""""&amp;H23&amp;""""&amp;","&amp;""""&amp;"price"&amp;""""&amp;":"&amp;""""&amp;H23&amp;""""&amp;"},"</f>
        <v>{"id":"22","car_part_id":"22","bestbuy_id":"0","category":"battery","brand":"energizer","name":"","value":"","description":"","price":""},</v>
      </c>
      <c r="W23" s="5" t="str">
        <f aca="false">IFERROR(VLOOKUP(B23,Sheet11!$B$2:$I$70,7,0),"")</f>
        <v/>
      </c>
      <c r="X23" s="5" t="str">
        <f aca="false">TRIM(I23)&amp;TRIM(W23)</f>
        <v>{"id":"22","car_part_id":"22","bestbuy_id":"0","category":"battery","brand":"energizer","name":"","value":"","description":"","price":""},</v>
      </c>
    </row>
    <row r="24" customFormat="false" ht="13.8" hidden="false" customHeight="false" outlineLevel="0" collapsed="false">
      <c r="A24" s="5" t="n">
        <v>23</v>
      </c>
      <c r="B24" s="5" t="n">
        <v>23</v>
      </c>
      <c r="C24" s="5" t="n">
        <f aca="false">VLOOKUP(A24,car_part!$A$2:$K$620,11,0)</f>
        <v>0</v>
      </c>
      <c r="D24" s="5" t="s">
        <v>784</v>
      </c>
      <c r="E24" s="5" t="s">
        <v>785</v>
      </c>
      <c r="G24" s="22"/>
      <c r="I24" s="5" t="str">
        <f aca="false">"{"&amp;""""&amp;"id"&amp;""""&amp;":"&amp;""""&amp;A24&amp;""""&amp;","&amp;""""&amp;"car_part_id"&amp;""""&amp;":"&amp;""""&amp;B24&amp;""""&amp;","&amp;""""&amp;"bestbuy_id"&amp;""""&amp;":"&amp;""""&amp;C24&amp;""""&amp;","&amp;""""&amp;"category"&amp;""""&amp;":"&amp;""""&amp;D24&amp;""""&amp;","&amp;""""&amp;"brand"&amp;""""&amp;":"&amp;""""&amp;E24&amp;""""&amp;","&amp;""""&amp;"name"&amp;""""&amp;":"&amp;""""&amp;F24&amp;""""&amp;","&amp;""""&amp;"value"&amp;""""&amp;":"&amp;""""&amp;G24&amp;""""&amp;","&amp;""""&amp;"description"&amp;""""&amp;":"&amp;""""&amp;H24&amp;""""&amp;","&amp;""""&amp;"price"&amp;""""&amp;":"&amp;""""&amp;H24&amp;""""&amp;"},"</f>
        <v>{"id":"23","car_part_id":"23","bestbuy_id":"0","category":"battery","brand":"energizer","name":"","value":"","description":"","price":""},</v>
      </c>
      <c r="W24" s="5" t="str">
        <f aca="false">IFERROR(VLOOKUP(B24,Sheet11!$B$2:$I$70,7,0),"")</f>
        <v/>
      </c>
      <c r="X24" s="5" t="str">
        <f aca="false">TRIM(I24)&amp;TRIM(W24)</f>
        <v>{"id":"23","car_part_id":"23","bestbuy_id":"0","category":"battery","brand":"energizer","name":"","value":"","description":"","price":""},</v>
      </c>
    </row>
    <row r="25" customFormat="false" ht="13.8" hidden="false" customHeight="false" outlineLevel="0" collapsed="false">
      <c r="A25" s="5" t="n">
        <v>24</v>
      </c>
      <c r="B25" s="5" t="n">
        <v>24</v>
      </c>
      <c r="C25" s="5" t="n">
        <f aca="false">VLOOKUP(A25,car_part!$A$2:$K$620,11,0)</f>
        <v>0</v>
      </c>
      <c r="D25" s="5" t="s">
        <v>784</v>
      </c>
      <c r="E25" s="5" t="s">
        <v>785</v>
      </c>
      <c r="G25" s="20"/>
      <c r="I25" s="5" t="str">
        <f aca="false">"{"&amp;""""&amp;"id"&amp;""""&amp;":"&amp;""""&amp;A25&amp;""""&amp;","&amp;""""&amp;"car_part_id"&amp;""""&amp;":"&amp;""""&amp;B25&amp;""""&amp;","&amp;""""&amp;"bestbuy_id"&amp;""""&amp;":"&amp;""""&amp;C25&amp;""""&amp;","&amp;""""&amp;"category"&amp;""""&amp;":"&amp;""""&amp;D25&amp;""""&amp;","&amp;""""&amp;"brand"&amp;""""&amp;":"&amp;""""&amp;E25&amp;""""&amp;","&amp;""""&amp;"name"&amp;""""&amp;":"&amp;""""&amp;F25&amp;""""&amp;","&amp;""""&amp;"value"&amp;""""&amp;":"&amp;""""&amp;G25&amp;""""&amp;","&amp;""""&amp;"description"&amp;""""&amp;":"&amp;""""&amp;H25&amp;""""&amp;","&amp;""""&amp;"price"&amp;""""&amp;":"&amp;""""&amp;H25&amp;""""&amp;"},"</f>
        <v>{"id":"24","car_part_id":"24","bestbuy_id":"0","category":"battery","brand":"energizer","name":"","value":"","description":"","price":""},</v>
      </c>
      <c r="W25" s="5" t="str">
        <f aca="false">IFERROR(VLOOKUP(B25,Sheet11!$B$2:$I$70,7,0),"")</f>
        <v/>
      </c>
      <c r="X25" s="5" t="str">
        <f aca="false">TRIM(I25)&amp;TRIM(W25)</f>
        <v>{"id":"24","car_part_id":"24","bestbuy_id":"0","category":"battery","brand":"energizer","name":"","value":"","description":"","price":""},</v>
      </c>
    </row>
    <row r="26" customFormat="false" ht="13.8" hidden="false" customHeight="false" outlineLevel="0" collapsed="false">
      <c r="A26" s="5" t="n">
        <v>25</v>
      </c>
      <c r="B26" s="5" t="n">
        <v>25</v>
      </c>
      <c r="C26" s="5" t="n">
        <f aca="false">VLOOKUP(A26,car_part!$A$2:$K$620,11,0)</f>
        <v>2004</v>
      </c>
      <c r="D26" s="5" t="s">
        <v>784</v>
      </c>
      <c r="E26" s="5" t="s">
        <v>785</v>
      </c>
      <c r="F26" s="0"/>
      <c r="G26" s="20"/>
      <c r="H26" s="21" t="n">
        <v>15850</v>
      </c>
      <c r="I26" s="5" t="str">
        <f aca="false">"{"&amp;""""&amp;"id"&amp;""""&amp;":"&amp;""""&amp;A26&amp;""""&amp;","&amp;""""&amp;"car_part_id"&amp;""""&amp;":"&amp;""""&amp;B26&amp;""""&amp;","&amp;""""&amp;"bestbuy_id"&amp;""""&amp;":"&amp;""""&amp;C26&amp;""""&amp;","&amp;""""&amp;"category"&amp;""""&amp;":"&amp;""""&amp;D26&amp;""""&amp;","&amp;""""&amp;"brand"&amp;""""&amp;":"&amp;""""&amp;E26&amp;""""&amp;","&amp;""""&amp;"name"&amp;""""&amp;":"&amp;""""&amp;F26&amp;""""&amp;","&amp;""""&amp;"value"&amp;""""&amp;":"&amp;""""&amp;G26&amp;""""&amp;","&amp;""""&amp;"description"&amp;""""&amp;":"&amp;""""&amp;H26&amp;""""&amp;","&amp;""""&amp;"price"&amp;""""&amp;":"&amp;""""&amp;H26&amp;""""&amp;"},"</f>
        <v>{"id":"25","car_part_id":"25","bestbuy_id":"2004","category":"battery","brand":"energizer","name":"","value":"","description":"15850","price":"15850"},</v>
      </c>
      <c r="W26" s="5" t="str">
        <f aca="false">IFERROR(VLOOKUP(B26,Sheet11!$B$2:$I$70,7,0),"")</f>
        <v/>
      </c>
      <c r="X26" s="5" t="str">
        <f aca="false">TRIM(I26)&amp;TRIM(W26)</f>
        <v>{"id":"25","car_part_id":"25","bestbuy_id":"2004","category":"battery","brand":"energizer","name":"","value":"","description":"15850","price":"15850"},</v>
      </c>
    </row>
    <row r="27" customFormat="false" ht="13.8" hidden="false" customHeight="false" outlineLevel="0" collapsed="false">
      <c r="A27" s="5" t="n">
        <v>26</v>
      </c>
      <c r="B27" s="5" t="n">
        <v>26</v>
      </c>
      <c r="C27" s="5" t="n">
        <f aca="false">VLOOKUP(A27,car_part!$A$2:$K$620,11,0)</f>
        <v>0</v>
      </c>
      <c r="D27" s="5" t="s">
        <v>784</v>
      </c>
      <c r="E27" s="5" t="s">
        <v>785</v>
      </c>
      <c r="G27" s="20"/>
      <c r="I27" s="5" t="str">
        <f aca="false">"{"&amp;""""&amp;"id"&amp;""""&amp;":"&amp;""""&amp;A27&amp;""""&amp;","&amp;""""&amp;"car_part_id"&amp;""""&amp;":"&amp;""""&amp;B27&amp;""""&amp;","&amp;""""&amp;"bestbuy_id"&amp;""""&amp;":"&amp;""""&amp;C27&amp;""""&amp;","&amp;""""&amp;"category"&amp;""""&amp;":"&amp;""""&amp;D27&amp;""""&amp;","&amp;""""&amp;"brand"&amp;""""&amp;":"&amp;""""&amp;E27&amp;""""&amp;","&amp;""""&amp;"name"&amp;""""&amp;":"&amp;""""&amp;F27&amp;""""&amp;","&amp;""""&amp;"value"&amp;""""&amp;":"&amp;""""&amp;G27&amp;""""&amp;","&amp;""""&amp;"description"&amp;""""&amp;":"&amp;""""&amp;H27&amp;""""&amp;","&amp;""""&amp;"price"&amp;""""&amp;":"&amp;""""&amp;H27&amp;""""&amp;"},"</f>
        <v>{"id":"26","car_part_id":"26","bestbuy_id":"0","category":"battery","brand":"energizer","name":"","value":"","description":"","price":""},</v>
      </c>
      <c r="W27" s="5" t="str">
        <f aca="false">IFERROR(VLOOKUP(B27,Sheet11!$B$2:$I$70,7,0),"")</f>
        <v/>
      </c>
      <c r="X27" s="5" t="str">
        <f aca="false">TRIM(I27)&amp;TRIM(W27)</f>
        <v>{"id":"26","car_part_id":"26","bestbuy_id":"0","category":"battery","brand":"energizer","name":"","value":"","description":"","price":""},</v>
      </c>
    </row>
    <row r="28" customFormat="false" ht="13.8" hidden="false" customHeight="false" outlineLevel="0" collapsed="false">
      <c r="A28" s="5" t="n">
        <v>27</v>
      </c>
      <c r="B28" s="5" t="n">
        <v>27</v>
      </c>
      <c r="C28" s="5" t="n">
        <f aca="false">VLOOKUP(A28,car_part!$A$2:$K$620,11,0)</f>
        <v>0</v>
      </c>
      <c r="D28" s="5" t="s">
        <v>784</v>
      </c>
      <c r="E28" s="5" t="s">
        <v>785</v>
      </c>
      <c r="G28" s="20"/>
      <c r="I28" s="5" t="str">
        <f aca="false">"{"&amp;""""&amp;"id"&amp;""""&amp;":"&amp;""""&amp;A28&amp;""""&amp;","&amp;""""&amp;"car_part_id"&amp;""""&amp;":"&amp;""""&amp;B28&amp;""""&amp;","&amp;""""&amp;"bestbuy_id"&amp;""""&amp;":"&amp;""""&amp;C28&amp;""""&amp;","&amp;""""&amp;"category"&amp;""""&amp;":"&amp;""""&amp;D28&amp;""""&amp;","&amp;""""&amp;"brand"&amp;""""&amp;":"&amp;""""&amp;E28&amp;""""&amp;","&amp;""""&amp;"name"&amp;""""&amp;":"&amp;""""&amp;F28&amp;""""&amp;","&amp;""""&amp;"value"&amp;""""&amp;":"&amp;""""&amp;G28&amp;""""&amp;","&amp;""""&amp;"description"&amp;""""&amp;":"&amp;""""&amp;H28&amp;""""&amp;","&amp;""""&amp;"price"&amp;""""&amp;":"&amp;""""&amp;H28&amp;""""&amp;"},"</f>
        <v>{"id":"27","car_part_id":"27","bestbuy_id":"0","category":"battery","brand":"energizer","name":"","value":"","description":"","price":""},</v>
      </c>
      <c r="W28" s="5" t="str">
        <f aca="false">IFERROR(VLOOKUP(B28,Sheet11!$B$2:$I$70,7,0),"")</f>
        <v/>
      </c>
      <c r="X28" s="5" t="str">
        <f aca="false">TRIM(I28)&amp;TRIM(W28)</f>
        <v>{"id":"27","car_part_id":"27","bestbuy_id":"0","category":"battery","brand":"energizer","name":"","value":"","description":"","price":""},</v>
      </c>
    </row>
    <row r="29" customFormat="false" ht="13.8" hidden="false" customHeight="false" outlineLevel="0" collapsed="false">
      <c r="A29" s="5" t="n">
        <v>28</v>
      </c>
      <c r="B29" s="5" t="n">
        <v>28</v>
      </c>
      <c r="C29" s="5" t="n">
        <f aca="false">VLOOKUP(A29,car_part!$A$2:$K$620,11,0)</f>
        <v>2004</v>
      </c>
      <c r="D29" s="5" t="s">
        <v>784</v>
      </c>
      <c r="E29" s="5" t="s">
        <v>785</v>
      </c>
      <c r="F29" s="5" t="n">
        <f aca="false">VLOOKUP(B29,car_part!A29:H647,8,0)</f>
        <v>0</v>
      </c>
      <c r="G29" s="20"/>
      <c r="H29" s="21" t="n">
        <v>15850</v>
      </c>
      <c r="I29" s="5" t="str">
        <f aca="false">"{"&amp;""""&amp;"id"&amp;""""&amp;":"&amp;""""&amp;A29&amp;""""&amp;","&amp;""""&amp;"car_part_id"&amp;""""&amp;":"&amp;""""&amp;B29&amp;""""&amp;","&amp;""""&amp;"bestbuy_id"&amp;""""&amp;":"&amp;""""&amp;C29&amp;""""&amp;","&amp;""""&amp;"category"&amp;""""&amp;":"&amp;""""&amp;D29&amp;""""&amp;","&amp;""""&amp;"brand"&amp;""""&amp;":"&amp;""""&amp;E29&amp;""""&amp;","&amp;""""&amp;"name"&amp;""""&amp;":"&amp;""""&amp;F29&amp;""""&amp;","&amp;""""&amp;"value"&amp;""""&amp;":"&amp;""""&amp;G29&amp;""""&amp;","&amp;""""&amp;"description"&amp;""""&amp;":"&amp;""""&amp;H29&amp;""""&amp;","&amp;""""&amp;"price"&amp;""""&amp;":"&amp;""""&amp;H29&amp;""""&amp;"},"</f>
        <v>{"id":"28","car_part_id":"28","bestbuy_id":"2004","category":"battery","brand":"energizer","name":"0","value":"","description":"15850","price":"15850"},</v>
      </c>
      <c r="W29" s="5" t="str">
        <f aca="false">IFERROR(VLOOKUP(B29,Sheet11!$B$2:$I$70,7,0),"")</f>
        <v/>
      </c>
      <c r="X29" s="5" t="str">
        <f aca="false">TRIM(I29)&amp;TRIM(W29)</f>
        <v>{"id":"28","car_part_id":"28","bestbuy_id":"2004","category":"battery","brand":"energizer","name":"0","value":"","description":"15850","price":"15850"},</v>
      </c>
    </row>
    <row r="30" customFormat="false" ht="13.8" hidden="false" customHeight="false" outlineLevel="0" collapsed="false">
      <c r="A30" s="5" t="n">
        <v>29</v>
      </c>
      <c r="B30" s="5" t="n">
        <v>29</v>
      </c>
      <c r="C30" s="5" t="n">
        <f aca="false">VLOOKUP(A30,car_part!$A$2:$K$620,11,0)</f>
        <v>0</v>
      </c>
      <c r="D30" s="5" t="s">
        <v>784</v>
      </c>
      <c r="E30" s="5" t="s">
        <v>785</v>
      </c>
      <c r="F30" s="5" t="n">
        <f aca="false">VLOOKUP(B30,car_part!A30:H648,8,0)</f>
        <v>0</v>
      </c>
      <c r="G30" s="20"/>
      <c r="I30" s="5" t="str">
        <f aca="false">"{"&amp;""""&amp;"id"&amp;""""&amp;":"&amp;""""&amp;A30&amp;""""&amp;","&amp;""""&amp;"car_part_id"&amp;""""&amp;":"&amp;""""&amp;B30&amp;""""&amp;","&amp;""""&amp;"bestbuy_id"&amp;""""&amp;":"&amp;""""&amp;C30&amp;""""&amp;","&amp;""""&amp;"category"&amp;""""&amp;":"&amp;""""&amp;D30&amp;""""&amp;","&amp;""""&amp;"brand"&amp;""""&amp;":"&amp;""""&amp;E30&amp;""""&amp;","&amp;""""&amp;"name"&amp;""""&amp;":"&amp;""""&amp;F30&amp;""""&amp;","&amp;""""&amp;"value"&amp;""""&amp;":"&amp;""""&amp;G30&amp;""""&amp;","&amp;""""&amp;"description"&amp;""""&amp;":"&amp;""""&amp;H30&amp;""""&amp;","&amp;""""&amp;"price"&amp;""""&amp;":"&amp;""""&amp;H30&amp;""""&amp;"},"</f>
        <v>{"id":"29","car_part_id":"29","bestbuy_id":"0","category":"battery","brand":"energizer","name":"0","value":"","description":"","price":""},</v>
      </c>
      <c r="W30" s="5" t="str">
        <f aca="false">IFERROR(VLOOKUP(B30,Sheet11!$B$2:$I$70,7,0),"")</f>
        <v/>
      </c>
      <c r="X30" s="5" t="str">
        <f aca="false">TRIM(I30)&amp;TRIM(W30)</f>
        <v>{"id":"29","car_part_id":"29","bestbuy_id":"0","category":"battery","brand":"energizer","name":"0","value":"","description":"","price":""},</v>
      </c>
    </row>
    <row r="31" customFormat="false" ht="13.8" hidden="false" customHeight="false" outlineLevel="0" collapsed="false">
      <c r="A31" s="5" t="n">
        <v>30</v>
      </c>
      <c r="B31" s="5" t="n">
        <v>30</v>
      </c>
      <c r="C31" s="5" t="n">
        <f aca="false">VLOOKUP(A31,car_part!$A$2:$K$620,11,0)</f>
        <v>2004</v>
      </c>
      <c r="D31" s="5" t="s">
        <v>784</v>
      </c>
      <c r="E31" s="5" t="s">
        <v>785</v>
      </c>
      <c r="F31" s="5" t="n">
        <f aca="false">VLOOKUP(B31,car_part!A31:H649,8,0)</f>
        <v>0</v>
      </c>
      <c r="G31" s="20"/>
      <c r="H31" s="21" t="n">
        <v>15850</v>
      </c>
      <c r="I31" s="5" t="str">
        <f aca="false">"{"&amp;""""&amp;"id"&amp;""""&amp;":"&amp;""""&amp;A31&amp;""""&amp;","&amp;""""&amp;"car_part_id"&amp;""""&amp;":"&amp;""""&amp;B31&amp;""""&amp;","&amp;""""&amp;"bestbuy_id"&amp;""""&amp;":"&amp;""""&amp;C31&amp;""""&amp;","&amp;""""&amp;"category"&amp;""""&amp;":"&amp;""""&amp;D31&amp;""""&amp;","&amp;""""&amp;"brand"&amp;""""&amp;":"&amp;""""&amp;E31&amp;""""&amp;","&amp;""""&amp;"name"&amp;""""&amp;":"&amp;""""&amp;F31&amp;""""&amp;","&amp;""""&amp;"value"&amp;""""&amp;":"&amp;""""&amp;G31&amp;""""&amp;","&amp;""""&amp;"description"&amp;""""&amp;":"&amp;""""&amp;H31&amp;""""&amp;","&amp;""""&amp;"price"&amp;""""&amp;":"&amp;""""&amp;H31&amp;""""&amp;"},"</f>
        <v>{"id":"30","car_part_id":"30","bestbuy_id":"2004","category":"battery","brand":"energizer","name":"0","value":"","description":"15850","price":"15850"},</v>
      </c>
      <c r="W31" s="5" t="str">
        <f aca="false">IFERROR(VLOOKUP(B31,Sheet11!$B$2:$I$70,7,0),"")</f>
        <v/>
      </c>
      <c r="X31" s="5" t="str">
        <f aca="false">TRIM(I31)&amp;TRIM(W31)</f>
        <v>{"id":"30","car_part_id":"30","bestbuy_id":"2004","category":"battery","brand":"energizer","name":"0","value":"","description":"15850","price":"15850"},</v>
      </c>
    </row>
    <row r="32" customFormat="false" ht="13.8" hidden="false" customHeight="false" outlineLevel="0" collapsed="false">
      <c r="A32" s="5" t="n">
        <v>31</v>
      </c>
      <c r="B32" s="5" t="n">
        <v>31</v>
      </c>
      <c r="C32" s="5" t="n">
        <f aca="false">VLOOKUP(A32,car_part!$A$2:$K$620,11,0)</f>
        <v>0</v>
      </c>
      <c r="D32" s="5" t="s">
        <v>784</v>
      </c>
      <c r="E32" s="5" t="s">
        <v>785</v>
      </c>
      <c r="F32" s="0"/>
      <c r="G32" s="20"/>
      <c r="I32" s="5" t="str">
        <f aca="false">"{"&amp;""""&amp;"id"&amp;""""&amp;":"&amp;""""&amp;A32&amp;""""&amp;","&amp;""""&amp;"car_part_id"&amp;""""&amp;":"&amp;""""&amp;B32&amp;""""&amp;","&amp;""""&amp;"bestbuy_id"&amp;""""&amp;":"&amp;""""&amp;C32&amp;""""&amp;","&amp;""""&amp;"category"&amp;""""&amp;":"&amp;""""&amp;D32&amp;""""&amp;","&amp;""""&amp;"brand"&amp;""""&amp;":"&amp;""""&amp;E32&amp;""""&amp;","&amp;""""&amp;"name"&amp;""""&amp;":"&amp;""""&amp;F32&amp;""""&amp;","&amp;""""&amp;"value"&amp;""""&amp;":"&amp;""""&amp;G32&amp;""""&amp;","&amp;""""&amp;"description"&amp;""""&amp;":"&amp;""""&amp;H32&amp;""""&amp;","&amp;""""&amp;"price"&amp;""""&amp;":"&amp;""""&amp;H32&amp;""""&amp;"},"</f>
        <v>{"id":"31","car_part_id":"31","bestbuy_id":"0","category":"battery","brand":"energizer","name":"","value":"","description":"","price":""},</v>
      </c>
      <c r="W32" s="5" t="str">
        <f aca="false">IFERROR(VLOOKUP(B32,Sheet11!$B$2:$I$70,7,0),"")</f>
        <v/>
      </c>
      <c r="X32" s="5" t="str">
        <f aca="false">TRIM(I32)&amp;TRIM(W32)</f>
        <v>{"id":"31","car_part_id":"31","bestbuy_id":"0","category":"battery","brand":"energizer","name":"","value":"","description":"","price":""},</v>
      </c>
    </row>
    <row r="33" customFormat="false" ht="13.8" hidden="false" customHeight="false" outlineLevel="0" collapsed="false">
      <c r="A33" s="5" t="n">
        <v>32</v>
      </c>
      <c r="B33" s="5" t="n">
        <v>32</v>
      </c>
      <c r="C33" s="5" t="n">
        <f aca="false">VLOOKUP(A33,car_part!$A$2:$K$620,11,0)</f>
        <v>0</v>
      </c>
      <c r="D33" s="5" t="s">
        <v>784</v>
      </c>
      <c r="E33" s="5" t="s">
        <v>785</v>
      </c>
      <c r="F33" s="0"/>
      <c r="G33" s="20"/>
      <c r="I33" s="5" t="str">
        <f aca="false">"{"&amp;""""&amp;"id"&amp;""""&amp;":"&amp;""""&amp;A33&amp;""""&amp;","&amp;""""&amp;"car_part_id"&amp;""""&amp;":"&amp;""""&amp;B33&amp;""""&amp;","&amp;""""&amp;"bestbuy_id"&amp;""""&amp;":"&amp;""""&amp;C33&amp;""""&amp;","&amp;""""&amp;"category"&amp;""""&amp;":"&amp;""""&amp;D33&amp;""""&amp;","&amp;""""&amp;"brand"&amp;""""&amp;":"&amp;""""&amp;E33&amp;""""&amp;","&amp;""""&amp;"name"&amp;""""&amp;":"&amp;""""&amp;F33&amp;""""&amp;","&amp;""""&amp;"value"&amp;""""&amp;":"&amp;""""&amp;G33&amp;""""&amp;","&amp;""""&amp;"description"&amp;""""&amp;":"&amp;""""&amp;H33&amp;""""&amp;","&amp;""""&amp;"price"&amp;""""&amp;":"&amp;""""&amp;H33&amp;""""&amp;"},"</f>
        <v>{"id":"32","car_part_id":"32","bestbuy_id":"0","category":"battery","brand":"energizer","name":"","value":"","description":"","price":""},</v>
      </c>
      <c r="W33" s="5" t="str">
        <f aca="false">IFERROR(VLOOKUP(B33,Sheet11!$B$2:$I$70,7,0),"")</f>
        <v/>
      </c>
      <c r="X33" s="5" t="str">
        <f aca="false">TRIM(I33)&amp;TRIM(W33)</f>
        <v>{"id":"32","car_part_id":"32","bestbuy_id":"0","category":"battery","brand":"energizer","name":"","value":"","description":"","price":""},</v>
      </c>
    </row>
    <row r="34" customFormat="false" ht="13.8" hidden="false" customHeight="false" outlineLevel="0" collapsed="false">
      <c r="A34" s="5" t="n">
        <v>33</v>
      </c>
      <c r="B34" s="5" t="n">
        <v>33</v>
      </c>
      <c r="C34" s="5" t="n">
        <f aca="false">VLOOKUP(A34,car_part!$A$2:$K$620,11,0)</f>
        <v>0</v>
      </c>
      <c r="D34" s="5" t="s">
        <v>784</v>
      </c>
      <c r="E34" s="5" t="s">
        <v>785</v>
      </c>
      <c r="F34" s="0"/>
      <c r="G34" s="23"/>
      <c r="I34" s="5" t="str">
        <f aca="false">"{"&amp;""""&amp;"id"&amp;""""&amp;":"&amp;""""&amp;A34&amp;""""&amp;","&amp;""""&amp;"car_part_id"&amp;""""&amp;":"&amp;""""&amp;B34&amp;""""&amp;","&amp;""""&amp;"bestbuy_id"&amp;""""&amp;":"&amp;""""&amp;C34&amp;""""&amp;","&amp;""""&amp;"category"&amp;""""&amp;":"&amp;""""&amp;D34&amp;""""&amp;","&amp;""""&amp;"brand"&amp;""""&amp;":"&amp;""""&amp;E34&amp;""""&amp;","&amp;""""&amp;"name"&amp;""""&amp;":"&amp;""""&amp;F34&amp;""""&amp;","&amp;""""&amp;"value"&amp;""""&amp;":"&amp;""""&amp;G34&amp;""""&amp;","&amp;""""&amp;"description"&amp;""""&amp;":"&amp;""""&amp;H34&amp;""""&amp;","&amp;""""&amp;"price"&amp;""""&amp;":"&amp;""""&amp;H34&amp;""""&amp;"},"</f>
        <v>{"id":"33","car_part_id":"33","bestbuy_id":"0","category":"battery","brand":"energizer","name":"","value":"","description":"","price":""},</v>
      </c>
      <c r="W34" s="5" t="str">
        <f aca="false">IFERROR(VLOOKUP(B34,Sheet11!$B$2:$I$70,7,0),"")</f>
        <v/>
      </c>
      <c r="X34" s="5" t="str">
        <f aca="false">TRIM(I34)&amp;TRIM(W34)</f>
        <v>{"id":"33","car_part_id":"33","bestbuy_id":"0","category":"battery","brand":"energizer","name":"","value":"","description":"","price":""},</v>
      </c>
    </row>
    <row r="35" customFormat="false" ht="13.8" hidden="false" customHeight="false" outlineLevel="0" collapsed="false">
      <c r="A35" s="5" t="n">
        <v>34</v>
      </c>
      <c r="B35" s="5" t="n">
        <v>34</v>
      </c>
      <c r="C35" s="5" t="n">
        <f aca="false">VLOOKUP(A35,car_part!$A$2:$K$620,11,0)</f>
        <v>0</v>
      </c>
      <c r="D35" s="5" t="s">
        <v>784</v>
      </c>
      <c r="E35" s="5" t="s">
        <v>785</v>
      </c>
      <c r="F35" s="0"/>
      <c r="G35" s="20"/>
      <c r="I35" s="5" t="str">
        <f aca="false">"{"&amp;""""&amp;"id"&amp;""""&amp;":"&amp;""""&amp;A35&amp;""""&amp;","&amp;""""&amp;"car_part_id"&amp;""""&amp;":"&amp;""""&amp;B35&amp;""""&amp;","&amp;""""&amp;"bestbuy_id"&amp;""""&amp;":"&amp;""""&amp;C35&amp;""""&amp;","&amp;""""&amp;"category"&amp;""""&amp;":"&amp;""""&amp;D35&amp;""""&amp;","&amp;""""&amp;"brand"&amp;""""&amp;":"&amp;""""&amp;E35&amp;""""&amp;","&amp;""""&amp;"name"&amp;""""&amp;":"&amp;""""&amp;F35&amp;""""&amp;","&amp;""""&amp;"value"&amp;""""&amp;":"&amp;""""&amp;G35&amp;""""&amp;","&amp;""""&amp;"description"&amp;""""&amp;":"&amp;""""&amp;H35&amp;""""&amp;","&amp;""""&amp;"price"&amp;""""&amp;":"&amp;""""&amp;H35&amp;""""&amp;"},"</f>
        <v>{"id":"34","car_part_id":"34","bestbuy_id":"0","category":"battery","brand":"energizer","name":"","value":"","description":"","price":""},</v>
      </c>
      <c r="W35" s="5" t="str">
        <f aca="false">IFERROR(VLOOKUP(B35,Sheet11!$B$2:$I$70,7,0),"")</f>
        <v/>
      </c>
      <c r="X35" s="5" t="str">
        <f aca="false">TRIM(I35)&amp;TRIM(W35)</f>
        <v>{"id":"34","car_part_id":"34","bestbuy_id":"0","category":"battery","brand":"energizer","name":"","value":"","description":"","price":""},</v>
      </c>
    </row>
    <row r="36" customFormat="false" ht="13.8" hidden="false" customHeight="false" outlineLevel="0" collapsed="false">
      <c r="A36" s="5" t="n">
        <v>35</v>
      </c>
      <c r="B36" s="5" t="n">
        <v>35</v>
      </c>
      <c r="C36" s="5" t="n">
        <f aca="false">VLOOKUP(A36,car_part!$A$2:$K$620,11,0)</f>
        <v>2003</v>
      </c>
      <c r="D36" s="5" t="s">
        <v>784</v>
      </c>
      <c r="E36" s="5" t="s">
        <v>785</v>
      </c>
      <c r="F36" s="0"/>
      <c r="G36" s="20"/>
      <c r="H36" s="21" t="n">
        <v>17020</v>
      </c>
      <c r="I36" s="5" t="str">
        <f aca="false">"{"&amp;""""&amp;"id"&amp;""""&amp;":"&amp;""""&amp;A36&amp;""""&amp;","&amp;""""&amp;"car_part_id"&amp;""""&amp;":"&amp;""""&amp;B36&amp;""""&amp;","&amp;""""&amp;"bestbuy_id"&amp;""""&amp;":"&amp;""""&amp;C36&amp;""""&amp;","&amp;""""&amp;"category"&amp;""""&amp;":"&amp;""""&amp;D36&amp;""""&amp;","&amp;""""&amp;"brand"&amp;""""&amp;":"&amp;""""&amp;E36&amp;""""&amp;","&amp;""""&amp;"name"&amp;""""&amp;":"&amp;""""&amp;F36&amp;""""&amp;","&amp;""""&amp;"value"&amp;""""&amp;":"&amp;""""&amp;G36&amp;""""&amp;","&amp;""""&amp;"description"&amp;""""&amp;":"&amp;""""&amp;H36&amp;""""&amp;","&amp;""""&amp;"price"&amp;""""&amp;":"&amp;""""&amp;H36&amp;""""&amp;"},"</f>
        <v>{"id":"35","car_part_id":"35","bestbuy_id":"2003","category":"battery","brand":"energizer","name":"","value":"","description":"17020","price":"17020"},</v>
      </c>
      <c r="W36" s="5" t="str">
        <f aca="false">IFERROR(VLOOKUP(B36,Sheet11!$B$2:$I$70,7,0),"")</f>
        <v/>
      </c>
      <c r="X36" s="5" t="str">
        <f aca="false">TRIM(I36)&amp;TRIM(W36)</f>
        <v>{"id":"35","car_part_id":"35","bestbuy_id":"2003","category":"battery","brand":"energizer","name":"","value":"","description":"17020","price":"17020"},</v>
      </c>
    </row>
    <row r="37" customFormat="false" ht="13.8" hidden="false" customHeight="false" outlineLevel="0" collapsed="false">
      <c r="A37" s="5" t="n">
        <v>36</v>
      </c>
      <c r="B37" s="5" t="n">
        <v>36</v>
      </c>
      <c r="C37" s="5" t="n">
        <f aca="false">VLOOKUP(A37,car_part!$A$2:$K$620,11,0)</f>
        <v>0</v>
      </c>
      <c r="D37" s="5" t="s">
        <v>784</v>
      </c>
      <c r="E37" s="5" t="s">
        <v>785</v>
      </c>
      <c r="F37" s="0"/>
      <c r="G37" s="20"/>
      <c r="I37" s="5" t="str">
        <f aca="false">"{"&amp;""""&amp;"id"&amp;""""&amp;":"&amp;""""&amp;A37&amp;""""&amp;","&amp;""""&amp;"car_part_id"&amp;""""&amp;":"&amp;""""&amp;B37&amp;""""&amp;","&amp;""""&amp;"bestbuy_id"&amp;""""&amp;":"&amp;""""&amp;C37&amp;""""&amp;","&amp;""""&amp;"category"&amp;""""&amp;":"&amp;""""&amp;D37&amp;""""&amp;","&amp;""""&amp;"brand"&amp;""""&amp;":"&amp;""""&amp;E37&amp;""""&amp;","&amp;""""&amp;"name"&amp;""""&amp;":"&amp;""""&amp;F37&amp;""""&amp;","&amp;""""&amp;"value"&amp;""""&amp;":"&amp;""""&amp;G37&amp;""""&amp;","&amp;""""&amp;"description"&amp;""""&amp;":"&amp;""""&amp;H37&amp;""""&amp;","&amp;""""&amp;"price"&amp;""""&amp;":"&amp;""""&amp;H37&amp;""""&amp;"},"</f>
        <v>{"id":"36","car_part_id":"36","bestbuy_id":"0","category":"battery","brand":"energizer","name":"","value":"","description":"","price":""},</v>
      </c>
      <c r="W37" s="5" t="str">
        <f aca="false">IFERROR(VLOOKUP(B37,Sheet11!$B$2:$I$70,7,0),"")</f>
        <v/>
      </c>
      <c r="X37" s="5" t="str">
        <f aca="false">TRIM(I37)&amp;TRIM(W37)</f>
        <v>{"id":"36","car_part_id":"36","bestbuy_id":"0","category":"battery","brand":"energizer","name":"","value":"","description":"","price":""},</v>
      </c>
    </row>
    <row r="38" customFormat="false" ht="13.8" hidden="false" customHeight="false" outlineLevel="0" collapsed="false">
      <c r="A38" s="5" t="n">
        <v>37</v>
      </c>
      <c r="B38" s="5" t="n">
        <v>37</v>
      </c>
      <c r="C38" s="5" t="n">
        <f aca="false">VLOOKUP(A38,car_part!$A$2:$K$620,11,0)</f>
        <v>2004</v>
      </c>
      <c r="D38" s="5" t="s">
        <v>784</v>
      </c>
      <c r="E38" s="5" t="s">
        <v>785</v>
      </c>
      <c r="F38" s="0"/>
      <c r="G38" s="20"/>
      <c r="H38" s="21" t="n">
        <v>15850</v>
      </c>
      <c r="I38" s="5" t="str">
        <f aca="false">"{"&amp;""""&amp;"id"&amp;""""&amp;":"&amp;""""&amp;A38&amp;""""&amp;","&amp;""""&amp;"car_part_id"&amp;""""&amp;":"&amp;""""&amp;B38&amp;""""&amp;","&amp;""""&amp;"bestbuy_id"&amp;""""&amp;":"&amp;""""&amp;C38&amp;""""&amp;","&amp;""""&amp;"category"&amp;""""&amp;":"&amp;""""&amp;D38&amp;""""&amp;","&amp;""""&amp;"brand"&amp;""""&amp;":"&amp;""""&amp;E38&amp;""""&amp;","&amp;""""&amp;"name"&amp;""""&amp;":"&amp;""""&amp;F38&amp;""""&amp;","&amp;""""&amp;"value"&amp;""""&amp;":"&amp;""""&amp;G38&amp;""""&amp;","&amp;""""&amp;"description"&amp;""""&amp;":"&amp;""""&amp;H38&amp;""""&amp;","&amp;""""&amp;"price"&amp;""""&amp;":"&amp;""""&amp;H38&amp;""""&amp;"},"</f>
        <v>{"id":"37","car_part_id":"37","bestbuy_id":"2004","category":"battery","brand":"energizer","name":"","value":"","description":"15850","price":"15850"},</v>
      </c>
      <c r="W38" s="5" t="str">
        <f aca="false">IFERROR(VLOOKUP(B38,Sheet11!$B$2:$I$70,7,0),"")</f>
        <v/>
      </c>
      <c r="X38" s="5" t="str">
        <f aca="false">TRIM(I38)&amp;TRIM(W38)</f>
        <v>{"id":"37","car_part_id":"37","bestbuy_id":"2004","category":"battery","brand":"energizer","name":"","value":"","description":"15850","price":"15850"},</v>
      </c>
    </row>
    <row r="39" customFormat="false" ht="13.8" hidden="false" customHeight="false" outlineLevel="0" collapsed="false">
      <c r="A39" s="5" t="n">
        <v>38</v>
      </c>
      <c r="B39" s="5" t="n">
        <v>38</v>
      </c>
      <c r="C39" s="5" t="n">
        <f aca="false">VLOOKUP(A39,car_part!$A$2:$K$620,11,0)</f>
        <v>2004</v>
      </c>
      <c r="D39" s="5" t="s">
        <v>784</v>
      </c>
      <c r="E39" s="5" t="s">
        <v>785</v>
      </c>
      <c r="F39" s="0"/>
      <c r="G39" s="20"/>
      <c r="H39" s="21" t="n">
        <v>15850</v>
      </c>
      <c r="I39" s="5" t="str">
        <f aca="false">"{"&amp;""""&amp;"id"&amp;""""&amp;":"&amp;""""&amp;A39&amp;""""&amp;","&amp;""""&amp;"car_part_id"&amp;""""&amp;":"&amp;""""&amp;B39&amp;""""&amp;","&amp;""""&amp;"bestbuy_id"&amp;""""&amp;":"&amp;""""&amp;C39&amp;""""&amp;","&amp;""""&amp;"category"&amp;""""&amp;":"&amp;""""&amp;D39&amp;""""&amp;","&amp;""""&amp;"brand"&amp;""""&amp;":"&amp;""""&amp;E39&amp;""""&amp;","&amp;""""&amp;"name"&amp;""""&amp;":"&amp;""""&amp;F39&amp;""""&amp;","&amp;""""&amp;"value"&amp;""""&amp;":"&amp;""""&amp;G39&amp;""""&amp;","&amp;""""&amp;"description"&amp;""""&amp;":"&amp;""""&amp;H39&amp;""""&amp;","&amp;""""&amp;"price"&amp;""""&amp;":"&amp;""""&amp;H39&amp;""""&amp;"},"</f>
        <v>{"id":"38","car_part_id":"38","bestbuy_id":"2004","category":"battery","brand":"energizer","name":"","value":"","description":"15850","price":"15850"},</v>
      </c>
      <c r="W39" s="5" t="str">
        <f aca="false">IFERROR(VLOOKUP(B39,Sheet11!$B$2:$I$70,7,0),"")</f>
        <v/>
      </c>
      <c r="X39" s="5" t="str">
        <f aca="false">TRIM(I39)&amp;TRIM(W39)</f>
        <v>{"id":"38","car_part_id":"38","bestbuy_id":"2004","category":"battery","brand":"energizer","name":"","value":"","description":"15850","price":"15850"},</v>
      </c>
    </row>
    <row r="40" customFormat="false" ht="13.8" hidden="false" customHeight="false" outlineLevel="0" collapsed="false">
      <c r="A40" s="5" t="n">
        <v>39</v>
      </c>
      <c r="B40" s="5" t="n">
        <v>39</v>
      </c>
      <c r="C40" s="5" t="n">
        <f aca="false">VLOOKUP(A40,car_part!$A$2:$K$620,11,0)</f>
        <v>2004</v>
      </c>
      <c r="D40" s="5" t="s">
        <v>784</v>
      </c>
      <c r="E40" s="5" t="s">
        <v>785</v>
      </c>
      <c r="F40" s="0"/>
      <c r="G40" s="20"/>
      <c r="H40" s="21" t="n">
        <v>15850</v>
      </c>
      <c r="I40" s="5" t="str">
        <f aca="false">"{"&amp;""""&amp;"id"&amp;""""&amp;":"&amp;""""&amp;A40&amp;""""&amp;","&amp;""""&amp;"car_part_id"&amp;""""&amp;":"&amp;""""&amp;B40&amp;""""&amp;","&amp;""""&amp;"bestbuy_id"&amp;""""&amp;":"&amp;""""&amp;C40&amp;""""&amp;","&amp;""""&amp;"category"&amp;""""&amp;":"&amp;""""&amp;D40&amp;""""&amp;","&amp;""""&amp;"brand"&amp;""""&amp;":"&amp;""""&amp;E40&amp;""""&amp;","&amp;""""&amp;"name"&amp;""""&amp;":"&amp;""""&amp;F40&amp;""""&amp;","&amp;""""&amp;"value"&amp;""""&amp;":"&amp;""""&amp;G40&amp;""""&amp;","&amp;""""&amp;"description"&amp;""""&amp;":"&amp;""""&amp;H40&amp;""""&amp;","&amp;""""&amp;"price"&amp;""""&amp;":"&amp;""""&amp;H40&amp;""""&amp;"},"</f>
        <v>{"id":"39","car_part_id":"39","bestbuy_id":"2004","category":"battery","brand":"energizer","name":"","value":"","description":"15850","price":"15850"},</v>
      </c>
      <c r="W40" s="5" t="str">
        <f aca="false">IFERROR(VLOOKUP(B40,Sheet11!$B$2:$I$70,7,0),"")</f>
        <v/>
      </c>
      <c r="X40" s="5" t="str">
        <f aca="false">TRIM(I40)&amp;TRIM(W40)</f>
        <v>{"id":"39","car_part_id":"39","bestbuy_id":"2004","category":"battery","brand":"energizer","name":"","value":"","description":"15850","price":"15850"},</v>
      </c>
    </row>
    <row r="41" customFormat="false" ht="13.8" hidden="false" customHeight="false" outlineLevel="0" collapsed="false">
      <c r="A41" s="5" t="n">
        <v>40</v>
      </c>
      <c r="B41" s="5" t="n">
        <v>40</v>
      </c>
      <c r="C41" s="5" t="n">
        <f aca="false">VLOOKUP(A41,car_part!$A$2:$K$620,11,0)</f>
        <v>0</v>
      </c>
      <c r="D41" s="5" t="s">
        <v>784</v>
      </c>
      <c r="E41" s="5" t="s">
        <v>785</v>
      </c>
      <c r="F41" s="0"/>
      <c r="G41" s="20"/>
      <c r="I41" s="5" t="str">
        <f aca="false">"{"&amp;""""&amp;"id"&amp;""""&amp;":"&amp;""""&amp;A41&amp;""""&amp;","&amp;""""&amp;"car_part_id"&amp;""""&amp;":"&amp;""""&amp;B41&amp;""""&amp;","&amp;""""&amp;"bestbuy_id"&amp;""""&amp;":"&amp;""""&amp;C41&amp;""""&amp;","&amp;""""&amp;"category"&amp;""""&amp;":"&amp;""""&amp;D41&amp;""""&amp;","&amp;""""&amp;"brand"&amp;""""&amp;":"&amp;""""&amp;E41&amp;""""&amp;","&amp;""""&amp;"name"&amp;""""&amp;":"&amp;""""&amp;F41&amp;""""&amp;","&amp;""""&amp;"value"&amp;""""&amp;":"&amp;""""&amp;G41&amp;""""&amp;","&amp;""""&amp;"description"&amp;""""&amp;":"&amp;""""&amp;H41&amp;""""&amp;","&amp;""""&amp;"price"&amp;""""&amp;":"&amp;""""&amp;H41&amp;""""&amp;"},"</f>
        <v>{"id":"40","car_part_id":"40","bestbuy_id":"0","category":"battery","brand":"energizer","name":"","value":"","description":"","price":""},</v>
      </c>
      <c r="W41" s="5" t="str">
        <f aca="false">IFERROR(VLOOKUP(B41,Sheet11!$B$2:$I$70,7,0),"")</f>
        <v/>
      </c>
      <c r="X41" s="5" t="str">
        <f aca="false">TRIM(I41)&amp;TRIM(W41)</f>
        <v>{"id":"40","car_part_id":"40","bestbuy_id":"0","category":"battery","brand":"energizer","name":"","value":"","description":"","price":""},</v>
      </c>
    </row>
    <row r="42" customFormat="false" ht="13.8" hidden="false" customHeight="false" outlineLevel="0" collapsed="false">
      <c r="A42" s="5" t="n">
        <v>41</v>
      </c>
      <c r="B42" s="5" t="n">
        <v>41</v>
      </c>
      <c r="C42" s="5" t="n">
        <f aca="false">VLOOKUP(A42,car_part!$A$2:$K$620,11,0)</f>
        <v>1995</v>
      </c>
      <c r="D42" s="5" t="s">
        <v>784</v>
      </c>
      <c r="E42" s="5" t="s">
        <v>785</v>
      </c>
      <c r="F42" s="5" t="str">
        <f aca="false">VLOOKUP(B42,car_part!A42:H660,8,0)</f>
        <v>D26L</v>
      </c>
      <c r="G42" s="20"/>
      <c r="H42" s="21" t="n">
        <v>6300</v>
      </c>
      <c r="I42" s="5" t="str">
        <f aca="false">"{"&amp;""""&amp;"id"&amp;""""&amp;":"&amp;""""&amp;A42&amp;""""&amp;","&amp;""""&amp;"car_part_id"&amp;""""&amp;":"&amp;""""&amp;B42&amp;""""&amp;","&amp;""""&amp;"bestbuy_id"&amp;""""&amp;":"&amp;""""&amp;C42&amp;""""&amp;","&amp;""""&amp;"category"&amp;""""&amp;":"&amp;""""&amp;D42&amp;""""&amp;","&amp;""""&amp;"brand"&amp;""""&amp;":"&amp;""""&amp;E42&amp;""""&amp;","&amp;""""&amp;"name"&amp;""""&amp;":"&amp;""""&amp;F42&amp;""""&amp;","&amp;""""&amp;"value"&amp;""""&amp;":"&amp;""""&amp;G42&amp;""""&amp;","&amp;""""&amp;"description"&amp;""""&amp;":"&amp;""""&amp;H42&amp;""""&amp;","&amp;""""&amp;"price"&amp;""""&amp;":"&amp;""""&amp;H42&amp;""""&amp;"},"</f>
        <v>{"id":"41","car_part_id":"41","bestbuy_id":"1995","category":"battery","brand":"energizer","name":"D26L","value":"","description":"6300","price":"6300"},</v>
      </c>
      <c r="W42" s="5" t="str">
        <f aca="false">IFERROR(VLOOKUP(B42,Sheet11!$B$2:$I$70,7,0),"")</f>
        <v/>
      </c>
      <c r="X42" s="5" t="str">
        <f aca="false">TRIM(I42)&amp;TRIM(W42)</f>
        <v>{"id":"41","car_part_id":"41","bestbuy_id":"1995","category":"battery","brand":"energizer","name":"D26L","value":"","description":"6300","price":"6300"},</v>
      </c>
    </row>
    <row r="43" customFormat="false" ht="13.8" hidden="false" customHeight="false" outlineLevel="0" collapsed="false">
      <c r="A43" s="5" t="n">
        <v>42</v>
      </c>
      <c r="B43" s="5" t="n">
        <v>42</v>
      </c>
      <c r="C43" s="5" t="n">
        <f aca="false">VLOOKUP(A43,car_part!$A$2:$K$620,11,0)</f>
        <v>1995</v>
      </c>
      <c r="D43" s="5" t="s">
        <v>784</v>
      </c>
      <c r="E43" s="5" t="s">
        <v>785</v>
      </c>
      <c r="F43" s="5" t="str">
        <f aca="false">VLOOKUP(B43,car_part!A43:H661,8,0)</f>
        <v>D26L</v>
      </c>
      <c r="G43" s="20"/>
      <c r="H43" s="21" t="n">
        <v>6300</v>
      </c>
      <c r="I43" s="5" t="str">
        <f aca="false">"{"&amp;""""&amp;"id"&amp;""""&amp;":"&amp;""""&amp;A43&amp;""""&amp;","&amp;""""&amp;"car_part_id"&amp;""""&amp;":"&amp;""""&amp;B43&amp;""""&amp;","&amp;""""&amp;"bestbuy_id"&amp;""""&amp;":"&amp;""""&amp;C43&amp;""""&amp;","&amp;""""&amp;"category"&amp;""""&amp;":"&amp;""""&amp;D43&amp;""""&amp;","&amp;""""&amp;"brand"&amp;""""&amp;":"&amp;""""&amp;E43&amp;""""&amp;","&amp;""""&amp;"name"&amp;""""&amp;":"&amp;""""&amp;F43&amp;""""&amp;","&amp;""""&amp;"value"&amp;""""&amp;":"&amp;""""&amp;G43&amp;""""&amp;","&amp;""""&amp;"description"&amp;""""&amp;":"&amp;""""&amp;H43&amp;""""&amp;","&amp;""""&amp;"price"&amp;""""&amp;":"&amp;""""&amp;H43&amp;""""&amp;"},"</f>
        <v>{"id":"42","car_part_id":"42","bestbuy_id":"1995","category":"battery","brand":"energizer","name":"D26L","value":"","description":"6300","price":"6300"},</v>
      </c>
      <c r="W43" s="5" t="str">
        <f aca="false">IFERROR(VLOOKUP(B43,Sheet11!$B$2:$I$70,7,0),"")</f>
        <v/>
      </c>
      <c r="X43" s="5" t="str">
        <f aca="false">TRIM(I43)&amp;TRIM(W43)</f>
        <v>{"id":"42","car_part_id":"42","bestbuy_id":"1995","category":"battery","brand":"energizer","name":"D26L","value":"","description":"6300","price":"6300"},</v>
      </c>
    </row>
    <row r="44" customFormat="false" ht="13.8" hidden="false" customHeight="false" outlineLevel="0" collapsed="false">
      <c r="A44" s="5" t="n">
        <v>43</v>
      </c>
      <c r="B44" s="5" t="n">
        <v>43</v>
      </c>
      <c r="C44" s="5" t="n">
        <f aca="false">VLOOKUP(A44,car_part!$A$2:$K$620,11,0)</f>
        <v>1995</v>
      </c>
      <c r="D44" s="5" t="s">
        <v>784</v>
      </c>
      <c r="E44" s="5" t="s">
        <v>785</v>
      </c>
      <c r="F44" s="5" t="str">
        <f aca="false">VLOOKUP(B44,car_part!A44:H662,8,0)</f>
        <v>D26L</v>
      </c>
      <c r="G44" s="24"/>
      <c r="H44" s="21" t="n">
        <v>6300</v>
      </c>
      <c r="I44" s="5" t="str">
        <f aca="false">"{"&amp;""""&amp;"id"&amp;""""&amp;":"&amp;""""&amp;A44&amp;""""&amp;","&amp;""""&amp;"car_part_id"&amp;""""&amp;":"&amp;""""&amp;B44&amp;""""&amp;","&amp;""""&amp;"bestbuy_id"&amp;""""&amp;":"&amp;""""&amp;C44&amp;""""&amp;","&amp;""""&amp;"category"&amp;""""&amp;":"&amp;""""&amp;D44&amp;""""&amp;","&amp;""""&amp;"brand"&amp;""""&amp;":"&amp;""""&amp;E44&amp;""""&amp;","&amp;""""&amp;"name"&amp;""""&amp;":"&amp;""""&amp;F44&amp;""""&amp;","&amp;""""&amp;"value"&amp;""""&amp;":"&amp;""""&amp;G44&amp;""""&amp;","&amp;""""&amp;"description"&amp;""""&amp;":"&amp;""""&amp;H44&amp;""""&amp;","&amp;""""&amp;"price"&amp;""""&amp;":"&amp;""""&amp;H44&amp;""""&amp;"},"</f>
        <v>{"id":"43","car_part_id":"43","bestbuy_id":"1995","category":"battery","brand":"energizer","name":"D26L","value":"","description":"6300","price":"6300"},</v>
      </c>
      <c r="W44" s="5" t="str">
        <f aca="false">IFERROR(VLOOKUP(B44,Sheet11!$B$2:$I$70,7,0),"")</f>
        <v/>
      </c>
      <c r="X44" s="5" t="str">
        <f aca="false">TRIM(I44)&amp;TRIM(W44)</f>
        <v>{"id":"43","car_part_id":"43","bestbuy_id":"1995","category":"battery","brand":"energizer","name":"D26L","value":"","description":"6300","price":"6300"},</v>
      </c>
    </row>
    <row r="45" customFormat="false" ht="13.8" hidden="false" customHeight="false" outlineLevel="0" collapsed="false">
      <c r="A45" s="5" t="n">
        <v>44</v>
      </c>
      <c r="B45" s="5" t="n">
        <v>44</v>
      </c>
      <c r="C45" s="5" t="n">
        <f aca="false">VLOOKUP(A45,car_part!$A$2:$K$620,11,0)</f>
        <v>1995</v>
      </c>
      <c r="D45" s="5" t="s">
        <v>784</v>
      </c>
      <c r="E45" s="5" t="s">
        <v>785</v>
      </c>
      <c r="F45" s="5" t="str">
        <f aca="false">VLOOKUP(B45,car_part!A45:H663,8,0)</f>
        <v>D26L</v>
      </c>
      <c r="G45" s="24"/>
      <c r="H45" s="21" t="n">
        <v>6300</v>
      </c>
      <c r="I45" s="5" t="str">
        <f aca="false">"{"&amp;""""&amp;"id"&amp;""""&amp;":"&amp;""""&amp;A45&amp;""""&amp;","&amp;""""&amp;"car_part_id"&amp;""""&amp;":"&amp;""""&amp;B45&amp;""""&amp;","&amp;""""&amp;"bestbuy_id"&amp;""""&amp;":"&amp;""""&amp;C45&amp;""""&amp;","&amp;""""&amp;"category"&amp;""""&amp;":"&amp;""""&amp;D45&amp;""""&amp;","&amp;""""&amp;"brand"&amp;""""&amp;":"&amp;""""&amp;E45&amp;""""&amp;","&amp;""""&amp;"name"&amp;""""&amp;":"&amp;""""&amp;F45&amp;""""&amp;","&amp;""""&amp;"value"&amp;""""&amp;":"&amp;""""&amp;G45&amp;""""&amp;","&amp;""""&amp;"description"&amp;""""&amp;":"&amp;""""&amp;H45&amp;""""&amp;","&amp;""""&amp;"price"&amp;""""&amp;":"&amp;""""&amp;H45&amp;""""&amp;"},"</f>
        <v>{"id":"44","car_part_id":"44","bestbuy_id":"1995","category":"battery","brand":"energizer","name":"D26L","value":"","description":"6300","price":"6300"},</v>
      </c>
      <c r="W45" s="5" t="str">
        <f aca="false">IFERROR(VLOOKUP(B45,Sheet11!$B$2:$I$70,7,0),"")</f>
        <v/>
      </c>
      <c r="X45" s="5" t="str">
        <f aca="false">TRIM(I45)&amp;TRIM(W45)</f>
        <v>{"id":"44","car_part_id":"44","bestbuy_id":"1995","category":"battery","brand":"energizer","name":"D26L","value":"","description":"6300","price":"6300"},</v>
      </c>
    </row>
    <row r="46" customFormat="false" ht="13.8" hidden="false" customHeight="false" outlineLevel="0" collapsed="false">
      <c r="A46" s="5" t="n">
        <v>45</v>
      </c>
      <c r="B46" s="5" t="n">
        <v>45</v>
      </c>
      <c r="C46" s="5" t="n">
        <f aca="false">VLOOKUP(A46,car_part!$A$2:$K$620,11,0)</f>
        <v>1982</v>
      </c>
      <c r="D46" s="5" t="s">
        <v>784</v>
      </c>
      <c r="E46" s="5" t="s">
        <v>785</v>
      </c>
      <c r="F46" s="5" t="str">
        <f aca="false">VLOOKUP(B46,car_part!A46:H664,8,0)</f>
        <v>D26R</v>
      </c>
      <c r="G46" s="24"/>
      <c r="H46" s="21" t="n">
        <v>6300</v>
      </c>
      <c r="I46" s="5" t="str">
        <f aca="false">"{"&amp;""""&amp;"id"&amp;""""&amp;":"&amp;""""&amp;A46&amp;""""&amp;","&amp;""""&amp;"car_part_id"&amp;""""&amp;":"&amp;""""&amp;B46&amp;""""&amp;","&amp;""""&amp;"bestbuy_id"&amp;""""&amp;":"&amp;""""&amp;C46&amp;""""&amp;","&amp;""""&amp;"category"&amp;""""&amp;":"&amp;""""&amp;D46&amp;""""&amp;","&amp;""""&amp;"brand"&amp;""""&amp;":"&amp;""""&amp;E46&amp;""""&amp;","&amp;""""&amp;"name"&amp;""""&amp;":"&amp;""""&amp;F46&amp;""""&amp;","&amp;""""&amp;"value"&amp;""""&amp;":"&amp;""""&amp;G46&amp;""""&amp;","&amp;""""&amp;"description"&amp;""""&amp;":"&amp;""""&amp;H46&amp;""""&amp;","&amp;""""&amp;"price"&amp;""""&amp;":"&amp;""""&amp;H46&amp;""""&amp;"},"</f>
        <v>{"id":"45","car_part_id":"45","bestbuy_id":"1982","category":"battery","brand":"energizer","name":"D26R","value":"","description":"6300","price":"6300"},</v>
      </c>
      <c r="W46" s="5" t="str">
        <f aca="false">IFERROR(VLOOKUP(B46,Sheet11!$B$2:$I$70,7,0),"")</f>
        <v/>
      </c>
      <c r="X46" s="5" t="str">
        <f aca="false">TRIM(I46)&amp;TRIM(W46)</f>
        <v>{"id":"45","car_part_id":"45","bestbuy_id":"1982","category":"battery","brand":"energizer","name":"D26R","value":"","description":"6300","price":"6300"},</v>
      </c>
    </row>
    <row r="47" customFormat="false" ht="13.8" hidden="false" customHeight="false" outlineLevel="0" collapsed="false">
      <c r="A47" s="5" t="n">
        <v>46</v>
      </c>
      <c r="B47" s="5" t="n">
        <v>46</v>
      </c>
      <c r="C47" s="5" t="n">
        <f aca="false">VLOOKUP(A47,car_part!$A$2:$K$620,11,0)</f>
        <v>1983</v>
      </c>
      <c r="D47" s="5" t="s">
        <v>784</v>
      </c>
      <c r="E47" s="5" t="s">
        <v>785</v>
      </c>
      <c r="F47" s="5" t="str">
        <f aca="false">VLOOKUP(B47,car_part!A47:H665,8,0)</f>
        <v>D23L</v>
      </c>
      <c r="G47" s="24"/>
      <c r="H47" s="21" t="n">
        <v>5950</v>
      </c>
      <c r="I47" s="5" t="str">
        <f aca="false">"{"&amp;""""&amp;"id"&amp;""""&amp;":"&amp;""""&amp;A47&amp;""""&amp;","&amp;""""&amp;"car_part_id"&amp;""""&amp;":"&amp;""""&amp;B47&amp;""""&amp;","&amp;""""&amp;"bestbuy_id"&amp;""""&amp;":"&amp;""""&amp;C47&amp;""""&amp;","&amp;""""&amp;"category"&amp;""""&amp;":"&amp;""""&amp;D47&amp;""""&amp;","&amp;""""&amp;"brand"&amp;""""&amp;":"&amp;""""&amp;E47&amp;""""&amp;","&amp;""""&amp;"name"&amp;""""&amp;":"&amp;""""&amp;F47&amp;""""&amp;","&amp;""""&amp;"value"&amp;""""&amp;":"&amp;""""&amp;G47&amp;""""&amp;","&amp;""""&amp;"description"&amp;""""&amp;":"&amp;""""&amp;H47&amp;""""&amp;","&amp;""""&amp;"price"&amp;""""&amp;":"&amp;""""&amp;H47&amp;""""&amp;"},"</f>
        <v>{"id":"46","car_part_id":"46","bestbuy_id":"1983","category":"battery","brand":"energizer","name":"D23L","value":"","description":"5950","price":"5950"},</v>
      </c>
      <c r="W47" s="5" t="str">
        <f aca="false">IFERROR(VLOOKUP(B47,Sheet11!$B$2:$I$70,7,0),"")</f>
        <v/>
      </c>
      <c r="X47" s="5" t="str">
        <f aca="false">TRIM(I47)&amp;TRIM(W47)</f>
        <v>{"id":"46","car_part_id":"46","bestbuy_id":"1983","category":"battery","brand":"energizer","name":"D23L","value":"","description":"5950","price":"5950"},</v>
      </c>
    </row>
    <row r="48" customFormat="false" ht="13.8" hidden="false" customHeight="false" outlineLevel="0" collapsed="false">
      <c r="A48" s="5" t="n">
        <v>47</v>
      </c>
      <c r="B48" s="5" t="n">
        <v>47</v>
      </c>
      <c r="C48" s="5" t="n">
        <f aca="false">VLOOKUP(A48,car_part!$A$2:$K$620,11,0)</f>
        <v>0</v>
      </c>
      <c r="D48" s="5" t="s">
        <v>784</v>
      </c>
      <c r="E48" s="5" t="s">
        <v>785</v>
      </c>
      <c r="F48" s="5" t="str">
        <f aca="false">VLOOKUP(B48,car_part!A48:H666,8,0)</f>
        <v>DIN55</v>
      </c>
      <c r="G48" s="24"/>
      <c r="I48" s="5" t="str">
        <f aca="false">"{"&amp;""""&amp;"id"&amp;""""&amp;":"&amp;""""&amp;A48&amp;""""&amp;","&amp;""""&amp;"car_part_id"&amp;""""&amp;":"&amp;""""&amp;B48&amp;""""&amp;","&amp;""""&amp;"bestbuy_id"&amp;""""&amp;":"&amp;""""&amp;C48&amp;""""&amp;","&amp;""""&amp;"category"&amp;""""&amp;":"&amp;""""&amp;D48&amp;""""&amp;","&amp;""""&amp;"brand"&amp;""""&amp;":"&amp;""""&amp;E48&amp;""""&amp;","&amp;""""&amp;"name"&amp;""""&amp;":"&amp;""""&amp;F48&amp;""""&amp;","&amp;""""&amp;"value"&amp;""""&amp;":"&amp;""""&amp;G48&amp;""""&amp;","&amp;""""&amp;"description"&amp;""""&amp;":"&amp;""""&amp;H48&amp;""""&amp;","&amp;""""&amp;"price"&amp;""""&amp;":"&amp;""""&amp;H48&amp;""""&amp;"},"</f>
        <v>{"id":"47","car_part_id":"47","bestbuy_id":"0","category":"battery","brand":"energizer","name":"DIN55","value":"","description":"","price":""},</v>
      </c>
      <c r="W48" s="5" t="str">
        <f aca="false">IFERROR(VLOOKUP(B48,Sheet11!$B$2:$I$70,7,0),"")</f>
        <v/>
      </c>
      <c r="X48" s="5" t="str">
        <f aca="false">TRIM(I48)&amp;TRIM(W48)</f>
        <v>{"id":"47","car_part_id":"47","bestbuy_id":"0","category":"battery","brand":"energizer","name":"DIN55","value":"","description":"","price":""},</v>
      </c>
    </row>
    <row r="49" customFormat="false" ht="13.8" hidden="false" customHeight="false" outlineLevel="0" collapsed="false">
      <c r="A49" s="5" t="n">
        <v>48</v>
      </c>
      <c r="B49" s="5" t="n">
        <v>48</v>
      </c>
      <c r="C49" s="5" t="n">
        <f aca="false">VLOOKUP(A49,car_part!$A$2:$K$620,11,0)</f>
        <v>0</v>
      </c>
      <c r="D49" s="5" t="s">
        <v>784</v>
      </c>
      <c r="E49" s="5" t="s">
        <v>785</v>
      </c>
      <c r="F49" s="5" t="str">
        <f aca="false">VLOOKUP(B49,car_part!A49:H667,8,0)</f>
        <v>DIN44</v>
      </c>
      <c r="G49" s="24"/>
      <c r="I49" s="5" t="str">
        <f aca="false">"{"&amp;""""&amp;"id"&amp;""""&amp;":"&amp;""""&amp;A49&amp;""""&amp;","&amp;""""&amp;"car_part_id"&amp;""""&amp;":"&amp;""""&amp;B49&amp;""""&amp;","&amp;""""&amp;"bestbuy_id"&amp;""""&amp;":"&amp;""""&amp;C49&amp;""""&amp;","&amp;""""&amp;"category"&amp;""""&amp;":"&amp;""""&amp;D49&amp;""""&amp;","&amp;""""&amp;"brand"&amp;""""&amp;":"&amp;""""&amp;E49&amp;""""&amp;","&amp;""""&amp;"name"&amp;""""&amp;":"&amp;""""&amp;F49&amp;""""&amp;","&amp;""""&amp;"value"&amp;""""&amp;":"&amp;""""&amp;G49&amp;""""&amp;","&amp;""""&amp;"description"&amp;""""&amp;":"&amp;""""&amp;H49&amp;""""&amp;","&amp;""""&amp;"price"&amp;""""&amp;":"&amp;""""&amp;H49&amp;""""&amp;"},"</f>
        <v>{"id":"48","car_part_id":"48","bestbuy_id":"0","category":"battery","brand":"energizer","name":"DIN44","value":"","description":"","price":""},</v>
      </c>
      <c r="W49" s="5" t="str">
        <f aca="false">IFERROR(VLOOKUP(B49,Sheet11!$B$2:$I$70,7,0),"")</f>
        <v/>
      </c>
      <c r="X49" s="5" t="str">
        <f aca="false">TRIM(I49)&amp;TRIM(W49)</f>
        <v>{"id":"48","car_part_id":"48","bestbuy_id":"0","category":"battery","brand":"energizer","name":"DIN44","value":"","description":"","price":""},</v>
      </c>
    </row>
    <row r="50" customFormat="false" ht="13.8" hidden="false" customHeight="false" outlineLevel="0" collapsed="false">
      <c r="A50" s="5" t="n">
        <v>49</v>
      </c>
      <c r="B50" s="5" t="n">
        <v>49</v>
      </c>
      <c r="C50" s="5" t="n">
        <f aca="false">VLOOKUP(A50,car_part!$A$2:$K$620,11,0)</f>
        <v>0</v>
      </c>
      <c r="D50" s="5" t="s">
        <v>784</v>
      </c>
      <c r="E50" s="5" t="s">
        <v>785</v>
      </c>
      <c r="F50" s="5" t="str">
        <f aca="false">VLOOKUP(B50,car_part!A50:H668,8,0)</f>
        <v>B21L</v>
      </c>
      <c r="G50" s="20"/>
      <c r="I50" s="5" t="str">
        <f aca="false">"{"&amp;""""&amp;"id"&amp;""""&amp;":"&amp;""""&amp;A50&amp;""""&amp;","&amp;""""&amp;"car_part_id"&amp;""""&amp;":"&amp;""""&amp;B50&amp;""""&amp;","&amp;""""&amp;"bestbuy_id"&amp;""""&amp;":"&amp;""""&amp;C50&amp;""""&amp;","&amp;""""&amp;"category"&amp;""""&amp;":"&amp;""""&amp;D50&amp;""""&amp;","&amp;""""&amp;"brand"&amp;""""&amp;":"&amp;""""&amp;E50&amp;""""&amp;","&amp;""""&amp;"name"&amp;""""&amp;":"&amp;""""&amp;F50&amp;""""&amp;","&amp;""""&amp;"value"&amp;""""&amp;":"&amp;""""&amp;G50&amp;""""&amp;","&amp;""""&amp;"description"&amp;""""&amp;":"&amp;""""&amp;H50&amp;""""&amp;","&amp;""""&amp;"price"&amp;""""&amp;":"&amp;""""&amp;H50&amp;""""&amp;"},"</f>
        <v>{"id":"49","car_part_id":"49","bestbuy_id":"0","category":"battery","brand":"energizer","name":"B21L","value":"","description":"","price":""},</v>
      </c>
      <c r="W50" s="5" t="str">
        <f aca="false">IFERROR(VLOOKUP(B50,Sheet11!$B$2:$I$70,7,0),"")</f>
        <v/>
      </c>
      <c r="X50" s="5" t="str">
        <f aca="false">TRIM(I50)&amp;TRIM(W50)</f>
        <v>{"id":"49","car_part_id":"49","bestbuy_id":"0","category":"battery","brand":"energizer","name":"B21L","value":"","description":"","price":""},</v>
      </c>
    </row>
    <row r="51" customFormat="false" ht="13.8" hidden="false" customHeight="false" outlineLevel="0" collapsed="false">
      <c r="A51" s="5" t="n">
        <v>50</v>
      </c>
      <c r="B51" s="5" t="n">
        <v>50</v>
      </c>
      <c r="C51" s="5" t="n">
        <v>2001</v>
      </c>
      <c r="D51" s="5" t="s">
        <v>784</v>
      </c>
      <c r="E51" s="5" t="s">
        <v>785</v>
      </c>
      <c r="F51" s="5" t="str">
        <f aca="false">VLOOKUP(B51,car_part!A51:H669,8,0)</f>
        <v>DIN66</v>
      </c>
      <c r="G51" s="20"/>
      <c r="H51" s="21" t="n">
        <v>7950</v>
      </c>
      <c r="I51" s="5" t="str">
        <f aca="false">"{"&amp;""""&amp;"id"&amp;""""&amp;":"&amp;""""&amp;A51&amp;""""&amp;","&amp;""""&amp;"car_part_id"&amp;""""&amp;":"&amp;""""&amp;B51&amp;""""&amp;","&amp;""""&amp;"bestbuy_id"&amp;""""&amp;":"&amp;""""&amp;C51&amp;""""&amp;","&amp;""""&amp;"category"&amp;""""&amp;":"&amp;""""&amp;D51&amp;""""&amp;","&amp;""""&amp;"brand"&amp;""""&amp;":"&amp;""""&amp;E51&amp;""""&amp;","&amp;""""&amp;"name"&amp;""""&amp;":"&amp;""""&amp;F51&amp;""""&amp;","&amp;""""&amp;"value"&amp;""""&amp;":"&amp;""""&amp;G51&amp;""""&amp;","&amp;""""&amp;"description"&amp;""""&amp;":"&amp;""""&amp;H51&amp;""""&amp;","&amp;""""&amp;"price"&amp;""""&amp;":"&amp;""""&amp;H51&amp;""""&amp;"},"</f>
        <v>{"id":"50","car_part_id":"50","bestbuy_id":"2001","category":"battery","brand":"energizer","name":"DIN66","value":"","description":"7950","price":"7950"},</v>
      </c>
      <c r="W51" s="5" t="str">
        <f aca="false">IFERROR(VLOOKUP(B51,Sheet11!$B$2:$I$70,7,0),"")</f>
        <v>{"id":"628","car_part_id":"50","bestbuy_id":"2004","category":"battery","brand":"energizer","name":"DIN66","description":"","price":"15850"},</v>
      </c>
      <c r="X51" s="5" t="str">
        <f aca="false">TRIM(I51)&amp;TRIM(W51)</f>
        <v>{"id":"50","car_part_id":"50","bestbuy_id":"2001","category":"battery","brand":"energizer","name":"DIN66","value":"","description":"7950","price":"7950"},{"id":"628","car_part_id":"50","bestbuy_id":"2004","category":"battery","brand":"energizer","name":"DIN66","description":"","price":"15850"},</v>
      </c>
    </row>
    <row r="52" customFormat="false" ht="13.8" hidden="false" customHeight="false" outlineLevel="0" collapsed="false">
      <c r="A52" s="5" t="n">
        <v>51</v>
      </c>
      <c r="B52" s="5" t="n">
        <v>51</v>
      </c>
      <c r="C52" s="5" t="n">
        <v>2001</v>
      </c>
      <c r="D52" s="5" t="s">
        <v>784</v>
      </c>
      <c r="E52" s="5" t="s">
        <v>785</v>
      </c>
      <c r="F52" s="5" t="str">
        <f aca="false">VLOOKUP(B52,car_part!A52:H670,8,0)</f>
        <v>DIN66</v>
      </c>
      <c r="G52" s="20"/>
      <c r="H52" s="21" t="n">
        <v>7950</v>
      </c>
      <c r="I52" s="5" t="str">
        <f aca="false">"{"&amp;""""&amp;"id"&amp;""""&amp;":"&amp;""""&amp;A52&amp;""""&amp;","&amp;""""&amp;"car_part_id"&amp;""""&amp;":"&amp;""""&amp;B52&amp;""""&amp;","&amp;""""&amp;"bestbuy_id"&amp;""""&amp;":"&amp;""""&amp;C52&amp;""""&amp;","&amp;""""&amp;"category"&amp;""""&amp;":"&amp;""""&amp;D52&amp;""""&amp;","&amp;""""&amp;"brand"&amp;""""&amp;":"&amp;""""&amp;E52&amp;""""&amp;","&amp;""""&amp;"name"&amp;""""&amp;":"&amp;""""&amp;F52&amp;""""&amp;","&amp;""""&amp;"value"&amp;""""&amp;":"&amp;""""&amp;G52&amp;""""&amp;","&amp;""""&amp;"description"&amp;""""&amp;":"&amp;""""&amp;H52&amp;""""&amp;","&amp;""""&amp;"price"&amp;""""&amp;":"&amp;""""&amp;H52&amp;""""&amp;"},"</f>
        <v>{"id":"51","car_part_id":"51","bestbuy_id":"2001","category":"battery","brand":"energizer","name":"DIN66","value":"","description":"7950","price":"7950"},</v>
      </c>
      <c r="W52" s="5" t="str">
        <f aca="false">IFERROR(VLOOKUP(B52,Sheet11!$B$2:$I$70,7,0),"")</f>
        <v>{"id":"629","car_part_id":"51","bestbuy_id":"2004","category":"battery","brand":"energizer","name":"DIN66","description":"","price":"15850"},</v>
      </c>
      <c r="X52" s="5" t="str">
        <f aca="false">TRIM(I52)&amp;TRIM(W52)</f>
        <v>{"id":"51","car_part_id":"51","bestbuy_id":"2001","category":"battery","brand":"energizer","name":"DIN66","value":"","description":"7950","price":"7950"},{"id":"629","car_part_id":"51","bestbuy_id":"2004","category":"battery","brand":"energizer","name":"DIN66","description":"","price":"15850"},</v>
      </c>
    </row>
    <row r="53" customFormat="false" ht="13.8" hidden="false" customHeight="false" outlineLevel="0" collapsed="false">
      <c r="A53" s="5" t="n">
        <v>52</v>
      </c>
      <c r="B53" s="5" t="n">
        <v>52</v>
      </c>
      <c r="C53" s="5" t="n">
        <f aca="false">VLOOKUP(A53,car_part!$A$2:$K$620,11,0)</f>
        <v>1995</v>
      </c>
      <c r="D53" s="5" t="s">
        <v>784</v>
      </c>
      <c r="E53" s="5" t="s">
        <v>785</v>
      </c>
      <c r="F53" s="5" t="str">
        <f aca="false">VLOOKUP(B53,car_part!A53:H671,8,0)</f>
        <v>D26L</v>
      </c>
      <c r="G53" s="20"/>
      <c r="H53" s="21" t="n">
        <v>6300</v>
      </c>
      <c r="I53" s="5" t="str">
        <f aca="false">"{"&amp;""""&amp;"id"&amp;""""&amp;":"&amp;""""&amp;A53&amp;""""&amp;","&amp;""""&amp;"car_part_id"&amp;""""&amp;":"&amp;""""&amp;B53&amp;""""&amp;","&amp;""""&amp;"bestbuy_id"&amp;""""&amp;":"&amp;""""&amp;C53&amp;""""&amp;","&amp;""""&amp;"category"&amp;""""&amp;":"&amp;""""&amp;D53&amp;""""&amp;","&amp;""""&amp;"brand"&amp;""""&amp;":"&amp;""""&amp;E53&amp;""""&amp;","&amp;""""&amp;"name"&amp;""""&amp;":"&amp;""""&amp;F53&amp;""""&amp;","&amp;""""&amp;"value"&amp;""""&amp;":"&amp;""""&amp;G53&amp;""""&amp;","&amp;""""&amp;"description"&amp;""""&amp;":"&amp;""""&amp;H53&amp;""""&amp;","&amp;""""&amp;"price"&amp;""""&amp;":"&amp;""""&amp;H53&amp;""""&amp;"},"</f>
        <v>{"id":"52","car_part_id":"52","bestbuy_id":"1995","category":"battery","brand":"energizer","name":"D26L","value":"","description":"6300","price":"6300"},</v>
      </c>
      <c r="W53" s="5" t="str">
        <f aca="false">IFERROR(VLOOKUP(B53,Sheet11!$B$2:$I$70,7,0),"")</f>
        <v/>
      </c>
      <c r="X53" s="5" t="str">
        <f aca="false">TRIM(I53)&amp;TRIM(W53)</f>
        <v>{"id":"52","car_part_id":"52","bestbuy_id":"1995","category":"battery","brand":"energizer","name":"D26L","value":"","description":"6300","price":"6300"},</v>
      </c>
    </row>
    <row r="54" customFormat="false" ht="13.8" hidden="false" customHeight="false" outlineLevel="0" collapsed="false">
      <c r="A54" s="5" t="n">
        <v>53</v>
      </c>
      <c r="B54" s="5" t="n">
        <v>53</v>
      </c>
      <c r="C54" s="5" t="n">
        <f aca="false">VLOOKUP(A54,car_part!$A$2:$K$620,11,0)</f>
        <v>0</v>
      </c>
      <c r="D54" s="5" t="s">
        <v>784</v>
      </c>
      <c r="E54" s="5" t="s">
        <v>785</v>
      </c>
      <c r="F54" s="5" t="str">
        <f aca="false">VLOOKUP(B54,car_part!A54:H672,8,0)</f>
        <v>DIN44</v>
      </c>
      <c r="G54" s="20"/>
      <c r="I54" s="5" t="str">
        <f aca="false">"{"&amp;""""&amp;"id"&amp;""""&amp;":"&amp;""""&amp;A54&amp;""""&amp;","&amp;""""&amp;"car_part_id"&amp;""""&amp;":"&amp;""""&amp;B54&amp;""""&amp;","&amp;""""&amp;"bestbuy_id"&amp;""""&amp;":"&amp;""""&amp;C54&amp;""""&amp;","&amp;""""&amp;"category"&amp;""""&amp;":"&amp;""""&amp;D54&amp;""""&amp;","&amp;""""&amp;"brand"&amp;""""&amp;":"&amp;""""&amp;E54&amp;""""&amp;","&amp;""""&amp;"name"&amp;""""&amp;":"&amp;""""&amp;F54&amp;""""&amp;","&amp;""""&amp;"value"&amp;""""&amp;":"&amp;""""&amp;G54&amp;""""&amp;","&amp;""""&amp;"description"&amp;""""&amp;":"&amp;""""&amp;H54&amp;""""&amp;","&amp;""""&amp;"price"&amp;""""&amp;":"&amp;""""&amp;H54&amp;""""&amp;"},"</f>
        <v>{"id":"53","car_part_id":"53","bestbuy_id":"0","category":"battery","brand":"energizer","name":"DIN44","value":"","description":"","price":""},</v>
      </c>
      <c r="W54" s="5" t="str">
        <f aca="false">IFERROR(VLOOKUP(B54,Sheet11!$B$2:$I$70,7,0),"")</f>
        <v/>
      </c>
      <c r="X54" s="5" t="str">
        <f aca="false">TRIM(I54)&amp;TRIM(W54)</f>
        <v>{"id":"53","car_part_id":"53","bestbuy_id":"0","category":"battery","brand":"energizer","name":"DIN44","value":"","description":"","price":""},</v>
      </c>
    </row>
    <row r="55" customFormat="false" ht="13.8" hidden="false" customHeight="false" outlineLevel="0" collapsed="false">
      <c r="A55" s="5" t="n">
        <v>54</v>
      </c>
      <c r="B55" s="5" t="n">
        <v>54</v>
      </c>
      <c r="C55" s="5" t="n">
        <v>2001</v>
      </c>
      <c r="D55" s="5" t="s">
        <v>784</v>
      </c>
      <c r="E55" s="5" t="s">
        <v>785</v>
      </c>
      <c r="F55" s="5" t="str">
        <f aca="false">VLOOKUP(B55,car_part!A55:H673,8,0)</f>
        <v>DIN66</v>
      </c>
      <c r="G55" s="20"/>
      <c r="H55" s="21" t="n">
        <v>7950</v>
      </c>
      <c r="I55" s="5" t="str">
        <f aca="false">"{"&amp;""""&amp;"id"&amp;""""&amp;":"&amp;""""&amp;A55&amp;""""&amp;","&amp;""""&amp;"car_part_id"&amp;""""&amp;":"&amp;""""&amp;B55&amp;""""&amp;","&amp;""""&amp;"bestbuy_id"&amp;""""&amp;":"&amp;""""&amp;C55&amp;""""&amp;","&amp;""""&amp;"category"&amp;""""&amp;":"&amp;""""&amp;D55&amp;""""&amp;","&amp;""""&amp;"brand"&amp;""""&amp;":"&amp;""""&amp;E55&amp;""""&amp;","&amp;""""&amp;"name"&amp;""""&amp;":"&amp;""""&amp;F55&amp;""""&amp;","&amp;""""&amp;"value"&amp;""""&amp;":"&amp;""""&amp;G55&amp;""""&amp;","&amp;""""&amp;"description"&amp;""""&amp;":"&amp;""""&amp;H55&amp;""""&amp;","&amp;""""&amp;"price"&amp;""""&amp;":"&amp;""""&amp;H55&amp;""""&amp;"},"</f>
        <v>{"id":"54","car_part_id":"54","bestbuy_id":"2001","category":"battery","brand":"energizer","name":"DIN66","value":"","description":"7950","price":"7950"},</v>
      </c>
      <c r="W55" s="5" t="str">
        <f aca="false">IFERROR(VLOOKUP(B55,Sheet11!$B$2:$I$70,7,0),"")</f>
        <v>{"id":"630","car_part_id":"54","bestbuy_id":"2004","category":"battery","brand":"energizer","name":"DIN66","description":"","price":"15850"},</v>
      </c>
      <c r="X55" s="5" t="str">
        <f aca="false">TRIM(I55)&amp;TRIM(W55)</f>
        <v>{"id":"54","car_part_id":"54","bestbuy_id":"2001","category":"battery","brand":"energizer","name":"DIN66","value":"","description":"7950","price":"7950"},{"id":"630","car_part_id":"54","bestbuy_id":"2004","category":"battery","brand":"energizer","name":"DIN66","description":"","price":"15850"},</v>
      </c>
    </row>
    <row r="56" customFormat="false" ht="13.8" hidden="false" customHeight="false" outlineLevel="0" collapsed="false">
      <c r="A56" s="5" t="n">
        <v>55</v>
      </c>
      <c r="B56" s="5" t="n">
        <v>55</v>
      </c>
      <c r="C56" s="5" t="n">
        <f aca="false">VLOOKUP(A56,car_part!$A$2:$K$620,11,0)</f>
        <v>0</v>
      </c>
      <c r="D56" s="5" t="s">
        <v>784</v>
      </c>
      <c r="E56" s="5" t="s">
        <v>785</v>
      </c>
      <c r="F56" s="5" t="str">
        <f aca="false">VLOOKUP(B56,car_part!A56:H674,8,0)</f>
        <v>B21L</v>
      </c>
      <c r="G56" s="20"/>
      <c r="I56" s="5" t="str">
        <f aca="false">"{"&amp;""""&amp;"id"&amp;""""&amp;":"&amp;""""&amp;A56&amp;""""&amp;","&amp;""""&amp;"car_part_id"&amp;""""&amp;":"&amp;""""&amp;B56&amp;""""&amp;","&amp;""""&amp;"bestbuy_id"&amp;""""&amp;":"&amp;""""&amp;C56&amp;""""&amp;","&amp;""""&amp;"category"&amp;""""&amp;":"&amp;""""&amp;D56&amp;""""&amp;","&amp;""""&amp;"brand"&amp;""""&amp;":"&amp;""""&amp;E56&amp;""""&amp;","&amp;""""&amp;"name"&amp;""""&amp;":"&amp;""""&amp;F56&amp;""""&amp;","&amp;""""&amp;"value"&amp;""""&amp;":"&amp;""""&amp;G56&amp;""""&amp;","&amp;""""&amp;"description"&amp;""""&amp;":"&amp;""""&amp;H56&amp;""""&amp;","&amp;""""&amp;"price"&amp;""""&amp;":"&amp;""""&amp;H56&amp;""""&amp;"},"</f>
        <v>{"id":"55","car_part_id":"55","bestbuy_id":"0","category":"battery","brand":"energizer","name":"B21L","value":"","description":"","price":""},</v>
      </c>
      <c r="W56" s="5" t="str">
        <f aca="false">IFERROR(VLOOKUP(B56,Sheet11!$B$2:$I$70,7,0),"")</f>
        <v/>
      </c>
      <c r="X56" s="5" t="str">
        <f aca="false">TRIM(I56)&amp;TRIM(W56)</f>
        <v>{"id":"55","car_part_id":"55","bestbuy_id":"0","category":"battery","brand":"energizer","name":"B21L","value":"","description":"","price":""},</v>
      </c>
    </row>
    <row r="57" customFormat="false" ht="13.8" hidden="false" customHeight="false" outlineLevel="0" collapsed="false">
      <c r="A57" s="5" t="n">
        <v>56</v>
      </c>
      <c r="B57" s="5" t="n">
        <v>56</v>
      </c>
      <c r="C57" s="5" t="n">
        <f aca="false">VLOOKUP(A57,car_part!$A$2:$K$620,11,0)</f>
        <v>0</v>
      </c>
      <c r="D57" s="5" t="s">
        <v>784</v>
      </c>
      <c r="E57" s="5" t="s">
        <v>785</v>
      </c>
      <c r="F57" s="5" t="str">
        <f aca="false">VLOOKUP(B57,car_part!A57:H675,8,0)</f>
        <v>DIN55R</v>
      </c>
      <c r="G57" s="20"/>
      <c r="I57" s="5" t="str">
        <f aca="false">"{"&amp;""""&amp;"id"&amp;""""&amp;":"&amp;""""&amp;A57&amp;""""&amp;","&amp;""""&amp;"car_part_id"&amp;""""&amp;":"&amp;""""&amp;B57&amp;""""&amp;","&amp;""""&amp;"bestbuy_id"&amp;""""&amp;":"&amp;""""&amp;C57&amp;""""&amp;","&amp;""""&amp;"category"&amp;""""&amp;":"&amp;""""&amp;D57&amp;""""&amp;","&amp;""""&amp;"brand"&amp;""""&amp;":"&amp;""""&amp;E57&amp;""""&amp;","&amp;""""&amp;"name"&amp;""""&amp;":"&amp;""""&amp;F57&amp;""""&amp;","&amp;""""&amp;"value"&amp;""""&amp;":"&amp;""""&amp;G57&amp;""""&amp;","&amp;""""&amp;"description"&amp;""""&amp;":"&amp;""""&amp;H57&amp;""""&amp;","&amp;""""&amp;"price"&amp;""""&amp;":"&amp;""""&amp;H57&amp;""""&amp;"},"</f>
        <v>{"id":"56","car_part_id":"56","bestbuy_id":"0","category":"battery","brand":"energizer","name":"DIN55R","value":"","description":"","price":""},</v>
      </c>
      <c r="W57" s="5" t="str">
        <f aca="false">IFERROR(VLOOKUP(B57,Sheet11!$B$2:$I$70,7,0),"")</f>
        <v/>
      </c>
      <c r="X57" s="5" t="str">
        <f aca="false">TRIM(I57)&amp;TRIM(W57)</f>
        <v>{"id":"56","car_part_id":"56","bestbuy_id":"0","category":"battery","brand":"energizer","name":"DIN55R","value":"","description":"","price":""},</v>
      </c>
    </row>
    <row r="58" customFormat="false" ht="13.8" hidden="false" customHeight="false" outlineLevel="0" collapsed="false">
      <c r="A58" s="5" t="n">
        <v>57</v>
      </c>
      <c r="B58" s="5" t="n">
        <v>57</v>
      </c>
      <c r="C58" s="5" t="n">
        <f aca="false">VLOOKUP(A58,car_part!$A$2:$K$620,11,0)</f>
        <v>0</v>
      </c>
      <c r="D58" s="5" t="s">
        <v>784</v>
      </c>
      <c r="E58" s="5" t="s">
        <v>785</v>
      </c>
      <c r="F58" s="5" t="str">
        <f aca="false">VLOOKUP(B58,car_part!A58:H676,8,0)</f>
        <v>DIN55R</v>
      </c>
      <c r="G58" s="20"/>
      <c r="I58" s="5" t="str">
        <f aca="false">"{"&amp;""""&amp;"id"&amp;""""&amp;":"&amp;""""&amp;A58&amp;""""&amp;","&amp;""""&amp;"car_part_id"&amp;""""&amp;":"&amp;""""&amp;B58&amp;""""&amp;","&amp;""""&amp;"bestbuy_id"&amp;""""&amp;":"&amp;""""&amp;C58&amp;""""&amp;","&amp;""""&amp;"category"&amp;""""&amp;":"&amp;""""&amp;D58&amp;""""&amp;","&amp;""""&amp;"brand"&amp;""""&amp;":"&amp;""""&amp;E58&amp;""""&amp;","&amp;""""&amp;"name"&amp;""""&amp;":"&amp;""""&amp;F58&amp;""""&amp;","&amp;""""&amp;"value"&amp;""""&amp;":"&amp;""""&amp;G58&amp;""""&amp;","&amp;""""&amp;"description"&amp;""""&amp;":"&amp;""""&amp;H58&amp;""""&amp;","&amp;""""&amp;"price"&amp;""""&amp;":"&amp;""""&amp;H58&amp;""""&amp;"},"</f>
        <v>{"id":"57","car_part_id":"57","bestbuy_id":"0","category":"battery","brand":"energizer","name":"DIN55R","value":"","description":"","price":""},</v>
      </c>
      <c r="W58" s="5" t="str">
        <f aca="false">IFERROR(VLOOKUP(B58,Sheet11!$B$2:$I$70,7,0),"")</f>
        <v/>
      </c>
      <c r="X58" s="5" t="str">
        <f aca="false">TRIM(I58)&amp;TRIM(W58)</f>
        <v>{"id":"57","car_part_id":"57","bestbuy_id":"0","category":"battery","brand":"energizer","name":"DIN55R","value":"","description":"","price":""},</v>
      </c>
    </row>
    <row r="59" customFormat="false" ht="13.8" hidden="false" customHeight="false" outlineLevel="0" collapsed="false">
      <c r="A59" s="5" t="n">
        <v>58</v>
      </c>
      <c r="B59" s="5" t="n">
        <v>58</v>
      </c>
      <c r="C59" s="5" t="n">
        <f aca="false">VLOOKUP(A59,car_part!$A$2:$K$620,11,0)</f>
        <v>0</v>
      </c>
      <c r="D59" s="5" t="s">
        <v>784</v>
      </c>
      <c r="E59" s="5" t="s">
        <v>785</v>
      </c>
      <c r="F59" s="5" t="str">
        <f aca="false">VLOOKUP(B59,car_part!A59:H677,8,0)</f>
        <v>DIN55R</v>
      </c>
      <c r="G59" s="20"/>
      <c r="I59" s="5" t="str">
        <f aca="false">"{"&amp;""""&amp;"id"&amp;""""&amp;":"&amp;""""&amp;A59&amp;""""&amp;","&amp;""""&amp;"car_part_id"&amp;""""&amp;":"&amp;""""&amp;B59&amp;""""&amp;","&amp;""""&amp;"bestbuy_id"&amp;""""&amp;":"&amp;""""&amp;C59&amp;""""&amp;","&amp;""""&amp;"category"&amp;""""&amp;":"&amp;""""&amp;D59&amp;""""&amp;","&amp;""""&amp;"brand"&amp;""""&amp;":"&amp;""""&amp;E59&amp;""""&amp;","&amp;""""&amp;"name"&amp;""""&amp;":"&amp;""""&amp;F59&amp;""""&amp;","&amp;""""&amp;"value"&amp;""""&amp;":"&amp;""""&amp;G59&amp;""""&amp;","&amp;""""&amp;"description"&amp;""""&amp;":"&amp;""""&amp;H59&amp;""""&amp;","&amp;""""&amp;"price"&amp;""""&amp;":"&amp;""""&amp;H59&amp;""""&amp;"},"</f>
        <v>{"id":"58","car_part_id":"58","bestbuy_id":"0","category":"battery","brand":"energizer","name":"DIN55R","value":"","description":"","price":""},</v>
      </c>
      <c r="W59" s="5" t="str">
        <f aca="false">IFERROR(VLOOKUP(B59,Sheet11!$B$2:$I$70,7,0),"")</f>
        <v/>
      </c>
      <c r="X59" s="5" t="str">
        <f aca="false">TRIM(I59)&amp;TRIM(W59)</f>
        <v>{"id":"58","car_part_id":"58","bestbuy_id":"0","category":"battery","brand":"energizer","name":"DIN55R","value":"","description":"","price":""},</v>
      </c>
    </row>
    <row r="60" customFormat="false" ht="13.8" hidden="false" customHeight="false" outlineLevel="0" collapsed="false">
      <c r="A60" s="5" t="n">
        <v>59</v>
      </c>
      <c r="B60" s="5" t="n">
        <v>59</v>
      </c>
      <c r="C60" s="5" t="n">
        <f aca="false">VLOOKUP(A60,car_part!$A$2:$K$620,11,0)</f>
        <v>0</v>
      </c>
      <c r="D60" s="5" t="s">
        <v>784</v>
      </c>
      <c r="E60" s="5" t="s">
        <v>785</v>
      </c>
      <c r="F60" s="5" t="str">
        <f aca="false">VLOOKUP(B60,car_part!A60:H678,8,0)</f>
        <v>DIN55R</v>
      </c>
      <c r="G60" s="20"/>
      <c r="I60" s="5" t="str">
        <f aca="false">"{"&amp;""""&amp;"id"&amp;""""&amp;":"&amp;""""&amp;A60&amp;""""&amp;","&amp;""""&amp;"car_part_id"&amp;""""&amp;":"&amp;""""&amp;B60&amp;""""&amp;","&amp;""""&amp;"bestbuy_id"&amp;""""&amp;":"&amp;""""&amp;C60&amp;""""&amp;","&amp;""""&amp;"category"&amp;""""&amp;":"&amp;""""&amp;D60&amp;""""&amp;","&amp;""""&amp;"brand"&amp;""""&amp;":"&amp;""""&amp;E60&amp;""""&amp;","&amp;""""&amp;"name"&amp;""""&amp;":"&amp;""""&amp;F60&amp;""""&amp;","&amp;""""&amp;"value"&amp;""""&amp;":"&amp;""""&amp;G60&amp;""""&amp;","&amp;""""&amp;"description"&amp;""""&amp;":"&amp;""""&amp;H60&amp;""""&amp;","&amp;""""&amp;"price"&amp;""""&amp;":"&amp;""""&amp;H60&amp;""""&amp;"},"</f>
        <v>{"id":"59","car_part_id":"59","bestbuy_id":"0","category":"battery","brand":"energizer","name":"DIN55R","value":"","description":"","price":""},</v>
      </c>
      <c r="W60" s="5" t="str">
        <f aca="false">IFERROR(VLOOKUP(B60,Sheet11!$B$2:$I$70,7,0),"")</f>
        <v/>
      </c>
      <c r="X60" s="5" t="str">
        <f aca="false">TRIM(I60)&amp;TRIM(W60)</f>
        <v>{"id":"59","car_part_id":"59","bestbuy_id":"0","category":"battery","brand":"energizer","name":"DIN55R","value":"","description":"","price":""},</v>
      </c>
    </row>
    <row r="61" customFormat="false" ht="13.8" hidden="false" customHeight="false" outlineLevel="0" collapsed="false">
      <c r="A61" s="5" t="n">
        <v>60</v>
      </c>
      <c r="B61" s="5" t="n">
        <v>60</v>
      </c>
      <c r="C61" s="5" t="n">
        <f aca="false">VLOOKUP(A61,car_part!$A$2:$K$620,11,0)</f>
        <v>0</v>
      </c>
      <c r="D61" s="5" t="s">
        <v>784</v>
      </c>
      <c r="E61" s="5" t="s">
        <v>785</v>
      </c>
      <c r="F61" s="5" t="str">
        <f aca="false">VLOOKUP(B61,car_part!A61:H679,8,0)</f>
        <v>DIN55R</v>
      </c>
      <c r="G61" s="20"/>
      <c r="I61" s="5" t="str">
        <f aca="false">"{"&amp;""""&amp;"id"&amp;""""&amp;":"&amp;""""&amp;A61&amp;""""&amp;","&amp;""""&amp;"car_part_id"&amp;""""&amp;":"&amp;""""&amp;B61&amp;""""&amp;","&amp;""""&amp;"bestbuy_id"&amp;""""&amp;":"&amp;""""&amp;C61&amp;""""&amp;","&amp;""""&amp;"category"&amp;""""&amp;":"&amp;""""&amp;D61&amp;""""&amp;","&amp;""""&amp;"brand"&amp;""""&amp;":"&amp;""""&amp;E61&amp;""""&amp;","&amp;""""&amp;"name"&amp;""""&amp;":"&amp;""""&amp;F61&amp;""""&amp;","&amp;""""&amp;"value"&amp;""""&amp;":"&amp;""""&amp;G61&amp;""""&amp;","&amp;""""&amp;"description"&amp;""""&amp;":"&amp;""""&amp;H61&amp;""""&amp;","&amp;""""&amp;"price"&amp;""""&amp;":"&amp;""""&amp;H61&amp;""""&amp;"},"</f>
        <v>{"id":"60","car_part_id":"60","bestbuy_id":"0","category":"battery","brand":"energizer","name":"DIN55R","value":"","description":"","price":""},</v>
      </c>
      <c r="W61" s="5" t="str">
        <f aca="false">IFERROR(VLOOKUP(B61,Sheet11!$B$2:$I$70,7,0),"")</f>
        <v/>
      </c>
      <c r="X61" s="5" t="str">
        <f aca="false">TRIM(I61)&amp;TRIM(W61)</f>
        <v>{"id":"60","car_part_id":"60","bestbuy_id":"0","category":"battery","brand":"energizer","name":"DIN55R","value":"","description":"","price":""},</v>
      </c>
    </row>
    <row r="62" customFormat="false" ht="13.8" hidden="false" customHeight="false" outlineLevel="0" collapsed="false">
      <c r="A62" s="5" t="n">
        <v>61</v>
      </c>
      <c r="B62" s="5" t="n">
        <v>61</v>
      </c>
      <c r="C62" s="5" t="n">
        <f aca="false">VLOOKUP(A62,car_part!$A$2:$K$620,11,0)</f>
        <v>0</v>
      </c>
      <c r="D62" s="5" t="s">
        <v>784</v>
      </c>
      <c r="E62" s="5" t="s">
        <v>785</v>
      </c>
      <c r="F62" s="5" t="str">
        <f aca="false">VLOOKUP(B62,car_part!A62:H680,8,0)</f>
        <v>DIN44</v>
      </c>
      <c r="G62" s="20"/>
      <c r="I62" s="5" t="str">
        <f aca="false">"{"&amp;""""&amp;"id"&amp;""""&amp;":"&amp;""""&amp;A62&amp;""""&amp;","&amp;""""&amp;"car_part_id"&amp;""""&amp;":"&amp;""""&amp;B62&amp;""""&amp;","&amp;""""&amp;"bestbuy_id"&amp;""""&amp;":"&amp;""""&amp;C62&amp;""""&amp;","&amp;""""&amp;"category"&amp;""""&amp;":"&amp;""""&amp;D62&amp;""""&amp;","&amp;""""&amp;"brand"&amp;""""&amp;":"&amp;""""&amp;E62&amp;""""&amp;","&amp;""""&amp;"name"&amp;""""&amp;":"&amp;""""&amp;F62&amp;""""&amp;","&amp;""""&amp;"value"&amp;""""&amp;":"&amp;""""&amp;G62&amp;""""&amp;","&amp;""""&amp;"description"&amp;""""&amp;":"&amp;""""&amp;H62&amp;""""&amp;","&amp;""""&amp;"price"&amp;""""&amp;":"&amp;""""&amp;H62&amp;""""&amp;"},"</f>
        <v>{"id":"61","car_part_id":"61","bestbuy_id":"0","category":"battery","brand":"energizer","name":"DIN44","value":"","description":"","price":""},</v>
      </c>
      <c r="W62" s="5" t="str">
        <f aca="false">IFERROR(VLOOKUP(B62,Sheet11!$B$2:$I$70,7,0),"")</f>
        <v/>
      </c>
      <c r="X62" s="5" t="str">
        <f aca="false">TRIM(I62)&amp;TRIM(W62)</f>
        <v>{"id":"61","car_part_id":"61","bestbuy_id":"0","category":"battery","brand":"energizer","name":"DIN44","value":"","description":"","price":""},</v>
      </c>
    </row>
    <row r="63" customFormat="false" ht="13.8" hidden="false" customHeight="false" outlineLevel="0" collapsed="false">
      <c r="A63" s="5" t="n">
        <v>62</v>
      </c>
      <c r="B63" s="5" t="n">
        <v>62</v>
      </c>
      <c r="C63" s="5" t="n">
        <f aca="false">VLOOKUP(A63,car_part!$A$2:$K$620,11,0)</f>
        <v>0</v>
      </c>
      <c r="D63" s="5" t="s">
        <v>784</v>
      </c>
      <c r="E63" s="5" t="s">
        <v>785</v>
      </c>
      <c r="F63" s="5" t="str">
        <f aca="false">VLOOKUP(B63,car_part!A63:H681,8,0)</f>
        <v>DIN55</v>
      </c>
      <c r="G63" s="20"/>
      <c r="I63" s="5" t="str">
        <f aca="false">"{"&amp;""""&amp;"id"&amp;""""&amp;":"&amp;""""&amp;A63&amp;""""&amp;","&amp;""""&amp;"car_part_id"&amp;""""&amp;":"&amp;""""&amp;B63&amp;""""&amp;","&amp;""""&amp;"bestbuy_id"&amp;""""&amp;":"&amp;""""&amp;C63&amp;""""&amp;","&amp;""""&amp;"category"&amp;""""&amp;":"&amp;""""&amp;D63&amp;""""&amp;","&amp;""""&amp;"brand"&amp;""""&amp;":"&amp;""""&amp;E63&amp;""""&amp;","&amp;""""&amp;"name"&amp;""""&amp;":"&amp;""""&amp;F63&amp;""""&amp;","&amp;""""&amp;"value"&amp;""""&amp;":"&amp;""""&amp;G63&amp;""""&amp;","&amp;""""&amp;"description"&amp;""""&amp;":"&amp;""""&amp;H63&amp;""""&amp;","&amp;""""&amp;"price"&amp;""""&amp;":"&amp;""""&amp;H63&amp;""""&amp;"},"</f>
        <v>{"id":"62","car_part_id":"62","bestbuy_id":"0","category":"battery","brand":"energizer","name":"DIN55","value":"","description":"","price":""},</v>
      </c>
      <c r="W63" s="5" t="str">
        <f aca="false">IFERROR(VLOOKUP(B63,Sheet11!$B$2:$I$70,7,0),"")</f>
        <v/>
      </c>
      <c r="X63" s="5" t="str">
        <f aca="false">TRIM(I63)&amp;TRIM(W63)</f>
        <v>{"id":"62","car_part_id":"62","bestbuy_id":"0","category":"battery","brand":"energizer","name":"DIN55","value":"","description":"","price":""},</v>
      </c>
    </row>
    <row r="64" customFormat="false" ht="13.8" hidden="false" customHeight="false" outlineLevel="0" collapsed="false">
      <c r="A64" s="5" t="n">
        <v>63</v>
      </c>
      <c r="B64" s="5" t="n">
        <v>63</v>
      </c>
      <c r="C64" s="5" t="n">
        <f aca="false">VLOOKUP(A64,car_part!$A$2:$K$620,11,0)</f>
        <v>0</v>
      </c>
      <c r="D64" s="5" t="s">
        <v>784</v>
      </c>
      <c r="E64" s="5" t="s">
        <v>785</v>
      </c>
      <c r="F64" s="5" t="str">
        <f aca="false">VLOOKUP(B64,car_part!A64:H682,8,0)</f>
        <v>DIN66R</v>
      </c>
      <c r="G64" s="20"/>
      <c r="I64" s="5" t="str">
        <f aca="false">"{"&amp;""""&amp;"id"&amp;""""&amp;":"&amp;""""&amp;A64&amp;""""&amp;","&amp;""""&amp;"car_part_id"&amp;""""&amp;":"&amp;""""&amp;B64&amp;""""&amp;","&amp;""""&amp;"bestbuy_id"&amp;""""&amp;":"&amp;""""&amp;C64&amp;""""&amp;","&amp;""""&amp;"category"&amp;""""&amp;":"&amp;""""&amp;D64&amp;""""&amp;","&amp;""""&amp;"brand"&amp;""""&amp;":"&amp;""""&amp;E64&amp;""""&amp;","&amp;""""&amp;"name"&amp;""""&amp;":"&amp;""""&amp;F64&amp;""""&amp;","&amp;""""&amp;"value"&amp;""""&amp;":"&amp;""""&amp;G64&amp;""""&amp;","&amp;""""&amp;"description"&amp;""""&amp;":"&amp;""""&amp;H64&amp;""""&amp;","&amp;""""&amp;"price"&amp;""""&amp;":"&amp;""""&amp;H64&amp;""""&amp;"},"</f>
        <v>{"id":"63","car_part_id":"63","bestbuy_id":"0","category":"battery","brand":"energizer","name":"DIN66R","value":"","description":"","price":""},</v>
      </c>
      <c r="W64" s="5" t="str">
        <f aca="false">IFERROR(VLOOKUP(B64,Sheet11!$B$2:$I$70,7,0),"")</f>
        <v/>
      </c>
      <c r="X64" s="5" t="str">
        <f aca="false">TRIM(I64)&amp;TRIM(W64)</f>
        <v>{"id":"63","car_part_id":"63","bestbuy_id":"0","category":"battery","brand":"energizer","name":"DIN66R","value":"","description":"","price":""},</v>
      </c>
    </row>
    <row r="65" customFormat="false" ht="13.8" hidden="false" customHeight="false" outlineLevel="0" collapsed="false">
      <c r="A65" s="5" t="n">
        <v>64</v>
      </c>
      <c r="B65" s="5" t="n">
        <v>64</v>
      </c>
      <c r="C65" s="5" t="n">
        <f aca="false">VLOOKUP(A65,car_part!$A$2:$K$620,11,0)</f>
        <v>0</v>
      </c>
      <c r="D65" s="5" t="s">
        <v>784</v>
      </c>
      <c r="E65" s="5" t="s">
        <v>785</v>
      </c>
      <c r="F65" s="5" t="str">
        <f aca="false">VLOOKUP(B65,car_part!A65:H683,8,0)</f>
        <v>DIN66R</v>
      </c>
      <c r="G65" s="20"/>
      <c r="I65" s="5" t="str">
        <f aca="false">"{"&amp;""""&amp;"id"&amp;""""&amp;":"&amp;""""&amp;A65&amp;""""&amp;","&amp;""""&amp;"car_part_id"&amp;""""&amp;":"&amp;""""&amp;B65&amp;""""&amp;","&amp;""""&amp;"bestbuy_id"&amp;""""&amp;":"&amp;""""&amp;C65&amp;""""&amp;","&amp;""""&amp;"category"&amp;""""&amp;":"&amp;""""&amp;D65&amp;""""&amp;","&amp;""""&amp;"brand"&amp;""""&amp;":"&amp;""""&amp;E65&amp;""""&amp;","&amp;""""&amp;"name"&amp;""""&amp;":"&amp;""""&amp;F65&amp;""""&amp;","&amp;""""&amp;"value"&amp;""""&amp;":"&amp;""""&amp;G65&amp;""""&amp;","&amp;""""&amp;"description"&amp;""""&amp;":"&amp;""""&amp;H65&amp;""""&amp;","&amp;""""&amp;"price"&amp;""""&amp;":"&amp;""""&amp;H65&amp;""""&amp;"},"</f>
        <v>{"id":"64","car_part_id":"64","bestbuy_id":"0","category":"battery","brand":"energizer","name":"DIN66R","value":"","description":"","price":""},</v>
      </c>
      <c r="W65" s="5" t="str">
        <f aca="false">IFERROR(VLOOKUP(B65,Sheet11!$B$2:$I$70,7,0),"")</f>
        <v/>
      </c>
      <c r="X65" s="5" t="str">
        <f aca="false">TRIM(I65)&amp;TRIM(W65)</f>
        <v>{"id":"64","car_part_id":"64","bestbuy_id":"0","category":"battery","brand":"energizer","name":"DIN66R","value":"","description":"","price":""},</v>
      </c>
    </row>
    <row r="66" customFormat="false" ht="13.8" hidden="false" customHeight="false" outlineLevel="0" collapsed="false">
      <c r="A66" s="5" t="n">
        <v>65</v>
      </c>
      <c r="B66" s="5" t="n">
        <v>65</v>
      </c>
      <c r="C66" s="5" t="n">
        <f aca="false">VLOOKUP(A66,car_part!$A$2:$K$620,11,0)</f>
        <v>0</v>
      </c>
      <c r="D66" s="5" t="s">
        <v>784</v>
      </c>
      <c r="E66" s="5" t="s">
        <v>785</v>
      </c>
      <c r="F66" s="5" t="str">
        <f aca="false">VLOOKUP(B66,car_part!A66:H684,8,0)</f>
        <v>DIN66R</v>
      </c>
      <c r="G66" s="20"/>
      <c r="I66" s="5" t="str">
        <f aca="false">"{"&amp;""""&amp;"id"&amp;""""&amp;":"&amp;""""&amp;A66&amp;""""&amp;","&amp;""""&amp;"car_part_id"&amp;""""&amp;":"&amp;""""&amp;B66&amp;""""&amp;","&amp;""""&amp;"bestbuy_id"&amp;""""&amp;":"&amp;""""&amp;C66&amp;""""&amp;","&amp;""""&amp;"category"&amp;""""&amp;":"&amp;""""&amp;D66&amp;""""&amp;","&amp;""""&amp;"brand"&amp;""""&amp;":"&amp;""""&amp;E66&amp;""""&amp;","&amp;""""&amp;"name"&amp;""""&amp;":"&amp;""""&amp;F66&amp;""""&amp;","&amp;""""&amp;"value"&amp;""""&amp;":"&amp;""""&amp;G66&amp;""""&amp;","&amp;""""&amp;"description"&amp;""""&amp;":"&amp;""""&amp;H66&amp;""""&amp;","&amp;""""&amp;"price"&amp;""""&amp;":"&amp;""""&amp;H66&amp;""""&amp;"},"</f>
        <v>{"id":"65","car_part_id":"65","bestbuy_id":"0","category":"battery","brand":"energizer","name":"DIN66R","value":"","description":"","price":""},</v>
      </c>
      <c r="W66" s="5" t="str">
        <f aca="false">IFERROR(VLOOKUP(B66,Sheet11!$B$2:$I$70,7,0),"")</f>
        <v/>
      </c>
      <c r="X66" s="5" t="str">
        <f aca="false">TRIM(I66)&amp;TRIM(W66)</f>
        <v>{"id":"65","car_part_id":"65","bestbuy_id":"0","category":"battery","brand":"energizer","name":"DIN66R","value":"","description":"","price":""},</v>
      </c>
    </row>
    <row r="67" customFormat="false" ht="13.8" hidden="false" customHeight="false" outlineLevel="0" collapsed="false">
      <c r="A67" s="5" t="n">
        <v>66</v>
      </c>
      <c r="B67" s="5" t="n">
        <v>66</v>
      </c>
      <c r="C67" s="5" t="n">
        <f aca="false">VLOOKUP(A67,car_part!$A$2:$K$620,11,0)</f>
        <v>0</v>
      </c>
      <c r="D67" s="5" t="s">
        <v>784</v>
      </c>
      <c r="E67" s="5" t="s">
        <v>785</v>
      </c>
      <c r="F67" s="5" t="str">
        <f aca="false">VLOOKUP(B67,car_part!A67:H685,8,0)</f>
        <v>DIN66R</v>
      </c>
      <c r="G67" s="20"/>
      <c r="I67" s="5" t="str">
        <f aca="false">"{"&amp;""""&amp;"id"&amp;""""&amp;":"&amp;""""&amp;A67&amp;""""&amp;","&amp;""""&amp;"car_part_id"&amp;""""&amp;":"&amp;""""&amp;B67&amp;""""&amp;","&amp;""""&amp;"bestbuy_id"&amp;""""&amp;":"&amp;""""&amp;C67&amp;""""&amp;","&amp;""""&amp;"category"&amp;""""&amp;":"&amp;""""&amp;D67&amp;""""&amp;","&amp;""""&amp;"brand"&amp;""""&amp;":"&amp;""""&amp;E67&amp;""""&amp;","&amp;""""&amp;"name"&amp;""""&amp;":"&amp;""""&amp;F67&amp;""""&amp;","&amp;""""&amp;"value"&amp;""""&amp;":"&amp;""""&amp;G67&amp;""""&amp;","&amp;""""&amp;"description"&amp;""""&amp;":"&amp;""""&amp;H67&amp;""""&amp;","&amp;""""&amp;"price"&amp;""""&amp;":"&amp;""""&amp;H67&amp;""""&amp;"},"</f>
        <v>{"id":"66","car_part_id":"66","bestbuy_id":"0","category":"battery","brand":"energizer","name":"DIN66R","value":"","description":"","price":""},</v>
      </c>
      <c r="W67" s="5" t="str">
        <f aca="false">IFERROR(VLOOKUP(B67,Sheet11!$B$2:$I$70,7,0),"")</f>
        <v/>
      </c>
      <c r="X67" s="5" t="str">
        <f aca="false">TRIM(I67)&amp;TRIM(W67)</f>
        <v>{"id":"66","car_part_id":"66","bestbuy_id":"0","category":"battery","brand":"energizer","name":"DIN66R","value":"","description":"","price":""},</v>
      </c>
    </row>
    <row r="68" customFormat="false" ht="13.8" hidden="false" customHeight="false" outlineLevel="0" collapsed="false">
      <c r="A68" s="5" t="n">
        <v>67</v>
      </c>
      <c r="B68" s="5" t="n">
        <v>67</v>
      </c>
      <c r="C68" s="5" t="n">
        <f aca="false">VLOOKUP(A68,car_part!$A$2:$K$620,11,0)</f>
        <v>0</v>
      </c>
      <c r="D68" s="5" t="s">
        <v>784</v>
      </c>
      <c r="E68" s="5" t="s">
        <v>785</v>
      </c>
      <c r="F68" s="5" t="str">
        <f aca="false">VLOOKUP(B68,car_part!A68:H686,8,0)</f>
        <v>DIN67</v>
      </c>
      <c r="G68" s="20"/>
      <c r="I68" s="5" t="str">
        <f aca="false">"{"&amp;""""&amp;"id"&amp;""""&amp;":"&amp;""""&amp;A68&amp;""""&amp;","&amp;""""&amp;"car_part_id"&amp;""""&amp;":"&amp;""""&amp;B68&amp;""""&amp;","&amp;""""&amp;"bestbuy_id"&amp;""""&amp;":"&amp;""""&amp;C68&amp;""""&amp;","&amp;""""&amp;"category"&amp;""""&amp;":"&amp;""""&amp;D68&amp;""""&amp;","&amp;""""&amp;"brand"&amp;""""&amp;":"&amp;""""&amp;E68&amp;""""&amp;","&amp;""""&amp;"name"&amp;""""&amp;":"&amp;""""&amp;F68&amp;""""&amp;","&amp;""""&amp;"value"&amp;""""&amp;":"&amp;""""&amp;G68&amp;""""&amp;","&amp;""""&amp;"description"&amp;""""&amp;":"&amp;""""&amp;H68&amp;""""&amp;","&amp;""""&amp;"price"&amp;""""&amp;":"&amp;""""&amp;H68&amp;""""&amp;"},"</f>
        <v>{"id":"67","car_part_id":"67","bestbuy_id":"0","category":"battery","brand":"energizer","name":"DIN67","value":"","description":"","price":""},</v>
      </c>
      <c r="W68" s="5" t="str">
        <f aca="false">IFERROR(VLOOKUP(B68,Sheet11!$B$2:$I$70,7,0),"")</f>
        <v/>
      </c>
      <c r="X68" s="5" t="str">
        <f aca="false">TRIM(I68)&amp;TRIM(W68)</f>
        <v>{"id":"67","car_part_id":"67","bestbuy_id":"0","category":"battery","brand":"energizer","name":"DIN67","value":"","description":"","price":""},</v>
      </c>
    </row>
    <row r="69" customFormat="false" ht="13.8" hidden="false" customHeight="false" outlineLevel="0" collapsed="false">
      <c r="A69" s="5" t="n">
        <v>68</v>
      </c>
      <c r="B69" s="5" t="n">
        <v>68</v>
      </c>
      <c r="C69" s="5" t="n">
        <f aca="false">VLOOKUP(A69,car_part!$A$2:$K$620,11,0)</f>
        <v>2004</v>
      </c>
      <c r="D69" s="5" t="s">
        <v>784</v>
      </c>
      <c r="E69" s="5" t="s">
        <v>785</v>
      </c>
      <c r="F69" s="5" t="str">
        <f aca="false">VLOOKUP(B69,car_part!A69:H687,8,0)</f>
        <v>DIN66</v>
      </c>
      <c r="G69" s="20"/>
      <c r="H69" s="21" t="n">
        <v>15850</v>
      </c>
      <c r="I69" s="5" t="str">
        <f aca="false">"{"&amp;""""&amp;"id"&amp;""""&amp;":"&amp;""""&amp;A69&amp;""""&amp;","&amp;""""&amp;"car_part_id"&amp;""""&amp;":"&amp;""""&amp;B69&amp;""""&amp;","&amp;""""&amp;"bestbuy_id"&amp;""""&amp;":"&amp;""""&amp;C69&amp;""""&amp;","&amp;""""&amp;"category"&amp;""""&amp;":"&amp;""""&amp;D69&amp;""""&amp;","&amp;""""&amp;"brand"&amp;""""&amp;":"&amp;""""&amp;E69&amp;""""&amp;","&amp;""""&amp;"name"&amp;""""&amp;":"&amp;""""&amp;F69&amp;""""&amp;","&amp;""""&amp;"value"&amp;""""&amp;":"&amp;""""&amp;G69&amp;""""&amp;","&amp;""""&amp;"description"&amp;""""&amp;":"&amp;""""&amp;H69&amp;""""&amp;","&amp;""""&amp;"price"&amp;""""&amp;":"&amp;""""&amp;H69&amp;""""&amp;"},"</f>
        <v>{"id":"68","car_part_id":"68","bestbuy_id":"2004","category":"battery","brand":"energizer","name":"DIN66","value":"","description":"15850","price":"15850"},</v>
      </c>
      <c r="W69" s="5" t="str">
        <f aca="false">IFERROR(VLOOKUP(B69,Sheet11!$B$2:$I$70,7,0),"")</f>
        <v/>
      </c>
      <c r="X69" s="5" t="str">
        <f aca="false">TRIM(I69)&amp;TRIM(W69)</f>
        <v>{"id":"68","car_part_id":"68","bestbuy_id":"2004","category":"battery","brand":"energizer","name":"DIN66","value":"","description":"15850","price":"15850"},</v>
      </c>
    </row>
    <row r="70" customFormat="false" ht="13.8" hidden="false" customHeight="false" outlineLevel="0" collapsed="false">
      <c r="A70" s="5" t="n">
        <v>69</v>
      </c>
      <c r="B70" s="5" t="n">
        <v>69</v>
      </c>
      <c r="C70" s="5" t="n">
        <f aca="false">VLOOKUP(A70,car_part!$A$2:$K$620,11,0)</f>
        <v>0</v>
      </c>
      <c r="D70" s="5" t="s">
        <v>784</v>
      </c>
      <c r="E70" s="5" t="s">
        <v>785</v>
      </c>
      <c r="F70" s="5" t="str">
        <f aca="false">VLOOKUP(B70,car_part!A70:H688,8,0)</f>
        <v>DIN55</v>
      </c>
      <c r="G70" s="20"/>
      <c r="I70" s="5" t="str">
        <f aca="false">"{"&amp;""""&amp;"id"&amp;""""&amp;":"&amp;""""&amp;A70&amp;""""&amp;","&amp;""""&amp;"car_part_id"&amp;""""&amp;":"&amp;""""&amp;B70&amp;""""&amp;","&amp;""""&amp;"bestbuy_id"&amp;""""&amp;":"&amp;""""&amp;C70&amp;""""&amp;","&amp;""""&amp;"category"&amp;""""&amp;":"&amp;""""&amp;D70&amp;""""&amp;","&amp;""""&amp;"brand"&amp;""""&amp;":"&amp;""""&amp;E70&amp;""""&amp;","&amp;""""&amp;"name"&amp;""""&amp;":"&amp;""""&amp;F70&amp;""""&amp;","&amp;""""&amp;"value"&amp;""""&amp;":"&amp;""""&amp;G70&amp;""""&amp;","&amp;""""&amp;"description"&amp;""""&amp;":"&amp;""""&amp;H70&amp;""""&amp;","&amp;""""&amp;"price"&amp;""""&amp;":"&amp;""""&amp;H70&amp;""""&amp;"},"</f>
        <v>{"id":"69","car_part_id":"69","bestbuy_id":"0","category":"battery","brand":"energizer","name":"DIN55","value":"","description":"","price":""},</v>
      </c>
      <c r="W70" s="5" t="str">
        <f aca="false">IFERROR(VLOOKUP(B70,Sheet11!$B$2:$I$70,7,0),"")</f>
        <v/>
      </c>
      <c r="X70" s="5" t="str">
        <f aca="false">TRIM(I70)&amp;TRIM(W70)</f>
        <v>{"id":"69","car_part_id":"69","bestbuy_id":"0","category":"battery","brand":"energizer","name":"DIN55","value":"","description":"","price":""},</v>
      </c>
    </row>
    <row r="71" customFormat="false" ht="13.8" hidden="false" customHeight="false" outlineLevel="0" collapsed="false">
      <c r="A71" s="5" t="n">
        <v>70</v>
      </c>
      <c r="B71" s="5" t="n">
        <v>70</v>
      </c>
      <c r="C71" s="5" t="n">
        <f aca="false">VLOOKUP(A71,car_part!$A$2:$K$620,11,0)</f>
        <v>0</v>
      </c>
      <c r="D71" s="5" t="s">
        <v>784</v>
      </c>
      <c r="E71" s="5" t="s">
        <v>785</v>
      </c>
      <c r="F71" s="5" t="str">
        <f aca="false">VLOOKUP(B71,car_part!A71:H689,8,0)</f>
        <v>G34/78</v>
      </c>
      <c r="G71" s="20"/>
      <c r="I71" s="5" t="str">
        <f aca="false">"{"&amp;""""&amp;"id"&amp;""""&amp;":"&amp;""""&amp;A71&amp;""""&amp;","&amp;""""&amp;"car_part_id"&amp;""""&amp;":"&amp;""""&amp;B71&amp;""""&amp;","&amp;""""&amp;"bestbuy_id"&amp;""""&amp;":"&amp;""""&amp;C71&amp;""""&amp;","&amp;""""&amp;"category"&amp;""""&amp;":"&amp;""""&amp;D71&amp;""""&amp;","&amp;""""&amp;"brand"&amp;""""&amp;":"&amp;""""&amp;E71&amp;""""&amp;","&amp;""""&amp;"name"&amp;""""&amp;":"&amp;""""&amp;F71&amp;""""&amp;","&amp;""""&amp;"value"&amp;""""&amp;":"&amp;""""&amp;G71&amp;""""&amp;","&amp;""""&amp;"description"&amp;""""&amp;":"&amp;""""&amp;H71&amp;""""&amp;","&amp;""""&amp;"price"&amp;""""&amp;":"&amp;""""&amp;H71&amp;""""&amp;"},"</f>
        <v>{"id":"70","car_part_id":"70","bestbuy_id":"0","category":"battery","brand":"energizer","name":"G34/78","value":"","description":"","price":""},</v>
      </c>
      <c r="W71" s="5" t="str">
        <f aca="false">IFERROR(VLOOKUP(B71,Sheet11!$B$2:$I$70,7,0),"")</f>
        <v/>
      </c>
      <c r="X71" s="5" t="str">
        <f aca="false">TRIM(I71)&amp;TRIM(W71)</f>
        <v>{"id":"70","car_part_id":"70","bestbuy_id":"0","category":"battery","brand":"energizer","name":"G34/78","value":"","description":"","price":""},</v>
      </c>
    </row>
    <row r="72" customFormat="false" ht="13.8" hidden="false" customHeight="false" outlineLevel="0" collapsed="false">
      <c r="A72" s="5" t="n">
        <v>71</v>
      </c>
      <c r="B72" s="5" t="n">
        <v>71</v>
      </c>
      <c r="C72" s="5" t="n">
        <f aca="false">VLOOKUP(A72,car_part!$A$2:$K$620,11,0)</f>
        <v>0</v>
      </c>
      <c r="D72" s="5" t="s">
        <v>784</v>
      </c>
      <c r="E72" s="5" t="s">
        <v>785</v>
      </c>
      <c r="F72" s="5" t="str">
        <f aca="false">VLOOKUP(B72,car_part!A72:H690,8,0)</f>
        <v>DIN55R</v>
      </c>
      <c r="G72" s="20"/>
      <c r="I72" s="5" t="str">
        <f aca="false">"{"&amp;""""&amp;"id"&amp;""""&amp;":"&amp;""""&amp;A72&amp;""""&amp;","&amp;""""&amp;"car_part_id"&amp;""""&amp;":"&amp;""""&amp;B72&amp;""""&amp;","&amp;""""&amp;"bestbuy_id"&amp;""""&amp;":"&amp;""""&amp;C72&amp;""""&amp;","&amp;""""&amp;"category"&amp;""""&amp;":"&amp;""""&amp;D72&amp;""""&amp;","&amp;""""&amp;"brand"&amp;""""&amp;":"&amp;""""&amp;E72&amp;""""&amp;","&amp;""""&amp;"name"&amp;""""&amp;":"&amp;""""&amp;F72&amp;""""&amp;","&amp;""""&amp;"value"&amp;""""&amp;":"&amp;""""&amp;G72&amp;""""&amp;","&amp;""""&amp;"description"&amp;""""&amp;":"&amp;""""&amp;H72&amp;""""&amp;","&amp;""""&amp;"price"&amp;""""&amp;":"&amp;""""&amp;H72&amp;""""&amp;"},"</f>
        <v>{"id":"71","car_part_id":"71","bestbuy_id":"0","category":"battery","brand":"energizer","name":"DIN55R","value":"","description":"","price":""},</v>
      </c>
      <c r="W72" s="5" t="str">
        <f aca="false">IFERROR(VLOOKUP(B72,Sheet11!$B$2:$I$70,7,0),"")</f>
        <v/>
      </c>
      <c r="X72" s="5" t="str">
        <f aca="false">TRIM(I72)&amp;TRIM(W72)</f>
        <v>{"id":"71","car_part_id":"71","bestbuy_id":"0","category":"battery","brand":"energizer","name":"DIN55R","value":"","description":"","price":""},</v>
      </c>
    </row>
    <row r="73" customFormat="false" ht="13.8" hidden="false" customHeight="false" outlineLevel="0" collapsed="false">
      <c r="A73" s="5" t="n">
        <v>72</v>
      </c>
      <c r="B73" s="5" t="n">
        <v>72</v>
      </c>
      <c r="C73" s="5" t="n">
        <f aca="false">VLOOKUP(A73,car_part!$A$2:$K$620,11,0)</f>
        <v>0</v>
      </c>
      <c r="D73" s="5" t="s">
        <v>784</v>
      </c>
      <c r="E73" s="5" t="s">
        <v>785</v>
      </c>
      <c r="F73" s="5" t="str">
        <f aca="false">VLOOKUP(B73,car_part!A73:H691,8,0)</f>
        <v>DIN55R</v>
      </c>
      <c r="G73" s="20"/>
      <c r="I73" s="5" t="str">
        <f aca="false">"{"&amp;""""&amp;"id"&amp;""""&amp;":"&amp;""""&amp;A73&amp;""""&amp;","&amp;""""&amp;"car_part_id"&amp;""""&amp;":"&amp;""""&amp;B73&amp;""""&amp;","&amp;""""&amp;"bestbuy_id"&amp;""""&amp;":"&amp;""""&amp;C73&amp;""""&amp;","&amp;""""&amp;"category"&amp;""""&amp;":"&amp;""""&amp;D73&amp;""""&amp;","&amp;""""&amp;"brand"&amp;""""&amp;":"&amp;""""&amp;E73&amp;""""&amp;","&amp;""""&amp;"name"&amp;""""&amp;":"&amp;""""&amp;F73&amp;""""&amp;","&amp;""""&amp;"value"&amp;""""&amp;":"&amp;""""&amp;G73&amp;""""&amp;","&amp;""""&amp;"description"&amp;""""&amp;":"&amp;""""&amp;H73&amp;""""&amp;","&amp;""""&amp;"price"&amp;""""&amp;":"&amp;""""&amp;H73&amp;""""&amp;"},"</f>
        <v>{"id":"72","car_part_id":"72","bestbuy_id":"0","category":"battery","brand":"energizer","name":"DIN55R","value":"","description":"","price":""},</v>
      </c>
      <c r="W73" s="5" t="str">
        <f aca="false">IFERROR(VLOOKUP(B73,Sheet11!$B$2:$I$70,7,0),"")</f>
        <v/>
      </c>
      <c r="X73" s="5" t="str">
        <f aca="false">TRIM(I73)&amp;TRIM(W73)</f>
        <v>{"id":"72","car_part_id":"72","bestbuy_id":"0","category":"battery","brand":"energizer","name":"DIN55R","value":"","description":"","price":""},</v>
      </c>
    </row>
    <row r="74" customFormat="false" ht="13.8" hidden="false" customHeight="false" outlineLevel="0" collapsed="false">
      <c r="A74" s="5" t="n">
        <v>73</v>
      </c>
      <c r="B74" s="5" t="n">
        <v>73</v>
      </c>
      <c r="C74" s="5" t="n">
        <f aca="false">VLOOKUP(A74,car_part!$A$2:$K$620,11,0)</f>
        <v>0</v>
      </c>
      <c r="D74" s="5" t="s">
        <v>784</v>
      </c>
      <c r="E74" s="5" t="s">
        <v>785</v>
      </c>
      <c r="F74" s="5" t="str">
        <f aca="false">VLOOKUP(B74,car_part!A74:H692,8,0)</f>
        <v>DIN55R</v>
      </c>
      <c r="G74" s="20"/>
      <c r="I74" s="5" t="str">
        <f aca="false">"{"&amp;""""&amp;"id"&amp;""""&amp;":"&amp;""""&amp;A74&amp;""""&amp;","&amp;""""&amp;"car_part_id"&amp;""""&amp;":"&amp;""""&amp;B74&amp;""""&amp;","&amp;""""&amp;"bestbuy_id"&amp;""""&amp;":"&amp;""""&amp;C74&amp;""""&amp;","&amp;""""&amp;"category"&amp;""""&amp;":"&amp;""""&amp;D74&amp;""""&amp;","&amp;""""&amp;"brand"&amp;""""&amp;":"&amp;""""&amp;E74&amp;""""&amp;","&amp;""""&amp;"name"&amp;""""&amp;":"&amp;""""&amp;F74&amp;""""&amp;","&amp;""""&amp;"value"&amp;""""&amp;":"&amp;""""&amp;G74&amp;""""&amp;","&amp;""""&amp;"description"&amp;""""&amp;":"&amp;""""&amp;H74&amp;""""&amp;","&amp;""""&amp;"price"&amp;""""&amp;":"&amp;""""&amp;H74&amp;""""&amp;"},"</f>
        <v>{"id":"73","car_part_id":"73","bestbuy_id":"0","category":"battery","brand":"energizer","name":"DIN55R","value":"","description":"","price":""},</v>
      </c>
      <c r="W74" s="5" t="str">
        <f aca="false">IFERROR(VLOOKUP(B74,Sheet11!$B$2:$I$70,7,0),"")</f>
        <v/>
      </c>
      <c r="X74" s="5" t="str">
        <f aca="false">TRIM(I74)&amp;TRIM(W74)</f>
        <v>{"id":"73","car_part_id":"73","bestbuy_id":"0","category":"battery","brand":"energizer","name":"DIN55R","value":"","description":"","price":""},</v>
      </c>
    </row>
    <row r="75" customFormat="false" ht="13.8" hidden="false" customHeight="false" outlineLevel="0" collapsed="false">
      <c r="A75" s="5" t="n">
        <v>74</v>
      </c>
      <c r="B75" s="5" t="n">
        <v>74</v>
      </c>
      <c r="C75" s="5" t="n">
        <f aca="false">VLOOKUP(A75,car_part!$A$2:$K$620,11,0)</f>
        <v>0</v>
      </c>
      <c r="D75" s="5" t="s">
        <v>784</v>
      </c>
      <c r="E75" s="5" t="s">
        <v>785</v>
      </c>
      <c r="F75" s="5" t="str">
        <f aca="false">VLOOKUP(B75,car_part!A75:H693,8,0)</f>
        <v>DIN55R</v>
      </c>
      <c r="G75" s="20"/>
      <c r="I75" s="5" t="str">
        <f aca="false">"{"&amp;""""&amp;"id"&amp;""""&amp;":"&amp;""""&amp;A75&amp;""""&amp;","&amp;""""&amp;"car_part_id"&amp;""""&amp;":"&amp;""""&amp;B75&amp;""""&amp;","&amp;""""&amp;"bestbuy_id"&amp;""""&amp;":"&amp;""""&amp;C75&amp;""""&amp;","&amp;""""&amp;"category"&amp;""""&amp;":"&amp;""""&amp;D75&amp;""""&amp;","&amp;""""&amp;"brand"&amp;""""&amp;":"&amp;""""&amp;E75&amp;""""&amp;","&amp;""""&amp;"name"&amp;""""&amp;":"&amp;""""&amp;F75&amp;""""&amp;","&amp;""""&amp;"value"&amp;""""&amp;":"&amp;""""&amp;G75&amp;""""&amp;","&amp;""""&amp;"description"&amp;""""&amp;":"&amp;""""&amp;H75&amp;""""&amp;","&amp;""""&amp;"price"&amp;""""&amp;":"&amp;""""&amp;H75&amp;""""&amp;"},"</f>
        <v>{"id":"74","car_part_id":"74","bestbuy_id":"0","category":"battery","brand":"energizer","name":"DIN55R","value":"","description":"","price":""},</v>
      </c>
      <c r="W75" s="5" t="str">
        <f aca="false">IFERROR(VLOOKUP(B75,Sheet11!$B$2:$I$70,7,0),"")</f>
        <v/>
      </c>
      <c r="X75" s="5" t="str">
        <f aca="false">TRIM(I75)&amp;TRIM(W75)</f>
        <v>{"id":"74","car_part_id":"74","bestbuy_id":"0","category":"battery","brand":"energizer","name":"DIN55R","value":"","description":"","price":""},</v>
      </c>
    </row>
    <row r="76" customFormat="false" ht="13.8" hidden="false" customHeight="false" outlineLevel="0" collapsed="false">
      <c r="A76" s="5" t="n">
        <v>75</v>
      </c>
      <c r="B76" s="5" t="n">
        <v>75</v>
      </c>
      <c r="C76" s="5" t="n">
        <f aca="false">VLOOKUP(A76,car_part!$A$2:$K$620,11,0)</f>
        <v>0</v>
      </c>
      <c r="D76" s="5" t="s">
        <v>784</v>
      </c>
      <c r="E76" s="5" t="s">
        <v>785</v>
      </c>
      <c r="F76" s="5" t="str">
        <f aca="false">VLOOKUP(B76,car_part!A76:H694,8,0)</f>
        <v>DIN55R</v>
      </c>
      <c r="G76" s="20"/>
      <c r="I76" s="5" t="str">
        <f aca="false">"{"&amp;""""&amp;"id"&amp;""""&amp;":"&amp;""""&amp;A76&amp;""""&amp;","&amp;""""&amp;"car_part_id"&amp;""""&amp;":"&amp;""""&amp;B76&amp;""""&amp;","&amp;""""&amp;"bestbuy_id"&amp;""""&amp;":"&amp;""""&amp;C76&amp;""""&amp;","&amp;""""&amp;"category"&amp;""""&amp;":"&amp;""""&amp;D76&amp;""""&amp;","&amp;""""&amp;"brand"&amp;""""&amp;":"&amp;""""&amp;E76&amp;""""&amp;","&amp;""""&amp;"name"&amp;""""&amp;":"&amp;""""&amp;F76&amp;""""&amp;","&amp;""""&amp;"value"&amp;""""&amp;":"&amp;""""&amp;G76&amp;""""&amp;","&amp;""""&amp;"description"&amp;""""&amp;":"&amp;""""&amp;H76&amp;""""&amp;","&amp;""""&amp;"price"&amp;""""&amp;":"&amp;""""&amp;H76&amp;""""&amp;"},"</f>
        <v>{"id":"75","car_part_id":"75","bestbuy_id":"0","category":"battery","brand":"energizer","name":"DIN55R","value":"","description":"","price":""},</v>
      </c>
      <c r="W76" s="5" t="str">
        <f aca="false">IFERROR(VLOOKUP(B76,Sheet11!$B$2:$I$70,7,0),"")</f>
        <v/>
      </c>
      <c r="X76" s="5" t="str">
        <f aca="false">TRIM(I76)&amp;TRIM(W76)</f>
        <v>{"id":"75","car_part_id":"75","bestbuy_id":"0","category":"battery","brand":"energizer","name":"DIN55R","value":"","description":"","price":""},</v>
      </c>
    </row>
    <row r="77" customFormat="false" ht="13.8" hidden="false" customHeight="false" outlineLevel="0" collapsed="false">
      <c r="A77" s="5" t="n">
        <v>76</v>
      </c>
      <c r="B77" s="5" t="n">
        <v>76</v>
      </c>
      <c r="C77" s="5" t="n">
        <v>2001</v>
      </c>
      <c r="D77" s="5" t="s">
        <v>784</v>
      </c>
      <c r="E77" s="5" t="s">
        <v>785</v>
      </c>
      <c r="F77" s="5" t="str">
        <f aca="false">VLOOKUP(B77,car_part!A77:H695,8,0)</f>
        <v>DIN66</v>
      </c>
      <c r="G77" s="20"/>
      <c r="H77" s="21" t="n">
        <v>7950</v>
      </c>
      <c r="I77" s="5" t="str">
        <f aca="false">"{"&amp;""""&amp;"id"&amp;""""&amp;":"&amp;""""&amp;A77&amp;""""&amp;","&amp;""""&amp;"car_part_id"&amp;""""&amp;":"&amp;""""&amp;B77&amp;""""&amp;","&amp;""""&amp;"bestbuy_id"&amp;""""&amp;":"&amp;""""&amp;C77&amp;""""&amp;","&amp;""""&amp;"category"&amp;""""&amp;":"&amp;""""&amp;D77&amp;""""&amp;","&amp;""""&amp;"brand"&amp;""""&amp;":"&amp;""""&amp;E77&amp;""""&amp;","&amp;""""&amp;"name"&amp;""""&amp;":"&amp;""""&amp;F77&amp;""""&amp;","&amp;""""&amp;"value"&amp;""""&amp;":"&amp;""""&amp;G77&amp;""""&amp;","&amp;""""&amp;"description"&amp;""""&amp;":"&amp;""""&amp;H77&amp;""""&amp;","&amp;""""&amp;"price"&amp;""""&amp;":"&amp;""""&amp;H77&amp;""""&amp;"},"</f>
        <v>{"id":"76","car_part_id":"76","bestbuy_id":"2001","category":"battery","brand":"energizer","name":"DIN66","value":"","description":"7950","price":"7950"},</v>
      </c>
      <c r="W77" s="5" t="str">
        <f aca="false">IFERROR(VLOOKUP(B77,Sheet11!$B$2:$I$70,7,0),"")</f>
        <v>{"id":"631","car_part_id":"76","bestbuy_id":"2004","category":"battery","brand":"energizer","name":"DIN66","description":"","price":"15850"},</v>
      </c>
      <c r="X77" s="5" t="str">
        <f aca="false">TRIM(I77)&amp;TRIM(W77)</f>
        <v>{"id":"76","car_part_id":"76","bestbuy_id":"2001","category":"battery","brand":"energizer","name":"DIN66","value":"","description":"7950","price":"7950"},{"id":"631","car_part_id":"76","bestbuy_id":"2004","category":"battery","brand":"energizer","name":"DIN66","description":"","price":"15850"},</v>
      </c>
    </row>
    <row r="78" customFormat="false" ht="13.8" hidden="false" customHeight="false" outlineLevel="0" collapsed="false">
      <c r="A78" s="5" t="n">
        <v>77</v>
      </c>
      <c r="B78" s="5" t="n">
        <v>77</v>
      </c>
      <c r="C78" s="5" t="n">
        <f aca="false">VLOOKUP(A78,car_part!$A$2:$K$620,11,0)</f>
        <v>0</v>
      </c>
      <c r="D78" s="5" t="s">
        <v>784</v>
      </c>
      <c r="E78" s="5" t="s">
        <v>785</v>
      </c>
      <c r="F78" s="5" t="str">
        <f aca="false">VLOOKUP(B78,car_part!A78:H696,8,0)</f>
        <v>B20LS</v>
      </c>
      <c r="G78" s="20"/>
      <c r="I78" s="5" t="str">
        <f aca="false">"{"&amp;""""&amp;"id"&amp;""""&amp;":"&amp;""""&amp;A78&amp;""""&amp;","&amp;""""&amp;"car_part_id"&amp;""""&amp;":"&amp;""""&amp;B78&amp;""""&amp;","&amp;""""&amp;"bestbuy_id"&amp;""""&amp;":"&amp;""""&amp;C78&amp;""""&amp;","&amp;""""&amp;"category"&amp;""""&amp;":"&amp;""""&amp;D78&amp;""""&amp;","&amp;""""&amp;"brand"&amp;""""&amp;":"&amp;""""&amp;E78&amp;""""&amp;","&amp;""""&amp;"name"&amp;""""&amp;":"&amp;""""&amp;F78&amp;""""&amp;","&amp;""""&amp;"value"&amp;""""&amp;":"&amp;""""&amp;G78&amp;""""&amp;","&amp;""""&amp;"description"&amp;""""&amp;":"&amp;""""&amp;H78&amp;""""&amp;","&amp;""""&amp;"price"&amp;""""&amp;":"&amp;""""&amp;H78&amp;""""&amp;"},"</f>
        <v>{"id":"77","car_part_id":"77","bestbuy_id":"0","category":"battery","brand":"energizer","name":"B20LS","value":"","description":"","price":""},</v>
      </c>
      <c r="W78" s="5" t="str">
        <f aca="false">IFERROR(VLOOKUP(B78,Sheet11!$B$2:$I$70,7,0),"")</f>
        <v/>
      </c>
      <c r="X78" s="5" t="str">
        <f aca="false">TRIM(I78)&amp;TRIM(W78)</f>
        <v>{"id":"77","car_part_id":"77","bestbuy_id":"0","category":"battery","brand":"energizer","name":"B20LS","value":"","description":"","price":""},</v>
      </c>
    </row>
    <row r="79" customFormat="false" ht="13.8" hidden="false" customHeight="false" outlineLevel="0" collapsed="false">
      <c r="A79" s="5" t="n">
        <v>78</v>
      </c>
      <c r="B79" s="5" t="n">
        <v>78</v>
      </c>
      <c r="C79" s="5" t="n">
        <f aca="false">VLOOKUP(A79,car_part!$A$2:$K$620,11,0)</f>
        <v>0</v>
      </c>
      <c r="D79" s="5" t="s">
        <v>784</v>
      </c>
      <c r="E79" s="5" t="s">
        <v>785</v>
      </c>
      <c r="F79" s="5" t="str">
        <f aca="false">VLOOKUP(B79,car_part!A79:H697,8,0)</f>
        <v>DIN55</v>
      </c>
      <c r="G79" s="20"/>
      <c r="I79" s="5" t="str">
        <f aca="false">"{"&amp;""""&amp;"id"&amp;""""&amp;":"&amp;""""&amp;A79&amp;""""&amp;","&amp;""""&amp;"car_part_id"&amp;""""&amp;":"&amp;""""&amp;B79&amp;""""&amp;","&amp;""""&amp;"bestbuy_id"&amp;""""&amp;":"&amp;""""&amp;C79&amp;""""&amp;","&amp;""""&amp;"category"&amp;""""&amp;":"&amp;""""&amp;D79&amp;""""&amp;","&amp;""""&amp;"brand"&amp;""""&amp;":"&amp;""""&amp;E79&amp;""""&amp;","&amp;""""&amp;"name"&amp;""""&amp;":"&amp;""""&amp;F79&amp;""""&amp;","&amp;""""&amp;"value"&amp;""""&amp;":"&amp;""""&amp;G79&amp;""""&amp;","&amp;""""&amp;"description"&amp;""""&amp;":"&amp;""""&amp;H79&amp;""""&amp;","&amp;""""&amp;"price"&amp;""""&amp;":"&amp;""""&amp;H79&amp;""""&amp;"},"</f>
        <v>{"id":"78","car_part_id":"78","bestbuy_id":"0","category":"battery","brand":"energizer","name":"DIN55","value":"","description":"","price":""},</v>
      </c>
      <c r="W79" s="5" t="str">
        <f aca="false">IFERROR(VLOOKUP(B79,Sheet11!$B$2:$I$70,7,0),"")</f>
        <v/>
      </c>
      <c r="X79" s="5" t="str">
        <f aca="false">TRIM(I79)&amp;TRIM(W79)</f>
        <v>{"id":"78","car_part_id":"78","bestbuy_id":"0","category":"battery","brand":"energizer","name":"DIN55","value":"","description":"","price":""},</v>
      </c>
    </row>
    <row r="80" customFormat="false" ht="13.8" hidden="false" customHeight="false" outlineLevel="0" collapsed="false">
      <c r="A80" s="5" t="n">
        <v>79</v>
      </c>
      <c r="B80" s="5" t="n">
        <v>79</v>
      </c>
      <c r="C80" s="5" t="n">
        <f aca="false">VLOOKUP(A80,car_part!$A$2:$K$620,11,0)</f>
        <v>0</v>
      </c>
      <c r="D80" s="5" t="s">
        <v>784</v>
      </c>
      <c r="E80" s="5" t="s">
        <v>785</v>
      </c>
      <c r="F80" s="5" t="str">
        <f aca="false">VLOOKUP(B80,car_part!A80:H698,8,0)</f>
        <v>DIN55</v>
      </c>
      <c r="G80" s="20"/>
      <c r="I80" s="5" t="str">
        <f aca="false">"{"&amp;""""&amp;"id"&amp;""""&amp;":"&amp;""""&amp;A80&amp;""""&amp;","&amp;""""&amp;"car_part_id"&amp;""""&amp;":"&amp;""""&amp;B80&amp;""""&amp;","&amp;""""&amp;"bestbuy_id"&amp;""""&amp;":"&amp;""""&amp;C80&amp;""""&amp;","&amp;""""&amp;"category"&amp;""""&amp;":"&amp;""""&amp;D80&amp;""""&amp;","&amp;""""&amp;"brand"&amp;""""&amp;":"&amp;""""&amp;E80&amp;""""&amp;","&amp;""""&amp;"name"&amp;""""&amp;":"&amp;""""&amp;F80&amp;""""&amp;","&amp;""""&amp;"value"&amp;""""&amp;":"&amp;""""&amp;G80&amp;""""&amp;","&amp;""""&amp;"description"&amp;""""&amp;":"&amp;""""&amp;H80&amp;""""&amp;","&amp;""""&amp;"price"&amp;""""&amp;":"&amp;""""&amp;H80&amp;""""&amp;"},"</f>
        <v>{"id":"79","car_part_id":"79","bestbuy_id":"0","category":"battery","brand":"energizer","name":"DIN55","value":"","description":"","price":""},</v>
      </c>
      <c r="W80" s="5" t="str">
        <f aca="false">IFERROR(VLOOKUP(B80,Sheet11!$B$2:$I$70,7,0),"")</f>
        <v/>
      </c>
      <c r="X80" s="5" t="str">
        <f aca="false">TRIM(I80)&amp;TRIM(W80)</f>
        <v>{"id":"79","car_part_id":"79","bestbuy_id":"0","category":"battery","brand":"energizer","name":"DIN55","value":"","description":"","price":""},</v>
      </c>
    </row>
    <row r="81" customFormat="false" ht="13.8" hidden="false" customHeight="false" outlineLevel="0" collapsed="false">
      <c r="A81" s="5" t="n">
        <v>80</v>
      </c>
      <c r="B81" s="5" t="n">
        <v>80</v>
      </c>
      <c r="C81" s="5" t="n">
        <v>2001</v>
      </c>
      <c r="D81" s="5" t="s">
        <v>784</v>
      </c>
      <c r="E81" s="5" t="s">
        <v>785</v>
      </c>
      <c r="F81" s="5" t="str">
        <f aca="false">VLOOKUP(B81,car_part!A81:H699,8,0)</f>
        <v>DIN66</v>
      </c>
      <c r="G81" s="20"/>
      <c r="H81" s="21" t="n">
        <v>7950</v>
      </c>
      <c r="I81" s="5" t="str">
        <f aca="false">"{"&amp;""""&amp;"id"&amp;""""&amp;":"&amp;""""&amp;A81&amp;""""&amp;","&amp;""""&amp;"car_part_id"&amp;""""&amp;":"&amp;""""&amp;B81&amp;""""&amp;","&amp;""""&amp;"bestbuy_id"&amp;""""&amp;":"&amp;""""&amp;C81&amp;""""&amp;","&amp;""""&amp;"category"&amp;""""&amp;":"&amp;""""&amp;D81&amp;""""&amp;","&amp;""""&amp;"brand"&amp;""""&amp;":"&amp;""""&amp;E81&amp;""""&amp;","&amp;""""&amp;"name"&amp;""""&amp;":"&amp;""""&amp;F81&amp;""""&amp;","&amp;""""&amp;"value"&amp;""""&amp;":"&amp;""""&amp;G81&amp;""""&amp;","&amp;""""&amp;"description"&amp;""""&amp;":"&amp;""""&amp;H81&amp;""""&amp;","&amp;""""&amp;"price"&amp;""""&amp;":"&amp;""""&amp;H81&amp;""""&amp;"},"</f>
        <v>{"id":"80","car_part_id":"80","bestbuy_id":"2001","category":"battery","brand":"energizer","name":"DIN66","value":"","description":"7950","price":"7950"},</v>
      </c>
      <c r="W81" s="5" t="str">
        <f aca="false">IFERROR(VLOOKUP(B81,Sheet11!$B$2:$I$70,7,0),"")</f>
        <v>{"id":"632","car_part_id":"80","bestbuy_id":"2004","category":"battery","brand":"energizer","name":"DIN66","description":"","price":"15850"},</v>
      </c>
      <c r="X81" s="5" t="str">
        <f aca="false">TRIM(I81)&amp;TRIM(W81)</f>
        <v>{"id":"80","car_part_id":"80","bestbuy_id":"2001","category":"battery","brand":"energizer","name":"DIN66","value":"","description":"7950","price":"7950"},{"id":"632","car_part_id":"80","bestbuy_id":"2004","category":"battery","brand":"energizer","name":"DIN66","description":"","price":"15850"},</v>
      </c>
    </row>
    <row r="82" customFormat="false" ht="13.8" hidden="false" customHeight="false" outlineLevel="0" collapsed="false">
      <c r="A82" s="5" t="n">
        <v>81</v>
      </c>
      <c r="B82" s="5" t="n">
        <v>81</v>
      </c>
      <c r="C82" s="5" t="n">
        <f aca="false">VLOOKUP(A82,car_part!$A$2:$K$620,11,0)</f>
        <v>0</v>
      </c>
      <c r="D82" s="5" t="s">
        <v>784</v>
      </c>
      <c r="E82" s="5" t="s">
        <v>785</v>
      </c>
      <c r="F82" s="5" t="str">
        <f aca="false">VLOOKUP(B82,car_part!A82:H700,8,0)</f>
        <v>G65</v>
      </c>
      <c r="G82" s="20"/>
      <c r="I82" s="5" t="str">
        <f aca="false">"{"&amp;""""&amp;"id"&amp;""""&amp;":"&amp;""""&amp;A82&amp;""""&amp;","&amp;""""&amp;"car_part_id"&amp;""""&amp;":"&amp;""""&amp;B82&amp;""""&amp;","&amp;""""&amp;"bestbuy_id"&amp;""""&amp;":"&amp;""""&amp;C82&amp;""""&amp;","&amp;""""&amp;"category"&amp;""""&amp;":"&amp;""""&amp;D82&amp;""""&amp;","&amp;""""&amp;"brand"&amp;""""&amp;":"&amp;""""&amp;E82&amp;""""&amp;","&amp;""""&amp;"name"&amp;""""&amp;":"&amp;""""&amp;F82&amp;""""&amp;","&amp;""""&amp;"value"&amp;""""&amp;":"&amp;""""&amp;G82&amp;""""&amp;","&amp;""""&amp;"description"&amp;""""&amp;":"&amp;""""&amp;H82&amp;""""&amp;","&amp;""""&amp;"price"&amp;""""&amp;":"&amp;""""&amp;H82&amp;""""&amp;"},"</f>
        <v>{"id":"81","car_part_id":"81","bestbuy_id":"0","category":"battery","brand":"energizer","name":"G65","value":"","description":"","price":""},</v>
      </c>
      <c r="W82" s="5" t="str">
        <f aca="false">IFERROR(VLOOKUP(B82,Sheet11!$B$2:$I$70,7,0),"")</f>
        <v/>
      </c>
      <c r="X82" s="5" t="str">
        <f aca="false">TRIM(I82)&amp;TRIM(W82)</f>
        <v>{"id":"81","car_part_id":"81","bestbuy_id":"0","category":"battery","brand":"energizer","name":"G65","value":"","description":"","price":""},</v>
      </c>
    </row>
    <row r="83" customFormat="false" ht="13.8" hidden="false" customHeight="false" outlineLevel="0" collapsed="false">
      <c r="A83" s="5" t="n">
        <v>82</v>
      </c>
      <c r="B83" s="5" t="n">
        <v>82</v>
      </c>
      <c r="C83" s="5" t="n">
        <f aca="false">VLOOKUP(A83,car_part!$A$2:$K$620,11,0)</f>
        <v>0</v>
      </c>
      <c r="D83" s="5" t="s">
        <v>784</v>
      </c>
      <c r="E83" s="5" t="s">
        <v>785</v>
      </c>
      <c r="F83" s="5" t="str">
        <f aca="false">VLOOKUP(B83,car_part!A83:H701,8,0)</f>
        <v>G34/78</v>
      </c>
      <c r="G83" s="20"/>
      <c r="I83" s="5" t="str">
        <f aca="false">"{"&amp;""""&amp;"id"&amp;""""&amp;":"&amp;""""&amp;A83&amp;""""&amp;","&amp;""""&amp;"car_part_id"&amp;""""&amp;":"&amp;""""&amp;B83&amp;""""&amp;","&amp;""""&amp;"bestbuy_id"&amp;""""&amp;":"&amp;""""&amp;C83&amp;""""&amp;","&amp;""""&amp;"category"&amp;""""&amp;":"&amp;""""&amp;D83&amp;""""&amp;","&amp;""""&amp;"brand"&amp;""""&amp;":"&amp;""""&amp;E83&amp;""""&amp;","&amp;""""&amp;"name"&amp;""""&amp;":"&amp;""""&amp;F83&amp;""""&amp;","&amp;""""&amp;"value"&amp;""""&amp;":"&amp;""""&amp;G83&amp;""""&amp;","&amp;""""&amp;"description"&amp;""""&amp;":"&amp;""""&amp;H83&amp;""""&amp;","&amp;""""&amp;"price"&amp;""""&amp;":"&amp;""""&amp;H83&amp;""""&amp;"},"</f>
        <v>{"id":"82","car_part_id":"82","bestbuy_id":"0","category":"battery","brand":"energizer","name":"G34/78","value":"","description":"","price":""},</v>
      </c>
      <c r="W83" s="5" t="str">
        <f aca="false">IFERROR(VLOOKUP(B83,Sheet11!$B$2:$I$70,7,0),"")</f>
        <v/>
      </c>
      <c r="X83" s="5" t="str">
        <f aca="false">TRIM(I83)&amp;TRIM(W83)</f>
        <v>{"id":"82","car_part_id":"82","bestbuy_id":"0","category":"battery","brand":"energizer","name":"G34/78","value":"","description":"","price":""},</v>
      </c>
    </row>
    <row r="84" customFormat="false" ht="13.8" hidden="false" customHeight="false" outlineLevel="0" collapsed="false">
      <c r="A84" s="5" t="n">
        <v>83</v>
      </c>
      <c r="B84" s="5" t="n">
        <v>83</v>
      </c>
      <c r="C84" s="5" t="n">
        <f aca="false">VLOOKUP(A84,car_part!$A$2:$K$620,11,0)</f>
        <v>0</v>
      </c>
      <c r="D84" s="5" t="s">
        <v>784</v>
      </c>
      <c r="E84" s="5" t="s">
        <v>785</v>
      </c>
      <c r="F84" s="5" t="str">
        <f aca="false">VLOOKUP(B84,car_part!A84:H702,8,0)</f>
        <v>G34/78</v>
      </c>
      <c r="G84" s="20"/>
      <c r="I84" s="5" t="str">
        <f aca="false">"{"&amp;""""&amp;"id"&amp;""""&amp;":"&amp;""""&amp;A84&amp;""""&amp;","&amp;""""&amp;"car_part_id"&amp;""""&amp;":"&amp;""""&amp;B84&amp;""""&amp;","&amp;""""&amp;"bestbuy_id"&amp;""""&amp;":"&amp;""""&amp;C84&amp;""""&amp;","&amp;""""&amp;"category"&amp;""""&amp;":"&amp;""""&amp;D84&amp;""""&amp;","&amp;""""&amp;"brand"&amp;""""&amp;":"&amp;""""&amp;E84&amp;""""&amp;","&amp;""""&amp;"name"&amp;""""&amp;":"&amp;""""&amp;F84&amp;""""&amp;","&amp;""""&amp;"value"&amp;""""&amp;":"&amp;""""&amp;G84&amp;""""&amp;","&amp;""""&amp;"description"&amp;""""&amp;":"&amp;""""&amp;H84&amp;""""&amp;","&amp;""""&amp;"price"&amp;""""&amp;":"&amp;""""&amp;H84&amp;""""&amp;"},"</f>
        <v>{"id":"83","car_part_id":"83","bestbuy_id":"0","category":"battery","brand":"energizer","name":"G34/78","value":"","description":"","price":""},</v>
      </c>
      <c r="W84" s="5" t="str">
        <f aca="false">IFERROR(VLOOKUP(B84,Sheet11!$B$2:$I$70,7,0),"")</f>
        <v/>
      </c>
      <c r="X84" s="5" t="str">
        <f aca="false">TRIM(I84)&amp;TRIM(W84)</f>
        <v>{"id":"83","car_part_id":"83","bestbuy_id":"0","category":"battery","brand":"energizer","name":"G34/78","value":"","description":"","price":""},</v>
      </c>
    </row>
    <row r="85" customFormat="false" ht="13.8" hidden="false" customHeight="false" outlineLevel="0" collapsed="false">
      <c r="A85" s="5" t="n">
        <v>84</v>
      </c>
      <c r="B85" s="5" t="n">
        <v>84</v>
      </c>
      <c r="C85" s="5" t="n">
        <v>2001</v>
      </c>
      <c r="D85" s="5" t="s">
        <v>784</v>
      </c>
      <c r="E85" s="5" t="s">
        <v>785</v>
      </c>
      <c r="F85" s="5" t="str">
        <f aca="false">VLOOKUP(B85,car_part!A85:H703,8,0)</f>
        <v>DIN66</v>
      </c>
      <c r="G85" s="20"/>
      <c r="H85" s="21" t="n">
        <v>7950</v>
      </c>
      <c r="I85" s="5" t="str">
        <f aca="false">"{"&amp;""""&amp;"id"&amp;""""&amp;":"&amp;""""&amp;A85&amp;""""&amp;","&amp;""""&amp;"car_part_id"&amp;""""&amp;":"&amp;""""&amp;B85&amp;""""&amp;","&amp;""""&amp;"bestbuy_id"&amp;""""&amp;":"&amp;""""&amp;C85&amp;""""&amp;","&amp;""""&amp;"category"&amp;""""&amp;":"&amp;""""&amp;D85&amp;""""&amp;","&amp;""""&amp;"brand"&amp;""""&amp;":"&amp;""""&amp;E85&amp;""""&amp;","&amp;""""&amp;"name"&amp;""""&amp;":"&amp;""""&amp;F85&amp;""""&amp;","&amp;""""&amp;"value"&amp;""""&amp;":"&amp;""""&amp;G85&amp;""""&amp;","&amp;""""&amp;"description"&amp;""""&amp;":"&amp;""""&amp;H85&amp;""""&amp;","&amp;""""&amp;"price"&amp;""""&amp;":"&amp;""""&amp;H85&amp;""""&amp;"},"</f>
        <v>{"id":"84","car_part_id":"84","bestbuy_id":"2001","category":"battery","brand":"energizer","name":"DIN66","value":"","description":"7950","price":"7950"},</v>
      </c>
      <c r="W85" s="5" t="str">
        <f aca="false">IFERROR(VLOOKUP(B85,Sheet11!$B$2:$I$70,7,0),"")</f>
        <v>{"id":"633","car_part_id":"84","bestbuy_id":"2004","category":"battery","brand":"energizer","name":"DIN66","description":"","price":"15850"},</v>
      </c>
      <c r="X85" s="5" t="str">
        <f aca="false">TRIM(I85)&amp;TRIM(W85)</f>
        <v>{"id":"84","car_part_id":"84","bestbuy_id":"2001","category":"battery","brand":"energizer","name":"DIN66","value":"","description":"7950","price":"7950"},{"id":"633","car_part_id":"84","bestbuy_id":"2004","category":"battery","brand":"energizer","name":"DIN66","description":"","price":"15850"},</v>
      </c>
    </row>
    <row r="86" customFormat="false" ht="13.8" hidden="false" customHeight="false" outlineLevel="0" collapsed="false">
      <c r="A86" s="5" t="n">
        <v>85</v>
      </c>
      <c r="B86" s="5" t="n">
        <v>85</v>
      </c>
      <c r="C86" s="5" t="n">
        <f aca="false">VLOOKUP(A86,car_part!$A$2:$K$620,11,0)</f>
        <v>0</v>
      </c>
      <c r="D86" s="5" t="s">
        <v>784</v>
      </c>
      <c r="E86" s="5" t="s">
        <v>785</v>
      </c>
      <c r="F86" s="5" t="str">
        <f aca="false">VLOOKUP(B86,car_part!A86:H704,8,0)</f>
        <v>G34/78</v>
      </c>
      <c r="G86" s="20"/>
      <c r="I86" s="5" t="str">
        <f aca="false">"{"&amp;""""&amp;"id"&amp;""""&amp;":"&amp;""""&amp;A86&amp;""""&amp;","&amp;""""&amp;"car_part_id"&amp;""""&amp;":"&amp;""""&amp;B86&amp;""""&amp;","&amp;""""&amp;"bestbuy_id"&amp;""""&amp;":"&amp;""""&amp;C86&amp;""""&amp;","&amp;""""&amp;"category"&amp;""""&amp;":"&amp;""""&amp;D86&amp;""""&amp;","&amp;""""&amp;"brand"&amp;""""&amp;":"&amp;""""&amp;E86&amp;""""&amp;","&amp;""""&amp;"name"&amp;""""&amp;":"&amp;""""&amp;F86&amp;""""&amp;","&amp;""""&amp;"value"&amp;""""&amp;":"&amp;""""&amp;G86&amp;""""&amp;","&amp;""""&amp;"description"&amp;""""&amp;":"&amp;""""&amp;H86&amp;""""&amp;","&amp;""""&amp;"price"&amp;""""&amp;":"&amp;""""&amp;H86&amp;""""&amp;"},"</f>
        <v>{"id":"85","car_part_id":"85","bestbuy_id":"0","category":"battery","brand":"energizer","name":"G34/78","value":"","description":"","price":""},</v>
      </c>
      <c r="W86" s="5" t="str">
        <f aca="false">IFERROR(VLOOKUP(B86,Sheet11!$B$2:$I$70,7,0),"")</f>
        <v/>
      </c>
      <c r="X86" s="5" t="str">
        <f aca="false">TRIM(I86)&amp;TRIM(W86)</f>
        <v>{"id":"85","car_part_id":"85","bestbuy_id":"0","category":"battery","brand":"energizer","name":"G34/78","value":"","description":"","price":""},</v>
      </c>
    </row>
    <row r="87" customFormat="false" ht="13.8" hidden="false" customHeight="false" outlineLevel="0" collapsed="false">
      <c r="A87" s="5" t="n">
        <v>86</v>
      </c>
      <c r="B87" s="5" t="n">
        <v>86</v>
      </c>
      <c r="C87" s="5" t="n">
        <f aca="false">VLOOKUP(A87,car_part!$A$2:$K$620,11,0)</f>
        <v>0</v>
      </c>
      <c r="D87" s="5" t="s">
        <v>784</v>
      </c>
      <c r="E87" s="5" t="s">
        <v>785</v>
      </c>
      <c r="F87" s="5" t="str">
        <f aca="false">VLOOKUP(B87,car_part!A87:H705,8,0)</f>
        <v>G34/78</v>
      </c>
      <c r="G87" s="20"/>
      <c r="I87" s="5" t="str">
        <f aca="false">"{"&amp;""""&amp;"id"&amp;""""&amp;":"&amp;""""&amp;A87&amp;""""&amp;","&amp;""""&amp;"car_part_id"&amp;""""&amp;":"&amp;""""&amp;B87&amp;""""&amp;","&amp;""""&amp;"bestbuy_id"&amp;""""&amp;":"&amp;""""&amp;C87&amp;""""&amp;","&amp;""""&amp;"category"&amp;""""&amp;":"&amp;""""&amp;D87&amp;""""&amp;","&amp;""""&amp;"brand"&amp;""""&amp;":"&amp;""""&amp;E87&amp;""""&amp;","&amp;""""&amp;"name"&amp;""""&amp;":"&amp;""""&amp;F87&amp;""""&amp;","&amp;""""&amp;"value"&amp;""""&amp;":"&amp;""""&amp;G87&amp;""""&amp;","&amp;""""&amp;"description"&amp;""""&amp;":"&amp;""""&amp;H87&amp;""""&amp;","&amp;""""&amp;"price"&amp;""""&amp;":"&amp;""""&amp;H87&amp;""""&amp;"},"</f>
        <v>{"id":"86","car_part_id":"86","bestbuy_id":"0","category":"battery","brand":"energizer","name":"G34/78","value":"","description":"","price":""},</v>
      </c>
      <c r="W87" s="5" t="str">
        <f aca="false">IFERROR(VLOOKUP(B87,Sheet11!$B$2:$I$70,7,0),"")</f>
        <v/>
      </c>
      <c r="X87" s="5" t="str">
        <f aca="false">TRIM(I87)&amp;TRIM(W87)</f>
        <v>{"id":"86","car_part_id":"86","bestbuy_id":"0","category":"battery","brand":"energizer","name":"G34/78","value":"","description":"","price":""},</v>
      </c>
    </row>
    <row r="88" customFormat="false" ht="13.8" hidden="false" customHeight="false" outlineLevel="0" collapsed="false">
      <c r="A88" s="5" t="n">
        <v>87</v>
      </c>
      <c r="B88" s="5" t="n">
        <v>87</v>
      </c>
      <c r="C88" s="5" t="n">
        <v>2001</v>
      </c>
      <c r="D88" s="5" t="s">
        <v>784</v>
      </c>
      <c r="E88" s="5" t="s">
        <v>785</v>
      </c>
      <c r="F88" s="5" t="str">
        <f aca="false">VLOOKUP(B88,car_part!A88:H706,8,0)</f>
        <v>DIN66</v>
      </c>
      <c r="G88" s="20"/>
      <c r="H88" s="21" t="n">
        <v>7950</v>
      </c>
      <c r="I88" s="5" t="str">
        <f aca="false">"{"&amp;""""&amp;"id"&amp;""""&amp;":"&amp;""""&amp;A88&amp;""""&amp;","&amp;""""&amp;"car_part_id"&amp;""""&amp;":"&amp;""""&amp;B88&amp;""""&amp;","&amp;""""&amp;"bestbuy_id"&amp;""""&amp;":"&amp;""""&amp;C88&amp;""""&amp;","&amp;""""&amp;"category"&amp;""""&amp;":"&amp;""""&amp;D88&amp;""""&amp;","&amp;""""&amp;"brand"&amp;""""&amp;":"&amp;""""&amp;E88&amp;""""&amp;","&amp;""""&amp;"name"&amp;""""&amp;":"&amp;""""&amp;F88&amp;""""&amp;","&amp;""""&amp;"value"&amp;""""&amp;":"&amp;""""&amp;G88&amp;""""&amp;","&amp;""""&amp;"description"&amp;""""&amp;":"&amp;""""&amp;H88&amp;""""&amp;","&amp;""""&amp;"price"&amp;""""&amp;":"&amp;""""&amp;H88&amp;""""&amp;"},"</f>
        <v>{"id":"87","car_part_id":"87","bestbuy_id":"2001","category":"battery","brand":"energizer","name":"DIN66","value":"","description":"7950","price":"7950"},</v>
      </c>
      <c r="W88" s="5" t="str">
        <f aca="false">IFERROR(VLOOKUP(B88,Sheet11!$B$2:$I$70,7,0),"")</f>
        <v>{"id":"634","car_part_id":"87","bestbuy_id":"2004","category":"battery","brand":"energizer","name":"DIN66","description":"","price":"15850"},</v>
      </c>
      <c r="X88" s="5" t="str">
        <f aca="false">TRIM(I88)&amp;TRIM(W88)</f>
        <v>{"id":"87","car_part_id":"87","bestbuy_id":"2001","category":"battery","brand":"energizer","name":"DIN66","value":"","description":"7950","price":"7950"},{"id":"634","car_part_id":"87","bestbuy_id":"2004","category":"battery","brand":"energizer","name":"DIN66","description":"","price":"15850"},</v>
      </c>
    </row>
    <row r="89" customFormat="false" ht="13.8" hidden="false" customHeight="false" outlineLevel="0" collapsed="false">
      <c r="A89" s="5" t="n">
        <v>88</v>
      </c>
      <c r="B89" s="5" t="n">
        <v>88</v>
      </c>
      <c r="C89" s="5" t="n">
        <f aca="false">VLOOKUP(A89,car_part!$A$2:$K$620,11,0)</f>
        <v>0</v>
      </c>
      <c r="D89" s="5" t="s">
        <v>784</v>
      </c>
      <c r="E89" s="5" t="s">
        <v>785</v>
      </c>
      <c r="F89" s="5" t="str">
        <f aca="false">VLOOKUP(B89,car_part!A89:H707,8,0)</f>
        <v>G65</v>
      </c>
      <c r="G89" s="20"/>
      <c r="I89" s="5" t="str">
        <f aca="false">"{"&amp;""""&amp;"id"&amp;""""&amp;":"&amp;""""&amp;A89&amp;""""&amp;","&amp;""""&amp;"car_part_id"&amp;""""&amp;":"&amp;""""&amp;B89&amp;""""&amp;","&amp;""""&amp;"bestbuy_id"&amp;""""&amp;":"&amp;""""&amp;C89&amp;""""&amp;","&amp;""""&amp;"category"&amp;""""&amp;":"&amp;""""&amp;D89&amp;""""&amp;","&amp;""""&amp;"brand"&amp;""""&amp;":"&amp;""""&amp;E89&amp;""""&amp;","&amp;""""&amp;"name"&amp;""""&amp;":"&amp;""""&amp;F89&amp;""""&amp;","&amp;""""&amp;"value"&amp;""""&amp;":"&amp;""""&amp;G89&amp;""""&amp;","&amp;""""&amp;"description"&amp;""""&amp;":"&amp;""""&amp;H89&amp;""""&amp;","&amp;""""&amp;"price"&amp;""""&amp;":"&amp;""""&amp;H89&amp;""""&amp;"},"</f>
        <v>{"id":"88","car_part_id":"88","bestbuy_id":"0","category":"battery","brand":"energizer","name":"G65","value":"","description":"","price":""},</v>
      </c>
      <c r="W89" s="5" t="str">
        <f aca="false">IFERROR(VLOOKUP(B89,Sheet11!$B$2:$I$70,7,0),"")</f>
        <v/>
      </c>
      <c r="X89" s="5" t="str">
        <f aca="false">TRIM(I89)&amp;TRIM(W89)</f>
        <v>{"id":"88","car_part_id":"88","bestbuy_id":"0","category":"battery","brand":"energizer","name":"G65","value":"","description":"","price":""},</v>
      </c>
    </row>
    <row r="90" customFormat="false" ht="13.8" hidden="false" customHeight="false" outlineLevel="0" collapsed="false">
      <c r="A90" s="5" t="n">
        <v>89</v>
      </c>
      <c r="B90" s="5" t="n">
        <v>89</v>
      </c>
      <c r="C90" s="5" t="n">
        <f aca="false">VLOOKUP(A90,car_part!$A$2:$K$620,11,0)</f>
        <v>0</v>
      </c>
      <c r="D90" s="5" t="s">
        <v>784</v>
      </c>
      <c r="E90" s="5" t="s">
        <v>785</v>
      </c>
      <c r="F90" s="5" t="str">
        <f aca="false">VLOOKUP(B90,car_part!A90:H708,8,0)</f>
        <v>DIN77H</v>
      </c>
      <c r="G90" s="20"/>
      <c r="I90" s="5" t="str">
        <f aca="false">"{"&amp;""""&amp;"id"&amp;""""&amp;":"&amp;""""&amp;A90&amp;""""&amp;","&amp;""""&amp;"car_part_id"&amp;""""&amp;":"&amp;""""&amp;B90&amp;""""&amp;","&amp;""""&amp;"bestbuy_id"&amp;""""&amp;":"&amp;""""&amp;C90&amp;""""&amp;","&amp;""""&amp;"category"&amp;""""&amp;":"&amp;""""&amp;D90&amp;""""&amp;","&amp;""""&amp;"brand"&amp;""""&amp;":"&amp;""""&amp;E90&amp;""""&amp;","&amp;""""&amp;"name"&amp;""""&amp;":"&amp;""""&amp;F90&amp;""""&amp;","&amp;""""&amp;"value"&amp;""""&amp;":"&amp;""""&amp;G90&amp;""""&amp;","&amp;""""&amp;"description"&amp;""""&amp;":"&amp;""""&amp;H90&amp;""""&amp;","&amp;""""&amp;"price"&amp;""""&amp;":"&amp;""""&amp;H90&amp;""""&amp;"},"</f>
        <v>{"id":"89","car_part_id":"89","bestbuy_id":"0","category":"battery","brand":"energizer","name":"DIN77H","value":"","description":"","price":""},</v>
      </c>
      <c r="W90" s="5" t="str">
        <f aca="false">IFERROR(VLOOKUP(B90,Sheet11!$B$2:$I$70,7,0),"")</f>
        <v/>
      </c>
      <c r="X90" s="5" t="str">
        <f aca="false">TRIM(I90)&amp;TRIM(W90)</f>
        <v>{"id":"89","car_part_id":"89","bestbuy_id":"0","category":"battery","brand":"energizer","name":"DIN77H","value":"","description":"","price":""},</v>
      </c>
    </row>
    <row r="91" customFormat="false" ht="13.8" hidden="false" customHeight="false" outlineLevel="0" collapsed="false">
      <c r="A91" s="5" t="n">
        <v>90</v>
      </c>
      <c r="B91" s="5" t="n">
        <v>90</v>
      </c>
      <c r="C91" s="5" t="n">
        <f aca="false">VLOOKUP(A91,car_part!$A$2:$K$620,11,0)</f>
        <v>0</v>
      </c>
      <c r="D91" s="5" t="s">
        <v>784</v>
      </c>
      <c r="E91" s="5" t="s">
        <v>785</v>
      </c>
      <c r="F91" s="5" t="str">
        <f aca="false">VLOOKUP(B91,car_part!A91:H709,8,0)</f>
        <v>DINH</v>
      </c>
      <c r="G91" s="20"/>
      <c r="I91" s="5" t="str">
        <f aca="false">"{"&amp;""""&amp;"id"&amp;""""&amp;":"&amp;""""&amp;A91&amp;""""&amp;","&amp;""""&amp;"car_part_id"&amp;""""&amp;":"&amp;""""&amp;B91&amp;""""&amp;","&amp;""""&amp;"bestbuy_id"&amp;""""&amp;":"&amp;""""&amp;C91&amp;""""&amp;","&amp;""""&amp;"category"&amp;""""&amp;":"&amp;""""&amp;D91&amp;""""&amp;","&amp;""""&amp;"brand"&amp;""""&amp;":"&amp;""""&amp;E91&amp;""""&amp;","&amp;""""&amp;"name"&amp;""""&amp;":"&amp;""""&amp;F91&amp;""""&amp;","&amp;""""&amp;"value"&amp;""""&amp;":"&amp;""""&amp;G91&amp;""""&amp;","&amp;""""&amp;"description"&amp;""""&amp;":"&amp;""""&amp;H91&amp;""""&amp;","&amp;""""&amp;"price"&amp;""""&amp;":"&amp;""""&amp;H91&amp;""""&amp;"},"</f>
        <v>{"id":"90","car_part_id":"90","bestbuy_id":"0","category":"battery","brand":"energizer","name":"DINH","value":"","description":"","price":""},</v>
      </c>
      <c r="W91" s="5" t="str">
        <f aca="false">IFERROR(VLOOKUP(B91,Sheet11!$B$2:$I$70,7,0),"")</f>
        <v/>
      </c>
      <c r="X91" s="5" t="str">
        <f aca="false">TRIM(I91)&amp;TRIM(W91)</f>
        <v>{"id":"90","car_part_id":"90","bestbuy_id":"0","category":"battery","brand":"energizer","name":"DINH","value":"","description":"","price":""},</v>
      </c>
    </row>
    <row r="92" customFormat="false" ht="13.8" hidden="false" customHeight="false" outlineLevel="0" collapsed="false">
      <c r="A92" s="5" t="n">
        <v>91</v>
      </c>
      <c r="B92" s="5" t="n">
        <v>91</v>
      </c>
      <c r="C92" s="5" t="n">
        <f aca="false">VLOOKUP(A92,car_part!$A$2:$K$620,11,0)</f>
        <v>1995</v>
      </c>
      <c r="D92" s="5" t="s">
        <v>784</v>
      </c>
      <c r="E92" s="5" t="s">
        <v>785</v>
      </c>
      <c r="F92" s="5" t="str">
        <f aca="false">VLOOKUP(B92,car_part!A92:H710,8,0)</f>
        <v>D26L</v>
      </c>
      <c r="G92" s="20"/>
      <c r="H92" s="21" t="n">
        <v>6300</v>
      </c>
      <c r="I92" s="5" t="str">
        <f aca="false">"{"&amp;""""&amp;"id"&amp;""""&amp;":"&amp;""""&amp;A92&amp;""""&amp;","&amp;""""&amp;"car_part_id"&amp;""""&amp;":"&amp;""""&amp;B92&amp;""""&amp;","&amp;""""&amp;"bestbuy_id"&amp;""""&amp;":"&amp;""""&amp;C92&amp;""""&amp;","&amp;""""&amp;"category"&amp;""""&amp;":"&amp;""""&amp;D92&amp;""""&amp;","&amp;""""&amp;"brand"&amp;""""&amp;":"&amp;""""&amp;E92&amp;""""&amp;","&amp;""""&amp;"name"&amp;""""&amp;":"&amp;""""&amp;F92&amp;""""&amp;","&amp;""""&amp;"value"&amp;""""&amp;":"&amp;""""&amp;G92&amp;""""&amp;","&amp;""""&amp;"description"&amp;""""&amp;":"&amp;""""&amp;H92&amp;""""&amp;","&amp;""""&amp;"price"&amp;""""&amp;":"&amp;""""&amp;H92&amp;""""&amp;"},"</f>
        <v>{"id":"91","car_part_id":"91","bestbuy_id":"1995","category":"battery","brand":"energizer","name":"D26L","value":"","description":"6300","price":"6300"},</v>
      </c>
      <c r="W92" s="5" t="str">
        <f aca="false">IFERROR(VLOOKUP(B92,Sheet11!$B$2:$I$70,7,0),"")</f>
        <v/>
      </c>
      <c r="X92" s="5" t="str">
        <f aca="false">TRIM(I92)&amp;TRIM(W92)</f>
        <v>{"id":"91","car_part_id":"91","bestbuy_id":"1995","category":"battery","brand":"energizer","name":"D26L","value":"","description":"6300","price":"6300"},</v>
      </c>
    </row>
    <row r="93" customFormat="false" ht="13.8" hidden="false" customHeight="false" outlineLevel="0" collapsed="false">
      <c r="A93" s="5" t="n">
        <v>92</v>
      </c>
      <c r="B93" s="5" t="n">
        <v>92</v>
      </c>
      <c r="C93" s="5" t="n">
        <f aca="false">VLOOKUP(A93,car_part!$A$2:$K$620,11,0)</f>
        <v>1995</v>
      </c>
      <c r="D93" s="5" t="s">
        <v>784</v>
      </c>
      <c r="E93" s="5" t="s">
        <v>785</v>
      </c>
      <c r="F93" s="5" t="str">
        <f aca="false">VLOOKUP(B93,car_part!A93:H711,8,0)</f>
        <v>D26L</v>
      </c>
      <c r="G93" s="20"/>
      <c r="H93" s="21" t="n">
        <v>6300</v>
      </c>
      <c r="I93" s="5" t="str">
        <f aca="false">"{"&amp;""""&amp;"id"&amp;""""&amp;":"&amp;""""&amp;A93&amp;""""&amp;","&amp;""""&amp;"car_part_id"&amp;""""&amp;":"&amp;""""&amp;B93&amp;""""&amp;","&amp;""""&amp;"bestbuy_id"&amp;""""&amp;":"&amp;""""&amp;C93&amp;""""&amp;","&amp;""""&amp;"category"&amp;""""&amp;":"&amp;""""&amp;D93&amp;""""&amp;","&amp;""""&amp;"brand"&amp;""""&amp;":"&amp;""""&amp;E93&amp;""""&amp;","&amp;""""&amp;"name"&amp;""""&amp;":"&amp;""""&amp;F93&amp;""""&amp;","&amp;""""&amp;"value"&amp;""""&amp;":"&amp;""""&amp;G93&amp;""""&amp;","&amp;""""&amp;"description"&amp;""""&amp;":"&amp;""""&amp;H93&amp;""""&amp;","&amp;""""&amp;"price"&amp;""""&amp;":"&amp;""""&amp;H93&amp;""""&amp;"},"</f>
        <v>{"id":"92","car_part_id":"92","bestbuy_id":"1995","category":"battery","brand":"energizer","name":"D26L","value":"","description":"6300","price":"6300"},</v>
      </c>
      <c r="W93" s="5" t="str">
        <f aca="false">IFERROR(VLOOKUP(B93,Sheet11!$B$2:$I$70,7,0),"")</f>
        <v/>
      </c>
      <c r="X93" s="5" t="str">
        <f aca="false">TRIM(I93)&amp;TRIM(W93)</f>
        <v>{"id":"92","car_part_id":"92","bestbuy_id":"1995","category":"battery","brand":"energizer","name":"D26L","value":"","description":"6300","price":"6300"},</v>
      </c>
    </row>
    <row r="94" customFormat="false" ht="13.8" hidden="false" customHeight="false" outlineLevel="0" collapsed="false">
      <c r="A94" s="5" t="n">
        <v>93</v>
      </c>
      <c r="B94" s="5" t="n">
        <v>93</v>
      </c>
      <c r="C94" s="5" t="n">
        <f aca="false">VLOOKUP(A94,car_part!$A$2:$K$620,11,0)</f>
        <v>0</v>
      </c>
      <c r="D94" s="5" t="s">
        <v>784</v>
      </c>
      <c r="E94" s="5" t="s">
        <v>785</v>
      </c>
      <c r="F94" s="5" t="str">
        <f aca="false">VLOOKUP(B94,car_part!A94:H712,8,0)</f>
        <v>G65</v>
      </c>
      <c r="G94" s="20"/>
      <c r="I94" s="5" t="str">
        <f aca="false">"{"&amp;""""&amp;"id"&amp;""""&amp;":"&amp;""""&amp;A94&amp;""""&amp;","&amp;""""&amp;"car_part_id"&amp;""""&amp;":"&amp;""""&amp;B94&amp;""""&amp;","&amp;""""&amp;"bestbuy_id"&amp;""""&amp;":"&amp;""""&amp;C94&amp;""""&amp;","&amp;""""&amp;"category"&amp;""""&amp;":"&amp;""""&amp;D94&amp;""""&amp;","&amp;""""&amp;"brand"&amp;""""&amp;":"&amp;""""&amp;E94&amp;""""&amp;","&amp;""""&amp;"name"&amp;""""&amp;":"&amp;""""&amp;F94&amp;""""&amp;","&amp;""""&amp;"value"&amp;""""&amp;":"&amp;""""&amp;G94&amp;""""&amp;","&amp;""""&amp;"description"&amp;""""&amp;":"&amp;""""&amp;H94&amp;""""&amp;","&amp;""""&amp;"price"&amp;""""&amp;":"&amp;""""&amp;H94&amp;""""&amp;"},"</f>
        <v>{"id":"93","car_part_id":"93","bestbuy_id":"0","category":"battery","brand":"energizer","name":"G65","value":"","description":"","price":""},</v>
      </c>
      <c r="W94" s="5" t="str">
        <f aca="false">IFERROR(VLOOKUP(B94,Sheet11!$B$2:$I$70,7,0),"")</f>
        <v/>
      </c>
      <c r="X94" s="5" t="str">
        <f aca="false">TRIM(I94)&amp;TRIM(W94)</f>
        <v>{"id":"93","car_part_id":"93","bestbuy_id":"0","category":"battery","brand":"energizer","name":"G65","value":"","description":"","price":""},</v>
      </c>
    </row>
    <row r="95" customFormat="false" ht="13.8" hidden="false" customHeight="false" outlineLevel="0" collapsed="false">
      <c r="A95" s="5" t="n">
        <v>94</v>
      </c>
      <c r="B95" s="5" t="n">
        <v>94</v>
      </c>
      <c r="C95" s="5" t="n">
        <f aca="false">VLOOKUP(A95,car_part!$A$2:$K$620,11,0)</f>
        <v>1995</v>
      </c>
      <c r="D95" s="5" t="s">
        <v>784</v>
      </c>
      <c r="E95" s="5" t="s">
        <v>785</v>
      </c>
      <c r="F95" s="5" t="str">
        <f aca="false">VLOOKUP(B95,car_part!A95:H713,8,0)</f>
        <v>D26L</v>
      </c>
      <c r="G95" s="20"/>
      <c r="H95" s="21" t="n">
        <v>6300</v>
      </c>
      <c r="I95" s="5" t="str">
        <f aca="false">"{"&amp;""""&amp;"id"&amp;""""&amp;":"&amp;""""&amp;A95&amp;""""&amp;","&amp;""""&amp;"car_part_id"&amp;""""&amp;":"&amp;""""&amp;B95&amp;""""&amp;","&amp;""""&amp;"bestbuy_id"&amp;""""&amp;":"&amp;""""&amp;C95&amp;""""&amp;","&amp;""""&amp;"category"&amp;""""&amp;":"&amp;""""&amp;D95&amp;""""&amp;","&amp;""""&amp;"brand"&amp;""""&amp;":"&amp;""""&amp;E95&amp;""""&amp;","&amp;""""&amp;"name"&amp;""""&amp;":"&amp;""""&amp;F95&amp;""""&amp;","&amp;""""&amp;"value"&amp;""""&amp;":"&amp;""""&amp;G95&amp;""""&amp;","&amp;""""&amp;"description"&amp;""""&amp;":"&amp;""""&amp;H95&amp;""""&amp;","&amp;""""&amp;"price"&amp;""""&amp;":"&amp;""""&amp;H95&amp;""""&amp;"},"</f>
        <v>{"id":"94","car_part_id":"94","bestbuy_id":"1995","category":"battery","brand":"energizer","name":"D26L","value":"","description":"6300","price":"6300"},</v>
      </c>
      <c r="W95" s="5" t="str">
        <f aca="false">IFERROR(VLOOKUP(B95,Sheet11!$B$2:$I$70,7,0),"")</f>
        <v/>
      </c>
      <c r="X95" s="5" t="str">
        <f aca="false">TRIM(I95)&amp;TRIM(W95)</f>
        <v>{"id":"94","car_part_id":"94","bestbuy_id":"1995","category":"battery","brand":"energizer","name":"D26L","value":"","description":"6300","price":"6300"},</v>
      </c>
    </row>
    <row r="96" customFormat="false" ht="13.8" hidden="false" customHeight="false" outlineLevel="0" collapsed="false">
      <c r="A96" s="5" t="n">
        <v>95</v>
      </c>
      <c r="B96" s="5" t="n">
        <v>95</v>
      </c>
      <c r="C96" s="5" t="n">
        <f aca="false">VLOOKUP(A96,car_part!$A$2:$K$620,11,0)</f>
        <v>0</v>
      </c>
      <c r="D96" s="5" t="s">
        <v>784</v>
      </c>
      <c r="E96" s="5" t="s">
        <v>785</v>
      </c>
      <c r="F96" s="5" t="str">
        <f aca="false">VLOOKUP(B96,car_part!A96:H714,8,0)</f>
        <v>G65</v>
      </c>
      <c r="G96" s="20"/>
      <c r="I96" s="5" t="str">
        <f aca="false">"{"&amp;""""&amp;"id"&amp;""""&amp;":"&amp;""""&amp;A96&amp;""""&amp;","&amp;""""&amp;"car_part_id"&amp;""""&amp;":"&amp;""""&amp;B96&amp;""""&amp;","&amp;""""&amp;"bestbuy_id"&amp;""""&amp;":"&amp;""""&amp;C96&amp;""""&amp;","&amp;""""&amp;"category"&amp;""""&amp;":"&amp;""""&amp;D96&amp;""""&amp;","&amp;""""&amp;"brand"&amp;""""&amp;":"&amp;""""&amp;E96&amp;""""&amp;","&amp;""""&amp;"name"&amp;""""&amp;":"&amp;""""&amp;F96&amp;""""&amp;","&amp;""""&amp;"value"&amp;""""&amp;":"&amp;""""&amp;G96&amp;""""&amp;","&amp;""""&amp;"description"&amp;""""&amp;":"&amp;""""&amp;H96&amp;""""&amp;","&amp;""""&amp;"price"&amp;""""&amp;":"&amp;""""&amp;H96&amp;""""&amp;"},"</f>
        <v>{"id":"95","car_part_id":"95","bestbuy_id":"0","category":"battery","brand":"energizer","name":"G65","value":"","description":"","price":""},</v>
      </c>
      <c r="W96" s="5" t="str">
        <f aca="false">IFERROR(VLOOKUP(B96,Sheet11!$B$2:$I$70,7,0),"")</f>
        <v/>
      </c>
      <c r="X96" s="5" t="str">
        <f aca="false">TRIM(I96)&amp;TRIM(W96)</f>
        <v>{"id":"95","car_part_id":"95","bestbuy_id":"0","category":"battery","brand":"energizer","name":"G65","value":"","description":"","price":""},</v>
      </c>
    </row>
    <row r="97" customFormat="false" ht="13.8" hidden="false" customHeight="false" outlineLevel="0" collapsed="false">
      <c r="A97" s="5" t="n">
        <v>96</v>
      </c>
      <c r="B97" s="5" t="n">
        <v>96</v>
      </c>
      <c r="C97" s="5" t="n">
        <v>2001</v>
      </c>
      <c r="D97" s="5" t="s">
        <v>784</v>
      </c>
      <c r="E97" s="5" t="s">
        <v>785</v>
      </c>
      <c r="F97" s="5" t="str">
        <f aca="false">VLOOKUP(B97,car_part!A97:H715,8,0)</f>
        <v>DIN66</v>
      </c>
      <c r="G97" s="20"/>
      <c r="H97" s="21" t="n">
        <v>7950</v>
      </c>
      <c r="I97" s="5" t="str">
        <f aca="false">"{"&amp;""""&amp;"id"&amp;""""&amp;":"&amp;""""&amp;A97&amp;""""&amp;","&amp;""""&amp;"car_part_id"&amp;""""&amp;":"&amp;""""&amp;B97&amp;""""&amp;","&amp;""""&amp;"bestbuy_id"&amp;""""&amp;":"&amp;""""&amp;C97&amp;""""&amp;","&amp;""""&amp;"category"&amp;""""&amp;":"&amp;""""&amp;D97&amp;""""&amp;","&amp;""""&amp;"brand"&amp;""""&amp;":"&amp;""""&amp;E97&amp;""""&amp;","&amp;""""&amp;"name"&amp;""""&amp;":"&amp;""""&amp;F97&amp;""""&amp;","&amp;""""&amp;"value"&amp;""""&amp;":"&amp;""""&amp;G97&amp;""""&amp;","&amp;""""&amp;"description"&amp;""""&amp;":"&amp;""""&amp;H97&amp;""""&amp;","&amp;""""&amp;"price"&amp;""""&amp;":"&amp;""""&amp;H97&amp;""""&amp;"},"</f>
        <v>{"id":"96","car_part_id":"96","bestbuy_id":"2001","category":"battery","brand":"energizer","name":"DIN66","value":"","description":"7950","price":"7950"},</v>
      </c>
      <c r="W97" s="5" t="str">
        <f aca="false">IFERROR(VLOOKUP(B97,Sheet11!$B$2:$I$70,7,0),"")</f>
        <v>{"id":"635","car_part_id":"96","bestbuy_id":"2004","category":"battery","brand":"energizer","name":"DIN66","description":"","price":"15850"},</v>
      </c>
      <c r="X97" s="5" t="str">
        <f aca="false">TRIM(I97)&amp;TRIM(W97)</f>
        <v>{"id":"96","car_part_id":"96","bestbuy_id":"2001","category":"battery","brand":"energizer","name":"DIN66","value":"","description":"7950","price":"7950"},{"id":"635","car_part_id":"96","bestbuy_id":"2004","category":"battery","brand":"energizer","name":"DIN66","description":"","price":"15850"},</v>
      </c>
    </row>
    <row r="98" customFormat="false" ht="13.8" hidden="false" customHeight="false" outlineLevel="0" collapsed="false">
      <c r="A98" s="5" t="n">
        <v>97</v>
      </c>
      <c r="B98" s="5" t="n">
        <v>97</v>
      </c>
      <c r="C98" s="5" t="n">
        <f aca="false">VLOOKUP(A98,car_part!$A$2:$K$620,11,0)</f>
        <v>1995</v>
      </c>
      <c r="D98" s="5" t="s">
        <v>784</v>
      </c>
      <c r="E98" s="5" t="s">
        <v>785</v>
      </c>
      <c r="F98" s="5" t="str">
        <f aca="false">VLOOKUP(B98,car_part!A98:H716,8,0)</f>
        <v>D26L</v>
      </c>
      <c r="G98" s="20"/>
      <c r="H98" s="21" t="n">
        <v>6300</v>
      </c>
      <c r="I98" s="5" t="str">
        <f aca="false">"{"&amp;""""&amp;"id"&amp;""""&amp;":"&amp;""""&amp;A98&amp;""""&amp;","&amp;""""&amp;"car_part_id"&amp;""""&amp;":"&amp;""""&amp;B98&amp;""""&amp;","&amp;""""&amp;"bestbuy_id"&amp;""""&amp;":"&amp;""""&amp;C98&amp;""""&amp;","&amp;""""&amp;"category"&amp;""""&amp;":"&amp;""""&amp;D98&amp;""""&amp;","&amp;""""&amp;"brand"&amp;""""&amp;":"&amp;""""&amp;E98&amp;""""&amp;","&amp;""""&amp;"name"&amp;""""&amp;":"&amp;""""&amp;F98&amp;""""&amp;","&amp;""""&amp;"value"&amp;""""&amp;":"&amp;""""&amp;G98&amp;""""&amp;","&amp;""""&amp;"description"&amp;""""&amp;":"&amp;""""&amp;H98&amp;""""&amp;","&amp;""""&amp;"price"&amp;""""&amp;":"&amp;""""&amp;H98&amp;""""&amp;"},"</f>
        <v>{"id":"97","car_part_id":"97","bestbuy_id":"1995","category":"battery","brand":"energizer","name":"D26L","value":"","description":"6300","price":"6300"},</v>
      </c>
      <c r="W98" s="5" t="str">
        <f aca="false">IFERROR(VLOOKUP(B98,Sheet11!$B$2:$I$70,7,0),"")</f>
        <v/>
      </c>
      <c r="X98" s="5" t="str">
        <f aca="false">TRIM(I98)&amp;TRIM(W98)</f>
        <v>{"id":"97","car_part_id":"97","bestbuy_id":"1995","category":"battery","brand":"energizer","name":"D26L","value":"","description":"6300","price":"6300"},</v>
      </c>
    </row>
    <row r="99" customFormat="false" ht="13.8" hidden="false" customHeight="false" outlineLevel="0" collapsed="false">
      <c r="A99" s="5" t="n">
        <v>98</v>
      </c>
      <c r="B99" s="5" t="n">
        <v>98</v>
      </c>
      <c r="C99" s="5" t="n">
        <f aca="false">VLOOKUP(A99,car_part!$A$2:$K$620,11,0)</f>
        <v>1996</v>
      </c>
      <c r="D99" s="5" t="s">
        <v>784</v>
      </c>
      <c r="E99" s="5" t="s">
        <v>785</v>
      </c>
      <c r="F99" s="5" t="str">
        <f aca="false">VLOOKUP(B99,car_part!A99:H717,8,0)</f>
        <v>D31L</v>
      </c>
      <c r="G99" s="20"/>
      <c r="H99" s="21" t="n">
        <v>7050</v>
      </c>
      <c r="I99" s="5" t="str">
        <f aca="false">"{"&amp;""""&amp;"id"&amp;""""&amp;":"&amp;""""&amp;A99&amp;""""&amp;","&amp;""""&amp;"car_part_id"&amp;""""&amp;":"&amp;""""&amp;B99&amp;""""&amp;","&amp;""""&amp;"bestbuy_id"&amp;""""&amp;":"&amp;""""&amp;C99&amp;""""&amp;","&amp;""""&amp;"category"&amp;""""&amp;":"&amp;""""&amp;D99&amp;""""&amp;","&amp;""""&amp;"brand"&amp;""""&amp;":"&amp;""""&amp;E99&amp;""""&amp;","&amp;""""&amp;"name"&amp;""""&amp;":"&amp;""""&amp;F99&amp;""""&amp;","&amp;""""&amp;"value"&amp;""""&amp;":"&amp;""""&amp;G99&amp;""""&amp;","&amp;""""&amp;"description"&amp;""""&amp;":"&amp;""""&amp;H99&amp;""""&amp;","&amp;""""&amp;"price"&amp;""""&amp;":"&amp;""""&amp;H99&amp;""""&amp;"},"</f>
        <v>{"id":"98","car_part_id":"98","bestbuy_id":"1996","category":"battery","brand":"energizer","name":"D31L","value":"","description":"7050","price":"7050"},</v>
      </c>
      <c r="W99" s="5" t="str">
        <f aca="false">IFERROR(VLOOKUP(B99,Sheet11!$B$2:$I$70,7,0),"")</f>
        <v/>
      </c>
      <c r="X99" s="5" t="str">
        <f aca="false">TRIM(I99)&amp;TRIM(W99)</f>
        <v>{"id":"98","car_part_id":"98","bestbuy_id":"1996","category":"battery","brand":"energizer","name":"D31L","value":"","description":"7050","price":"7050"},</v>
      </c>
    </row>
    <row r="100" customFormat="false" ht="13.8" hidden="false" customHeight="false" outlineLevel="0" collapsed="false">
      <c r="A100" s="5" t="n">
        <v>99</v>
      </c>
      <c r="B100" s="5" t="n">
        <v>99</v>
      </c>
      <c r="C100" s="5" t="n">
        <f aca="false">VLOOKUP(A100,car_part!$A$2:$K$620,11,0)</f>
        <v>1995</v>
      </c>
      <c r="D100" s="5" t="s">
        <v>784</v>
      </c>
      <c r="E100" s="5" t="s">
        <v>785</v>
      </c>
      <c r="F100" s="5" t="str">
        <f aca="false">VLOOKUP(B100,car_part!A100:H718,8,0)</f>
        <v>D26L</v>
      </c>
      <c r="G100" s="20"/>
      <c r="H100" s="21" t="n">
        <v>6300</v>
      </c>
      <c r="I100" s="5" t="str">
        <f aca="false">"{"&amp;""""&amp;"id"&amp;""""&amp;":"&amp;""""&amp;A100&amp;""""&amp;","&amp;""""&amp;"car_part_id"&amp;""""&amp;":"&amp;""""&amp;B100&amp;""""&amp;","&amp;""""&amp;"bestbuy_id"&amp;""""&amp;":"&amp;""""&amp;C100&amp;""""&amp;","&amp;""""&amp;"category"&amp;""""&amp;":"&amp;""""&amp;D100&amp;""""&amp;","&amp;""""&amp;"brand"&amp;""""&amp;":"&amp;""""&amp;E100&amp;""""&amp;","&amp;""""&amp;"name"&amp;""""&amp;":"&amp;""""&amp;F100&amp;""""&amp;","&amp;""""&amp;"value"&amp;""""&amp;":"&amp;""""&amp;G100&amp;""""&amp;","&amp;""""&amp;"description"&amp;""""&amp;":"&amp;""""&amp;H100&amp;""""&amp;","&amp;""""&amp;"price"&amp;""""&amp;":"&amp;""""&amp;H100&amp;""""&amp;"},"</f>
        <v>{"id":"99","car_part_id":"99","bestbuy_id":"1995","category":"battery","brand":"energizer","name":"D26L","value":"","description":"6300","price":"6300"},</v>
      </c>
      <c r="W100" s="5" t="str">
        <f aca="false">IFERROR(VLOOKUP(B100,Sheet11!$B$2:$I$70,7,0),"")</f>
        <v/>
      </c>
      <c r="X100" s="5" t="str">
        <f aca="false">TRIM(I100)&amp;TRIM(W100)</f>
        <v>{"id":"99","car_part_id":"99","bestbuy_id":"1995","category":"battery","brand":"energizer","name":"D26L","value":"","description":"6300","price":"6300"},</v>
      </c>
    </row>
    <row r="101" customFormat="false" ht="13.8" hidden="false" customHeight="false" outlineLevel="0" collapsed="false">
      <c r="A101" s="5" t="n">
        <v>100</v>
      </c>
      <c r="B101" s="5" t="n">
        <v>100</v>
      </c>
      <c r="C101" s="5" t="n">
        <v>2001</v>
      </c>
      <c r="D101" s="5" t="s">
        <v>784</v>
      </c>
      <c r="E101" s="5" t="s">
        <v>785</v>
      </c>
      <c r="F101" s="5" t="str">
        <f aca="false">VLOOKUP(B101,car_part!A101:H719,8,0)</f>
        <v>DIN66</v>
      </c>
      <c r="G101" s="20"/>
      <c r="H101" s="21" t="n">
        <v>7950</v>
      </c>
      <c r="I101" s="5" t="str">
        <f aca="false">"{"&amp;""""&amp;"id"&amp;""""&amp;":"&amp;""""&amp;A101&amp;""""&amp;","&amp;""""&amp;"car_part_id"&amp;""""&amp;":"&amp;""""&amp;B101&amp;""""&amp;","&amp;""""&amp;"bestbuy_id"&amp;""""&amp;":"&amp;""""&amp;C101&amp;""""&amp;","&amp;""""&amp;"category"&amp;""""&amp;":"&amp;""""&amp;D101&amp;""""&amp;","&amp;""""&amp;"brand"&amp;""""&amp;":"&amp;""""&amp;E101&amp;""""&amp;","&amp;""""&amp;"name"&amp;""""&amp;":"&amp;""""&amp;F101&amp;""""&amp;","&amp;""""&amp;"value"&amp;""""&amp;":"&amp;""""&amp;G101&amp;""""&amp;","&amp;""""&amp;"description"&amp;""""&amp;":"&amp;""""&amp;H101&amp;""""&amp;","&amp;""""&amp;"price"&amp;""""&amp;":"&amp;""""&amp;H101&amp;""""&amp;"},"</f>
        <v>{"id":"100","car_part_id":"100","bestbuy_id":"2001","category":"battery","brand":"energizer","name":"DIN66","value":"","description":"7950","price":"7950"},</v>
      </c>
      <c r="W101" s="5" t="str">
        <f aca="false">IFERROR(VLOOKUP(B101,Sheet11!$B$2:$I$70,7,0),"")</f>
        <v>{"id":"636","car_part_id":"100","bestbuy_id":"2004","category":"battery","brand":"energizer","name":"DIN66","description":"","price":"15850"},</v>
      </c>
      <c r="X101" s="5" t="str">
        <f aca="false">TRIM(I101)&amp;TRIM(W101)</f>
        <v>{"id":"100","car_part_id":"100","bestbuy_id":"2001","category":"battery","brand":"energizer","name":"DIN66","value":"","description":"7950","price":"7950"},{"id":"636","car_part_id":"100","bestbuy_id":"2004","category":"battery","brand":"energizer","name":"DIN66","description":"","price":"15850"},</v>
      </c>
    </row>
    <row r="102" customFormat="false" ht="13.8" hidden="false" customHeight="false" outlineLevel="0" collapsed="false">
      <c r="A102" s="5" t="n">
        <v>101</v>
      </c>
      <c r="B102" s="5" t="n">
        <v>101</v>
      </c>
      <c r="C102" s="5" t="n">
        <v>2001</v>
      </c>
      <c r="D102" s="5" t="s">
        <v>784</v>
      </c>
      <c r="E102" s="5" t="s">
        <v>785</v>
      </c>
      <c r="F102" s="5" t="str">
        <f aca="false">VLOOKUP(B102,car_part!A102:H720,8,0)</f>
        <v>DIN66</v>
      </c>
      <c r="G102" s="20"/>
      <c r="H102" s="21" t="n">
        <v>7950</v>
      </c>
      <c r="I102" s="5" t="str">
        <f aca="false">"{"&amp;""""&amp;"id"&amp;""""&amp;":"&amp;""""&amp;A102&amp;""""&amp;","&amp;""""&amp;"car_part_id"&amp;""""&amp;":"&amp;""""&amp;B102&amp;""""&amp;","&amp;""""&amp;"bestbuy_id"&amp;""""&amp;":"&amp;""""&amp;C102&amp;""""&amp;","&amp;""""&amp;"category"&amp;""""&amp;":"&amp;""""&amp;D102&amp;""""&amp;","&amp;""""&amp;"brand"&amp;""""&amp;":"&amp;""""&amp;E102&amp;""""&amp;","&amp;""""&amp;"name"&amp;""""&amp;":"&amp;""""&amp;F102&amp;""""&amp;","&amp;""""&amp;"value"&amp;""""&amp;":"&amp;""""&amp;G102&amp;""""&amp;","&amp;""""&amp;"description"&amp;""""&amp;":"&amp;""""&amp;H102&amp;""""&amp;","&amp;""""&amp;"price"&amp;""""&amp;":"&amp;""""&amp;H102&amp;""""&amp;"},"</f>
        <v>{"id":"101","car_part_id":"101","bestbuy_id":"2001","category":"battery","brand":"energizer","name":"DIN66","value":"","description":"7950","price":"7950"},</v>
      </c>
      <c r="W102" s="5" t="str">
        <f aca="false">IFERROR(VLOOKUP(B102,Sheet11!$B$2:$I$70,7,0),"")</f>
        <v>{"id":"637","car_part_id":"101","bestbuy_id":"2004","category":"battery","brand":"energizer","name":"DIN66","description":"","price":"15850"},</v>
      </c>
      <c r="X102" s="5" t="str">
        <f aca="false">TRIM(I102)&amp;TRIM(W102)</f>
        <v>{"id":"101","car_part_id":"101","bestbuy_id":"2001","category":"battery","brand":"energizer","name":"DIN66","value":"","description":"7950","price":"7950"},{"id":"637","car_part_id":"101","bestbuy_id":"2004","category":"battery","brand":"energizer","name":"DIN66","description":"","price":"15850"},</v>
      </c>
    </row>
    <row r="103" customFormat="false" ht="13.8" hidden="false" customHeight="false" outlineLevel="0" collapsed="false">
      <c r="A103" s="5" t="n">
        <v>102</v>
      </c>
      <c r="B103" s="5" t="n">
        <v>102</v>
      </c>
      <c r="C103" s="5" t="n">
        <f aca="false">VLOOKUP(A103,car_part!$A$2:$K$620,11,0)</f>
        <v>1983</v>
      </c>
      <c r="D103" s="5" t="s">
        <v>784</v>
      </c>
      <c r="E103" s="5" t="s">
        <v>785</v>
      </c>
      <c r="F103" s="5" t="str">
        <f aca="false">VLOOKUP(B103,car_part!A103:H721,8,0)</f>
        <v>D23L</v>
      </c>
      <c r="G103" s="20"/>
      <c r="H103" s="21" t="n">
        <v>5950</v>
      </c>
      <c r="I103" s="5" t="str">
        <f aca="false">"{"&amp;""""&amp;"id"&amp;""""&amp;":"&amp;""""&amp;A103&amp;""""&amp;","&amp;""""&amp;"car_part_id"&amp;""""&amp;":"&amp;""""&amp;B103&amp;""""&amp;","&amp;""""&amp;"bestbuy_id"&amp;""""&amp;":"&amp;""""&amp;C103&amp;""""&amp;","&amp;""""&amp;"category"&amp;""""&amp;":"&amp;""""&amp;D103&amp;""""&amp;","&amp;""""&amp;"brand"&amp;""""&amp;":"&amp;""""&amp;E103&amp;""""&amp;","&amp;""""&amp;"name"&amp;""""&amp;":"&amp;""""&amp;F103&amp;""""&amp;","&amp;""""&amp;"value"&amp;""""&amp;":"&amp;""""&amp;G103&amp;""""&amp;","&amp;""""&amp;"description"&amp;""""&amp;":"&amp;""""&amp;H103&amp;""""&amp;","&amp;""""&amp;"price"&amp;""""&amp;":"&amp;""""&amp;H103&amp;""""&amp;"},"</f>
        <v>{"id":"102","car_part_id":"102","bestbuy_id":"1983","category":"battery","brand":"energizer","name":"D23L","value":"","description":"5950","price":"5950"},</v>
      </c>
      <c r="W103" s="5" t="str">
        <f aca="false">IFERROR(VLOOKUP(B103,Sheet11!$B$2:$I$70,7,0),"")</f>
        <v/>
      </c>
      <c r="X103" s="5" t="str">
        <f aca="false">TRIM(I103)&amp;TRIM(W103)</f>
        <v>{"id":"102","car_part_id":"102","bestbuy_id":"1983","category":"battery","brand":"energizer","name":"D23L","value":"","description":"5950","price":"5950"},</v>
      </c>
    </row>
    <row r="104" customFormat="false" ht="13.8" hidden="false" customHeight="false" outlineLevel="0" collapsed="false">
      <c r="A104" s="5" t="n">
        <v>103</v>
      </c>
      <c r="B104" s="5" t="n">
        <v>103</v>
      </c>
      <c r="C104" s="5" t="n">
        <f aca="false">VLOOKUP(A104,car_part!$A$2:$K$620,11,0)</f>
        <v>1983</v>
      </c>
      <c r="D104" s="5" t="s">
        <v>784</v>
      </c>
      <c r="E104" s="5" t="s">
        <v>785</v>
      </c>
      <c r="F104" s="5" t="str">
        <f aca="false">VLOOKUP(B104,car_part!A104:H722,8,0)</f>
        <v>D23L</v>
      </c>
      <c r="G104" s="20"/>
      <c r="H104" s="21" t="n">
        <v>5950</v>
      </c>
      <c r="I104" s="5" t="str">
        <f aca="false">"{"&amp;""""&amp;"id"&amp;""""&amp;":"&amp;""""&amp;A104&amp;""""&amp;","&amp;""""&amp;"car_part_id"&amp;""""&amp;":"&amp;""""&amp;B104&amp;""""&amp;","&amp;""""&amp;"bestbuy_id"&amp;""""&amp;":"&amp;""""&amp;C104&amp;""""&amp;","&amp;""""&amp;"category"&amp;""""&amp;":"&amp;""""&amp;D104&amp;""""&amp;","&amp;""""&amp;"brand"&amp;""""&amp;":"&amp;""""&amp;E104&amp;""""&amp;","&amp;""""&amp;"name"&amp;""""&amp;":"&amp;""""&amp;F104&amp;""""&amp;","&amp;""""&amp;"value"&amp;""""&amp;":"&amp;""""&amp;G104&amp;""""&amp;","&amp;""""&amp;"description"&amp;""""&amp;":"&amp;""""&amp;H104&amp;""""&amp;","&amp;""""&amp;"price"&amp;""""&amp;":"&amp;""""&amp;H104&amp;""""&amp;"},"</f>
        <v>{"id":"103","car_part_id":"103","bestbuy_id":"1983","category":"battery","brand":"energizer","name":"D23L","value":"","description":"5950","price":"5950"},</v>
      </c>
      <c r="W104" s="5" t="str">
        <f aca="false">IFERROR(VLOOKUP(B104,Sheet11!$B$2:$I$70,7,0),"")</f>
        <v/>
      </c>
      <c r="X104" s="5" t="str">
        <f aca="false">TRIM(I104)&amp;TRIM(W104)</f>
        <v>{"id":"103","car_part_id":"103","bestbuy_id":"1983","category":"battery","brand":"energizer","name":"D23L","value":"","description":"5950","price":"5950"},</v>
      </c>
    </row>
    <row r="105" customFormat="false" ht="13.8" hidden="false" customHeight="false" outlineLevel="0" collapsed="false">
      <c r="A105" s="5" t="n">
        <v>104</v>
      </c>
      <c r="B105" s="5" t="n">
        <v>104</v>
      </c>
      <c r="C105" s="5" t="n">
        <f aca="false">VLOOKUP(A105,car_part!$A$2:$K$620,11,0)</f>
        <v>1995</v>
      </c>
      <c r="D105" s="5" t="s">
        <v>784</v>
      </c>
      <c r="E105" s="5" t="s">
        <v>785</v>
      </c>
      <c r="F105" s="5" t="str">
        <f aca="false">VLOOKUP(B105,car_part!A105:H723,8,0)</f>
        <v>D26L</v>
      </c>
      <c r="G105" s="20"/>
      <c r="H105" s="21" t="n">
        <v>6300</v>
      </c>
      <c r="I105" s="5" t="str">
        <f aca="false">"{"&amp;""""&amp;"id"&amp;""""&amp;":"&amp;""""&amp;A105&amp;""""&amp;","&amp;""""&amp;"car_part_id"&amp;""""&amp;":"&amp;""""&amp;B105&amp;""""&amp;","&amp;""""&amp;"bestbuy_id"&amp;""""&amp;":"&amp;""""&amp;C105&amp;""""&amp;","&amp;""""&amp;"category"&amp;""""&amp;":"&amp;""""&amp;D105&amp;""""&amp;","&amp;""""&amp;"brand"&amp;""""&amp;":"&amp;""""&amp;E105&amp;""""&amp;","&amp;""""&amp;"name"&amp;""""&amp;":"&amp;""""&amp;F105&amp;""""&amp;","&amp;""""&amp;"value"&amp;""""&amp;":"&amp;""""&amp;G105&amp;""""&amp;","&amp;""""&amp;"description"&amp;""""&amp;":"&amp;""""&amp;H105&amp;""""&amp;","&amp;""""&amp;"price"&amp;""""&amp;":"&amp;""""&amp;H105&amp;""""&amp;"},"</f>
        <v>{"id":"104","car_part_id":"104","bestbuy_id":"1995","category":"battery","brand":"energizer","name":"D26L","value":"","description":"6300","price":"6300"},</v>
      </c>
      <c r="W105" s="5" t="str">
        <f aca="false">IFERROR(VLOOKUP(B105,Sheet11!$B$2:$I$70,7,0),"")</f>
        <v/>
      </c>
      <c r="X105" s="5" t="str">
        <f aca="false">TRIM(I105)&amp;TRIM(W105)</f>
        <v>{"id":"104","car_part_id":"104","bestbuy_id":"1995","category":"battery","brand":"energizer","name":"D26L","value":"","description":"6300","price":"6300"},</v>
      </c>
    </row>
    <row r="106" customFormat="false" ht="13.8" hidden="false" customHeight="false" outlineLevel="0" collapsed="false">
      <c r="A106" s="5" t="n">
        <v>105</v>
      </c>
      <c r="B106" s="5" t="n">
        <v>105</v>
      </c>
      <c r="C106" s="5" t="n">
        <f aca="false">VLOOKUP(A106,car_part!$A$2:$K$620,11,0)</f>
        <v>1983</v>
      </c>
      <c r="D106" s="5" t="s">
        <v>784</v>
      </c>
      <c r="E106" s="5" t="s">
        <v>785</v>
      </c>
      <c r="F106" s="5" t="str">
        <f aca="false">VLOOKUP(B106,car_part!A106:H724,8,0)</f>
        <v>D23L</v>
      </c>
      <c r="G106" s="20"/>
      <c r="H106" s="21" t="n">
        <v>5950</v>
      </c>
      <c r="I106" s="5" t="str">
        <f aca="false">"{"&amp;""""&amp;"id"&amp;""""&amp;":"&amp;""""&amp;A106&amp;""""&amp;","&amp;""""&amp;"car_part_id"&amp;""""&amp;":"&amp;""""&amp;B106&amp;""""&amp;","&amp;""""&amp;"bestbuy_id"&amp;""""&amp;":"&amp;""""&amp;C106&amp;""""&amp;","&amp;""""&amp;"category"&amp;""""&amp;":"&amp;""""&amp;D106&amp;""""&amp;","&amp;""""&amp;"brand"&amp;""""&amp;":"&amp;""""&amp;E106&amp;""""&amp;","&amp;""""&amp;"name"&amp;""""&amp;":"&amp;""""&amp;F106&amp;""""&amp;","&amp;""""&amp;"value"&amp;""""&amp;":"&amp;""""&amp;G106&amp;""""&amp;","&amp;""""&amp;"description"&amp;""""&amp;":"&amp;""""&amp;H106&amp;""""&amp;","&amp;""""&amp;"price"&amp;""""&amp;":"&amp;""""&amp;H106&amp;""""&amp;"},"</f>
        <v>{"id":"105","car_part_id":"105","bestbuy_id":"1983","category":"battery","brand":"energizer","name":"D23L","value":"","description":"5950","price":"5950"},</v>
      </c>
      <c r="W106" s="5" t="str">
        <f aca="false">IFERROR(VLOOKUP(B106,Sheet11!$B$2:$I$70,7,0),"")</f>
        <v/>
      </c>
      <c r="X106" s="5" t="str">
        <f aca="false">TRIM(I106)&amp;TRIM(W106)</f>
        <v>{"id":"105","car_part_id":"105","bestbuy_id":"1983","category":"battery","brand":"energizer","name":"D23L","value":"","description":"5950","price":"5950"},</v>
      </c>
    </row>
    <row r="107" customFormat="false" ht="13.8" hidden="false" customHeight="false" outlineLevel="0" collapsed="false">
      <c r="A107" s="5" t="n">
        <v>106</v>
      </c>
      <c r="B107" s="5" t="n">
        <v>106</v>
      </c>
      <c r="C107" s="5" t="n">
        <f aca="false">VLOOKUP(A107,car_part!$A$2:$K$620,11,0)</f>
        <v>1995</v>
      </c>
      <c r="D107" s="5" t="s">
        <v>784</v>
      </c>
      <c r="E107" s="5" t="s">
        <v>785</v>
      </c>
      <c r="F107" s="5" t="str">
        <f aca="false">VLOOKUP(B107,car_part!A107:H725,8,0)</f>
        <v>D26L</v>
      </c>
      <c r="G107" s="20"/>
      <c r="H107" s="21" t="n">
        <v>6300</v>
      </c>
      <c r="I107" s="5" t="str">
        <f aca="false">"{"&amp;""""&amp;"id"&amp;""""&amp;":"&amp;""""&amp;A107&amp;""""&amp;","&amp;""""&amp;"car_part_id"&amp;""""&amp;":"&amp;""""&amp;B107&amp;""""&amp;","&amp;""""&amp;"bestbuy_id"&amp;""""&amp;":"&amp;""""&amp;C107&amp;""""&amp;","&amp;""""&amp;"category"&amp;""""&amp;":"&amp;""""&amp;D107&amp;""""&amp;","&amp;""""&amp;"brand"&amp;""""&amp;":"&amp;""""&amp;E107&amp;""""&amp;","&amp;""""&amp;"name"&amp;""""&amp;":"&amp;""""&amp;F107&amp;""""&amp;","&amp;""""&amp;"value"&amp;""""&amp;":"&amp;""""&amp;G107&amp;""""&amp;","&amp;""""&amp;"description"&amp;""""&amp;":"&amp;""""&amp;H107&amp;""""&amp;","&amp;""""&amp;"price"&amp;""""&amp;":"&amp;""""&amp;H107&amp;""""&amp;"},"</f>
        <v>{"id":"106","car_part_id":"106","bestbuy_id":"1995","category":"battery","brand":"energizer","name":"D26L","value":"","description":"6300","price":"6300"},</v>
      </c>
      <c r="W107" s="5" t="str">
        <f aca="false">IFERROR(VLOOKUP(B107,Sheet11!$B$2:$I$70,7,0),"")</f>
        <v/>
      </c>
      <c r="X107" s="5" t="str">
        <f aca="false">TRIM(I107)&amp;TRIM(W107)</f>
        <v>{"id":"106","car_part_id":"106","bestbuy_id":"1995","category":"battery","brand":"energizer","name":"D26L","value":"","description":"6300","price":"6300"},</v>
      </c>
    </row>
    <row r="108" customFormat="false" ht="13.8" hidden="false" customHeight="false" outlineLevel="0" collapsed="false">
      <c r="A108" s="5" t="n">
        <v>107</v>
      </c>
      <c r="B108" s="5" t="n">
        <v>107</v>
      </c>
      <c r="C108" s="5" t="n">
        <v>1986</v>
      </c>
      <c r="D108" s="5" t="s">
        <v>784</v>
      </c>
      <c r="E108" s="5" t="s">
        <v>785</v>
      </c>
      <c r="F108" s="5" t="str">
        <f aca="false">VLOOKUP(B108,car_part!A108:H726,8,0)</f>
        <v>B24L</v>
      </c>
      <c r="G108" s="23"/>
      <c r="H108" s="21" t="n">
        <v>5300</v>
      </c>
      <c r="I108" s="5" t="str">
        <f aca="false">"{"&amp;""""&amp;"id"&amp;""""&amp;":"&amp;""""&amp;A108&amp;""""&amp;","&amp;""""&amp;"car_part_id"&amp;""""&amp;":"&amp;""""&amp;B108&amp;""""&amp;","&amp;""""&amp;"bestbuy_id"&amp;""""&amp;":"&amp;""""&amp;C108&amp;""""&amp;","&amp;""""&amp;"category"&amp;""""&amp;":"&amp;""""&amp;D108&amp;""""&amp;","&amp;""""&amp;"brand"&amp;""""&amp;":"&amp;""""&amp;E108&amp;""""&amp;","&amp;""""&amp;"name"&amp;""""&amp;":"&amp;""""&amp;F108&amp;""""&amp;","&amp;""""&amp;"value"&amp;""""&amp;":"&amp;""""&amp;G108&amp;""""&amp;","&amp;""""&amp;"description"&amp;""""&amp;":"&amp;""""&amp;H108&amp;""""&amp;","&amp;""""&amp;"price"&amp;""""&amp;":"&amp;""""&amp;H108&amp;""""&amp;"},"</f>
        <v>{"id":"107","car_part_id":"107","bestbuy_id":"1986","category":"battery","brand":"energizer","name":"B24L","value":"","description":"5300","price":"5300"},</v>
      </c>
      <c r="W108" s="5" t="str">
        <f aca="false">IFERROR(VLOOKUP(B108,Sheet11!$B$2:$I$70,7,0),"")</f>
        <v/>
      </c>
      <c r="X108" s="5" t="str">
        <f aca="false">TRIM(I108)&amp;TRIM(W108)</f>
        <v>{"id":"107","car_part_id":"107","bestbuy_id":"1986","category":"battery","brand":"energizer","name":"B24L","value":"","description":"5300","price":"5300"},</v>
      </c>
    </row>
    <row r="109" customFormat="false" ht="13.8" hidden="false" customHeight="false" outlineLevel="0" collapsed="false">
      <c r="A109" s="5" t="n">
        <v>108</v>
      </c>
      <c r="B109" s="5" t="n">
        <v>108</v>
      </c>
      <c r="C109" s="5" t="n">
        <v>1986</v>
      </c>
      <c r="D109" s="5" t="s">
        <v>784</v>
      </c>
      <c r="E109" s="5" t="s">
        <v>785</v>
      </c>
      <c r="F109" s="5" t="str">
        <f aca="false">VLOOKUP(B109,car_part!A109:H727,8,0)</f>
        <v>B24L</v>
      </c>
      <c r="G109" s="20"/>
      <c r="H109" s="21" t="n">
        <v>5300</v>
      </c>
      <c r="I109" s="5" t="str">
        <f aca="false">"{"&amp;""""&amp;"id"&amp;""""&amp;":"&amp;""""&amp;A109&amp;""""&amp;","&amp;""""&amp;"car_part_id"&amp;""""&amp;":"&amp;""""&amp;B109&amp;""""&amp;","&amp;""""&amp;"bestbuy_id"&amp;""""&amp;":"&amp;""""&amp;C109&amp;""""&amp;","&amp;""""&amp;"category"&amp;""""&amp;":"&amp;""""&amp;D109&amp;""""&amp;","&amp;""""&amp;"brand"&amp;""""&amp;":"&amp;""""&amp;E109&amp;""""&amp;","&amp;""""&amp;"name"&amp;""""&amp;":"&amp;""""&amp;F109&amp;""""&amp;","&amp;""""&amp;"value"&amp;""""&amp;":"&amp;""""&amp;G109&amp;""""&amp;","&amp;""""&amp;"description"&amp;""""&amp;":"&amp;""""&amp;H109&amp;""""&amp;","&amp;""""&amp;"price"&amp;""""&amp;":"&amp;""""&amp;H109&amp;""""&amp;"},"</f>
        <v>{"id":"108","car_part_id":"108","bestbuy_id":"1986","category":"battery","brand":"energizer","name":"B24L","value":"","description":"5300","price":"5300"},</v>
      </c>
      <c r="W109" s="5" t="str">
        <f aca="false">IFERROR(VLOOKUP(B109,Sheet11!$B$2:$I$70,7,0),"")</f>
        <v>{"id":"638","car_part_id":"108","bestbuy_id":"1993","category":"battery","brand":"energizer","name":"B24L","description":"","price":"5250"},</v>
      </c>
      <c r="X109" s="5" t="str">
        <f aca="false">TRIM(I109)&amp;TRIM(W109)</f>
        <v>{"id":"108","car_part_id":"108","bestbuy_id":"1986","category":"battery","brand":"energizer","name":"B24L","value":"","description":"5300","price":"5300"},{"id":"638","car_part_id":"108","bestbuy_id":"1993","category":"battery","brand":"energizer","name":"B24L","description":"","price":"5250"},</v>
      </c>
    </row>
    <row r="110" customFormat="false" ht="13.8" hidden="false" customHeight="false" outlineLevel="0" collapsed="false">
      <c r="A110" s="5" t="n">
        <v>109</v>
      </c>
      <c r="B110" s="5" t="n">
        <v>109</v>
      </c>
      <c r="C110" s="5" t="n">
        <v>1986</v>
      </c>
      <c r="D110" s="5" t="s">
        <v>784</v>
      </c>
      <c r="E110" s="5" t="s">
        <v>785</v>
      </c>
      <c r="F110" s="5" t="str">
        <f aca="false">VLOOKUP(B110,car_part!A110:H728,8,0)</f>
        <v>B24L</v>
      </c>
      <c r="G110" s="20"/>
      <c r="H110" s="21" t="n">
        <v>5300</v>
      </c>
      <c r="I110" s="5" t="str">
        <f aca="false">"{"&amp;""""&amp;"id"&amp;""""&amp;":"&amp;""""&amp;A110&amp;""""&amp;","&amp;""""&amp;"car_part_id"&amp;""""&amp;":"&amp;""""&amp;B110&amp;""""&amp;","&amp;""""&amp;"bestbuy_id"&amp;""""&amp;":"&amp;""""&amp;C110&amp;""""&amp;","&amp;""""&amp;"category"&amp;""""&amp;":"&amp;""""&amp;D110&amp;""""&amp;","&amp;""""&amp;"brand"&amp;""""&amp;":"&amp;""""&amp;E110&amp;""""&amp;","&amp;""""&amp;"name"&amp;""""&amp;":"&amp;""""&amp;F110&amp;""""&amp;","&amp;""""&amp;"value"&amp;""""&amp;":"&amp;""""&amp;G110&amp;""""&amp;","&amp;""""&amp;"description"&amp;""""&amp;":"&amp;""""&amp;H110&amp;""""&amp;","&amp;""""&amp;"price"&amp;""""&amp;":"&amp;""""&amp;H110&amp;""""&amp;"},"</f>
        <v>{"id":"109","car_part_id":"109","bestbuy_id":"1986","category":"battery","brand":"energizer","name":"B24L","value":"","description":"5300","price":"5300"},</v>
      </c>
      <c r="W110" s="5" t="str">
        <f aca="false">IFERROR(VLOOKUP(B110,Sheet11!$B$2:$I$70,7,0),"")</f>
        <v>{"id":"639","car_part_id":"109","bestbuy_id":"1993","category":"battery","brand":"energizer","name":"B24L","description":"","price":"5250"},</v>
      </c>
      <c r="X110" s="5" t="str">
        <f aca="false">TRIM(I110)&amp;TRIM(W110)</f>
        <v>{"id":"109","car_part_id":"109","bestbuy_id":"1986","category":"battery","brand":"energizer","name":"B24L","value":"","description":"5300","price":"5300"},{"id":"639","car_part_id":"109","bestbuy_id":"1993","category":"battery","brand":"energizer","name":"B24L","description":"","price":"5250"},</v>
      </c>
    </row>
    <row r="111" customFormat="false" ht="13.8" hidden="false" customHeight="false" outlineLevel="0" collapsed="false">
      <c r="A111" s="5" t="n">
        <v>110</v>
      </c>
      <c r="B111" s="5" t="n">
        <v>110</v>
      </c>
      <c r="C111" s="5" t="n">
        <v>2001</v>
      </c>
      <c r="D111" s="5" t="s">
        <v>784</v>
      </c>
      <c r="E111" s="5" t="s">
        <v>785</v>
      </c>
      <c r="F111" s="5" t="str">
        <f aca="false">VLOOKUP(B111,car_part!A111:H729,8,0)</f>
        <v>DIN66</v>
      </c>
      <c r="G111" s="20"/>
      <c r="H111" s="21" t="n">
        <v>7950</v>
      </c>
      <c r="I111" s="5" t="str">
        <f aca="false">"{"&amp;""""&amp;"id"&amp;""""&amp;":"&amp;""""&amp;A111&amp;""""&amp;","&amp;""""&amp;"car_part_id"&amp;""""&amp;":"&amp;""""&amp;B111&amp;""""&amp;","&amp;""""&amp;"bestbuy_id"&amp;""""&amp;":"&amp;""""&amp;C111&amp;""""&amp;","&amp;""""&amp;"category"&amp;""""&amp;":"&amp;""""&amp;D111&amp;""""&amp;","&amp;""""&amp;"brand"&amp;""""&amp;":"&amp;""""&amp;E111&amp;""""&amp;","&amp;""""&amp;"name"&amp;""""&amp;":"&amp;""""&amp;F111&amp;""""&amp;","&amp;""""&amp;"value"&amp;""""&amp;":"&amp;""""&amp;G111&amp;""""&amp;","&amp;""""&amp;"description"&amp;""""&amp;":"&amp;""""&amp;H111&amp;""""&amp;","&amp;""""&amp;"price"&amp;""""&amp;":"&amp;""""&amp;H111&amp;""""&amp;"},"</f>
        <v>{"id":"110","car_part_id":"110","bestbuy_id":"2001","category":"battery","brand":"energizer","name":"DIN66","value":"","description":"7950","price":"7950"},</v>
      </c>
      <c r="W111" s="5" t="str">
        <f aca="false">IFERROR(VLOOKUP(B111,Sheet11!$B$2:$I$70,7,0),"")</f>
        <v>{"id":"681","car_part_id":"110","bestbuy_id":"2004","category":"battery","brand":"energizer","name":"DIN66","description":"","price":"15850"},</v>
      </c>
      <c r="X111" s="5" t="str">
        <f aca="false">TRIM(I111)&amp;TRIM(W111)</f>
        <v>{"id":"110","car_part_id":"110","bestbuy_id":"2001","category":"battery","brand":"energizer","name":"DIN66","value":"","description":"7950","price":"7950"},{"id":"681","car_part_id":"110","bestbuy_id":"2004","category":"battery","brand":"energizer","name":"DIN66","description":"","price":"15850"},</v>
      </c>
    </row>
    <row r="112" customFormat="false" ht="13.8" hidden="false" customHeight="false" outlineLevel="0" collapsed="false">
      <c r="A112" s="5" t="n">
        <v>111</v>
      </c>
      <c r="B112" s="5" t="n">
        <v>111</v>
      </c>
      <c r="C112" s="5" t="n">
        <f aca="false">VLOOKUP(A112,car_part!$A$2:$K$620,11,0)</f>
        <v>0</v>
      </c>
      <c r="D112" s="5" t="s">
        <v>784</v>
      </c>
      <c r="E112" s="5" t="s">
        <v>785</v>
      </c>
      <c r="F112" s="5" t="str">
        <f aca="false">VLOOKUP(B112,car_part!A112:H730,8,0)</f>
        <v>G34/78</v>
      </c>
      <c r="G112" s="20"/>
      <c r="I112" s="5" t="str">
        <f aca="false">"{"&amp;""""&amp;"id"&amp;""""&amp;":"&amp;""""&amp;A112&amp;""""&amp;","&amp;""""&amp;"car_part_id"&amp;""""&amp;":"&amp;""""&amp;B112&amp;""""&amp;","&amp;""""&amp;"bestbuy_id"&amp;""""&amp;":"&amp;""""&amp;C112&amp;""""&amp;","&amp;""""&amp;"category"&amp;""""&amp;":"&amp;""""&amp;D112&amp;""""&amp;","&amp;""""&amp;"brand"&amp;""""&amp;":"&amp;""""&amp;E112&amp;""""&amp;","&amp;""""&amp;"name"&amp;""""&amp;":"&amp;""""&amp;F112&amp;""""&amp;","&amp;""""&amp;"value"&amp;""""&amp;":"&amp;""""&amp;G112&amp;""""&amp;","&amp;""""&amp;"description"&amp;""""&amp;":"&amp;""""&amp;H112&amp;""""&amp;","&amp;""""&amp;"price"&amp;""""&amp;":"&amp;""""&amp;H112&amp;""""&amp;"},"</f>
        <v>{"id":"111","car_part_id":"111","bestbuy_id":"0","category":"battery","brand":"energizer","name":"G34/78","value":"","description":"","price":""},</v>
      </c>
      <c r="W112" s="5" t="str">
        <f aca="false">IFERROR(VLOOKUP(B112,Sheet11!$B$2:$I$70,7,0),"")</f>
        <v/>
      </c>
      <c r="X112" s="5" t="str">
        <f aca="false">TRIM(I112)&amp;TRIM(W112)</f>
        <v>{"id":"111","car_part_id":"111","bestbuy_id":"0","category":"battery","brand":"energizer","name":"G34/78","value":"","description":"","price":""},</v>
      </c>
    </row>
    <row r="113" customFormat="false" ht="13.8" hidden="false" customHeight="false" outlineLevel="0" collapsed="false">
      <c r="A113" s="5" t="n">
        <v>112</v>
      </c>
      <c r="B113" s="5" t="n">
        <v>112</v>
      </c>
      <c r="C113" s="5" t="n">
        <f aca="false">VLOOKUP(A113,car_part!$A$2:$K$620,11,0)</f>
        <v>0</v>
      </c>
      <c r="D113" s="5" t="s">
        <v>784</v>
      </c>
      <c r="E113" s="5" t="s">
        <v>785</v>
      </c>
      <c r="F113" s="5" t="str">
        <f aca="false">VLOOKUP(B113,car_part!A113:H731,8,0)</f>
        <v>G34/78</v>
      </c>
      <c r="G113" s="20"/>
      <c r="I113" s="5" t="str">
        <f aca="false">"{"&amp;""""&amp;"id"&amp;""""&amp;":"&amp;""""&amp;A113&amp;""""&amp;","&amp;""""&amp;"car_part_id"&amp;""""&amp;":"&amp;""""&amp;B113&amp;""""&amp;","&amp;""""&amp;"bestbuy_id"&amp;""""&amp;":"&amp;""""&amp;C113&amp;""""&amp;","&amp;""""&amp;"category"&amp;""""&amp;":"&amp;""""&amp;D113&amp;""""&amp;","&amp;""""&amp;"brand"&amp;""""&amp;":"&amp;""""&amp;E113&amp;""""&amp;","&amp;""""&amp;"name"&amp;""""&amp;":"&amp;""""&amp;F113&amp;""""&amp;","&amp;""""&amp;"value"&amp;""""&amp;":"&amp;""""&amp;G113&amp;""""&amp;","&amp;""""&amp;"description"&amp;""""&amp;":"&amp;""""&amp;H113&amp;""""&amp;","&amp;""""&amp;"price"&amp;""""&amp;":"&amp;""""&amp;H113&amp;""""&amp;"},"</f>
        <v>{"id":"112","car_part_id":"112","bestbuy_id":"0","category":"battery","brand":"energizer","name":"G34/78","value":"","description":"","price":""},</v>
      </c>
      <c r="W113" s="5" t="str">
        <f aca="false">IFERROR(VLOOKUP(B113,Sheet11!$B$2:$I$70,7,0),"")</f>
        <v/>
      </c>
      <c r="X113" s="5" t="str">
        <f aca="false">TRIM(I113)&amp;TRIM(W113)</f>
        <v>{"id":"112","car_part_id":"112","bestbuy_id":"0","category":"battery","brand":"energizer","name":"G34/78","value":"","description":"","price":""},</v>
      </c>
    </row>
    <row r="114" customFormat="false" ht="13.8" hidden="false" customHeight="false" outlineLevel="0" collapsed="false">
      <c r="A114" s="5" t="n">
        <v>113</v>
      </c>
      <c r="B114" s="5" t="n">
        <v>113</v>
      </c>
      <c r="C114" s="5" t="n">
        <f aca="false">VLOOKUP(A114,car_part!$A$2:$K$620,11,0)</f>
        <v>0</v>
      </c>
      <c r="D114" s="5" t="s">
        <v>784</v>
      </c>
      <c r="E114" s="5" t="s">
        <v>785</v>
      </c>
      <c r="F114" s="5" t="str">
        <f aca="false">VLOOKUP(B114,car_part!A114:H732,8,0)</f>
        <v>G34/78</v>
      </c>
      <c r="G114" s="20"/>
      <c r="I114" s="5" t="str">
        <f aca="false">"{"&amp;""""&amp;"id"&amp;""""&amp;":"&amp;""""&amp;A114&amp;""""&amp;","&amp;""""&amp;"car_part_id"&amp;""""&amp;":"&amp;""""&amp;B114&amp;""""&amp;","&amp;""""&amp;"bestbuy_id"&amp;""""&amp;":"&amp;""""&amp;C114&amp;""""&amp;","&amp;""""&amp;"category"&amp;""""&amp;":"&amp;""""&amp;D114&amp;""""&amp;","&amp;""""&amp;"brand"&amp;""""&amp;":"&amp;""""&amp;E114&amp;""""&amp;","&amp;""""&amp;"name"&amp;""""&amp;":"&amp;""""&amp;F114&amp;""""&amp;","&amp;""""&amp;"value"&amp;""""&amp;":"&amp;""""&amp;G114&amp;""""&amp;","&amp;""""&amp;"description"&amp;""""&amp;":"&amp;""""&amp;H114&amp;""""&amp;","&amp;""""&amp;"price"&amp;""""&amp;":"&amp;""""&amp;H114&amp;""""&amp;"},"</f>
        <v>{"id":"113","car_part_id":"113","bestbuy_id":"0","category":"battery","brand":"energizer","name":"G34/78","value":"","description":"","price":""},</v>
      </c>
      <c r="W114" s="5" t="str">
        <f aca="false">IFERROR(VLOOKUP(B114,Sheet11!$B$2:$I$70,7,0),"")</f>
        <v/>
      </c>
      <c r="X114" s="5" t="str">
        <f aca="false">TRIM(I114)&amp;TRIM(W114)</f>
        <v>{"id":"113","car_part_id":"113","bestbuy_id":"0","category":"battery","brand":"energizer","name":"G34/78","value":"","description":"","price":""},</v>
      </c>
    </row>
    <row r="115" customFormat="false" ht="13.8" hidden="false" customHeight="false" outlineLevel="0" collapsed="false">
      <c r="A115" s="5" t="n">
        <v>114</v>
      </c>
      <c r="B115" s="5" t="n">
        <v>114</v>
      </c>
      <c r="C115" s="5" t="n">
        <f aca="false">VLOOKUP(A115,car_part!$A$2:$K$620,11,0)</f>
        <v>0</v>
      </c>
      <c r="D115" s="5" t="s">
        <v>784</v>
      </c>
      <c r="E115" s="5" t="s">
        <v>785</v>
      </c>
      <c r="F115" s="5" t="str">
        <f aca="false">VLOOKUP(B115,car_part!A115:H733,8,0)</f>
        <v>G65</v>
      </c>
      <c r="G115" s="20"/>
      <c r="I115" s="5" t="str">
        <f aca="false">"{"&amp;""""&amp;"id"&amp;""""&amp;":"&amp;""""&amp;A115&amp;""""&amp;","&amp;""""&amp;"car_part_id"&amp;""""&amp;":"&amp;""""&amp;B115&amp;""""&amp;","&amp;""""&amp;"bestbuy_id"&amp;""""&amp;":"&amp;""""&amp;C115&amp;""""&amp;","&amp;""""&amp;"category"&amp;""""&amp;":"&amp;""""&amp;D115&amp;""""&amp;","&amp;""""&amp;"brand"&amp;""""&amp;":"&amp;""""&amp;E115&amp;""""&amp;","&amp;""""&amp;"name"&amp;""""&amp;":"&amp;""""&amp;F115&amp;""""&amp;","&amp;""""&amp;"value"&amp;""""&amp;":"&amp;""""&amp;G115&amp;""""&amp;","&amp;""""&amp;"description"&amp;""""&amp;":"&amp;""""&amp;H115&amp;""""&amp;","&amp;""""&amp;"price"&amp;""""&amp;":"&amp;""""&amp;H115&amp;""""&amp;"},"</f>
        <v>{"id":"114","car_part_id":"114","bestbuy_id":"0","category":"battery","brand":"energizer","name":"G65","value":"","description":"","price":""},</v>
      </c>
      <c r="W115" s="5" t="str">
        <f aca="false">IFERROR(VLOOKUP(B115,Sheet11!$B$2:$I$70,7,0),"")</f>
        <v/>
      </c>
      <c r="X115" s="5" t="str">
        <f aca="false">TRIM(I115)&amp;TRIM(W115)</f>
        <v>{"id":"114","car_part_id":"114","bestbuy_id":"0","category":"battery","brand":"energizer","name":"G65","value":"","description":"","price":""},</v>
      </c>
    </row>
    <row r="116" customFormat="false" ht="13.8" hidden="false" customHeight="false" outlineLevel="0" collapsed="false">
      <c r="A116" s="5" t="n">
        <v>115</v>
      </c>
      <c r="B116" s="5" t="n">
        <v>115</v>
      </c>
      <c r="C116" s="5" t="n">
        <f aca="false">VLOOKUP(A116,car_part!$A$2:$K$620,11,0)</f>
        <v>0</v>
      </c>
      <c r="D116" s="5" t="s">
        <v>784</v>
      </c>
      <c r="E116" s="5" t="s">
        <v>785</v>
      </c>
      <c r="F116" s="5" t="str">
        <f aca="false">VLOOKUP(B116,car_part!A116:H734,8,0)</f>
        <v>G65</v>
      </c>
      <c r="G116" s="20"/>
      <c r="I116" s="5" t="str">
        <f aca="false">"{"&amp;""""&amp;"id"&amp;""""&amp;":"&amp;""""&amp;A116&amp;""""&amp;","&amp;""""&amp;"car_part_id"&amp;""""&amp;":"&amp;""""&amp;B116&amp;""""&amp;","&amp;""""&amp;"bestbuy_id"&amp;""""&amp;":"&amp;""""&amp;C116&amp;""""&amp;","&amp;""""&amp;"category"&amp;""""&amp;":"&amp;""""&amp;D116&amp;""""&amp;","&amp;""""&amp;"brand"&amp;""""&amp;":"&amp;""""&amp;E116&amp;""""&amp;","&amp;""""&amp;"name"&amp;""""&amp;":"&amp;""""&amp;F116&amp;""""&amp;","&amp;""""&amp;"value"&amp;""""&amp;":"&amp;""""&amp;G116&amp;""""&amp;","&amp;""""&amp;"description"&amp;""""&amp;":"&amp;""""&amp;H116&amp;""""&amp;","&amp;""""&amp;"price"&amp;""""&amp;":"&amp;""""&amp;H116&amp;""""&amp;"},"</f>
        <v>{"id":"115","car_part_id":"115","bestbuy_id":"0","category":"battery","brand":"energizer","name":"G65","value":"","description":"","price":""},</v>
      </c>
      <c r="W116" s="5" t="str">
        <f aca="false">IFERROR(VLOOKUP(B116,Sheet11!$B$2:$I$70,7,0),"")</f>
        <v/>
      </c>
      <c r="X116" s="5" t="str">
        <f aca="false">TRIM(I116)&amp;TRIM(W116)</f>
        <v>{"id":"115","car_part_id":"115","bestbuy_id":"0","category":"battery","brand":"energizer","name":"G65","value":"","description":"","price":""},</v>
      </c>
    </row>
    <row r="117" customFormat="false" ht="13.8" hidden="false" customHeight="false" outlineLevel="0" collapsed="false">
      <c r="A117" s="5" t="n">
        <v>116</v>
      </c>
      <c r="B117" s="5" t="n">
        <v>116</v>
      </c>
      <c r="C117" s="5" t="n">
        <f aca="false">VLOOKUP(A117,car_part!$A$2:$K$620,11,0)</f>
        <v>0</v>
      </c>
      <c r="D117" s="5" t="s">
        <v>784</v>
      </c>
      <c r="E117" s="5" t="s">
        <v>785</v>
      </c>
      <c r="F117" s="5" t="str">
        <f aca="false">VLOOKUP(B117,car_part!A117:H735,8,0)</f>
        <v>G34/78</v>
      </c>
      <c r="G117" s="20"/>
      <c r="I117" s="5" t="str">
        <f aca="false">"{"&amp;""""&amp;"id"&amp;""""&amp;":"&amp;""""&amp;A117&amp;""""&amp;","&amp;""""&amp;"car_part_id"&amp;""""&amp;":"&amp;""""&amp;B117&amp;""""&amp;","&amp;""""&amp;"bestbuy_id"&amp;""""&amp;":"&amp;""""&amp;C117&amp;""""&amp;","&amp;""""&amp;"category"&amp;""""&amp;":"&amp;""""&amp;D117&amp;""""&amp;","&amp;""""&amp;"brand"&amp;""""&amp;":"&amp;""""&amp;E117&amp;""""&amp;","&amp;""""&amp;"name"&amp;""""&amp;":"&amp;""""&amp;F117&amp;""""&amp;","&amp;""""&amp;"value"&amp;""""&amp;":"&amp;""""&amp;G117&amp;""""&amp;","&amp;""""&amp;"description"&amp;""""&amp;":"&amp;""""&amp;H117&amp;""""&amp;","&amp;""""&amp;"price"&amp;""""&amp;":"&amp;""""&amp;H117&amp;""""&amp;"},"</f>
        <v>{"id":"116","car_part_id":"116","bestbuy_id":"0","category":"battery","brand":"energizer","name":"G34/78","value":"","description":"","price":""},</v>
      </c>
      <c r="W117" s="5" t="str">
        <f aca="false">IFERROR(VLOOKUP(B117,Sheet11!$B$2:$I$70,7,0),"")</f>
        <v/>
      </c>
      <c r="X117" s="5" t="str">
        <f aca="false">TRIM(I117)&amp;TRIM(W117)</f>
        <v>{"id":"116","car_part_id":"116","bestbuy_id":"0","category":"battery","brand":"energizer","name":"G34/78","value":"","description":"","price":""},</v>
      </c>
    </row>
    <row r="118" customFormat="false" ht="13.8" hidden="false" customHeight="false" outlineLevel="0" collapsed="false">
      <c r="A118" s="5" t="n">
        <v>117</v>
      </c>
      <c r="B118" s="5" t="n">
        <v>117</v>
      </c>
      <c r="C118" s="5" t="n">
        <f aca="false">VLOOKUP(A118,car_part!$A$2:$K$620,11,0)</f>
        <v>0</v>
      </c>
      <c r="D118" s="5" t="s">
        <v>784</v>
      </c>
      <c r="E118" s="5" t="s">
        <v>785</v>
      </c>
      <c r="F118" s="5" t="str">
        <f aca="false">VLOOKUP(B118,car_part!A118:H736,8,0)</f>
        <v>G34/78</v>
      </c>
      <c r="G118" s="24"/>
      <c r="I118" s="5" t="str">
        <f aca="false">"{"&amp;""""&amp;"id"&amp;""""&amp;":"&amp;""""&amp;A118&amp;""""&amp;","&amp;""""&amp;"car_part_id"&amp;""""&amp;":"&amp;""""&amp;B118&amp;""""&amp;","&amp;""""&amp;"bestbuy_id"&amp;""""&amp;":"&amp;""""&amp;C118&amp;""""&amp;","&amp;""""&amp;"category"&amp;""""&amp;":"&amp;""""&amp;D118&amp;""""&amp;","&amp;""""&amp;"brand"&amp;""""&amp;":"&amp;""""&amp;E118&amp;""""&amp;","&amp;""""&amp;"name"&amp;""""&amp;":"&amp;""""&amp;F118&amp;""""&amp;","&amp;""""&amp;"value"&amp;""""&amp;":"&amp;""""&amp;G118&amp;""""&amp;","&amp;""""&amp;"description"&amp;""""&amp;":"&amp;""""&amp;H118&amp;""""&amp;","&amp;""""&amp;"price"&amp;""""&amp;":"&amp;""""&amp;H118&amp;""""&amp;"},"</f>
        <v>{"id":"117","car_part_id":"117","bestbuy_id":"0","category":"battery","brand":"energizer","name":"G34/78","value":"","description":"","price":""},</v>
      </c>
      <c r="W118" s="5" t="str">
        <f aca="false">IFERROR(VLOOKUP(B118,Sheet11!$B$2:$I$70,7,0),"")</f>
        <v/>
      </c>
      <c r="X118" s="5" t="str">
        <f aca="false">TRIM(I118)&amp;TRIM(W118)</f>
        <v>{"id":"117","car_part_id":"117","bestbuy_id":"0","category":"battery","brand":"energizer","name":"G34/78","value":"","description":"","price":""},</v>
      </c>
    </row>
    <row r="119" customFormat="false" ht="13.8" hidden="false" customHeight="false" outlineLevel="0" collapsed="false">
      <c r="A119" s="5" t="n">
        <v>118</v>
      </c>
      <c r="B119" s="5" t="n">
        <v>118</v>
      </c>
      <c r="C119" s="5" t="n">
        <f aca="false">VLOOKUP(A119,car_part!$A$2:$K$620,11,0)</f>
        <v>0</v>
      </c>
      <c r="D119" s="5" t="s">
        <v>784</v>
      </c>
      <c r="E119" s="5" t="s">
        <v>785</v>
      </c>
      <c r="F119" s="5" t="str">
        <f aca="false">VLOOKUP(B119,car_part!A119:H737,8,0)</f>
        <v>G34/78</v>
      </c>
      <c r="G119" s="24"/>
      <c r="I119" s="5" t="str">
        <f aca="false">"{"&amp;""""&amp;"id"&amp;""""&amp;":"&amp;""""&amp;A119&amp;""""&amp;","&amp;""""&amp;"car_part_id"&amp;""""&amp;":"&amp;""""&amp;B119&amp;""""&amp;","&amp;""""&amp;"bestbuy_id"&amp;""""&amp;":"&amp;""""&amp;C119&amp;""""&amp;","&amp;""""&amp;"category"&amp;""""&amp;":"&amp;""""&amp;D119&amp;""""&amp;","&amp;""""&amp;"brand"&amp;""""&amp;":"&amp;""""&amp;E119&amp;""""&amp;","&amp;""""&amp;"name"&amp;""""&amp;":"&amp;""""&amp;F119&amp;""""&amp;","&amp;""""&amp;"value"&amp;""""&amp;":"&amp;""""&amp;G119&amp;""""&amp;","&amp;""""&amp;"description"&amp;""""&amp;":"&amp;""""&amp;H119&amp;""""&amp;","&amp;""""&amp;"price"&amp;""""&amp;":"&amp;""""&amp;H119&amp;""""&amp;"},"</f>
        <v>{"id":"118","car_part_id":"118","bestbuy_id":"0","category":"battery","brand":"energizer","name":"G34/78","value":"","description":"","price":""},</v>
      </c>
      <c r="W119" s="5" t="str">
        <f aca="false">IFERROR(VLOOKUP(B119,Sheet11!$B$2:$I$70,7,0),"")</f>
        <v/>
      </c>
      <c r="X119" s="5" t="str">
        <f aca="false">TRIM(I119)&amp;TRIM(W119)</f>
        <v>{"id":"118","car_part_id":"118","bestbuy_id":"0","category":"battery","brand":"energizer","name":"G34/78","value":"","description":"","price":""},</v>
      </c>
    </row>
    <row r="120" customFormat="false" ht="13.8" hidden="false" customHeight="false" outlineLevel="0" collapsed="false">
      <c r="A120" s="5" t="n">
        <v>119</v>
      </c>
      <c r="B120" s="5" t="n">
        <v>119</v>
      </c>
      <c r="C120" s="5" t="n">
        <f aca="false">VLOOKUP(A120,car_part!$A$2:$K$620,11,0)</f>
        <v>0</v>
      </c>
      <c r="D120" s="5" t="s">
        <v>784</v>
      </c>
      <c r="E120" s="5" t="s">
        <v>785</v>
      </c>
      <c r="F120" s="5" t="str">
        <f aca="false">VLOOKUP(B120,car_part!A120:H738,8,0)</f>
        <v>G34/78</v>
      </c>
      <c r="G120" s="24"/>
      <c r="I120" s="5" t="str">
        <f aca="false">"{"&amp;""""&amp;"id"&amp;""""&amp;":"&amp;""""&amp;A120&amp;""""&amp;","&amp;""""&amp;"car_part_id"&amp;""""&amp;":"&amp;""""&amp;B120&amp;""""&amp;","&amp;""""&amp;"bestbuy_id"&amp;""""&amp;":"&amp;""""&amp;C120&amp;""""&amp;","&amp;""""&amp;"category"&amp;""""&amp;":"&amp;""""&amp;D120&amp;""""&amp;","&amp;""""&amp;"brand"&amp;""""&amp;":"&amp;""""&amp;E120&amp;""""&amp;","&amp;""""&amp;"name"&amp;""""&amp;":"&amp;""""&amp;F120&amp;""""&amp;","&amp;""""&amp;"value"&amp;""""&amp;":"&amp;""""&amp;G120&amp;""""&amp;","&amp;""""&amp;"description"&amp;""""&amp;":"&amp;""""&amp;H120&amp;""""&amp;","&amp;""""&amp;"price"&amp;""""&amp;":"&amp;""""&amp;H120&amp;""""&amp;"},"</f>
        <v>{"id":"119","car_part_id":"119","bestbuy_id":"0","category":"battery","brand":"energizer","name":"G34/78","value":"","description":"","price":""},</v>
      </c>
      <c r="W120" s="5" t="str">
        <f aca="false">IFERROR(VLOOKUP(B120,Sheet11!$B$2:$I$70,7,0),"")</f>
        <v/>
      </c>
      <c r="X120" s="5" t="str">
        <f aca="false">TRIM(I120)&amp;TRIM(W120)</f>
        <v>{"id":"119","car_part_id":"119","bestbuy_id":"0","category":"battery","brand":"energizer","name":"G34/78","value":"","description":"","price":""},</v>
      </c>
    </row>
    <row r="121" customFormat="false" ht="13.8" hidden="false" customHeight="false" outlineLevel="0" collapsed="false">
      <c r="A121" s="5" t="n">
        <v>120</v>
      </c>
      <c r="B121" s="5" t="n">
        <v>120</v>
      </c>
      <c r="C121" s="5" t="n">
        <f aca="false">VLOOKUP(A121,car_part!$A$2:$K$620,11,0)</f>
        <v>2003</v>
      </c>
      <c r="D121" s="5" t="s">
        <v>784</v>
      </c>
      <c r="E121" s="5" t="s">
        <v>785</v>
      </c>
      <c r="F121" s="5" t="str">
        <f aca="false">VLOOKUP(B121,car_part!A121:H739,8,0)</f>
        <v>DIN88</v>
      </c>
      <c r="G121" s="24"/>
      <c r="H121" s="21" t="n">
        <v>17020</v>
      </c>
      <c r="I121" s="5" t="str">
        <f aca="false">"{"&amp;""""&amp;"id"&amp;""""&amp;":"&amp;""""&amp;A121&amp;""""&amp;","&amp;""""&amp;"car_part_id"&amp;""""&amp;":"&amp;""""&amp;B121&amp;""""&amp;","&amp;""""&amp;"bestbuy_id"&amp;""""&amp;":"&amp;""""&amp;C121&amp;""""&amp;","&amp;""""&amp;"category"&amp;""""&amp;":"&amp;""""&amp;D121&amp;""""&amp;","&amp;""""&amp;"brand"&amp;""""&amp;":"&amp;""""&amp;E121&amp;""""&amp;","&amp;""""&amp;"name"&amp;""""&amp;":"&amp;""""&amp;F121&amp;""""&amp;","&amp;""""&amp;"value"&amp;""""&amp;":"&amp;""""&amp;G121&amp;""""&amp;","&amp;""""&amp;"description"&amp;""""&amp;":"&amp;""""&amp;H121&amp;""""&amp;","&amp;""""&amp;"price"&amp;""""&amp;":"&amp;""""&amp;H121&amp;""""&amp;"},"</f>
        <v>{"id":"120","car_part_id":"120","bestbuy_id":"2003","category":"battery","brand":"energizer","name":"DIN88","value":"","description":"17020","price":"17020"},</v>
      </c>
      <c r="W121" s="5" t="str">
        <f aca="false">IFERROR(VLOOKUP(B121,Sheet11!$B$2:$I$70,7,0),"")</f>
        <v/>
      </c>
      <c r="X121" s="5" t="str">
        <f aca="false">TRIM(I121)&amp;TRIM(W121)</f>
        <v>{"id":"120","car_part_id":"120","bestbuy_id":"2003","category":"battery","brand":"energizer","name":"DIN88","value":"","description":"17020","price":"17020"},</v>
      </c>
    </row>
    <row r="122" customFormat="false" ht="13.8" hidden="false" customHeight="false" outlineLevel="0" collapsed="false">
      <c r="A122" s="5" t="n">
        <v>121</v>
      </c>
      <c r="B122" s="5" t="n">
        <v>121</v>
      </c>
      <c r="C122" s="5" t="n">
        <f aca="false">VLOOKUP(A122,car_part!$A$2:$K$620,11,0)</f>
        <v>2003</v>
      </c>
      <c r="D122" s="5" t="s">
        <v>784</v>
      </c>
      <c r="E122" s="5" t="s">
        <v>785</v>
      </c>
      <c r="F122" s="5" t="str">
        <f aca="false">VLOOKUP(B122,car_part!A122:H740,8,0)</f>
        <v>DIN88</v>
      </c>
      <c r="G122" s="24"/>
      <c r="H122" s="21" t="n">
        <v>17020</v>
      </c>
      <c r="I122" s="5" t="str">
        <f aca="false">"{"&amp;""""&amp;"id"&amp;""""&amp;":"&amp;""""&amp;A122&amp;""""&amp;","&amp;""""&amp;"car_part_id"&amp;""""&amp;":"&amp;""""&amp;B122&amp;""""&amp;","&amp;""""&amp;"bestbuy_id"&amp;""""&amp;":"&amp;""""&amp;C122&amp;""""&amp;","&amp;""""&amp;"category"&amp;""""&amp;":"&amp;""""&amp;D122&amp;""""&amp;","&amp;""""&amp;"brand"&amp;""""&amp;":"&amp;""""&amp;E122&amp;""""&amp;","&amp;""""&amp;"name"&amp;""""&amp;":"&amp;""""&amp;F122&amp;""""&amp;","&amp;""""&amp;"value"&amp;""""&amp;":"&amp;""""&amp;G122&amp;""""&amp;","&amp;""""&amp;"description"&amp;""""&amp;":"&amp;""""&amp;H122&amp;""""&amp;","&amp;""""&amp;"price"&amp;""""&amp;":"&amp;""""&amp;H122&amp;""""&amp;"},"</f>
        <v>{"id":"121","car_part_id":"121","bestbuy_id":"2003","category":"battery","brand":"energizer","name":"DIN88","value":"","description":"17020","price":"17020"},</v>
      </c>
      <c r="W122" s="5" t="str">
        <f aca="false">IFERROR(VLOOKUP(B122,Sheet11!$B$2:$I$70,7,0),"")</f>
        <v/>
      </c>
      <c r="X122" s="5" t="str">
        <f aca="false">TRIM(I122)&amp;TRIM(W122)</f>
        <v>{"id":"121","car_part_id":"121","bestbuy_id":"2003","category":"battery","brand":"energizer","name":"DIN88","value":"","description":"17020","price":"17020"},</v>
      </c>
    </row>
    <row r="123" customFormat="false" ht="13.8" hidden="false" customHeight="false" outlineLevel="0" collapsed="false">
      <c r="A123" s="5" t="n">
        <v>122</v>
      </c>
      <c r="B123" s="5" t="n">
        <v>122</v>
      </c>
      <c r="C123" s="5" t="n">
        <f aca="false">VLOOKUP(A123,car_part!$A$2:$K$620,11,0)</f>
        <v>2003</v>
      </c>
      <c r="D123" s="5" t="s">
        <v>784</v>
      </c>
      <c r="E123" s="5" t="s">
        <v>785</v>
      </c>
      <c r="F123" s="5" t="str">
        <f aca="false">VLOOKUP(B123,car_part!A123:H741,8,0)</f>
        <v>DIN88</v>
      </c>
      <c r="G123" s="24"/>
      <c r="H123" s="21" t="n">
        <v>17020</v>
      </c>
      <c r="I123" s="5" t="str">
        <f aca="false">"{"&amp;""""&amp;"id"&amp;""""&amp;":"&amp;""""&amp;A123&amp;""""&amp;","&amp;""""&amp;"car_part_id"&amp;""""&amp;":"&amp;""""&amp;B123&amp;""""&amp;","&amp;""""&amp;"bestbuy_id"&amp;""""&amp;":"&amp;""""&amp;C123&amp;""""&amp;","&amp;""""&amp;"category"&amp;""""&amp;":"&amp;""""&amp;D123&amp;""""&amp;","&amp;""""&amp;"brand"&amp;""""&amp;":"&amp;""""&amp;E123&amp;""""&amp;","&amp;""""&amp;"name"&amp;""""&amp;":"&amp;""""&amp;F123&amp;""""&amp;","&amp;""""&amp;"value"&amp;""""&amp;":"&amp;""""&amp;G123&amp;""""&amp;","&amp;""""&amp;"description"&amp;""""&amp;":"&amp;""""&amp;H123&amp;""""&amp;","&amp;""""&amp;"price"&amp;""""&amp;":"&amp;""""&amp;H123&amp;""""&amp;"},"</f>
        <v>{"id":"122","car_part_id":"122","bestbuy_id":"2003","category":"battery","brand":"energizer","name":"DIN88","value":"","description":"17020","price":"17020"},</v>
      </c>
      <c r="W123" s="5" t="str">
        <f aca="false">IFERROR(VLOOKUP(B123,Sheet11!$B$2:$I$70,7,0),"")</f>
        <v/>
      </c>
      <c r="X123" s="5" t="str">
        <f aca="false">TRIM(I123)&amp;TRIM(W123)</f>
        <v>{"id":"122","car_part_id":"122","bestbuy_id":"2003","category":"battery","brand":"energizer","name":"DIN88","value":"","description":"17020","price":"17020"},</v>
      </c>
    </row>
    <row r="124" customFormat="false" ht="13.8" hidden="false" customHeight="false" outlineLevel="0" collapsed="false">
      <c r="A124" s="5" t="n">
        <v>123</v>
      </c>
      <c r="B124" s="5" t="n">
        <v>123</v>
      </c>
      <c r="C124" s="5" t="n">
        <f aca="false">VLOOKUP(A124,car_part!$A$2:$K$620,11,0)</f>
        <v>2003</v>
      </c>
      <c r="D124" s="5" t="s">
        <v>784</v>
      </c>
      <c r="E124" s="5" t="s">
        <v>785</v>
      </c>
      <c r="F124" s="5" t="str">
        <f aca="false">VLOOKUP(B124,car_part!A124:H742,8,0)</f>
        <v>DIN88</v>
      </c>
      <c r="G124" s="22"/>
      <c r="H124" s="21" t="n">
        <v>17020</v>
      </c>
      <c r="I124" s="5" t="str">
        <f aca="false">"{"&amp;""""&amp;"id"&amp;""""&amp;":"&amp;""""&amp;A124&amp;""""&amp;","&amp;""""&amp;"car_part_id"&amp;""""&amp;":"&amp;""""&amp;B124&amp;""""&amp;","&amp;""""&amp;"bestbuy_id"&amp;""""&amp;":"&amp;""""&amp;C124&amp;""""&amp;","&amp;""""&amp;"category"&amp;""""&amp;":"&amp;""""&amp;D124&amp;""""&amp;","&amp;""""&amp;"brand"&amp;""""&amp;":"&amp;""""&amp;E124&amp;""""&amp;","&amp;""""&amp;"name"&amp;""""&amp;":"&amp;""""&amp;F124&amp;""""&amp;","&amp;""""&amp;"value"&amp;""""&amp;":"&amp;""""&amp;G124&amp;""""&amp;","&amp;""""&amp;"description"&amp;""""&amp;":"&amp;""""&amp;H124&amp;""""&amp;","&amp;""""&amp;"price"&amp;""""&amp;":"&amp;""""&amp;H124&amp;""""&amp;"},"</f>
        <v>{"id":"123","car_part_id":"123","bestbuy_id":"2003","category":"battery","brand":"energizer","name":"DIN88","value":"","description":"17020","price":"17020"},</v>
      </c>
      <c r="W124" s="5" t="str">
        <f aca="false">IFERROR(VLOOKUP(B124,Sheet11!$B$2:$I$70,7,0),"")</f>
        <v/>
      </c>
      <c r="X124" s="5" t="str">
        <f aca="false">TRIM(I124)&amp;TRIM(W124)</f>
        <v>{"id":"123","car_part_id":"123","bestbuy_id":"2003","category":"battery","brand":"energizer","name":"DIN88","value":"","description":"17020","price":"17020"},</v>
      </c>
    </row>
    <row r="125" customFormat="false" ht="13.8" hidden="false" customHeight="false" outlineLevel="0" collapsed="false">
      <c r="A125" s="5" t="n">
        <v>124</v>
      </c>
      <c r="B125" s="5" t="n">
        <v>124</v>
      </c>
      <c r="C125" s="5" t="n">
        <f aca="false">VLOOKUP(A125,car_part!$A$2:$K$620,11,0)</f>
        <v>2003</v>
      </c>
      <c r="D125" s="5" t="s">
        <v>784</v>
      </c>
      <c r="E125" s="5" t="s">
        <v>785</v>
      </c>
      <c r="F125" s="5" t="str">
        <f aca="false">VLOOKUP(B125,car_part!A125:H743,8,0)</f>
        <v>DIN88</v>
      </c>
      <c r="G125" s="20"/>
      <c r="H125" s="21" t="n">
        <v>17020</v>
      </c>
      <c r="I125" s="5" t="str">
        <f aca="false">"{"&amp;""""&amp;"id"&amp;""""&amp;":"&amp;""""&amp;A125&amp;""""&amp;","&amp;""""&amp;"car_part_id"&amp;""""&amp;":"&amp;""""&amp;B125&amp;""""&amp;","&amp;""""&amp;"bestbuy_id"&amp;""""&amp;":"&amp;""""&amp;C125&amp;""""&amp;","&amp;""""&amp;"category"&amp;""""&amp;":"&amp;""""&amp;D125&amp;""""&amp;","&amp;""""&amp;"brand"&amp;""""&amp;":"&amp;""""&amp;E125&amp;""""&amp;","&amp;""""&amp;"name"&amp;""""&amp;":"&amp;""""&amp;F125&amp;""""&amp;","&amp;""""&amp;"value"&amp;""""&amp;":"&amp;""""&amp;G125&amp;""""&amp;","&amp;""""&amp;"description"&amp;""""&amp;":"&amp;""""&amp;H125&amp;""""&amp;","&amp;""""&amp;"price"&amp;""""&amp;":"&amp;""""&amp;H125&amp;""""&amp;"},"</f>
        <v>{"id":"124","car_part_id":"124","bestbuy_id":"2003","category":"battery","brand":"energizer","name":"DIN88","value":"","description":"17020","price":"17020"},</v>
      </c>
      <c r="W125" s="5" t="str">
        <f aca="false">IFERROR(VLOOKUP(B125,Sheet11!$B$2:$I$70,7,0),"")</f>
        <v/>
      </c>
      <c r="X125" s="5" t="str">
        <f aca="false">TRIM(I125)&amp;TRIM(W125)</f>
        <v>{"id":"124","car_part_id":"124","bestbuy_id":"2003","category":"battery","brand":"energizer","name":"DIN88","value":"","description":"17020","price":"17020"},</v>
      </c>
    </row>
    <row r="126" customFormat="false" ht="13.8" hidden="false" customHeight="false" outlineLevel="0" collapsed="false">
      <c r="A126" s="5" t="n">
        <v>125</v>
      </c>
      <c r="B126" s="5" t="n">
        <v>125</v>
      </c>
      <c r="C126" s="5" t="n">
        <f aca="false">VLOOKUP(A126,car_part!$A$2:$K$620,11,0)</f>
        <v>2003</v>
      </c>
      <c r="D126" s="5" t="s">
        <v>784</v>
      </c>
      <c r="E126" s="5" t="s">
        <v>785</v>
      </c>
      <c r="F126" s="5" t="str">
        <f aca="false">VLOOKUP(B126,car_part!A126:H744,8,0)</f>
        <v>DIN88</v>
      </c>
      <c r="G126" s="20"/>
      <c r="H126" s="21" t="n">
        <v>17020</v>
      </c>
      <c r="I126" s="5" t="str">
        <f aca="false">"{"&amp;""""&amp;"id"&amp;""""&amp;":"&amp;""""&amp;A126&amp;""""&amp;","&amp;""""&amp;"car_part_id"&amp;""""&amp;":"&amp;""""&amp;B126&amp;""""&amp;","&amp;""""&amp;"bestbuy_id"&amp;""""&amp;":"&amp;""""&amp;C126&amp;""""&amp;","&amp;""""&amp;"category"&amp;""""&amp;":"&amp;""""&amp;D126&amp;""""&amp;","&amp;""""&amp;"brand"&amp;""""&amp;":"&amp;""""&amp;E126&amp;""""&amp;","&amp;""""&amp;"name"&amp;""""&amp;":"&amp;""""&amp;F126&amp;""""&amp;","&amp;""""&amp;"value"&amp;""""&amp;":"&amp;""""&amp;G126&amp;""""&amp;","&amp;""""&amp;"description"&amp;""""&amp;":"&amp;""""&amp;H126&amp;""""&amp;","&amp;""""&amp;"price"&amp;""""&amp;":"&amp;""""&amp;H126&amp;""""&amp;"},"</f>
        <v>{"id":"125","car_part_id":"125","bestbuy_id":"2003","category":"battery","brand":"energizer","name":"DIN88","value":"","description":"17020","price":"17020"},</v>
      </c>
      <c r="W126" s="5" t="str">
        <f aca="false">IFERROR(VLOOKUP(B126,Sheet11!$B$2:$I$70,7,0),"")</f>
        <v/>
      </c>
      <c r="X126" s="5" t="str">
        <f aca="false">TRIM(I126)&amp;TRIM(W126)</f>
        <v>{"id":"125","car_part_id":"125","bestbuy_id":"2003","category":"battery","brand":"energizer","name":"DIN88","value":"","description":"17020","price":"17020"},</v>
      </c>
    </row>
    <row r="127" customFormat="false" ht="13.8" hidden="false" customHeight="false" outlineLevel="0" collapsed="false">
      <c r="A127" s="5" t="n">
        <v>126</v>
      </c>
      <c r="B127" s="5" t="n">
        <v>126</v>
      </c>
      <c r="C127" s="5" t="n">
        <f aca="false">VLOOKUP(A127,car_part!$A$2:$K$620,11,0)</f>
        <v>1983</v>
      </c>
      <c r="D127" s="5" t="s">
        <v>784</v>
      </c>
      <c r="E127" s="5" t="s">
        <v>785</v>
      </c>
      <c r="F127" s="5" t="str">
        <f aca="false">VLOOKUP(B127,car_part!A127:H745,8,0)</f>
        <v>D23L</v>
      </c>
      <c r="G127" s="20"/>
      <c r="H127" s="21" t="n">
        <v>5950</v>
      </c>
      <c r="I127" s="5" t="str">
        <f aca="false">"{"&amp;""""&amp;"id"&amp;""""&amp;":"&amp;""""&amp;A127&amp;""""&amp;","&amp;""""&amp;"car_part_id"&amp;""""&amp;":"&amp;""""&amp;B127&amp;""""&amp;","&amp;""""&amp;"bestbuy_id"&amp;""""&amp;":"&amp;""""&amp;C127&amp;""""&amp;","&amp;""""&amp;"category"&amp;""""&amp;":"&amp;""""&amp;D127&amp;""""&amp;","&amp;""""&amp;"brand"&amp;""""&amp;":"&amp;""""&amp;E127&amp;""""&amp;","&amp;""""&amp;"name"&amp;""""&amp;":"&amp;""""&amp;F127&amp;""""&amp;","&amp;""""&amp;"value"&amp;""""&amp;":"&amp;""""&amp;G127&amp;""""&amp;","&amp;""""&amp;"description"&amp;""""&amp;":"&amp;""""&amp;H127&amp;""""&amp;","&amp;""""&amp;"price"&amp;""""&amp;":"&amp;""""&amp;H127&amp;""""&amp;"},"</f>
        <v>{"id":"126","car_part_id":"126","bestbuy_id":"1983","category":"battery","brand":"energizer","name":"D23L","value":"","description":"5950","price":"5950"},</v>
      </c>
      <c r="W127" s="5" t="str">
        <f aca="false">IFERROR(VLOOKUP(B127,Sheet11!$B$2:$I$70,7,0),"")</f>
        <v/>
      </c>
      <c r="X127" s="5" t="str">
        <f aca="false">TRIM(I127)&amp;TRIM(W127)</f>
        <v>{"id":"126","car_part_id":"126","bestbuy_id":"1983","category":"battery","brand":"energizer","name":"D23L","value":"","description":"5950","price":"5950"},</v>
      </c>
    </row>
    <row r="128" customFormat="false" ht="13.8" hidden="false" customHeight="false" outlineLevel="0" collapsed="false">
      <c r="A128" s="5" t="n">
        <v>127</v>
      </c>
      <c r="B128" s="5" t="n">
        <v>127</v>
      </c>
      <c r="C128" s="5" t="n">
        <f aca="false">VLOOKUP(A128,car_part!$A$2:$K$620,11,0)</f>
        <v>1995</v>
      </c>
      <c r="D128" s="5" t="s">
        <v>784</v>
      </c>
      <c r="E128" s="5" t="s">
        <v>785</v>
      </c>
      <c r="F128" s="5" t="str">
        <f aca="false">VLOOKUP(B128,car_part!A128:H746,8,0)</f>
        <v>D26L</v>
      </c>
      <c r="G128" s="20"/>
      <c r="H128" s="21" t="n">
        <v>6300</v>
      </c>
      <c r="I128" s="5" t="str">
        <f aca="false">"{"&amp;""""&amp;"id"&amp;""""&amp;":"&amp;""""&amp;A128&amp;""""&amp;","&amp;""""&amp;"car_part_id"&amp;""""&amp;":"&amp;""""&amp;B128&amp;""""&amp;","&amp;""""&amp;"bestbuy_id"&amp;""""&amp;":"&amp;""""&amp;C128&amp;""""&amp;","&amp;""""&amp;"category"&amp;""""&amp;":"&amp;""""&amp;D128&amp;""""&amp;","&amp;""""&amp;"brand"&amp;""""&amp;":"&amp;""""&amp;E128&amp;""""&amp;","&amp;""""&amp;"name"&amp;""""&amp;":"&amp;""""&amp;F128&amp;""""&amp;","&amp;""""&amp;"value"&amp;""""&amp;":"&amp;""""&amp;G128&amp;""""&amp;","&amp;""""&amp;"description"&amp;""""&amp;":"&amp;""""&amp;H128&amp;""""&amp;","&amp;""""&amp;"price"&amp;""""&amp;":"&amp;""""&amp;H128&amp;""""&amp;"},"</f>
        <v>{"id":"127","car_part_id":"127","bestbuy_id":"1995","category":"battery","brand":"energizer","name":"D26L","value":"","description":"6300","price":"6300"},</v>
      </c>
      <c r="W128" s="5" t="str">
        <f aca="false">IFERROR(VLOOKUP(B128,Sheet11!$B$2:$I$70,7,0),"")</f>
        <v/>
      </c>
      <c r="X128" s="5" t="str">
        <f aca="false">TRIM(I128)&amp;TRIM(W128)</f>
        <v>{"id":"127","car_part_id":"127","bestbuy_id":"1995","category":"battery","brand":"energizer","name":"D26L","value":"","description":"6300","price":"6300"},</v>
      </c>
    </row>
    <row r="129" customFormat="false" ht="13.8" hidden="false" customHeight="false" outlineLevel="0" collapsed="false">
      <c r="A129" s="5" t="n">
        <v>128</v>
      </c>
      <c r="B129" s="5" t="n">
        <v>128</v>
      </c>
      <c r="C129" s="5" t="n">
        <f aca="false">VLOOKUP(A129,car_part!$A$2:$K$620,11,0)</f>
        <v>1983</v>
      </c>
      <c r="D129" s="5" t="s">
        <v>784</v>
      </c>
      <c r="E129" s="5" t="s">
        <v>785</v>
      </c>
      <c r="F129" s="5" t="str">
        <f aca="false">VLOOKUP(B129,car_part!A129:H747,8,0)</f>
        <v>D23L</v>
      </c>
      <c r="G129" s="20"/>
      <c r="H129" s="21" t="n">
        <v>5950</v>
      </c>
      <c r="I129" s="5" t="str">
        <f aca="false">"{"&amp;""""&amp;"id"&amp;""""&amp;":"&amp;""""&amp;A129&amp;""""&amp;","&amp;""""&amp;"car_part_id"&amp;""""&amp;":"&amp;""""&amp;B129&amp;""""&amp;","&amp;""""&amp;"bestbuy_id"&amp;""""&amp;":"&amp;""""&amp;C129&amp;""""&amp;","&amp;""""&amp;"category"&amp;""""&amp;":"&amp;""""&amp;D129&amp;""""&amp;","&amp;""""&amp;"brand"&amp;""""&amp;":"&amp;""""&amp;E129&amp;""""&amp;","&amp;""""&amp;"name"&amp;""""&amp;":"&amp;""""&amp;F129&amp;""""&amp;","&amp;""""&amp;"value"&amp;""""&amp;":"&amp;""""&amp;G129&amp;""""&amp;","&amp;""""&amp;"description"&amp;""""&amp;":"&amp;""""&amp;H129&amp;""""&amp;","&amp;""""&amp;"price"&amp;""""&amp;":"&amp;""""&amp;H129&amp;""""&amp;"},"</f>
        <v>{"id":"128","car_part_id":"128","bestbuy_id":"1983","category":"battery","brand":"energizer","name":"D23L","value":"","description":"5950","price":"5950"},</v>
      </c>
      <c r="W129" s="5" t="str">
        <f aca="false">IFERROR(VLOOKUP(B129,Sheet11!$B$2:$I$70,7,0),"")</f>
        <v/>
      </c>
      <c r="X129" s="5" t="str">
        <f aca="false">TRIM(I129)&amp;TRIM(W129)</f>
        <v>{"id":"128","car_part_id":"128","bestbuy_id":"1983","category":"battery","brand":"energizer","name":"D23L","value":"","description":"5950","price":"5950"},</v>
      </c>
    </row>
    <row r="130" customFormat="false" ht="13.8" hidden="false" customHeight="false" outlineLevel="0" collapsed="false">
      <c r="A130" s="5" t="n">
        <v>129</v>
      </c>
      <c r="B130" s="5" t="n">
        <v>129</v>
      </c>
      <c r="C130" s="5" t="n">
        <f aca="false">VLOOKUP(A130,car_part!$A$2:$K$620,11,0)</f>
        <v>1998</v>
      </c>
      <c r="D130" s="5" t="s">
        <v>784</v>
      </c>
      <c r="E130" s="5" t="s">
        <v>785</v>
      </c>
      <c r="F130" s="5" t="str">
        <f aca="false">VLOOKUP(B130,car_part!A130:H748,8,0)</f>
        <v>D31R</v>
      </c>
      <c r="G130" s="20"/>
      <c r="H130" s="21" t="n">
        <v>7050</v>
      </c>
      <c r="I130" s="5" t="str">
        <f aca="false">"{"&amp;""""&amp;"id"&amp;""""&amp;":"&amp;""""&amp;A130&amp;""""&amp;","&amp;""""&amp;"car_part_id"&amp;""""&amp;":"&amp;""""&amp;B130&amp;""""&amp;","&amp;""""&amp;"bestbuy_id"&amp;""""&amp;":"&amp;""""&amp;C130&amp;""""&amp;","&amp;""""&amp;"category"&amp;""""&amp;":"&amp;""""&amp;D130&amp;""""&amp;","&amp;""""&amp;"brand"&amp;""""&amp;":"&amp;""""&amp;E130&amp;""""&amp;","&amp;""""&amp;"name"&amp;""""&amp;":"&amp;""""&amp;F130&amp;""""&amp;","&amp;""""&amp;"value"&amp;""""&amp;":"&amp;""""&amp;G130&amp;""""&amp;","&amp;""""&amp;"description"&amp;""""&amp;":"&amp;""""&amp;H130&amp;""""&amp;","&amp;""""&amp;"price"&amp;""""&amp;":"&amp;""""&amp;H130&amp;""""&amp;"},"</f>
        <v>{"id":"129","car_part_id":"129","bestbuy_id":"1998","category":"battery","brand":"energizer","name":"D31R","value":"","description":"7050","price":"7050"},</v>
      </c>
      <c r="W130" s="5" t="str">
        <f aca="false">IFERROR(VLOOKUP(B130,Sheet11!$B$2:$I$70,7,0),"")</f>
        <v/>
      </c>
      <c r="X130" s="5" t="str">
        <f aca="false">TRIM(I130)&amp;TRIM(W130)</f>
        <v>{"id":"129","car_part_id":"129","bestbuy_id":"1998","category":"battery","brand":"energizer","name":"D31R","value":"","description":"7050","price":"7050"},</v>
      </c>
    </row>
    <row r="131" customFormat="false" ht="13.8" hidden="false" customHeight="false" outlineLevel="0" collapsed="false">
      <c r="A131" s="5" t="n">
        <v>130</v>
      </c>
      <c r="B131" s="5" t="n">
        <v>130</v>
      </c>
      <c r="C131" s="5" t="n">
        <v>2001</v>
      </c>
      <c r="D131" s="5" t="s">
        <v>784</v>
      </c>
      <c r="E131" s="5" t="s">
        <v>785</v>
      </c>
      <c r="F131" s="5" t="str">
        <f aca="false">VLOOKUP(B131,car_part!A131:H749,8,0)</f>
        <v>DIN66</v>
      </c>
      <c r="G131" s="20"/>
      <c r="H131" s="21" t="n">
        <v>7950</v>
      </c>
      <c r="I131" s="5" t="str">
        <f aca="false">"{"&amp;""""&amp;"id"&amp;""""&amp;":"&amp;""""&amp;A131&amp;""""&amp;","&amp;""""&amp;"car_part_id"&amp;""""&amp;":"&amp;""""&amp;B131&amp;""""&amp;","&amp;""""&amp;"bestbuy_id"&amp;""""&amp;":"&amp;""""&amp;C131&amp;""""&amp;","&amp;""""&amp;"category"&amp;""""&amp;":"&amp;""""&amp;D131&amp;""""&amp;","&amp;""""&amp;"brand"&amp;""""&amp;":"&amp;""""&amp;E131&amp;""""&amp;","&amp;""""&amp;"name"&amp;""""&amp;":"&amp;""""&amp;F131&amp;""""&amp;","&amp;""""&amp;"value"&amp;""""&amp;":"&amp;""""&amp;G131&amp;""""&amp;","&amp;""""&amp;"description"&amp;""""&amp;":"&amp;""""&amp;H131&amp;""""&amp;","&amp;""""&amp;"price"&amp;""""&amp;":"&amp;""""&amp;H131&amp;""""&amp;"},"</f>
        <v>{"id":"130","car_part_id":"130","bestbuy_id":"2001","category":"battery","brand":"energizer","name":"DIN66","value":"","description":"7950","price":"7950"},</v>
      </c>
      <c r="W131" s="5" t="str">
        <f aca="false">IFERROR(VLOOKUP(B131,Sheet11!$B$2:$I$70,7,0),"")</f>
        <v>{"id":"682","car_part_id":"130","bestbuy_id":"2004","category":"battery","brand":"energizer","name":"DIN66","description":"","price":"15850"},</v>
      </c>
      <c r="X131" s="5" t="str">
        <f aca="false">TRIM(I131)&amp;TRIM(W131)</f>
        <v>{"id":"130","car_part_id":"130","bestbuy_id":"2001","category":"battery","brand":"energizer","name":"DIN66","value":"","description":"7950","price":"7950"},{"id":"682","car_part_id":"130","bestbuy_id":"2004","category":"battery","brand":"energizer","name":"DIN66","description":"","price":"15850"},</v>
      </c>
    </row>
    <row r="132" customFormat="false" ht="13.8" hidden="false" customHeight="false" outlineLevel="0" collapsed="false">
      <c r="A132" s="5" t="n">
        <v>131</v>
      </c>
      <c r="B132" s="5" t="n">
        <v>131</v>
      </c>
      <c r="C132" s="5" t="n">
        <f aca="false">VLOOKUP(A132,car_part!$A$2:$K$620,11,0)</f>
        <v>0</v>
      </c>
      <c r="D132" s="5" t="s">
        <v>784</v>
      </c>
      <c r="E132" s="5" t="s">
        <v>785</v>
      </c>
      <c r="F132" s="5" t="str">
        <f aca="false">VLOOKUP(B132,car_part!A132:H750,8,0)</f>
        <v>DIN77</v>
      </c>
      <c r="G132" s="20"/>
      <c r="I132" s="5" t="str">
        <f aca="false">"{"&amp;""""&amp;"id"&amp;""""&amp;":"&amp;""""&amp;A132&amp;""""&amp;","&amp;""""&amp;"car_part_id"&amp;""""&amp;":"&amp;""""&amp;B132&amp;""""&amp;","&amp;""""&amp;"bestbuy_id"&amp;""""&amp;":"&amp;""""&amp;C132&amp;""""&amp;","&amp;""""&amp;"category"&amp;""""&amp;":"&amp;""""&amp;D132&amp;""""&amp;","&amp;""""&amp;"brand"&amp;""""&amp;":"&amp;""""&amp;E132&amp;""""&amp;","&amp;""""&amp;"name"&amp;""""&amp;":"&amp;""""&amp;F132&amp;""""&amp;","&amp;""""&amp;"value"&amp;""""&amp;":"&amp;""""&amp;G132&amp;""""&amp;","&amp;""""&amp;"description"&amp;""""&amp;":"&amp;""""&amp;H132&amp;""""&amp;","&amp;""""&amp;"price"&amp;""""&amp;":"&amp;""""&amp;H132&amp;""""&amp;"},"</f>
        <v>{"id":"131","car_part_id":"131","bestbuy_id":"0","category":"battery","brand":"energizer","name":"DIN77","value":"","description":"","price":""},</v>
      </c>
      <c r="W132" s="5" t="str">
        <f aca="false">IFERROR(VLOOKUP(B132,Sheet11!$B$2:$I$70,7,0),"")</f>
        <v/>
      </c>
      <c r="X132" s="5" t="str">
        <f aca="false">TRIM(I132)&amp;TRIM(W132)</f>
        <v>{"id":"131","car_part_id":"131","bestbuy_id":"0","category":"battery","brand":"energizer","name":"DIN77","value":"","description":"","price":""},</v>
      </c>
    </row>
    <row r="133" customFormat="false" ht="13.8" hidden="false" customHeight="false" outlineLevel="0" collapsed="false">
      <c r="A133" s="5" t="n">
        <v>132</v>
      </c>
      <c r="B133" s="5" t="n">
        <v>132</v>
      </c>
      <c r="C133" s="5" t="n">
        <f aca="false">VLOOKUP(A133,car_part!$A$2:$K$620,11,0)</f>
        <v>0</v>
      </c>
      <c r="D133" s="5" t="s">
        <v>784</v>
      </c>
      <c r="E133" s="5" t="s">
        <v>785</v>
      </c>
      <c r="F133" s="5" t="str">
        <f aca="false">VLOOKUP(B133,car_part!A133:H751,8,0)</f>
        <v>G65</v>
      </c>
      <c r="G133" s="20"/>
      <c r="I133" s="5" t="str">
        <f aca="false">"{"&amp;""""&amp;"id"&amp;""""&amp;":"&amp;""""&amp;A133&amp;""""&amp;","&amp;""""&amp;"car_part_id"&amp;""""&amp;":"&amp;""""&amp;B133&amp;""""&amp;","&amp;""""&amp;"bestbuy_id"&amp;""""&amp;":"&amp;""""&amp;C133&amp;""""&amp;","&amp;""""&amp;"category"&amp;""""&amp;":"&amp;""""&amp;D133&amp;""""&amp;","&amp;""""&amp;"brand"&amp;""""&amp;":"&amp;""""&amp;E133&amp;""""&amp;","&amp;""""&amp;"name"&amp;""""&amp;":"&amp;""""&amp;F133&amp;""""&amp;","&amp;""""&amp;"value"&amp;""""&amp;":"&amp;""""&amp;G133&amp;""""&amp;","&amp;""""&amp;"description"&amp;""""&amp;":"&amp;""""&amp;H133&amp;""""&amp;","&amp;""""&amp;"price"&amp;""""&amp;":"&amp;""""&amp;H133&amp;""""&amp;"},"</f>
        <v>{"id":"132","car_part_id":"132","bestbuy_id":"0","category":"battery","brand":"energizer","name":"G65","value":"","description":"","price":""},</v>
      </c>
      <c r="W133" s="5" t="str">
        <f aca="false">IFERROR(VLOOKUP(B133,Sheet11!$B$2:$I$70,7,0),"")</f>
        <v/>
      </c>
      <c r="X133" s="5" t="str">
        <f aca="false">TRIM(I133)&amp;TRIM(W133)</f>
        <v>{"id":"132","car_part_id":"132","bestbuy_id":"0","category":"battery","brand":"energizer","name":"G65","value":"","description":"","price":""},</v>
      </c>
    </row>
    <row r="134" customFormat="false" ht="13.8" hidden="false" customHeight="false" outlineLevel="0" collapsed="false">
      <c r="A134" s="5" t="n">
        <v>133</v>
      </c>
      <c r="B134" s="5" t="n">
        <v>133</v>
      </c>
      <c r="C134" s="5" t="n">
        <f aca="false">VLOOKUP(A134,car_part!$A$2:$K$620,11,0)</f>
        <v>1995</v>
      </c>
      <c r="D134" s="5" t="s">
        <v>784</v>
      </c>
      <c r="E134" s="5" t="s">
        <v>785</v>
      </c>
      <c r="F134" s="5" t="str">
        <f aca="false">VLOOKUP(B134,car_part!A134:H752,8,0)</f>
        <v>D26L</v>
      </c>
      <c r="G134" s="20"/>
      <c r="H134" s="21" t="n">
        <v>6300</v>
      </c>
      <c r="I134" s="5" t="str">
        <f aca="false">"{"&amp;""""&amp;"id"&amp;""""&amp;":"&amp;""""&amp;A134&amp;""""&amp;","&amp;""""&amp;"car_part_id"&amp;""""&amp;":"&amp;""""&amp;B134&amp;""""&amp;","&amp;""""&amp;"bestbuy_id"&amp;""""&amp;":"&amp;""""&amp;C134&amp;""""&amp;","&amp;""""&amp;"category"&amp;""""&amp;":"&amp;""""&amp;D134&amp;""""&amp;","&amp;""""&amp;"brand"&amp;""""&amp;":"&amp;""""&amp;E134&amp;""""&amp;","&amp;""""&amp;"name"&amp;""""&amp;":"&amp;""""&amp;F134&amp;""""&amp;","&amp;""""&amp;"value"&amp;""""&amp;":"&amp;""""&amp;G134&amp;""""&amp;","&amp;""""&amp;"description"&amp;""""&amp;":"&amp;""""&amp;H134&amp;""""&amp;","&amp;""""&amp;"price"&amp;""""&amp;":"&amp;""""&amp;H134&amp;""""&amp;"},"</f>
        <v>{"id":"133","car_part_id":"133","bestbuy_id":"1995","category":"battery","brand":"energizer","name":"D26L","value":"","description":"6300","price":"6300"},</v>
      </c>
      <c r="W134" s="5" t="str">
        <f aca="false">IFERROR(VLOOKUP(B134,Sheet11!$B$2:$I$70,7,0),"")</f>
        <v/>
      </c>
      <c r="X134" s="5" t="str">
        <f aca="false">TRIM(I134)&amp;TRIM(W134)</f>
        <v>{"id":"133","car_part_id":"133","bestbuy_id":"1995","category":"battery","brand":"energizer","name":"D26L","value":"","description":"6300","price":"6300"},</v>
      </c>
    </row>
    <row r="135" customFormat="false" ht="13.8" hidden="false" customHeight="false" outlineLevel="0" collapsed="false">
      <c r="A135" s="5" t="n">
        <v>134</v>
      </c>
      <c r="B135" s="5" t="n">
        <v>134</v>
      </c>
      <c r="C135" s="5" t="n">
        <v>2001</v>
      </c>
      <c r="D135" s="5" t="s">
        <v>784</v>
      </c>
      <c r="E135" s="5" t="s">
        <v>785</v>
      </c>
      <c r="F135" s="5" t="str">
        <f aca="false">VLOOKUP(B135,car_part!A135:H753,8,0)</f>
        <v>DIN66</v>
      </c>
      <c r="G135" s="20"/>
      <c r="H135" s="21" t="n">
        <v>7950</v>
      </c>
      <c r="I135" s="5" t="str">
        <f aca="false">"{"&amp;""""&amp;"id"&amp;""""&amp;":"&amp;""""&amp;A135&amp;""""&amp;","&amp;""""&amp;"car_part_id"&amp;""""&amp;":"&amp;""""&amp;B135&amp;""""&amp;","&amp;""""&amp;"bestbuy_id"&amp;""""&amp;":"&amp;""""&amp;C135&amp;""""&amp;","&amp;""""&amp;"category"&amp;""""&amp;":"&amp;""""&amp;D135&amp;""""&amp;","&amp;""""&amp;"brand"&amp;""""&amp;":"&amp;""""&amp;E135&amp;""""&amp;","&amp;""""&amp;"name"&amp;""""&amp;":"&amp;""""&amp;F135&amp;""""&amp;","&amp;""""&amp;"value"&amp;""""&amp;":"&amp;""""&amp;G135&amp;""""&amp;","&amp;""""&amp;"description"&amp;""""&amp;":"&amp;""""&amp;H135&amp;""""&amp;","&amp;""""&amp;"price"&amp;""""&amp;":"&amp;""""&amp;H135&amp;""""&amp;"},"</f>
        <v>{"id":"134","car_part_id":"134","bestbuy_id":"2001","category":"battery","brand":"energizer","name":"DIN66","value":"","description":"7950","price":"7950"},</v>
      </c>
      <c r="W135" s="5" t="str">
        <f aca="false">IFERROR(VLOOKUP(B135,Sheet11!$B$2:$I$70,7,0),"")</f>
        <v>{"id":"683","car_part_id":"134","bestbuy_id":"2004","category":"battery","brand":"energizer","name":"DIN66","description":"","price":"15850"},</v>
      </c>
      <c r="X135" s="5" t="str">
        <f aca="false">TRIM(I135)&amp;TRIM(W135)</f>
        <v>{"id":"134","car_part_id":"134","bestbuy_id":"2001","category":"battery","brand":"energizer","name":"DIN66","value":"","description":"7950","price":"7950"},{"id":"683","car_part_id":"134","bestbuy_id":"2004","category":"battery","brand":"energizer","name":"DIN66","description":"","price":"15850"},</v>
      </c>
    </row>
    <row r="136" customFormat="false" ht="13.8" hidden="false" customHeight="false" outlineLevel="0" collapsed="false">
      <c r="A136" s="5" t="n">
        <v>135</v>
      </c>
      <c r="B136" s="5" t="n">
        <v>135</v>
      </c>
      <c r="C136" s="5" t="n">
        <f aca="false">VLOOKUP(A136,car_part!$A$2:$K$620,11,0)</f>
        <v>1998</v>
      </c>
      <c r="D136" s="5" t="s">
        <v>784</v>
      </c>
      <c r="E136" s="5" t="s">
        <v>785</v>
      </c>
      <c r="F136" s="5" t="str">
        <f aca="false">VLOOKUP(B136,car_part!A136:H754,8,0)</f>
        <v>D31R</v>
      </c>
      <c r="G136" s="20"/>
      <c r="H136" s="21" t="n">
        <v>7050</v>
      </c>
      <c r="I136" s="5" t="str">
        <f aca="false">"{"&amp;""""&amp;"id"&amp;""""&amp;":"&amp;""""&amp;A136&amp;""""&amp;","&amp;""""&amp;"car_part_id"&amp;""""&amp;":"&amp;""""&amp;B136&amp;""""&amp;","&amp;""""&amp;"bestbuy_id"&amp;""""&amp;":"&amp;""""&amp;C136&amp;""""&amp;","&amp;""""&amp;"category"&amp;""""&amp;":"&amp;""""&amp;D136&amp;""""&amp;","&amp;""""&amp;"brand"&amp;""""&amp;":"&amp;""""&amp;E136&amp;""""&amp;","&amp;""""&amp;"name"&amp;""""&amp;":"&amp;""""&amp;F136&amp;""""&amp;","&amp;""""&amp;"value"&amp;""""&amp;":"&amp;""""&amp;G136&amp;""""&amp;","&amp;""""&amp;"description"&amp;""""&amp;":"&amp;""""&amp;H136&amp;""""&amp;","&amp;""""&amp;"price"&amp;""""&amp;":"&amp;""""&amp;H136&amp;""""&amp;"},"</f>
        <v>{"id":"135","car_part_id":"135","bestbuy_id":"1998","category":"battery","brand":"energizer","name":"D31R","value":"","description":"7050","price":"7050"},</v>
      </c>
      <c r="W136" s="5" t="str">
        <f aca="false">IFERROR(VLOOKUP(B136,Sheet11!$B$2:$I$70,7,0),"")</f>
        <v/>
      </c>
      <c r="X136" s="5" t="str">
        <f aca="false">TRIM(I136)&amp;TRIM(W136)</f>
        <v>{"id":"135","car_part_id":"135","bestbuy_id":"1998","category":"battery","brand":"energizer","name":"D31R","value":"","description":"7050","price":"7050"},</v>
      </c>
    </row>
    <row r="137" customFormat="false" ht="13.8" hidden="false" customHeight="false" outlineLevel="0" collapsed="false">
      <c r="A137" s="5" t="n">
        <v>136</v>
      </c>
      <c r="B137" s="5" t="n">
        <v>136</v>
      </c>
      <c r="C137" s="5" t="n">
        <f aca="false">VLOOKUP(A137,car_part!$A$2:$K$620,11,0)</f>
        <v>1998</v>
      </c>
      <c r="D137" s="5" t="s">
        <v>784</v>
      </c>
      <c r="E137" s="5" t="s">
        <v>785</v>
      </c>
      <c r="F137" s="5" t="str">
        <f aca="false">VLOOKUP(B137,car_part!A137:H755,8,0)</f>
        <v>D31R</v>
      </c>
      <c r="G137" s="20"/>
      <c r="H137" s="21" t="n">
        <v>7050</v>
      </c>
      <c r="I137" s="5" t="str">
        <f aca="false">"{"&amp;""""&amp;"id"&amp;""""&amp;":"&amp;""""&amp;A137&amp;""""&amp;","&amp;""""&amp;"car_part_id"&amp;""""&amp;":"&amp;""""&amp;B137&amp;""""&amp;","&amp;""""&amp;"bestbuy_id"&amp;""""&amp;":"&amp;""""&amp;C137&amp;""""&amp;","&amp;""""&amp;"category"&amp;""""&amp;":"&amp;""""&amp;D137&amp;""""&amp;","&amp;""""&amp;"brand"&amp;""""&amp;":"&amp;""""&amp;E137&amp;""""&amp;","&amp;""""&amp;"name"&amp;""""&amp;":"&amp;""""&amp;F137&amp;""""&amp;","&amp;""""&amp;"value"&amp;""""&amp;":"&amp;""""&amp;G137&amp;""""&amp;","&amp;""""&amp;"description"&amp;""""&amp;":"&amp;""""&amp;H137&amp;""""&amp;","&amp;""""&amp;"price"&amp;""""&amp;":"&amp;""""&amp;H137&amp;""""&amp;"},"</f>
        <v>{"id":"136","car_part_id":"136","bestbuy_id":"1998","category":"battery","brand":"energizer","name":"D31R","value":"","description":"7050","price":"7050"},</v>
      </c>
      <c r="W137" s="5" t="str">
        <f aca="false">IFERROR(VLOOKUP(B137,Sheet11!$B$2:$I$70,7,0),"")</f>
        <v/>
      </c>
      <c r="X137" s="5" t="str">
        <f aca="false">TRIM(I137)&amp;TRIM(W137)</f>
        <v>{"id":"136","car_part_id":"136","bestbuy_id":"1998","category":"battery","brand":"energizer","name":"D31R","value":"","description":"7050","price":"7050"},</v>
      </c>
    </row>
    <row r="138" customFormat="false" ht="13.8" hidden="false" customHeight="false" outlineLevel="0" collapsed="false">
      <c r="A138" s="5" t="n">
        <v>137</v>
      </c>
      <c r="B138" s="5" t="n">
        <v>137</v>
      </c>
      <c r="C138" s="5" t="n">
        <v>2001</v>
      </c>
      <c r="D138" s="5" t="s">
        <v>784</v>
      </c>
      <c r="E138" s="5" t="s">
        <v>785</v>
      </c>
      <c r="F138" s="5" t="str">
        <f aca="false">VLOOKUP(B138,car_part!A138:H756,8,0)</f>
        <v>DIN66</v>
      </c>
      <c r="G138" s="20"/>
      <c r="H138" s="21" t="n">
        <v>7950</v>
      </c>
      <c r="I138" s="5" t="str">
        <f aca="false">"{"&amp;""""&amp;"id"&amp;""""&amp;":"&amp;""""&amp;A138&amp;""""&amp;","&amp;""""&amp;"car_part_id"&amp;""""&amp;":"&amp;""""&amp;B138&amp;""""&amp;","&amp;""""&amp;"bestbuy_id"&amp;""""&amp;":"&amp;""""&amp;C138&amp;""""&amp;","&amp;""""&amp;"category"&amp;""""&amp;":"&amp;""""&amp;D138&amp;""""&amp;","&amp;""""&amp;"brand"&amp;""""&amp;":"&amp;""""&amp;E138&amp;""""&amp;","&amp;""""&amp;"name"&amp;""""&amp;":"&amp;""""&amp;F138&amp;""""&amp;","&amp;""""&amp;"value"&amp;""""&amp;":"&amp;""""&amp;G138&amp;""""&amp;","&amp;""""&amp;"description"&amp;""""&amp;":"&amp;""""&amp;H138&amp;""""&amp;","&amp;""""&amp;"price"&amp;""""&amp;":"&amp;""""&amp;H138&amp;""""&amp;"},"</f>
        <v>{"id":"137","car_part_id":"137","bestbuy_id":"2001","category":"battery","brand":"energizer","name":"DIN66","value":"","description":"7950","price":"7950"},</v>
      </c>
      <c r="W138" s="5" t="str">
        <f aca="false">IFERROR(VLOOKUP(B138,Sheet11!$B$2:$I$70,7,0),"")</f>
        <v>{"id":"684","car_part_id":"137","bestbuy_id":"2004","category":"battery","brand":"energizer","name":"DIN66","description":"","price":"15850"},</v>
      </c>
      <c r="X138" s="5" t="str">
        <f aca="false">TRIM(I138)&amp;TRIM(W138)</f>
        <v>{"id":"137","car_part_id":"137","bestbuy_id":"2001","category":"battery","brand":"energizer","name":"DIN66","value":"","description":"7950","price":"7950"},{"id":"684","car_part_id":"137","bestbuy_id":"2004","category":"battery","brand":"energizer","name":"DIN66","description":"","price":"15850"},</v>
      </c>
    </row>
    <row r="139" customFormat="false" ht="13.8" hidden="false" customHeight="false" outlineLevel="0" collapsed="false">
      <c r="A139" s="5" t="n">
        <v>138</v>
      </c>
      <c r="B139" s="5" t="n">
        <v>138</v>
      </c>
      <c r="C139" s="5" t="n">
        <f aca="false">VLOOKUP(A139,car_part!$A$2:$K$620,11,0)</f>
        <v>0</v>
      </c>
      <c r="D139" s="5" t="s">
        <v>784</v>
      </c>
      <c r="E139" s="5" t="s">
        <v>785</v>
      </c>
      <c r="F139" s="5" t="str">
        <f aca="false">VLOOKUP(B139,car_part!A139:H757,8,0)</f>
        <v>DIN77</v>
      </c>
      <c r="G139" s="20"/>
      <c r="I139" s="5" t="str">
        <f aca="false">"{"&amp;""""&amp;"id"&amp;""""&amp;":"&amp;""""&amp;A139&amp;""""&amp;","&amp;""""&amp;"car_part_id"&amp;""""&amp;":"&amp;""""&amp;B139&amp;""""&amp;","&amp;""""&amp;"bestbuy_id"&amp;""""&amp;":"&amp;""""&amp;C139&amp;""""&amp;","&amp;""""&amp;"category"&amp;""""&amp;":"&amp;""""&amp;D139&amp;""""&amp;","&amp;""""&amp;"brand"&amp;""""&amp;":"&amp;""""&amp;E139&amp;""""&amp;","&amp;""""&amp;"name"&amp;""""&amp;":"&amp;""""&amp;F139&amp;""""&amp;","&amp;""""&amp;"value"&amp;""""&amp;":"&amp;""""&amp;G139&amp;""""&amp;","&amp;""""&amp;"description"&amp;""""&amp;":"&amp;""""&amp;H139&amp;""""&amp;","&amp;""""&amp;"price"&amp;""""&amp;":"&amp;""""&amp;H139&amp;""""&amp;"},"</f>
        <v>{"id":"138","car_part_id":"138","bestbuy_id":"0","category":"battery","brand":"energizer","name":"DIN77","value":"","description":"","price":""},</v>
      </c>
      <c r="W139" s="5" t="str">
        <f aca="false">IFERROR(VLOOKUP(B139,Sheet11!$B$2:$I$70,7,0),"")</f>
        <v/>
      </c>
      <c r="X139" s="5" t="str">
        <f aca="false">TRIM(I139)&amp;TRIM(W139)</f>
        <v>{"id":"138","car_part_id":"138","bestbuy_id":"0","category":"battery","brand":"energizer","name":"DIN77","value":"","description":"","price":""},</v>
      </c>
    </row>
    <row r="140" customFormat="false" ht="13.8" hidden="false" customHeight="false" outlineLevel="0" collapsed="false">
      <c r="A140" s="5" t="n">
        <v>139</v>
      </c>
      <c r="B140" s="5" t="n">
        <v>139</v>
      </c>
      <c r="C140" s="5" t="n">
        <f aca="false">VLOOKUP(A140,car_part!$A$2:$K$620,11,0)</f>
        <v>0</v>
      </c>
      <c r="D140" s="5" t="s">
        <v>784</v>
      </c>
      <c r="E140" s="5" t="s">
        <v>785</v>
      </c>
      <c r="F140" s="5" t="str">
        <f aca="false">VLOOKUP(B140,car_part!A140:H758,8,0)</f>
        <v>G65</v>
      </c>
      <c r="G140" s="20"/>
      <c r="I140" s="5" t="str">
        <f aca="false">"{"&amp;""""&amp;"id"&amp;""""&amp;":"&amp;""""&amp;A140&amp;""""&amp;","&amp;""""&amp;"car_part_id"&amp;""""&amp;":"&amp;""""&amp;B140&amp;""""&amp;","&amp;""""&amp;"bestbuy_id"&amp;""""&amp;":"&amp;""""&amp;C140&amp;""""&amp;","&amp;""""&amp;"category"&amp;""""&amp;":"&amp;""""&amp;D140&amp;""""&amp;","&amp;""""&amp;"brand"&amp;""""&amp;":"&amp;""""&amp;E140&amp;""""&amp;","&amp;""""&amp;"name"&amp;""""&amp;":"&amp;""""&amp;F140&amp;""""&amp;","&amp;""""&amp;"value"&amp;""""&amp;":"&amp;""""&amp;G140&amp;""""&amp;","&amp;""""&amp;"description"&amp;""""&amp;":"&amp;""""&amp;H140&amp;""""&amp;","&amp;""""&amp;"price"&amp;""""&amp;":"&amp;""""&amp;H140&amp;""""&amp;"},"</f>
        <v>{"id":"139","car_part_id":"139","bestbuy_id":"0","category":"battery","brand":"energizer","name":"G65","value":"","description":"","price":""},</v>
      </c>
      <c r="W140" s="5" t="str">
        <f aca="false">IFERROR(VLOOKUP(B140,Sheet11!$B$2:$I$70,7,0),"")</f>
        <v/>
      </c>
      <c r="X140" s="5" t="str">
        <f aca="false">TRIM(I140)&amp;TRIM(W140)</f>
        <v>{"id":"139","car_part_id":"139","bestbuy_id":"0","category":"battery","brand":"energizer","name":"G65","value":"","description":"","price":""},</v>
      </c>
    </row>
    <row r="141" customFormat="false" ht="13.8" hidden="false" customHeight="false" outlineLevel="0" collapsed="false">
      <c r="A141" s="5" t="n">
        <v>140</v>
      </c>
      <c r="B141" s="5" t="n">
        <v>140</v>
      </c>
      <c r="C141" s="5" t="n">
        <f aca="false">VLOOKUP(A141,car_part!$A$2:$K$620,11,0)</f>
        <v>0</v>
      </c>
      <c r="D141" s="5" t="s">
        <v>784</v>
      </c>
      <c r="E141" s="5" t="s">
        <v>785</v>
      </c>
      <c r="F141" s="5" t="str">
        <f aca="false">VLOOKUP(B141,car_part!A141:H759,8,0)</f>
        <v>G65</v>
      </c>
      <c r="G141" s="20"/>
      <c r="I141" s="5" t="str">
        <f aca="false">"{"&amp;""""&amp;"id"&amp;""""&amp;":"&amp;""""&amp;A141&amp;""""&amp;","&amp;""""&amp;"car_part_id"&amp;""""&amp;":"&amp;""""&amp;B141&amp;""""&amp;","&amp;""""&amp;"bestbuy_id"&amp;""""&amp;":"&amp;""""&amp;C141&amp;""""&amp;","&amp;""""&amp;"category"&amp;""""&amp;":"&amp;""""&amp;D141&amp;""""&amp;","&amp;""""&amp;"brand"&amp;""""&amp;":"&amp;""""&amp;E141&amp;""""&amp;","&amp;""""&amp;"name"&amp;""""&amp;":"&amp;""""&amp;F141&amp;""""&amp;","&amp;""""&amp;"value"&amp;""""&amp;":"&amp;""""&amp;G141&amp;""""&amp;","&amp;""""&amp;"description"&amp;""""&amp;":"&amp;""""&amp;H141&amp;""""&amp;","&amp;""""&amp;"price"&amp;""""&amp;":"&amp;""""&amp;H141&amp;""""&amp;"},"</f>
        <v>{"id":"140","car_part_id":"140","bestbuy_id":"0","category":"battery","brand":"energizer","name":"G65","value":"","description":"","price":""},</v>
      </c>
      <c r="W141" s="5" t="str">
        <f aca="false">IFERROR(VLOOKUP(B141,Sheet11!$B$2:$I$70,7,0),"")</f>
        <v/>
      </c>
      <c r="X141" s="5" t="str">
        <f aca="false">TRIM(I141)&amp;TRIM(W141)</f>
        <v>{"id":"140","car_part_id":"140","bestbuy_id":"0","category":"battery","brand":"energizer","name":"G65","value":"","description":"","price":""},</v>
      </c>
    </row>
    <row r="142" customFormat="false" ht="13.8" hidden="false" customHeight="false" outlineLevel="0" collapsed="false">
      <c r="A142" s="5" t="n">
        <v>141</v>
      </c>
      <c r="B142" s="5" t="n">
        <v>141</v>
      </c>
      <c r="C142" s="5" t="n">
        <f aca="false">VLOOKUP(A142,car_part!$A$2:$K$620,11,0)</f>
        <v>0</v>
      </c>
      <c r="D142" s="5" t="s">
        <v>784</v>
      </c>
      <c r="E142" s="5" t="s">
        <v>785</v>
      </c>
      <c r="F142" s="5" t="str">
        <f aca="false">VLOOKUP(B142,car_part!A142:H760,8,0)</f>
        <v>G58</v>
      </c>
      <c r="G142" s="20"/>
      <c r="I142" s="5" t="str">
        <f aca="false">"{"&amp;""""&amp;"id"&amp;""""&amp;":"&amp;""""&amp;A142&amp;""""&amp;","&amp;""""&amp;"car_part_id"&amp;""""&amp;":"&amp;""""&amp;B142&amp;""""&amp;","&amp;""""&amp;"bestbuy_id"&amp;""""&amp;":"&amp;""""&amp;C142&amp;""""&amp;","&amp;""""&amp;"category"&amp;""""&amp;":"&amp;""""&amp;D142&amp;""""&amp;","&amp;""""&amp;"brand"&amp;""""&amp;":"&amp;""""&amp;E142&amp;""""&amp;","&amp;""""&amp;"name"&amp;""""&amp;":"&amp;""""&amp;F142&amp;""""&amp;","&amp;""""&amp;"value"&amp;""""&amp;":"&amp;""""&amp;G142&amp;""""&amp;","&amp;""""&amp;"description"&amp;""""&amp;":"&amp;""""&amp;H142&amp;""""&amp;","&amp;""""&amp;"price"&amp;""""&amp;":"&amp;""""&amp;H142&amp;""""&amp;"},"</f>
        <v>{"id":"141","car_part_id":"141","bestbuy_id":"0","category":"battery","brand":"energizer","name":"G58","value":"","description":"","price":""},</v>
      </c>
      <c r="W142" s="5" t="str">
        <f aca="false">IFERROR(VLOOKUP(B142,Sheet11!$B$2:$I$70,7,0),"")</f>
        <v/>
      </c>
      <c r="X142" s="5" t="str">
        <f aca="false">TRIM(I142)&amp;TRIM(W142)</f>
        <v>{"id":"141","car_part_id":"141","bestbuy_id":"0","category":"battery","brand":"energizer","name":"G58","value":"","description":"","price":""},</v>
      </c>
    </row>
    <row r="143" customFormat="false" ht="13.8" hidden="false" customHeight="false" outlineLevel="0" collapsed="false">
      <c r="A143" s="5" t="n">
        <v>142</v>
      </c>
      <c r="B143" s="5" t="n">
        <v>142</v>
      </c>
      <c r="C143" s="5" t="n">
        <f aca="false">VLOOKUP(A143,car_part!$A$2:$K$620,11,0)</f>
        <v>0</v>
      </c>
      <c r="D143" s="5" t="s">
        <v>784</v>
      </c>
      <c r="E143" s="5" t="s">
        <v>785</v>
      </c>
      <c r="F143" s="5" t="str">
        <f aca="false">VLOOKUP(B143,car_part!A143:H761,8,0)</f>
        <v>G65</v>
      </c>
      <c r="G143" s="20"/>
      <c r="I143" s="5" t="str">
        <f aca="false">"{"&amp;""""&amp;"id"&amp;""""&amp;":"&amp;""""&amp;A143&amp;""""&amp;","&amp;""""&amp;"car_part_id"&amp;""""&amp;":"&amp;""""&amp;B143&amp;""""&amp;","&amp;""""&amp;"bestbuy_id"&amp;""""&amp;":"&amp;""""&amp;C143&amp;""""&amp;","&amp;""""&amp;"category"&amp;""""&amp;":"&amp;""""&amp;D143&amp;""""&amp;","&amp;""""&amp;"brand"&amp;""""&amp;":"&amp;""""&amp;E143&amp;""""&amp;","&amp;""""&amp;"name"&amp;""""&amp;":"&amp;""""&amp;F143&amp;""""&amp;","&amp;""""&amp;"value"&amp;""""&amp;":"&amp;""""&amp;G143&amp;""""&amp;","&amp;""""&amp;"description"&amp;""""&amp;":"&amp;""""&amp;H143&amp;""""&amp;","&amp;""""&amp;"price"&amp;""""&amp;":"&amp;""""&amp;H143&amp;""""&amp;"},"</f>
        <v>{"id":"142","car_part_id":"142","bestbuy_id":"0","category":"battery","brand":"energizer","name":"G65","value":"","description":"","price":""},</v>
      </c>
      <c r="W143" s="5" t="str">
        <f aca="false">IFERROR(VLOOKUP(B143,Sheet11!$B$2:$I$70,7,0),"")</f>
        <v/>
      </c>
      <c r="X143" s="5" t="str">
        <f aca="false">TRIM(I143)&amp;TRIM(W143)</f>
        <v>{"id":"142","car_part_id":"142","bestbuy_id":"0","category":"battery","brand":"energizer","name":"G65","value":"","description":"","price":""},</v>
      </c>
    </row>
    <row r="144" customFormat="false" ht="13.8" hidden="false" customHeight="false" outlineLevel="0" collapsed="false">
      <c r="A144" s="5" t="n">
        <v>143</v>
      </c>
      <c r="B144" s="5" t="n">
        <v>143</v>
      </c>
      <c r="C144" s="5" t="n">
        <f aca="false">VLOOKUP(A144,car_part!$A$2:$K$620,11,0)</f>
        <v>0</v>
      </c>
      <c r="D144" s="5" t="s">
        <v>784</v>
      </c>
      <c r="E144" s="5" t="s">
        <v>785</v>
      </c>
      <c r="F144" s="5" t="str">
        <f aca="false">VLOOKUP(B144,car_part!A144:H762,8,0)</f>
        <v>G65</v>
      </c>
      <c r="G144" s="20"/>
      <c r="I144" s="5" t="str">
        <f aca="false">"{"&amp;""""&amp;"id"&amp;""""&amp;":"&amp;""""&amp;A144&amp;""""&amp;","&amp;""""&amp;"car_part_id"&amp;""""&amp;":"&amp;""""&amp;B144&amp;""""&amp;","&amp;""""&amp;"bestbuy_id"&amp;""""&amp;":"&amp;""""&amp;C144&amp;""""&amp;","&amp;""""&amp;"category"&amp;""""&amp;":"&amp;""""&amp;D144&amp;""""&amp;","&amp;""""&amp;"brand"&amp;""""&amp;":"&amp;""""&amp;E144&amp;""""&amp;","&amp;""""&amp;"name"&amp;""""&amp;":"&amp;""""&amp;F144&amp;""""&amp;","&amp;""""&amp;"value"&amp;""""&amp;":"&amp;""""&amp;G144&amp;""""&amp;","&amp;""""&amp;"description"&amp;""""&amp;":"&amp;""""&amp;H144&amp;""""&amp;","&amp;""""&amp;"price"&amp;""""&amp;":"&amp;""""&amp;H144&amp;""""&amp;"},"</f>
        <v>{"id":"143","car_part_id":"143","bestbuy_id":"0","category":"battery","brand":"energizer","name":"G65","value":"","description":"","price":""},</v>
      </c>
      <c r="W144" s="5" t="str">
        <f aca="false">IFERROR(VLOOKUP(B144,Sheet11!$B$2:$I$70,7,0),"")</f>
        <v/>
      </c>
      <c r="X144" s="5" t="str">
        <f aca="false">TRIM(I144)&amp;TRIM(W144)</f>
        <v>{"id":"143","car_part_id":"143","bestbuy_id":"0","category":"battery","brand":"energizer","name":"G65","value":"","description":"","price":""},</v>
      </c>
    </row>
    <row r="145" customFormat="false" ht="13.8" hidden="false" customHeight="false" outlineLevel="0" collapsed="false">
      <c r="A145" s="5" t="n">
        <v>144</v>
      </c>
      <c r="B145" s="5" t="n">
        <v>144</v>
      </c>
      <c r="C145" s="5" t="n">
        <f aca="false">VLOOKUP(A145,car_part!$A$2:$K$620,11,0)</f>
        <v>0</v>
      </c>
      <c r="D145" s="5" t="s">
        <v>784</v>
      </c>
      <c r="E145" s="5" t="s">
        <v>785</v>
      </c>
      <c r="F145" s="5" t="str">
        <f aca="false">VLOOKUP(B145,car_part!A145:H763,8,0)</f>
        <v>G65</v>
      </c>
      <c r="G145" s="20"/>
      <c r="I145" s="5" t="str">
        <f aca="false">"{"&amp;""""&amp;"id"&amp;""""&amp;":"&amp;""""&amp;A145&amp;""""&amp;","&amp;""""&amp;"car_part_id"&amp;""""&amp;":"&amp;""""&amp;B145&amp;""""&amp;","&amp;""""&amp;"bestbuy_id"&amp;""""&amp;":"&amp;""""&amp;C145&amp;""""&amp;","&amp;""""&amp;"category"&amp;""""&amp;":"&amp;""""&amp;D145&amp;""""&amp;","&amp;""""&amp;"brand"&amp;""""&amp;":"&amp;""""&amp;E145&amp;""""&amp;","&amp;""""&amp;"name"&amp;""""&amp;":"&amp;""""&amp;F145&amp;""""&amp;","&amp;""""&amp;"value"&amp;""""&amp;":"&amp;""""&amp;G145&amp;""""&amp;","&amp;""""&amp;"description"&amp;""""&amp;":"&amp;""""&amp;H145&amp;""""&amp;","&amp;""""&amp;"price"&amp;""""&amp;":"&amp;""""&amp;H145&amp;""""&amp;"},"</f>
        <v>{"id":"144","car_part_id":"144","bestbuy_id":"0","category":"battery","brand":"energizer","name":"G65","value":"","description":"","price":""},</v>
      </c>
      <c r="W145" s="5" t="str">
        <f aca="false">IFERROR(VLOOKUP(B145,Sheet11!$B$2:$I$70,7,0),"")</f>
        <v/>
      </c>
      <c r="X145" s="5" t="str">
        <f aca="false">TRIM(I145)&amp;TRIM(W145)</f>
        <v>{"id":"144","car_part_id":"144","bestbuy_id":"0","category":"battery","brand":"energizer","name":"G65","value":"","description":"","price":""},</v>
      </c>
    </row>
    <row r="146" customFormat="false" ht="13.8" hidden="false" customHeight="false" outlineLevel="0" collapsed="false">
      <c r="A146" s="5" t="n">
        <v>145</v>
      </c>
      <c r="B146" s="5" t="n">
        <v>145</v>
      </c>
      <c r="C146" s="5" t="n">
        <f aca="false">VLOOKUP(A146,car_part!$A$2:$K$620,11,0)</f>
        <v>0</v>
      </c>
      <c r="D146" s="5" t="s">
        <v>784</v>
      </c>
      <c r="E146" s="5" t="s">
        <v>785</v>
      </c>
      <c r="F146" s="5" t="str">
        <f aca="false">VLOOKUP(B146,car_part!A146:H764,8,0)</f>
        <v>DIN44</v>
      </c>
      <c r="G146" s="20"/>
      <c r="I146" s="5" t="str">
        <f aca="false">"{"&amp;""""&amp;"id"&amp;""""&amp;":"&amp;""""&amp;A146&amp;""""&amp;","&amp;""""&amp;"car_part_id"&amp;""""&amp;":"&amp;""""&amp;B146&amp;""""&amp;","&amp;""""&amp;"bestbuy_id"&amp;""""&amp;":"&amp;""""&amp;C146&amp;""""&amp;","&amp;""""&amp;"category"&amp;""""&amp;":"&amp;""""&amp;D146&amp;""""&amp;","&amp;""""&amp;"brand"&amp;""""&amp;":"&amp;""""&amp;E146&amp;""""&amp;","&amp;""""&amp;"name"&amp;""""&amp;":"&amp;""""&amp;F146&amp;""""&amp;","&amp;""""&amp;"value"&amp;""""&amp;":"&amp;""""&amp;G146&amp;""""&amp;","&amp;""""&amp;"description"&amp;""""&amp;":"&amp;""""&amp;H146&amp;""""&amp;","&amp;""""&amp;"price"&amp;""""&amp;":"&amp;""""&amp;H146&amp;""""&amp;"},"</f>
        <v>{"id":"145","car_part_id":"145","bestbuy_id":"0","category":"battery","brand":"energizer","name":"DIN44","value":"","description":"","price":""},</v>
      </c>
      <c r="W146" s="5" t="str">
        <f aca="false">IFERROR(VLOOKUP(B146,Sheet11!$B$2:$I$70,7,0),"")</f>
        <v/>
      </c>
      <c r="X146" s="5" t="str">
        <f aca="false">TRIM(I146)&amp;TRIM(W146)</f>
        <v>{"id":"145","car_part_id":"145","bestbuy_id":"0","category":"battery","brand":"energizer","name":"DIN44","value":"","description":"","price":""},</v>
      </c>
    </row>
    <row r="147" customFormat="false" ht="13.8" hidden="false" customHeight="false" outlineLevel="0" collapsed="false">
      <c r="A147" s="5" t="n">
        <v>146</v>
      </c>
      <c r="B147" s="5" t="n">
        <v>146</v>
      </c>
      <c r="C147" s="5" t="n">
        <f aca="false">VLOOKUP(A147,car_part!$A$2:$K$620,11,0)</f>
        <v>0</v>
      </c>
      <c r="D147" s="5" t="s">
        <v>784</v>
      </c>
      <c r="E147" s="5" t="s">
        <v>785</v>
      </c>
      <c r="F147" s="5" t="str">
        <f aca="false">VLOOKUP(B147,car_part!A147:H765,8,0)</f>
        <v>DIN44</v>
      </c>
      <c r="G147" s="20"/>
      <c r="I147" s="5" t="str">
        <f aca="false">"{"&amp;""""&amp;"id"&amp;""""&amp;":"&amp;""""&amp;A147&amp;""""&amp;","&amp;""""&amp;"car_part_id"&amp;""""&amp;":"&amp;""""&amp;B147&amp;""""&amp;","&amp;""""&amp;"bestbuy_id"&amp;""""&amp;":"&amp;""""&amp;C147&amp;""""&amp;","&amp;""""&amp;"category"&amp;""""&amp;":"&amp;""""&amp;D147&amp;""""&amp;","&amp;""""&amp;"brand"&amp;""""&amp;":"&amp;""""&amp;E147&amp;""""&amp;","&amp;""""&amp;"name"&amp;""""&amp;":"&amp;""""&amp;F147&amp;""""&amp;","&amp;""""&amp;"value"&amp;""""&amp;":"&amp;""""&amp;G147&amp;""""&amp;","&amp;""""&amp;"description"&amp;""""&amp;":"&amp;""""&amp;H147&amp;""""&amp;","&amp;""""&amp;"price"&amp;""""&amp;":"&amp;""""&amp;H147&amp;""""&amp;"},"</f>
        <v>{"id":"146","car_part_id":"146","bestbuy_id":"0","category":"battery","brand":"energizer","name":"DIN44","value":"","description":"","price":""},</v>
      </c>
      <c r="W147" s="5" t="str">
        <f aca="false">IFERROR(VLOOKUP(B147,Sheet11!$B$2:$I$70,7,0),"")</f>
        <v/>
      </c>
      <c r="X147" s="5" t="str">
        <f aca="false">TRIM(I147)&amp;TRIM(W147)</f>
        <v>{"id":"146","car_part_id":"146","bestbuy_id":"0","category":"battery","brand":"energizer","name":"DIN44","value":"","description":"","price":""},</v>
      </c>
    </row>
    <row r="148" customFormat="false" ht="13.8" hidden="false" customHeight="false" outlineLevel="0" collapsed="false">
      <c r="A148" s="5" t="n">
        <v>147</v>
      </c>
      <c r="B148" s="5" t="n">
        <v>147</v>
      </c>
      <c r="C148" s="5" t="n">
        <f aca="false">VLOOKUP(A148,car_part!$A$2:$K$620,11,0)</f>
        <v>0</v>
      </c>
      <c r="D148" s="5" t="s">
        <v>784</v>
      </c>
      <c r="E148" s="5" t="s">
        <v>785</v>
      </c>
      <c r="F148" s="5" t="str">
        <f aca="false">VLOOKUP(B148,car_part!A148:H766,8,0)</f>
        <v>DIN44</v>
      </c>
      <c r="G148" s="20"/>
      <c r="I148" s="5" t="str">
        <f aca="false">"{"&amp;""""&amp;"id"&amp;""""&amp;":"&amp;""""&amp;A148&amp;""""&amp;","&amp;""""&amp;"car_part_id"&amp;""""&amp;":"&amp;""""&amp;B148&amp;""""&amp;","&amp;""""&amp;"bestbuy_id"&amp;""""&amp;":"&amp;""""&amp;C148&amp;""""&amp;","&amp;""""&amp;"category"&amp;""""&amp;":"&amp;""""&amp;D148&amp;""""&amp;","&amp;""""&amp;"brand"&amp;""""&amp;":"&amp;""""&amp;E148&amp;""""&amp;","&amp;""""&amp;"name"&amp;""""&amp;":"&amp;""""&amp;F148&amp;""""&amp;","&amp;""""&amp;"value"&amp;""""&amp;":"&amp;""""&amp;G148&amp;""""&amp;","&amp;""""&amp;"description"&amp;""""&amp;":"&amp;""""&amp;H148&amp;""""&amp;","&amp;""""&amp;"price"&amp;""""&amp;":"&amp;""""&amp;H148&amp;""""&amp;"},"</f>
        <v>{"id":"147","car_part_id":"147","bestbuy_id":"0","category":"battery","brand":"energizer","name":"DIN44","value":"","description":"","price":""},</v>
      </c>
      <c r="W148" s="5" t="str">
        <f aca="false">IFERROR(VLOOKUP(B148,Sheet11!$B$2:$I$70,7,0),"")</f>
        <v/>
      </c>
      <c r="X148" s="5" t="str">
        <f aca="false">TRIM(I148)&amp;TRIM(W148)</f>
        <v>{"id":"147","car_part_id":"147","bestbuy_id":"0","category":"battery","brand":"energizer","name":"DIN44","value":"","description":"","price":""},</v>
      </c>
    </row>
    <row r="149" customFormat="false" ht="13.8" hidden="false" customHeight="false" outlineLevel="0" collapsed="false">
      <c r="A149" s="5" t="n">
        <v>148</v>
      </c>
      <c r="B149" s="5" t="n">
        <v>148</v>
      </c>
      <c r="C149" s="5" t="n">
        <f aca="false">VLOOKUP(A149,car_part!$A$2:$K$620,11,0)</f>
        <v>0</v>
      </c>
      <c r="D149" s="5" t="s">
        <v>784</v>
      </c>
      <c r="E149" s="5" t="s">
        <v>785</v>
      </c>
      <c r="F149" s="5" t="str">
        <f aca="false">VLOOKUP(B149,car_part!A149:H767,8,0)</f>
        <v>DIN44</v>
      </c>
      <c r="G149" s="22"/>
      <c r="I149" s="5" t="str">
        <f aca="false">"{"&amp;""""&amp;"id"&amp;""""&amp;":"&amp;""""&amp;A149&amp;""""&amp;","&amp;""""&amp;"car_part_id"&amp;""""&amp;":"&amp;""""&amp;B149&amp;""""&amp;","&amp;""""&amp;"bestbuy_id"&amp;""""&amp;":"&amp;""""&amp;C149&amp;""""&amp;","&amp;""""&amp;"category"&amp;""""&amp;":"&amp;""""&amp;D149&amp;""""&amp;","&amp;""""&amp;"brand"&amp;""""&amp;":"&amp;""""&amp;E149&amp;""""&amp;","&amp;""""&amp;"name"&amp;""""&amp;":"&amp;""""&amp;F149&amp;""""&amp;","&amp;""""&amp;"value"&amp;""""&amp;":"&amp;""""&amp;G149&amp;""""&amp;","&amp;""""&amp;"description"&amp;""""&amp;":"&amp;""""&amp;H149&amp;""""&amp;","&amp;""""&amp;"price"&amp;""""&amp;":"&amp;""""&amp;H149&amp;""""&amp;"},"</f>
        <v>{"id":"148","car_part_id":"148","bestbuy_id":"0","category":"battery","brand":"energizer","name":"DIN44","value":"","description":"","price":""},</v>
      </c>
      <c r="W149" s="5" t="str">
        <f aca="false">IFERROR(VLOOKUP(B149,Sheet11!$B$2:$I$70,7,0),"")</f>
        <v/>
      </c>
      <c r="X149" s="5" t="str">
        <f aca="false">TRIM(I149)&amp;TRIM(W149)</f>
        <v>{"id":"148","car_part_id":"148","bestbuy_id":"0","category":"battery","brand":"energizer","name":"DIN44","value":"","description":"","price":""},</v>
      </c>
    </row>
    <row r="150" customFormat="false" ht="13.8" hidden="false" customHeight="false" outlineLevel="0" collapsed="false">
      <c r="A150" s="5" t="n">
        <v>149</v>
      </c>
      <c r="B150" s="5" t="n">
        <v>149</v>
      </c>
      <c r="C150" s="5" t="n">
        <f aca="false">VLOOKUP(A150,car_part!$A$2:$K$620,11,0)</f>
        <v>0</v>
      </c>
      <c r="D150" s="5" t="s">
        <v>784</v>
      </c>
      <c r="E150" s="5" t="s">
        <v>785</v>
      </c>
      <c r="F150" s="5" t="str">
        <f aca="false">VLOOKUP(B150,car_part!A150:H768,8,0)</f>
        <v>DIN44</v>
      </c>
      <c r="G150" s="22"/>
      <c r="I150" s="5" t="str">
        <f aca="false">"{"&amp;""""&amp;"id"&amp;""""&amp;":"&amp;""""&amp;A150&amp;""""&amp;","&amp;""""&amp;"car_part_id"&amp;""""&amp;":"&amp;""""&amp;B150&amp;""""&amp;","&amp;""""&amp;"bestbuy_id"&amp;""""&amp;":"&amp;""""&amp;C150&amp;""""&amp;","&amp;""""&amp;"category"&amp;""""&amp;":"&amp;""""&amp;D150&amp;""""&amp;","&amp;""""&amp;"brand"&amp;""""&amp;":"&amp;""""&amp;E150&amp;""""&amp;","&amp;""""&amp;"name"&amp;""""&amp;":"&amp;""""&amp;F150&amp;""""&amp;","&amp;""""&amp;"value"&amp;""""&amp;":"&amp;""""&amp;G150&amp;""""&amp;","&amp;""""&amp;"description"&amp;""""&amp;":"&amp;""""&amp;H150&amp;""""&amp;","&amp;""""&amp;"price"&amp;""""&amp;":"&amp;""""&amp;H150&amp;""""&amp;"},"</f>
        <v>{"id":"149","car_part_id":"149","bestbuy_id":"0","category":"battery","brand":"energizer","name":"DIN44","value":"","description":"","price":""},</v>
      </c>
      <c r="W150" s="5" t="str">
        <f aca="false">IFERROR(VLOOKUP(B150,Sheet11!$B$2:$I$70,7,0),"")</f>
        <v/>
      </c>
      <c r="X150" s="5" t="str">
        <f aca="false">TRIM(I150)&amp;TRIM(W150)</f>
        <v>{"id":"149","car_part_id":"149","bestbuy_id":"0","category":"battery","brand":"energizer","name":"DIN44","value":"","description":"","price":""},</v>
      </c>
    </row>
    <row r="151" customFormat="false" ht="13.8" hidden="false" customHeight="false" outlineLevel="0" collapsed="false">
      <c r="A151" s="5" t="n">
        <v>150</v>
      </c>
      <c r="B151" s="5" t="n">
        <v>150</v>
      </c>
      <c r="C151" s="5" t="n">
        <f aca="false">VLOOKUP(A151,car_part!$A$2:$K$620,11,0)</f>
        <v>0</v>
      </c>
      <c r="D151" s="5" t="s">
        <v>784</v>
      </c>
      <c r="E151" s="5" t="s">
        <v>785</v>
      </c>
      <c r="F151" s="5" t="str">
        <f aca="false">VLOOKUP(B151,car_part!A151:H769,8,0)</f>
        <v>DIN44</v>
      </c>
      <c r="G151" s="22"/>
      <c r="I151" s="5" t="str">
        <f aca="false">"{"&amp;""""&amp;"id"&amp;""""&amp;":"&amp;""""&amp;A151&amp;""""&amp;","&amp;""""&amp;"car_part_id"&amp;""""&amp;":"&amp;""""&amp;B151&amp;""""&amp;","&amp;""""&amp;"bestbuy_id"&amp;""""&amp;":"&amp;""""&amp;C151&amp;""""&amp;","&amp;""""&amp;"category"&amp;""""&amp;":"&amp;""""&amp;D151&amp;""""&amp;","&amp;""""&amp;"brand"&amp;""""&amp;":"&amp;""""&amp;E151&amp;""""&amp;","&amp;""""&amp;"name"&amp;""""&amp;":"&amp;""""&amp;F151&amp;""""&amp;","&amp;""""&amp;"value"&amp;""""&amp;":"&amp;""""&amp;G151&amp;""""&amp;","&amp;""""&amp;"description"&amp;""""&amp;":"&amp;""""&amp;H151&amp;""""&amp;","&amp;""""&amp;"price"&amp;""""&amp;":"&amp;""""&amp;H151&amp;""""&amp;"},"</f>
        <v>{"id":"150","car_part_id":"150","bestbuy_id":"0","category":"battery","brand":"energizer","name":"DIN44","value":"","description":"","price":""},</v>
      </c>
      <c r="W151" s="5" t="str">
        <f aca="false">IFERROR(VLOOKUP(B151,Sheet11!$B$2:$I$70,7,0),"")</f>
        <v/>
      </c>
      <c r="X151" s="5" t="str">
        <f aca="false">TRIM(I151)&amp;TRIM(W151)</f>
        <v>{"id":"150","car_part_id":"150","bestbuy_id":"0","category":"battery","brand":"energizer","name":"DIN44","value":"","description":"","price":""},</v>
      </c>
    </row>
    <row r="152" customFormat="false" ht="13.8" hidden="false" customHeight="false" outlineLevel="0" collapsed="false">
      <c r="A152" s="5" t="n">
        <v>151</v>
      </c>
      <c r="B152" s="5" t="n">
        <v>151</v>
      </c>
      <c r="C152" s="5" t="n">
        <v>2001</v>
      </c>
      <c r="D152" s="5" t="s">
        <v>784</v>
      </c>
      <c r="E152" s="5" t="s">
        <v>785</v>
      </c>
      <c r="F152" s="5" t="str">
        <f aca="false">VLOOKUP(B152,car_part!A152:H770,8,0)</f>
        <v>DIN66</v>
      </c>
      <c r="G152" s="22"/>
      <c r="H152" s="21" t="n">
        <v>7950</v>
      </c>
      <c r="I152" s="5" t="str">
        <f aca="false">"{"&amp;""""&amp;"id"&amp;""""&amp;":"&amp;""""&amp;A152&amp;""""&amp;","&amp;""""&amp;"car_part_id"&amp;""""&amp;":"&amp;""""&amp;B152&amp;""""&amp;","&amp;""""&amp;"bestbuy_id"&amp;""""&amp;":"&amp;""""&amp;C152&amp;""""&amp;","&amp;""""&amp;"category"&amp;""""&amp;":"&amp;""""&amp;D152&amp;""""&amp;","&amp;""""&amp;"brand"&amp;""""&amp;":"&amp;""""&amp;E152&amp;""""&amp;","&amp;""""&amp;"name"&amp;""""&amp;":"&amp;""""&amp;F152&amp;""""&amp;","&amp;""""&amp;"value"&amp;""""&amp;":"&amp;""""&amp;G152&amp;""""&amp;","&amp;""""&amp;"description"&amp;""""&amp;":"&amp;""""&amp;H152&amp;""""&amp;","&amp;""""&amp;"price"&amp;""""&amp;":"&amp;""""&amp;H152&amp;""""&amp;"},"</f>
        <v>{"id":"151","car_part_id":"151","bestbuy_id":"2001","category":"battery","brand":"energizer","name":"DIN66","value":"","description":"7950","price":"7950"},</v>
      </c>
      <c r="W152" s="5" t="str">
        <f aca="false">IFERROR(VLOOKUP(B152,Sheet11!$B$2:$I$70,7,0),"")</f>
        <v>{"id":"685","car_part_id":"151","bestbuy_id":"2004","category":"battery","brand":"energizer","name":"DIN66","description":"","price":"15850"},</v>
      </c>
      <c r="X152" s="5" t="str">
        <f aca="false">TRIM(I152)&amp;TRIM(W152)</f>
        <v>{"id":"151","car_part_id":"151","bestbuy_id":"2001","category":"battery","brand":"energizer","name":"DIN66","value":"","description":"7950","price":"7950"},{"id":"685","car_part_id":"151","bestbuy_id":"2004","category":"battery","brand":"energizer","name":"DIN66","description":"","price":"15850"},</v>
      </c>
    </row>
    <row r="153" customFormat="false" ht="13.8" hidden="false" customHeight="false" outlineLevel="0" collapsed="false">
      <c r="A153" s="5" t="n">
        <v>152</v>
      </c>
      <c r="B153" s="5" t="n">
        <v>152</v>
      </c>
      <c r="C153" s="5" t="n">
        <f aca="false">VLOOKUP(A153,car_part!$A$2:$K$620,11,0)</f>
        <v>0</v>
      </c>
      <c r="D153" s="5" t="s">
        <v>784</v>
      </c>
      <c r="E153" s="5" t="s">
        <v>785</v>
      </c>
      <c r="F153" s="5" t="str">
        <f aca="false">VLOOKUP(B153,car_part!A153:H771,8,0)</f>
        <v>DIN44</v>
      </c>
      <c r="G153" s="22"/>
      <c r="I153" s="5" t="str">
        <f aca="false">"{"&amp;""""&amp;"id"&amp;""""&amp;":"&amp;""""&amp;A153&amp;""""&amp;","&amp;""""&amp;"car_part_id"&amp;""""&amp;":"&amp;""""&amp;B153&amp;""""&amp;","&amp;""""&amp;"bestbuy_id"&amp;""""&amp;":"&amp;""""&amp;C153&amp;""""&amp;","&amp;""""&amp;"category"&amp;""""&amp;":"&amp;""""&amp;D153&amp;""""&amp;","&amp;""""&amp;"brand"&amp;""""&amp;":"&amp;""""&amp;E153&amp;""""&amp;","&amp;""""&amp;"name"&amp;""""&amp;":"&amp;""""&amp;F153&amp;""""&amp;","&amp;""""&amp;"value"&amp;""""&amp;":"&amp;""""&amp;G153&amp;""""&amp;","&amp;""""&amp;"description"&amp;""""&amp;":"&amp;""""&amp;H153&amp;""""&amp;","&amp;""""&amp;"price"&amp;""""&amp;":"&amp;""""&amp;H153&amp;""""&amp;"},"</f>
        <v>{"id":"152","car_part_id":"152","bestbuy_id":"0","category":"battery","brand":"energizer","name":"DIN44","value":"","description":"","price":""},</v>
      </c>
      <c r="W153" s="5" t="str">
        <f aca="false">IFERROR(VLOOKUP(B153,Sheet11!$B$2:$I$70,7,0),"")</f>
        <v/>
      </c>
      <c r="X153" s="5" t="str">
        <f aca="false">TRIM(I153)&amp;TRIM(W153)</f>
        <v>{"id":"152","car_part_id":"152","bestbuy_id":"0","category":"battery","brand":"energizer","name":"DIN44","value":"","description":"","price":""},</v>
      </c>
    </row>
    <row r="154" customFormat="false" ht="13.8" hidden="false" customHeight="false" outlineLevel="0" collapsed="false">
      <c r="A154" s="5" t="n">
        <v>153</v>
      </c>
      <c r="B154" s="5" t="n">
        <v>153</v>
      </c>
      <c r="C154" s="5" t="n">
        <v>2001</v>
      </c>
      <c r="D154" s="5" t="s">
        <v>784</v>
      </c>
      <c r="E154" s="5" t="s">
        <v>785</v>
      </c>
      <c r="F154" s="5" t="str">
        <f aca="false">VLOOKUP(B154,car_part!A154:H772,8,0)</f>
        <v>DIN66</v>
      </c>
      <c r="G154" s="22"/>
      <c r="H154" s="21" t="n">
        <v>7950</v>
      </c>
      <c r="I154" s="5" t="str">
        <f aca="false">"{"&amp;""""&amp;"id"&amp;""""&amp;":"&amp;""""&amp;A154&amp;""""&amp;","&amp;""""&amp;"car_part_id"&amp;""""&amp;":"&amp;""""&amp;B154&amp;""""&amp;","&amp;""""&amp;"bestbuy_id"&amp;""""&amp;":"&amp;""""&amp;C154&amp;""""&amp;","&amp;""""&amp;"category"&amp;""""&amp;":"&amp;""""&amp;D154&amp;""""&amp;","&amp;""""&amp;"brand"&amp;""""&amp;":"&amp;""""&amp;E154&amp;""""&amp;","&amp;""""&amp;"name"&amp;""""&amp;":"&amp;""""&amp;F154&amp;""""&amp;","&amp;""""&amp;"value"&amp;""""&amp;":"&amp;""""&amp;G154&amp;""""&amp;","&amp;""""&amp;"description"&amp;""""&amp;":"&amp;""""&amp;H154&amp;""""&amp;","&amp;""""&amp;"price"&amp;""""&amp;":"&amp;""""&amp;H154&amp;""""&amp;"},"</f>
        <v>{"id":"153","car_part_id":"153","bestbuy_id":"2001","category":"battery","brand":"energizer","name":"DIN66","value":"","description":"7950","price":"7950"},</v>
      </c>
      <c r="W154" s="5" t="str">
        <f aca="false">IFERROR(VLOOKUP(B154,Sheet11!$B$2:$I$70,7,0),"")</f>
        <v>{"id":"686","car_part_id":"153","bestbuy_id":"2004","category":"battery","brand":"energizer","name":"DIN66","description":"","price":"15850"},</v>
      </c>
      <c r="X154" s="5" t="str">
        <f aca="false">TRIM(I154)&amp;TRIM(W154)</f>
        <v>{"id":"153","car_part_id":"153","bestbuy_id":"2001","category":"battery","brand":"energizer","name":"DIN66","value":"","description":"7950","price":"7950"},{"id":"686","car_part_id":"153","bestbuy_id":"2004","category":"battery","brand":"energizer","name":"DIN66","description":"","price":"15850"},</v>
      </c>
    </row>
    <row r="155" customFormat="false" ht="13.8" hidden="false" customHeight="false" outlineLevel="0" collapsed="false">
      <c r="A155" s="5" t="n">
        <v>154</v>
      </c>
      <c r="B155" s="5" t="n">
        <v>154</v>
      </c>
      <c r="C155" s="5" t="n">
        <f aca="false">VLOOKUP(A155,car_part!$A$2:$K$620,11,0)</f>
        <v>1983</v>
      </c>
      <c r="D155" s="5" t="s">
        <v>784</v>
      </c>
      <c r="E155" s="5" t="s">
        <v>785</v>
      </c>
      <c r="F155" s="5" t="str">
        <f aca="false">VLOOKUP(B155,car_part!A155:H773,8,0)</f>
        <v>D23L</v>
      </c>
      <c r="G155" s="20"/>
      <c r="H155" s="21" t="n">
        <v>5950</v>
      </c>
      <c r="I155" s="5" t="str">
        <f aca="false">"{"&amp;""""&amp;"id"&amp;""""&amp;":"&amp;""""&amp;A155&amp;""""&amp;","&amp;""""&amp;"car_part_id"&amp;""""&amp;":"&amp;""""&amp;B155&amp;""""&amp;","&amp;""""&amp;"bestbuy_id"&amp;""""&amp;":"&amp;""""&amp;C155&amp;""""&amp;","&amp;""""&amp;"category"&amp;""""&amp;":"&amp;""""&amp;D155&amp;""""&amp;","&amp;""""&amp;"brand"&amp;""""&amp;":"&amp;""""&amp;E155&amp;""""&amp;","&amp;""""&amp;"name"&amp;""""&amp;":"&amp;""""&amp;F155&amp;""""&amp;","&amp;""""&amp;"value"&amp;""""&amp;":"&amp;""""&amp;G155&amp;""""&amp;","&amp;""""&amp;"description"&amp;""""&amp;":"&amp;""""&amp;H155&amp;""""&amp;","&amp;""""&amp;"price"&amp;""""&amp;":"&amp;""""&amp;H155&amp;""""&amp;"},"</f>
        <v>{"id":"154","car_part_id":"154","bestbuy_id":"1983","category":"battery","brand":"energizer","name":"D23L","value":"","description":"5950","price":"5950"},</v>
      </c>
      <c r="W155" s="5" t="str">
        <f aca="false">IFERROR(VLOOKUP(B155,Sheet11!$B$2:$I$70,7,0),"")</f>
        <v/>
      </c>
      <c r="X155" s="5" t="str">
        <f aca="false">TRIM(I155)&amp;TRIM(W155)</f>
        <v>{"id":"154","car_part_id":"154","bestbuy_id":"1983","category":"battery","brand":"energizer","name":"D23L","value":"","description":"5950","price":"5950"},</v>
      </c>
    </row>
    <row r="156" customFormat="false" ht="13.8" hidden="false" customHeight="false" outlineLevel="0" collapsed="false">
      <c r="A156" s="5" t="n">
        <v>155</v>
      </c>
      <c r="B156" s="5" t="n">
        <v>155</v>
      </c>
      <c r="C156" s="5" t="n">
        <f aca="false">VLOOKUP(A156,car_part!$A$2:$K$620,11,0)</f>
        <v>1998</v>
      </c>
      <c r="D156" s="5" t="s">
        <v>784</v>
      </c>
      <c r="E156" s="5" t="s">
        <v>785</v>
      </c>
      <c r="F156" s="5" t="str">
        <f aca="false">VLOOKUP(B156,car_part!A156:H774,8,0)</f>
        <v>D31R</v>
      </c>
      <c r="G156" s="20"/>
      <c r="H156" s="21" t="n">
        <v>7050</v>
      </c>
      <c r="I156" s="5" t="str">
        <f aca="false">"{"&amp;""""&amp;"id"&amp;""""&amp;":"&amp;""""&amp;A156&amp;""""&amp;","&amp;""""&amp;"car_part_id"&amp;""""&amp;":"&amp;""""&amp;B156&amp;""""&amp;","&amp;""""&amp;"bestbuy_id"&amp;""""&amp;":"&amp;""""&amp;C156&amp;""""&amp;","&amp;""""&amp;"category"&amp;""""&amp;":"&amp;""""&amp;D156&amp;""""&amp;","&amp;""""&amp;"brand"&amp;""""&amp;":"&amp;""""&amp;E156&amp;""""&amp;","&amp;""""&amp;"name"&amp;""""&amp;":"&amp;""""&amp;F156&amp;""""&amp;","&amp;""""&amp;"value"&amp;""""&amp;":"&amp;""""&amp;G156&amp;""""&amp;","&amp;""""&amp;"description"&amp;""""&amp;":"&amp;""""&amp;H156&amp;""""&amp;","&amp;""""&amp;"price"&amp;""""&amp;":"&amp;""""&amp;H156&amp;""""&amp;"},"</f>
        <v>{"id":"155","car_part_id":"155","bestbuy_id":"1998","category":"battery","brand":"energizer","name":"D31R","value":"","description":"7050","price":"7050"},</v>
      </c>
      <c r="W156" s="5" t="str">
        <f aca="false">IFERROR(VLOOKUP(B156,Sheet11!$B$2:$I$70,7,0),"")</f>
        <v/>
      </c>
      <c r="X156" s="5" t="str">
        <f aca="false">TRIM(I156)&amp;TRIM(W156)</f>
        <v>{"id":"155","car_part_id":"155","bestbuy_id":"1998","category":"battery","brand":"energizer","name":"D31R","value":"","description":"7050","price":"7050"},</v>
      </c>
    </row>
    <row r="157" customFormat="false" ht="13.8" hidden="false" customHeight="false" outlineLevel="0" collapsed="false">
      <c r="A157" s="5" t="n">
        <v>156</v>
      </c>
      <c r="B157" s="5" t="n">
        <v>156</v>
      </c>
      <c r="C157" s="5" t="n">
        <f aca="false">VLOOKUP(A157,car_part!$A$2:$K$620,11,0)</f>
        <v>1998</v>
      </c>
      <c r="D157" s="5" t="s">
        <v>784</v>
      </c>
      <c r="E157" s="5" t="s">
        <v>785</v>
      </c>
      <c r="F157" s="5" t="str">
        <f aca="false">VLOOKUP(B157,car_part!A157:H775,8,0)</f>
        <v>D31R</v>
      </c>
      <c r="G157" s="20"/>
      <c r="H157" s="21" t="n">
        <v>7050</v>
      </c>
      <c r="I157" s="5" t="str">
        <f aca="false">"{"&amp;""""&amp;"id"&amp;""""&amp;":"&amp;""""&amp;A157&amp;""""&amp;","&amp;""""&amp;"car_part_id"&amp;""""&amp;":"&amp;""""&amp;B157&amp;""""&amp;","&amp;""""&amp;"bestbuy_id"&amp;""""&amp;":"&amp;""""&amp;C157&amp;""""&amp;","&amp;""""&amp;"category"&amp;""""&amp;":"&amp;""""&amp;D157&amp;""""&amp;","&amp;""""&amp;"brand"&amp;""""&amp;":"&amp;""""&amp;E157&amp;""""&amp;","&amp;""""&amp;"name"&amp;""""&amp;":"&amp;""""&amp;F157&amp;""""&amp;","&amp;""""&amp;"value"&amp;""""&amp;":"&amp;""""&amp;G157&amp;""""&amp;","&amp;""""&amp;"description"&amp;""""&amp;":"&amp;""""&amp;H157&amp;""""&amp;","&amp;""""&amp;"price"&amp;""""&amp;":"&amp;""""&amp;H157&amp;""""&amp;"},"</f>
        <v>{"id":"156","car_part_id":"156","bestbuy_id":"1998","category":"battery","brand":"energizer","name":"D31R","value":"","description":"7050","price":"7050"},</v>
      </c>
      <c r="W157" s="5" t="str">
        <f aca="false">IFERROR(VLOOKUP(B157,Sheet11!$B$2:$I$70,7,0),"")</f>
        <v/>
      </c>
      <c r="X157" s="5" t="str">
        <f aca="false">TRIM(I157)&amp;TRIM(W157)</f>
        <v>{"id":"156","car_part_id":"156","bestbuy_id":"1998","category":"battery","brand":"energizer","name":"D31R","value":"","description":"7050","price":"7050"},</v>
      </c>
    </row>
    <row r="158" customFormat="false" ht="13.8" hidden="false" customHeight="false" outlineLevel="0" collapsed="false">
      <c r="A158" s="5" t="n">
        <v>157</v>
      </c>
      <c r="B158" s="5" t="n">
        <v>157</v>
      </c>
      <c r="C158" s="5" t="n">
        <f aca="false">VLOOKUP(A158,car_part!$A$2:$K$620,11,0)</f>
        <v>1998</v>
      </c>
      <c r="D158" s="5" t="s">
        <v>784</v>
      </c>
      <c r="E158" s="5" t="s">
        <v>785</v>
      </c>
      <c r="F158" s="5" t="str">
        <f aca="false">VLOOKUP(B158,car_part!A158:H776,8,0)</f>
        <v>D31R</v>
      </c>
      <c r="G158" s="20"/>
      <c r="H158" s="21" t="n">
        <v>7050</v>
      </c>
      <c r="I158" s="5" t="str">
        <f aca="false">"{"&amp;""""&amp;"id"&amp;""""&amp;":"&amp;""""&amp;A158&amp;""""&amp;","&amp;""""&amp;"car_part_id"&amp;""""&amp;":"&amp;""""&amp;B158&amp;""""&amp;","&amp;""""&amp;"bestbuy_id"&amp;""""&amp;":"&amp;""""&amp;C158&amp;""""&amp;","&amp;""""&amp;"category"&amp;""""&amp;":"&amp;""""&amp;D158&amp;""""&amp;","&amp;""""&amp;"brand"&amp;""""&amp;":"&amp;""""&amp;E158&amp;""""&amp;","&amp;""""&amp;"name"&amp;""""&amp;":"&amp;""""&amp;F158&amp;""""&amp;","&amp;""""&amp;"value"&amp;""""&amp;":"&amp;""""&amp;G158&amp;""""&amp;","&amp;""""&amp;"description"&amp;""""&amp;":"&amp;""""&amp;H158&amp;""""&amp;","&amp;""""&amp;"price"&amp;""""&amp;":"&amp;""""&amp;H158&amp;""""&amp;"},"</f>
        <v>{"id":"157","car_part_id":"157","bestbuy_id":"1998","category":"battery","brand":"energizer","name":"D31R","value":"","description":"7050","price":"7050"},</v>
      </c>
      <c r="W158" s="5" t="str">
        <f aca="false">IFERROR(VLOOKUP(B158,Sheet11!$B$2:$I$70,7,0),"")</f>
        <v/>
      </c>
      <c r="X158" s="5" t="str">
        <f aca="false">TRIM(I158)&amp;TRIM(W158)</f>
        <v>{"id":"157","car_part_id":"157","bestbuy_id":"1998","category":"battery","brand":"energizer","name":"D31R","value":"","description":"7050","price":"7050"},</v>
      </c>
    </row>
    <row r="159" customFormat="false" ht="13.8" hidden="false" customHeight="false" outlineLevel="0" collapsed="false">
      <c r="A159" s="5" t="n">
        <v>158</v>
      </c>
      <c r="B159" s="5" t="n">
        <v>158</v>
      </c>
      <c r="C159" s="5" t="n">
        <v>1986</v>
      </c>
      <c r="D159" s="5" t="s">
        <v>784</v>
      </c>
      <c r="E159" s="5" t="s">
        <v>785</v>
      </c>
      <c r="F159" s="5" t="str">
        <f aca="false">VLOOKUP(B159,car_part!A159:H777,8,0)</f>
        <v>B24L</v>
      </c>
      <c r="G159" s="20"/>
      <c r="H159" s="21" t="n">
        <v>5300</v>
      </c>
      <c r="I159" s="5" t="str">
        <f aca="false">"{"&amp;""""&amp;"id"&amp;""""&amp;":"&amp;""""&amp;A159&amp;""""&amp;","&amp;""""&amp;"car_part_id"&amp;""""&amp;":"&amp;""""&amp;B159&amp;""""&amp;","&amp;""""&amp;"bestbuy_id"&amp;""""&amp;":"&amp;""""&amp;C159&amp;""""&amp;","&amp;""""&amp;"category"&amp;""""&amp;":"&amp;""""&amp;D159&amp;""""&amp;","&amp;""""&amp;"brand"&amp;""""&amp;":"&amp;""""&amp;E159&amp;""""&amp;","&amp;""""&amp;"name"&amp;""""&amp;":"&amp;""""&amp;F159&amp;""""&amp;","&amp;""""&amp;"value"&amp;""""&amp;":"&amp;""""&amp;G159&amp;""""&amp;","&amp;""""&amp;"description"&amp;""""&amp;":"&amp;""""&amp;H159&amp;""""&amp;","&amp;""""&amp;"price"&amp;""""&amp;":"&amp;""""&amp;H159&amp;""""&amp;"},"</f>
        <v>{"id":"158","car_part_id":"158","bestbuy_id":"1986","category":"battery","brand":"energizer","name":"B24L","value":"","description":"5300","price":"5300"},</v>
      </c>
      <c r="W159" s="5" t="str">
        <f aca="false">IFERROR(VLOOKUP(B159,Sheet11!$B$2:$I$70,7,0),"")</f>
        <v>{"id":"640","car_part_id":"158","bestbuy_id":"1993","category":"battery","brand":"energizer","name":"B24L","description":"","price":"5250"},</v>
      </c>
      <c r="X159" s="5" t="str">
        <f aca="false">TRIM(I159)&amp;TRIM(W159)</f>
        <v>{"id":"158","car_part_id":"158","bestbuy_id":"1986","category":"battery","brand":"energizer","name":"B24L","value":"","description":"5300","price":"5300"},{"id":"640","car_part_id":"158","bestbuy_id":"1993","category":"battery","brand":"energizer","name":"B24L","description":"","price":"5250"},</v>
      </c>
    </row>
    <row r="160" customFormat="false" ht="13.8" hidden="false" customHeight="false" outlineLevel="0" collapsed="false">
      <c r="A160" s="5" t="n">
        <v>159</v>
      </c>
      <c r="B160" s="5" t="n">
        <v>159</v>
      </c>
      <c r="C160" s="5" t="n">
        <v>1986</v>
      </c>
      <c r="D160" s="5" t="s">
        <v>784</v>
      </c>
      <c r="E160" s="5" t="s">
        <v>785</v>
      </c>
      <c r="F160" s="5" t="str">
        <f aca="false">VLOOKUP(B160,car_part!A160:H778,8,0)</f>
        <v>B24L</v>
      </c>
      <c r="G160" s="25"/>
      <c r="H160" s="21" t="n">
        <v>5300</v>
      </c>
      <c r="I160" s="5" t="str">
        <f aca="false">"{"&amp;""""&amp;"id"&amp;""""&amp;":"&amp;""""&amp;A160&amp;""""&amp;","&amp;""""&amp;"car_part_id"&amp;""""&amp;":"&amp;""""&amp;B160&amp;""""&amp;","&amp;""""&amp;"bestbuy_id"&amp;""""&amp;":"&amp;""""&amp;C160&amp;""""&amp;","&amp;""""&amp;"category"&amp;""""&amp;":"&amp;""""&amp;D160&amp;""""&amp;","&amp;""""&amp;"brand"&amp;""""&amp;":"&amp;""""&amp;E160&amp;""""&amp;","&amp;""""&amp;"name"&amp;""""&amp;":"&amp;""""&amp;F160&amp;""""&amp;","&amp;""""&amp;"value"&amp;""""&amp;":"&amp;""""&amp;G160&amp;""""&amp;","&amp;""""&amp;"description"&amp;""""&amp;":"&amp;""""&amp;H160&amp;""""&amp;","&amp;""""&amp;"price"&amp;""""&amp;":"&amp;""""&amp;H160&amp;""""&amp;"},"</f>
        <v>{"id":"159","car_part_id":"159","bestbuy_id":"1986","category":"battery","brand":"energizer","name":"B24L","value":"","description":"5300","price":"5300"},</v>
      </c>
      <c r="W160" s="5" t="str">
        <f aca="false">IFERROR(VLOOKUP(B160,Sheet11!$B$2:$I$70,7,0),"")</f>
        <v>{"id":"641","car_part_id":"159","bestbuy_id":"1993","category":"battery","brand":"energizer","name":"B24L","description":"","price":"5250"},</v>
      </c>
      <c r="X160" s="5" t="str">
        <f aca="false">TRIM(I160)&amp;TRIM(W160)</f>
        <v>{"id":"159","car_part_id":"159","bestbuy_id":"1986","category":"battery","brand":"energizer","name":"B24L","value":"","description":"5300","price":"5300"},{"id":"641","car_part_id":"159","bestbuy_id":"1993","category":"battery","brand":"energizer","name":"B24L","description":"","price":"5250"},</v>
      </c>
    </row>
    <row r="161" customFormat="false" ht="13.8" hidden="false" customHeight="false" outlineLevel="0" collapsed="false">
      <c r="A161" s="5" t="n">
        <v>160</v>
      </c>
      <c r="B161" s="5" t="n">
        <v>160</v>
      </c>
      <c r="C161" s="5" t="n">
        <f aca="false">VLOOKUP(A161,car_part!$A$2:$K$620,11,0)</f>
        <v>1983</v>
      </c>
      <c r="D161" s="5" t="s">
        <v>784</v>
      </c>
      <c r="E161" s="5" t="s">
        <v>785</v>
      </c>
      <c r="F161" s="5" t="str">
        <f aca="false">VLOOKUP(B161,car_part!A161:H779,8,0)</f>
        <v>D23L</v>
      </c>
      <c r="G161" s="25"/>
      <c r="H161" s="21" t="n">
        <v>5950</v>
      </c>
      <c r="I161" s="5" t="str">
        <f aca="false">"{"&amp;""""&amp;"id"&amp;""""&amp;":"&amp;""""&amp;A161&amp;""""&amp;","&amp;""""&amp;"car_part_id"&amp;""""&amp;":"&amp;""""&amp;B161&amp;""""&amp;","&amp;""""&amp;"bestbuy_id"&amp;""""&amp;":"&amp;""""&amp;C161&amp;""""&amp;","&amp;""""&amp;"category"&amp;""""&amp;":"&amp;""""&amp;D161&amp;""""&amp;","&amp;""""&amp;"brand"&amp;""""&amp;":"&amp;""""&amp;E161&amp;""""&amp;","&amp;""""&amp;"name"&amp;""""&amp;":"&amp;""""&amp;F161&amp;""""&amp;","&amp;""""&amp;"value"&amp;""""&amp;":"&amp;""""&amp;G161&amp;""""&amp;","&amp;""""&amp;"description"&amp;""""&amp;":"&amp;""""&amp;H161&amp;""""&amp;","&amp;""""&amp;"price"&amp;""""&amp;":"&amp;""""&amp;H161&amp;""""&amp;"},"</f>
        <v>{"id":"160","car_part_id":"160","bestbuy_id":"1983","category":"battery","brand":"energizer","name":"D23L","value":"","description":"5950","price":"5950"},</v>
      </c>
      <c r="W161" s="5" t="str">
        <f aca="false">IFERROR(VLOOKUP(B161,Sheet11!$B$2:$I$70,7,0),"")</f>
        <v/>
      </c>
      <c r="X161" s="5" t="str">
        <f aca="false">TRIM(I161)&amp;TRIM(W161)</f>
        <v>{"id":"160","car_part_id":"160","bestbuy_id":"1983","category":"battery","brand":"energizer","name":"D23L","value":"","description":"5950","price":"5950"},</v>
      </c>
    </row>
    <row r="162" customFormat="false" ht="13.8" hidden="false" customHeight="false" outlineLevel="0" collapsed="false">
      <c r="A162" s="5" t="n">
        <v>161</v>
      </c>
      <c r="B162" s="5" t="n">
        <v>161</v>
      </c>
      <c r="C162" s="5" t="n">
        <v>1986</v>
      </c>
      <c r="D162" s="5" t="s">
        <v>784</v>
      </c>
      <c r="E162" s="5" t="s">
        <v>785</v>
      </c>
      <c r="F162" s="5" t="str">
        <f aca="false">VLOOKUP(B162,car_part!A162:H780,8,0)</f>
        <v>B24L</v>
      </c>
      <c r="G162" s="25"/>
      <c r="H162" s="21" t="n">
        <v>5300</v>
      </c>
      <c r="I162" s="5" t="str">
        <f aca="false">"{"&amp;""""&amp;"id"&amp;""""&amp;":"&amp;""""&amp;A162&amp;""""&amp;","&amp;""""&amp;"car_part_id"&amp;""""&amp;":"&amp;""""&amp;B162&amp;""""&amp;","&amp;""""&amp;"bestbuy_id"&amp;""""&amp;":"&amp;""""&amp;C162&amp;""""&amp;","&amp;""""&amp;"category"&amp;""""&amp;":"&amp;""""&amp;D162&amp;""""&amp;","&amp;""""&amp;"brand"&amp;""""&amp;":"&amp;""""&amp;E162&amp;""""&amp;","&amp;""""&amp;"name"&amp;""""&amp;":"&amp;""""&amp;F162&amp;""""&amp;","&amp;""""&amp;"value"&amp;""""&amp;":"&amp;""""&amp;G162&amp;""""&amp;","&amp;""""&amp;"description"&amp;""""&amp;":"&amp;""""&amp;H162&amp;""""&amp;","&amp;""""&amp;"price"&amp;""""&amp;":"&amp;""""&amp;H162&amp;""""&amp;"},"</f>
        <v>{"id":"161","car_part_id":"161","bestbuy_id":"1986","category":"battery","brand":"energizer","name":"B24L","value":"","description":"5300","price":"5300"},</v>
      </c>
      <c r="W162" s="5" t="str">
        <f aca="false">IFERROR(VLOOKUP(B162,Sheet11!$B$2:$I$70,7,0),"")</f>
        <v>{"id":"642","car_part_id":"161","bestbuy_id":"1993","category":"battery","brand":"energizer","name":"B24L","description":"","price":"5250"},</v>
      </c>
      <c r="X162" s="5" t="str">
        <f aca="false">TRIM(I162)&amp;TRIM(W162)</f>
        <v>{"id":"161","car_part_id":"161","bestbuy_id":"1986","category":"battery","brand":"energizer","name":"B24L","value":"","description":"5300","price":"5300"},{"id":"642","car_part_id":"161","bestbuy_id":"1993","category":"battery","brand":"energizer","name":"B24L","description":"","price":"5250"},</v>
      </c>
    </row>
    <row r="163" customFormat="false" ht="13.8" hidden="false" customHeight="false" outlineLevel="0" collapsed="false">
      <c r="A163" s="5" t="n">
        <v>162</v>
      </c>
      <c r="B163" s="5" t="n">
        <v>162</v>
      </c>
      <c r="C163" s="5" t="n">
        <f aca="false">VLOOKUP(A163,car_part!$A$2:$K$620,11,0)</f>
        <v>1983</v>
      </c>
      <c r="D163" s="5" t="s">
        <v>784</v>
      </c>
      <c r="E163" s="5" t="s">
        <v>785</v>
      </c>
      <c r="F163" s="5" t="str">
        <f aca="false">VLOOKUP(B163,car_part!A163:H781,8,0)</f>
        <v>D23L</v>
      </c>
      <c r="G163" s="25"/>
      <c r="H163" s="21" t="n">
        <v>5950</v>
      </c>
      <c r="I163" s="5" t="str">
        <f aca="false">"{"&amp;""""&amp;"id"&amp;""""&amp;":"&amp;""""&amp;A163&amp;""""&amp;","&amp;""""&amp;"car_part_id"&amp;""""&amp;":"&amp;""""&amp;B163&amp;""""&amp;","&amp;""""&amp;"bestbuy_id"&amp;""""&amp;":"&amp;""""&amp;C163&amp;""""&amp;","&amp;""""&amp;"category"&amp;""""&amp;":"&amp;""""&amp;D163&amp;""""&amp;","&amp;""""&amp;"brand"&amp;""""&amp;":"&amp;""""&amp;E163&amp;""""&amp;","&amp;""""&amp;"name"&amp;""""&amp;":"&amp;""""&amp;F163&amp;""""&amp;","&amp;""""&amp;"value"&amp;""""&amp;":"&amp;""""&amp;G163&amp;""""&amp;","&amp;""""&amp;"description"&amp;""""&amp;":"&amp;""""&amp;H163&amp;""""&amp;","&amp;""""&amp;"price"&amp;""""&amp;":"&amp;""""&amp;H163&amp;""""&amp;"},"</f>
        <v>{"id":"162","car_part_id":"162","bestbuy_id":"1983","category":"battery","brand":"energizer","name":"D23L","value":"","description":"5950","price":"5950"},</v>
      </c>
      <c r="W163" s="5" t="str">
        <f aca="false">IFERROR(VLOOKUP(B163,Sheet11!$B$2:$I$70,7,0),"")</f>
        <v/>
      </c>
      <c r="X163" s="5" t="str">
        <f aca="false">TRIM(I163)&amp;TRIM(W163)</f>
        <v>{"id":"162","car_part_id":"162","bestbuy_id":"1983","category":"battery","brand":"energizer","name":"D23L","value":"","description":"5950","price":"5950"},</v>
      </c>
    </row>
    <row r="164" customFormat="false" ht="13.8" hidden="false" customHeight="false" outlineLevel="0" collapsed="false">
      <c r="A164" s="5" t="n">
        <v>163</v>
      </c>
      <c r="B164" s="5" t="n">
        <v>163</v>
      </c>
      <c r="C164" s="5" t="n">
        <v>1986</v>
      </c>
      <c r="D164" s="5" t="s">
        <v>784</v>
      </c>
      <c r="E164" s="5" t="s">
        <v>785</v>
      </c>
      <c r="F164" s="5" t="str">
        <f aca="false">VLOOKUP(B164,car_part!A164:H782,8,0)</f>
        <v>B24L</v>
      </c>
      <c r="G164" s="25"/>
      <c r="H164" s="21" t="n">
        <v>5300</v>
      </c>
      <c r="I164" s="5" t="str">
        <f aca="false">"{"&amp;""""&amp;"id"&amp;""""&amp;":"&amp;""""&amp;A164&amp;""""&amp;","&amp;""""&amp;"car_part_id"&amp;""""&amp;":"&amp;""""&amp;B164&amp;""""&amp;","&amp;""""&amp;"bestbuy_id"&amp;""""&amp;":"&amp;""""&amp;C164&amp;""""&amp;","&amp;""""&amp;"category"&amp;""""&amp;":"&amp;""""&amp;D164&amp;""""&amp;","&amp;""""&amp;"brand"&amp;""""&amp;":"&amp;""""&amp;E164&amp;""""&amp;","&amp;""""&amp;"name"&amp;""""&amp;":"&amp;""""&amp;F164&amp;""""&amp;","&amp;""""&amp;"value"&amp;""""&amp;":"&amp;""""&amp;G164&amp;""""&amp;","&amp;""""&amp;"description"&amp;""""&amp;":"&amp;""""&amp;H164&amp;""""&amp;","&amp;""""&amp;"price"&amp;""""&amp;":"&amp;""""&amp;H164&amp;""""&amp;"},"</f>
        <v>{"id":"163","car_part_id":"163","bestbuy_id":"1986","category":"battery","brand":"energizer","name":"B24L","value":"","description":"5300","price":"5300"},</v>
      </c>
      <c r="W164" s="5" t="str">
        <f aca="false">IFERROR(VLOOKUP(B164,Sheet11!$B$2:$I$70,7,0),"")</f>
        <v>{"id":"643","car_part_id":"163","bestbuy_id":"1993","category":"battery","brand":"energizer","name":"B24L","description":"","price":"5250"},</v>
      </c>
      <c r="X164" s="5" t="str">
        <f aca="false">TRIM(I164)&amp;TRIM(W164)</f>
        <v>{"id":"163","car_part_id":"163","bestbuy_id":"1986","category":"battery","brand":"energizer","name":"B24L","value":"","description":"5300","price":"5300"},{"id":"643","car_part_id":"163","bestbuy_id":"1993","category":"battery","brand":"energizer","name":"B24L","description":"","price":"5250"},</v>
      </c>
    </row>
    <row r="165" customFormat="false" ht="13.8" hidden="false" customHeight="false" outlineLevel="0" collapsed="false">
      <c r="A165" s="5" t="n">
        <v>164</v>
      </c>
      <c r="B165" s="5" t="n">
        <v>164</v>
      </c>
      <c r="C165" s="5" t="n">
        <v>1988</v>
      </c>
      <c r="D165" s="5" t="s">
        <v>784</v>
      </c>
      <c r="E165" s="5" t="s">
        <v>785</v>
      </c>
      <c r="F165" s="5" t="str">
        <f aca="false">VLOOKUP(B165,car_part!A165:H783,8,0)</f>
        <v>B24LS</v>
      </c>
      <c r="G165" s="25"/>
      <c r="H165" s="21" t="n">
        <v>5250</v>
      </c>
      <c r="I165" s="5" t="str">
        <f aca="false">"{"&amp;""""&amp;"id"&amp;""""&amp;":"&amp;""""&amp;A165&amp;""""&amp;","&amp;""""&amp;"car_part_id"&amp;""""&amp;":"&amp;""""&amp;B165&amp;""""&amp;","&amp;""""&amp;"bestbuy_id"&amp;""""&amp;":"&amp;""""&amp;C165&amp;""""&amp;","&amp;""""&amp;"category"&amp;""""&amp;":"&amp;""""&amp;D165&amp;""""&amp;","&amp;""""&amp;"brand"&amp;""""&amp;":"&amp;""""&amp;E165&amp;""""&amp;","&amp;""""&amp;"name"&amp;""""&amp;":"&amp;""""&amp;F165&amp;""""&amp;","&amp;""""&amp;"value"&amp;""""&amp;":"&amp;""""&amp;G165&amp;""""&amp;","&amp;""""&amp;"description"&amp;""""&amp;":"&amp;""""&amp;H165&amp;""""&amp;","&amp;""""&amp;"price"&amp;""""&amp;":"&amp;""""&amp;H165&amp;""""&amp;"},"</f>
        <v>{"id":"164","car_part_id":"164","bestbuy_id":"1988","category":"battery","brand":"energizer","name":"B24LS","value":"","description":"5250","price":"5250"},</v>
      </c>
      <c r="W165" s="5" t="str">
        <f aca="false">IFERROR(VLOOKUP(B165,Sheet11!$B$2:$I$70,7,0),"")</f>
        <v>{"id":"656","car_part_id":"164","bestbuy_id":"1985","category":"battery","brand":"energizer","name":"B24LS","description":"","price":"5300"},</v>
      </c>
      <c r="X165" s="5" t="str">
        <f aca="false">TRIM(I165)&amp;TRIM(W165)</f>
        <v>{"id":"164","car_part_id":"164","bestbuy_id":"1988","category":"battery","brand":"energizer","name":"B24LS","value":"","description":"5250","price":"5250"},{"id":"656","car_part_id":"164","bestbuy_id":"1985","category":"battery","brand":"energizer","name":"B24LS","description":"","price":"5300"},</v>
      </c>
    </row>
    <row r="166" customFormat="false" ht="13.8" hidden="false" customHeight="false" outlineLevel="0" collapsed="false">
      <c r="A166" s="5" t="n">
        <v>165</v>
      </c>
      <c r="B166" s="5" t="n">
        <v>165</v>
      </c>
      <c r="C166" s="5" t="n">
        <v>1988</v>
      </c>
      <c r="D166" s="5" t="s">
        <v>784</v>
      </c>
      <c r="E166" s="5" t="s">
        <v>785</v>
      </c>
      <c r="F166" s="5" t="str">
        <f aca="false">VLOOKUP(B166,car_part!A166:H784,8,0)</f>
        <v>B24LS</v>
      </c>
      <c r="G166" s="25"/>
      <c r="H166" s="21" t="n">
        <v>5250</v>
      </c>
      <c r="I166" s="5" t="str">
        <f aca="false">"{"&amp;""""&amp;"id"&amp;""""&amp;":"&amp;""""&amp;A166&amp;""""&amp;","&amp;""""&amp;"car_part_id"&amp;""""&amp;":"&amp;""""&amp;B166&amp;""""&amp;","&amp;""""&amp;"bestbuy_id"&amp;""""&amp;":"&amp;""""&amp;C166&amp;""""&amp;","&amp;""""&amp;"category"&amp;""""&amp;":"&amp;""""&amp;D166&amp;""""&amp;","&amp;""""&amp;"brand"&amp;""""&amp;":"&amp;""""&amp;E166&amp;""""&amp;","&amp;""""&amp;"name"&amp;""""&amp;":"&amp;""""&amp;F166&amp;""""&amp;","&amp;""""&amp;"value"&amp;""""&amp;":"&amp;""""&amp;G166&amp;""""&amp;","&amp;""""&amp;"description"&amp;""""&amp;":"&amp;""""&amp;H166&amp;""""&amp;","&amp;""""&amp;"price"&amp;""""&amp;":"&amp;""""&amp;H166&amp;""""&amp;"},"</f>
        <v>{"id":"165","car_part_id":"165","bestbuy_id":"1988","category":"battery","brand":"energizer","name":"B24LS","value":"","description":"5250","price":"5250"},</v>
      </c>
      <c r="W166" s="5" t="str">
        <f aca="false">IFERROR(VLOOKUP(B166,Sheet11!$B$2:$I$70,7,0),"")</f>
        <v>{"id":"657","car_part_id":"165","bestbuy_id":"1985","category":"battery","brand":"energizer","name":"B24LS","description":"","price":"5300"},</v>
      </c>
      <c r="X166" s="5" t="str">
        <f aca="false">TRIM(I166)&amp;TRIM(W166)</f>
        <v>{"id":"165","car_part_id":"165","bestbuy_id":"1988","category":"battery","brand":"energizer","name":"B24LS","value":"","description":"5250","price":"5250"},{"id":"657","car_part_id":"165","bestbuy_id":"1985","category":"battery","brand":"energizer","name":"B24LS","description":"","price":"5300"},</v>
      </c>
    </row>
    <row r="167" customFormat="false" ht="13.8" hidden="false" customHeight="false" outlineLevel="0" collapsed="false">
      <c r="A167" s="5" t="n">
        <v>166</v>
      </c>
      <c r="B167" s="5" t="n">
        <v>166</v>
      </c>
      <c r="C167" s="5" t="n">
        <v>1988</v>
      </c>
      <c r="D167" s="5" t="s">
        <v>784</v>
      </c>
      <c r="E167" s="5" t="s">
        <v>785</v>
      </c>
      <c r="F167" s="5" t="str">
        <f aca="false">VLOOKUP(B167,car_part!A167:H785,8,0)</f>
        <v>B24LS</v>
      </c>
      <c r="G167" s="20"/>
      <c r="H167" s="21" t="n">
        <v>5250</v>
      </c>
      <c r="I167" s="5" t="str">
        <f aca="false">"{"&amp;""""&amp;"id"&amp;""""&amp;":"&amp;""""&amp;A167&amp;""""&amp;","&amp;""""&amp;"car_part_id"&amp;""""&amp;":"&amp;""""&amp;B167&amp;""""&amp;","&amp;""""&amp;"bestbuy_id"&amp;""""&amp;":"&amp;""""&amp;C167&amp;""""&amp;","&amp;""""&amp;"category"&amp;""""&amp;":"&amp;""""&amp;D167&amp;""""&amp;","&amp;""""&amp;"brand"&amp;""""&amp;":"&amp;""""&amp;E167&amp;""""&amp;","&amp;""""&amp;"name"&amp;""""&amp;":"&amp;""""&amp;F167&amp;""""&amp;","&amp;""""&amp;"value"&amp;""""&amp;":"&amp;""""&amp;G167&amp;""""&amp;","&amp;""""&amp;"description"&amp;""""&amp;":"&amp;""""&amp;H167&amp;""""&amp;","&amp;""""&amp;"price"&amp;""""&amp;":"&amp;""""&amp;H167&amp;""""&amp;"},"</f>
        <v>{"id":"166","car_part_id":"166","bestbuy_id":"1988","category":"battery","brand":"energizer","name":"B24LS","value":"","description":"5250","price":"5250"},</v>
      </c>
      <c r="W167" s="5" t="str">
        <f aca="false">IFERROR(VLOOKUP(B167,Sheet11!$B$2:$I$70,7,0),"")</f>
        <v>{"id":"658","car_part_id":"166","bestbuy_id":"1985","category":"battery","brand":"energizer","name":"B24LS","description":"","price":"5300"},</v>
      </c>
      <c r="X167" s="5" t="str">
        <f aca="false">TRIM(I167)&amp;TRIM(W167)</f>
        <v>{"id":"166","car_part_id":"166","bestbuy_id":"1988","category":"battery","brand":"energizer","name":"B24LS","value":"","description":"5250","price":"5250"},{"id":"658","car_part_id":"166","bestbuy_id":"1985","category":"battery","brand":"energizer","name":"B24LS","description":"","price":"5300"},</v>
      </c>
    </row>
    <row r="168" customFormat="false" ht="13.8" hidden="false" customHeight="false" outlineLevel="0" collapsed="false">
      <c r="A168" s="5" t="n">
        <v>167</v>
      </c>
      <c r="B168" s="5" t="n">
        <v>167</v>
      </c>
      <c r="C168" s="5" t="n">
        <v>1988</v>
      </c>
      <c r="D168" s="5" t="s">
        <v>784</v>
      </c>
      <c r="E168" s="5" t="s">
        <v>785</v>
      </c>
      <c r="F168" s="5" t="str">
        <f aca="false">VLOOKUP(B168,car_part!A168:H786,8,0)</f>
        <v>B24LS</v>
      </c>
      <c r="G168" s="20"/>
      <c r="H168" s="21" t="n">
        <v>5250</v>
      </c>
      <c r="I168" s="5" t="str">
        <f aca="false">"{"&amp;""""&amp;"id"&amp;""""&amp;":"&amp;""""&amp;A168&amp;""""&amp;","&amp;""""&amp;"car_part_id"&amp;""""&amp;":"&amp;""""&amp;B168&amp;""""&amp;","&amp;""""&amp;"bestbuy_id"&amp;""""&amp;":"&amp;""""&amp;C168&amp;""""&amp;","&amp;""""&amp;"category"&amp;""""&amp;":"&amp;""""&amp;D168&amp;""""&amp;","&amp;""""&amp;"brand"&amp;""""&amp;":"&amp;""""&amp;E168&amp;""""&amp;","&amp;""""&amp;"name"&amp;""""&amp;":"&amp;""""&amp;F168&amp;""""&amp;","&amp;""""&amp;"value"&amp;""""&amp;":"&amp;""""&amp;G168&amp;""""&amp;","&amp;""""&amp;"description"&amp;""""&amp;":"&amp;""""&amp;H168&amp;""""&amp;","&amp;""""&amp;"price"&amp;""""&amp;":"&amp;""""&amp;H168&amp;""""&amp;"},"</f>
        <v>{"id":"167","car_part_id":"167","bestbuy_id":"1988","category":"battery","brand":"energizer","name":"B24LS","value":"","description":"5250","price":"5250"},</v>
      </c>
      <c r="W168" s="5" t="str">
        <f aca="false">IFERROR(VLOOKUP(B168,Sheet11!$B$2:$I$70,7,0),"")</f>
        <v>{"id":"659","car_part_id":"167","bestbuy_id":"1985","category":"battery","brand":"energizer","name":"B24LS","description":"","price":"5300"},</v>
      </c>
      <c r="X168" s="5" t="str">
        <f aca="false">TRIM(I168)&amp;TRIM(W168)</f>
        <v>{"id":"167","car_part_id":"167","bestbuy_id":"1988","category":"battery","brand":"energizer","name":"B24LS","value":"","description":"5250","price":"5250"},{"id":"659","car_part_id":"167","bestbuy_id":"1985","category":"battery","brand":"energizer","name":"B24LS","description":"","price":"5300"},</v>
      </c>
    </row>
    <row r="169" customFormat="false" ht="13.8" hidden="false" customHeight="false" outlineLevel="0" collapsed="false">
      <c r="A169" s="5" t="n">
        <v>168</v>
      </c>
      <c r="B169" s="5" t="n">
        <v>168</v>
      </c>
      <c r="C169" s="5" t="n">
        <v>1988</v>
      </c>
      <c r="D169" s="5" t="s">
        <v>784</v>
      </c>
      <c r="E169" s="5" t="s">
        <v>785</v>
      </c>
      <c r="F169" s="5" t="str">
        <f aca="false">VLOOKUP(B169,car_part!A169:H787,8,0)</f>
        <v>B24LS</v>
      </c>
      <c r="G169" s="20"/>
      <c r="H169" s="21" t="n">
        <v>5250</v>
      </c>
      <c r="I169" s="5" t="str">
        <f aca="false">"{"&amp;""""&amp;"id"&amp;""""&amp;":"&amp;""""&amp;A169&amp;""""&amp;","&amp;""""&amp;"car_part_id"&amp;""""&amp;":"&amp;""""&amp;B169&amp;""""&amp;","&amp;""""&amp;"bestbuy_id"&amp;""""&amp;":"&amp;""""&amp;C169&amp;""""&amp;","&amp;""""&amp;"category"&amp;""""&amp;":"&amp;""""&amp;D169&amp;""""&amp;","&amp;""""&amp;"brand"&amp;""""&amp;":"&amp;""""&amp;E169&amp;""""&amp;","&amp;""""&amp;"name"&amp;""""&amp;":"&amp;""""&amp;F169&amp;""""&amp;","&amp;""""&amp;"value"&amp;""""&amp;":"&amp;""""&amp;G169&amp;""""&amp;","&amp;""""&amp;"description"&amp;""""&amp;":"&amp;""""&amp;H169&amp;""""&amp;","&amp;""""&amp;"price"&amp;""""&amp;":"&amp;""""&amp;H169&amp;""""&amp;"},"</f>
        <v>{"id":"168","car_part_id":"168","bestbuy_id":"1988","category":"battery","brand":"energizer","name":"B24LS","value":"","description":"5250","price":"5250"},</v>
      </c>
      <c r="W169" s="5" t="str">
        <f aca="false">IFERROR(VLOOKUP(B169,Sheet11!$B$2:$I$70,7,0),"")</f>
        <v>{"id":"660","car_part_id":"168","bestbuy_id":"1985","category":"battery","brand":"energizer","name":"B24LS","description":"","price":"5300"},</v>
      </c>
      <c r="X169" s="5" t="str">
        <f aca="false">TRIM(I169)&amp;TRIM(W169)</f>
        <v>{"id":"168","car_part_id":"168","bestbuy_id":"1988","category":"battery","brand":"energizer","name":"B24LS","value":"","description":"5250","price":"5250"},{"id":"660","car_part_id":"168","bestbuy_id":"1985","category":"battery","brand":"energizer","name":"B24LS","description":"","price":"5300"},</v>
      </c>
    </row>
    <row r="170" customFormat="false" ht="13.8" hidden="false" customHeight="false" outlineLevel="0" collapsed="false">
      <c r="A170" s="5" t="n">
        <v>169</v>
      </c>
      <c r="B170" s="5" t="n">
        <v>169</v>
      </c>
      <c r="C170" s="5" t="n">
        <v>1988</v>
      </c>
      <c r="D170" s="5" t="s">
        <v>784</v>
      </c>
      <c r="E170" s="5" t="s">
        <v>785</v>
      </c>
      <c r="F170" s="5" t="str">
        <f aca="false">VLOOKUP(B170,car_part!A170:H788,8,0)</f>
        <v>B24LS</v>
      </c>
      <c r="G170" s="20"/>
      <c r="H170" s="21" t="n">
        <v>5250</v>
      </c>
      <c r="I170" s="5" t="str">
        <f aca="false">"{"&amp;""""&amp;"id"&amp;""""&amp;":"&amp;""""&amp;A170&amp;""""&amp;","&amp;""""&amp;"car_part_id"&amp;""""&amp;":"&amp;""""&amp;B170&amp;""""&amp;","&amp;""""&amp;"bestbuy_id"&amp;""""&amp;":"&amp;""""&amp;C170&amp;""""&amp;","&amp;""""&amp;"category"&amp;""""&amp;":"&amp;""""&amp;D170&amp;""""&amp;","&amp;""""&amp;"brand"&amp;""""&amp;":"&amp;""""&amp;E170&amp;""""&amp;","&amp;""""&amp;"name"&amp;""""&amp;":"&amp;""""&amp;F170&amp;""""&amp;","&amp;""""&amp;"value"&amp;""""&amp;":"&amp;""""&amp;G170&amp;""""&amp;","&amp;""""&amp;"description"&amp;""""&amp;":"&amp;""""&amp;H170&amp;""""&amp;","&amp;""""&amp;"price"&amp;""""&amp;":"&amp;""""&amp;H170&amp;""""&amp;"},"</f>
        <v>{"id":"169","car_part_id":"169","bestbuy_id":"1988","category":"battery","brand":"energizer","name":"B24LS","value":"","description":"5250","price":"5250"},</v>
      </c>
      <c r="W170" s="5" t="str">
        <f aca="false">IFERROR(VLOOKUP(B170,Sheet11!$B$2:$I$70,7,0),"")</f>
        <v>{"id":"661","car_part_id":"169","bestbuy_id":"1985","category":"battery","brand":"energizer","name":"B24LS","description":"","price":"5300"},</v>
      </c>
      <c r="X170" s="5" t="str">
        <f aca="false">TRIM(I170)&amp;TRIM(W170)</f>
        <v>{"id":"169","car_part_id":"169","bestbuy_id":"1988","category":"battery","brand":"energizer","name":"B24LS","value":"","description":"5250","price":"5250"},{"id":"661","car_part_id":"169","bestbuy_id":"1985","category":"battery","brand":"energizer","name":"B24LS","description":"","price":"5300"},</v>
      </c>
    </row>
    <row r="171" customFormat="false" ht="13.8" hidden="false" customHeight="false" outlineLevel="0" collapsed="false">
      <c r="A171" s="5" t="n">
        <v>170</v>
      </c>
      <c r="B171" s="5" t="n">
        <v>170</v>
      </c>
      <c r="C171" s="5" t="n">
        <v>1986</v>
      </c>
      <c r="D171" s="5" t="s">
        <v>784</v>
      </c>
      <c r="E171" s="5" t="s">
        <v>785</v>
      </c>
      <c r="F171" s="5" t="str">
        <f aca="false">VLOOKUP(B171,car_part!A171:H789,8,0)</f>
        <v>B24L</v>
      </c>
      <c r="G171" s="20"/>
      <c r="H171" s="21" t="n">
        <v>5300</v>
      </c>
      <c r="I171" s="5" t="str">
        <f aca="false">"{"&amp;""""&amp;"id"&amp;""""&amp;":"&amp;""""&amp;A171&amp;""""&amp;","&amp;""""&amp;"car_part_id"&amp;""""&amp;":"&amp;""""&amp;B171&amp;""""&amp;","&amp;""""&amp;"bestbuy_id"&amp;""""&amp;":"&amp;""""&amp;C171&amp;""""&amp;","&amp;""""&amp;"category"&amp;""""&amp;":"&amp;""""&amp;D171&amp;""""&amp;","&amp;""""&amp;"brand"&amp;""""&amp;":"&amp;""""&amp;E171&amp;""""&amp;","&amp;""""&amp;"name"&amp;""""&amp;":"&amp;""""&amp;F171&amp;""""&amp;","&amp;""""&amp;"value"&amp;""""&amp;":"&amp;""""&amp;G171&amp;""""&amp;","&amp;""""&amp;"description"&amp;""""&amp;":"&amp;""""&amp;H171&amp;""""&amp;","&amp;""""&amp;"price"&amp;""""&amp;":"&amp;""""&amp;H171&amp;""""&amp;"},"</f>
        <v>{"id":"170","car_part_id":"170","bestbuy_id":"1986","category":"battery","brand":"energizer","name":"B24L","value":"","description":"5300","price":"5300"},</v>
      </c>
      <c r="W171" s="5" t="str">
        <f aca="false">IFERROR(VLOOKUP(B171,Sheet11!$B$2:$I$70,7,0),"")</f>
        <v>{"id":"644","car_part_id":"170","bestbuy_id":"1993","category":"battery","brand":"energizer","name":"B24L","description":"","price":"5250"},</v>
      </c>
      <c r="X171" s="5" t="str">
        <f aca="false">TRIM(I171)&amp;TRIM(W171)</f>
        <v>{"id":"170","car_part_id":"170","bestbuy_id":"1986","category":"battery","brand":"energizer","name":"B24L","value":"","description":"5300","price":"5300"},{"id":"644","car_part_id":"170","bestbuy_id":"1993","category":"battery","brand":"energizer","name":"B24L","description":"","price":"5250"},</v>
      </c>
    </row>
    <row r="172" customFormat="false" ht="13.8" hidden="false" customHeight="false" outlineLevel="0" collapsed="false">
      <c r="A172" s="5" t="n">
        <v>171</v>
      </c>
      <c r="B172" s="5" t="n">
        <v>171</v>
      </c>
      <c r="C172" s="5" t="n">
        <v>1988</v>
      </c>
      <c r="D172" s="5" t="s">
        <v>784</v>
      </c>
      <c r="E172" s="5" t="s">
        <v>785</v>
      </c>
      <c r="F172" s="5" t="str">
        <f aca="false">VLOOKUP(B172,car_part!A172:H790,8,0)</f>
        <v>B24LS</v>
      </c>
      <c r="G172" s="20"/>
      <c r="H172" s="21" t="n">
        <v>5250</v>
      </c>
      <c r="I172" s="5" t="str">
        <f aca="false">"{"&amp;""""&amp;"id"&amp;""""&amp;":"&amp;""""&amp;A172&amp;""""&amp;","&amp;""""&amp;"car_part_id"&amp;""""&amp;":"&amp;""""&amp;B172&amp;""""&amp;","&amp;""""&amp;"bestbuy_id"&amp;""""&amp;":"&amp;""""&amp;C172&amp;""""&amp;","&amp;""""&amp;"category"&amp;""""&amp;":"&amp;""""&amp;D172&amp;""""&amp;","&amp;""""&amp;"brand"&amp;""""&amp;":"&amp;""""&amp;E172&amp;""""&amp;","&amp;""""&amp;"name"&amp;""""&amp;":"&amp;""""&amp;F172&amp;""""&amp;","&amp;""""&amp;"value"&amp;""""&amp;":"&amp;""""&amp;G172&amp;""""&amp;","&amp;""""&amp;"description"&amp;""""&amp;":"&amp;""""&amp;H172&amp;""""&amp;","&amp;""""&amp;"price"&amp;""""&amp;":"&amp;""""&amp;H172&amp;""""&amp;"},"</f>
        <v>{"id":"171","car_part_id":"171","bestbuy_id":"1988","category":"battery","brand":"energizer","name":"B24LS","value":"","description":"5250","price":"5250"},</v>
      </c>
      <c r="W172" s="5" t="str">
        <f aca="false">IFERROR(VLOOKUP(B172,Sheet11!$B$2:$I$70,7,0),"")</f>
        <v>{"id":"662","car_part_id":"171","bestbuy_id":"1985","category":"battery","brand":"energizer","name":"B24LS","description":"","price":"5300"},</v>
      </c>
      <c r="X172" s="5" t="str">
        <f aca="false">TRIM(I172)&amp;TRIM(W172)</f>
        <v>{"id":"171","car_part_id":"171","bestbuy_id":"1988","category":"battery","brand":"energizer","name":"B24LS","value":"","description":"5250","price":"5250"},{"id":"662","car_part_id":"171","bestbuy_id":"1985","category":"battery","brand":"energizer","name":"B24LS","description":"","price":"5300"},</v>
      </c>
    </row>
    <row r="173" customFormat="false" ht="13.8" hidden="false" customHeight="false" outlineLevel="0" collapsed="false">
      <c r="A173" s="5" t="n">
        <v>172</v>
      </c>
      <c r="B173" s="5" t="n">
        <v>172</v>
      </c>
      <c r="C173" s="5" t="n">
        <v>1988</v>
      </c>
      <c r="D173" s="5" t="s">
        <v>784</v>
      </c>
      <c r="E173" s="5" t="s">
        <v>785</v>
      </c>
      <c r="F173" s="5" t="str">
        <f aca="false">VLOOKUP(B173,car_part!A173:H791,8,0)</f>
        <v>B24LS</v>
      </c>
      <c r="G173" s="20"/>
      <c r="H173" s="21" t="n">
        <v>5250</v>
      </c>
      <c r="I173" s="5" t="str">
        <f aca="false">"{"&amp;""""&amp;"id"&amp;""""&amp;":"&amp;""""&amp;A173&amp;""""&amp;","&amp;""""&amp;"car_part_id"&amp;""""&amp;":"&amp;""""&amp;B173&amp;""""&amp;","&amp;""""&amp;"bestbuy_id"&amp;""""&amp;":"&amp;""""&amp;C173&amp;""""&amp;","&amp;""""&amp;"category"&amp;""""&amp;":"&amp;""""&amp;D173&amp;""""&amp;","&amp;""""&amp;"brand"&amp;""""&amp;":"&amp;""""&amp;E173&amp;""""&amp;","&amp;""""&amp;"name"&amp;""""&amp;":"&amp;""""&amp;F173&amp;""""&amp;","&amp;""""&amp;"value"&amp;""""&amp;":"&amp;""""&amp;G173&amp;""""&amp;","&amp;""""&amp;"description"&amp;""""&amp;":"&amp;""""&amp;H173&amp;""""&amp;","&amp;""""&amp;"price"&amp;""""&amp;":"&amp;""""&amp;H173&amp;""""&amp;"},"</f>
        <v>{"id":"172","car_part_id":"172","bestbuy_id":"1988","category":"battery","brand":"energizer","name":"B24LS","value":"","description":"5250","price":"5250"},</v>
      </c>
      <c r="W173" s="5" t="str">
        <f aca="false">IFERROR(VLOOKUP(B173,Sheet11!$B$2:$I$70,7,0),"")</f>
        <v>{"id":"663","car_part_id":"172","bestbuy_id":"1985","category":"battery","brand":"energizer","name":"B24LS","description":"","price":"5300"},</v>
      </c>
      <c r="X173" s="5" t="str">
        <f aca="false">TRIM(I173)&amp;TRIM(W173)</f>
        <v>{"id":"172","car_part_id":"172","bestbuy_id":"1988","category":"battery","brand":"energizer","name":"B24LS","value":"","description":"5250","price":"5250"},{"id":"663","car_part_id":"172","bestbuy_id":"1985","category":"battery","brand":"energizer","name":"B24LS","description":"","price":"5300"},</v>
      </c>
    </row>
    <row r="174" customFormat="false" ht="13.8" hidden="false" customHeight="false" outlineLevel="0" collapsed="false">
      <c r="A174" s="5" t="n">
        <v>173</v>
      </c>
      <c r="B174" s="5" t="n">
        <v>173</v>
      </c>
      <c r="C174" s="5" t="n">
        <f aca="false">VLOOKUP(A174,car_part!$A$2:$K$620,11,0)</f>
        <v>0</v>
      </c>
      <c r="D174" s="5" t="s">
        <v>784</v>
      </c>
      <c r="E174" s="5" t="s">
        <v>785</v>
      </c>
      <c r="F174" s="5" t="str">
        <f aca="false">VLOOKUP(B174,car_part!A174:H792,8,0)</f>
        <v>B24RS</v>
      </c>
      <c r="G174" s="20"/>
      <c r="I174" s="5" t="str">
        <f aca="false">"{"&amp;""""&amp;"id"&amp;""""&amp;":"&amp;""""&amp;A174&amp;""""&amp;","&amp;""""&amp;"car_part_id"&amp;""""&amp;":"&amp;""""&amp;B174&amp;""""&amp;","&amp;""""&amp;"bestbuy_id"&amp;""""&amp;":"&amp;""""&amp;C174&amp;""""&amp;","&amp;""""&amp;"category"&amp;""""&amp;":"&amp;""""&amp;D174&amp;""""&amp;","&amp;""""&amp;"brand"&amp;""""&amp;":"&amp;""""&amp;E174&amp;""""&amp;","&amp;""""&amp;"name"&amp;""""&amp;":"&amp;""""&amp;F174&amp;""""&amp;","&amp;""""&amp;"value"&amp;""""&amp;":"&amp;""""&amp;G174&amp;""""&amp;","&amp;""""&amp;"description"&amp;""""&amp;":"&amp;""""&amp;H174&amp;""""&amp;","&amp;""""&amp;"price"&amp;""""&amp;":"&amp;""""&amp;H174&amp;""""&amp;"},"</f>
        <v>{"id":"173","car_part_id":"173","bestbuy_id":"0","category":"battery","brand":"energizer","name":"B24RS","value":"","description":"","price":""},</v>
      </c>
      <c r="W174" s="5" t="str">
        <f aca="false">IFERROR(VLOOKUP(B174,Sheet11!$B$2:$I$70,7,0),"")</f>
        <v/>
      </c>
      <c r="X174" s="5" t="str">
        <f aca="false">TRIM(I174)&amp;TRIM(W174)</f>
        <v>{"id":"173","car_part_id":"173","bestbuy_id":"0","category":"battery","brand":"energizer","name":"B24RS","value":"","description":"","price":""},</v>
      </c>
    </row>
    <row r="175" customFormat="false" ht="13.8" hidden="false" customHeight="false" outlineLevel="0" collapsed="false">
      <c r="A175" s="5" t="n">
        <v>174</v>
      </c>
      <c r="B175" s="5" t="n">
        <v>174</v>
      </c>
      <c r="C175" s="5" t="n">
        <f aca="false">VLOOKUP(A175,car_part!$A$2:$K$620,11,0)</f>
        <v>0</v>
      </c>
      <c r="D175" s="5" t="s">
        <v>784</v>
      </c>
      <c r="E175" s="5" t="s">
        <v>785</v>
      </c>
      <c r="F175" s="5" t="str">
        <f aca="false">VLOOKUP(B175,car_part!A175:H793,8,0)</f>
        <v>B20LS</v>
      </c>
      <c r="G175" s="20"/>
      <c r="I175" s="5" t="str">
        <f aca="false">"{"&amp;""""&amp;"id"&amp;""""&amp;":"&amp;""""&amp;A175&amp;""""&amp;","&amp;""""&amp;"car_part_id"&amp;""""&amp;":"&amp;""""&amp;B175&amp;""""&amp;","&amp;""""&amp;"bestbuy_id"&amp;""""&amp;":"&amp;""""&amp;C175&amp;""""&amp;","&amp;""""&amp;"category"&amp;""""&amp;":"&amp;""""&amp;D175&amp;""""&amp;","&amp;""""&amp;"brand"&amp;""""&amp;":"&amp;""""&amp;E175&amp;""""&amp;","&amp;""""&amp;"name"&amp;""""&amp;":"&amp;""""&amp;F175&amp;""""&amp;","&amp;""""&amp;"value"&amp;""""&amp;":"&amp;""""&amp;G175&amp;""""&amp;","&amp;""""&amp;"description"&amp;""""&amp;":"&amp;""""&amp;H175&amp;""""&amp;","&amp;""""&amp;"price"&amp;""""&amp;":"&amp;""""&amp;H175&amp;""""&amp;"},"</f>
        <v>{"id":"174","car_part_id":"174","bestbuy_id":"0","category":"battery","brand":"energizer","name":"B20LS","value":"","description":"","price":""},</v>
      </c>
      <c r="W175" s="5" t="str">
        <f aca="false">IFERROR(VLOOKUP(B175,Sheet11!$B$2:$I$70,7,0),"")</f>
        <v/>
      </c>
      <c r="X175" s="5" t="str">
        <f aca="false">TRIM(I175)&amp;TRIM(W175)</f>
        <v>{"id":"174","car_part_id":"174","bestbuy_id":"0","category":"battery","brand":"energizer","name":"B20LS","value":"","description":"","price":""},</v>
      </c>
    </row>
    <row r="176" customFormat="false" ht="13.8" hidden="false" customHeight="false" outlineLevel="0" collapsed="false">
      <c r="A176" s="5" t="n">
        <v>175</v>
      </c>
      <c r="B176" s="5" t="n">
        <v>175</v>
      </c>
      <c r="C176" s="5" t="n">
        <v>1988</v>
      </c>
      <c r="D176" s="5" t="s">
        <v>784</v>
      </c>
      <c r="E176" s="5" t="s">
        <v>785</v>
      </c>
      <c r="F176" s="5" t="str">
        <f aca="false">VLOOKUP(B176,car_part!A176:H794,8,0)</f>
        <v>B24LS</v>
      </c>
      <c r="G176" s="20"/>
      <c r="H176" s="21" t="n">
        <v>5250</v>
      </c>
      <c r="I176" s="5" t="str">
        <f aca="false">"{"&amp;""""&amp;"id"&amp;""""&amp;":"&amp;""""&amp;A176&amp;""""&amp;","&amp;""""&amp;"car_part_id"&amp;""""&amp;":"&amp;""""&amp;B176&amp;""""&amp;","&amp;""""&amp;"bestbuy_id"&amp;""""&amp;":"&amp;""""&amp;C176&amp;""""&amp;","&amp;""""&amp;"category"&amp;""""&amp;":"&amp;""""&amp;D176&amp;""""&amp;","&amp;""""&amp;"brand"&amp;""""&amp;":"&amp;""""&amp;E176&amp;""""&amp;","&amp;""""&amp;"name"&amp;""""&amp;":"&amp;""""&amp;F176&amp;""""&amp;","&amp;""""&amp;"value"&amp;""""&amp;":"&amp;""""&amp;G176&amp;""""&amp;","&amp;""""&amp;"description"&amp;""""&amp;":"&amp;""""&amp;H176&amp;""""&amp;","&amp;""""&amp;"price"&amp;""""&amp;":"&amp;""""&amp;H176&amp;""""&amp;"},"</f>
        <v>{"id":"175","car_part_id":"175","bestbuy_id":"1988","category":"battery","brand":"energizer","name":"B24LS","value":"","description":"5250","price":"5250"},</v>
      </c>
      <c r="W176" s="5" t="str">
        <f aca="false">IFERROR(VLOOKUP(B176,Sheet11!$B$2:$I$70,7,0),"")</f>
        <v>{"id":"664","car_part_id":"175","bestbuy_id":"1985","category":"battery","brand":"energizer","name":"B24LS","description":"","price":"5300"},</v>
      </c>
      <c r="X176" s="5" t="str">
        <f aca="false">TRIM(I176)&amp;TRIM(W176)</f>
        <v>{"id":"175","car_part_id":"175","bestbuy_id":"1988","category":"battery","brand":"energizer","name":"B24LS","value":"","description":"5250","price":"5250"},{"id":"664","car_part_id":"175","bestbuy_id":"1985","category":"battery","brand":"energizer","name":"B24LS","description":"","price":"5300"},</v>
      </c>
    </row>
    <row r="177" customFormat="false" ht="13.8" hidden="false" customHeight="false" outlineLevel="0" collapsed="false">
      <c r="A177" s="5" t="n">
        <v>176</v>
      </c>
      <c r="B177" s="5" t="n">
        <v>176</v>
      </c>
      <c r="C177" s="5" t="n">
        <v>1988</v>
      </c>
      <c r="D177" s="5" t="s">
        <v>784</v>
      </c>
      <c r="E177" s="5" t="s">
        <v>785</v>
      </c>
      <c r="F177" s="5" t="str">
        <f aca="false">VLOOKUP(B177,car_part!A177:H795,8,0)</f>
        <v>B24LS</v>
      </c>
      <c r="G177" s="20"/>
      <c r="H177" s="21" t="n">
        <v>5250</v>
      </c>
      <c r="I177" s="5" t="str">
        <f aca="false">"{"&amp;""""&amp;"id"&amp;""""&amp;":"&amp;""""&amp;A177&amp;""""&amp;","&amp;""""&amp;"car_part_id"&amp;""""&amp;":"&amp;""""&amp;B177&amp;""""&amp;","&amp;""""&amp;"bestbuy_id"&amp;""""&amp;":"&amp;""""&amp;C177&amp;""""&amp;","&amp;""""&amp;"category"&amp;""""&amp;":"&amp;""""&amp;D177&amp;""""&amp;","&amp;""""&amp;"brand"&amp;""""&amp;":"&amp;""""&amp;E177&amp;""""&amp;","&amp;""""&amp;"name"&amp;""""&amp;":"&amp;""""&amp;F177&amp;""""&amp;","&amp;""""&amp;"value"&amp;""""&amp;":"&amp;""""&amp;G177&amp;""""&amp;","&amp;""""&amp;"description"&amp;""""&amp;":"&amp;""""&amp;H177&amp;""""&amp;","&amp;""""&amp;"price"&amp;""""&amp;":"&amp;""""&amp;H177&amp;""""&amp;"},"</f>
        <v>{"id":"176","car_part_id":"176","bestbuy_id":"1988","category":"battery","brand":"energizer","name":"B24LS","value":"","description":"5250","price":"5250"},</v>
      </c>
      <c r="W177" s="5" t="str">
        <f aca="false">IFERROR(VLOOKUP(B177,Sheet11!$B$2:$I$70,7,0),"")</f>
        <v>{"id":"665","car_part_id":"176","bestbuy_id":"1985","category":"battery","brand":"energizer","name":"B24LS","description":"","price":"5300"},</v>
      </c>
      <c r="X177" s="5" t="str">
        <f aca="false">TRIM(I177)&amp;TRIM(W177)</f>
        <v>{"id":"176","car_part_id":"176","bestbuy_id":"1988","category":"battery","brand":"energizer","name":"B24LS","value":"","description":"5250","price":"5250"},{"id":"665","car_part_id":"176","bestbuy_id":"1985","category":"battery","brand":"energizer","name":"B24LS","description":"","price":"5300"},</v>
      </c>
    </row>
    <row r="178" customFormat="false" ht="13.8" hidden="false" customHeight="false" outlineLevel="0" collapsed="false">
      <c r="A178" s="5" t="n">
        <v>177</v>
      </c>
      <c r="B178" s="5" t="n">
        <v>177</v>
      </c>
      <c r="C178" s="5" t="n">
        <v>1988</v>
      </c>
      <c r="D178" s="5" t="s">
        <v>784</v>
      </c>
      <c r="E178" s="5" t="s">
        <v>785</v>
      </c>
      <c r="F178" s="5" t="str">
        <f aca="false">VLOOKUP(B178,car_part!A178:H796,8,0)</f>
        <v>B24LS</v>
      </c>
      <c r="G178" s="20"/>
      <c r="H178" s="21" t="n">
        <v>5250</v>
      </c>
      <c r="I178" s="5" t="str">
        <f aca="false">"{"&amp;""""&amp;"id"&amp;""""&amp;":"&amp;""""&amp;A178&amp;""""&amp;","&amp;""""&amp;"car_part_id"&amp;""""&amp;":"&amp;""""&amp;B178&amp;""""&amp;","&amp;""""&amp;"bestbuy_id"&amp;""""&amp;":"&amp;""""&amp;C178&amp;""""&amp;","&amp;""""&amp;"category"&amp;""""&amp;":"&amp;""""&amp;D178&amp;""""&amp;","&amp;""""&amp;"brand"&amp;""""&amp;":"&amp;""""&amp;E178&amp;""""&amp;","&amp;""""&amp;"name"&amp;""""&amp;":"&amp;""""&amp;F178&amp;""""&amp;","&amp;""""&amp;"value"&amp;""""&amp;":"&amp;""""&amp;G178&amp;""""&amp;","&amp;""""&amp;"description"&amp;""""&amp;":"&amp;""""&amp;H178&amp;""""&amp;","&amp;""""&amp;"price"&amp;""""&amp;":"&amp;""""&amp;H178&amp;""""&amp;"},"</f>
        <v>{"id":"177","car_part_id":"177","bestbuy_id":"1988","category":"battery","brand":"energizer","name":"B24LS","value":"","description":"5250","price":"5250"},</v>
      </c>
      <c r="W178" s="5" t="str">
        <f aca="false">IFERROR(VLOOKUP(B178,Sheet11!$B$2:$I$70,7,0),"")</f>
        <v>{"id":"666","car_part_id":"177","bestbuy_id":"1985","category":"battery","brand":"energizer","name":"B24LS","description":"","price":"5300"},</v>
      </c>
      <c r="X178" s="5" t="str">
        <f aca="false">TRIM(I178)&amp;TRIM(W178)</f>
        <v>{"id":"177","car_part_id":"177","bestbuy_id":"1988","category":"battery","brand":"energizer","name":"B24LS","value":"","description":"5250","price":"5250"},{"id":"666","car_part_id":"177","bestbuy_id":"1985","category":"battery","brand":"energizer","name":"B24LS","description":"","price":"5300"},</v>
      </c>
    </row>
    <row r="179" customFormat="false" ht="13.8" hidden="false" customHeight="false" outlineLevel="0" collapsed="false">
      <c r="A179" s="5" t="n">
        <v>178</v>
      </c>
      <c r="B179" s="5" t="n">
        <v>178</v>
      </c>
      <c r="C179" s="5" t="n">
        <v>1988</v>
      </c>
      <c r="D179" s="5" t="s">
        <v>784</v>
      </c>
      <c r="E179" s="5" t="s">
        <v>785</v>
      </c>
      <c r="F179" s="5" t="str">
        <f aca="false">VLOOKUP(B179,car_part!A179:H797,8,0)</f>
        <v>B24LS</v>
      </c>
      <c r="G179" s="20"/>
      <c r="H179" s="21" t="n">
        <v>5250</v>
      </c>
      <c r="I179" s="5" t="str">
        <f aca="false">"{"&amp;""""&amp;"id"&amp;""""&amp;":"&amp;""""&amp;A179&amp;""""&amp;","&amp;""""&amp;"car_part_id"&amp;""""&amp;":"&amp;""""&amp;B179&amp;""""&amp;","&amp;""""&amp;"bestbuy_id"&amp;""""&amp;":"&amp;""""&amp;C179&amp;""""&amp;","&amp;""""&amp;"category"&amp;""""&amp;":"&amp;""""&amp;D179&amp;""""&amp;","&amp;""""&amp;"brand"&amp;""""&amp;":"&amp;""""&amp;E179&amp;""""&amp;","&amp;""""&amp;"name"&amp;""""&amp;":"&amp;""""&amp;F179&amp;""""&amp;","&amp;""""&amp;"value"&amp;""""&amp;":"&amp;""""&amp;G179&amp;""""&amp;","&amp;""""&amp;"description"&amp;""""&amp;":"&amp;""""&amp;H179&amp;""""&amp;","&amp;""""&amp;"price"&amp;""""&amp;":"&amp;""""&amp;H179&amp;""""&amp;"},"</f>
        <v>{"id":"178","car_part_id":"178","bestbuy_id":"1988","category":"battery","brand":"energizer","name":"B24LS","value":"","description":"5250","price":"5250"},</v>
      </c>
      <c r="W179" s="5" t="str">
        <f aca="false">IFERROR(VLOOKUP(B179,Sheet11!$B$2:$I$70,7,0),"")</f>
        <v>{"id":"667","car_part_id":"178","bestbuy_id":"1985","category":"battery","brand":"energizer","name":"B24LS","description":"","price":"5300"},</v>
      </c>
      <c r="X179" s="5" t="str">
        <f aca="false">TRIM(I179)&amp;TRIM(W179)</f>
        <v>{"id":"178","car_part_id":"178","bestbuy_id":"1988","category":"battery","brand":"energizer","name":"B24LS","value":"","description":"5250","price":"5250"},{"id":"667","car_part_id":"178","bestbuy_id":"1985","category":"battery","brand":"energizer","name":"B24LS","description":"","price":"5300"},</v>
      </c>
    </row>
    <row r="180" customFormat="false" ht="13.8" hidden="false" customHeight="false" outlineLevel="0" collapsed="false">
      <c r="A180" s="5" t="n">
        <v>179</v>
      </c>
      <c r="B180" s="5" t="n">
        <v>179</v>
      </c>
      <c r="C180" s="5" t="n">
        <f aca="false">VLOOKUP(A180,car_part!$A$2:$K$620,11,0)</f>
        <v>1995</v>
      </c>
      <c r="D180" s="5" t="s">
        <v>784</v>
      </c>
      <c r="E180" s="5" t="s">
        <v>785</v>
      </c>
      <c r="F180" s="5" t="str">
        <f aca="false">VLOOKUP(B180,car_part!A180:H798,8,0)</f>
        <v>D26L</v>
      </c>
      <c r="G180" s="20"/>
      <c r="H180" s="21" t="n">
        <v>6300</v>
      </c>
      <c r="I180" s="5" t="str">
        <f aca="false">"{"&amp;""""&amp;"id"&amp;""""&amp;":"&amp;""""&amp;A180&amp;""""&amp;","&amp;""""&amp;"car_part_id"&amp;""""&amp;":"&amp;""""&amp;B180&amp;""""&amp;","&amp;""""&amp;"bestbuy_id"&amp;""""&amp;":"&amp;""""&amp;C180&amp;""""&amp;","&amp;""""&amp;"category"&amp;""""&amp;":"&amp;""""&amp;D180&amp;""""&amp;","&amp;""""&amp;"brand"&amp;""""&amp;":"&amp;""""&amp;E180&amp;""""&amp;","&amp;""""&amp;"name"&amp;""""&amp;":"&amp;""""&amp;F180&amp;""""&amp;","&amp;""""&amp;"value"&amp;""""&amp;":"&amp;""""&amp;G180&amp;""""&amp;","&amp;""""&amp;"description"&amp;""""&amp;":"&amp;""""&amp;H180&amp;""""&amp;","&amp;""""&amp;"price"&amp;""""&amp;":"&amp;""""&amp;H180&amp;""""&amp;"},"</f>
        <v>{"id":"179","car_part_id":"179","bestbuy_id":"1995","category":"battery","brand":"energizer","name":"D26L","value":"","description":"6300","price":"6300"},</v>
      </c>
      <c r="W180" s="5" t="str">
        <f aca="false">IFERROR(VLOOKUP(B180,Sheet11!$B$2:$I$70,7,0),"")</f>
        <v/>
      </c>
      <c r="X180" s="5" t="str">
        <f aca="false">TRIM(I180)&amp;TRIM(W180)</f>
        <v>{"id":"179","car_part_id":"179","bestbuy_id":"1995","category":"battery","brand":"energizer","name":"D26L","value":"","description":"6300","price":"6300"},</v>
      </c>
    </row>
    <row r="181" customFormat="false" ht="13.8" hidden="false" customHeight="false" outlineLevel="0" collapsed="false">
      <c r="A181" s="5" t="n">
        <v>180</v>
      </c>
      <c r="B181" s="5" t="n">
        <v>180</v>
      </c>
      <c r="C181" s="5" t="n">
        <f aca="false">VLOOKUP(A181,car_part!$A$2:$K$620,11,0)</f>
        <v>1995</v>
      </c>
      <c r="D181" s="5" t="s">
        <v>784</v>
      </c>
      <c r="E181" s="5" t="s">
        <v>785</v>
      </c>
      <c r="F181" s="5" t="str">
        <f aca="false">VLOOKUP(B181,car_part!A181:H799,8,0)</f>
        <v>D26L</v>
      </c>
      <c r="G181" s="20"/>
      <c r="H181" s="21" t="n">
        <v>6300</v>
      </c>
      <c r="I181" s="5" t="str">
        <f aca="false">"{"&amp;""""&amp;"id"&amp;""""&amp;":"&amp;""""&amp;A181&amp;""""&amp;","&amp;""""&amp;"car_part_id"&amp;""""&amp;":"&amp;""""&amp;B181&amp;""""&amp;","&amp;""""&amp;"bestbuy_id"&amp;""""&amp;":"&amp;""""&amp;C181&amp;""""&amp;","&amp;""""&amp;"category"&amp;""""&amp;":"&amp;""""&amp;D181&amp;""""&amp;","&amp;""""&amp;"brand"&amp;""""&amp;":"&amp;""""&amp;E181&amp;""""&amp;","&amp;""""&amp;"name"&amp;""""&amp;":"&amp;""""&amp;F181&amp;""""&amp;","&amp;""""&amp;"value"&amp;""""&amp;":"&amp;""""&amp;G181&amp;""""&amp;","&amp;""""&amp;"description"&amp;""""&amp;":"&amp;""""&amp;H181&amp;""""&amp;","&amp;""""&amp;"price"&amp;""""&amp;":"&amp;""""&amp;H181&amp;""""&amp;"},"</f>
        <v>{"id":"180","car_part_id":"180","bestbuy_id":"1995","category":"battery","brand":"energizer","name":"D26L","value":"","description":"6300","price":"6300"},</v>
      </c>
      <c r="W181" s="5" t="str">
        <f aca="false">IFERROR(VLOOKUP(B181,Sheet11!$B$2:$I$70,7,0),"")</f>
        <v/>
      </c>
      <c r="X181" s="5" t="str">
        <f aca="false">TRIM(I181)&amp;TRIM(W181)</f>
        <v>{"id":"180","car_part_id":"180","bestbuy_id":"1995","category":"battery","brand":"energizer","name":"D26L","value":"","description":"6300","price":"6300"},</v>
      </c>
    </row>
    <row r="182" customFormat="false" ht="13.8" hidden="false" customHeight="false" outlineLevel="0" collapsed="false">
      <c r="A182" s="5" t="n">
        <v>181</v>
      </c>
      <c r="B182" s="5" t="n">
        <v>181</v>
      </c>
      <c r="C182" s="5" t="n">
        <f aca="false">VLOOKUP(A182,car_part!$A$2:$K$620,11,0)</f>
        <v>1995</v>
      </c>
      <c r="D182" s="5" t="s">
        <v>784</v>
      </c>
      <c r="E182" s="5" t="s">
        <v>785</v>
      </c>
      <c r="F182" s="5" t="str">
        <f aca="false">VLOOKUP(B182,car_part!A182:H800,8,0)</f>
        <v>D26L</v>
      </c>
      <c r="G182" s="23"/>
      <c r="H182" s="21" t="n">
        <v>6300</v>
      </c>
      <c r="I182" s="5" t="str">
        <f aca="false">"{"&amp;""""&amp;"id"&amp;""""&amp;":"&amp;""""&amp;A182&amp;""""&amp;","&amp;""""&amp;"car_part_id"&amp;""""&amp;":"&amp;""""&amp;B182&amp;""""&amp;","&amp;""""&amp;"bestbuy_id"&amp;""""&amp;":"&amp;""""&amp;C182&amp;""""&amp;","&amp;""""&amp;"category"&amp;""""&amp;":"&amp;""""&amp;D182&amp;""""&amp;","&amp;""""&amp;"brand"&amp;""""&amp;":"&amp;""""&amp;E182&amp;""""&amp;","&amp;""""&amp;"name"&amp;""""&amp;":"&amp;""""&amp;F182&amp;""""&amp;","&amp;""""&amp;"value"&amp;""""&amp;":"&amp;""""&amp;G182&amp;""""&amp;","&amp;""""&amp;"description"&amp;""""&amp;":"&amp;""""&amp;H182&amp;""""&amp;","&amp;""""&amp;"price"&amp;""""&amp;":"&amp;""""&amp;H182&amp;""""&amp;"},"</f>
        <v>{"id":"181","car_part_id":"181","bestbuy_id":"1995","category":"battery","brand":"energizer","name":"D26L","value":"","description":"6300","price":"6300"},</v>
      </c>
      <c r="W182" s="5" t="str">
        <f aca="false">IFERROR(VLOOKUP(B182,Sheet11!$B$2:$I$70,7,0),"")</f>
        <v/>
      </c>
      <c r="X182" s="5" t="str">
        <f aca="false">TRIM(I182)&amp;TRIM(W182)</f>
        <v>{"id":"181","car_part_id":"181","bestbuy_id":"1995","category":"battery","brand":"energizer","name":"D26L","value":"","description":"6300","price":"6300"},</v>
      </c>
    </row>
    <row r="183" customFormat="false" ht="13.8" hidden="false" customHeight="false" outlineLevel="0" collapsed="false">
      <c r="A183" s="5" t="n">
        <v>182</v>
      </c>
      <c r="B183" s="5" t="n">
        <v>182</v>
      </c>
      <c r="C183" s="5" t="n">
        <f aca="false">VLOOKUP(A183,car_part!$A$2:$K$620,11,0)</f>
        <v>1999</v>
      </c>
      <c r="D183" s="5" t="s">
        <v>784</v>
      </c>
      <c r="E183" s="5" t="s">
        <v>785</v>
      </c>
      <c r="F183" s="5" t="str">
        <f aca="false">VLOOKUP(B183,car_part!A183:H801,8,0)</f>
        <v>EFB D23L</v>
      </c>
      <c r="G183" s="20"/>
      <c r="I183" s="5" t="str">
        <f aca="false">"{"&amp;""""&amp;"id"&amp;""""&amp;":"&amp;""""&amp;A183&amp;""""&amp;","&amp;""""&amp;"car_part_id"&amp;""""&amp;":"&amp;""""&amp;B183&amp;""""&amp;","&amp;""""&amp;"bestbuy_id"&amp;""""&amp;":"&amp;""""&amp;C183&amp;""""&amp;","&amp;""""&amp;"category"&amp;""""&amp;":"&amp;""""&amp;D183&amp;""""&amp;","&amp;""""&amp;"brand"&amp;""""&amp;":"&amp;""""&amp;E183&amp;""""&amp;","&amp;""""&amp;"name"&amp;""""&amp;":"&amp;""""&amp;F183&amp;""""&amp;","&amp;""""&amp;"value"&amp;""""&amp;":"&amp;""""&amp;G183&amp;""""&amp;","&amp;""""&amp;"description"&amp;""""&amp;":"&amp;""""&amp;H183&amp;""""&amp;","&amp;""""&amp;"price"&amp;""""&amp;":"&amp;""""&amp;H183&amp;""""&amp;"},"</f>
        <v>{"id":"182","car_part_id":"182","bestbuy_id":"1999","category":"battery","brand":"energizer","name":"EFB D23L","value":"","description":"","price":""},</v>
      </c>
      <c r="W183" s="5" t="str">
        <f aca="false">IFERROR(VLOOKUP(B183,Sheet11!$B$2:$I$70,7,0),"")</f>
        <v/>
      </c>
      <c r="X183" s="5" t="str">
        <f aca="false">TRIM(I183)&amp;TRIM(W183)</f>
        <v>{"id":"182","car_part_id":"182","bestbuy_id":"1999","category":"battery","brand":"energizer","name":"EFB D23L","value":"","description":"","price":""},</v>
      </c>
    </row>
    <row r="184" customFormat="false" ht="13.8" hidden="false" customHeight="false" outlineLevel="0" collapsed="false">
      <c r="A184" s="5" t="n">
        <v>183</v>
      </c>
      <c r="B184" s="5" t="n">
        <v>183</v>
      </c>
      <c r="C184" s="5" t="n">
        <f aca="false">VLOOKUP(A184,car_part!$A$2:$K$620,11,0)</f>
        <v>1995</v>
      </c>
      <c r="D184" s="5" t="s">
        <v>784</v>
      </c>
      <c r="E184" s="5" t="s">
        <v>785</v>
      </c>
      <c r="F184" s="5" t="str">
        <f aca="false">VLOOKUP(B184,car_part!A184:H802,8,0)</f>
        <v>D26L</v>
      </c>
      <c r="G184" s="20"/>
      <c r="H184" s="21" t="n">
        <v>6300</v>
      </c>
      <c r="I184" s="5" t="str">
        <f aca="false">"{"&amp;""""&amp;"id"&amp;""""&amp;":"&amp;""""&amp;A184&amp;""""&amp;","&amp;""""&amp;"car_part_id"&amp;""""&amp;":"&amp;""""&amp;B184&amp;""""&amp;","&amp;""""&amp;"bestbuy_id"&amp;""""&amp;":"&amp;""""&amp;C184&amp;""""&amp;","&amp;""""&amp;"category"&amp;""""&amp;":"&amp;""""&amp;D184&amp;""""&amp;","&amp;""""&amp;"brand"&amp;""""&amp;":"&amp;""""&amp;E184&amp;""""&amp;","&amp;""""&amp;"name"&amp;""""&amp;":"&amp;""""&amp;F184&amp;""""&amp;","&amp;""""&amp;"value"&amp;""""&amp;":"&amp;""""&amp;G184&amp;""""&amp;","&amp;""""&amp;"description"&amp;""""&amp;":"&amp;""""&amp;H184&amp;""""&amp;","&amp;""""&amp;"price"&amp;""""&amp;":"&amp;""""&amp;H184&amp;""""&amp;"},"</f>
        <v>{"id":"183","car_part_id":"183","bestbuy_id":"1995","category":"battery","brand":"energizer","name":"D26L","value":"","description":"6300","price":"6300"},</v>
      </c>
      <c r="W184" s="5" t="str">
        <f aca="false">IFERROR(VLOOKUP(B184,Sheet11!$B$2:$I$70,7,0),"")</f>
        <v/>
      </c>
      <c r="X184" s="5" t="str">
        <f aca="false">TRIM(I184)&amp;TRIM(W184)</f>
        <v>{"id":"183","car_part_id":"183","bestbuy_id":"1995","category":"battery","brand":"energizer","name":"D26L","value":"","description":"6300","price":"6300"},</v>
      </c>
    </row>
    <row r="185" customFormat="false" ht="13.8" hidden="false" customHeight="false" outlineLevel="0" collapsed="false">
      <c r="A185" s="5" t="n">
        <v>184</v>
      </c>
      <c r="B185" s="5" t="n">
        <v>184</v>
      </c>
      <c r="C185" s="5" t="n">
        <f aca="false">VLOOKUP(A185,car_part!$A$2:$K$620,11,0)</f>
        <v>0</v>
      </c>
      <c r="D185" s="5" t="s">
        <v>784</v>
      </c>
      <c r="E185" s="5" t="s">
        <v>785</v>
      </c>
      <c r="F185" s="5" t="str">
        <f aca="false">VLOOKUP(B185,car_part!A185:H803,8,0)</f>
        <v>For Development</v>
      </c>
      <c r="G185" s="20"/>
      <c r="I185" s="5" t="str">
        <f aca="false">"{"&amp;""""&amp;"id"&amp;""""&amp;":"&amp;""""&amp;A185&amp;""""&amp;","&amp;""""&amp;"car_part_id"&amp;""""&amp;":"&amp;""""&amp;B185&amp;""""&amp;","&amp;""""&amp;"bestbuy_id"&amp;""""&amp;":"&amp;""""&amp;C185&amp;""""&amp;","&amp;""""&amp;"category"&amp;""""&amp;":"&amp;""""&amp;D185&amp;""""&amp;","&amp;""""&amp;"brand"&amp;""""&amp;":"&amp;""""&amp;E185&amp;""""&amp;","&amp;""""&amp;"name"&amp;""""&amp;":"&amp;""""&amp;F185&amp;""""&amp;","&amp;""""&amp;"value"&amp;""""&amp;":"&amp;""""&amp;G185&amp;""""&amp;","&amp;""""&amp;"description"&amp;""""&amp;":"&amp;""""&amp;H185&amp;""""&amp;","&amp;""""&amp;"price"&amp;""""&amp;":"&amp;""""&amp;H185&amp;""""&amp;"},"</f>
        <v>{"id":"184","car_part_id":"184","bestbuy_id":"0","category":"battery","brand":"energizer","name":"For Development","value":"","description":"","price":""},</v>
      </c>
      <c r="W185" s="5" t="str">
        <f aca="false">IFERROR(VLOOKUP(B185,Sheet11!$B$2:$I$70,7,0),"")</f>
        <v/>
      </c>
      <c r="X185" s="5" t="str">
        <f aca="false">TRIM(I185)&amp;TRIM(W185)</f>
        <v>{"id":"184","car_part_id":"184","bestbuy_id":"0","category":"battery","brand":"energizer","name":"For Development","value":"","description":"","price":""},</v>
      </c>
    </row>
    <row r="186" customFormat="false" ht="13.8" hidden="false" customHeight="false" outlineLevel="0" collapsed="false">
      <c r="A186" s="5" t="n">
        <v>185</v>
      </c>
      <c r="B186" s="5" t="n">
        <v>185</v>
      </c>
      <c r="C186" s="5" t="n">
        <f aca="false">VLOOKUP(A186,car_part!$A$2:$K$620,11,0)</f>
        <v>1983</v>
      </c>
      <c r="D186" s="5" t="s">
        <v>784</v>
      </c>
      <c r="E186" s="5" t="s">
        <v>785</v>
      </c>
      <c r="F186" s="5" t="str">
        <f aca="false">VLOOKUP(B186,car_part!A186:H804,8,0)</f>
        <v>D23L</v>
      </c>
      <c r="G186" s="20"/>
      <c r="H186" s="21" t="n">
        <v>5950</v>
      </c>
      <c r="I186" s="5" t="str">
        <f aca="false">"{"&amp;""""&amp;"id"&amp;""""&amp;":"&amp;""""&amp;A186&amp;""""&amp;","&amp;""""&amp;"car_part_id"&amp;""""&amp;":"&amp;""""&amp;B186&amp;""""&amp;","&amp;""""&amp;"bestbuy_id"&amp;""""&amp;":"&amp;""""&amp;C186&amp;""""&amp;","&amp;""""&amp;"category"&amp;""""&amp;":"&amp;""""&amp;D186&amp;""""&amp;","&amp;""""&amp;"brand"&amp;""""&amp;":"&amp;""""&amp;E186&amp;""""&amp;","&amp;""""&amp;"name"&amp;""""&amp;":"&amp;""""&amp;F186&amp;""""&amp;","&amp;""""&amp;"value"&amp;""""&amp;":"&amp;""""&amp;G186&amp;""""&amp;","&amp;""""&amp;"description"&amp;""""&amp;":"&amp;""""&amp;H186&amp;""""&amp;","&amp;""""&amp;"price"&amp;""""&amp;":"&amp;""""&amp;H186&amp;""""&amp;"},"</f>
        <v>{"id":"185","car_part_id":"185","bestbuy_id":"1983","category":"battery","brand":"energizer","name":"D23L","value":"","description":"5950","price":"5950"},</v>
      </c>
      <c r="W186" s="5" t="str">
        <f aca="false">IFERROR(VLOOKUP(B186,Sheet11!$B$2:$I$70,7,0),"")</f>
        <v/>
      </c>
      <c r="X186" s="5" t="str">
        <f aca="false">TRIM(I186)&amp;TRIM(W186)</f>
        <v>{"id":"185","car_part_id":"185","bestbuy_id":"1983","category":"battery","brand":"energizer","name":"D23L","value":"","description":"5950","price":"5950"},</v>
      </c>
    </row>
    <row r="187" customFormat="false" ht="13.8" hidden="false" customHeight="false" outlineLevel="0" collapsed="false">
      <c r="A187" s="5" t="n">
        <v>186</v>
      </c>
      <c r="B187" s="5" t="n">
        <v>186</v>
      </c>
      <c r="C187" s="5" t="n">
        <v>1986</v>
      </c>
      <c r="D187" s="5" t="s">
        <v>784</v>
      </c>
      <c r="E187" s="5" t="s">
        <v>785</v>
      </c>
      <c r="F187" s="5" t="str">
        <f aca="false">VLOOKUP(B187,car_part!A187:H805,8,0)</f>
        <v>B24L</v>
      </c>
      <c r="G187" s="20"/>
      <c r="H187" s="21" t="n">
        <v>5300</v>
      </c>
      <c r="I187" s="5" t="str">
        <f aca="false">"{"&amp;""""&amp;"id"&amp;""""&amp;":"&amp;""""&amp;A187&amp;""""&amp;","&amp;""""&amp;"car_part_id"&amp;""""&amp;":"&amp;""""&amp;B187&amp;""""&amp;","&amp;""""&amp;"bestbuy_id"&amp;""""&amp;":"&amp;""""&amp;C187&amp;""""&amp;","&amp;""""&amp;"category"&amp;""""&amp;":"&amp;""""&amp;D187&amp;""""&amp;","&amp;""""&amp;"brand"&amp;""""&amp;":"&amp;""""&amp;E187&amp;""""&amp;","&amp;""""&amp;"name"&amp;""""&amp;":"&amp;""""&amp;F187&amp;""""&amp;","&amp;""""&amp;"value"&amp;""""&amp;":"&amp;""""&amp;G187&amp;""""&amp;","&amp;""""&amp;"description"&amp;""""&amp;":"&amp;""""&amp;H187&amp;""""&amp;","&amp;""""&amp;"price"&amp;""""&amp;":"&amp;""""&amp;H187&amp;""""&amp;"},"</f>
        <v>{"id":"186","car_part_id":"186","bestbuy_id":"1986","category":"battery","brand":"energizer","name":"B24L","value":"","description":"5300","price":"5300"},</v>
      </c>
      <c r="W187" s="5" t="str">
        <f aca="false">IFERROR(VLOOKUP(B187,Sheet11!$B$2:$I$70,7,0),"")</f>
        <v>{"id":"645","car_part_id":"186","bestbuy_id":"1993","category":"battery","brand":"energizer","name":"B24L","description":"","price":"5250"},</v>
      </c>
      <c r="X187" s="5" t="str">
        <f aca="false">TRIM(I187)&amp;TRIM(W187)</f>
        <v>{"id":"186","car_part_id":"186","bestbuy_id":"1986","category":"battery","brand":"energizer","name":"B24L","value":"","description":"5300","price":"5300"},{"id":"645","car_part_id":"186","bestbuy_id":"1993","category":"battery","brand":"energizer","name":"B24L","description":"","price":"5250"},</v>
      </c>
    </row>
    <row r="188" customFormat="false" ht="13.8" hidden="false" customHeight="false" outlineLevel="0" collapsed="false">
      <c r="A188" s="5" t="n">
        <v>187</v>
      </c>
      <c r="B188" s="5" t="n">
        <v>187</v>
      </c>
      <c r="C188" s="5" t="n">
        <v>1986</v>
      </c>
      <c r="D188" s="5" t="s">
        <v>784</v>
      </c>
      <c r="E188" s="5" t="s">
        <v>785</v>
      </c>
      <c r="F188" s="5" t="str">
        <f aca="false">VLOOKUP(B188,car_part!A188:H806,8,0)</f>
        <v>B24L</v>
      </c>
      <c r="G188" s="20"/>
      <c r="H188" s="21" t="n">
        <v>5300</v>
      </c>
      <c r="I188" s="5" t="str">
        <f aca="false">"{"&amp;""""&amp;"id"&amp;""""&amp;":"&amp;""""&amp;A188&amp;""""&amp;","&amp;""""&amp;"car_part_id"&amp;""""&amp;":"&amp;""""&amp;B188&amp;""""&amp;","&amp;""""&amp;"bestbuy_id"&amp;""""&amp;":"&amp;""""&amp;C188&amp;""""&amp;","&amp;""""&amp;"category"&amp;""""&amp;":"&amp;""""&amp;D188&amp;""""&amp;","&amp;""""&amp;"brand"&amp;""""&amp;":"&amp;""""&amp;E188&amp;""""&amp;","&amp;""""&amp;"name"&amp;""""&amp;":"&amp;""""&amp;F188&amp;""""&amp;","&amp;""""&amp;"value"&amp;""""&amp;":"&amp;""""&amp;G188&amp;""""&amp;","&amp;""""&amp;"description"&amp;""""&amp;":"&amp;""""&amp;H188&amp;""""&amp;","&amp;""""&amp;"price"&amp;""""&amp;":"&amp;""""&amp;H188&amp;""""&amp;"},"</f>
        <v>{"id":"187","car_part_id":"187","bestbuy_id":"1986","category":"battery","brand":"energizer","name":"B24L","value":"","description":"5300","price":"5300"},</v>
      </c>
      <c r="W188" s="5" t="str">
        <f aca="false">IFERROR(VLOOKUP(B188,Sheet11!$B$2:$I$70,7,0),"")</f>
        <v>{"id":"646","car_part_id":"187","bestbuy_id":"1993","category":"battery","brand":"energizer","name":"B24L","description":"","price":"5250"},</v>
      </c>
      <c r="X188" s="5" t="str">
        <f aca="false">TRIM(I188)&amp;TRIM(W188)</f>
        <v>{"id":"187","car_part_id":"187","bestbuy_id":"1986","category":"battery","brand":"energizer","name":"B24L","value":"","description":"5300","price":"5300"},{"id":"646","car_part_id":"187","bestbuy_id":"1993","category":"battery","brand":"energizer","name":"B24L","description":"","price":"5250"},</v>
      </c>
    </row>
    <row r="189" customFormat="false" ht="13.8" hidden="false" customHeight="false" outlineLevel="0" collapsed="false">
      <c r="A189" s="5" t="n">
        <v>188</v>
      </c>
      <c r="B189" s="5" t="n">
        <v>188</v>
      </c>
      <c r="C189" s="5" t="n">
        <v>1988</v>
      </c>
      <c r="D189" s="5" t="s">
        <v>784</v>
      </c>
      <c r="E189" s="5" t="s">
        <v>785</v>
      </c>
      <c r="F189" s="5" t="str">
        <f aca="false">VLOOKUP(B189,car_part!A189:H807,8,0)</f>
        <v>B24LS</v>
      </c>
      <c r="G189" s="20"/>
      <c r="H189" s="21" t="n">
        <v>5250</v>
      </c>
      <c r="I189" s="5" t="str">
        <f aca="false">"{"&amp;""""&amp;"id"&amp;""""&amp;":"&amp;""""&amp;A189&amp;""""&amp;","&amp;""""&amp;"car_part_id"&amp;""""&amp;":"&amp;""""&amp;B189&amp;""""&amp;","&amp;""""&amp;"bestbuy_id"&amp;""""&amp;":"&amp;""""&amp;C189&amp;""""&amp;","&amp;""""&amp;"category"&amp;""""&amp;":"&amp;""""&amp;D189&amp;""""&amp;","&amp;""""&amp;"brand"&amp;""""&amp;":"&amp;""""&amp;E189&amp;""""&amp;","&amp;""""&amp;"name"&amp;""""&amp;":"&amp;""""&amp;F189&amp;""""&amp;","&amp;""""&amp;"value"&amp;""""&amp;":"&amp;""""&amp;G189&amp;""""&amp;","&amp;""""&amp;"description"&amp;""""&amp;":"&amp;""""&amp;H189&amp;""""&amp;","&amp;""""&amp;"price"&amp;""""&amp;":"&amp;""""&amp;H189&amp;""""&amp;"},"</f>
        <v>{"id":"188","car_part_id":"188","bestbuy_id":"1988","category":"battery","brand":"energizer","name":"B24LS","value":"","description":"5250","price":"5250"},</v>
      </c>
      <c r="W189" s="5" t="str">
        <f aca="false">IFERROR(VLOOKUP(B189,Sheet11!$B$2:$I$70,7,0),"")</f>
        <v>{"id":"668","car_part_id":"188","bestbuy_id":"1985","category":"battery","brand":"energizer","name":"B24LS","description":"","price":"5300"},</v>
      </c>
      <c r="X189" s="5" t="str">
        <f aca="false">TRIM(I189)&amp;TRIM(W189)</f>
        <v>{"id":"188","car_part_id":"188","bestbuy_id":"1988","category":"battery","brand":"energizer","name":"B24LS","value":"","description":"5250","price":"5250"},{"id":"668","car_part_id":"188","bestbuy_id":"1985","category":"battery","brand":"energizer","name":"B24LS","description":"","price":"5300"},</v>
      </c>
    </row>
    <row r="190" customFormat="false" ht="13.8" hidden="false" customHeight="false" outlineLevel="0" collapsed="false">
      <c r="A190" s="5" t="n">
        <v>189</v>
      </c>
      <c r="B190" s="5" t="n">
        <v>189</v>
      </c>
      <c r="C190" s="5" t="n">
        <f aca="false">VLOOKUP(A190,car_part!$A$2:$K$620,11,0)</f>
        <v>1995</v>
      </c>
      <c r="D190" s="5" t="s">
        <v>784</v>
      </c>
      <c r="E190" s="5" t="s">
        <v>785</v>
      </c>
      <c r="F190" s="5" t="str">
        <f aca="false">VLOOKUP(B190,car_part!A190:H808,8,0)</f>
        <v>D26L</v>
      </c>
      <c r="G190" s="20"/>
      <c r="H190" s="21" t="n">
        <v>6300</v>
      </c>
      <c r="I190" s="5" t="str">
        <f aca="false">"{"&amp;""""&amp;"id"&amp;""""&amp;":"&amp;""""&amp;A190&amp;""""&amp;","&amp;""""&amp;"car_part_id"&amp;""""&amp;":"&amp;""""&amp;B190&amp;""""&amp;","&amp;""""&amp;"bestbuy_id"&amp;""""&amp;":"&amp;""""&amp;C190&amp;""""&amp;","&amp;""""&amp;"category"&amp;""""&amp;":"&amp;""""&amp;D190&amp;""""&amp;","&amp;""""&amp;"brand"&amp;""""&amp;":"&amp;""""&amp;E190&amp;""""&amp;","&amp;""""&amp;"name"&amp;""""&amp;":"&amp;""""&amp;F190&amp;""""&amp;","&amp;""""&amp;"value"&amp;""""&amp;":"&amp;""""&amp;G190&amp;""""&amp;","&amp;""""&amp;"description"&amp;""""&amp;":"&amp;""""&amp;H190&amp;""""&amp;","&amp;""""&amp;"price"&amp;""""&amp;":"&amp;""""&amp;H190&amp;""""&amp;"},"</f>
        <v>{"id":"189","car_part_id":"189","bestbuy_id":"1995","category":"battery","brand":"energizer","name":"D26L","value":"","description":"6300","price":"6300"},</v>
      </c>
      <c r="W190" s="5" t="str">
        <f aca="false">IFERROR(VLOOKUP(B190,Sheet11!$B$2:$I$70,7,0),"")</f>
        <v/>
      </c>
      <c r="X190" s="5" t="str">
        <f aca="false">TRIM(I190)&amp;TRIM(W190)</f>
        <v>{"id":"189","car_part_id":"189","bestbuy_id":"1995","category":"battery","brand":"energizer","name":"D26L","value":"","description":"6300","price":"6300"},</v>
      </c>
    </row>
    <row r="191" customFormat="false" ht="13.8" hidden="false" customHeight="false" outlineLevel="0" collapsed="false">
      <c r="A191" s="5" t="n">
        <v>190</v>
      </c>
      <c r="B191" s="5" t="n">
        <v>190</v>
      </c>
      <c r="C191" s="5" t="n">
        <f aca="false">VLOOKUP(A191,car_part!$A$2:$K$620,11,0)</f>
        <v>1983</v>
      </c>
      <c r="D191" s="5" t="s">
        <v>784</v>
      </c>
      <c r="E191" s="5" t="s">
        <v>785</v>
      </c>
      <c r="F191" s="5" t="str">
        <f aca="false">VLOOKUP(B191,car_part!A191:H809,8,0)</f>
        <v>D23L</v>
      </c>
      <c r="G191" s="20"/>
      <c r="H191" s="21" t="n">
        <v>5950</v>
      </c>
      <c r="I191" s="5" t="str">
        <f aca="false">"{"&amp;""""&amp;"id"&amp;""""&amp;":"&amp;""""&amp;A191&amp;""""&amp;","&amp;""""&amp;"car_part_id"&amp;""""&amp;":"&amp;""""&amp;B191&amp;""""&amp;","&amp;""""&amp;"bestbuy_id"&amp;""""&amp;":"&amp;""""&amp;C191&amp;""""&amp;","&amp;""""&amp;"category"&amp;""""&amp;":"&amp;""""&amp;D191&amp;""""&amp;","&amp;""""&amp;"brand"&amp;""""&amp;":"&amp;""""&amp;E191&amp;""""&amp;","&amp;""""&amp;"name"&amp;""""&amp;":"&amp;""""&amp;F191&amp;""""&amp;","&amp;""""&amp;"value"&amp;""""&amp;":"&amp;""""&amp;G191&amp;""""&amp;","&amp;""""&amp;"description"&amp;""""&amp;":"&amp;""""&amp;H191&amp;""""&amp;","&amp;""""&amp;"price"&amp;""""&amp;":"&amp;""""&amp;H191&amp;""""&amp;"},"</f>
        <v>{"id":"190","car_part_id":"190","bestbuy_id":"1983","category":"battery","brand":"energizer","name":"D23L","value":"","description":"5950","price":"5950"},</v>
      </c>
      <c r="W191" s="5" t="str">
        <f aca="false">IFERROR(VLOOKUP(B191,Sheet11!$B$2:$I$70,7,0),"")</f>
        <v/>
      </c>
      <c r="X191" s="5" t="str">
        <f aca="false">TRIM(I191)&amp;TRIM(W191)</f>
        <v>{"id":"190","car_part_id":"190","bestbuy_id":"1983","category":"battery","brand":"energizer","name":"D23L","value":"","description":"5950","price":"5950"},</v>
      </c>
    </row>
    <row r="192" customFormat="false" ht="13.8" hidden="false" customHeight="false" outlineLevel="0" collapsed="false">
      <c r="A192" s="5" t="n">
        <v>191</v>
      </c>
      <c r="B192" s="5" t="n">
        <v>191</v>
      </c>
      <c r="C192" s="5" t="n">
        <f aca="false">VLOOKUP(A192,car_part!$A$2:$K$620,11,0)</f>
        <v>0</v>
      </c>
      <c r="D192" s="5" t="s">
        <v>784</v>
      </c>
      <c r="E192" s="5" t="s">
        <v>785</v>
      </c>
      <c r="F192" s="5" t="str">
        <f aca="false">VLOOKUP(B192,car_part!A192:H810,8,0)</f>
        <v>D263L</v>
      </c>
      <c r="G192" s="24"/>
      <c r="I192" s="5" t="str">
        <f aca="false">"{"&amp;""""&amp;"id"&amp;""""&amp;":"&amp;""""&amp;A192&amp;""""&amp;","&amp;""""&amp;"car_part_id"&amp;""""&amp;":"&amp;""""&amp;B192&amp;""""&amp;","&amp;""""&amp;"bestbuy_id"&amp;""""&amp;":"&amp;""""&amp;C192&amp;""""&amp;","&amp;""""&amp;"category"&amp;""""&amp;":"&amp;""""&amp;D192&amp;""""&amp;","&amp;""""&amp;"brand"&amp;""""&amp;":"&amp;""""&amp;E192&amp;""""&amp;","&amp;""""&amp;"name"&amp;""""&amp;":"&amp;""""&amp;F192&amp;""""&amp;","&amp;""""&amp;"value"&amp;""""&amp;":"&amp;""""&amp;G192&amp;""""&amp;","&amp;""""&amp;"description"&amp;""""&amp;":"&amp;""""&amp;H192&amp;""""&amp;","&amp;""""&amp;"price"&amp;""""&amp;":"&amp;""""&amp;H192&amp;""""&amp;"},"</f>
        <v>{"id":"191","car_part_id":"191","bestbuy_id":"0","category":"battery","brand":"energizer","name":"D263L","value":"","description":"","price":""},</v>
      </c>
      <c r="W192" s="5" t="str">
        <f aca="false">IFERROR(VLOOKUP(B192,Sheet11!$B$2:$I$70,7,0),"")</f>
        <v/>
      </c>
      <c r="X192" s="5" t="str">
        <f aca="false">TRIM(I192)&amp;TRIM(W192)</f>
        <v>{"id":"191","car_part_id":"191","bestbuy_id":"0","category":"battery","brand":"energizer","name":"D263L","value":"","description":"","price":""},</v>
      </c>
    </row>
    <row r="193" customFormat="false" ht="13.8" hidden="false" customHeight="false" outlineLevel="0" collapsed="false">
      <c r="A193" s="5" t="n">
        <v>192</v>
      </c>
      <c r="B193" s="5" t="n">
        <v>192</v>
      </c>
      <c r="C193" s="5" t="n">
        <f aca="false">VLOOKUP(A193,car_part!$A$2:$K$620,11,0)</f>
        <v>1995</v>
      </c>
      <c r="D193" s="5" t="s">
        <v>784</v>
      </c>
      <c r="E193" s="5" t="s">
        <v>785</v>
      </c>
      <c r="F193" s="5" t="str">
        <f aca="false">VLOOKUP(B193,car_part!A193:H811,8,0)</f>
        <v>D26L</v>
      </c>
      <c r="G193" s="24"/>
      <c r="H193" s="21" t="n">
        <v>6300</v>
      </c>
      <c r="I193" s="5" t="str">
        <f aca="false">"{"&amp;""""&amp;"id"&amp;""""&amp;":"&amp;""""&amp;A193&amp;""""&amp;","&amp;""""&amp;"car_part_id"&amp;""""&amp;":"&amp;""""&amp;B193&amp;""""&amp;","&amp;""""&amp;"bestbuy_id"&amp;""""&amp;":"&amp;""""&amp;C193&amp;""""&amp;","&amp;""""&amp;"category"&amp;""""&amp;":"&amp;""""&amp;D193&amp;""""&amp;","&amp;""""&amp;"brand"&amp;""""&amp;":"&amp;""""&amp;E193&amp;""""&amp;","&amp;""""&amp;"name"&amp;""""&amp;":"&amp;""""&amp;F193&amp;""""&amp;","&amp;""""&amp;"value"&amp;""""&amp;":"&amp;""""&amp;G193&amp;""""&amp;","&amp;""""&amp;"description"&amp;""""&amp;":"&amp;""""&amp;H193&amp;""""&amp;","&amp;""""&amp;"price"&amp;""""&amp;":"&amp;""""&amp;H193&amp;""""&amp;"},"</f>
        <v>{"id":"192","car_part_id":"192","bestbuy_id":"1995","category":"battery","brand":"energizer","name":"D26L","value":"","description":"6300","price":"6300"},</v>
      </c>
      <c r="W193" s="5" t="str">
        <f aca="false">IFERROR(VLOOKUP(B193,Sheet11!$B$2:$I$70,7,0),"")</f>
        <v/>
      </c>
      <c r="X193" s="5" t="str">
        <f aca="false">TRIM(I193)&amp;TRIM(W193)</f>
        <v>{"id":"192","car_part_id":"192","bestbuy_id":"1995","category":"battery","brand":"energizer","name":"D26L","value":"","description":"6300","price":"6300"},</v>
      </c>
    </row>
    <row r="194" customFormat="false" ht="13.8" hidden="false" customHeight="false" outlineLevel="0" collapsed="false">
      <c r="A194" s="5" t="n">
        <v>193</v>
      </c>
      <c r="B194" s="5" t="n">
        <v>193</v>
      </c>
      <c r="C194" s="5" t="n">
        <f aca="false">VLOOKUP(A194,car_part!$A$2:$K$620,11,0)</f>
        <v>0</v>
      </c>
      <c r="D194" s="5" t="s">
        <v>784</v>
      </c>
      <c r="E194" s="5" t="s">
        <v>785</v>
      </c>
      <c r="F194" s="5" t="str">
        <f aca="false">VLOOKUP(B194,car_part!A194:H812,8,0)</f>
        <v>For Development</v>
      </c>
      <c r="G194" s="24"/>
      <c r="I194" s="5" t="str">
        <f aca="false">"{"&amp;""""&amp;"id"&amp;""""&amp;":"&amp;""""&amp;A194&amp;""""&amp;","&amp;""""&amp;"car_part_id"&amp;""""&amp;":"&amp;""""&amp;B194&amp;""""&amp;","&amp;""""&amp;"bestbuy_id"&amp;""""&amp;":"&amp;""""&amp;C194&amp;""""&amp;","&amp;""""&amp;"category"&amp;""""&amp;":"&amp;""""&amp;D194&amp;""""&amp;","&amp;""""&amp;"brand"&amp;""""&amp;":"&amp;""""&amp;E194&amp;""""&amp;","&amp;""""&amp;"name"&amp;""""&amp;":"&amp;""""&amp;F194&amp;""""&amp;","&amp;""""&amp;"value"&amp;""""&amp;":"&amp;""""&amp;G194&amp;""""&amp;","&amp;""""&amp;"description"&amp;""""&amp;":"&amp;""""&amp;H194&amp;""""&amp;","&amp;""""&amp;"price"&amp;""""&amp;":"&amp;""""&amp;H194&amp;""""&amp;"},"</f>
        <v>{"id":"193","car_part_id":"193","bestbuy_id":"0","category":"battery","brand":"energizer","name":"For Development","value":"","description":"","price":""},</v>
      </c>
      <c r="W194" s="5" t="str">
        <f aca="false">IFERROR(VLOOKUP(B194,Sheet11!$B$2:$I$70,7,0),"")</f>
        <v/>
      </c>
      <c r="X194" s="5" t="str">
        <f aca="false">TRIM(I194)&amp;TRIM(W194)</f>
        <v>{"id":"193","car_part_id":"193","bestbuy_id":"0","category":"battery","brand":"energizer","name":"For Development","value":"","description":"","price":""},</v>
      </c>
    </row>
    <row r="195" customFormat="false" ht="13.8" hidden="false" customHeight="false" outlineLevel="0" collapsed="false">
      <c r="A195" s="5" t="n">
        <v>194</v>
      </c>
      <c r="B195" s="5" t="n">
        <v>194</v>
      </c>
      <c r="C195" s="5" t="n">
        <f aca="false">VLOOKUP(A195,car_part!$A$2:$K$620,11,0)</f>
        <v>0</v>
      </c>
      <c r="D195" s="5" t="s">
        <v>784</v>
      </c>
      <c r="E195" s="5" t="s">
        <v>785</v>
      </c>
      <c r="F195" s="5" t="str">
        <f aca="false">VLOOKUP(B195,car_part!A195:H813,8,0)</f>
        <v>For Development</v>
      </c>
      <c r="G195" s="25"/>
      <c r="I195" s="5" t="str">
        <f aca="false">"{"&amp;""""&amp;"id"&amp;""""&amp;":"&amp;""""&amp;A195&amp;""""&amp;","&amp;""""&amp;"car_part_id"&amp;""""&amp;":"&amp;""""&amp;B195&amp;""""&amp;","&amp;""""&amp;"bestbuy_id"&amp;""""&amp;":"&amp;""""&amp;C195&amp;""""&amp;","&amp;""""&amp;"category"&amp;""""&amp;":"&amp;""""&amp;D195&amp;""""&amp;","&amp;""""&amp;"brand"&amp;""""&amp;":"&amp;""""&amp;E195&amp;""""&amp;","&amp;""""&amp;"name"&amp;""""&amp;":"&amp;""""&amp;F195&amp;""""&amp;","&amp;""""&amp;"value"&amp;""""&amp;":"&amp;""""&amp;G195&amp;""""&amp;","&amp;""""&amp;"description"&amp;""""&amp;":"&amp;""""&amp;H195&amp;""""&amp;","&amp;""""&amp;"price"&amp;""""&amp;":"&amp;""""&amp;H195&amp;""""&amp;"},"</f>
        <v>{"id":"194","car_part_id":"194","bestbuy_id":"0","category":"battery","brand":"energizer","name":"For Development","value":"","description":"","price":""},</v>
      </c>
      <c r="W195" s="5" t="str">
        <f aca="false">IFERROR(VLOOKUP(B195,Sheet11!$B$2:$I$70,7,0),"")</f>
        <v/>
      </c>
      <c r="X195" s="5" t="str">
        <f aca="false">TRIM(I195)&amp;TRIM(W195)</f>
        <v>{"id":"194","car_part_id":"194","bestbuy_id":"0","category":"battery","brand":"energizer","name":"For Development","value":"","description":"","price":""},</v>
      </c>
    </row>
    <row r="196" customFormat="false" ht="13.8" hidden="false" customHeight="false" outlineLevel="0" collapsed="false">
      <c r="A196" s="5" t="n">
        <v>195</v>
      </c>
      <c r="B196" s="5" t="n">
        <v>195</v>
      </c>
      <c r="C196" s="5" t="n">
        <f aca="false">VLOOKUP(A196,car_part!$A$2:$K$620,11,0)</f>
        <v>0</v>
      </c>
      <c r="D196" s="5" t="s">
        <v>784</v>
      </c>
      <c r="E196" s="5" t="s">
        <v>785</v>
      </c>
      <c r="F196" s="5" t="str">
        <f aca="false">VLOOKUP(B196,car_part!A196:H814,8,0)</f>
        <v>For Development</v>
      </c>
      <c r="G196" s="25"/>
      <c r="I196" s="5" t="str">
        <f aca="false">"{"&amp;""""&amp;"id"&amp;""""&amp;":"&amp;""""&amp;A196&amp;""""&amp;","&amp;""""&amp;"car_part_id"&amp;""""&amp;":"&amp;""""&amp;B196&amp;""""&amp;","&amp;""""&amp;"bestbuy_id"&amp;""""&amp;":"&amp;""""&amp;C196&amp;""""&amp;","&amp;""""&amp;"category"&amp;""""&amp;":"&amp;""""&amp;D196&amp;""""&amp;","&amp;""""&amp;"brand"&amp;""""&amp;":"&amp;""""&amp;E196&amp;""""&amp;","&amp;""""&amp;"name"&amp;""""&amp;":"&amp;""""&amp;F196&amp;""""&amp;","&amp;""""&amp;"value"&amp;""""&amp;":"&amp;""""&amp;G196&amp;""""&amp;","&amp;""""&amp;"description"&amp;""""&amp;":"&amp;""""&amp;H196&amp;""""&amp;","&amp;""""&amp;"price"&amp;""""&amp;":"&amp;""""&amp;H196&amp;""""&amp;"},"</f>
        <v>{"id":"195","car_part_id":"195","bestbuy_id":"0","category":"battery","brand":"energizer","name":"For Development","value":"","description":"","price":""},</v>
      </c>
      <c r="W196" s="5" t="str">
        <f aca="false">IFERROR(VLOOKUP(B196,Sheet11!$B$2:$I$70,7,0),"")</f>
        <v/>
      </c>
      <c r="X196" s="5" t="str">
        <f aca="false">TRIM(I196)&amp;TRIM(W196)</f>
        <v>{"id":"195","car_part_id":"195","bestbuy_id":"0","category":"battery","brand":"energizer","name":"For Development","value":"","description":"","price":""},</v>
      </c>
    </row>
    <row r="197" customFormat="false" ht="13.8" hidden="false" customHeight="false" outlineLevel="0" collapsed="false">
      <c r="A197" s="5" t="n">
        <v>196</v>
      </c>
      <c r="B197" s="5" t="n">
        <v>196</v>
      </c>
      <c r="C197" s="5" t="n">
        <f aca="false">VLOOKUP(A197,car_part!$A$2:$K$620,11,0)</f>
        <v>0</v>
      </c>
      <c r="D197" s="5" t="s">
        <v>784</v>
      </c>
      <c r="E197" s="5" t="s">
        <v>785</v>
      </c>
      <c r="F197" s="5" t="str">
        <f aca="false">VLOOKUP(B197,car_part!A197:H815,8,0)</f>
        <v>For Development</v>
      </c>
      <c r="G197" s="25"/>
      <c r="I197" s="5" t="str">
        <f aca="false">"{"&amp;""""&amp;"id"&amp;""""&amp;":"&amp;""""&amp;A197&amp;""""&amp;","&amp;""""&amp;"car_part_id"&amp;""""&amp;":"&amp;""""&amp;B197&amp;""""&amp;","&amp;""""&amp;"bestbuy_id"&amp;""""&amp;":"&amp;""""&amp;C197&amp;""""&amp;","&amp;""""&amp;"category"&amp;""""&amp;":"&amp;""""&amp;D197&amp;""""&amp;","&amp;""""&amp;"brand"&amp;""""&amp;":"&amp;""""&amp;E197&amp;""""&amp;","&amp;""""&amp;"name"&amp;""""&amp;":"&amp;""""&amp;F197&amp;""""&amp;","&amp;""""&amp;"value"&amp;""""&amp;":"&amp;""""&amp;G197&amp;""""&amp;","&amp;""""&amp;"description"&amp;""""&amp;":"&amp;""""&amp;H197&amp;""""&amp;","&amp;""""&amp;"price"&amp;""""&amp;":"&amp;""""&amp;H197&amp;""""&amp;"},"</f>
        <v>{"id":"196","car_part_id":"196","bestbuy_id":"0","category":"battery","brand":"energizer","name":"For Development","value":"","description":"","price":""},</v>
      </c>
      <c r="W197" s="5" t="str">
        <f aca="false">IFERROR(VLOOKUP(B197,Sheet11!$B$2:$I$70,7,0),"")</f>
        <v/>
      </c>
      <c r="X197" s="5" t="str">
        <f aca="false">TRIM(I197)&amp;TRIM(W197)</f>
        <v>{"id":"196","car_part_id":"196","bestbuy_id":"0","category":"battery","brand":"energizer","name":"For Development","value":"","description":"","price":""},</v>
      </c>
    </row>
    <row r="198" customFormat="false" ht="13.8" hidden="false" customHeight="false" outlineLevel="0" collapsed="false">
      <c r="A198" s="5" t="n">
        <v>197</v>
      </c>
      <c r="B198" s="5" t="n">
        <v>197</v>
      </c>
      <c r="C198" s="5" t="n">
        <f aca="false">VLOOKUP(A198,car_part!$A$2:$K$620,11,0)</f>
        <v>1990</v>
      </c>
      <c r="D198" s="5" t="s">
        <v>784</v>
      </c>
      <c r="E198" s="5" t="s">
        <v>785</v>
      </c>
      <c r="F198" s="5" t="str">
        <f aca="false">VLOOKUP(B198,car_part!A198:H816,8,0)</f>
        <v>B20L</v>
      </c>
      <c r="G198" s="25"/>
      <c r="H198" s="21" t="n">
        <v>4850</v>
      </c>
      <c r="I198" s="5" t="str">
        <f aca="false">"{"&amp;""""&amp;"id"&amp;""""&amp;":"&amp;""""&amp;A198&amp;""""&amp;","&amp;""""&amp;"car_part_id"&amp;""""&amp;":"&amp;""""&amp;B198&amp;""""&amp;","&amp;""""&amp;"bestbuy_id"&amp;""""&amp;":"&amp;""""&amp;C198&amp;""""&amp;","&amp;""""&amp;"category"&amp;""""&amp;":"&amp;""""&amp;D198&amp;""""&amp;","&amp;""""&amp;"brand"&amp;""""&amp;":"&amp;""""&amp;E198&amp;""""&amp;","&amp;""""&amp;"name"&amp;""""&amp;":"&amp;""""&amp;F198&amp;""""&amp;","&amp;""""&amp;"value"&amp;""""&amp;":"&amp;""""&amp;G198&amp;""""&amp;","&amp;""""&amp;"description"&amp;""""&amp;":"&amp;""""&amp;H198&amp;""""&amp;","&amp;""""&amp;"price"&amp;""""&amp;":"&amp;""""&amp;H198&amp;""""&amp;"},"</f>
        <v>{"id":"197","car_part_id":"197","bestbuy_id":"1990","category":"battery","brand":"energizer","name":"B20L","value":"","description":"4850","price":"4850"},</v>
      </c>
      <c r="W198" s="5" t="str">
        <f aca="false">IFERROR(VLOOKUP(B198,Sheet11!$B$2:$I$70,7,0),"")</f>
        <v/>
      </c>
      <c r="X198" s="5" t="str">
        <f aca="false">TRIM(I198)&amp;TRIM(W198)</f>
        <v>{"id":"197","car_part_id":"197","bestbuy_id":"1990","category":"battery","brand":"energizer","name":"B20L","value":"","description":"4850","price":"4850"},</v>
      </c>
    </row>
    <row r="199" customFormat="false" ht="13.8" hidden="false" customHeight="false" outlineLevel="0" collapsed="false">
      <c r="A199" s="5" t="n">
        <v>198</v>
      </c>
      <c r="B199" s="5" t="n">
        <v>198</v>
      </c>
      <c r="C199" s="5" t="n">
        <f aca="false">VLOOKUP(A199,car_part!$A$2:$K$620,11,0)</f>
        <v>1990</v>
      </c>
      <c r="D199" s="5" t="s">
        <v>784</v>
      </c>
      <c r="E199" s="5" t="s">
        <v>785</v>
      </c>
      <c r="F199" s="5" t="str">
        <f aca="false">VLOOKUP(B199,car_part!A199:H817,8,0)</f>
        <v>B20L</v>
      </c>
      <c r="G199" s="20"/>
      <c r="H199" s="21" t="n">
        <v>4850</v>
      </c>
      <c r="I199" s="5" t="str">
        <f aca="false">"{"&amp;""""&amp;"id"&amp;""""&amp;":"&amp;""""&amp;A199&amp;""""&amp;","&amp;""""&amp;"car_part_id"&amp;""""&amp;":"&amp;""""&amp;B199&amp;""""&amp;","&amp;""""&amp;"bestbuy_id"&amp;""""&amp;":"&amp;""""&amp;C199&amp;""""&amp;","&amp;""""&amp;"category"&amp;""""&amp;":"&amp;""""&amp;D199&amp;""""&amp;","&amp;""""&amp;"brand"&amp;""""&amp;":"&amp;""""&amp;E199&amp;""""&amp;","&amp;""""&amp;"name"&amp;""""&amp;":"&amp;""""&amp;F199&amp;""""&amp;","&amp;""""&amp;"value"&amp;""""&amp;":"&amp;""""&amp;G199&amp;""""&amp;","&amp;""""&amp;"description"&amp;""""&amp;":"&amp;""""&amp;H199&amp;""""&amp;","&amp;""""&amp;"price"&amp;""""&amp;":"&amp;""""&amp;H199&amp;""""&amp;"},"</f>
        <v>{"id":"198","car_part_id":"198","bestbuy_id":"1990","category":"battery","brand":"energizer","name":"B20L","value":"","description":"4850","price":"4850"},</v>
      </c>
      <c r="W199" s="5" t="str">
        <f aca="false">IFERROR(VLOOKUP(B199,Sheet11!$B$2:$I$70,7,0),"")</f>
        <v/>
      </c>
      <c r="X199" s="5" t="str">
        <f aca="false">TRIM(I199)&amp;TRIM(W199)</f>
        <v>{"id":"198","car_part_id":"198","bestbuy_id":"1990","category":"battery","brand":"energizer","name":"B20L","value":"","description":"4850","price":"4850"},</v>
      </c>
    </row>
    <row r="200" customFormat="false" ht="13.8" hidden="false" customHeight="false" outlineLevel="0" collapsed="false">
      <c r="A200" s="5" t="n">
        <v>199</v>
      </c>
      <c r="B200" s="5" t="n">
        <v>199</v>
      </c>
      <c r="C200" s="5" t="n">
        <f aca="false">VLOOKUP(A200,car_part!$A$2:$K$620,11,0)</f>
        <v>1990</v>
      </c>
      <c r="D200" s="5" t="s">
        <v>784</v>
      </c>
      <c r="E200" s="5" t="s">
        <v>785</v>
      </c>
      <c r="F200" s="5" t="str">
        <f aca="false">VLOOKUP(B200,car_part!A200:H818,8,0)</f>
        <v>B20L</v>
      </c>
      <c r="G200" s="20"/>
      <c r="H200" s="21" t="n">
        <v>4850</v>
      </c>
      <c r="I200" s="5" t="str">
        <f aca="false">"{"&amp;""""&amp;"id"&amp;""""&amp;":"&amp;""""&amp;A200&amp;""""&amp;","&amp;""""&amp;"car_part_id"&amp;""""&amp;":"&amp;""""&amp;B200&amp;""""&amp;","&amp;""""&amp;"bestbuy_id"&amp;""""&amp;":"&amp;""""&amp;C200&amp;""""&amp;","&amp;""""&amp;"category"&amp;""""&amp;":"&amp;""""&amp;D200&amp;""""&amp;","&amp;""""&amp;"brand"&amp;""""&amp;":"&amp;""""&amp;E200&amp;""""&amp;","&amp;""""&amp;"name"&amp;""""&amp;":"&amp;""""&amp;F200&amp;""""&amp;","&amp;""""&amp;"value"&amp;""""&amp;":"&amp;""""&amp;G200&amp;""""&amp;","&amp;""""&amp;"description"&amp;""""&amp;":"&amp;""""&amp;H200&amp;""""&amp;","&amp;""""&amp;"price"&amp;""""&amp;":"&amp;""""&amp;H200&amp;""""&amp;"},"</f>
        <v>{"id":"199","car_part_id":"199","bestbuy_id":"1990","category":"battery","brand":"energizer","name":"B20L","value":"","description":"4850","price":"4850"},</v>
      </c>
      <c r="W200" s="5" t="str">
        <f aca="false">IFERROR(VLOOKUP(B200,Sheet11!$B$2:$I$70,7,0),"")</f>
        <v/>
      </c>
      <c r="X200" s="5" t="str">
        <f aca="false">TRIM(I200)&amp;TRIM(W200)</f>
        <v>{"id":"199","car_part_id":"199","bestbuy_id":"1990","category":"battery","brand":"energizer","name":"B20L","value":"","description":"4850","price":"4850"},</v>
      </c>
    </row>
    <row r="201" customFormat="false" ht="13.8" hidden="false" customHeight="false" outlineLevel="0" collapsed="false">
      <c r="A201" s="5" t="n">
        <v>200</v>
      </c>
      <c r="B201" s="5" t="n">
        <v>200</v>
      </c>
      <c r="C201" s="5" t="n">
        <f aca="false">VLOOKUP(A201,car_part!$A$2:$K$620,11,0)</f>
        <v>1990</v>
      </c>
      <c r="D201" s="5" t="s">
        <v>784</v>
      </c>
      <c r="E201" s="5" t="s">
        <v>785</v>
      </c>
      <c r="F201" s="5" t="str">
        <f aca="false">VLOOKUP(B201,car_part!A201:H819,8,0)</f>
        <v>B20L</v>
      </c>
      <c r="G201" s="20"/>
      <c r="H201" s="21" t="n">
        <v>4850</v>
      </c>
      <c r="I201" s="5" t="str">
        <f aca="false">"{"&amp;""""&amp;"id"&amp;""""&amp;":"&amp;""""&amp;A201&amp;""""&amp;","&amp;""""&amp;"car_part_id"&amp;""""&amp;":"&amp;""""&amp;B201&amp;""""&amp;","&amp;""""&amp;"bestbuy_id"&amp;""""&amp;":"&amp;""""&amp;C201&amp;""""&amp;","&amp;""""&amp;"category"&amp;""""&amp;":"&amp;""""&amp;D201&amp;""""&amp;","&amp;""""&amp;"brand"&amp;""""&amp;":"&amp;""""&amp;E201&amp;""""&amp;","&amp;""""&amp;"name"&amp;""""&amp;":"&amp;""""&amp;F201&amp;""""&amp;","&amp;""""&amp;"value"&amp;""""&amp;":"&amp;""""&amp;G201&amp;""""&amp;","&amp;""""&amp;"description"&amp;""""&amp;":"&amp;""""&amp;H201&amp;""""&amp;","&amp;""""&amp;"price"&amp;""""&amp;":"&amp;""""&amp;H201&amp;""""&amp;"},"</f>
        <v>{"id":"200","car_part_id":"200","bestbuy_id":"1990","category":"battery","brand":"energizer","name":"B20L","value":"","description":"4850","price":"4850"},</v>
      </c>
      <c r="W201" s="5" t="str">
        <f aca="false">IFERROR(VLOOKUP(B201,Sheet11!$B$2:$I$70,7,0),"")</f>
        <v/>
      </c>
      <c r="X201" s="5" t="str">
        <f aca="false">TRIM(I201)&amp;TRIM(W201)</f>
        <v>{"id":"200","car_part_id":"200","bestbuy_id":"1990","category":"battery","brand":"energizer","name":"B20L","value":"","description":"4850","price":"4850"},</v>
      </c>
    </row>
    <row r="202" customFormat="false" ht="13.8" hidden="false" customHeight="false" outlineLevel="0" collapsed="false">
      <c r="A202" s="5" t="n">
        <v>201</v>
      </c>
      <c r="B202" s="5" t="n">
        <v>201</v>
      </c>
      <c r="C202" s="5" t="n">
        <f aca="false">VLOOKUP(A202,car_part!$A$2:$K$620,11,0)</f>
        <v>1990</v>
      </c>
      <c r="D202" s="5" t="s">
        <v>784</v>
      </c>
      <c r="E202" s="5" t="s">
        <v>785</v>
      </c>
      <c r="F202" s="5" t="str">
        <f aca="false">VLOOKUP(B202,car_part!A202:H820,8,0)</f>
        <v>B20L</v>
      </c>
      <c r="G202" s="20"/>
      <c r="H202" s="21" t="n">
        <v>4850</v>
      </c>
      <c r="I202" s="5" t="str">
        <f aca="false">"{"&amp;""""&amp;"id"&amp;""""&amp;":"&amp;""""&amp;A202&amp;""""&amp;","&amp;""""&amp;"car_part_id"&amp;""""&amp;":"&amp;""""&amp;B202&amp;""""&amp;","&amp;""""&amp;"bestbuy_id"&amp;""""&amp;":"&amp;""""&amp;C202&amp;""""&amp;","&amp;""""&amp;"category"&amp;""""&amp;":"&amp;""""&amp;D202&amp;""""&amp;","&amp;""""&amp;"brand"&amp;""""&amp;":"&amp;""""&amp;E202&amp;""""&amp;","&amp;""""&amp;"name"&amp;""""&amp;":"&amp;""""&amp;F202&amp;""""&amp;","&amp;""""&amp;"value"&amp;""""&amp;":"&amp;""""&amp;G202&amp;""""&amp;","&amp;""""&amp;"description"&amp;""""&amp;":"&amp;""""&amp;H202&amp;""""&amp;","&amp;""""&amp;"price"&amp;""""&amp;":"&amp;""""&amp;H202&amp;""""&amp;"},"</f>
        <v>{"id":"201","car_part_id":"201","bestbuy_id":"1990","category":"battery","brand":"energizer","name":"B20L","value":"","description":"4850","price":"4850"},</v>
      </c>
      <c r="W202" s="5" t="str">
        <f aca="false">IFERROR(VLOOKUP(B202,Sheet11!$B$2:$I$70,7,0),"")</f>
        <v/>
      </c>
      <c r="X202" s="5" t="str">
        <f aca="false">TRIM(I202)&amp;TRIM(W202)</f>
        <v>{"id":"201","car_part_id":"201","bestbuy_id":"1990","category":"battery","brand":"energizer","name":"B20L","value":"","description":"4850","price":"4850"},</v>
      </c>
    </row>
    <row r="203" customFormat="false" ht="13.8" hidden="false" customHeight="false" outlineLevel="0" collapsed="false">
      <c r="A203" s="5" t="n">
        <v>202</v>
      </c>
      <c r="B203" s="5" t="n">
        <v>202</v>
      </c>
      <c r="C203" s="5" t="n">
        <f aca="false">VLOOKUP(A203,car_part!$A$2:$K$620,11,0)</f>
        <v>1990</v>
      </c>
      <c r="D203" s="5" t="s">
        <v>784</v>
      </c>
      <c r="E203" s="5" t="s">
        <v>785</v>
      </c>
      <c r="F203" s="5" t="str">
        <f aca="false">VLOOKUP(B203,car_part!A203:H821,8,0)</f>
        <v>B20L</v>
      </c>
      <c r="G203" s="20"/>
      <c r="H203" s="21" t="n">
        <v>4850</v>
      </c>
      <c r="I203" s="5" t="str">
        <f aca="false">"{"&amp;""""&amp;"id"&amp;""""&amp;":"&amp;""""&amp;A203&amp;""""&amp;","&amp;""""&amp;"car_part_id"&amp;""""&amp;":"&amp;""""&amp;B203&amp;""""&amp;","&amp;""""&amp;"bestbuy_id"&amp;""""&amp;":"&amp;""""&amp;C203&amp;""""&amp;","&amp;""""&amp;"category"&amp;""""&amp;":"&amp;""""&amp;D203&amp;""""&amp;","&amp;""""&amp;"brand"&amp;""""&amp;":"&amp;""""&amp;E203&amp;""""&amp;","&amp;""""&amp;"name"&amp;""""&amp;":"&amp;""""&amp;F203&amp;""""&amp;","&amp;""""&amp;"value"&amp;""""&amp;":"&amp;""""&amp;G203&amp;""""&amp;","&amp;""""&amp;"description"&amp;""""&amp;":"&amp;""""&amp;H203&amp;""""&amp;","&amp;""""&amp;"price"&amp;""""&amp;":"&amp;""""&amp;H203&amp;""""&amp;"},"</f>
        <v>{"id":"202","car_part_id":"202","bestbuy_id":"1990","category":"battery","brand":"energizer","name":"B20L","value":"","description":"4850","price":"4850"},</v>
      </c>
      <c r="W203" s="5" t="str">
        <f aca="false">IFERROR(VLOOKUP(B203,Sheet11!$B$2:$I$70,7,0),"")</f>
        <v/>
      </c>
      <c r="X203" s="5" t="str">
        <f aca="false">TRIM(I203)&amp;TRIM(W203)</f>
        <v>{"id":"202","car_part_id":"202","bestbuy_id":"1990","category":"battery","brand":"energizer","name":"B20L","value":"","description":"4850","price":"4850"},</v>
      </c>
    </row>
    <row r="204" customFormat="false" ht="13.8" hidden="false" customHeight="false" outlineLevel="0" collapsed="false">
      <c r="A204" s="5" t="n">
        <v>203</v>
      </c>
      <c r="B204" s="5" t="n">
        <v>203</v>
      </c>
      <c r="C204" s="5" t="n">
        <f aca="false">VLOOKUP(A204,car_part!$A$2:$K$620,11,0)</f>
        <v>1990</v>
      </c>
      <c r="D204" s="5" t="s">
        <v>784</v>
      </c>
      <c r="E204" s="5" t="s">
        <v>785</v>
      </c>
      <c r="F204" s="5" t="str">
        <f aca="false">VLOOKUP(B204,car_part!A204:H822,8,0)</f>
        <v>B20L</v>
      </c>
      <c r="G204" s="20"/>
      <c r="H204" s="21" t="n">
        <v>4850</v>
      </c>
      <c r="I204" s="5" t="str">
        <f aca="false">"{"&amp;""""&amp;"id"&amp;""""&amp;":"&amp;""""&amp;A204&amp;""""&amp;","&amp;""""&amp;"car_part_id"&amp;""""&amp;":"&amp;""""&amp;B204&amp;""""&amp;","&amp;""""&amp;"bestbuy_id"&amp;""""&amp;":"&amp;""""&amp;C204&amp;""""&amp;","&amp;""""&amp;"category"&amp;""""&amp;":"&amp;""""&amp;D204&amp;""""&amp;","&amp;""""&amp;"brand"&amp;""""&amp;":"&amp;""""&amp;E204&amp;""""&amp;","&amp;""""&amp;"name"&amp;""""&amp;":"&amp;""""&amp;F204&amp;""""&amp;","&amp;""""&amp;"value"&amp;""""&amp;":"&amp;""""&amp;G204&amp;""""&amp;","&amp;""""&amp;"description"&amp;""""&amp;":"&amp;""""&amp;H204&amp;""""&amp;","&amp;""""&amp;"price"&amp;""""&amp;":"&amp;""""&amp;H204&amp;""""&amp;"},"</f>
        <v>{"id":"203","car_part_id":"203","bestbuy_id":"1990","category":"battery","brand":"energizer","name":"B20L","value":"","description":"4850","price":"4850"},</v>
      </c>
      <c r="W204" s="5" t="str">
        <f aca="false">IFERROR(VLOOKUP(B204,Sheet11!$B$2:$I$70,7,0),"")</f>
        <v/>
      </c>
      <c r="X204" s="5" t="str">
        <f aca="false">TRIM(I204)&amp;TRIM(W204)</f>
        <v>{"id":"203","car_part_id":"203","bestbuy_id":"1990","category":"battery","brand":"energizer","name":"B20L","value":"","description":"4850","price":"4850"},</v>
      </c>
    </row>
    <row r="205" customFormat="false" ht="13.8" hidden="false" customHeight="false" outlineLevel="0" collapsed="false">
      <c r="A205" s="5" t="n">
        <v>204</v>
      </c>
      <c r="B205" s="5" t="n">
        <v>204</v>
      </c>
      <c r="C205" s="5" t="n">
        <f aca="false">VLOOKUP(A205,car_part!$A$2:$K$620,11,0)</f>
        <v>1990</v>
      </c>
      <c r="D205" s="5" t="s">
        <v>784</v>
      </c>
      <c r="E205" s="5" t="s">
        <v>785</v>
      </c>
      <c r="F205" s="5" t="str">
        <f aca="false">VLOOKUP(B205,car_part!A205:H823,8,0)</f>
        <v>B20L</v>
      </c>
      <c r="G205" s="20"/>
      <c r="H205" s="21" t="n">
        <v>4850</v>
      </c>
      <c r="I205" s="5" t="str">
        <f aca="false">"{"&amp;""""&amp;"id"&amp;""""&amp;":"&amp;""""&amp;A205&amp;""""&amp;","&amp;""""&amp;"car_part_id"&amp;""""&amp;":"&amp;""""&amp;B205&amp;""""&amp;","&amp;""""&amp;"bestbuy_id"&amp;""""&amp;":"&amp;""""&amp;C205&amp;""""&amp;","&amp;""""&amp;"category"&amp;""""&amp;":"&amp;""""&amp;D205&amp;""""&amp;","&amp;""""&amp;"brand"&amp;""""&amp;":"&amp;""""&amp;E205&amp;""""&amp;","&amp;""""&amp;"name"&amp;""""&amp;":"&amp;""""&amp;F205&amp;""""&amp;","&amp;""""&amp;"value"&amp;""""&amp;":"&amp;""""&amp;G205&amp;""""&amp;","&amp;""""&amp;"description"&amp;""""&amp;":"&amp;""""&amp;H205&amp;""""&amp;","&amp;""""&amp;"price"&amp;""""&amp;":"&amp;""""&amp;H205&amp;""""&amp;"},"</f>
        <v>{"id":"204","car_part_id":"204","bestbuy_id":"1990","category":"battery","brand":"energizer","name":"B20L","value":"","description":"4850","price":"4850"},</v>
      </c>
      <c r="W205" s="5" t="str">
        <f aca="false">IFERROR(VLOOKUP(B205,Sheet11!$B$2:$I$70,7,0),"")</f>
        <v/>
      </c>
      <c r="X205" s="5" t="str">
        <f aca="false">TRIM(I205)&amp;TRIM(W205)</f>
        <v>{"id":"204","car_part_id":"204","bestbuy_id":"1990","category":"battery","brand":"energizer","name":"B20L","value":"","description":"4850","price":"4850"},</v>
      </c>
    </row>
    <row r="206" customFormat="false" ht="13.8" hidden="false" customHeight="false" outlineLevel="0" collapsed="false">
      <c r="A206" s="5" t="n">
        <v>205</v>
      </c>
      <c r="B206" s="5" t="n">
        <v>205</v>
      </c>
      <c r="C206" s="5" t="n">
        <f aca="false">VLOOKUP(A206,car_part!$A$2:$K$620,11,0)</f>
        <v>1995</v>
      </c>
      <c r="D206" s="5" t="s">
        <v>784</v>
      </c>
      <c r="E206" s="5" t="s">
        <v>785</v>
      </c>
      <c r="F206" s="5" t="str">
        <f aca="false">VLOOKUP(B206,car_part!A206:H824,8,0)</f>
        <v>D26L</v>
      </c>
      <c r="G206" s="20"/>
      <c r="H206" s="21" t="n">
        <v>6300</v>
      </c>
      <c r="I206" s="5" t="str">
        <f aca="false">"{"&amp;""""&amp;"id"&amp;""""&amp;":"&amp;""""&amp;A206&amp;""""&amp;","&amp;""""&amp;"car_part_id"&amp;""""&amp;":"&amp;""""&amp;B206&amp;""""&amp;","&amp;""""&amp;"bestbuy_id"&amp;""""&amp;":"&amp;""""&amp;C206&amp;""""&amp;","&amp;""""&amp;"category"&amp;""""&amp;":"&amp;""""&amp;D206&amp;""""&amp;","&amp;""""&amp;"brand"&amp;""""&amp;":"&amp;""""&amp;E206&amp;""""&amp;","&amp;""""&amp;"name"&amp;""""&amp;":"&amp;""""&amp;F206&amp;""""&amp;","&amp;""""&amp;"value"&amp;""""&amp;":"&amp;""""&amp;G206&amp;""""&amp;","&amp;""""&amp;"description"&amp;""""&amp;":"&amp;""""&amp;H206&amp;""""&amp;","&amp;""""&amp;"price"&amp;""""&amp;":"&amp;""""&amp;H206&amp;""""&amp;"},"</f>
        <v>{"id":"205","car_part_id":"205","bestbuy_id":"1995","category":"battery","brand":"energizer","name":"D26L","value":"","description":"6300","price":"6300"},</v>
      </c>
      <c r="W206" s="5" t="str">
        <f aca="false">IFERROR(VLOOKUP(B206,Sheet11!$B$2:$I$70,7,0),"")</f>
        <v/>
      </c>
      <c r="X206" s="5" t="str">
        <f aca="false">TRIM(I206)&amp;TRIM(W206)</f>
        <v>{"id":"205","car_part_id":"205","bestbuy_id":"1995","category":"battery","brand":"energizer","name":"D26L","value":"","description":"6300","price":"6300"},</v>
      </c>
    </row>
    <row r="207" customFormat="false" ht="13.8" hidden="false" customHeight="false" outlineLevel="0" collapsed="false">
      <c r="A207" s="5" t="n">
        <v>206</v>
      </c>
      <c r="B207" s="5" t="n">
        <v>206</v>
      </c>
      <c r="C207" s="5" t="n">
        <f aca="false">VLOOKUP(A207,car_part!$A$2:$K$620,11,0)</f>
        <v>1998</v>
      </c>
      <c r="D207" s="5" t="s">
        <v>784</v>
      </c>
      <c r="E207" s="5" t="s">
        <v>785</v>
      </c>
      <c r="F207" s="5" t="str">
        <f aca="false">VLOOKUP(B207,car_part!A207:H825,8,0)</f>
        <v>D31R</v>
      </c>
      <c r="G207" s="20"/>
      <c r="H207" s="21" t="n">
        <v>7050</v>
      </c>
      <c r="I207" s="5" t="str">
        <f aca="false">"{"&amp;""""&amp;"id"&amp;""""&amp;":"&amp;""""&amp;A207&amp;""""&amp;","&amp;""""&amp;"car_part_id"&amp;""""&amp;":"&amp;""""&amp;B207&amp;""""&amp;","&amp;""""&amp;"bestbuy_id"&amp;""""&amp;":"&amp;""""&amp;C207&amp;""""&amp;","&amp;""""&amp;"category"&amp;""""&amp;":"&amp;""""&amp;D207&amp;""""&amp;","&amp;""""&amp;"brand"&amp;""""&amp;":"&amp;""""&amp;E207&amp;""""&amp;","&amp;""""&amp;"name"&amp;""""&amp;":"&amp;""""&amp;F207&amp;""""&amp;","&amp;""""&amp;"value"&amp;""""&amp;":"&amp;""""&amp;G207&amp;""""&amp;","&amp;""""&amp;"description"&amp;""""&amp;":"&amp;""""&amp;H207&amp;""""&amp;","&amp;""""&amp;"price"&amp;""""&amp;":"&amp;""""&amp;H207&amp;""""&amp;"},"</f>
        <v>{"id":"206","car_part_id":"206","bestbuy_id":"1998","category":"battery","brand":"energizer","name":"D31R","value":"","description":"7050","price":"7050"},</v>
      </c>
      <c r="W207" s="5" t="str">
        <f aca="false">IFERROR(VLOOKUP(B207,Sheet11!$B$2:$I$70,7,0),"")</f>
        <v/>
      </c>
      <c r="X207" s="5" t="str">
        <f aca="false">TRIM(I207)&amp;TRIM(W207)</f>
        <v>{"id":"206","car_part_id":"206","bestbuy_id":"1998","category":"battery","brand":"energizer","name":"D31R","value":"","description":"7050","price":"7050"},</v>
      </c>
    </row>
    <row r="208" customFormat="false" ht="13.8" hidden="false" customHeight="false" outlineLevel="0" collapsed="false">
      <c r="A208" s="5" t="n">
        <v>207</v>
      </c>
      <c r="B208" s="5" t="n">
        <v>207</v>
      </c>
      <c r="C208" s="5" t="n">
        <f aca="false">VLOOKUP(A208,car_part!$A$2:$K$620,11,0)</f>
        <v>1998</v>
      </c>
      <c r="D208" s="5" t="s">
        <v>784</v>
      </c>
      <c r="E208" s="5" t="s">
        <v>785</v>
      </c>
      <c r="F208" s="5" t="str">
        <f aca="false">VLOOKUP(B208,car_part!A208:H826,8,0)</f>
        <v>D31R</v>
      </c>
      <c r="G208" s="20"/>
      <c r="H208" s="21" t="n">
        <v>7050</v>
      </c>
      <c r="I208" s="5" t="str">
        <f aca="false">"{"&amp;""""&amp;"id"&amp;""""&amp;":"&amp;""""&amp;A208&amp;""""&amp;","&amp;""""&amp;"car_part_id"&amp;""""&amp;":"&amp;""""&amp;B208&amp;""""&amp;","&amp;""""&amp;"bestbuy_id"&amp;""""&amp;":"&amp;""""&amp;C208&amp;""""&amp;","&amp;""""&amp;"category"&amp;""""&amp;":"&amp;""""&amp;D208&amp;""""&amp;","&amp;""""&amp;"brand"&amp;""""&amp;":"&amp;""""&amp;E208&amp;""""&amp;","&amp;""""&amp;"name"&amp;""""&amp;":"&amp;""""&amp;F208&amp;""""&amp;","&amp;""""&amp;"value"&amp;""""&amp;":"&amp;""""&amp;G208&amp;""""&amp;","&amp;""""&amp;"description"&amp;""""&amp;":"&amp;""""&amp;H208&amp;""""&amp;","&amp;""""&amp;"price"&amp;""""&amp;":"&amp;""""&amp;H208&amp;""""&amp;"},"</f>
        <v>{"id":"207","car_part_id":"207","bestbuy_id":"1998","category":"battery","brand":"energizer","name":"D31R","value":"","description":"7050","price":"7050"},</v>
      </c>
      <c r="W208" s="5" t="str">
        <f aca="false">IFERROR(VLOOKUP(B208,Sheet11!$B$2:$I$70,7,0),"")</f>
        <v/>
      </c>
      <c r="X208" s="5" t="str">
        <f aca="false">TRIM(I208)&amp;TRIM(W208)</f>
        <v>{"id":"207","car_part_id":"207","bestbuy_id":"1998","category":"battery","brand":"energizer","name":"D31R","value":"","description":"7050","price":"7050"},</v>
      </c>
    </row>
    <row r="209" customFormat="false" ht="13.8" hidden="false" customHeight="false" outlineLevel="0" collapsed="false">
      <c r="A209" s="5" t="n">
        <v>208</v>
      </c>
      <c r="B209" s="5" t="n">
        <v>208</v>
      </c>
      <c r="C209" s="5" t="n">
        <f aca="false">VLOOKUP(A209,car_part!$A$2:$K$620,11,0)</f>
        <v>1998</v>
      </c>
      <c r="D209" s="5" t="s">
        <v>784</v>
      </c>
      <c r="E209" s="5" t="s">
        <v>785</v>
      </c>
      <c r="F209" s="5" t="str">
        <f aca="false">VLOOKUP(B209,car_part!A209:H827,8,0)</f>
        <v>D31R</v>
      </c>
      <c r="G209" s="20"/>
      <c r="H209" s="21" t="n">
        <v>7050</v>
      </c>
      <c r="I209" s="5" t="str">
        <f aca="false">"{"&amp;""""&amp;"id"&amp;""""&amp;":"&amp;""""&amp;A209&amp;""""&amp;","&amp;""""&amp;"car_part_id"&amp;""""&amp;":"&amp;""""&amp;B209&amp;""""&amp;","&amp;""""&amp;"bestbuy_id"&amp;""""&amp;":"&amp;""""&amp;C209&amp;""""&amp;","&amp;""""&amp;"category"&amp;""""&amp;":"&amp;""""&amp;D209&amp;""""&amp;","&amp;""""&amp;"brand"&amp;""""&amp;":"&amp;""""&amp;E209&amp;""""&amp;","&amp;""""&amp;"name"&amp;""""&amp;":"&amp;""""&amp;F209&amp;""""&amp;","&amp;""""&amp;"value"&amp;""""&amp;":"&amp;""""&amp;G209&amp;""""&amp;","&amp;""""&amp;"description"&amp;""""&amp;":"&amp;""""&amp;H209&amp;""""&amp;","&amp;""""&amp;"price"&amp;""""&amp;":"&amp;""""&amp;H209&amp;""""&amp;"},"</f>
        <v>{"id":"208","car_part_id":"208","bestbuy_id":"1998","category":"battery","brand":"energizer","name":"D31R","value":"","description":"7050","price":"7050"},</v>
      </c>
      <c r="W209" s="5" t="str">
        <f aca="false">IFERROR(VLOOKUP(B209,Sheet11!$B$2:$I$70,7,0),"")</f>
        <v/>
      </c>
      <c r="X209" s="5" t="str">
        <f aca="false">TRIM(I209)&amp;TRIM(W209)</f>
        <v>{"id":"208","car_part_id":"208","bestbuy_id":"1998","category":"battery","brand":"energizer","name":"D31R","value":"","description":"7050","price":"7050"},</v>
      </c>
    </row>
    <row r="210" customFormat="false" ht="13.8" hidden="false" customHeight="false" outlineLevel="0" collapsed="false">
      <c r="A210" s="5" t="n">
        <v>209</v>
      </c>
      <c r="B210" s="5" t="n">
        <v>209</v>
      </c>
      <c r="C210" s="5" t="n">
        <f aca="false">VLOOKUP(A210,car_part!$A$2:$K$620,11,0)</f>
        <v>1998</v>
      </c>
      <c r="D210" s="5" t="s">
        <v>784</v>
      </c>
      <c r="E210" s="5" t="s">
        <v>785</v>
      </c>
      <c r="F210" s="5" t="str">
        <f aca="false">VLOOKUP(B210,car_part!A210:H828,8,0)</f>
        <v>D31R</v>
      </c>
      <c r="G210" s="20"/>
      <c r="H210" s="21" t="n">
        <v>7050</v>
      </c>
      <c r="I210" s="5" t="str">
        <f aca="false">"{"&amp;""""&amp;"id"&amp;""""&amp;":"&amp;""""&amp;A210&amp;""""&amp;","&amp;""""&amp;"car_part_id"&amp;""""&amp;":"&amp;""""&amp;B210&amp;""""&amp;","&amp;""""&amp;"bestbuy_id"&amp;""""&amp;":"&amp;""""&amp;C210&amp;""""&amp;","&amp;""""&amp;"category"&amp;""""&amp;":"&amp;""""&amp;D210&amp;""""&amp;","&amp;""""&amp;"brand"&amp;""""&amp;":"&amp;""""&amp;E210&amp;""""&amp;","&amp;""""&amp;"name"&amp;""""&amp;":"&amp;""""&amp;F210&amp;""""&amp;","&amp;""""&amp;"value"&amp;""""&amp;":"&amp;""""&amp;G210&amp;""""&amp;","&amp;""""&amp;"description"&amp;""""&amp;":"&amp;""""&amp;H210&amp;""""&amp;","&amp;""""&amp;"price"&amp;""""&amp;":"&amp;""""&amp;H210&amp;""""&amp;"},"</f>
        <v>{"id":"209","car_part_id":"209","bestbuy_id":"1998","category":"battery","brand":"energizer","name":"D31R","value":"","description":"7050","price":"7050"},</v>
      </c>
      <c r="W210" s="5" t="str">
        <f aca="false">IFERROR(VLOOKUP(B210,Sheet11!$B$2:$I$70,7,0),"")</f>
        <v/>
      </c>
      <c r="X210" s="5" t="str">
        <f aca="false">TRIM(I210)&amp;TRIM(W210)</f>
        <v>{"id":"209","car_part_id":"209","bestbuy_id":"1998","category":"battery","brand":"energizer","name":"D31R","value":"","description":"7050","price":"7050"},</v>
      </c>
    </row>
    <row r="211" customFormat="false" ht="13.8" hidden="false" customHeight="false" outlineLevel="0" collapsed="false">
      <c r="A211" s="5" t="n">
        <v>210</v>
      </c>
      <c r="B211" s="5" t="n">
        <v>210</v>
      </c>
      <c r="C211" s="5" t="n">
        <f aca="false">VLOOKUP(A211,car_part!$A$2:$K$620,11,0)</f>
        <v>1998</v>
      </c>
      <c r="D211" s="5" t="s">
        <v>784</v>
      </c>
      <c r="E211" s="5" t="s">
        <v>785</v>
      </c>
      <c r="F211" s="5" t="str">
        <f aca="false">VLOOKUP(B211,car_part!A211:H829,8,0)</f>
        <v>D31R</v>
      </c>
      <c r="G211" s="20"/>
      <c r="H211" s="21" t="n">
        <v>7050</v>
      </c>
      <c r="I211" s="5" t="str">
        <f aca="false">"{"&amp;""""&amp;"id"&amp;""""&amp;":"&amp;""""&amp;A211&amp;""""&amp;","&amp;""""&amp;"car_part_id"&amp;""""&amp;":"&amp;""""&amp;B211&amp;""""&amp;","&amp;""""&amp;"bestbuy_id"&amp;""""&amp;":"&amp;""""&amp;C211&amp;""""&amp;","&amp;""""&amp;"category"&amp;""""&amp;":"&amp;""""&amp;D211&amp;""""&amp;","&amp;""""&amp;"brand"&amp;""""&amp;":"&amp;""""&amp;E211&amp;""""&amp;","&amp;""""&amp;"name"&amp;""""&amp;":"&amp;""""&amp;F211&amp;""""&amp;","&amp;""""&amp;"value"&amp;""""&amp;":"&amp;""""&amp;G211&amp;""""&amp;","&amp;""""&amp;"description"&amp;""""&amp;":"&amp;""""&amp;H211&amp;""""&amp;","&amp;""""&amp;"price"&amp;""""&amp;":"&amp;""""&amp;H211&amp;""""&amp;"},"</f>
        <v>{"id":"210","car_part_id":"210","bestbuy_id":"1998","category":"battery","brand":"energizer","name":"D31R","value":"","description":"7050","price":"7050"},</v>
      </c>
      <c r="W211" s="5" t="str">
        <f aca="false">IFERROR(VLOOKUP(B211,Sheet11!$B$2:$I$70,7,0),"")</f>
        <v/>
      </c>
      <c r="X211" s="5" t="str">
        <f aca="false">TRIM(I211)&amp;TRIM(W211)</f>
        <v>{"id":"210","car_part_id":"210","bestbuy_id":"1998","category":"battery","brand":"energizer","name":"D31R","value":"","description":"7050","price":"7050"},</v>
      </c>
    </row>
    <row r="212" customFormat="false" ht="13.8" hidden="false" customHeight="false" outlineLevel="0" collapsed="false">
      <c r="A212" s="5" t="n">
        <v>211</v>
      </c>
      <c r="B212" s="5" t="n">
        <v>211</v>
      </c>
      <c r="C212" s="5" t="n">
        <f aca="false">VLOOKUP(A212,car_part!$A$2:$K$620,11,0)</f>
        <v>1998</v>
      </c>
      <c r="D212" s="5" t="s">
        <v>784</v>
      </c>
      <c r="E212" s="5" t="s">
        <v>785</v>
      </c>
      <c r="F212" s="5" t="str">
        <f aca="false">VLOOKUP(B212,car_part!A212:H830,8,0)</f>
        <v>D31R</v>
      </c>
      <c r="G212" s="20"/>
      <c r="H212" s="21" t="n">
        <v>7050</v>
      </c>
      <c r="I212" s="5" t="str">
        <f aca="false">"{"&amp;""""&amp;"id"&amp;""""&amp;":"&amp;""""&amp;A212&amp;""""&amp;","&amp;""""&amp;"car_part_id"&amp;""""&amp;":"&amp;""""&amp;B212&amp;""""&amp;","&amp;""""&amp;"bestbuy_id"&amp;""""&amp;":"&amp;""""&amp;C212&amp;""""&amp;","&amp;""""&amp;"category"&amp;""""&amp;":"&amp;""""&amp;D212&amp;""""&amp;","&amp;""""&amp;"brand"&amp;""""&amp;":"&amp;""""&amp;E212&amp;""""&amp;","&amp;""""&amp;"name"&amp;""""&amp;":"&amp;""""&amp;F212&amp;""""&amp;","&amp;""""&amp;"value"&amp;""""&amp;":"&amp;""""&amp;G212&amp;""""&amp;","&amp;""""&amp;"description"&amp;""""&amp;":"&amp;""""&amp;H212&amp;""""&amp;","&amp;""""&amp;"price"&amp;""""&amp;":"&amp;""""&amp;H212&amp;""""&amp;"},"</f>
        <v>{"id":"211","car_part_id":"211","bestbuy_id":"1998","category":"battery","brand":"energizer","name":"D31R","value":"","description":"7050","price":"7050"},</v>
      </c>
      <c r="W212" s="5" t="str">
        <f aca="false">IFERROR(VLOOKUP(B212,Sheet11!$B$2:$I$70,7,0),"")</f>
        <v/>
      </c>
      <c r="X212" s="5" t="str">
        <f aca="false">TRIM(I212)&amp;TRIM(W212)</f>
        <v>{"id":"211","car_part_id":"211","bestbuy_id":"1998","category":"battery","brand":"energizer","name":"D31R","value":"","description":"7050","price":"7050"},</v>
      </c>
    </row>
    <row r="213" customFormat="false" ht="13.8" hidden="false" customHeight="false" outlineLevel="0" collapsed="false">
      <c r="A213" s="5" t="n">
        <v>212</v>
      </c>
      <c r="B213" s="5" t="n">
        <v>212</v>
      </c>
      <c r="C213" s="5" t="n">
        <f aca="false">VLOOKUP(A213,car_part!$A$2:$K$620,11,0)</f>
        <v>1998</v>
      </c>
      <c r="D213" s="5" t="s">
        <v>784</v>
      </c>
      <c r="E213" s="5" t="s">
        <v>785</v>
      </c>
      <c r="F213" s="5" t="str">
        <f aca="false">VLOOKUP(B213,car_part!A213:H831,8,0)</f>
        <v>D31R</v>
      </c>
      <c r="G213" s="20"/>
      <c r="H213" s="21" t="n">
        <v>7050</v>
      </c>
      <c r="I213" s="5" t="str">
        <f aca="false">"{"&amp;""""&amp;"id"&amp;""""&amp;":"&amp;""""&amp;A213&amp;""""&amp;","&amp;""""&amp;"car_part_id"&amp;""""&amp;":"&amp;""""&amp;B213&amp;""""&amp;","&amp;""""&amp;"bestbuy_id"&amp;""""&amp;":"&amp;""""&amp;C213&amp;""""&amp;","&amp;""""&amp;"category"&amp;""""&amp;":"&amp;""""&amp;D213&amp;""""&amp;","&amp;""""&amp;"brand"&amp;""""&amp;":"&amp;""""&amp;E213&amp;""""&amp;","&amp;""""&amp;"name"&amp;""""&amp;":"&amp;""""&amp;F213&amp;""""&amp;","&amp;""""&amp;"value"&amp;""""&amp;":"&amp;""""&amp;G213&amp;""""&amp;","&amp;""""&amp;"description"&amp;""""&amp;":"&amp;""""&amp;H213&amp;""""&amp;","&amp;""""&amp;"price"&amp;""""&amp;":"&amp;""""&amp;H213&amp;""""&amp;"},"</f>
        <v>{"id":"212","car_part_id":"212","bestbuy_id":"1998","category":"battery","brand":"energizer","name":"D31R","value":"","description":"7050","price":"7050"},</v>
      </c>
      <c r="W213" s="5" t="str">
        <f aca="false">IFERROR(VLOOKUP(B213,Sheet11!$B$2:$I$70,7,0),"")</f>
        <v/>
      </c>
      <c r="X213" s="5" t="str">
        <f aca="false">TRIM(I213)&amp;TRIM(W213)</f>
        <v>{"id":"212","car_part_id":"212","bestbuy_id":"1998","category":"battery","brand":"energizer","name":"D31R","value":"","description":"7050","price":"7050"},</v>
      </c>
    </row>
    <row r="214" customFormat="false" ht="13.8" hidden="false" customHeight="false" outlineLevel="0" collapsed="false">
      <c r="A214" s="5" t="n">
        <v>213</v>
      </c>
      <c r="B214" s="5" t="n">
        <v>213</v>
      </c>
      <c r="C214" s="5" t="n">
        <f aca="false">VLOOKUP(A214,car_part!$A$2:$K$620,11,0)</f>
        <v>1998</v>
      </c>
      <c r="D214" s="5" t="s">
        <v>784</v>
      </c>
      <c r="E214" s="5" t="s">
        <v>785</v>
      </c>
      <c r="F214" s="5" t="str">
        <f aca="false">VLOOKUP(B214,car_part!A214:H832,8,0)</f>
        <v>D31R</v>
      </c>
      <c r="G214" s="20"/>
      <c r="H214" s="21" t="n">
        <v>7050</v>
      </c>
      <c r="I214" s="5" t="str">
        <f aca="false">"{"&amp;""""&amp;"id"&amp;""""&amp;":"&amp;""""&amp;A214&amp;""""&amp;","&amp;""""&amp;"car_part_id"&amp;""""&amp;":"&amp;""""&amp;B214&amp;""""&amp;","&amp;""""&amp;"bestbuy_id"&amp;""""&amp;":"&amp;""""&amp;C214&amp;""""&amp;","&amp;""""&amp;"category"&amp;""""&amp;":"&amp;""""&amp;D214&amp;""""&amp;","&amp;""""&amp;"brand"&amp;""""&amp;":"&amp;""""&amp;E214&amp;""""&amp;","&amp;""""&amp;"name"&amp;""""&amp;":"&amp;""""&amp;F214&amp;""""&amp;","&amp;""""&amp;"value"&amp;""""&amp;":"&amp;""""&amp;G214&amp;""""&amp;","&amp;""""&amp;"description"&amp;""""&amp;":"&amp;""""&amp;H214&amp;""""&amp;","&amp;""""&amp;"price"&amp;""""&amp;":"&amp;""""&amp;H214&amp;""""&amp;"},"</f>
        <v>{"id":"213","car_part_id":"213","bestbuy_id":"1998","category":"battery","brand":"energizer","name":"D31R","value":"","description":"7050","price":"7050"},</v>
      </c>
      <c r="W214" s="5" t="str">
        <f aca="false">IFERROR(VLOOKUP(B214,Sheet11!$B$2:$I$70,7,0),"")</f>
        <v/>
      </c>
      <c r="X214" s="5" t="str">
        <f aca="false">TRIM(I214)&amp;TRIM(W214)</f>
        <v>{"id":"213","car_part_id":"213","bestbuy_id":"1998","category":"battery","brand":"energizer","name":"D31R","value":"","description":"7050","price":"7050"},</v>
      </c>
    </row>
    <row r="215" customFormat="false" ht="13.8" hidden="false" customHeight="false" outlineLevel="0" collapsed="false">
      <c r="A215" s="5" t="n">
        <v>214</v>
      </c>
      <c r="B215" s="5" t="n">
        <v>214</v>
      </c>
      <c r="C215" s="5" t="n">
        <f aca="false">VLOOKUP(A215,car_part!$A$2:$K$620,11,0)</f>
        <v>1996</v>
      </c>
      <c r="D215" s="5" t="s">
        <v>784</v>
      </c>
      <c r="E215" s="5" t="s">
        <v>785</v>
      </c>
      <c r="F215" s="5" t="str">
        <f aca="false">VLOOKUP(B215,car_part!A215:H833,8,0)</f>
        <v>D31L</v>
      </c>
      <c r="G215" s="20"/>
      <c r="H215" s="21" t="n">
        <v>7050</v>
      </c>
      <c r="I215" s="5" t="str">
        <f aca="false">"{"&amp;""""&amp;"id"&amp;""""&amp;":"&amp;""""&amp;A215&amp;""""&amp;","&amp;""""&amp;"car_part_id"&amp;""""&amp;":"&amp;""""&amp;B215&amp;""""&amp;","&amp;""""&amp;"bestbuy_id"&amp;""""&amp;":"&amp;""""&amp;C215&amp;""""&amp;","&amp;""""&amp;"category"&amp;""""&amp;":"&amp;""""&amp;D215&amp;""""&amp;","&amp;""""&amp;"brand"&amp;""""&amp;":"&amp;""""&amp;E215&amp;""""&amp;","&amp;""""&amp;"name"&amp;""""&amp;":"&amp;""""&amp;F215&amp;""""&amp;","&amp;""""&amp;"value"&amp;""""&amp;":"&amp;""""&amp;G215&amp;""""&amp;","&amp;""""&amp;"description"&amp;""""&amp;":"&amp;""""&amp;H215&amp;""""&amp;","&amp;""""&amp;"price"&amp;""""&amp;":"&amp;""""&amp;H215&amp;""""&amp;"},"</f>
        <v>{"id":"214","car_part_id":"214","bestbuy_id":"1996","category":"battery","brand":"energizer","name":"D31L","value":"","description":"7050","price":"7050"},</v>
      </c>
      <c r="W215" s="5" t="str">
        <f aca="false">IFERROR(VLOOKUP(B215,Sheet11!$B$2:$I$70,7,0),"")</f>
        <v/>
      </c>
      <c r="X215" s="5" t="str">
        <f aca="false">TRIM(I215)&amp;TRIM(W215)</f>
        <v>{"id":"214","car_part_id":"214","bestbuy_id":"1996","category":"battery","brand":"energizer","name":"D31L","value":"","description":"7050","price":"7050"},</v>
      </c>
    </row>
    <row r="216" customFormat="false" ht="13.8" hidden="false" customHeight="false" outlineLevel="0" collapsed="false">
      <c r="A216" s="5" t="n">
        <v>215</v>
      </c>
      <c r="B216" s="5" t="n">
        <v>215</v>
      </c>
      <c r="C216" s="5" t="n">
        <f aca="false">VLOOKUP(A216,car_part!$A$2:$K$620,11,0)</f>
        <v>1996</v>
      </c>
      <c r="D216" s="5" t="s">
        <v>784</v>
      </c>
      <c r="E216" s="5" t="s">
        <v>785</v>
      </c>
      <c r="F216" s="5" t="str">
        <f aca="false">VLOOKUP(B216,car_part!A216:H834,8,0)</f>
        <v>D31L</v>
      </c>
      <c r="G216" s="20"/>
      <c r="H216" s="21" t="n">
        <v>7050</v>
      </c>
      <c r="I216" s="5" t="str">
        <f aca="false">"{"&amp;""""&amp;"id"&amp;""""&amp;":"&amp;""""&amp;A216&amp;""""&amp;","&amp;""""&amp;"car_part_id"&amp;""""&amp;":"&amp;""""&amp;B216&amp;""""&amp;","&amp;""""&amp;"bestbuy_id"&amp;""""&amp;":"&amp;""""&amp;C216&amp;""""&amp;","&amp;""""&amp;"category"&amp;""""&amp;":"&amp;""""&amp;D216&amp;""""&amp;","&amp;""""&amp;"brand"&amp;""""&amp;":"&amp;""""&amp;E216&amp;""""&amp;","&amp;""""&amp;"name"&amp;""""&amp;":"&amp;""""&amp;F216&amp;""""&amp;","&amp;""""&amp;"value"&amp;""""&amp;":"&amp;""""&amp;G216&amp;""""&amp;","&amp;""""&amp;"description"&amp;""""&amp;":"&amp;""""&amp;H216&amp;""""&amp;","&amp;""""&amp;"price"&amp;""""&amp;":"&amp;""""&amp;H216&amp;""""&amp;"},"</f>
        <v>{"id":"215","car_part_id":"215","bestbuy_id":"1996","category":"battery","brand":"energizer","name":"D31L","value":"","description":"7050","price":"7050"},</v>
      </c>
      <c r="W216" s="5" t="str">
        <f aca="false">IFERROR(VLOOKUP(B216,Sheet11!$B$2:$I$70,7,0),"")</f>
        <v/>
      </c>
      <c r="X216" s="5" t="str">
        <f aca="false">TRIM(I216)&amp;TRIM(W216)</f>
        <v>{"id":"215","car_part_id":"215","bestbuy_id":"1996","category":"battery","brand":"energizer","name":"D31L","value":"","description":"7050","price":"7050"},</v>
      </c>
    </row>
    <row r="217" customFormat="false" ht="13.8" hidden="false" customHeight="false" outlineLevel="0" collapsed="false">
      <c r="A217" s="5" t="n">
        <v>216</v>
      </c>
      <c r="B217" s="5" t="n">
        <v>216</v>
      </c>
      <c r="C217" s="5" t="n">
        <f aca="false">VLOOKUP(A217,car_part!$A$2:$K$620,11,0)</f>
        <v>1996</v>
      </c>
      <c r="D217" s="5" t="s">
        <v>784</v>
      </c>
      <c r="E217" s="5" t="s">
        <v>785</v>
      </c>
      <c r="F217" s="5" t="str">
        <f aca="false">VLOOKUP(B217,car_part!A217:H835,8,0)</f>
        <v>D31L</v>
      </c>
      <c r="G217" s="20"/>
      <c r="H217" s="21" t="n">
        <v>7050</v>
      </c>
      <c r="I217" s="5" t="str">
        <f aca="false">"{"&amp;""""&amp;"id"&amp;""""&amp;":"&amp;""""&amp;A217&amp;""""&amp;","&amp;""""&amp;"car_part_id"&amp;""""&amp;":"&amp;""""&amp;B217&amp;""""&amp;","&amp;""""&amp;"bestbuy_id"&amp;""""&amp;":"&amp;""""&amp;C217&amp;""""&amp;","&amp;""""&amp;"category"&amp;""""&amp;":"&amp;""""&amp;D217&amp;""""&amp;","&amp;""""&amp;"brand"&amp;""""&amp;":"&amp;""""&amp;E217&amp;""""&amp;","&amp;""""&amp;"name"&amp;""""&amp;":"&amp;""""&amp;F217&amp;""""&amp;","&amp;""""&amp;"value"&amp;""""&amp;":"&amp;""""&amp;G217&amp;""""&amp;","&amp;""""&amp;"description"&amp;""""&amp;":"&amp;""""&amp;H217&amp;""""&amp;","&amp;""""&amp;"price"&amp;""""&amp;":"&amp;""""&amp;H217&amp;""""&amp;"},"</f>
        <v>{"id":"216","car_part_id":"216","bestbuy_id":"1996","category":"battery","brand":"energizer","name":"D31L","value":"","description":"7050","price":"7050"},</v>
      </c>
      <c r="W217" s="5" t="str">
        <f aca="false">IFERROR(VLOOKUP(B217,Sheet11!$B$2:$I$70,7,0),"")</f>
        <v/>
      </c>
      <c r="X217" s="5" t="str">
        <f aca="false">TRIM(I217)&amp;TRIM(W217)</f>
        <v>{"id":"216","car_part_id":"216","bestbuy_id":"1996","category":"battery","brand":"energizer","name":"D31L","value":"","description":"7050","price":"7050"},</v>
      </c>
    </row>
    <row r="218" customFormat="false" ht="13.8" hidden="false" customHeight="false" outlineLevel="0" collapsed="false">
      <c r="A218" s="5" t="n">
        <v>217</v>
      </c>
      <c r="B218" s="5" t="n">
        <v>217</v>
      </c>
      <c r="C218" s="5" t="n">
        <f aca="false">VLOOKUP(A218,car_part!$A$2:$K$620,11,0)</f>
        <v>1996</v>
      </c>
      <c r="D218" s="5" t="s">
        <v>784</v>
      </c>
      <c r="E218" s="5" t="s">
        <v>785</v>
      </c>
      <c r="F218" s="5" t="str">
        <f aca="false">VLOOKUP(B218,car_part!A218:H836,8,0)</f>
        <v>D31L</v>
      </c>
      <c r="G218" s="20"/>
      <c r="H218" s="21" t="n">
        <v>7050</v>
      </c>
      <c r="I218" s="5" t="str">
        <f aca="false">"{"&amp;""""&amp;"id"&amp;""""&amp;":"&amp;""""&amp;A218&amp;""""&amp;","&amp;""""&amp;"car_part_id"&amp;""""&amp;":"&amp;""""&amp;B218&amp;""""&amp;","&amp;""""&amp;"bestbuy_id"&amp;""""&amp;":"&amp;""""&amp;C218&amp;""""&amp;","&amp;""""&amp;"category"&amp;""""&amp;":"&amp;""""&amp;D218&amp;""""&amp;","&amp;""""&amp;"brand"&amp;""""&amp;":"&amp;""""&amp;E218&amp;""""&amp;","&amp;""""&amp;"name"&amp;""""&amp;":"&amp;""""&amp;F218&amp;""""&amp;","&amp;""""&amp;"value"&amp;""""&amp;":"&amp;""""&amp;G218&amp;""""&amp;","&amp;""""&amp;"description"&amp;""""&amp;":"&amp;""""&amp;H218&amp;""""&amp;","&amp;""""&amp;"price"&amp;""""&amp;":"&amp;""""&amp;H218&amp;""""&amp;"},"</f>
        <v>{"id":"217","car_part_id":"217","bestbuy_id":"1996","category":"battery","brand":"energizer","name":"D31L","value":"","description":"7050","price":"7050"},</v>
      </c>
      <c r="W218" s="5" t="str">
        <f aca="false">IFERROR(VLOOKUP(B218,Sheet11!$B$2:$I$70,7,0),"")</f>
        <v/>
      </c>
      <c r="X218" s="5" t="str">
        <f aca="false">TRIM(I218)&amp;TRIM(W218)</f>
        <v>{"id":"217","car_part_id":"217","bestbuy_id":"1996","category":"battery","brand":"energizer","name":"D31L","value":"","description":"7050","price":"7050"},</v>
      </c>
    </row>
    <row r="219" customFormat="false" ht="13.8" hidden="false" customHeight="false" outlineLevel="0" collapsed="false">
      <c r="A219" s="5" t="n">
        <v>218</v>
      </c>
      <c r="B219" s="5" t="n">
        <v>218</v>
      </c>
      <c r="C219" s="5" t="n">
        <f aca="false">VLOOKUP(A219,car_part!$A$2:$K$620,11,0)</f>
        <v>1996</v>
      </c>
      <c r="D219" s="5" t="s">
        <v>784</v>
      </c>
      <c r="E219" s="5" t="s">
        <v>785</v>
      </c>
      <c r="F219" s="5" t="str">
        <f aca="false">VLOOKUP(B219,car_part!A219:H837,8,0)</f>
        <v>D31L</v>
      </c>
      <c r="G219" s="20"/>
      <c r="H219" s="21" t="n">
        <v>7050</v>
      </c>
      <c r="I219" s="5" t="str">
        <f aca="false">"{"&amp;""""&amp;"id"&amp;""""&amp;":"&amp;""""&amp;A219&amp;""""&amp;","&amp;""""&amp;"car_part_id"&amp;""""&amp;":"&amp;""""&amp;B219&amp;""""&amp;","&amp;""""&amp;"bestbuy_id"&amp;""""&amp;":"&amp;""""&amp;C219&amp;""""&amp;","&amp;""""&amp;"category"&amp;""""&amp;":"&amp;""""&amp;D219&amp;""""&amp;","&amp;""""&amp;"brand"&amp;""""&amp;":"&amp;""""&amp;E219&amp;""""&amp;","&amp;""""&amp;"name"&amp;""""&amp;":"&amp;""""&amp;F219&amp;""""&amp;","&amp;""""&amp;"value"&amp;""""&amp;":"&amp;""""&amp;G219&amp;""""&amp;","&amp;""""&amp;"description"&amp;""""&amp;":"&amp;""""&amp;H219&amp;""""&amp;","&amp;""""&amp;"price"&amp;""""&amp;":"&amp;""""&amp;H219&amp;""""&amp;"},"</f>
        <v>{"id":"218","car_part_id":"218","bestbuy_id":"1996","category":"battery","brand":"energizer","name":"D31L","value":"","description":"7050","price":"7050"},</v>
      </c>
      <c r="W219" s="5" t="str">
        <f aca="false">IFERROR(VLOOKUP(B219,Sheet11!$B$2:$I$70,7,0),"")</f>
        <v/>
      </c>
      <c r="X219" s="5" t="str">
        <f aca="false">TRIM(I219)&amp;TRIM(W219)</f>
        <v>{"id":"218","car_part_id":"218","bestbuy_id":"1996","category":"battery","brand":"energizer","name":"D31L","value":"","description":"7050","price":"7050"},</v>
      </c>
    </row>
    <row r="220" customFormat="false" ht="13.8" hidden="false" customHeight="false" outlineLevel="0" collapsed="false">
      <c r="A220" s="5" t="n">
        <v>219</v>
      </c>
      <c r="B220" s="5" t="n">
        <v>219</v>
      </c>
      <c r="C220" s="5" t="n">
        <f aca="false">VLOOKUP(A220,car_part!$A$2:$K$620,11,0)</f>
        <v>1996</v>
      </c>
      <c r="D220" s="5" t="s">
        <v>784</v>
      </c>
      <c r="E220" s="5" t="s">
        <v>785</v>
      </c>
      <c r="F220" s="5" t="str">
        <f aca="false">VLOOKUP(B220,car_part!A220:H838,8,0)</f>
        <v>D31L</v>
      </c>
      <c r="G220" s="20"/>
      <c r="H220" s="21" t="n">
        <v>7050</v>
      </c>
      <c r="I220" s="5" t="str">
        <f aca="false">"{"&amp;""""&amp;"id"&amp;""""&amp;":"&amp;""""&amp;A220&amp;""""&amp;","&amp;""""&amp;"car_part_id"&amp;""""&amp;":"&amp;""""&amp;B220&amp;""""&amp;","&amp;""""&amp;"bestbuy_id"&amp;""""&amp;":"&amp;""""&amp;C220&amp;""""&amp;","&amp;""""&amp;"category"&amp;""""&amp;":"&amp;""""&amp;D220&amp;""""&amp;","&amp;""""&amp;"brand"&amp;""""&amp;":"&amp;""""&amp;E220&amp;""""&amp;","&amp;""""&amp;"name"&amp;""""&amp;":"&amp;""""&amp;F220&amp;""""&amp;","&amp;""""&amp;"value"&amp;""""&amp;":"&amp;""""&amp;G220&amp;""""&amp;","&amp;""""&amp;"description"&amp;""""&amp;":"&amp;""""&amp;H220&amp;""""&amp;","&amp;""""&amp;"price"&amp;""""&amp;":"&amp;""""&amp;H220&amp;""""&amp;"},"</f>
        <v>{"id":"219","car_part_id":"219","bestbuy_id":"1996","category":"battery","brand":"energizer","name":"D31L","value":"","description":"7050","price":"7050"},</v>
      </c>
      <c r="W220" s="5" t="str">
        <f aca="false">IFERROR(VLOOKUP(B220,Sheet11!$B$2:$I$70,7,0),"")</f>
        <v/>
      </c>
      <c r="X220" s="5" t="str">
        <f aca="false">TRIM(I220)&amp;TRIM(W220)</f>
        <v>{"id":"219","car_part_id":"219","bestbuy_id":"1996","category":"battery","brand":"energizer","name":"D31L","value":"","description":"7050","price":"7050"},</v>
      </c>
    </row>
    <row r="221" customFormat="false" ht="13.8" hidden="false" customHeight="false" outlineLevel="0" collapsed="false">
      <c r="A221" s="5" t="n">
        <v>220</v>
      </c>
      <c r="B221" s="5" t="n">
        <v>220</v>
      </c>
      <c r="C221" s="5" t="n">
        <f aca="false">VLOOKUP(A221,car_part!$A$2:$K$620,11,0)</f>
        <v>0</v>
      </c>
      <c r="D221" s="5" t="s">
        <v>784</v>
      </c>
      <c r="E221" s="5" t="s">
        <v>785</v>
      </c>
      <c r="F221" s="5" t="str">
        <f aca="false">VLOOKUP(B221,car_part!A221:H839,8,0)</f>
        <v>B21L</v>
      </c>
      <c r="G221" s="20"/>
      <c r="I221" s="5" t="str">
        <f aca="false">"{"&amp;""""&amp;"id"&amp;""""&amp;":"&amp;""""&amp;A221&amp;""""&amp;","&amp;""""&amp;"car_part_id"&amp;""""&amp;":"&amp;""""&amp;B221&amp;""""&amp;","&amp;""""&amp;"bestbuy_id"&amp;""""&amp;":"&amp;""""&amp;C221&amp;""""&amp;","&amp;""""&amp;"category"&amp;""""&amp;":"&amp;""""&amp;D221&amp;""""&amp;","&amp;""""&amp;"brand"&amp;""""&amp;":"&amp;""""&amp;E221&amp;""""&amp;","&amp;""""&amp;"name"&amp;""""&amp;":"&amp;""""&amp;F221&amp;""""&amp;","&amp;""""&amp;"value"&amp;""""&amp;":"&amp;""""&amp;G221&amp;""""&amp;","&amp;""""&amp;"description"&amp;""""&amp;":"&amp;""""&amp;H221&amp;""""&amp;","&amp;""""&amp;"price"&amp;""""&amp;":"&amp;""""&amp;H221&amp;""""&amp;"},"</f>
        <v>{"id":"220","car_part_id":"220","bestbuy_id":"0","category":"battery","brand":"energizer","name":"B21L","value":"","description":"","price":""},</v>
      </c>
      <c r="W221" s="5" t="str">
        <f aca="false">IFERROR(VLOOKUP(B221,Sheet11!$B$2:$I$70,7,0),"")</f>
        <v/>
      </c>
      <c r="X221" s="5" t="str">
        <f aca="false">TRIM(I221)&amp;TRIM(W221)</f>
        <v>{"id":"220","car_part_id":"220","bestbuy_id":"0","category":"battery","brand":"energizer","name":"B21L","value":"","description":"","price":""},</v>
      </c>
    </row>
    <row r="222" customFormat="false" ht="13.8" hidden="false" customHeight="false" outlineLevel="0" collapsed="false">
      <c r="A222" s="5" t="n">
        <v>221</v>
      </c>
      <c r="B222" s="5" t="n">
        <v>221</v>
      </c>
      <c r="C222" s="5" t="n">
        <f aca="false">VLOOKUP(A222,car_part!$A$2:$K$620,11,0)</f>
        <v>0</v>
      </c>
      <c r="D222" s="5" t="s">
        <v>784</v>
      </c>
      <c r="E222" s="5" t="s">
        <v>785</v>
      </c>
      <c r="F222" s="5" t="str">
        <f aca="false">VLOOKUP(B222,car_part!A222:H840,8,0)</f>
        <v>B21L</v>
      </c>
      <c r="G222" s="20"/>
      <c r="I222" s="5" t="str">
        <f aca="false">"{"&amp;""""&amp;"id"&amp;""""&amp;":"&amp;""""&amp;A222&amp;""""&amp;","&amp;""""&amp;"car_part_id"&amp;""""&amp;":"&amp;""""&amp;B222&amp;""""&amp;","&amp;""""&amp;"bestbuy_id"&amp;""""&amp;":"&amp;""""&amp;C222&amp;""""&amp;","&amp;""""&amp;"category"&amp;""""&amp;":"&amp;""""&amp;D222&amp;""""&amp;","&amp;""""&amp;"brand"&amp;""""&amp;":"&amp;""""&amp;E222&amp;""""&amp;","&amp;""""&amp;"name"&amp;""""&amp;":"&amp;""""&amp;F222&amp;""""&amp;","&amp;""""&amp;"value"&amp;""""&amp;":"&amp;""""&amp;G222&amp;""""&amp;","&amp;""""&amp;"description"&amp;""""&amp;":"&amp;""""&amp;H222&amp;""""&amp;","&amp;""""&amp;"price"&amp;""""&amp;":"&amp;""""&amp;H222&amp;""""&amp;"},"</f>
        <v>{"id":"221","car_part_id":"221","bestbuy_id":"0","category":"battery","brand":"energizer","name":"B21L","value":"","description":"","price":""},</v>
      </c>
      <c r="W222" s="5" t="str">
        <f aca="false">IFERROR(VLOOKUP(B222,Sheet11!$B$2:$I$70,7,0),"")</f>
        <v/>
      </c>
      <c r="X222" s="5" t="str">
        <f aca="false">TRIM(I222)&amp;TRIM(W222)</f>
        <v>{"id":"221","car_part_id":"221","bestbuy_id":"0","category":"battery","brand":"energizer","name":"B21L","value":"","description":"","price":""},</v>
      </c>
    </row>
    <row r="223" customFormat="false" ht="13.8" hidden="false" customHeight="false" outlineLevel="0" collapsed="false">
      <c r="A223" s="5" t="n">
        <v>222</v>
      </c>
      <c r="B223" s="5" t="n">
        <v>222</v>
      </c>
      <c r="C223" s="5" t="n">
        <f aca="false">VLOOKUP(A223,car_part!$A$2:$K$620,11,0)</f>
        <v>0</v>
      </c>
      <c r="D223" s="5" t="s">
        <v>784</v>
      </c>
      <c r="E223" s="5" t="s">
        <v>785</v>
      </c>
      <c r="F223" s="5" t="str">
        <f aca="false">VLOOKUP(B223,car_part!A223:H841,8,0)</f>
        <v>B21L</v>
      </c>
      <c r="G223" s="20"/>
      <c r="I223" s="5" t="str">
        <f aca="false">"{"&amp;""""&amp;"id"&amp;""""&amp;":"&amp;""""&amp;A223&amp;""""&amp;","&amp;""""&amp;"car_part_id"&amp;""""&amp;":"&amp;""""&amp;B223&amp;""""&amp;","&amp;""""&amp;"bestbuy_id"&amp;""""&amp;":"&amp;""""&amp;C223&amp;""""&amp;","&amp;""""&amp;"category"&amp;""""&amp;":"&amp;""""&amp;D223&amp;""""&amp;","&amp;""""&amp;"brand"&amp;""""&amp;":"&amp;""""&amp;E223&amp;""""&amp;","&amp;""""&amp;"name"&amp;""""&amp;":"&amp;""""&amp;F223&amp;""""&amp;","&amp;""""&amp;"value"&amp;""""&amp;":"&amp;""""&amp;G223&amp;""""&amp;","&amp;""""&amp;"description"&amp;""""&amp;":"&amp;""""&amp;H223&amp;""""&amp;","&amp;""""&amp;"price"&amp;""""&amp;":"&amp;""""&amp;H223&amp;""""&amp;"},"</f>
        <v>{"id":"222","car_part_id":"222","bestbuy_id":"0","category":"battery","brand":"energizer","name":"B21L","value":"","description":"","price":""},</v>
      </c>
      <c r="W223" s="5" t="str">
        <f aca="false">IFERROR(VLOOKUP(B223,Sheet11!$B$2:$I$70,7,0),"")</f>
        <v/>
      </c>
      <c r="X223" s="5" t="str">
        <f aca="false">TRIM(I223)&amp;TRIM(W223)</f>
        <v>{"id":"222","car_part_id":"222","bestbuy_id":"0","category":"battery","brand":"energizer","name":"B21L","value":"","description":"","price":""},</v>
      </c>
    </row>
    <row r="224" customFormat="false" ht="13.8" hidden="false" customHeight="false" outlineLevel="0" collapsed="false">
      <c r="A224" s="5" t="n">
        <v>223</v>
      </c>
      <c r="B224" s="5" t="n">
        <v>223</v>
      </c>
      <c r="C224" s="5" t="n">
        <f aca="false">VLOOKUP(A224,car_part!$A$2:$K$620,11,0)</f>
        <v>0</v>
      </c>
      <c r="D224" s="5" t="s">
        <v>784</v>
      </c>
      <c r="E224" s="5" t="s">
        <v>785</v>
      </c>
      <c r="F224" s="5" t="str">
        <f aca="false">VLOOKUP(B224,car_part!A224:H842,8,0)</f>
        <v>B21L</v>
      </c>
      <c r="G224" s="20"/>
      <c r="I224" s="5" t="str">
        <f aca="false">"{"&amp;""""&amp;"id"&amp;""""&amp;":"&amp;""""&amp;A224&amp;""""&amp;","&amp;""""&amp;"car_part_id"&amp;""""&amp;":"&amp;""""&amp;B224&amp;""""&amp;","&amp;""""&amp;"bestbuy_id"&amp;""""&amp;":"&amp;""""&amp;C224&amp;""""&amp;","&amp;""""&amp;"category"&amp;""""&amp;":"&amp;""""&amp;D224&amp;""""&amp;","&amp;""""&amp;"brand"&amp;""""&amp;":"&amp;""""&amp;E224&amp;""""&amp;","&amp;""""&amp;"name"&amp;""""&amp;":"&amp;""""&amp;F224&amp;""""&amp;","&amp;""""&amp;"value"&amp;""""&amp;":"&amp;""""&amp;G224&amp;""""&amp;","&amp;""""&amp;"description"&amp;""""&amp;":"&amp;""""&amp;H224&amp;""""&amp;","&amp;""""&amp;"price"&amp;""""&amp;":"&amp;""""&amp;H224&amp;""""&amp;"},"</f>
        <v>{"id":"223","car_part_id":"223","bestbuy_id":"0","category":"battery","brand":"energizer","name":"B21L","value":"","description":"","price":""},</v>
      </c>
      <c r="W224" s="5" t="str">
        <f aca="false">IFERROR(VLOOKUP(B224,Sheet11!$B$2:$I$70,7,0),"")</f>
        <v/>
      </c>
      <c r="X224" s="5" t="str">
        <f aca="false">TRIM(I224)&amp;TRIM(W224)</f>
        <v>{"id":"223","car_part_id":"223","bestbuy_id":"0","category":"battery","brand":"energizer","name":"B21L","value":"","description":"","price":""},</v>
      </c>
    </row>
    <row r="225" customFormat="false" ht="13.8" hidden="false" customHeight="false" outlineLevel="0" collapsed="false">
      <c r="A225" s="5" t="n">
        <v>224</v>
      </c>
      <c r="B225" s="5" t="n">
        <v>224</v>
      </c>
      <c r="C225" s="5" t="n">
        <f aca="false">VLOOKUP(A225,car_part!$A$2:$K$620,11,0)</f>
        <v>0</v>
      </c>
      <c r="D225" s="5" t="s">
        <v>784</v>
      </c>
      <c r="E225" s="5" t="s">
        <v>785</v>
      </c>
      <c r="F225" s="5" t="str">
        <f aca="false">VLOOKUP(B225,car_part!A225:H843,8,0)</f>
        <v>B21L</v>
      </c>
      <c r="G225" s="20"/>
      <c r="I225" s="5" t="str">
        <f aca="false">"{"&amp;""""&amp;"id"&amp;""""&amp;":"&amp;""""&amp;A225&amp;""""&amp;","&amp;""""&amp;"car_part_id"&amp;""""&amp;":"&amp;""""&amp;B225&amp;""""&amp;","&amp;""""&amp;"bestbuy_id"&amp;""""&amp;":"&amp;""""&amp;C225&amp;""""&amp;","&amp;""""&amp;"category"&amp;""""&amp;":"&amp;""""&amp;D225&amp;""""&amp;","&amp;""""&amp;"brand"&amp;""""&amp;":"&amp;""""&amp;E225&amp;""""&amp;","&amp;""""&amp;"name"&amp;""""&amp;":"&amp;""""&amp;F225&amp;""""&amp;","&amp;""""&amp;"value"&amp;""""&amp;":"&amp;""""&amp;G225&amp;""""&amp;","&amp;""""&amp;"description"&amp;""""&amp;":"&amp;""""&amp;H225&amp;""""&amp;","&amp;""""&amp;"price"&amp;""""&amp;":"&amp;""""&amp;H225&amp;""""&amp;"},"</f>
        <v>{"id":"224","car_part_id":"224","bestbuy_id":"0","category":"battery","brand":"energizer","name":"B21L","value":"","description":"","price":""},</v>
      </c>
      <c r="W225" s="5" t="str">
        <f aca="false">IFERROR(VLOOKUP(B225,Sheet11!$B$2:$I$70,7,0),"")</f>
        <v/>
      </c>
      <c r="X225" s="5" t="str">
        <f aca="false">TRIM(I225)&amp;TRIM(W225)</f>
        <v>{"id":"224","car_part_id":"224","bestbuy_id":"0","category":"battery","brand":"energizer","name":"B21L","value":"","description":"","price":""},</v>
      </c>
    </row>
    <row r="226" customFormat="false" ht="13.8" hidden="false" customHeight="false" outlineLevel="0" collapsed="false">
      <c r="A226" s="5" t="n">
        <v>225</v>
      </c>
      <c r="B226" s="5" t="n">
        <v>225</v>
      </c>
      <c r="C226" s="5" t="n">
        <f aca="false">VLOOKUP(A226,car_part!$A$2:$K$620,11,0)</f>
        <v>0</v>
      </c>
      <c r="D226" s="5" t="s">
        <v>784</v>
      </c>
      <c r="E226" s="5" t="s">
        <v>785</v>
      </c>
      <c r="F226" s="5" t="str">
        <f aca="false">VLOOKUP(B226,car_part!A226:H844,8,0)</f>
        <v>B21L</v>
      </c>
      <c r="G226" s="20"/>
      <c r="I226" s="5" t="str">
        <f aca="false">"{"&amp;""""&amp;"id"&amp;""""&amp;":"&amp;""""&amp;A226&amp;""""&amp;","&amp;""""&amp;"car_part_id"&amp;""""&amp;":"&amp;""""&amp;B226&amp;""""&amp;","&amp;""""&amp;"bestbuy_id"&amp;""""&amp;":"&amp;""""&amp;C226&amp;""""&amp;","&amp;""""&amp;"category"&amp;""""&amp;":"&amp;""""&amp;D226&amp;""""&amp;","&amp;""""&amp;"brand"&amp;""""&amp;":"&amp;""""&amp;E226&amp;""""&amp;","&amp;""""&amp;"name"&amp;""""&amp;":"&amp;""""&amp;F226&amp;""""&amp;","&amp;""""&amp;"value"&amp;""""&amp;":"&amp;""""&amp;G226&amp;""""&amp;","&amp;""""&amp;"description"&amp;""""&amp;":"&amp;""""&amp;H226&amp;""""&amp;","&amp;""""&amp;"price"&amp;""""&amp;":"&amp;""""&amp;H226&amp;""""&amp;"},"</f>
        <v>{"id":"225","car_part_id":"225","bestbuy_id":"0","category":"battery","brand":"energizer","name":"B21L","value":"","description":"","price":""},</v>
      </c>
      <c r="W226" s="5" t="str">
        <f aca="false">IFERROR(VLOOKUP(B226,Sheet11!$B$2:$I$70,7,0),"")</f>
        <v/>
      </c>
      <c r="X226" s="5" t="str">
        <f aca="false">TRIM(I226)&amp;TRIM(W226)</f>
        <v>{"id":"225","car_part_id":"225","bestbuy_id":"0","category":"battery","brand":"energizer","name":"B21L","value":"","description":"","price":""},</v>
      </c>
    </row>
    <row r="227" customFormat="false" ht="13.8" hidden="false" customHeight="false" outlineLevel="0" collapsed="false">
      <c r="A227" s="5" t="n">
        <v>226</v>
      </c>
      <c r="B227" s="5" t="n">
        <v>226</v>
      </c>
      <c r="C227" s="5" t="n">
        <v>1986</v>
      </c>
      <c r="D227" s="5" t="s">
        <v>784</v>
      </c>
      <c r="E227" s="5" t="s">
        <v>785</v>
      </c>
      <c r="F227" s="5" t="str">
        <f aca="false">VLOOKUP(B227,car_part!A227:H845,8,0)</f>
        <v>B24L</v>
      </c>
      <c r="G227" s="20"/>
      <c r="H227" s="21" t="n">
        <v>5300</v>
      </c>
      <c r="I227" s="5" t="str">
        <f aca="false">"{"&amp;""""&amp;"id"&amp;""""&amp;":"&amp;""""&amp;A227&amp;""""&amp;","&amp;""""&amp;"car_part_id"&amp;""""&amp;":"&amp;""""&amp;B227&amp;""""&amp;","&amp;""""&amp;"bestbuy_id"&amp;""""&amp;":"&amp;""""&amp;C227&amp;""""&amp;","&amp;""""&amp;"category"&amp;""""&amp;":"&amp;""""&amp;D227&amp;""""&amp;","&amp;""""&amp;"brand"&amp;""""&amp;":"&amp;""""&amp;E227&amp;""""&amp;","&amp;""""&amp;"name"&amp;""""&amp;":"&amp;""""&amp;F227&amp;""""&amp;","&amp;""""&amp;"value"&amp;""""&amp;":"&amp;""""&amp;G227&amp;""""&amp;","&amp;""""&amp;"description"&amp;""""&amp;":"&amp;""""&amp;H227&amp;""""&amp;","&amp;""""&amp;"price"&amp;""""&amp;":"&amp;""""&amp;H227&amp;""""&amp;"},"</f>
        <v>{"id":"226","car_part_id":"226","bestbuy_id":"1986","category":"battery","brand":"energizer","name":"B24L","value":"","description":"5300","price":"5300"},</v>
      </c>
      <c r="W227" s="5" t="str">
        <f aca="false">IFERROR(VLOOKUP(B227,Sheet11!$B$2:$I$70,7,0),"")</f>
        <v>{"id":"647","car_part_id":"226","bestbuy_id":"1993","category":"battery","brand":"energizer","name":"B24L","description":"","price":"5250"},</v>
      </c>
      <c r="X227" s="5" t="str">
        <f aca="false">TRIM(I227)&amp;TRIM(W227)</f>
        <v>{"id":"226","car_part_id":"226","bestbuy_id":"1986","category":"battery","brand":"energizer","name":"B24L","value":"","description":"5300","price":"5300"},{"id":"647","car_part_id":"226","bestbuy_id":"1993","category":"battery","brand":"energizer","name":"B24L","description":"","price":"5250"},</v>
      </c>
    </row>
    <row r="228" customFormat="false" ht="13.8" hidden="false" customHeight="false" outlineLevel="0" collapsed="false">
      <c r="A228" s="5" t="n">
        <v>227</v>
      </c>
      <c r="B228" s="5" t="n">
        <v>227</v>
      </c>
      <c r="C228" s="5" t="n">
        <f aca="false">VLOOKUP(A228,car_part!$A$2:$K$620,11,0)</f>
        <v>1983</v>
      </c>
      <c r="D228" s="5" t="s">
        <v>784</v>
      </c>
      <c r="E228" s="5" t="s">
        <v>785</v>
      </c>
      <c r="F228" s="5" t="str">
        <f aca="false">VLOOKUP(B228,car_part!A228:H846,8,0)</f>
        <v>D23L</v>
      </c>
      <c r="G228" s="20"/>
      <c r="H228" s="21" t="n">
        <v>5950</v>
      </c>
      <c r="I228" s="5" t="str">
        <f aca="false">"{"&amp;""""&amp;"id"&amp;""""&amp;":"&amp;""""&amp;A228&amp;""""&amp;","&amp;""""&amp;"car_part_id"&amp;""""&amp;":"&amp;""""&amp;B228&amp;""""&amp;","&amp;""""&amp;"bestbuy_id"&amp;""""&amp;":"&amp;""""&amp;C228&amp;""""&amp;","&amp;""""&amp;"category"&amp;""""&amp;":"&amp;""""&amp;D228&amp;""""&amp;","&amp;""""&amp;"brand"&amp;""""&amp;":"&amp;""""&amp;E228&amp;""""&amp;","&amp;""""&amp;"name"&amp;""""&amp;":"&amp;""""&amp;F228&amp;""""&amp;","&amp;""""&amp;"value"&amp;""""&amp;":"&amp;""""&amp;G228&amp;""""&amp;","&amp;""""&amp;"description"&amp;""""&amp;":"&amp;""""&amp;H228&amp;""""&amp;","&amp;""""&amp;"price"&amp;""""&amp;":"&amp;""""&amp;H228&amp;""""&amp;"},"</f>
        <v>{"id":"227","car_part_id":"227","bestbuy_id":"1983","category":"battery","brand":"energizer","name":"D23L","value":"","description":"5950","price":"5950"},</v>
      </c>
      <c r="W228" s="5" t="str">
        <f aca="false">IFERROR(VLOOKUP(B228,Sheet11!$B$2:$I$70,7,0),"")</f>
        <v/>
      </c>
      <c r="X228" s="5" t="str">
        <f aca="false">TRIM(I228)&amp;TRIM(W228)</f>
        <v>{"id":"227","car_part_id":"227","bestbuy_id":"1983","category":"battery","brand":"energizer","name":"D23L","value":"","description":"5950","price":"5950"},</v>
      </c>
    </row>
    <row r="229" customFormat="false" ht="13.8" hidden="false" customHeight="false" outlineLevel="0" collapsed="false">
      <c r="A229" s="5" t="n">
        <v>228</v>
      </c>
      <c r="B229" s="5" t="n">
        <v>228</v>
      </c>
      <c r="C229" s="5" t="n">
        <f aca="false">VLOOKUP(A229,car_part!$A$2:$K$620,11,0)</f>
        <v>0</v>
      </c>
      <c r="D229" s="5" t="s">
        <v>784</v>
      </c>
      <c r="E229" s="5" t="s">
        <v>785</v>
      </c>
      <c r="F229" s="5" t="str">
        <f aca="false">VLOOKUP(B229,car_part!A229:H847,8,0)</f>
        <v>L26L</v>
      </c>
      <c r="G229" s="20"/>
      <c r="I229" s="5" t="str">
        <f aca="false">"{"&amp;""""&amp;"id"&amp;""""&amp;":"&amp;""""&amp;A229&amp;""""&amp;","&amp;""""&amp;"car_part_id"&amp;""""&amp;":"&amp;""""&amp;B229&amp;""""&amp;","&amp;""""&amp;"bestbuy_id"&amp;""""&amp;":"&amp;""""&amp;C229&amp;""""&amp;","&amp;""""&amp;"category"&amp;""""&amp;":"&amp;""""&amp;D229&amp;""""&amp;","&amp;""""&amp;"brand"&amp;""""&amp;":"&amp;""""&amp;E229&amp;""""&amp;","&amp;""""&amp;"name"&amp;""""&amp;":"&amp;""""&amp;F229&amp;""""&amp;","&amp;""""&amp;"value"&amp;""""&amp;":"&amp;""""&amp;G229&amp;""""&amp;","&amp;""""&amp;"description"&amp;""""&amp;":"&amp;""""&amp;H229&amp;""""&amp;","&amp;""""&amp;"price"&amp;""""&amp;":"&amp;""""&amp;H229&amp;""""&amp;"},"</f>
        <v>{"id":"228","car_part_id":"228","bestbuy_id":"0","category":"battery","brand":"energizer","name":"L26L","value":"","description":"","price":""},</v>
      </c>
      <c r="W229" s="5" t="str">
        <f aca="false">IFERROR(VLOOKUP(B229,Sheet11!$B$2:$I$70,7,0),"")</f>
        <v/>
      </c>
      <c r="X229" s="5" t="str">
        <f aca="false">TRIM(I229)&amp;TRIM(W229)</f>
        <v>{"id":"228","car_part_id":"228","bestbuy_id":"0","category":"battery","brand":"energizer","name":"L26L","value":"","description":"","price":""},</v>
      </c>
    </row>
    <row r="230" customFormat="false" ht="13.8" hidden="false" customHeight="false" outlineLevel="0" collapsed="false">
      <c r="A230" s="5" t="n">
        <v>229</v>
      </c>
      <c r="B230" s="5" t="n">
        <v>229</v>
      </c>
      <c r="C230" s="5" t="n">
        <f aca="false">VLOOKUP(A230,car_part!$A$2:$K$620,11,0)</f>
        <v>1996</v>
      </c>
      <c r="D230" s="5" t="s">
        <v>784</v>
      </c>
      <c r="E230" s="5" t="s">
        <v>785</v>
      </c>
      <c r="F230" s="5" t="str">
        <f aca="false">VLOOKUP(B230,car_part!A230:H848,8,0)</f>
        <v>D31L</v>
      </c>
      <c r="G230" s="20"/>
      <c r="H230" s="21" t="n">
        <v>7050</v>
      </c>
      <c r="I230" s="5" t="str">
        <f aca="false">"{"&amp;""""&amp;"id"&amp;""""&amp;":"&amp;""""&amp;A230&amp;""""&amp;","&amp;""""&amp;"car_part_id"&amp;""""&amp;":"&amp;""""&amp;B230&amp;""""&amp;","&amp;""""&amp;"bestbuy_id"&amp;""""&amp;":"&amp;""""&amp;C230&amp;""""&amp;","&amp;""""&amp;"category"&amp;""""&amp;":"&amp;""""&amp;D230&amp;""""&amp;","&amp;""""&amp;"brand"&amp;""""&amp;":"&amp;""""&amp;E230&amp;""""&amp;","&amp;""""&amp;"name"&amp;""""&amp;":"&amp;""""&amp;F230&amp;""""&amp;","&amp;""""&amp;"value"&amp;""""&amp;":"&amp;""""&amp;G230&amp;""""&amp;","&amp;""""&amp;"description"&amp;""""&amp;":"&amp;""""&amp;H230&amp;""""&amp;","&amp;""""&amp;"price"&amp;""""&amp;":"&amp;""""&amp;H230&amp;""""&amp;"},"</f>
        <v>{"id":"229","car_part_id":"229","bestbuy_id":"1996","category":"battery","brand":"energizer","name":"D31L","value":"","description":"7050","price":"7050"},</v>
      </c>
      <c r="W230" s="5" t="str">
        <f aca="false">IFERROR(VLOOKUP(B230,Sheet11!$B$2:$I$70,7,0),"")</f>
        <v/>
      </c>
      <c r="X230" s="5" t="str">
        <f aca="false">TRIM(I230)&amp;TRIM(W230)</f>
        <v>{"id":"229","car_part_id":"229","bestbuy_id":"1996","category":"battery","brand":"energizer","name":"D31L","value":"","description":"7050","price":"7050"},</v>
      </c>
    </row>
    <row r="231" customFormat="false" ht="13.8" hidden="false" customHeight="false" outlineLevel="0" collapsed="false">
      <c r="A231" s="5" t="n">
        <v>230</v>
      </c>
      <c r="B231" s="5" t="n">
        <v>230</v>
      </c>
      <c r="C231" s="5" t="n">
        <f aca="false">VLOOKUP(A231,car_part!$A$2:$K$620,11,0)</f>
        <v>0</v>
      </c>
      <c r="D231" s="5" t="s">
        <v>784</v>
      </c>
      <c r="E231" s="5" t="s">
        <v>785</v>
      </c>
      <c r="F231" s="5" t="str">
        <f aca="false">VLOOKUP(B231,car_part!A231:H849,8,0)</f>
        <v>L31L</v>
      </c>
      <c r="G231" s="20"/>
      <c r="I231" s="5" t="str">
        <f aca="false">"{"&amp;""""&amp;"id"&amp;""""&amp;":"&amp;""""&amp;A231&amp;""""&amp;","&amp;""""&amp;"car_part_id"&amp;""""&amp;":"&amp;""""&amp;B231&amp;""""&amp;","&amp;""""&amp;"bestbuy_id"&amp;""""&amp;":"&amp;""""&amp;C231&amp;""""&amp;","&amp;""""&amp;"category"&amp;""""&amp;":"&amp;""""&amp;D231&amp;""""&amp;","&amp;""""&amp;"brand"&amp;""""&amp;":"&amp;""""&amp;E231&amp;""""&amp;","&amp;""""&amp;"name"&amp;""""&amp;":"&amp;""""&amp;F231&amp;""""&amp;","&amp;""""&amp;"value"&amp;""""&amp;":"&amp;""""&amp;G231&amp;""""&amp;","&amp;""""&amp;"description"&amp;""""&amp;":"&amp;""""&amp;H231&amp;""""&amp;","&amp;""""&amp;"price"&amp;""""&amp;":"&amp;""""&amp;H231&amp;""""&amp;"},"</f>
        <v>{"id":"230","car_part_id":"230","bestbuy_id":"0","category":"battery","brand":"energizer","name":"L31L","value":"","description":"","price":""},</v>
      </c>
      <c r="W231" s="5" t="str">
        <f aca="false">IFERROR(VLOOKUP(B231,Sheet11!$B$2:$I$70,7,0),"")</f>
        <v/>
      </c>
      <c r="X231" s="5" t="str">
        <f aca="false">TRIM(I231)&amp;TRIM(W231)</f>
        <v>{"id":"230","car_part_id":"230","bestbuy_id":"0","category":"battery","brand":"energizer","name":"L31L","value":"","description":"","price":""},</v>
      </c>
    </row>
    <row r="232" customFormat="false" ht="13.8" hidden="false" customHeight="false" outlineLevel="0" collapsed="false">
      <c r="A232" s="5" t="n">
        <v>231</v>
      </c>
      <c r="B232" s="5" t="n">
        <v>231</v>
      </c>
      <c r="C232" s="5" t="n">
        <f aca="false">VLOOKUP(A232,car_part!$A$2:$K$620,11,0)</f>
        <v>0</v>
      </c>
      <c r="D232" s="5" t="s">
        <v>784</v>
      </c>
      <c r="E232" s="5" t="s">
        <v>785</v>
      </c>
      <c r="F232" s="5" t="str">
        <f aca="false">VLOOKUP(B232,car_part!A232:H850,8,0)</f>
        <v>L31L</v>
      </c>
      <c r="G232" s="20"/>
      <c r="I232" s="5" t="str">
        <f aca="false">"{"&amp;""""&amp;"id"&amp;""""&amp;":"&amp;""""&amp;A232&amp;""""&amp;","&amp;""""&amp;"car_part_id"&amp;""""&amp;":"&amp;""""&amp;B232&amp;""""&amp;","&amp;""""&amp;"bestbuy_id"&amp;""""&amp;":"&amp;""""&amp;C232&amp;""""&amp;","&amp;""""&amp;"category"&amp;""""&amp;":"&amp;""""&amp;D232&amp;""""&amp;","&amp;""""&amp;"brand"&amp;""""&amp;":"&amp;""""&amp;E232&amp;""""&amp;","&amp;""""&amp;"name"&amp;""""&amp;":"&amp;""""&amp;F232&amp;""""&amp;","&amp;""""&amp;"value"&amp;""""&amp;":"&amp;""""&amp;G232&amp;""""&amp;","&amp;""""&amp;"description"&amp;""""&amp;":"&amp;""""&amp;H232&amp;""""&amp;","&amp;""""&amp;"price"&amp;""""&amp;":"&amp;""""&amp;H232&amp;""""&amp;"},"</f>
        <v>{"id":"231","car_part_id":"231","bestbuy_id":"0","category":"battery","brand":"energizer","name":"L31L","value":"","description":"","price":""},</v>
      </c>
      <c r="W232" s="5" t="str">
        <f aca="false">IFERROR(VLOOKUP(B232,Sheet11!$B$2:$I$70,7,0),"")</f>
        <v/>
      </c>
      <c r="X232" s="5" t="str">
        <f aca="false">TRIM(I232)&amp;TRIM(W232)</f>
        <v>{"id":"231","car_part_id":"231","bestbuy_id":"0","category":"battery","brand":"energizer","name":"L31L","value":"","description":"","price":""},</v>
      </c>
    </row>
    <row r="233" customFormat="false" ht="13.8" hidden="false" customHeight="false" outlineLevel="0" collapsed="false">
      <c r="A233" s="5" t="n">
        <v>232</v>
      </c>
      <c r="B233" s="5" t="n">
        <v>232</v>
      </c>
      <c r="C233" s="5" t="n">
        <f aca="false">VLOOKUP(A233,car_part!$A$2:$K$620,11,0)</f>
        <v>1995</v>
      </c>
      <c r="D233" s="5" t="s">
        <v>784</v>
      </c>
      <c r="E233" s="5" t="s">
        <v>785</v>
      </c>
      <c r="F233" s="5" t="str">
        <f aca="false">VLOOKUP(B233,car_part!A233:H851,8,0)</f>
        <v>D26L</v>
      </c>
      <c r="G233" s="20"/>
      <c r="H233" s="21" t="n">
        <v>6300</v>
      </c>
      <c r="I233" s="5" t="str">
        <f aca="false">"{"&amp;""""&amp;"id"&amp;""""&amp;":"&amp;""""&amp;A233&amp;""""&amp;","&amp;""""&amp;"car_part_id"&amp;""""&amp;":"&amp;""""&amp;B233&amp;""""&amp;","&amp;""""&amp;"bestbuy_id"&amp;""""&amp;":"&amp;""""&amp;C233&amp;""""&amp;","&amp;""""&amp;"category"&amp;""""&amp;":"&amp;""""&amp;D233&amp;""""&amp;","&amp;""""&amp;"brand"&amp;""""&amp;":"&amp;""""&amp;E233&amp;""""&amp;","&amp;""""&amp;"name"&amp;""""&amp;":"&amp;""""&amp;F233&amp;""""&amp;","&amp;""""&amp;"value"&amp;""""&amp;":"&amp;""""&amp;G233&amp;""""&amp;","&amp;""""&amp;"description"&amp;""""&amp;":"&amp;""""&amp;H233&amp;""""&amp;","&amp;""""&amp;"price"&amp;""""&amp;":"&amp;""""&amp;H233&amp;""""&amp;"},"</f>
        <v>{"id":"232","car_part_id":"232","bestbuy_id":"1995","category":"battery","brand":"energizer","name":"D26L","value":"","description":"6300","price":"6300"},</v>
      </c>
      <c r="W233" s="5" t="str">
        <f aca="false">IFERROR(VLOOKUP(B233,Sheet11!$B$2:$I$70,7,0),"")</f>
        <v/>
      </c>
      <c r="X233" s="5" t="str">
        <f aca="false">TRIM(I233)&amp;TRIM(W233)</f>
        <v>{"id":"232","car_part_id":"232","bestbuy_id":"1995","category":"battery","brand":"energizer","name":"D26L","value":"","description":"6300","price":"6300"},</v>
      </c>
    </row>
    <row r="234" customFormat="false" ht="13.8" hidden="false" customHeight="false" outlineLevel="0" collapsed="false">
      <c r="A234" s="5" t="n">
        <v>233</v>
      </c>
      <c r="B234" s="5" t="n">
        <v>233</v>
      </c>
      <c r="C234" s="5" t="n">
        <f aca="false">VLOOKUP(A234,car_part!$A$2:$K$620,11,0)</f>
        <v>0</v>
      </c>
      <c r="D234" s="5" t="s">
        <v>784</v>
      </c>
      <c r="E234" s="5" t="s">
        <v>785</v>
      </c>
      <c r="F234" s="5" t="str">
        <f aca="false">VLOOKUP(B234,car_part!A234:H852,8,0)</f>
        <v>D26L</v>
      </c>
      <c r="G234" s="20"/>
      <c r="I234" s="5" t="str">
        <f aca="false">"{"&amp;""""&amp;"id"&amp;""""&amp;":"&amp;""""&amp;A234&amp;""""&amp;","&amp;""""&amp;"car_part_id"&amp;""""&amp;":"&amp;""""&amp;B234&amp;""""&amp;","&amp;""""&amp;"bestbuy_id"&amp;""""&amp;":"&amp;""""&amp;C234&amp;""""&amp;","&amp;""""&amp;"category"&amp;""""&amp;":"&amp;""""&amp;D234&amp;""""&amp;","&amp;""""&amp;"brand"&amp;""""&amp;":"&amp;""""&amp;E234&amp;""""&amp;","&amp;""""&amp;"name"&amp;""""&amp;":"&amp;""""&amp;F234&amp;""""&amp;","&amp;""""&amp;"value"&amp;""""&amp;":"&amp;""""&amp;G234&amp;""""&amp;","&amp;""""&amp;"description"&amp;""""&amp;":"&amp;""""&amp;H234&amp;""""&amp;","&amp;""""&amp;"price"&amp;""""&amp;":"&amp;""""&amp;H234&amp;""""&amp;"},"</f>
        <v>{"id":"233","car_part_id":"233","bestbuy_id":"0","category":"battery","brand":"energizer","name":"D26L","value":"","description":"","price":""},</v>
      </c>
      <c r="W234" s="5" t="str">
        <f aca="false">IFERROR(VLOOKUP(B234,Sheet11!$B$2:$I$70,7,0),"")</f>
        <v/>
      </c>
      <c r="X234" s="5" t="str">
        <f aca="false">TRIM(I234)&amp;TRIM(W234)</f>
        <v>{"id":"233","car_part_id":"233","bestbuy_id":"0","category":"battery","brand":"energizer","name":"D26L","value":"","description":"","price":""},</v>
      </c>
    </row>
    <row r="235" customFormat="false" ht="13.8" hidden="false" customHeight="false" outlineLevel="0" collapsed="false">
      <c r="A235" s="5" t="n">
        <v>234</v>
      </c>
      <c r="B235" s="5" t="n">
        <v>234</v>
      </c>
      <c r="C235" s="5" t="n">
        <f aca="false">VLOOKUP(A235,car_part!$A$2:$K$620,11,0)</f>
        <v>0</v>
      </c>
      <c r="D235" s="5" t="s">
        <v>784</v>
      </c>
      <c r="E235" s="5" t="s">
        <v>785</v>
      </c>
      <c r="F235" s="5" t="str">
        <f aca="false">VLOOKUP(B235,car_part!A235:H853,8,0)</f>
        <v>L23L</v>
      </c>
      <c r="G235" s="20"/>
      <c r="I235" s="5" t="str">
        <f aca="false">"{"&amp;""""&amp;"id"&amp;""""&amp;":"&amp;""""&amp;A235&amp;""""&amp;","&amp;""""&amp;"car_part_id"&amp;""""&amp;":"&amp;""""&amp;B235&amp;""""&amp;","&amp;""""&amp;"bestbuy_id"&amp;""""&amp;":"&amp;""""&amp;C235&amp;""""&amp;","&amp;""""&amp;"category"&amp;""""&amp;":"&amp;""""&amp;D235&amp;""""&amp;","&amp;""""&amp;"brand"&amp;""""&amp;":"&amp;""""&amp;E235&amp;""""&amp;","&amp;""""&amp;"name"&amp;""""&amp;":"&amp;""""&amp;F235&amp;""""&amp;","&amp;""""&amp;"value"&amp;""""&amp;":"&amp;""""&amp;G235&amp;""""&amp;","&amp;""""&amp;"description"&amp;""""&amp;":"&amp;""""&amp;H235&amp;""""&amp;","&amp;""""&amp;"price"&amp;""""&amp;":"&amp;""""&amp;H235&amp;""""&amp;"},"</f>
        <v>{"id":"234","car_part_id":"234","bestbuy_id":"0","category":"battery","brand":"energizer","name":"L23L","value":"","description":"","price":""},</v>
      </c>
      <c r="W235" s="5" t="str">
        <f aca="false">IFERROR(VLOOKUP(B235,Sheet11!$B$2:$I$70,7,0),"")</f>
        <v/>
      </c>
      <c r="X235" s="5" t="str">
        <f aca="false">TRIM(I235)&amp;TRIM(W235)</f>
        <v>{"id":"234","car_part_id":"234","bestbuy_id":"0","category":"battery","brand":"energizer","name":"L23L","value":"","description":"","price":""},</v>
      </c>
    </row>
    <row r="236" customFormat="false" ht="13.8" hidden="false" customHeight="false" outlineLevel="0" collapsed="false">
      <c r="A236" s="5" t="n">
        <v>235</v>
      </c>
      <c r="B236" s="5" t="n">
        <v>235</v>
      </c>
      <c r="C236" s="5" t="n">
        <f aca="false">VLOOKUP(A236,car_part!$A$2:$K$620,11,0)</f>
        <v>0</v>
      </c>
      <c r="D236" s="5" t="s">
        <v>784</v>
      </c>
      <c r="E236" s="5" t="s">
        <v>785</v>
      </c>
      <c r="F236" s="5" t="str">
        <f aca="false">VLOOKUP(B236,car_part!A236:H854,8,0)</f>
        <v>L23L</v>
      </c>
      <c r="G236" s="20"/>
      <c r="I236" s="5" t="str">
        <f aca="false">"{"&amp;""""&amp;"id"&amp;""""&amp;":"&amp;""""&amp;A236&amp;""""&amp;","&amp;""""&amp;"car_part_id"&amp;""""&amp;":"&amp;""""&amp;B236&amp;""""&amp;","&amp;""""&amp;"bestbuy_id"&amp;""""&amp;":"&amp;""""&amp;C236&amp;""""&amp;","&amp;""""&amp;"category"&amp;""""&amp;":"&amp;""""&amp;D236&amp;""""&amp;","&amp;""""&amp;"brand"&amp;""""&amp;":"&amp;""""&amp;E236&amp;""""&amp;","&amp;""""&amp;"name"&amp;""""&amp;":"&amp;""""&amp;F236&amp;""""&amp;","&amp;""""&amp;"value"&amp;""""&amp;":"&amp;""""&amp;G236&amp;""""&amp;","&amp;""""&amp;"description"&amp;""""&amp;":"&amp;""""&amp;H236&amp;""""&amp;","&amp;""""&amp;"price"&amp;""""&amp;":"&amp;""""&amp;H236&amp;""""&amp;"},"</f>
        <v>{"id":"235","car_part_id":"235","bestbuy_id":"0","category":"battery","brand":"energizer","name":"L23L","value":"","description":"","price":""},</v>
      </c>
      <c r="W236" s="5" t="str">
        <f aca="false">IFERROR(VLOOKUP(B236,Sheet11!$B$2:$I$70,7,0),"")</f>
        <v/>
      </c>
      <c r="X236" s="5" t="str">
        <f aca="false">TRIM(I236)&amp;TRIM(W236)</f>
        <v>{"id":"235","car_part_id":"235","bestbuy_id":"0","category":"battery","brand":"energizer","name":"L23L","value":"","description":"","price":""},</v>
      </c>
    </row>
    <row r="237" customFormat="false" ht="13.8" hidden="false" customHeight="false" outlineLevel="0" collapsed="false">
      <c r="A237" s="5" t="n">
        <v>236</v>
      </c>
      <c r="B237" s="5" t="n">
        <v>236</v>
      </c>
      <c r="C237" s="5" t="n">
        <f aca="false">VLOOKUP(A237,car_part!$A$2:$K$620,11,0)</f>
        <v>0</v>
      </c>
      <c r="D237" s="5" t="s">
        <v>784</v>
      </c>
      <c r="E237" s="5" t="s">
        <v>785</v>
      </c>
      <c r="F237" s="5" t="str">
        <f aca="false">VLOOKUP(B237,car_part!A237:H855,8,0)</f>
        <v>L31L</v>
      </c>
      <c r="G237" s="20"/>
      <c r="I237" s="5" t="str">
        <f aca="false">"{"&amp;""""&amp;"id"&amp;""""&amp;":"&amp;""""&amp;A237&amp;""""&amp;","&amp;""""&amp;"car_part_id"&amp;""""&amp;":"&amp;""""&amp;B237&amp;""""&amp;","&amp;""""&amp;"bestbuy_id"&amp;""""&amp;":"&amp;""""&amp;C237&amp;""""&amp;","&amp;""""&amp;"category"&amp;""""&amp;":"&amp;""""&amp;D237&amp;""""&amp;","&amp;""""&amp;"brand"&amp;""""&amp;":"&amp;""""&amp;E237&amp;""""&amp;","&amp;""""&amp;"name"&amp;""""&amp;":"&amp;""""&amp;F237&amp;""""&amp;","&amp;""""&amp;"value"&amp;""""&amp;":"&amp;""""&amp;G237&amp;""""&amp;","&amp;""""&amp;"description"&amp;""""&amp;":"&amp;""""&amp;H237&amp;""""&amp;","&amp;""""&amp;"price"&amp;""""&amp;":"&amp;""""&amp;H237&amp;""""&amp;"},"</f>
        <v>{"id":"236","car_part_id":"236","bestbuy_id":"0","category":"battery","brand":"energizer","name":"L31L","value":"","description":"","price":""},</v>
      </c>
      <c r="W237" s="5" t="str">
        <f aca="false">IFERROR(VLOOKUP(B237,Sheet11!$B$2:$I$70,7,0),"")</f>
        <v/>
      </c>
      <c r="X237" s="5" t="str">
        <f aca="false">TRIM(I237)&amp;TRIM(W237)</f>
        <v>{"id":"236","car_part_id":"236","bestbuy_id":"0","category":"battery","brand":"energizer","name":"L31L","value":"","description":"","price":""},</v>
      </c>
    </row>
    <row r="238" customFormat="false" ht="13.8" hidden="false" customHeight="false" outlineLevel="0" collapsed="false">
      <c r="A238" s="5" t="n">
        <v>237</v>
      </c>
      <c r="B238" s="5" t="n">
        <v>237</v>
      </c>
      <c r="C238" s="5" t="n">
        <f aca="false">VLOOKUP(A238,car_part!$A$2:$K$620,11,0)</f>
        <v>0</v>
      </c>
      <c r="D238" s="5" t="s">
        <v>784</v>
      </c>
      <c r="E238" s="5" t="s">
        <v>785</v>
      </c>
      <c r="F238" s="5" t="str">
        <f aca="false">VLOOKUP(B238,car_part!A238:H856,8,0)</f>
        <v>L31L</v>
      </c>
      <c r="G238" s="20"/>
      <c r="I238" s="5" t="str">
        <f aca="false">"{"&amp;""""&amp;"id"&amp;""""&amp;":"&amp;""""&amp;A238&amp;""""&amp;","&amp;""""&amp;"car_part_id"&amp;""""&amp;":"&amp;""""&amp;B238&amp;""""&amp;","&amp;""""&amp;"bestbuy_id"&amp;""""&amp;":"&amp;""""&amp;C238&amp;""""&amp;","&amp;""""&amp;"category"&amp;""""&amp;":"&amp;""""&amp;D238&amp;""""&amp;","&amp;""""&amp;"brand"&amp;""""&amp;":"&amp;""""&amp;E238&amp;""""&amp;","&amp;""""&amp;"name"&amp;""""&amp;":"&amp;""""&amp;F238&amp;""""&amp;","&amp;""""&amp;"value"&amp;""""&amp;":"&amp;""""&amp;G238&amp;""""&amp;","&amp;""""&amp;"description"&amp;""""&amp;":"&amp;""""&amp;H238&amp;""""&amp;","&amp;""""&amp;"price"&amp;""""&amp;":"&amp;""""&amp;H238&amp;""""&amp;"},"</f>
        <v>{"id":"237","car_part_id":"237","bestbuy_id":"0","category":"battery","brand":"energizer","name":"L31L","value":"","description":"","price":""},</v>
      </c>
      <c r="W238" s="5" t="str">
        <f aca="false">IFERROR(VLOOKUP(B238,Sheet11!$B$2:$I$70,7,0),"")</f>
        <v/>
      </c>
      <c r="X238" s="5" t="str">
        <f aca="false">TRIM(I238)&amp;TRIM(W238)</f>
        <v>{"id":"237","car_part_id":"237","bestbuy_id":"0","category":"battery","brand":"energizer","name":"L31L","value":"","description":"","price":""},</v>
      </c>
    </row>
    <row r="239" customFormat="false" ht="13.8" hidden="false" customHeight="false" outlineLevel="0" collapsed="false">
      <c r="A239" s="5" t="n">
        <v>238</v>
      </c>
      <c r="B239" s="5" t="n">
        <v>238</v>
      </c>
      <c r="C239" s="5" t="n">
        <f aca="false">VLOOKUP(A239,car_part!$A$2:$K$620,11,0)</f>
        <v>0</v>
      </c>
      <c r="D239" s="5" t="s">
        <v>784</v>
      </c>
      <c r="E239" s="5" t="s">
        <v>785</v>
      </c>
      <c r="F239" s="5" t="str">
        <f aca="false">VLOOKUP(B239,car_part!A239:H857,8,0)</f>
        <v>L31R</v>
      </c>
      <c r="G239" s="20"/>
      <c r="I239" s="5" t="str">
        <f aca="false">"{"&amp;""""&amp;"id"&amp;""""&amp;":"&amp;""""&amp;A239&amp;""""&amp;","&amp;""""&amp;"car_part_id"&amp;""""&amp;":"&amp;""""&amp;B239&amp;""""&amp;","&amp;""""&amp;"bestbuy_id"&amp;""""&amp;":"&amp;""""&amp;C239&amp;""""&amp;","&amp;""""&amp;"category"&amp;""""&amp;":"&amp;""""&amp;D239&amp;""""&amp;","&amp;""""&amp;"brand"&amp;""""&amp;":"&amp;""""&amp;E239&amp;""""&amp;","&amp;""""&amp;"name"&amp;""""&amp;":"&amp;""""&amp;F239&amp;""""&amp;","&amp;""""&amp;"value"&amp;""""&amp;":"&amp;""""&amp;G239&amp;""""&amp;","&amp;""""&amp;"description"&amp;""""&amp;":"&amp;""""&amp;H239&amp;""""&amp;","&amp;""""&amp;"price"&amp;""""&amp;":"&amp;""""&amp;H239&amp;""""&amp;"},"</f>
        <v>{"id":"238","car_part_id":"238","bestbuy_id":"0","category":"battery","brand":"energizer","name":"L31R","value":"","description":"","price":""},</v>
      </c>
      <c r="W239" s="5" t="str">
        <f aca="false">IFERROR(VLOOKUP(B239,Sheet11!$B$2:$I$70,7,0),"")</f>
        <v/>
      </c>
      <c r="X239" s="5" t="str">
        <f aca="false">TRIM(I239)&amp;TRIM(W239)</f>
        <v>{"id":"238","car_part_id":"238","bestbuy_id":"0","category":"battery","brand":"energizer","name":"L31R","value":"","description":"","price":""},</v>
      </c>
    </row>
    <row r="240" customFormat="false" ht="13.8" hidden="false" customHeight="false" outlineLevel="0" collapsed="false">
      <c r="A240" s="5" t="n">
        <v>239</v>
      </c>
      <c r="B240" s="5" t="n">
        <v>239</v>
      </c>
      <c r="C240" s="5" t="n">
        <f aca="false">VLOOKUP(A240,car_part!$A$2:$K$620,11,0)</f>
        <v>0</v>
      </c>
      <c r="D240" s="5" t="s">
        <v>784</v>
      </c>
      <c r="E240" s="5" t="s">
        <v>785</v>
      </c>
      <c r="F240" s="5" t="str">
        <f aca="false">VLOOKUP(B240,car_part!A240:H858,8,0)</f>
        <v>L31R</v>
      </c>
      <c r="G240" s="20"/>
      <c r="I240" s="5" t="str">
        <f aca="false">"{"&amp;""""&amp;"id"&amp;""""&amp;":"&amp;""""&amp;A240&amp;""""&amp;","&amp;""""&amp;"car_part_id"&amp;""""&amp;":"&amp;""""&amp;B240&amp;""""&amp;","&amp;""""&amp;"bestbuy_id"&amp;""""&amp;":"&amp;""""&amp;C240&amp;""""&amp;","&amp;""""&amp;"category"&amp;""""&amp;":"&amp;""""&amp;D240&amp;""""&amp;","&amp;""""&amp;"brand"&amp;""""&amp;":"&amp;""""&amp;E240&amp;""""&amp;","&amp;""""&amp;"name"&amp;""""&amp;":"&amp;""""&amp;F240&amp;""""&amp;","&amp;""""&amp;"value"&amp;""""&amp;":"&amp;""""&amp;G240&amp;""""&amp;","&amp;""""&amp;"description"&amp;""""&amp;":"&amp;""""&amp;H240&amp;""""&amp;","&amp;""""&amp;"price"&amp;""""&amp;":"&amp;""""&amp;H240&amp;""""&amp;"},"</f>
        <v>{"id":"239","car_part_id":"239","bestbuy_id":"0","category":"battery","brand":"energizer","name":"L31R","value":"","description":"","price":""},</v>
      </c>
      <c r="W240" s="5" t="str">
        <f aca="false">IFERROR(VLOOKUP(B240,Sheet11!$B$2:$I$70,7,0),"")</f>
        <v/>
      </c>
      <c r="X240" s="5" t="str">
        <f aca="false">TRIM(I240)&amp;TRIM(W240)</f>
        <v>{"id":"239","car_part_id":"239","bestbuy_id":"0","category":"battery","brand":"energizer","name":"L31R","value":"","description":"","price":""},</v>
      </c>
    </row>
    <row r="241" customFormat="false" ht="13.8" hidden="false" customHeight="false" outlineLevel="0" collapsed="false">
      <c r="A241" s="5" t="n">
        <v>240</v>
      </c>
      <c r="B241" s="5" t="n">
        <v>240</v>
      </c>
      <c r="C241" s="5" t="n">
        <f aca="false">VLOOKUP(A241,car_part!$A$2:$K$620,11,0)</f>
        <v>0</v>
      </c>
      <c r="D241" s="5" t="s">
        <v>784</v>
      </c>
      <c r="E241" s="5" t="s">
        <v>785</v>
      </c>
      <c r="F241" s="5" t="str">
        <f aca="false">VLOOKUP(B241,car_part!A241:H859,8,0)</f>
        <v>N87L</v>
      </c>
      <c r="G241" s="20"/>
      <c r="I241" s="5" t="str">
        <f aca="false">"{"&amp;""""&amp;"id"&amp;""""&amp;":"&amp;""""&amp;A241&amp;""""&amp;","&amp;""""&amp;"car_part_id"&amp;""""&amp;":"&amp;""""&amp;B241&amp;""""&amp;","&amp;""""&amp;"bestbuy_id"&amp;""""&amp;":"&amp;""""&amp;C241&amp;""""&amp;","&amp;""""&amp;"category"&amp;""""&amp;":"&amp;""""&amp;D241&amp;""""&amp;","&amp;""""&amp;"brand"&amp;""""&amp;":"&amp;""""&amp;E241&amp;""""&amp;","&amp;""""&amp;"name"&amp;""""&amp;":"&amp;""""&amp;F241&amp;""""&amp;","&amp;""""&amp;"value"&amp;""""&amp;":"&amp;""""&amp;G241&amp;""""&amp;","&amp;""""&amp;"description"&amp;""""&amp;":"&amp;""""&amp;H241&amp;""""&amp;","&amp;""""&amp;"price"&amp;""""&amp;":"&amp;""""&amp;H241&amp;""""&amp;"},"</f>
        <v>{"id":"240","car_part_id":"240","bestbuy_id":"0","category":"battery","brand":"energizer","name":"N87L","value":"","description":"","price":""},</v>
      </c>
      <c r="W241" s="5" t="str">
        <f aca="false">IFERROR(VLOOKUP(B241,Sheet11!$B$2:$I$70,7,0),"")</f>
        <v/>
      </c>
      <c r="X241" s="5" t="str">
        <f aca="false">TRIM(I241)&amp;TRIM(W241)</f>
        <v>{"id":"240","car_part_id":"240","bestbuy_id":"0","category":"battery","brand":"energizer","name":"N87L","value":"","description":"","price":""},</v>
      </c>
    </row>
    <row r="242" customFormat="false" ht="13.8" hidden="false" customHeight="false" outlineLevel="0" collapsed="false">
      <c r="A242" s="5" t="n">
        <v>241</v>
      </c>
      <c r="B242" s="5" t="n">
        <v>241</v>
      </c>
      <c r="C242" s="5" t="n">
        <f aca="false">VLOOKUP(A242,car_part!$A$2:$K$620,11,0)</f>
        <v>0</v>
      </c>
      <c r="D242" s="5" t="s">
        <v>784</v>
      </c>
      <c r="E242" s="5" t="s">
        <v>785</v>
      </c>
      <c r="F242" s="5" t="str">
        <f aca="false">VLOOKUP(B242,car_part!A242:H860,8,0)</f>
        <v>L26L</v>
      </c>
      <c r="G242" s="25"/>
      <c r="I242" s="5" t="str">
        <f aca="false">"{"&amp;""""&amp;"id"&amp;""""&amp;":"&amp;""""&amp;A242&amp;""""&amp;","&amp;""""&amp;"car_part_id"&amp;""""&amp;":"&amp;""""&amp;B242&amp;""""&amp;","&amp;""""&amp;"bestbuy_id"&amp;""""&amp;":"&amp;""""&amp;C242&amp;""""&amp;","&amp;""""&amp;"category"&amp;""""&amp;":"&amp;""""&amp;D242&amp;""""&amp;","&amp;""""&amp;"brand"&amp;""""&amp;":"&amp;""""&amp;E242&amp;""""&amp;","&amp;""""&amp;"name"&amp;""""&amp;":"&amp;""""&amp;F242&amp;""""&amp;","&amp;""""&amp;"value"&amp;""""&amp;":"&amp;""""&amp;G242&amp;""""&amp;","&amp;""""&amp;"description"&amp;""""&amp;":"&amp;""""&amp;H242&amp;""""&amp;","&amp;""""&amp;"price"&amp;""""&amp;":"&amp;""""&amp;H242&amp;""""&amp;"},"</f>
        <v>{"id":"241","car_part_id":"241","bestbuy_id":"0","category":"battery","brand":"energizer","name":"L26L","value":"","description":"","price":""},</v>
      </c>
      <c r="W242" s="5" t="str">
        <f aca="false">IFERROR(VLOOKUP(B242,Sheet11!$B$2:$I$70,7,0),"")</f>
        <v/>
      </c>
      <c r="X242" s="5" t="str">
        <f aca="false">TRIM(I242)&amp;TRIM(W242)</f>
        <v>{"id":"241","car_part_id":"241","bestbuy_id":"0","category":"battery","brand":"energizer","name":"L26L","value":"","description":"","price":""},</v>
      </c>
    </row>
    <row r="243" customFormat="false" ht="13.8" hidden="false" customHeight="false" outlineLevel="0" collapsed="false">
      <c r="A243" s="5" t="n">
        <v>242</v>
      </c>
      <c r="B243" s="5" t="n">
        <v>242</v>
      </c>
      <c r="C243" s="5" t="n">
        <f aca="false">VLOOKUP(A243,car_part!$A$2:$K$620,11,0)</f>
        <v>0</v>
      </c>
      <c r="D243" s="5" t="s">
        <v>784</v>
      </c>
      <c r="E243" s="5" t="s">
        <v>785</v>
      </c>
      <c r="F243" s="5" t="str">
        <f aca="false">VLOOKUP(B243,car_part!A243:H861,8,0)</f>
        <v>L26L</v>
      </c>
      <c r="G243" s="25"/>
      <c r="I243" s="5" t="str">
        <f aca="false">"{"&amp;""""&amp;"id"&amp;""""&amp;":"&amp;""""&amp;A243&amp;""""&amp;","&amp;""""&amp;"car_part_id"&amp;""""&amp;":"&amp;""""&amp;B243&amp;""""&amp;","&amp;""""&amp;"bestbuy_id"&amp;""""&amp;":"&amp;""""&amp;C243&amp;""""&amp;","&amp;""""&amp;"category"&amp;""""&amp;":"&amp;""""&amp;D243&amp;""""&amp;","&amp;""""&amp;"brand"&amp;""""&amp;":"&amp;""""&amp;E243&amp;""""&amp;","&amp;""""&amp;"name"&amp;""""&amp;":"&amp;""""&amp;F243&amp;""""&amp;","&amp;""""&amp;"value"&amp;""""&amp;":"&amp;""""&amp;G243&amp;""""&amp;","&amp;""""&amp;"description"&amp;""""&amp;":"&amp;""""&amp;H243&amp;""""&amp;","&amp;""""&amp;"price"&amp;""""&amp;":"&amp;""""&amp;H243&amp;""""&amp;"},"</f>
        <v>{"id":"242","car_part_id":"242","bestbuy_id":"0","category":"battery","brand":"energizer","name":"L26L","value":"","description":"","price":""},</v>
      </c>
      <c r="W243" s="5" t="str">
        <f aca="false">IFERROR(VLOOKUP(B243,Sheet11!$B$2:$I$70,7,0),"")</f>
        <v/>
      </c>
      <c r="X243" s="5" t="str">
        <f aca="false">TRIM(I243)&amp;TRIM(W243)</f>
        <v>{"id":"242","car_part_id":"242","bestbuy_id":"0","category":"battery","brand":"energizer","name":"L26L","value":"","description":"","price":""},</v>
      </c>
    </row>
    <row r="244" customFormat="false" ht="13.8" hidden="false" customHeight="false" outlineLevel="0" collapsed="false">
      <c r="A244" s="5" t="n">
        <v>243</v>
      </c>
      <c r="B244" s="5" t="n">
        <v>243</v>
      </c>
      <c r="C244" s="5" t="n">
        <f aca="false">VLOOKUP(A244,car_part!$A$2:$K$620,11,0)</f>
        <v>0</v>
      </c>
      <c r="D244" s="5" t="s">
        <v>784</v>
      </c>
      <c r="E244" s="5" t="s">
        <v>785</v>
      </c>
      <c r="F244" s="5" t="str">
        <f aca="false">VLOOKUP(B244,car_part!A244:H862,8,0)</f>
        <v>DIN55</v>
      </c>
      <c r="G244" s="25"/>
      <c r="I244" s="5" t="str">
        <f aca="false">"{"&amp;""""&amp;"id"&amp;""""&amp;":"&amp;""""&amp;A244&amp;""""&amp;","&amp;""""&amp;"car_part_id"&amp;""""&amp;":"&amp;""""&amp;B244&amp;""""&amp;","&amp;""""&amp;"bestbuy_id"&amp;""""&amp;":"&amp;""""&amp;C244&amp;""""&amp;","&amp;""""&amp;"category"&amp;""""&amp;":"&amp;""""&amp;D244&amp;""""&amp;","&amp;""""&amp;"brand"&amp;""""&amp;":"&amp;""""&amp;E244&amp;""""&amp;","&amp;""""&amp;"name"&amp;""""&amp;":"&amp;""""&amp;F244&amp;""""&amp;","&amp;""""&amp;"value"&amp;""""&amp;":"&amp;""""&amp;G244&amp;""""&amp;","&amp;""""&amp;"description"&amp;""""&amp;":"&amp;""""&amp;H244&amp;""""&amp;","&amp;""""&amp;"price"&amp;""""&amp;":"&amp;""""&amp;H244&amp;""""&amp;"},"</f>
        <v>{"id":"243","car_part_id":"243","bestbuy_id":"0","category":"battery","brand":"energizer","name":"DIN55","value":"","description":"","price":""},</v>
      </c>
      <c r="W244" s="5" t="str">
        <f aca="false">IFERROR(VLOOKUP(B244,Sheet11!$B$2:$I$70,7,0),"")</f>
        <v/>
      </c>
      <c r="X244" s="5" t="str">
        <f aca="false">TRIM(I244)&amp;TRIM(W244)</f>
        <v>{"id":"243","car_part_id":"243","bestbuy_id":"0","category":"battery","brand":"energizer","name":"DIN55","value":"","description":"","price":""},</v>
      </c>
    </row>
    <row r="245" customFormat="false" ht="13.8" hidden="false" customHeight="false" outlineLevel="0" collapsed="false">
      <c r="A245" s="5" t="n">
        <v>244</v>
      </c>
      <c r="B245" s="5" t="n">
        <v>244</v>
      </c>
      <c r="C245" s="5" t="n">
        <f aca="false">VLOOKUP(A245,car_part!$A$2:$K$620,11,0)</f>
        <v>0</v>
      </c>
      <c r="D245" s="5" t="s">
        <v>784</v>
      </c>
      <c r="E245" s="5" t="s">
        <v>785</v>
      </c>
      <c r="F245" s="5" t="str">
        <f aca="false">VLOOKUP(B245,car_part!A245:H863,8,0)</f>
        <v>DIN55</v>
      </c>
      <c r="G245" s="25"/>
      <c r="I245" s="5" t="str">
        <f aca="false">"{"&amp;""""&amp;"id"&amp;""""&amp;":"&amp;""""&amp;A245&amp;""""&amp;","&amp;""""&amp;"car_part_id"&amp;""""&amp;":"&amp;""""&amp;B245&amp;""""&amp;","&amp;""""&amp;"bestbuy_id"&amp;""""&amp;":"&amp;""""&amp;C245&amp;""""&amp;","&amp;""""&amp;"category"&amp;""""&amp;":"&amp;""""&amp;D245&amp;""""&amp;","&amp;""""&amp;"brand"&amp;""""&amp;":"&amp;""""&amp;E245&amp;""""&amp;","&amp;""""&amp;"name"&amp;""""&amp;":"&amp;""""&amp;F245&amp;""""&amp;","&amp;""""&amp;"value"&amp;""""&amp;":"&amp;""""&amp;G245&amp;""""&amp;","&amp;""""&amp;"description"&amp;""""&amp;":"&amp;""""&amp;H245&amp;""""&amp;","&amp;""""&amp;"price"&amp;""""&amp;":"&amp;""""&amp;H245&amp;""""&amp;"},"</f>
        <v>{"id":"244","car_part_id":"244","bestbuy_id":"0","category":"battery","brand":"energizer","name":"DIN55","value":"","description":"","price":""},</v>
      </c>
      <c r="W245" s="5" t="str">
        <f aca="false">IFERROR(VLOOKUP(B245,Sheet11!$B$2:$I$70,7,0),"")</f>
        <v/>
      </c>
      <c r="X245" s="5" t="str">
        <f aca="false">TRIM(I245)&amp;TRIM(W245)</f>
        <v>{"id":"244","car_part_id":"244","bestbuy_id":"0","category":"battery","brand":"energizer","name":"DIN55","value":"","description":"","price":""},</v>
      </c>
    </row>
    <row r="246" customFormat="false" ht="13.8" hidden="false" customHeight="false" outlineLevel="0" collapsed="false">
      <c r="A246" s="5" t="n">
        <v>245</v>
      </c>
      <c r="B246" s="5" t="n">
        <v>245</v>
      </c>
      <c r="C246" s="5" t="n">
        <f aca="false">VLOOKUP(A246,car_part!$A$2:$K$620,11,0)</f>
        <v>0</v>
      </c>
      <c r="D246" s="5" t="s">
        <v>784</v>
      </c>
      <c r="E246" s="5" t="s">
        <v>785</v>
      </c>
      <c r="F246" s="5" t="str">
        <f aca="false">VLOOKUP(B246,car_part!A246:H864,8,0)</f>
        <v>L26L</v>
      </c>
      <c r="G246" s="20"/>
      <c r="I246" s="5" t="str">
        <f aca="false">"{"&amp;""""&amp;"id"&amp;""""&amp;":"&amp;""""&amp;A246&amp;""""&amp;","&amp;""""&amp;"car_part_id"&amp;""""&amp;":"&amp;""""&amp;B246&amp;""""&amp;","&amp;""""&amp;"bestbuy_id"&amp;""""&amp;":"&amp;""""&amp;C246&amp;""""&amp;","&amp;""""&amp;"category"&amp;""""&amp;":"&amp;""""&amp;D246&amp;""""&amp;","&amp;""""&amp;"brand"&amp;""""&amp;":"&amp;""""&amp;E246&amp;""""&amp;","&amp;""""&amp;"name"&amp;""""&amp;":"&amp;""""&amp;F246&amp;""""&amp;","&amp;""""&amp;"value"&amp;""""&amp;":"&amp;""""&amp;G246&amp;""""&amp;","&amp;""""&amp;"description"&amp;""""&amp;":"&amp;""""&amp;H246&amp;""""&amp;","&amp;""""&amp;"price"&amp;""""&amp;":"&amp;""""&amp;H246&amp;""""&amp;"},"</f>
        <v>{"id":"245","car_part_id":"245","bestbuy_id":"0","category":"battery","brand":"energizer","name":"L26L","value":"","description":"","price":""},</v>
      </c>
      <c r="W246" s="5" t="str">
        <f aca="false">IFERROR(VLOOKUP(B246,Sheet11!$B$2:$I$70,7,0),"")</f>
        <v/>
      </c>
      <c r="X246" s="5" t="str">
        <f aca="false">TRIM(I246)&amp;TRIM(W246)</f>
        <v>{"id":"245","car_part_id":"245","bestbuy_id":"0","category":"battery","brand":"energizer","name":"L26L","value":"","description":"","price":""},</v>
      </c>
    </row>
    <row r="247" customFormat="false" ht="13.8" hidden="false" customHeight="false" outlineLevel="0" collapsed="false">
      <c r="A247" s="5" t="n">
        <v>246</v>
      </c>
      <c r="B247" s="5" t="n">
        <v>246</v>
      </c>
      <c r="C247" s="5" t="n">
        <f aca="false">VLOOKUP(A247,car_part!$A$2:$K$620,11,0)</f>
        <v>0</v>
      </c>
      <c r="D247" s="5" t="s">
        <v>784</v>
      </c>
      <c r="E247" s="5" t="s">
        <v>785</v>
      </c>
      <c r="F247" s="5" t="str">
        <f aca="false">VLOOKUP(B247,car_part!A247:H865,8,0)</f>
        <v>DIN55</v>
      </c>
      <c r="G247" s="20"/>
      <c r="I247" s="5" t="str">
        <f aca="false">"{"&amp;""""&amp;"id"&amp;""""&amp;":"&amp;""""&amp;A247&amp;""""&amp;","&amp;""""&amp;"car_part_id"&amp;""""&amp;":"&amp;""""&amp;B247&amp;""""&amp;","&amp;""""&amp;"bestbuy_id"&amp;""""&amp;":"&amp;""""&amp;C247&amp;""""&amp;","&amp;""""&amp;"category"&amp;""""&amp;":"&amp;""""&amp;D247&amp;""""&amp;","&amp;""""&amp;"brand"&amp;""""&amp;":"&amp;""""&amp;E247&amp;""""&amp;","&amp;""""&amp;"name"&amp;""""&amp;":"&amp;""""&amp;F247&amp;""""&amp;","&amp;""""&amp;"value"&amp;""""&amp;":"&amp;""""&amp;G247&amp;""""&amp;","&amp;""""&amp;"description"&amp;""""&amp;":"&amp;""""&amp;H247&amp;""""&amp;","&amp;""""&amp;"price"&amp;""""&amp;":"&amp;""""&amp;H247&amp;""""&amp;"},"</f>
        <v>{"id":"246","car_part_id":"246","bestbuy_id":"0","category":"battery","brand":"energizer","name":"DIN55","value":"","description":"","price":""},</v>
      </c>
      <c r="W247" s="5" t="str">
        <f aca="false">IFERROR(VLOOKUP(B247,Sheet11!$B$2:$I$70,7,0),"")</f>
        <v/>
      </c>
      <c r="X247" s="5" t="str">
        <f aca="false">TRIM(I247)&amp;TRIM(W247)</f>
        <v>{"id":"246","car_part_id":"246","bestbuy_id":"0","category":"battery","brand":"energizer","name":"DIN55","value":"","description":"","price":""},</v>
      </c>
    </row>
    <row r="248" customFormat="false" ht="13.8" hidden="false" customHeight="false" outlineLevel="0" collapsed="false">
      <c r="A248" s="5" t="n">
        <v>247</v>
      </c>
      <c r="B248" s="5" t="n">
        <v>247</v>
      </c>
      <c r="C248" s="5" t="n">
        <f aca="false">VLOOKUP(A248,car_part!$A$2:$K$620,11,0)</f>
        <v>0</v>
      </c>
      <c r="D248" s="5" t="s">
        <v>784</v>
      </c>
      <c r="E248" s="5" t="s">
        <v>785</v>
      </c>
      <c r="F248" s="5" t="str">
        <f aca="false">VLOOKUP(B248,car_part!A248:H866,8,0)</f>
        <v>DIN55</v>
      </c>
      <c r="G248" s="20"/>
      <c r="I248" s="5" t="str">
        <f aca="false">"{"&amp;""""&amp;"id"&amp;""""&amp;":"&amp;""""&amp;A248&amp;""""&amp;","&amp;""""&amp;"car_part_id"&amp;""""&amp;":"&amp;""""&amp;B248&amp;""""&amp;","&amp;""""&amp;"bestbuy_id"&amp;""""&amp;":"&amp;""""&amp;C248&amp;""""&amp;","&amp;""""&amp;"category"&amp;""""&amp;":"&amp;""""&amp;D248&amp;""""&amp;","&amp;""""&amp;"brand"&amp;""""&amp;":"&amp;""""&amp;E248&amp;""""&amp;","&amp;""""&amp;"name"&amp;""""&amp;":"&amp;""""&amp;F248&amp;""""&amp;","&amp;""""&amp;"value"&amp;""""&amp;":"&amp;""""&amp;G248&amp;""""&amp;","&amp;""""&amp;"description"&amp;""""&amp;":"&amp;""""&amp;H248&amp;""""&amp;","&amp;""""&amp;"price"&amp;""""&amp;":"&amp;""""&amp;H248&amp;""""&amp;"},"</f>
        <v>{"id":"247","car_part_id":"247","bestbuy_id":"0","category":"battery","brand":"energizer","name":"DIN55","value":"","description":"","price":""},</v>
      </c>
      <c r="W248" s="5" t="str">
        <f aca="false">IFERROR(VLOOKUP(B248,Sheet11!$B$2:$I$70,7,0),"")</f>
        <v/>
      </c>
      <c r="X248" s="5" t="str">
        <f aca="false">TRIM(I248)&amp;TRIM(W248)</f>
        <v>{"id":"247","car_part_id":"247","bestbuy_id":"0","category":"battery","brand":"energizer","name":"DIN55","value":"","description":"","price":""},</v>
      </c>
    </row>
    <row r="249" customFormat="false" ht="13.8" hidden="false" customHeight="false" outlineLevel="0" collapsed="false">
      <c r="A249" s="5" t="n">
        <v>248</v>
      </c>
      <c r="B249" s="5" t="n">
        <v>248</v>
      </c>
      <c r="C249" s="5" t="n">
        <f aca="false">VLOOKUP(A249,car_part!$A$2:$K$620,11,0)</f>
        <v>1983</v>
      </c>
      <c r="D249" s="5" t="s">
        <v>784</v>
      </c>
      <c r="E249" s="5" t="s">
        <v>785</v>
      </c>
      <c r="F249" s="5" t="str">
        <f aca="false">VLOOKUP(B249,car_part!A249:H867,8,0)</f>
        <v>D23L</v>
      </c>
      <c r="G249" s="20"/>
      <c r="H249" s="21" t="n">
        <v>5950</v>
      </c>
      <c r="I249" s="5" t="str">
        <f aca="false">"{"&amp;""""&amp;"id"&amp;""""&amp;":"&amp;""""&amp;A249&amp;""""&amp;","&amp;""""&amp;"car_part_id"&amp;""""&amp;":"&amp;""""&amp;B249&amp;""""&amp;","&amp;""""&amp;"bestbuy_id"&amp;""""&amp;":"&amp;""""&amp;C249&amp;""""&amp;","&amp;""""&amp;"category"&amp;""""&amp;":"&amp;""""&amp;D249&amp;""""&amp;","&amp;""""&amp;"brand"&amp;""""&amp;":"&amp;""""&amp;E249&amp;""""&amp;","&amp;""""&amp;"name"&amp;""""&amp;":"&amp;""""&amp;F249&amp;""""&amp;","&amp;""""&amp;"value"&amp;""""&amp;":"&amp;""""&amp;G249&amp;""""&amp;","&amp;""""&amp;"description"&amp;""""&amp;":"&amp;""""&amp;H249&amp;""""&amp;","&amp;""""&amp;"price"&amp;""""&amp;":"&amp;""""&amp;H249&amp;""""&amp;"},"</f>
        <v>{"id":"248","car_part_id":"248","bestbuy_id":"1983","category":"battery","brand":"energizer","name":"D23L","value":"","description":"5950","price":"5950"},</v>
      </c>
      <c r="W249" s="5" t="str">
        <f aca="false">IFERROR(VLOOKUP(B249,Sheet11!$B$2:$I$70,7,0),"")</f>
        <v/>
      </c>
      <c r="X249" s="5" t="str">
        <f aca="false">TRIM(I249)&amp;TRIM(W249)</f>
        <v>{"id":"248","car_part_id":"248","bestbuy_id":"1983","category":"battery","brand":"energizer","name":"D23L","value":"","description":"5950","price":"5950"},</v>
      </c>
    </row>
    <row r="250" customFormat="false" ht="13.8" hidden="false" customHeight="false" outlineLevel="0" collapsed="false">
      <c r="A250" s="5" t="n">
        <v>249</v>
      </c>
      <c r="B250" s="5" t="n">
        <v>249</v>
      </c>
      <c r="C250" s="5" t="n">
        <f aca="false">VLOOKUP(A250,car_part!$A$2:$K$620,11,0)</f>
        <v>1983</v>
      </c>
      <c r="D250" s="5" t="s">
        <v>784</v>
      </c>
      <c r="E250" s="5" t="s">
        <v>785</v>
      </c>
      <c r="F250" s="5" t="str">
        <f aca="false">VLOOKUP(B250,car_part!A250:H868,8,0)</f>
        <v>D23L</v>
      </c>
      <c r="G250" s="20"/>
      <c r="H250" s="21" t="n">
        <v>5950</v>
      </c>
      <c r="I250" s="5" t="str">
        <f aca="false">"{"&amp;""""&amp;"id"&amp;""""&amp;":"&amp;""""&amp;A250&amp;""""&amp;","&amp;""""&amp;"car_part_id"&amp;""""&amp;":"&amp;""""&amp;B250&amp;""""&amp;","&amp;""""&amp;"bestbuy_id"&amp;""""&amp;":"&amp;""""&amp;C250&amp;""""&amp;","&amp;""""&amp;"category"&amp;""""&amp;":"&amp;""""&amp;D250&amp;""""&amp;","&amp;""""&amp;"brand"&amp;""""&amp;":"&amp;""""&amp;E250&amp;""""&amp;","&amp;""""&amp;"name"&amp;""""&amp;":"&amp;""""&amp;F250&amp;""""&amp;","&amp;""""&amp;"value"&amp;""""&amp;":"&amp;""""&amp;G250&amp;""""&amp;","&amp;""""&amp;"description"&amp;""""&amp;":"&amp;""""&amp;H250&amp;""""&amp;","&amp;""""&amp;"price"&amp;""""&amp;":"&amp;""""&amp;H250&amp;""""&amp;"},"</f>
        <v>{"id":"249","car_part_id":"249","bestbuy_id":"1983","category":"battery","brand":"energizer","name":"D23L","value":"","description":"5950","price":"5950"},</v>
      </c>
      <c r="W250" s="5" t="str">
        <f aca="false">IFERROR(VLOOKUP(B250,Sheet11!$B$2:$I$70,7,0),"")</f>
        <v/>
      </c>
      <c r="X250" s="5" t="str">
        <f aca="false">TRIM(I250)&amp;TRIM(W250)</f>
        <v>{"id":"249","car_part_id":"249","bestbuy_id":"1983","category":"battery","brand":"energizer","name":"D23L","value":"","description":"5950","price":"5950"},</v>
      </c>
    </row>
    <row r="251" customFormat="false" ht="13.8" hidden="false" customHeight="false" outlineLevel="0" collapsed="false">
      <c r="A251" s="5" t="n">
        <v>250</v>
      </c>
      <c r="B251" s="5" t="n">
        <v>250</v>
      </c>
      <c r="C251" s="5" t="n">
        <f aca="false">VLOOKUP(A251,car_part!$A$2:$K$620,11,0)</f>
        <v>1983</v>
      </c>
      <c r="D251" s="5" t="s">
        <v>784</v>
      </c>
      <c r="E251" s="5" t="s">
        <v>785</v>
      </c>
      <c r="F251" s="5" t="str">
        <f aca="false">VLOOKUP(B251,car_part!A251:H869,8,0)</f>
        <v>D23L</v>
      </c>
      <c r="G251" s="20"/>
      <c r="H251" s="21" t="n">
        <v>5950</v>
      </c>
      <c r="I251" s="5" t="str">
        <f aca="false">"{"&amp;""""&amp;"id"&amp;""""&amp;":"&amp;""""&amp;A251&amp;""""&amp;","&amp;""""&amp;"car_part_id"&amp;""""&amp;":"&amp;""""&amp;B251&amp;""""&amp;","&amp;""""&amp;"bestbuy_id"&amp;""""&amp;":"&amp;""""&amp;C251&amp;""""&amp;","&amp;""""&amp;"category"&amp;""""&amp;":"&amp;""""&amp;D251&amp;""""&amp;","&amp;""""&amp;"brand"&amp;""""&amp;":"&amp;""""&amp;E251&amp;""""&amp;","&amp;""""&amp;"name"&amp;""""&amp;":"&amp;""""&amp;F251&amp;""""&amp;","&amp;""""&amp;"value"&amp;""""&amp;":"&amp;""""&amp;G251&amp;""""&amp;","&amp;""""&amp;"description"&amp;""""&amp;":"&amp;""""&amp;H251&amp;""""&amp;","&amp;""""&amp;"price"&amp;""""&amp;":"&amp;""""&amp;H251&amp;""""&amp;"},"</f>
        <v>{"id":"250","car_part_id":"250","bestbuy_id":"1983","category":"battery","brand":"energizer","name":"D23L","value":"","description":"5950","price":"5950"},</v>
      </c>
      <c r="W251" s="5" t="str">
        <f aca="false">IFERROR(VLOOKUP(B251,Sheet11!$B$2:$I$70,7,0),"")</f>
        <v/>
      </c>
      <c r="X251" s="5" t="str">
        <f aca="false">TRIM(I251)&amp;TRIM(W251)</f>
        <v>{"id":"250","car_part_id":"250","bestbuy_id":"1983","category":"battery","brand":"energizer","name":"D23L","value":"","description":"5950","price":"5950"},</v>
      </c>
    </row>
    <row r="252" customFormat="false" ht="13.8" hidden="false" customHeight="false" outlineLevel="0" collapsed="false">
      <c r="A252" s="5" t="n">
        <v>251</v>
      </c>
      <c r="B252" s="5" t="n">
        <v>251</v>
      </c>
      <c r="C252" s="5" t="n">
        <f aca="false">VLOOKUP(A252,car_part!$A$2:$K$620,11,0)</f>
        <v>0</v>
      </c>
      <c r="D252" s="5" t="s">
        <v>784</v>
      </c>
      <c r="E252" s="5" t="s">
        <v>785</v>
      </c>
      <c r="F252" s="5" t="str">
        <f aca="false">VLOOKUP(B252,car_part!A252:H870,8,0)</f>
        <v>L26L</v>
      </c>
      <c r="G252" s="20"/>
      <c r="I252" s="5" t="str">
        <f aca="false">"{"&amp;""""&amp;"id"&amp;""""&amp;":"&amp;""""&amp;A252&amp;""""&amp;","&amp;""""&amp;"car_part_id"&amp;""""&amp;":"&amp;""""&amp;B252&amp;""""&amp;","&amp;""""&amp;"bestbuy_id"&amp;""""&amp;":"&amp;""""&amp;C252&amp;""""&amp;","&amp;""""&amp;"category"&amp;""""&amp;":"&amp;""""&amp;D252&amp;""""&amp;","&amp;""""&amp;"brand"&amp;""""&amp;":"&amp;""""&amp;E252&amp;""""&amp;","&amp;""""&amp;"name"&amp;""""&amp;":"&amp;""""&amp;F252&amp;""""&amp;","&amp;""""&amp;"value"&amp;""""&amp;":"&amp;""""&amp;G252&amp;""""&amp;","&amp;""""&amp;"description"&amp;""""&amp;":"&amp;""""&amp;H252&amp;""""&amp;","&amp;""""&amp;"price"&amp;""""&amp;":"&amp;""""&amp;H252&amp;""""&amp;"},"</f>
        <v>{"id":"251","car_part_id":"251","bestbuy_id":"0","category":"battery","brand":"energizer","name":"L26L","value":"","description":"","price":""},</v>
      </c>
      <c r="W252" s="5" t="str">
        <f aca="false">IFERROR(VLOOKUP(B252,Sheet11!$B$2:$I$70,7,0),"")</f>
        <v/>
      </c>
      <c r="X252" s="5" t="str">
        <f aca="false">TRIM(I252)&amp;TRIM(W252)</f>
        <v>{"id":"251","car_part_id":"251","bestbuy_id":"0","category":"battery","brand":"energizer","name":"L26L","value":"","description":"","price":""},</v>
      </c>
    </row>
    <row r="253" customFormat="false" ht="13.8" hidden="false" customHeight="false" outlineLevel="0" collapsed="false">
      <c r="A253" s="5" t="n">
        <v>252</v>
      </c>
      <c r="B253" s="5" t="n">
        <v>252</v>
      </c>
      <c r="C253" s="5" t="n">
        <f aca="false">VLOOKUP(A253,car_part!$A$2:$K$620,11,0)</f>
        <v>1983</v>
      </c>
      <c r="D253" s="5" t="s">
        <v>784</v>
      </c>
      <c r="E253" s="5" t="s">
        <v>785</v>
      </c>
      <c r="F253" s="5" t="str">
        <f aca="false">VLOOKUP(B253,car_part!A253:H871,8,0)</f>
        <v>D23L</v>
      </c>
      <c r="G253" s="20"/>
      <c r="H253" s="21" t="n">
        <v>5950</v>
      </c>
      <c r="I253" s="5" t="str">
        <f aca="false">"{"&amp;""""&amp;"id"&amp;""""&amp;":"&amp;""""&amp;A253&amp;""""&amp;","&amp;""""&amp;"car_part_id"&amp;""""&amp;":"&amp;""""&amp;B253&amp;""""&amp;","&amp;""""&amp;"bestbuy_id"&amp;""""&amp;":"&amp;""""&amp;C253&amp;""""&amp;","&amp;""""&amp;"category"&amp;""""&amp;":"&amp;""""&amp;D253&amp;""""&amp;","&amp;""""&amp;"brand"&amp;""""&amp;":"&amp;""""&amp;E253&amp;""""&amp;","&amp;""""&amp;"name"&amp;""""&amp;":"&amp;""""&amp;F253&amp;""""&amp;","&amp;""""&amp;"value"&amp;""""&amp;":"&amp;""""&amp;G253&amp;""""&amp;","&amp;""""&amp;"description"&amp;""""&amp;":"&amp;""""&amp;H253&amp;""""&amp;","&amp;""""&amp;"price"&amp;""""&amp;":"&amp;""""&amp;H253&amp;""""&amp;"},"</f>
        <v>{"id":"252","car_part_id":"252","bestbuy_id":"1983","category":"battery","brand":"energizer","name":"D23L","value":"","description":"5950","price":"5950"},</v>
      </c>
      <c r="W253" s="5" t="str">
        <f aca="false">IFERROR(VLOOKUP(B253,Sheet11!$B$2:$I$70,7,0),"")</f>
        <v/>
      </c>
      <c r="X253" s="5" t="str">
        <f aca="false">TRIM(I253)&amp;TRIM(W253)</f>
        <v>{"id":"252","car_part_id":"252","bestbuy_id":"1983","category":"battery","brand":"energizer","name":"D23L","value":"","description":"5950","price":"5950"},</v>
      </c>
    </row>
    <row r="254" customFormat="false" ht="13.8" hidden="false" customHeight="false" outlineLevel="0" collapsed="false">
      <c r="A254" s="5" t="n">
        <v>253</v>
      </c>
      <c r="B254" s="5" t="n">
        <v>253</v>
      </c>
      <c r="C254" s="5" t="n">
        <f aca="false">VLOOKUP(A254,car_part!$A$2:$K$620,11,0)</f>
        <v>0</v>
      </c>
      <c r="D254" s="5" t="s">
        <v>784</v>
      </c>
      <c r="E254" s="5" t="s">
        <v>785</v>
      </c>
      <c r="F254" s="5" t="str">
        <f aca="false">VLOOKUP(B254,car_part!A254:H872,8,0)</f>
        <v>L26L</v>
      </c>
      <c r="G254" s="20"/>
      <c r="I254" s="5" t="str">
        <f aca="false">"{"&amp;""""&amp;"id"&amp;""""&amp;":"&amp;""""&amp;A254&amp;""""&amp;","&amp;""""&amp;"car_part_id"&amp;""""&amp;":"&amp;""""&amp;B254&amp;""""&amp;","&amp;""""&amp;"bestbuy_id"&amp;""""&amp;":"&amp;""""&amp;C254&amp;""""&amp;","&amp;""""&amp;"category"&amp;""""&amp;":"&amp;""""&amp;D254&amp;""""&amp;","&amp;""""&amp;"brand"&amp;""""&amp;":"&amp;""""&amp;E254&amp;""""&amp;","&amp;""""&amp;"name"&amp;""""&amp;":"&amp;""""&amp;F254&amp;""""&amp;","&amp;""""&amp;"value"&amp;""""&amp;":"&amp;""""&amp;G254&amp;""""&amp;","&amp;""""&amp;"description"&amp;""""&amp;":"&amp;""""&amp;H254&amp;""""&amp;","&amp;""""&amp;"price"&amp;""""&amp;":"&amp;""""&amp;H254&amp;""""&amp;"},"</f>
        <v>{"id":"253","car_part_id":"253","bestbuy_id":"0","category":"battery","brand":"energizer","name":"L26L","value":"","description":"","price":""},</v>
      </c>
      <c r="W254" s="5" t="str">
        <f aca="false">IFERROR(VLOOKUP(B254,Sheet11!$B$2:$I$70,7,0),"")</f>
        <v/>
      </c>
      <c r="X254" s="5" t="str">
        <f aca="false">TRIM(I254)&amp;TRIM(W254)</f>
        <v>{"id":"253","car_part_id":"253","bestbuy_id":"0","category":"battery","brand":"energizer","name":"L26L","value":"","description":"","price":""},</v>
      </c>
    </row>
    <row r="255" customFormat="false" ht="13.8" hidden="false" customHeight="false" outlineLevel="0" collapsed="false">
      <c r="A255" s="5" t="n">
        <v>254</v>
      </c>
      <c r="B255" s="5" t="n">
        <v>254</v>
      </c>
      <c r="C255" s="5" t="n">
        <f aca="false">VLOOKUP(A255,car_part!$A$2:$K$620,11,0)</f>
        <v>0</v>
      </c>
      <c r="D255" s="5" t="s">
        <v>784</v>
      </c>
      <c r="E255" s="5" t="s">
        <v>785</v>
      </c>
      <c r="F255" s="5" t="str">
        <f aca="false">VLOOKUP(B255,car_part!A255:H873,8,0)</f>
        <v>L26L</v>
      </c>
      <c r="G255" s="20"/>
      <c r="I255" s="5" t="str">
        <f aca="false">"{"&amp;""""&amp;"id"&amp;""""&amp;":"&amp;""""&amp;A255&amp;""""&amp;","&amp;""""&amp;"car_part_id"&amp;""""&amp;":"&amp;""""&amp;B255&amp;""""&amp;","&amp;""""&amp;"bestbuy_id"&amp;""""&amp;":"&amp;""""&amp;C255&amp;""""&amp;","&amp;""""&amp;"category"&amp;""""&amp;":"&amp;""""&amp;D255&amp;""""&amp;","&amp;""""&amp;"brand"&amp;""""&amp;":"&amp;""""&amp;E255&amp;""""&amp;","&amp;""""&amp;"name"&amp;""""&amp;":"&amp;""""&amp;F255&amp;""""&amp;","&amp;""""&amp;"value"&amp;""""&amp;":"&amp;""""&amp;G255&amp;""""&amp;","&amp;""""&amp;"description"&amp;""""&amp;":"&amp;""""&amp;H255&amp;""""&amp;","&amp;""""&amp;"price"&amp;""""&amp;":"&amp;""""&amp;H255&amp;""""&amp;"},"</f>
        <v>{"id":"254","car_part_id":"254","bestbuy_id":"0","category":"battery","brand":"energizer","name":"L26L","value":"","description":"","price":""},</v>
      </c>
      <c r="W255" s="5" t="str">
        <f aca="false">IFERROR(VLOOKUP(B255,Sheet11!$B$2:$I$70,7,0),"")</f>
        <v/>
      </c>
      <c r="X255" s="5" t="str">
        <f aca="false">TRIM(I255)&amp;TRIM(W255)</f>
        <v>{"id":"254","car_part_id":"254","bestbuy_id":"0","category":"battery","brand":"energizer","name":"L26L","value":"","description":"","price":""},</v>
      </c>
    </row>
    <row r="256" customFormat="false" ht="13.8" hidden="false" customHeight="false" outlineLevel="0" collapsed="false">
      <c r="A256" s="5" t="n">
        <v>255</v>
      </c>
      <c r="B256" s="5" t="n">
        <v>255</v>
      </c>
      <c r="C256" s="5" t="n">
        <f aca="false">VLOOKUP(A256,car_part!$A$2:$K$620,11,0)</f>
        <v>1995</v>
      </c>
      <c r="D256" s="5" t="s">
        <v>784</v>
      </c>
      <c r="E256" s="5" t="s">
        <v>785</v>
      </c>
      <c r="F256" s="5" t="str">
        <f aca="false">VLOOKUP(B256,car_part!A256:H874,8,0)</f>
        <v>D26L</v>
      </c>
      <c r="G256" s="23"/>
      <c r="H256" s="21" t="n">
        <v>6300</v>
      </c>
      <c r="I256" s="5" t="str">
        <f aca="false">"{"&amp;""""&amp;"id"&amp;""""&amp;":"&amp;""""&amp;A256&amp;""""&amp;","&amp;""""&amp;"car_part_id"&amp;""""&amp;":"&amp;""""&amp;B256&amp;""""&amp;","&amp;""""&amp;"bestbuy_id"&amp;""""&amp;":"&amp;""""&amp;C256&amp;""""&amp;","&amp;""""&amp;"category"&amp;""""&amp;":"&amp;""""&amp;D256&amp;""""&amp;","&amp;""""&amp;"brand"&amp;""""&amp;":"&amp;""""&amp;E256&amp;""""&amp;","&amp;""""&amp;"name"&amp;""""&amp;":"&amp;""""&amp;F256&amp;""""&amp;","&amp;""""&amp;"value"&amp;""""&amp;":"&amp;""""&amp;G256&amp;""""&amp;","&amp;""""&amp;"description"&amp;""""&amp;":"&amp;""""&amp;H256&amp;""""&amp;","&amp;""""&amp;"price"&amp;""""&amp;":"&amp;""""&amp;H256&amp;""""&amp;"},"</f>
        <v>{"id":"255","car_part_id":"255","bestbuy_id":"1995","category":"battery","brand":"energizer","name":"D26L","value":"","description":"6300","price":"6300"},</v>
      </c>
      <c r="W256" s="5" t="str">
        <f aca="false">IFERROR(VLOOKUP(B256,Sheet11!$B$2:$I$70,7,0),"")</f>
        <v/>
      </c>
      <c r="X256" s="5" t="str">
        <f aca="false">TRIM(I256)&amp;TRIM(W256)</f>
        <v>{"id":"255","car_part_id":"255","bestbuy_id":"1995","category":"battery","brand":"energizer","name":"D26L","value":"","description":"6300","price":"6300"},</v>
      </c>
    </row>
    <row r="257" customFormat="false" ht="13.8" hidden="false" customHeight="false" outlineLevel="0" collapsed="false">
      <c r="A257" s="5" t="n">
        <v>256</v>
      </c>
      <c r="B257" s="5" t="n">
        <v>256</v>
      </c>
      <c r="C257" s="5" t="n">
        <f aca="false">VLOOKUP(A257,car_part!$A$2:$K$620,11,0)</f>
        <v>1983</v>
      </c>
      <c r="D257" s="5" t="s">
        <v>784</v>
      </c>
      <c r="E257" s="5" t="s">
        <v>785</v>
      </c>
      <c r="F257" s="5" t="str">
        <f aca="false">VLOOKUP(B257,car_part!A257:H875,8,0)</f>
        <v>D23L</v>
      </c>
      <c r="G257" s="20"/>
      <c r="H257" s="21" t="n">
        <v>5950</v>
      </c>
      <c r="I257" s="5" t="str">
        <f aca="false">"{"&amp;""""&amp;"id"&amp;""""&amp;":"&amp;""""&amp;A257&amp;""""&amp;","&amp;""""&amp;"car_part_id"&amp;""""&amp;":"&amp;""""&amp;B257&amp;""""&amp;","&amp;""""&amp;"bestbuy_id"&amp;""""&amp;":"&amp;""""&amp;C257&amp;""""&amp;","&amp;""""&amp;"category"&amp;""""&amp;":"&amp;""""&amp;D257&amp;""""&amp;","&amp;""""&amp;"brand"&amp;""""&amp;":"&amp;""""&amp;E257&amp;""""&amp;","&amp;""""&amp;"name"&amp;""""&amp;":"&amp;""""&amp;F257&amp;""""&amp;","&amp;""""&amp;"value"&amp;""""&amp;":"&amp;""""&amp;G257&amp;""""&amp;","&amp;""""&amp;"description"&amp;""""&amp;":"&amp;""""&amp;H257&amp;""""&amp;","&amp;""""&amp;"price"&amp;""""&amp;":"&amp;""""&amp;H257&amp;""""&amp;"},"</f>
        <v>{"id":"256","car_part_id":"256","bestbuy_id":"1983","category":"battery","brand":"energizer","name":"D23L","value":"","description":"5950","price":"5950"},</v>
      </c>
      <c r="W257" s="5" t="str">
        <f aca="false">IFERROR(VLOOKUP(B257,Sheet11!$B$2:$I$70,7,0),"")</f>
        <v/>
      </c>
      <c r="X257" s="5" t="str">
        <f aca="false">TRIM(I257)&amp;TRIM(W257)</f>
        <v>{"id":"256","car_part_id":"256","bestbuy_id":"1983","category":"battery","brand":"energizer","name":"D23L","value":"","description":"5950","price":"5950"},</v>
      </c>
    </row>
    <row r="258" customFormat="false" ht="13.8" hidden="false" customHeight="false" outlineLevel="0" collapsed="false">
      <c r="A258" s="5" t="n">
        <v>257</v>
      </c>
      <c r="B258" s="5" t="n">
        <v>257</v>
      </c>
      <c r="C258" s="5" t="n">
        <f aca="false">VLOOKUP(A258,car_part!$A$2:$K$620,11,0)</f>
        <v>1995</v>
      </c>
      <c r="D258" s="5" t="s">
        <v>784</v>
      </c>
      <c r="E258" s="5" t="s">
        <v>785</v>
      </c>
      <c r="F258" s="5" t="str">
        <f aca="false">VLOOKUP(B258,car_part!A258:H876,8,0)</f>
        <v>D26L</v>
      </c>
      <c r="G258" s="20"/>
      <c r="H258" s="21" t="n">
        <v>6300</v>
      </c>
      <c r="I258" s="5" t="str">
        <f aca="false">"{"&amp;""""&amp;"id"&amp;""""&amp;":"&amp;""""&amp;A258&amp;""""&amp;","&amp;""""&amp;"car_part_id"&amp;""""&amp;":"&amp;""""&amp;B258&amp;""""&amp;","&amp;""""&amp;"bestbuy_id"&amp;""""&amp;":"&amp;""""&amp;C258&amp;""""&amp;","&amp;""""&amp;"category"&amp;""""&amp;":"&amp;""""&amp;D258&amp;""""&amp;","&amp;""""&amp;"brand"&amp;""""&amp;":"&amp;""""&amp;E258&amp;""""&amp;","&amp;""""&amp;"name"&amp;""""&amp;":"&amp;""""&amp;F258&amp;""""&amp;","&amp;""""&amp;"value"&amp;""""&amp;":"&amp;""""&amp;G258&amp;""""&amp;","&amp;""""&amp;"description"&amp;""""&amp;":"&amp;""""&amp;H258&amp;""""&amp;","&amp;""""&amp;"price"&amp;""""&amp;":"&amp;""""&amp;H258&amp;""""&amp;"},"</f>
        <v>{"id":"257","car_part_id":"257","bestbuy_id":"1995","category":"battery","brand":"energizer","name":"D26L","value":"","description":"6300","price":"6300"},</v>
      </c>
      <c r="W258" s="5" t="str">
        <f aca="false">IFERROR(VLOOKUP(B258,Sheet11!$B$2:$I$70,7,0),"")</f>
        <v/>
      </c>
      <c r="X258" s="5" t="str">
        <f aca="false">TRIM(I258)&amp;TRIM(W258)</f>
        <v>{"id":"257","car_part_id":"257","bestbuy_id":"1995","category":"battery","brand":"energizer","name":"D26L","value":"","description":"6300","price":"6300"},</v>
      </c>
    </row>
    <row r="259" customFormat="false" ht="13.8" hidden="false" customHeight="false" outlineLevel="0" collapsed="false">
      <c r="A259" s="5" t="n">
        <v>258</v>
      </c>
      <c r="B259" s="5" t="n">
        <v>258</v>
      </c>
      <c r="C259" s="5" t="n">
        <f aca="false">VLOOKUP(A259,car_part!$A$2:$K$620,11,0)</f>
        <v>1996</v>
      </c>
      <c r="D259" s="5" t="s">
        <v>784</v>
      </c>
      <c r="E259" s="5" t="s">
        <v>785</v>
      </c>
      <c r="F259" s="5" t="str">
        <f aca="false">VLOOKUP(B259,car_part!A259:H877,8,0)</f>
        <v>D31L</v>
      </c>
      <c r="G259" s="20"/>
      <c r="H259" s="21" t="n">
        <v>7050</v>
      </c>
      <c r="I259" s="5" t="str">
        <f aca="false">"{"&amp;""""&amp;"id"&amp;""""&amp;":"&amp;""""&amp;A259&amp;""""&amp;","&amp;""""&amp;"car_part_id"&amp;""""&amp;":"&amp;""""&amp;B259&amp;""""&amp;","&amp;""""&amp;"bestbuy_id"&amp;""""&amp;":"&amp;""""&amp;C259&amp;""""&amp;","&amp;""""&amp;"category"&amp;""""&amp;":"&amp;""""&amp;D259&amp;""""&amp;","&amp;""""&amp;"brand"&amp;""""&amp;":"&amp;""""&amp;E259&amp;""""&amp;","&amp;""""&amp;"name"&amp;""""&amp;":"&amp;""""&amp;F259&amp;""""&amp;","&amp;""""&amp;"value"&amp;""""&amp;":"&amp;""""&amp;G259&amp;""""&amp;","&amp;""""&amp;"description"&amp;""""&amp;":"&amp;""""&amp;H259&amp;""""&amp;","&amp;""""&amp;"price"&amp;""""&amp;":"&amp;""""&amp;H259&amp;""""&amp;"},"</f>
        <v>{"id":"258","car_part_id":"258","bestbuy_id":"1996","category":"battery","brand":"energizer","name":"D31L","value":"","description":"7050","price":"7050"},</v>
      </c>
      <c r="W259" s="5" t="str">
        <f aca="false">IFERROR(VLOOKUP(B259,Sheet11!$B$2:$I$70,7,0),"")</f>
        <v/>
      </c>
      <c r="X259" s="5" t="str">
        <f aca="false">TRIM(I259)&amp;TRIM(W259)</f>
        <v>{"id":"258","car_part_id":"258","bestbuy_id":"1996","category":"battery","brand":"energizer","name":"D31L","value":"","description":"7050","price":"7050"},</v>
      </c>
    </row>
    <row r="260" customFormat="false" ht="13.8" hidden="false" customHeight="false" outlineLevel="0" collapsed="false">
      <c r="A260" s="5" t="n">
        <v>259</v>
      </c>
      <c r="B260" s="5" t="n">
        <v>259</v>
      </c>
      <c r="C260" s="5" t="n">
        <f aca="false">VLOOKUP(A260,car_part!$A$2:$K$620,11,0)</f>
        <v>1995</v>
      </c>
      <c r="D260" s="5" t="s">
        <v>784</v>
      </c>
      <c r="E260" s="5" t="s">
        <v>785</v>
      </c>
      <c r="F260" s="5" t="str">
        <f aca="false">VLOOKUP(B260,car_part!A260:H878,8,0)</f>
        <v>D26L</v>
      </c>
      <c r="G260" s="20"/>
      <c r="H260" s="21" t="n">
        <v>6300</v>
      </c>
      <c r="I260" s="5" t="str">
        <f aca="false">"{"&amp;""""&amp;"id"&amp;""""&amp;":"&amp;""""&amp;A260&amp;""""&amp;","&amp;""""&amp;"car_part_id"&amp;""""&amp;":"&amp;""""&amp;B260&amp;""""&amp;","&amp;""""&amp;"bestbuy_id"&amp;""""&amp;":"&amp;""""&amp;C260&amp;""""&amp;","&amp;""""&amp;"category"&amp;""""&amp;":"&amp;""""&amp;D260&amp;""""&amp;","&amp;""""&amp;"brand"&amp;""""&amp;":"&amp;""""&amp;E260&amp;""""&amp;","&amp;""""&amp;"name"&amp;""""&amp;":"&amp;""""&amp;F260&amp;""""&amp;","&amp;""""&amp;"value"&amp;""""&amp;":"&amp;""""&amp;G260&amp;""""&amp;","&amp;""""&amp;"description"&amp;""""&amp;":"&amp;""""&amp;H260&amp;""""&amp;","&amp;""""&amp;"price"&amp;""""&amp;":"&amp;""""&amp;H260&amp;""""&amp;"},"</f>
        <v>{"id":"259","car_part_id":"259","bestbuy_id":"1995","category":"battery","brand":"energizer","name":"D26L","value":"","description":"6300","price":"6300"},</v>
      </c>
      <c r="W260" s="5" t="str">
        <f aca="false">IFERROR(VLOOKUP(B260,Sheet11!$B$2:$I$70,7,0),"")</f>
        <v/>
      </c>
      <c r="X260" s="5" t="str">
        <f aca="false">TRIM(I260)&amp;TRIM(W260)</f>
        <v>{"id":"259","car_part_id":"259","bestbuy_id":"1995","category":"battery","brand":"energizer","name":"D26L","value":"","description":"6300","price":"6300"},</v>
      </c>
    </row>
    <row r="261" customFormat="false" ht="13.8" hidden="false" customHeight="false" outlineLevel="0" collapsed="false">
      <c r="A261" s="5" t="n">
        <v>260</v>
      </c>
      <c r="B261" s="5" t="n">
        <v>260</v>
      </c>
      <c r="C261" s="5" t="n">
        <f aca="false">VLOOKUP(A261,car_part!$A$2:$K$620,11,0)</f>
        <v>1995</v>
      </c>
      <c r="D261" s="5" t="s">
        <v>784</v>
      </c>
      <c r="E261" s="5" t="s">
        <v>785</v>
      </c>
      <c r="F261" s="5" t="str">
        <f aca="false">VLOOKUP(B261,car_part!A261:H879,8,0)</f>
        <v>D26L</v>
      </c>
      <c r="G261" s="20"/>
      <c r="H261" s="21" t="n">
        <v>6300</v>
      </c>
      <c r="I261" s="5" t="str">
        <f aca="false">"{"&amp;""""&amp;"id"&amp;""""&amp;":"&amp;""""&amp;A261&amp;""""&amp;","&amp;""""&amp;"car_part_id"&amp;""""&amp;":"&amp;""""&amp;B261&amp;""""&amp;","&amp;""""&amp;"bestbuy_id"&amp;""""&amp;":"&amp;""""&amp;C261&amp;""""&amp;","&amp;""""&amp;"category"&amp;""""&amp;":"&amp;""""&amp;D261&amp;""""&amp;","&amp;""""&amp;"brand"&amp;""""&amp;":"&amp;""""&amp;E261&amp;""""&amp;","&amp;""""&amp;"name"&amp;""""&amp;":"&amp;""""&amp;F261&amp;""""&amp;","&amp;""""&amp;"value"&amp;""""&amp;":"&amp;""""&amp;G261&amp;""""&amp;","&amp;""""&amp;"description"&amp;""""&amp;":"&amp;""""&amp;H261&amp;""""&amp;","&amp;""""&amp;"price"&amp;""""&amp;":"&amp;""""&amp;H261&amp;""""&amp;"},"</f>
        <v>{"id":"260","car_part_id":"260","bestbuy_id":"1995","category":"battery","brand":"energizer","name":"D26L","value":"","description":"6300","price":"6300"},</v>
      </c>
      <c r="W261" s="5" t="str">
        <f aca="false">IFERROR(VLOOKUP(B261,Sheet11!$B$2:$I$70,7,0),"")</f>
        <v/>
      </c>
      <c r="X261" s="5" t="str">
        <f aca="false">TRIM(I261)&amp;TRIM(W261)</f>
        <v>{"id":"260","car_part_id":"260","bestbuy_id":"1995","category":"battery","brand":"energizer","name":"D26L","value":"","description":"6300","price":"6300"},</v>
      </c>
    </row>
    <row r="262" customFormat="false" ht="13.8" hidden="false" customHeight="false" outlineLevel="0" collapsed="false">
      <c r="A262" s="5" t="n">
        <v>261</v>
      </c>
      <c r="B262" s="5" t="n">
        <v>261</v>
      </c>
      <c r="C262" s="5" t="n">
        <f aca="false">VLOOKUP(A262,car_part!$A$2:$K$620,11,0)</f>
        <v>1995</v>
      </c>
      <c r="D262" s="5" t="s">
        <v>784</v>
      </c>
      <c r="E262" s="5" t="s">
        <v>785</v>
      </c>
      <c r="F262" s="5" t="str">
        <f aca="false">VLOOKUP(B262,car_part!A262:H880,8,0)</f>
        <v>D26L</v>
      </c>
      <c r="G262" s="20"/>
      <c r="H262" s="21" t="n">
        <v>6300</v>
      </c>
      <c r="I262" s="5" t="str">
        <f aca="false">"{"&amp;""""&amp;"id"&amp;""""&amp;":"&amp;""""&amp;A262&amp;""""&amp;","&amp;""""&amp;"car_part_id"&amp;""""&amp;":"&amp;""""&amp;B262&amp;""""&amp;","&amp;""""&amp;"bestbuy_id"&amp;""""&amp;":"&amp;""""&amp;C262&amp;""""&amp;","&amp;""""&amp;"category"&amp;""""&amp;":"&amp;""""&amp;D262&amp;""""&amp;","&amp;""""&amp;"brand"&amp;""""&amp;":"&amp;""""&amp;E262&amp;""""&amp;","&amp;""""&amp;"name"&amp;""""&amp;":"&amp;""""&amp;F262&amp;""""&amp;","&amp;""""&amp;"value"&amp;""""&amp;":"&amp;""""&amp;G262&amp;""""&amp;","&amp;""""&amp;"description"&amp;""""&amp;":"&amp;""""&amp;H262&amp;""""&amp;","&amp;""""&amp;"price"&amp;""""&amp;":"&amp;""""&amp;H262&amp;""""&amp;"},"</f>
        <v>{"id":"261","car_part_id":"261","bestbuy_id":"1995","category":"battery","brand":"energizer","name":"D26L","value":"","description":"6300","price":"6300"},</v>
      </c>
      <c r="W262" s="5" t="str">
        <f aca="false">IFERROR(VLOOKUP(B262,Sheet11!$B$2:$I$70,7,0),"")</f>
        <v/>
      </c>
      <c r="X262" s="5" t="str">
        <f aca="false">TRIM(I262)&amp;TRIM(W262)</f>
        <v>{"id":"261","car_part_id":"261","bestbuy_id":"1995","category":"battery","brand":"energizer","name":"D26L","value":"","description":"6300","price":"6300"},</v>
      </c>
    </row>
    <row r="263" customFormat="false" ht="13.8" hidden="false" customHeight="false" outlineLevel="0" collapsed="false">
      <c r="A263" s="5" t="n">
        <v>262</v>
      </c>
      <c r="B263" s="5" t="n">
        <v>262</v>
      </c>
      <c r="C263" s="5" t="n">
        <f aca="false">VLOOKUP(A263,car_part!$A$2:$K$620,11,0)</f>
        <v>1996</v>
      </c>
      <c r="D263" s="5" t="s">
        <v>784</v>
      </c>
      <c r="E263" s="5" t="s">
        <v>785</v>
      </c>
      <c r="F263" s="5" t="str">
        <f aca="false">VLOOKUP(B263,car_part!A263:H881,8,0)</f>
        <v>D31L</v>
      </c>
      <c r="G263" s="20"/>
      <c r="H263" s="21" t="n">
        <v>7050</v>
      </c>
      <c r="I263" s="5" t="str">
        <f aca="false">"{"&amp;""""&amp;"id"&amp;""""&amp;":"&amp;""""&amp;A263&amp;""""&amp;","&amp;""""&amp;"car_part_id"&amp;""""&amp;":"&amp;""""&amp;B263&amp;""""&amp;","&amp;""""&amp;"bestbuy_id"&amp;""""&amp;":"&amp;""""&amp;C263&amp;""""&amp;","&amp;""""&amp;"category"&amp;""""&amp;":"&amp;""""&amp;D263&amp;""""&amp;","&amp;""""&amp;"brand"&amp;""""&amp;":"&amp;""""&amp;E263&amp;""""&amp;","&amp;""""&amp;"name"&amp;""""&amp;":"&amp;""""&amp;F263&amp;""""&amp;","&amp;""""&amp;"value"&amp;""""&amp;":"&amp;""""&amp;G263&amp;""""&amp;","&amp;""""&amp;"description"&amp;""""&amp;":"&amp;""""&amp;H263&amp;""""&amp;","&amp;""""&amp;"price"&amp;""""&amp;":"&amp;""""&amp;H263&amp;""""&amp;"},"</f>
        <v>{"id":"262","car_part_id":"262","bestbuy_id":"1996","category":"battery","brand":"energizer","name":"D31L","value":"","description":"7050","price":"7050"},</v>
      </c>
      <c r="W263" s="5" t="str">
        <f aca="false">IFERROR(VLOOKUP(B263,Sheet11!$B$2:$I$70,7,0),"")</f>
        <v/>
      </c>
      <c r="X263" s="5" t="str">
        <f aca="false">TRIM(I263)&amp;TRIM(W263)</f>
        <v>{"id":"262","car_part_id":"262","bestbuy_id":"1996","category":"battery","brand":"energizer","name":"D31L","value":"","description":"7050","price":"7050"},</v>
      </c>
    </row>
    <row r="264" customFormat="false" ht="13.8" hidden="false" customHeight="false" outlineLevel="0" collapsed="false">
      <c r="A264" s="5" t="n">
        <v>263</v>
      </c>
      <c r="B264" s="5" t="n">
        <v>263</v>
      </c>
      <c r="C264" s="5" t="n">
        <f aca="false">VLOOKUP(A264,car_part!$A$2:$K$620,11,0)</f>
        <v>1983</v>
      </c>
      <c r="D264" s="5" t="s">
        <v>784</v>
      </c>
      <c r="E264" s="5" t="s">
        <v>785</v>
      </c>
      <c r="F264" s="5" t="str">
        <f aca="false">VLOOKUP(B264,car_part!A264:H882,8,0)</f>
        <v>D23L</v>
      </c>
      <c r="G264" s="20"/>
      <c r="H264" s="21" t="n">
        <v>5950</v>
      </c>
      <c r="I264" s="5" t="str">
        <f aca="false">"{"&amp;""""&amp;"id"&amp;""""&amp;":"&amp;""""&amp;A264&amp;""""&amp;","&amp;""""&amp;"car_part_id"&amp;""""&amp;":"&amp;""""&amp;B264&amp;""""&amp;","&amp;""""&amp;"bestbuy_id"&amp;""""&amp;":"&amp;""""&amp;C264&amp;""""&amp;","&amp;""""&amp;"category"&amp;""""&amp;":"&amp;""""&amp;D264&amp;""""&amp;","&amp;""""&amp;"brand"&amp;""""&amp;":"&amp;""""&amp;E264&amp;""""&amp;","&amp;""""&amp;"name"&amp;""""&amp;":"&amp;""""&amp;F264&amp;""""&amp;","&amp;""""&amp;"value"&amp;""""&amp;":"&amp;""""&amp;G264&amp;""""&amp;","&amp;""""&amp;"description"&amp;""""&amp;":"&amp;""""&amp;H264&amp;""""&amp;","&amp;""""&amp;"price"&amp;""""&amp;":"&amp;""""&amp;H264&amp;""""&amp;"},"</f>
        <v>{"id":"263","car_part_id":"263","bestbuy_id":"1983","category":"battery","brand":"energizer","name":"D23L","value":"","description":"5950","price":"5950"},</v>
      </c>
      <c r="W264" s="5" t="str">
        <f aca="false">IFERROR(VLOOKUP(B264,Sheet11!$B$2:$I$70,7,0),"")</f>
        <v/>
      </c>
      <c r="X264" s="5" t="str">
        <f aca="false">TRIM(I264)&amp;TRIM(W264)</f>
        <v>{"id":"263","car_part_id":"263","bestbuy_id":"1983","category":"battery","brand":"energizer","name":"D23L","value":"","description":"5950","price":"5950"},</v>
      </c>
    </row>
    <row r="265" customFormat="false" ht="13.8" hidden="false" customHeight="false" outlineLevel="0" collapsed="false">
      <c r="A265" s="5" t="n">
        <v>264</v>
      </c>
      <c r="B265" s="5" t="n">
        <v>264</v>
      </c>
      <c r="C265" s="5" t="n">
        <f aca="false">VLOOKUP(A265,car_part!$A$2:$K$620,11,0)</f>
        <v>1983</v>
      </c>
      <c r="D265" s="5" t="s">
        <v>784</v>
      </c>
      <c r="E265" s="5" t="s">
        <v>785</v>
      </c>
      <c r="F265" s="5" t="str">
        <f aca="false">VLOOKUP(B265,car_part!A265:H883,8,0)</f>
        <v>D23L</v>
      </c>
      <c r="G265" s="20"/>
      <c r="H265" s="21" t="n">
        <v>5950</v>
      </c>
      <c r="I265" s="5" t="str">
        <f aca="false">"{"&amp;""""&amp;"id"&amp;""""&amp;":"&amp;""""&amp;A265&amp;""""&amp;","&amp;""""&amp;"car_part_id"&amp;""""&amp;":"&amp;""""&amp;B265&amp;""""&amp;","&amp;""""&amp;"bestbuy_id"&amp;""""&amp;":"&amp;""""&amp;C265&amp;""""&amp;","&amp;""""&amp;"category"&amp;""""&amp;":"&amp;""""&amp;D265&amp;""""&amp;","&amp;""""&amp;"brand"&amp;""""&amp;":"&amp;""""&amp;E265&amp;""""&amp;","&amp;""""&amp;"name"&amp;""""&amp;":"&amp;""""&amp;F265&amp;""""&amp;","&amp;""""&amp;"value"&amp;""""&amp;":"&amp;""""&amp;G265&amp;""""&amp;","&amp;""""&amp;"description"&amp;""""&amp;":"&amp;""""&amp;H265&amp;""""&amp;","&amp;""""&amp;"price"&amp;""""&amp;":"&amp;""""&amp;H265&amp;""""&amp;"},"</f>
        <v>{"id":"264","car_part_id":"264","bestbuy_id":"1983","category":"battery","brand":"energizer","name":"D23L","value":"","description":"5950","price":"5950"},</v>
      </c>
      <c r="W265" s="5" t="str">
        <f aca="false">IFERROR(VLOOKUP(B265,Sheet11!$B$2:$I$70,7,0),"")</f>
        <v/>
      </c>
      <c r="X265" s="5" t="str">
        <f aca="false">TRIM(I265)&amp;TRIM(W265)</f>
        <v>{"id":"264","car_part_id":"264","bestbuy_id":"1983","category":"battery","brand":"energizer","name":"D23L","value":"","description":"5950","price":"5950"},</v>
      </c>
    </row>
    <row r="266" customFormat="false" ht="13.8" hidden="false" customHeight="false" outlineLevel="0" collapsed="false">
      <c r="A266" s="5" t="n">
        <v>265</v>
      </c>
      <c r="B266" s="5" t="n">
        <v>265</v>
      </c>
      <c r="C266" s="5" t="n">
        <f aca="false">VLOOKUP(A266,car_part!$A$2:$K$620,11,0)</f>
        <v>0</v>
      </c>
      <c r="D266" s="5" t="s">
        <v>784</v>
      </c>
      <c r="E266" s="5" t="s">
        <v>785</v>
      </c>
      <c r="F266" s="5" t="str">
        <f aca="false">VLOOKUP(B266,car_part!A266:H884,8,0)</f>
        <v>D26L/R</v>
      </c>
      <c r="G266" s="24"/>
      <c r="I266" s="5" t="str">
        <f aca="false">"{"&amp;""""&amp;"id"&amp;""""&amp;":"&amp;""""&amp;A266&amp;""""&amp;","&amp;""""&amp;"car_part_id"&amp;""""&amp;":"&amp;""""&amp;B266&amp;""""&amp;","&amp;""""&amp;"bestbuy_id"&amp;""""&amp;":"&amp;""""&amp;C266&amp;""""&amp;","&amp;""""&amp;"category"&amp;""""&amp;":"&amp;""""&amp;D266&amp;""""&amp;","&amp;""""&amp;"brand"&amp;""""&amp;":"&amp;""""&amp;E266&amp;""""&amp;","&amp;""""&amp;"name"&amp;""""&amp;":"&amp;""""&amp;F266&amp;""""&amp;","&amp;""""&amp;"value"&amp;""""&amp;":"&amp;""""&amp;G266&amp;""""&amp;","&amp;""""&amp;"description"&amp;""""&amp;":"&amp;""""&amp;H266&amp;""""&amp;","&amp;""""&amp;"price"&amp;""""&amp;":"&amp;""""&amp;H266&amp;""""&amp;"},"</f>
        <v>{"id":"265","car_part_id":"265","bestbuy_id":"0","category":"battery","brand":"energizer","name":"D26L/R","value":"","description":"","price":""},</v>
      </c>
      <c r="W266" s="5" t="str">
        <f aca="false">IFERROR(VLOOKUP(B266,Sheet11!$B$2:$I$70,7,0),"")</f>
        <v/>
      </c>
      <c r="X266" s="5" t="str">
        <f aca="false">TRIM(I266)&amp;TRIM(W266)</f>
        <v>{"id":"265","car_part_id":"265","bestbuy_id":"0","category":"battery","brand":"energizer","name":"D26L/R","value":"","description":"","price":""},</v>
      </c>
    </row>
    <row r="267" customFormat="false" ht="13.8" hidden="false" customHeight="false" outlineLevel="0" collapsed="false">
      <c r="A267" s="5" t="n">
        <v>266</v>
      </c>
      <c r="B267" s="5" t="n">
        <v>266</v>
      </c>
      <c r="C267" s="5" t="n">
        <f aca="false">VLOOKUP(A267,car_part!$A$2:$K$620,11,0)</f>
        <v>0</v>
      </c>
      <c r="D267" s="5" t="s">
        <v>784</v>
      </c>
      <c r="E267" s="5" t="s">
        <v>785</v>
      </c>
      <c r="F267" s="5" t="str">
        <f aca="false">VLOOKUP(B267,car_part!A267:H885,8,0)</f>
        <v>D23R</v>
      </c>
      <c r="G267" s="24"/>
      <c r="I267" s="5" t="str">
        <f aca="false">"{"&amp;""""&amp;"id"&amp;""""&amp;":"&amp;""""&amp;A267&amp;""""&amp;","&amp;""""&amp;"car_part_id"&amp;""""&amp;":"&amp;""""&amp;B267&amp;""""&amp;","&amp;""""&amp;"bestbuy_id"&amp;""""&amp;":"&amp;""""&amp;C267&amp;""""&amp;","&amp;""""&amp;"category"&amp;""""&amp;":"&amp;""""&amp;D267&amp;""""&amp;","&amp;""""&amp;"brand"&amp;""""&amp;":"&amp;""""&amp;E267&amp;""""&amp;","&amp;""""&amp;"name"&amp;""""&amp;":"&amp;""""&amp;F267&amp;""""&amp;","&amp;""""&amp;"value"&amp;""""&amp;":"&amp;""""&amp;G267&amp;""""&amp;","&amp;""""&amp;"description"&amp;""""&amp;":"&amp;""""&amp;H267&amp;""""&amp;","&amp;""""&amp;"price"&amp;""""&amp;":"&amp;""""&amp;H267&amp;""""&amp;"},"</f>
        <v>{"id":"266","car_part_id":"266","bestbuy_id":"0","category":"battery","brand":"energizer","name":"D23R","value":"","description":"","price":""},</v>
      </c>
      <c r="W267" s="5" t="str">
        <f aca="false">IFERROR(VLOOKUP(B267,Sheet11!$B$2:$I$70,7,0),"")</f>
        <v/>
      </c>
      <c r="X267" s="5" t="str">
        <f aca="false">TRIM(I267)&amp;TRIM(W267)</f>
        <v>{"id":"266","car_part_id":"266","bestbuy_id":"0","category":"battery","brand":"energizer","name":"D23R","value":"","description":"","price":""},</v>
      </c>
    </row>
    <row r="268" customFormat="false" ht="13.8" hidden="false" customHeight="false" outlineLevel="0" collapsed="false">
      <c r="A268" s="5" t="n">
        <v>267</v>
      </c>
      <c r="B268" s="5" t="n">
        <v>267</v>
      </c>
      <c r="C268" s="5" t="n">
        <f aca="false">VLOOKUP(A268,car_part!$A$2:$K$620,11,0)</f>
        <v>1996</v>
      </c>
      <c r="D268" s="5" t="s">
        <v>784</v>
      </c>
      <c r="E268" s="5" t="s">
        <v>785</v>
      </c>
      <c r="F268" s="5" t="str">
        <f aca="false">VLOOKUP(B268,car_part!A268:H886,8,0)</f>
        <v>D31L</v>
      </c>
      <c r="G268" s="24"/>
      <c r="H268" s="21" t="n">
        <v>7050</v>
      </c>
      <c r="I268" s="5" t="str">
        <f aca="false">"{"&amp;""""&amp;"id"&amp;""""&amp;":"&amp;""""&amp;A268&amp;""""&amp;","&amp;""""&amp;"car_part_id"&amp;""""&amp;":"&amp;""""&amp;B268&amp;""""&amp;","&amp;""""&amp;"bestbuy_id"&amp;""""&amp;":"&amp;""""&amp;C268&amp;""""&amp;","&amp;""""&amp;"category"&amp;""""&amp;":"&amp;""""&amp;D268&amp;""""&amp;","&amp;""""&amp;"brand"&amp;""""&amp;":"&amp;""""&amp;E268&amp;""""&amp;","&amp;""""&amp;"name"&amp;""""&amp;":"&amp;""""&amp;F268&amp;""""&amp;","&amp;""""&amp;"value"&amp;""""&amp;":"&amp;""""&amp;G268&amp;""""&amp;","&amp;""""&amp;"description"&amp;""""&amp;":"&amp;""""&amp;H268&amp;""""&amp;","&amp;""""&amp;"price"&amp;""""&amp;":"&amp;""""&amp;H268&amp;""""&amp;"},"</f>
        <v>{"id":"267","car_part_id":"267","bestbuy_id":"1996","category":"battery","brand":"energizer","name":"D31L","value":"","description":"7050","price":"7050"},</v>
      </c>
      <c r="W268" s="5" t="str">
        <f aca="false">IFERROR(VLOOKUP(B268,Sheet11!$B$2:$I$70,7,0),"")</f>
        <v/>
      </c>
      <c r="X268" s="5" t="str">
        <f aca="false">TRIM(I268)&amp;TRIM(W268)</f>
        <v>{"id":"267","car_part_id":"267","bestbuy_id":"1996","category":"battery","brand":"energizer","name":"D31L","value":"","description":"7050","price":"7050"},</v>
      </c>
    </row>
    <row r="269" customFormat="false" ht="13.8" hidden="false" customHeight="false" outlineLevel="0" collapsed="false">
      <c r="A269" s="5" t="n">
        <v>268</v>
      </c>
      <c r="B269" s="5" t="n">
        <v>268</v>
      </c>
      <c r="C269" s="5" t="n">
        <f aca="false">VLOOKUP(A269,car_part!$A$2:$K$620,11,0)</f>
        <v>1983</v>
      </c>
      <c r="D269" s="5" t="s">
        <v>784</v>
      </c>
      <c r="E269" s="5" t="s">
        <v>785</v>
      </c>
      <c r="F269" s="5" t="str">
        <f aca="false">VLOOKUP(B269,car_part!A269:H887,8,0)</f>
        <v>D23L</v>
      </c>
      <c r="G269" s="24"/>
      <c r="H269" s="21" t="n">
        <v>5950</v>
      </c>
      <c r="I269" s="5" t="str">
        <f aca="false">"{"&amp;""""&amp;"id"&amp;""""&amp;":"&amp;""""&amp;A269&amp;""""&amp;","&amp;""""&amp;"car_part_id"&amp;""""&amp;":"&amp;""""&amp;B269&amp;""""&amp;","&amp;""""&amp;"bestbuy_id"&amp;""""&amp;":"&amp;""""&amp;C269&amp;""""&amp;","&amp;""""&amp;"category"&amp;""""&amp;":"&amp;""""&amp;D269&amp;""""&amp;","&amp;""""&amp;"brand"&amp;""""&amp;":"&amp;""""&amp;E269&amp;""""&amp;","&amp;""""&amp;"name"&amp;""""&amp;":"&amp;""""&amp;F269&amp;""""&amp;","&amp;""""&amp;"value"&amp;""""&amp;":"&amp;""""&amp;G269&amp;""""&amp;","&amp;""""&amp;"description"&amp;""""&amp;":"&amp;""""&amp;H269&amp;""""&amp;","&amp;""""&amp;"price"&amp;""""&amp;":"&amp;""""&amp;H269&amp;""""&amp;"},"</f>
        <v>{"id":"268","car_part_id":"268","bestbuy_id":"1983","category":"battery","brand":"energizer","name":"D23L","value":"","description":"5950","price":"5950"},</v>
      </c>
      <c r="W269" s="5" t="str">
        <f aca="false">IFERROR(VLOOKUP(B269,Sheet11!$B$2:$I$70,7,0),"")</f>
        <v/>
      </c>
      <c r="X269" s="5" t="str">
        <f aca="false">TRIM(I269)&amp;TRIM(W269)</f>
        <v>{"id":"268","car_part_id":"268","bestbuy_id":"1983","category":"battery","brand":"energizer","name":"D23L","value":"","description":"5950","price":"5950"},</v>
      </c>
    </row>
    <row r="270" customFormat="false" ht="13.8" hidden="false" customHeight="false" outlineLevel="0" collapsed="false">
      <c r="A270" s="5" t="n">
        <v>269</v>
      </c>
      <c r="B270" s="5" t="n">
        <v>269</v>
      </c>
      <c r="C270" s="5" t="n">
        <f aca="false">VLOOKUP(A270,car_part!$A$2:$K$620,11,0)</f>
        <v>1998</v>
      </c>
      <c r="D270" s="5" t="s">
        <v>784</v>
      </c>
      <c r="E270" s="5" t="s">
        <v>785</v>
      </c>
      <c r="F270" s="5" t="str">
        <f aca="false">VLOOKUP(B270,car_part!A270:H888,8,0)</f>
        <v>D31R</v>
      </c>
      <c r="G270" s="24"/>
      <c r="H270" s="21" t="n">
        <v>7050</v>
      </c>
      <c r="I270" s="5" t="str">
        <f aca="false">"{"&amp;""""&amp;"id"&amp;""""&amp;":"&amp;""""&amp;A270&amp;""""&amp;","&amp;""""&amp;"car_part_id"&amp;""""&amp;":"&amp;""""&amp;B270&amp;""""&amp;","&amp;""""&amp;"bestbuy_id"&amp;""""&amp;":"&amp;""""&amp;C270&amp;""""&amp;","&amp;""""&amp;"category"&amp;""""&amp;":"&amp;""""&amp;D270&amp;""""&amp;","&amp;""""&amp;"brand"&amp;""""&amp;":"&amp;""""&amp;E270&amp;""""&amp;","&amp;""""&amp;"name"&amp;""""&amp;":"&amp;""""&amp;F270&amp;""""&amp;","&amp;""""&amp;"value"&amp;""""&amp;":"&amp;""""&amp;G270&amp;""""&amp;","&amp;""""&amp;"description"&amp;""""&amp;":"&amp;""""&amp;H270&amp;""""&amp;","&amp;""""&amp;"price"&amp;""""&amp;":"&amp;""""&amp;H270&amp;""""&amp;"},"</f>
        <v>{"id":"269","car_part_id":"269","bestbuy_id":"1998","category":"battery","brand":"energizer","name":"D31R","value":"","description":"7050","price":"7050"},</v>
      </c>
      <c r="W270" s="5" t="str">
        <f aca="false">IFERROR(VLOOKUP(B270,Sheet11!$B$2:$I$70,7,0),"")</f>
        <v/>
      </c>
      <c r="X270" s="5" t="str">
        <f aca="false">TRIM(I270)&amp;TRIM(W270)</f>
        <v>{"id":"269","car_part_id":"269","bestbuy_id":"1998","category":"battery","brand":"energizer","name":"D31R","value":"","description":"7050","price":"7050"},</v>
      </c>
    </row>
    <row r="271" customFormat="false" ht="13.8" hidden="false" customHeight="false" outlineLevel="0" collapsed="false">
      <c r="A271" s="5" t="n">
        <v>270</v>
      </c>
      <c r="B271" s="5" t="n">
        <v>270</v>
      </c>
      <c r="C271" s="5" t="n">
        <f aca="false">VLOOKUP(A271,car_part!$A$2:$K$620,11,0)</f>
        <v>1998</v>
      </c>
      <c r="D271" s="5" t="s">
        <v>784</v>
      </c>
      <c r="E271" s="5" t="s">
        <v>785</v>
      </c>
      <c r="F271" s="5" t="str">
        <f aca="false">VLOOKUP(B271,car_part!A271:H889,8,0)</f>
        <v>D31R</v>
      </c>
      <c r="G271" s="24"/>
      <c r="H271" s="21" t="n">
        <v>7050</v>
      </c>
      <c r="I271" s="5" t="str">
        <f aca="false">"{"&amp;""""&amp;"id"&amp;""""&amp;":"&amp;""""&amp;A271&amp;""""&amp;","&amp;""""&amp;"car_part_id"&amp;""""&amp;":"&amp;""""&amp;B271&amp;""""&amp;","&amp;""""&amp;"bestbuy_id"&amp;""""&amp;":"&amp;""""&amp;C271&amp;""""&amp;","&amp;""""&amp;"category"&amp;""""&amp;":"&amp;""""&amp;D271&amp;""""&amp;","&amp;""""&amp;"brand"&amp;""""&amp;":"&amp;""""&amp;E271&amp;""""&amp;","&amp;""""&amp;"name"&amp;""""&amp;":"&amp;""""&amp;F271&amp;""""&amp;","&amp;""""&amp;"value"&amp;""""&amp;":"&amp;""""&amp;G271&amp;""""&amp;","&amp;""""&amp;"description"&amp;""""&amp;":"&amp;""""&amp;H271&amp;""""&amp;","&amp;""""&amp;"price"&amp;""""&amp;":"&amp;""""&amp;H271&amp;""""&amp;"},"</f>
        <v>{"id":"270","car_part_id":"270","bestbuy_id":"1998","category":"battery","brand":"energizer","name":"D31R","value":"","description":"7050","price":"7050"},</v>
      </c>
      <c r="W271" s="5" t="str">
        <f aca="false">IFERROR(VLOOKUP(B271,Sheet11!$B$2:$I$70,7,0),"")</f>
        <v/>
      </c>
      <c r="X271" s="5" t="str">
        <f aca="false">TRIM(I271)&amp;TRIM(W271)</f>
        <v>{"id":"270","car_part_id":"270","bestbuy_id":"1998","category":"battery","brand":"energizer","name":"D31R","value":"","description":"7050","price":"7050"},</v>
      </c>
    </row>
    <row r="272" customFormat="false" ht="13.8" hidden="false" customHeight="false" outlineLevel="0" collapsed="false">
      <c r="A272" s="5" t="n">
        <v>271</v>
      </c>
      <c r="B272" s="5" t="n">
        <v>271</v>
      </c>
      <c r="C272" s="5" t="n">
        <f aca="false">VLOOKUP(A272,car_part!$A$2:$K$620,11,0)</f>
        <v>1996</v>
      </c>
      <c r="D272" s="5" t="s">
        <v>784</v>
      </c>
      <c r="E272" s="5" t="s">
        <v>785</v>
      </c>
      <c r="F272" s="5" t="str">
        <f aca="false">VLOOKUP(B272,car_part!A272:H890,8,0)</f>
        <v>D31L</v>
      </c>
      <c r="G272" s="20"/>
      <c r="H272" s="21" t="n">
        <v>7050</v>
      </c>
      <c r="I272" s="5" t="str">
        <f aca="false">"{"&amp;""""&amp;"id"&amp;""""&amp;":"&amp;""""&amp;A272&amp;""""&amp;","&amp;""""&amp;"car_part_id"&amp;""""&amp;":"&amp;""""&amp;B272&amp;""""&amp;","&amp;""""&amp;"bestbuy_id"&amp;""""&amp;":"&amp;""""&amp;C272&amp;""""&amp;","&amp;""""&amp;"category"&amp;""""&amp;":"&amp;""""&amp;D272&amp;""""&amp;","&amp;""""&amp;"brand"&amp;""""&amp;":"&amp;""""&amp;E272&amp;""""&amp;","&amp;""""&amp;"name"&amp;""""&amp;":"&amp;""""&amp;F272&amp;""""&amp;","&amp;""""&amp;"value"&amp;""""&amp;":"&amp;""""&amp;G272&amp;""""&amp;","&amp;""""&amp;"description"&amp;""""&amp;":"&amp;""""&amp;H272&amp;""""&amp;","&amp;""""&amp;"price"&amp;""""&amp;":"&amp;""""&amp;H272&amp;""""&amp;"},"</f>
        <v>{"id":"271","car_part_id":"271","bestbuy_id":"1996","category":"battery","brand":"energizer","name":"D31L","value":"","description":"7050","price":"7050"},</v>
      </c>
      <c r="W272" s="5" t="str">
        <f aca="false">IFERROR(VLOOKUP(B272,Sheet11!$B$2:$I$70,7,0),"")</f>
        <v/>
      </c>
      <c r="X272" s="5" t="str">
        <f aca="false">TRIM(I272)&amp;TRIM(W272)</f>
        <v>{"id":"271","car_part_id":"271","bestbuy_id":"1996","category":"battery","brand":"energizer","name":"D31L","value":"","description":"7050","price":"7050"},</v>
      </c>
    </row>
    <row r="273" customFormat="false" ht="13.8" hidden="false" customHeight="false" outlineLevel="0" collapsed="false">
      <c r="A273" s="5" t="n">
        <v>272</v>
      </c>
      <c r="B273" s="5" t="n">
        <v>272</v>
      </c>
      <c r="C273" s="5" t="n">
        <f aca="false">VLOOKUP(A273,car_part!$A$2:$K$620,11,0)</f>
        <v>1996</v>
      </c>
      <c r="D273" s="5" t="s">
        <v>784</v>
      </c>
      <c r="E273" s="5" t="s">
        <v>785</v>
      </c>
      <c r="F273" s="5" t="str">
        <f aca="false">VLOOKUP(B273,car_part!A273:H891,8,0)</f>
        <v>D31L</v>
      </c>
      <c r="G273" s="20"/>
      <c r="H273" s="21" t="n">
        <v>7050</v>
      </c>
      <c r="I273" s="5" t="str">
        <f aca="false">"{"&amp;""""&amp;"id"&amp;""""&amp;":"&amp;""""&amp;A273&amp;""""&amp;","&amp;""""&amp;"car_part_id"&amp;""""&amp;":"&amp;""""&amp;B273&amp;""""&amp;","&amp;""""&amp;"bestbuy_id"&amp;""""&amp;":"&amp;""""&amp;C273&amp;""""&amp;","&amp;""""&amp;"category"&amp;""""&amp;":"&amp;""""&amp;D273&amp;""""&amp;","&amp;""""&amp;"brand"&amp;""""&amp;":"&amp;""""&amp;E273&amp;""""&amp;","&amp;""""&amp;"name"&amp;""""&amp;":"&amp;""""&amp;F273&amp;""""&amp;","&amp;""""&amp;"value"&amp;""""&amp;":"&amp;""""&amp;G273&amp;""""&amp;","&amp;""""&amp;"description"&amp;""""&amp;":"&amp;""""&amp;H273&amp;""""&amp;","&amp;""""&amp;"price"&amp;""""&amp;":"&amp;""""&amp;H273&amp;""""&amp;"},"</f>
        <v>{"id":"272","car_part_id":"272","bestbuy_id":"1996","category":"battery","brand":"energizer","name":"D31L","value":"","description":"7050","price":"7050"},</v>
      </c>
      <c r="W273" s="5" t="str">
        <f aca="false">IFERROR(VLOOKUP(B273,Sheet11!$B$2:$I$70,7,0),"")</f>
        <v/>
      </c>
      <c r="X273" s="5" t="str">
        <f aca="false">TRIM(I273)&amp;TRIM(W273)</f>
        <v>{"id":"272","car_part_id":"272","bestbuy_id":"1996","category":"battery","brand":"energizer","name":"D31L","value":"","description":"7050","price":"7050"},</v>
      </c>
    </row>
    <row r="274" customFormat="false" ht="13.8" hidden="false" customHeight="false" outlineLevel="0" collapsed="false">
      <c r="A274" s="5" t="n">
        <v>273</v>
      </c>
      <c r="B274" s="5" t="n">
        <v>273</v>
      </c>
      <c r="C274" s="5" t="n">
        <f aca="false">VLOOKUP(A274,car_part!$A$2:$K$620,11,0)</f>
        <v>1996</v>
      </c>
      <c r="D274" s="5" t="s">
        <v>784</v>
      </c>
      <c r="E274" s="5" t="s">
        <v>785</v>
      </c>
      <c r="F274" s="5" t="str">
        <f aca="false">VLOOKUP(B274,car_part!A274:H892,8,0)</f>
        <v>D31L</v>
      </c>
      <c r="G274" s="20"/>
      <c r="H274" s="21" t="n">
        <v>7050</v>
      </c>
      <c r="I274" s="5" t="str">
        <f aca="false">"{"&amp;""""&amp;"id"&amp;""""&amp;":"&amp;""""&amp;A274&amp;""""&amp;","&amp;""""&amp;"car_part_id"&amp;""""&amp;":"&amp;""""&amp;B274&amp;""""&amp;","&amp;""""&amp;"bestbuy_id"&amp;""""&amp;":"&amp;""""&amp;C274&amp;""""&amp;","&amp;""""&amp;"category"&amp;""""&amp;":"&amp;""""&amp;D274&amp;""""&amp;","&amp;""""&amp;"brand"&amp;""""&amp;":"&amp;""""&amp;E274&amp;""""&amp;","&amp;""""&amp;"name"&amp;""""&amp;":"&amp;""""&amp;F274&amp;""""&amp;","&amp;""""&amp;"value"&amp;""""&amp;":"&amp;""""&amp;G274&amp;""""&amp;","&amp;""""&amp;"description"&amp;""""&amp;":"&amp;""""&amp;H274&amp;""""&amp;","&amp;""""&amp;"price"&amp;""""&amp;":"&amp;""""&amp;H274&amp;""""&amp;"},"</f>
        <v>{"id":"273","car_part_id":"273","bestbuy_id":"1996","category":"battery","brand":"energizer","name":"D31L","value":"","description":"7050","price":"7050"},</v>
      </c>
      <c r="W274" s="5" t="str">
        <f aca="false">IFERROR(VLOOKUP(B274,Sheet11!$B$2:$I$70,7,0),"")</f>
        <v/>
      </c>
      <c r="X274" s="5" t="str">
        <f aca="false">TRIM(I274)&amp;TRIM(W274)</f>
        <v>{"id":"273","car_part_id":"273","bestbuy_id":"1996","category":"battery","brand":"energizer","name":"D31L","value":"","description":"7050","price":"7050"},</v>
      </c>
    </row>
    <row r="275" customFormat="false" ht="13.8" hidden="false" customHeight="false" outlineLevel="0" collapsed="false">
      <c r="A275" s="5" t="n">
        <v>274</v>
      </c>
      <c r="B275" s="5" t="n">
        <v>274</v>
      </c>
      <c r="C275" s="5" t="n">
        <f aca="false">VLOOKUP(A275,car_part!$A$2:$K$620,11,0)</f>
        <v>1995</v>
      </c>
      <c r="D275" s="5" t="s">
        <v>784</v>
      </c>
      <c r="E275" s="5" t="s">
        <v>785</v>
      </c>
      <c r="F275" s="5" t="str">
        <f aca="false">VLOOKUP(B275,car_part!A275:H893,8,0)</f>
        <v>D26L</v>
      </c>
      <c r="G275" s="20"/>
      <c r="H275" s="21" t="n">
        <v>6300</v>
      </c>
      <c r="I275" s="5" t="str">
        <f aca="false">"{"&amp;""""&amp;"id"&amp;""""&amp;":"&amp;""""&amp;A275&amp;""""&amp;","&amp;""""&amp;"car_part_id"&amp;""""&amp;":"&amp;""""&amp;B275&amp;""""&amp;","&amp;""""&amp;"bestbuy_id"&amp;""""&amp;":"&amp;""""&amp;C275&amp;""""&amp;","&amp;""""&amp;"category"&amp;""""&amp;":"&amp;""""&amp;D275&amp;""""&amp;","&amp;""""&amp;"brand"&amp;""""&amp;":"&amp;""""&amp;E275&amp;""""&amp;","&amp;""""&amp;"name"&amp;""""&amp;":"&amp;""""&amp;F275&amp;""""&amp;","&amp;""""&amp;"value"&amp;""""&amp;":"&amp;""""&amp;G275&amp;""""&amp;","&amp;""""&amp;"description"&amp;""""&amp;":"&amp;""""&amp;H275&amp;""""&amp;","&amp;""""&amp;"price"&amp;""""&amp;":"&amp;""""&amp;H275&amp;""""&amp;"},"</f>
        <v>{"id":"274","car_part_id":"274","bestbuy_id":"1995","category":"battery","brand":"energizer","name":"D26L","value":"","description":"6300","price":"6300"},</v>
      </c>
      <c r="W275" s="5" t="str">
        <f aca="false">IFERROR(VLOOKUP(B275,Sheet11!$B$2:$I$70,7,0),"")</f>
        <v/>
      </c>
      <c r="X275" s="5" t="str">
        <f aca="false">TRIM(I275)&amp;TRIM(W275)</f>
        <v>{"id":"274","car_part_id":"274","bestbuy_id":"1995","category":"battery","brand":"energizer","name":"D26L","value":"","description":"6300","price":"6300"},</v>
      </c>
    </row>
    <row r="276" customFormat="false" ht="13.8" hidden="false" customHeight="false" outlineLevel="0" collapsed="false">
      <c r="A276" s="5" t="n">
        <v>275</v>
      </c>
      <c r="B276" s="5" t="n">
        <v>275</v>
      </c>
      <c r="C276" s="5" t="n">
        <f aca="false">VLOOKUP(A276,car_part!$A$2:$K$620,11,0)</f>
        <v>1983</v>
      </c>
      <c r="D276" s="5" t="s">
        <v>784</v>
      </c>
      <c r="E276" s="5" t="s">
        <v>785</v>
      </c>
      <c r="F276" s="5" t="str">
        <f aca="false">VLOOKUP(B276,car_part!A276:H894,8,0)</f>
        <v>D23L</v>
      </c>
      <c r="G276" s="20"/>
      <c r="H276" s="21" t="n">
        <v>5950</v>
      </c>
      <c r="I276" s="5" t="str">
        <f aca="false">"{"&amp;""""&amp;"id"&amp;""""&amp;":"&amp;""""&amp;A276&amp;""""&amp;","&amp;""""&amp;"car_part_id"&amp;""""&amp;":"&amp;""""&amp;B276&amp;""""&amp;","&amp;""""&amp;"bestbuy_id"&amp;""""&amp;":"&amp;""""&amp;C276&amp;""""&amp;","&amp;""""&amp;"category"&amp;""""&amp;":"&amp;""""&amp;D276&amp;""""&amp;","&amp;""""&amp;"brand"&amp;""""&amp;":"&amp;""""&amp;E276&amp;""""&amp;","&amp;""""&amp;"name"&amp;""""&amp;":"&amp;""""&amp;F276&amp;""""&amp;","&amp;""""&amp;"value"&amp;""""&amp;":"&amp;""""&amp;G276&amp;""""&amp;","&amp;""""&amp;"description"&amp;""""&amp;":"&amp;""""&amp;H276&amp;""""&amp;","&amp;""""&amp;"price"&amp;""""&amp;":"&amp;""""&amp;H276&amp;""""&amp;"},"</f>
        <v>{"id":"275","car_part_id":"275","bestbuy_id":"1983","category":"battery","brand":"energizer","name":"D23L","value":"","description":"5950","price":"5950"},</v>
      </c>
      <c r="W276" s="5" t="str">
        <f aca="false">IFERROR(VLOOKUP(B276,Sheet11!$B$2:$I$70,7,0),"")</f>
        <v/>
      </c>
      <c r="X276" s="5" t="str">
        <f aca="false">TRIM(I276)&amp;TRIM(W276)</f>
        <v>{"id":"275","car_part_id":"275","bestbuy_id":"1983","category":"battery","brand":"energizer","name":"D23L","value":"","description":"5950","price":"5950"},</v>
      </c>
    </row>
    <row r="277" customFormat="false" ht="13.8" hidden="false" customHeight="false" outlineLevel="0" collapsed="false">
      <c r="A277" s="5" t="n">
        <v>276</v>
      </c>
      <c r="B277" s="5" t="n">
        <v>276</v>
      </c>
      <c r="C277" s="5" t="n">
        <f aca="false">VLOOKUP(A277,car_part!$A$2:$K$620,11,0)</f>
        <v>2003</v>
      </c>
      <c r="D277" s="5" t="s">
        <v>784</v>
      </c>
      <c r="E277" s="5" t="s">
        <v>785</v>
      </c>
      <c r="F277" s="5" t="n">
        <f aca="false">VLOOKUP(B277,car_part!A277:H895,8,0)</f>
        <v>0</v>
      </c>
      <c r="G277" s="20"/>
      <c r="H277" s="21" t="n">
        <v>17020</v>
      </c>
      <c r="I277" s="5" t="str">
        <f aca="false">"{"&amp;""""&amp;"id"&amp;""""&amp;":"&amp;""""&amp;A277&amp;""""&amp;","&amp;""""&amp;"car_part_id"&amp;""""&amp;":"&amp;""""&amp;B277&amp;""""&amp;","&amp;""""&amp;"bestbuy_id"&amp;""""&amp;":"&amp;""""&amp;C277&amp;""""&amp;","&amp;""""&amp;"category"&amp;""""&amp;":"&amp;""""&amp;D277&amp;""""&amp;","&amp;""""&amp;"brand"&amp;""""&amp;":"&amp;""""&amp;E277&amp;""""&amp;","&amp;""""&amp;"name"&amp;""""&amp;":"&amp;""""&amp;F277&amp;""""&amp;","&amp;""""&amp;"value"&amp;""""&amp;":"&amp;""""&amp;G277&amp;""""&amp;","&amp;""""&amp;"description"&amp;""""&amp;":"&amp;""""&amp;H277&amp;""""&amp;","&amp;""""&amp;"price"&amp;""""&amp;":"&amp;""""&amp;H277&amp;""""&amp;"},"</f>
        <v>{"id":"276","car_part_id":"276","bestbuy_id":"2003","category":"battery","brand":"energizer","name":"0","value":"","description":"17020","price":"17020"},</v>
      </c>
      <c r="W277" s="5" t="str">
        <f aca="false">IFERROR(VLOOKUP(B277,Sheet11!$B$2:$I$70,7,0),"")</f>
        <v/>
      </c>
      <c r="X277" s="5" t="str">
        <f aca="false">TRIM(I277)&amp;TRIM(W277)</f>
        <v>{"id":"276","car_part_id":"276","bestbuy_id":"2003","category":"battery","brand":"energizer","name":"0","value":"","description":"17020","price":"17020"},</v>
      </c>
    </row>
    <row r="278" customFormat="false" ht="13.8" hidden="false" customHeight="false" outlineLevel="0" collapsed="false">
      <c r="A278" s="5" t="n">
        <v>277</v>
      </c>
      <c r="B278" s="5" t="n">
        <v>277</v>
      </c>
      <c r="C278" s="5" t="n">
        <f aca="false">VLOOKUP(A278,car_part!$A$2:$K$620,11,0)</f>
        <v>2003</v>
      </c>
      <c r="D278" s="5" t="s">
        <v>784</v>
      </c>
      <c r="E278" s="5" t="s">
        <v>785</v>
      </c>
      <c r="F278" s="0"/>
      <c r="G278" s="20"/>
      <c r="H278" s="21" t="n">
        <v>17020</v>
      </c>
      <c r="I278" s="5" t="str">
        <f aca="false">"{"&amp;""""&amp;"id"&amp;""""&amp;":"&amp;""""&amp;A278&amp;""""&amp;","&amp;""""&amp;"car_part_id"&amp;""""&amp;":"&amp;""""&amp;B278&amp;""""&amp;","&amp;""""&amp;"bestbuy_id"&amp;""""&amp;":"&amp;""""&amp;C278&amp;""""&amp;","&amp;""""&amp;"category"&amp;""""&amp;":"&amp;""""&amp;D278&amp;""""&amp;","&amp;""""&amp;"brand"&amp;""""&amp;":"&amp;""""&amp;E278&amp;""""&amp;","&amp;""""&amp;"name"&amp;""""&amp;":"&amp;""""&amp;F278&amp;""""&amp;","&amp;""""&amp;"value"&amp;""""&amp;":"&amp;""""&amp;G278&amp;""""&amp;","&amp;""""&amp;"description"&amp;""""&amp;":"&amp;""""&amp;H278&amp;""""&amp;","&amp;""""&amp;"price"&amp;""""&amp;":"&amp;""""&amp;H278&amp;""""&amp;"},"</f>
        <v>{"id":"277","car_part_id":"277","bestbuy_id":"2003","category":"battery","brand":"energizer","name":"","value":"","description":"17020","price":"17020"},</v>
      </c>
      <c r="W278" s="5" t="str">
        <f aca="false">IFERROR(VLOOKUP(B278,Sheet11!$B$2:$I$70,7,0),"")</f>
        <v/>
      </c>
      <c r="X278" s="5" t="str">
        <f aca="false">TRIM(I278)&amp;TRIM(W278)</f>
        <v>{"id":"277","car_part_id":"277","bestbuy_id":"2003","category":"battery","brand":"energizer","name":"","value":"","description":"17020","price":"17020"},</v>
      </c>
    </row>
    <row r="279" customFormat="false" ht="13.8" hidden="false" customHeight="false" outlineLevel="0" collapsed="false">
      <c r="A279" s="5" t="n">
        <v>278</v>
      </c>
      <c r="B279" s="5" t="n">
        <v>278</v>
      </c>
      <c r="C279" s="5" t="n">
        <f aca="false">VLOOKUP(A279,car_part!$A$2:$K$620,11,0)</f>
        <v>0</v>
      </c>
      <c r="D279" s="5" t="s">
        <v>784</v>
      </c>
      <c r="E279" s="5" t="s">
        <v>785</v>
      </c>
      <c r="F279" s="0"/>
      <c r="G279" s="20"/>
      <c r="I279" s="5" t="str">
        <f aca="false">"{"&amp;""""&amp;"id"&amp;""""&amp;":"&amp;""""&amp;A279&amp;""""&amp;","&amp;""""&amp;"car_part_id"&amp;""""&amp;":"&amp;""""&amp;B279&amp;""""&amp;","&amp;""""&amp;"bestbuy_id"&amp;""""&amp;":"&amp;""""&amp;C279&amp;""""&amp;","&amp;""""&amp;"category"&amp;""""&amp;":"&amp;""""&amp;D279&amp;""""&amp;","&amp;""""&amp;"brand"&amp;""""&amp;":"&amp;""""&amp;E279&amp;""""&amp;","&amp;""""&amp;"name"&amp;""""&amp;":"&amp;""""&amp;F279&amp;""""&amp;","&amp;""""&amp;"value"&amp;""""&amp;":"&amp;""""&amp;G279&amp;""""&amp;","&amp;""""&amp;"description"&amp;""""&amp;":"&amp;""""&amp;H279&amp;""""&amp;","&amp;""""&amp;"price"&amp;""""&amp;":"&amp;""""&amp;H279&amp;""""&amp;"},"</f>
        <v>{"id":"278","car_part_id":"278","bestbuy_id":"0","category":"battery","brand":"energizer","name":"","value":"","description":"","price":""},</v>
      </c>
      <c r="W279" s="5" t="str">
        <f aca="false">IFERROR(VLOOKUP(B279,Sheet11!$B$2:$I$70,7,0),"")</f>
        <v/>
      </c>
      <c r="X279" s="5" t="str">
        <f aca="false">TRIM(I279)&amp;TRIM(W279)</f>
        <v>{"id":"278","car_part_id":"278","bestbuy_id":"0","category":"battery","brand":"energizer","name":"","value":"","description":"","price":""},</v>
      </c>
    </row>
    <row r="280" customFormat="false" ht="13.8" hidden="false" customHeight="false" outlineLevel="0" collapsed="false">
      <c r="A280" s="5" t="n">
        <v>279</v>
      </c>
      <c r="B280" s="5" t="n">
        <v>279</v>
      </c>
      <c r="C280" s="5" t="n">
        <f aca="false">VLOOKUP(A280,car_part!$A$2:$K$620,11,0)</f>
        <v>2003</v>
      </c>
      <c r="D280" s="5" t="s">
        <v>784</v>
      </c>
      <c r="E280" s="5" t="s">
        <v>785</v>
      </c>
      <c r="F280" s="0"/>
      <c r="G280" s="20"/>
      <c r="H280" s="21" t="n">
        <v>17020</v>
      </c>
      <c r="I280" s="5" t="str">
        <f aca="false">"{"&amp;""""&amp;"id"&amp;""""&amp;":"&amp;""""&amp;A280&amp;""""&amp;","&amp;""""&amp;"car_part_id"&amp;""""&amp;":"&amp;""""&amp;B280&amp;""""&amp;","&amp;""""&amp;"bestbuy_id"&amp;""""&amp;":"&amp;""""&amp;C280&amp;""""&amp;","&amp;""""&amp;"category"&amp;""""&amp;":"&amp;""""&amp;D280&amp;""""&amp;","&amp;""""&amp;"brand"&amp;""""&amp;":"&amp;""""&amp;E280&amp;""""&amp;","&amp;""""&amp;"name"&amp;""""&amp;":"&amp;""""&amp;F280&amp;""""&amp;","&amp;""""&amp;"value"&amp;""""&amp;":"&amp;""""&amp;G280&amp;""""&amp;","&amp;""""&amp;"description"&amp;""""&amp;":"&amp;""""&amp;H280&amp;""""&amp;","&amp;""""&amp;"price"&amp;""""&amp;":"&amp;""""&amp;H280&amp;""""&amp;"},"</f>
        <v>{"id":"279","car_part_id":"279","bestbuy_id":"2003","category":"battery","brand":"energizer","name":"","value":"","description":"17020","price":"17020"},</v>
      </c>
      <c r="W280" s="5" t="str">
        <f aca="false">IFERROR(VLOOKUP(B280,Sheet11!$B$2:$I$70,7,0),"")</f>
        <v/>
      </c>
      <c r="X280" s="5" t="str">
        <f aca="false">TRIM(I280)&amp;TRIM(W280)</f>
        <v>{"id":"279","car_part_id":"279","bestbuy_id":"2003","category":"battery","brand":"energizer","name":"","value":"","description":"17020","price":"17020"},</v>
      </c>
    </row>
    <row r="281" customFormat="false" ht="13.8" hidden="false" customHeight="false" outlineLevel="0" collapsed="false">
      <c r="A281" s="5" t="n">
        <v>280</v>
      </c>
      <c r="B281" s="5" t="n">
        <v>280</v>
      </c>
      <c r="C281" s="5" t="n">
        <f aca="false">VLOOKUP(A281,car_part!$A$2:$K$620,11,0)</f>
        <v>2003</v>
      </c>
      <c r="D281" s="5" t="s">
        <v>784</v>
      </c>
      <c r="E281" s="5" t="s">
        <v>785</v>
      </c>
      <c r="F281" s="0"/>
      <c r="G281" s="20"/>
      <c r="H281" s="21" t="n">
        <v>17020</v>
      </c>
      <c r="I281" s="5" t="str">
        <f aca="false">"{"&amp;""""&amp;"id"&amp;""""&amp;":"&amp;""""&amp;A281&amp;""""&amp;","&amp;""""&amp;"car_part_id"&amp;""""&amp;":"&amp;""""&amp;B281&amp;""""&amp;","&amp;""""&amp;"bestbuy_id"&amp;""""&amp;":"&amp;""""&amp;C281&amp;""""&amp;","&amp;""""&amp;"category"&amp;""""&amp;":"&amp;""""&amp;D281&amp;""""&amp;","&amp;""""&amp;"brand"&amp;""""&amp;":"&amp;""""&amp;E281&amp;""""&amp;","&amp;""""&amp;"name"&amp;""""&amp;":"&amp;""""&amp;F281&amp;""""&amp;","&amp;""""&amp;"value"&amp;""""&amp;":"&amp;""""&amp;G281&amp;""""&amp;","&amp;""""&amp;"description"&amp;""""&amp;":"&amp;""""&amp;H281&amp;""""&amp;","&amp;""""&amp;"price"&amp;""""&amp;":"&amp;""""&amp;H281&amp;""""&amp;"},"</f>
        <v>{"id":"280","car_part_id":"280","bestbuy_id":"2003","category":"battery","brand":"energizer","name":"","value":"","description":"17020","price":"17020"},</v>
      </c>
      <c r="W281" s="5" t="str">
        <f aca="false">IFERROR(VLOOKUP(B281,Sheet11!$B$2:$I$70,7,0),"")</f>
        <v/>
      </c>
      <c r="X281" s="5" t="str">
        <f aca="false">TRIM(I281)&amp;TRIM(W281)</f>
        <v>{"id":"280","car_part_id":"280","bestbuy_id":"2003","category":"battery","brand":"energizer","name":"","value":"","description":"17020","price":"17020"},</v>
      </c>
    </row>
    <row r="282" customFormat="false" ht="13.8" hidden="false" customHeight="false" outlineLevel="0" collapsed="false">
      <c r="A282" s="5" t="n">
        <v>281</v>
      </c>
      <c r="B282" s="5" t="n">
        <v>281</v>
      </c>
      <c r="C282" s="5" t="n">
        <f aca="false">VLOOKUP(A282,car_part!$A$2:$K$620,11,0)</f>
        <v>0</v>
      </c>
      <c r="D282" s="5" t="s">
        <v>784</v>
      </c>
      <c r="E282" s="5" t="s">
        <v>785</v>
      </c>
      <c r="F282" s="5" t="n">
        <f aca="false">VLOOKUP(B282,car_part!A282:H900,8,0)</f>
        <v>0</v>
      </c>
      <c r="G282" s="20"/>
      <c r="I282" s="5" t="str">
        <f aca="false">"{"&amp;""""&amp;"id"&amp;""""&amp;":"&amp;""""&amp;A282&amp;""""&amp;","&amp;""""&amp;"car_part_id"&amp;""""&amp;":"&amp;""""&amp;B282&amp;""""&amp;","&amp;""""&amp;"bestbuy_id"&amp;""""&amp;":"&amp;""""&amp;C282&amp;""""&amp;","&amp;""""&amp;"category"&amp;""""&amp;":"&amp;""""&amp;D282&amp;""""&amp;","&amp;""""&amp;"brand"&amp;""""&amp;":"&amp;""""&amp;E282&amp;""""&amp;","&amp;""""&amp;"name"&amp;""""&amp;":"&amp;""""&amp;F282&amp;""""&amp;","&amp;""""&amp;"value"&amp;""""&amp;":"&amp;""""&amp;G282&amp;""""&amp;","&amp;""""&amp;"description"&amp;""""&amp;":"&amp;""""&amp;H282&amp;""""&amp;","&amp;""""&amp;"price"&amp;""""&amp;":"&amp;""""&amp;H282&amp;""""&amp;"},"</f>
        <v>{"id":"281","car_part_id":"281","bestbuy_id":"0","category":"battery","brand":"energizer","name":"0","value":"","description":"","price":""},</v>
      </c>
      <c r="W282" s="5" t="str">
        <f aca="false">IFERROR(VLOOKUP(B282,Sheet11!$B$2:$I$70,7,0),"")</f>
        <v/>
      </c>
      <c r="X282" s="5" t="str">
        <f aca="false">TRIM(I282)&amp;TRIM(W282)</f>
        <v>{"id":"281","car_part_id":"281","bestbuy_id":"0","category":"battery","brand":"energizer","name":"0","value":"","description":"","price":""},</v>
      </c>
    </row>
    <row r="283" customFormat="false" ht="13.8" hidden="false" customHeight="false" outlineLevel="0" collapsed="false">
      <c r="A283" s="5" t="n">
        <v>282</v>
      </c>
      <c r="B283" s="5" t="n">
        <v>282</v>
      </c>
      <c r="C283" s="5" t="n">
        <f aca="false">VLOOKUP(A283,car_part!$A$2:$K$620,11,0)</f>
        <v>0</v>
      </c>
      <c r="D283" s="5" t="s">
        <v>784</v>
      </c>
      <c r="E283" s="5" t="s">
        <v>785</v>
      </c>
      <c r="F283" s="5" t="n">
        <f aca="false">VLOOKUP(B283,car_part!A283:H901,8,0)</f>
        <v>0</v>
      </c>
      <c r="G283" s="20"/>
      <c r="I283" s="5" t="str">
        <f aca="false">"{"&amp;""""&amp;"id"&amp;""""&amp;":"&amp;""""&amp;A283&amp;""""&amp;","&amp;""""&amp;"car_part_id"&amp;""""&amp;":"&amp;""""&amp;B283&amp;""""&amp;","&amp;""""&amp;"bestbuy_id"&amp;""""&amp;":"&amp;""""&amp;C283&amp;""""&amp;","&amp;""""&amp;"category"&amp;""""&amp;":"&amp;""""&amp;D283&amp;""""&amp;","&amp;""""&amp;"brand"&amp;""""&amp;":"&amp;""""&amp;E283&amp;""""&amp;","&amp;""""&amp;"name"&amp;""""&amp;":"&amp;""""&amp;F283&amp;""""&amp;","&amp;""""&amp;"value"&amp;""""&amp;":"&amp;""""&amp;G283&amp;""""&amp;","&amp;""""&amp;"description"&amp;""""&amp;":"&amp;""""&amp;H283&amp;""""&amp;","&amp;""""&amp;"price"&amp;""""&amp;":"&amp;""""&amp;H283&amp;""""&amp;"},"</f>
        <v>{"id":"282","car_part_id":"282","bestbuy_id":"0","category":"battery","brand":"energizer","name":"0","value":"","description":"","price":""},</v>
      </c>
      <c r="W283" s="5" t="str">
        <f aca="false">IFERROR(VLOOKUP(B283,Sheet11!$B$2:$I$70,7,0),"")</f>
        <v/>
      </c>
      <c r="X283" s="5" t="str">
        <f aca="false">TRIM(I283)&amp;TRIM(W283)</f>
        <v>{"id":"282","car_part_id":"282","bestbuy_id":"0","category":"battery","brand":"energizer","name":"0","value":"","description":"","price":""},</v>
      </c>
    </row>
    <row r="284" customFormat="false" ht="13.8" hidden="false" customHeight="false" outlineLevel="0" collapsed="false">
      <c r="A284" s="5" t="n">
        <v>283</v>
      </c>
      <c r="B284" s="5" t="n">
        <v>283</v>
      </c>
      <c r="C284" s="5" t="n">
        <f aca="false">VLOOKUP(A284,car_part!$A$2:$K$620,11,0)</f>
        <v>1996</v>
      </c>
      <c r="D284" s="5" t="s">
        <v>784</v>
      </c>
      <c r="E284" s="5" t="s">
        <v>785</v>
      </c>
      <c r="F284" s="5" t="str">
        <f aca="false">VLOOKUP(B284,car_part!A284:H902,8,0)</f>
        <v>D31L</v>
      </c>
      <c r="G284" s="20"/>
      <c r="H284" s="21" t="n">
        <v>7050</v>
      </c>
      <c r="I284" s="5" t="str">
        <f aca="false">"{"&amp;""""&amp;"id"&amp;""""&amp;":"&amp;""""&amp;A284&amp;""""&amp;","&amp;""""&amp;"car_part_id"&amp;""""&amp;":"&amp;""""&amp;B284&amp;""""&amp;","&amp;""""&amp;"bestbuy_id"&amp;""""&amp;":"&amp;""""&amp;C284&amp;""""&amp;","&amp;""""&amp;"category"&amp;""""&amp;":"&amp;""""&amp;D284&amp;""""&amp;","&amp;""""&amp;"brand"&amp;""""&amp;":"&amp;""""&amp;E284&amp;""""&amp;","&amp;""""&amp;"name"&amp;""""&amp;":"&amp;""""&amp;F284&amp;""""&amp;","&amp;""""&amp;"value"&amp;""""&amp;":"&amp;""""&amp;G284&amp;""""&amp;","&amp;""""&amp;"description"&amp;""""&amp;":"&amp;""""&amp;H284&amp;""""&amp;","&amp;""""&amp;"price"&amp;""""&amp;":"&amp;""""&amp;H284&amp;""""&amp;"},"</f>
        <v>{"id":"283","car_part_id":"283","bestbuy_id":"1996","category":"battery","brand":"energizer","name":"D31L","value":"","description":"7050","price":"7050"},</v>
      </c>
      <c r="W284" s="5" t="str">
        <f aca="false">IFERROR(VLOOKUP(B284,Sheet11!$B$2:$I$70,7,0),"")</f>
        <v/>
      </c>
      <c r="X284" s="5" t="str">
        <f aca="false">TRIM(I284)&amp;TRIM(W284)</f>
        <v>{"id":"283","car_part_id":"283","bestbuy_id":"1996","category":"battery","brand":"energizer","name":"D31L","value":"","description":"7050","price":"7050"},</v>
      </c>
    </row>
    <row r="285" customFormat="false" ht="13.8" hidden="false" customHeight="false" outlineLevel="0" collapsed="false">
      <c r="A285" s="5" t="n">
        <v>284</v>
      </c>
      <c r="B285" s="5" t="n">
        <v>284</v>
      </c>
      <c r="C285" s="5" t="n">
        <f aca="false">VLOOKUP(A285,car_part!$A$2:$K$620,11,0)</f>
        <v>1983</v>
      </c>
      <c r="D285" s="5" t="s">
        <v>784</v>
      </c>
      <c r="E285" s="5" t="s">
        <v>785</v>
      </c>
      <c r="F285" s="5" t="str">
        <f aca="false">VLOOKUP(B285,car_part!A285:H903,8,0)</f>
        <v>D23L</v>
      </c>
      <c r="G285" s="20"/>
      <c r="H285" s="21" t="n">
        <v>5950</v>
      </c>
      <c r="I285" s="5" t="str">
        <f aca="false">"{"&amp;""""&amp;"id"&amp;""""&amp;":"&amp;""""&amp;A285&amp;""""&amp;","&amp;""""&amp;"car_part_id"&amp;""""&amp;":"&amp;""""&amp;B285&amp;""""&amp;","&amp;""""&amp;"bestbuy_id"&amp;""""&amp;":"&amp;""""&amp;C285&amp;""""&amp;","&amp;""""&amp;"category"&amp;""""&amp;":"&amp;""""&amp;D285&amp;""""&amp;","&amp;""""&amp;"brand"&amp;""""&amp;":"&amp;""""&amp;E285&amp;""""&amp;","&amp;""""&amp;"name"&amp;""""&amp;":"&amp;""""&amp;F285&amp;""""&amp;","&amp;""""&amp;"value"&amp;""""&amp;":"&amp;""""&amp;G285&amp;""""&amp;","&amp;""""&amp;"description"&amp;""""&amp;":"&amp;""""&amp;H285&amp;""""&amp;","&amp;""""&amp;"price"&amp;""""&amp;":"&amp;""""&amp;H285&amp;""""&amp;"},"</f>
        <v>{"id":"284","car_part_id":"284","bestbuy_id":"1983","category":"battery","brand":"energizer","name":"D23L","value":"","description":"5950","price":"5950"},</v>
      </c>
      <c r="W285" s="5" t="str">
        <f aca="false">IFERROR(VLOOKUP(B285,Sheet11!$B$2:$I$70,7,0),"")</f>
        <v/>
      </c>
      <c r="X285" s="5" t="str">
        <f aca="false">TRIM(I285)&amp;TRIM(W285)</f>
        <v>{"id":"284","car_part_id":"284","bestbuy_id":"1983","category":"battery","brand":"energizer","name":"D23L","value":"","description":"5950","price":"5950"},</v>
      </c>
    </row>
    <row r="286" customFormat="false" ht="13.8" hidden="false" customHeight="false" outlineLevel="0" collapsed="false">
      <c r="A286" s="5" t="n">
        <v>285</v>
      </c>
      <c r="B286" s="5" t="n">
        <v>285</v>
      </c>
      <c r="C286" s="5" t="n">
        <f aca="false">VLOOKUP(A286,car_part!$A$2:$K$620,11,0)</f>
        <v>0</v>
      </c>
      <c r="D286" s="5" t="s">
        <v>784</v>
      </c>
      <c r="E286" s="5" t="s">
        <v>785</v>
      </c>
      <c r="F286" s="5" t="str">
        <f aca="false">VLOOKUP(B286,car_part!A286:H904,8,0)</f>
        <v>L23L</v>
      </c>
      <c r="G286" s="20"/>
      <c r="I286" s="5" t="str">
        <f aca="false">"{"&amp;""""&amp;"id"&amp;""""&amp;":"&amp;""""&amp;A286&amp;""""&amp;","&amp;""""&amp;"car_part_id"&amp;""""&amp;":"&amp;""""&amp;B286&amp;""""&amp;","&amp;""""&amp;"bestbuy_id"&amp;""""&amp;":"&amp;""""&amp;C286&amp;""""&amp;","&amp;""""&amp;"category"&amp;""""&amp;":"&amp;""""&amp;D286&amp;""""&amp;","&amp;""""&amp;"brand"&amp;""""&amp;":"&amp;""""&amp;E286&amp;""""&amp;","&amp;""""&amp;"name"&amp;""""&amp;":"&amp;""""&amp;F286&amp;""""&amp;","&amp;""""&amp;"value"&amp;""""&amp;":"&amp;""""&amp;G286&amp;""""&amp;","&amp;""""&amp;"description"&amp;""""&amp;":"&amp;""""&amp;H286&amp;""""&amp;","&amp;""""&amp;"price"&amp;""""&amp;":"&amp;""""&amp;H286&amp;""""&amp;"},"</f>
        <v>{"id":"285","car_part_id":"285","bestbuy_id":"0","category":"battery","brand":"energizer","name":"L23L","value":"","description":"","price":""},</v>
      </c>
      <c r="W286" s="5" t="str">
        <f aca="false">IFERROR(VLOOKUP(B286,Sheet11!$B$2:$I$70,7,0),"")</f>
        <v/>
      </c>
      <c r="X286" s="5" t="str">
        <f aca="false">TRIM(I286)&amp;TRIM(W286)</f>
        <v>{"id":"285","car_part_id":"285","bestbuy_id":"0","category":"battery","brand":"energizer","name":"L23L","value":"","description":"","price":""},</v>
      </c>
    </row>
    <row r="287" customFormat="false" ht="13.8" hidden="false" customHeight="false" outlineLevel="0" collapsed="false">
      <c r="A287" s="5" t="n">
        <v>286</v>
      </c>
      <c r="B287" s="5" t="n">
        <v>286</v>
      </c>
      <c r="C287" s="5" t="n">
        <f aca="false">VLOOKUP(A287,car_part!$A$2:$K$620,11,0)</f>
        <v>0</v>
      </c>
      <c r="D287" s="5" t="s">
        <v>784</v>
      </c>
      <c r="E287" s="5" t="s">
        <v>785</v>
      </c>
      <c r="F287" s="5" t="str">
        <f aca="false">VLOOKUP(B287,car_part!A287:H905,8,0)</f>
        <v>L23L</v>
      </c>
      <c r="G287" s="20"/>
      <c r="I287" s="5" t="str">
        <f aca="false">"{"&amp;""""&amp;"id"&amp;""""&amp;":"&amp;""""&amp;A287&amp;""""&amp;","&amp;""""&amp;"car_part_id"&amp;""""&amp;":"&amp;""""&amp;B287&amp;""""&amp;","&amp;""""&amp;"bestbuy_id"&amp;""""&amp;":"&amp;""""&amp;C287&amp;""""&amp;","&amp;""""&amp;"category"&amp;""""&amp;":"&amp;""""&amp;D287&amp;""""&amp;","&amp;""""&amp;"brand"&amp;""""&amp;":"&amp;""""&amp;E287&amp;""""&amp;","&amp;""""&amp;"name"&amp;""""&amp;":"&amp;""""&amp;F287&amp;""""&amp;","&amp;""""&amp;"value"&amp;""""&amp;":"&amp;""""&amp;G287&amp;""""&amp;","&amp;""""&amp;"description"&amp;""""&amp;":"&amp;""""&amp;H287&amp;""""&amp;","&amp;""""&amp;"price"&amp;""""&amp;":"&amp;""""&amp;H287&amp;""""&amp;"},"</f>
        <v>{"id":"286","car_part_id":"286","bestbuy_id":"0","category":"battery","brand":"energizer","name":"L23L","value":"","description":"","price":""},</v>
      </c>
      <c r="W287" s="5" t="str">
        <f aca="false">IFERROR(VLOOKUP(B287,Sheet11!$B$2:$I$70,7,0),"")</f>
        <v/>
      </c>
      <c r="X287" s="5" t="str">
        <f aca="false">TRIM(I287)&amp;TRIM(W287)</f>
        <v>{"id":"286","car_part_id":"286","bestbuy_id":"0","category":"battery","brand":"energizer","name":"L23L","value":"","description":"","price":""},</v>
      </c>
    </row>
    <row r="288" customFormat="false" ht="13.8" hidden="false" customHeight="false" outlineLevel="0" collapsed="false">
      <c r="A288" s="5" t="n">
        <v>287</v>
      </c>
      <c r="B288" s="5" t="n">
        <v>287</v>
      </c>
      <c r="C288" s="5" t="n">
        <f aca="false">VLOOKUP(A288,car_part!$A$2:$K$620,11,0)</f>
        <v>1996</v>
      </c>
      <c r="D288" s="5" t="s">
        <v>784</v>
      </c>
      <c r="E288" s="5" t="s">
        <v>785</v>
      </c>
      <c r="F288" s="5" t="str">
        <f aca="false">VLOOKUP(B288,car_part!A288:H906,8,0)</f>
        <v>D31L</v>
      </c>
      <c r="G288" s="20"/>
      <c r="H288" s="21" t="n">
        <v>7050</v>
      </c>
      <c r="I288" s="5" t="str">
        <f aca="false">"{"&amp;""""&amp;"id"&amp;""""&amp;":"&amp;""""&amp;A288&amp;""""&amp;","&amp;""""&amp;"car_part_id"&amp;""""&amp;":"&amp;""""&amp;B288&amp;""""&amp;","&amp;""""&amp;"bestbuy_id"&amp;""""&amp;":"&amp;""""&amp;C288&amp;""""&amp;","&amp;""""&amp;"category"&amp;""""&amp;":"&amp;""""&amp;D288&amp;""""&amp;","&amp;""""&amp;"brand"&amp;""""&amp;":"&amp;""""&amp;E288&amp;""""&amp;","&amp;""""&amp;"name"&amp;""""&amp;":"&amp;""""&amp;F288&amp;""""&amp;","&amp;""""&amp;"value"&amp;""""&amp;":"&amp;""""&amp;G288&amp;""""&amp;","&amp;""""&amp;"description"&amp;""""&amp;":"&amp;""""&amp;H288&amp;""""&amp;","&amp;""""&amp;"price"&amp;""""&amp;":"&amp;""""&amp;H288&amp;""""&amp;"},"</f>
        <v>{"id":"287","car_part_id":"287","bestbuy_id":"1996","category":"battery","brand":"energizer","name":"D31L","value":"","description":"7050","price":"7050"},</v>
      </c>
      <c r="W288" s="5" t="str">
        <f aca="false">IFERROR(VLOOKUP(B288,Sheet11!$B$2:$I$70,7,0),"")</f>
        <v/>
      </c>
      <c r="X288" s="5" t="str">
        <f aca="false">TRIM(I288)&amp;TRIM(W288)</f>
        <v>{"id":"287","car_part_id":"287","bestbuy_id":"1996","category":"battery","brand":"energizer","name":"D31L","value":"","description":"7050","price":"7050"},</v>
      </c>
    </row>
    <row r="289" customFormat="false" ht="13.8" hidden="false" customHeight="false" outlineLevel="0" collapsed="false">
      <c r="A289" s="5" t="n">
        <v>288</v>
      </c>
      <c r="B289" s="5" t="n">
        <v>288</v>
      </c>
      <c r="C289" s="5" t="n">
        <f aca="false">VLOOKUP(A289,car_part!$A$2:$K$620,11,0)</f>
        <v>1995</v>
      </c>
      <c r="D289" s="5" t="s">
        <v>784</v>
      </c>
      <c r="E289" s="5" t="s">
        <v>785</v>
      </c>
      <c r="F289" s="5" t="str">
        <f aca="false">VLOOKUP(B289,car_part!A289:H907,8,0)</f>
        <v>D26L</v>
      </c>
      <c r="G289" s="20"/>
      <c r="H289" s="21" t="n">
        <v>6300</v>
      </c>
      <c r="I289" s="5" t="str">
        <f aca="false">"{"&amp;""""&amp;"id"&amp;""""&amp;":"&amp;""""&amp;A289&amp;""""&amp;","&amp;""""&amp;"car_part_id"&amp;""""&amp;":"&amp;""""&amp;B289&amp;""""&amp;","&amp;""""&amp;"bestbuy_id"&amp;""""&amp;":"&amp;""""&amp;C289&amp;""""&amp;","&amp;""""&amp;"category"&amp;""""&amp;":"&amp;""""&amp;D289&amp;""""&amp;","&amp;""""&amp;"brand"&amp;""""&amp;":"&amp;""""&amp;E289&amp;""""&amp;","&amp;""""&amp;"name"&amp;""""&amp;":"&amp;""""&amp;F289&amp;""""&amp;","&amp;""""&amp;"value"&amp;""""&amp;":"&amp;""""&amp;G289&amp;""""&amp;","&amp;""""&amp;"description"&amp;""""&amp;":"&amp;""""&amp;H289&amp;""""&amp;","&amp;""""&amp;"price"&amp;""""&amp;":"&amp;""""&amp;H289&amp;""""&amp;"},"</f>
        <v>{"id":"288","car_part_id":"288","bestbuy_id":"1995","category":"battery","brand":"energizer","name":"D26L","value":"","description":"6300","price":"6300"},</v>
      </c>
      <c r="W289" s="5" t="str">
        <f aca="false">IFERROR(VLOOKUP(B289,Sheet11!$B$2:$I$70,7,0),"")</f>
        <v/>
      </c>
      <c r="X289" s="5" t="str">
        <f aca="false">TRIM(I289)&amp;TRIM(W289)</f>
        <v>{"id":"288","car_part_id":"288","bestbuy_id":"1995","category":"battery","brand":"energizer","name":"D26L","value":"","description":"6300","price":"6300"},</v>
      </c>
    </row>
    <row r="290" customFormat="false" ht="13.8" hidden="false" customHeight="false" outlineLevel="0" collapsed="false">
      <c r="A290" s="5" t="n">
        <v>289</v>
      </c>
      <c r="B290" s="5" t="n">
        <v>289</v>
      </c>
      <c r="C290" s="5" t="n">
        <f aca="false">VLOOKUP(A290,car_part!$A$2:$K$620,11,0)</f>
        <v>0</v>
      </c>
      <c r="D290" s="5" t="s">
        <v>784</v>
      </c>
      <c r="E290" s="5" t="s">
        <v>785</v>
      </c>
      <c r="F290" s="5" t="str">
        <f aca="false">VLOOKUP(B290,car_part!A290:H908,8,0)</f>
        <v>NX-120L</v>
      </c>
      <c r="G290" s="20"/>
      <c r="I290" s="5" t="str">
        <f aca="false">"{"&amp;""""&amp;"id"&amp;""""&amp;":"&amp;""""&amp;A290&amp;""""&amp;","&amp;""""&amp;"car_part_id"&amp;""""&amp;":"&amp;""""&amp;B290&amp;""""&amp;","&amp;""""&amp;"bestbuy_id"&amp;""""&amp;":"&amp;""""&amp;C290&amp;""""&amp;","&amp;""""&amp;"category"&amp;""""&amp;":"&amp;""""&amp;D290&amp;""""&amp;","&amp;""""&amp;"brand"&amp;""""&amp;":"&amp;""""&amp;E290&amp;""""&amp;","&amp;""""&amp;"name"&amp;""""&amp;":"&amp;""""&amp;F290&amp;""""&amp;","&amp;""""&amp;"value"&amp;""""&amp;":"&amp;""""&amp;G290&amp;""""&amp;","&amp;""""&amp;"description"&amp;""""&amp;":"&amp;""""&amp;H290&amp;""""&amp;","&amp;""""&amp;"price"&amp;""""&amp;":"&amp;""""&amp;H290&amp;""""&amp;"},"</f>
        <v>{"id":"289","car_part_id":"289","bestbuy_id":"0","category":"battery","brand":"energizer","name":"NX-120L","value":"","description":"","price":""},</v>
      </c>
      <c r="W290" s="5" t="str">
        <f aca="false">IFERROR(VLOOKUP(B290,Sheet11!$B$2:$I$70,7,0),"")</f>
        <v/>
      </c>
      <c r="X290" s="5" t="str">
        <f aca="false">TRIM(I290)&amp;TRIM(W290)</f>
        <v>{"id":"289","car_part_id":"289","bestbuy_id":"0","category":"battery","brand":"energizer","name":"NX-120L","value":"","description":"","price":""},</v>
      </c>
    </row>
    <row r="291" customFormat="false" ht="13.8" hidden="false" customHeight="false" outlineLevel="0" collapsed="false">
      <c r="A291" s="5" t="n">
        <v>290</v>
      </c>
      <c r="B291" s="5" t="n">
        <v>290</v>
      </c>
      <c r="C291" s="5" t="n">
        <f aca="false">VLOOKUP(A291,car_part!$A$2:$K$620,11,0)</f>
        <v>0</v>
      </c>
      <c r="D291" s="5" t="s">
        <v>784</v>
      </c>
      <c r="E291" s="5" t="s">
        <v>785</v>
      </c>
      <c r="F291" s="5" t="str">
        <f aca="false">VLOOKUP(B291,car_part!A291:H909,8,0)</f>
        <v>L23L</v>
      </c>
      <c r="G291" s="20"/>
      <c r="I291" s="5" t="str">
        <f aca="false">"{"&amp;""""&amp;"id"&amp;""""&amp;":"&amp;""""&amp;A291&amp;""""&amp;","&amp;""""&amp;"car_part_id"&amp;""""&amp;":"&amp;""""&amp;B291&amp;""""&amp;","&amp;""""&amp;"bestbuy_id"&amp;""""&amp;":"&amp;""""&amp;C291&amp;""""&amp;","&amp;""""&amp;"category"&amp;""""&amp;":"&amp;""""&amp;D291&amp;""""&amp;","&amp;""""&amp;"brand"&amp;""""&amp;":"&amp;""""&amp;E291&amp;""""&amp;","&amp;""""&amp;"name"&amp;""""&amp;":"&amp;""""&amp;F291&amp;""""&amp;","&amp;""""&amp;"value"&amp;""""&amp;":"&amp;""""&amp;G291&amp;""""&amp;","&amp;""""&amp;"description"&amp;""""&amp;":"&amp;""""&amp;H291&amp;""""&amp;","&amp;""""&amp;"price"&amp;""""&amp;":"&amp;""""&amp;H291&amp;""""&amp;"},"</f>
        <v>{"id":"290","car_part_id":"290","bestbuy_id":"0","category":"battery","brand":"energizer","name":"L23L","value":"","description":"","price":""},</v>
      </c>
      <c r="W291" s="5" t="str">
        <f aca="false">IFERROR(VLOOKUP(B291,Sheet11!$B$2:$I$70,7,0),"")</f>
        <v/>
      </c>
      <c r="X291" s="5" t="str">
        <f aca="false">TRIM(I291)&amp;TRIM(W291)</f>
        <v>{"id":"290","car_part_id":"290","bestbuy_id":"0","category":"battery","brand":"energizer","name":"L23L","value":"","description":"","price":""},</v>
      </c>
    </row>
    <row r="292" customFormat="false" ht="13.8" hidden="false" customHeight="false" outlineLevel="0" collapsed="false">
      <c r="A292" s="5" t="n">
        <v>291</v>
      </c>
      <c r="B292" s="5" t="n">
        <v>291</v>
      </c>
      <c r="C292" s="5" t="n">
        <f aca="false">VLOOKUP(A292,car_part!$A$2:$K$620,11,0)</f>
        <v>0</v>
      </c>
      <c r="D292" s="5" t="s">
        <v>784</v>
      </c>
      <c r="E292" s="5" t="s">
        <v>785</v>
      </c>
      <c r="F292" s="5" t="str">
        <f aca="false">VLOOKUP(B292,car_part!A292:H910,8,0)</f>
        <v>L23L</v>
      </c>
      <c r="G292" s="20"/>
      <c r="I292" s="5" t="str">
        <f aca="false">"{"&amp;""""&amp;"id"&amp;""""&amp;":"&amp;""""&amp;A292&amp;""""&amp;","&amp;""""&amp;"car_part_id"&amp;""""&amp;":"&amp;""""&amp;B292&amp;""""&amp;","&amp;""""&amp;"bestbuy_id"&amp;""""&amp;":"&amp;""""&amp;C292&amp;""""&amp;","&amp;""""&amp;"category"&amp;""""&amp;":"&amp;""""&amp;D292&amp;""""&amp;","&amp;""""&amp;"brand"&amp;""""&amp;":"&amp;""""&amp;E292&amp;""""&amp;","&amp;""""&amp;"name"&amp;""""&amp;":"&amp;""""&amp;F292&amp;""""&amp;","&amp;""""&amp;"value"&amp;""""&amp;":"&amp;""""&amp;G292&amp;""""&amp;","&amp;""""&amp;"description"&amp;""""&amp;":"&amp;""""&amp;H292&amp;""""&amp;","&amp;""""&amp;"price"&amp;""""&amp;":"&amp;""""&amp;H292&amp;""""&amp;"},"</f>
        <v>{"id":"291","car_part_id":"291","bestbuy_id":"0","category":"battery","brand":"energizer","name":"L23L","value":"","description":"","price":""},</v>
      </c>
      <c r="W292" s="5" t="str">
        <f aca="false">IFERROR(VLOOKUP(B292,Sheet11!$B$2:$I$70,7,0),"")</f>
        <v/>
      </c>
      <c r="X292" s="5" t="str">
        <f aca="false">TRIM(I292)&amp;TRIM(W292)</f>
        <v>{"id":"291","car_part_id":"291","bestbuy_id":"0","category":"battery","brand":"energizer","name":"L23L","value":"","description":"","price":""},</v>
      </c>
    </row>
    <row r="293" customFormat="false" ht="13.8" hidden="false" customHeight="false" outlineLevel="0" collapsed="false">
      <c r="A293" s="5" t="n">
        <v>292</v>
      </c>
      <c r="B293" s="5" t="n">
        <v>292</v>
      </c>
      <c r="C293" s="5" t="n">
        <f aca="false">VLOOKUP(A293,car_part!$A$2:$K$620,11,0)</f>
        <v>0</v>
      </c>
      <c r="D293" s="5" t="s">
        <v>784</v>
      </c>
      <c r="E293" s="5" t="s">
        <v>785</v>
      </c>
      <c r="F293" s="5" t="str">
        <f aca="false">VLOOKUP(B293,car_part!A293:H911,8,0)</f>
        <v>L31R</v>
      </c>
      <c r="G293" s="20"/>
      <c r="I293" s="5" t="str">
        <f aca="false">"{"&amp;""""&amp;"id"&amp;""""&amp;":"&amp;""""&amp;A293&amp;""""&amp;","&amp;""""&amp;"car_part_id"&amp;""""&amp;":"&amp;""""&amp;B293&amp;""""&amp;","&amp;""""&amp;"bestbuy_id"&amp;""""&amp;":"&amp;""""&amp;C293&amp;""""&amp;","&amp;""""&amp;"category"&amp;""""&amp;":"&amp;""""&amp;D293&amp;""""&amp;","&amp;""""&amp;"brand"&amp;""""&amp;":"&amp;""""&amp;E293&amp;""""&amp;","&amp;""""&amp;"name"&amp;""""&amp;":"&amp;""""&amp;F293&amp;""""&amp;","&amp;""""&amp;"value"&amp;""""&amp;":"&amp;""""&amp;G293&amp;""""&amp;","&amp;""""&amp;"description"&amp;""""&amp;":"&amp;""""&amp;H293&amp;""""&amp;","&amp;""""&amp;"price"&amp;""""&amp;":"&amp;""""&amp;H293&amp;""""&amp;"},"</f>
        <v>{"id":"292","car_part_id":"292","bestbuy_id":"0","category":"battery","brand":"energizer","name":"L31R","value":"","description":"","price":""},</v>
      </c>
      <c r="W293" s="5" t="str">
        <f aca="false">IFERROR(VLOOKUP(B293,Sheet11!$B$2:$I$70,7,0),"")</f>
        <v/>
      </c>
      <c r="X293" s="5" t="str">
        <f aca="false">TRIM(I293)&amp;TRIM(W293)</f>
        <v>{"id":"292","car_part_id":"292","bestbuy_id":"0","category":"battery","brand":"energizer","name":"L31R","value":"","description":"","price":""},</v>
      </c>
    </row>
    <row r="294" customFormat="false" ht="13.8" hidden="false" customHeight="false" outlineLevel="0" collapsed="false">
      <c r="A294" s="5" t="n">
        <v>293</v>
      </c>
      <c r="B294" s="5" t="n">
        <v>293</v>
      </c>
      <c r="C294" s="5" t="n">
        <f aca="false">VLOOKUP(A294,car_part!$A$2:$K$620,11,0)</f>
        <v>0</v>
      </c>
      <c r="D294" s="5" t="s">
        <v>784</v>
      </c>
      <c r="E294" s="5" t="s">
        <v>785</v>
      </c>
      <c r="F294" s="5" t="str">
        <f aca="false">VLOOKUP(B294,car_part!A294:H912,8,0)</f>
        <v>L31L</v>
      </c>
      <c r="G294" s="20"/>
      <c r="I294" s="5" t="str">
        <f aca="false">"{"&amp;""""&amp;"id"&amp;""""&amp;":"&amp;""""&amp;A294&amp;""""&amp;","&amp;""""&amp;"car_part_id"&amp;""""&amp;":"&amp;""""&amp;B294&amp;""""&amp;","&amp;""""&amp;"bestbuy_id"&amp;""""&amp;":"&amp;""""&amp;C294&amp;""""&amp;","&amp;""""&amp;"category"&amp;""""&amp;":"&amp;""""&amp;D294&amp;""""&amp;","&amp;""""&amp;"brand"&amp;""""&amp;":"&amp;""""&amp;E294&amp;""""&amp;","&amp;""""&amp;"name"&amp;""""&amp;":"&amp;""""&amp;F294&amp;""""&amp;","&amp;""""&amp;"value"&amp;""""&amp;":"&amp;""""&amp;G294&amp;""""&amp;","&amp;""""&amp;"description"&amp;""""&amp;":"&amp;""""&amp;H294&amp;""""&amp;","&amp;""""&amp;"price"&amp;""""&amp;":"&amp;""""&amp;H294&amp;""""&amp;"},"</f>
        <v>{"id":"293","car_part_id":"293","bestbuy_id":"0","category":"battery","brand":"energizer","name":"L31L","value":"","description":"","price":""},</v>
      </c>
      <c r="W294" s="5" t="str">
        <f aca="false">IFERROR(VLOOKUP(B294,Sheet11!$B$2:$I$70,7,0),"")</f>
        <v/>
      </c>
      <c r="X294" s="5" t="str">
        <f aca="false">TRIM(I294)&amp;TRIM(W294)</f>
        <v>{"id":"293","car_part_id":"293","bestbuy_id":"0","category":"battery","brand":"energizer","name":"L31L","value":"","description":"","price":""},</v>
      </c>
    </row>
    <row r="295" customFormat="false" ht="13.8" hidden="false" customHeight="false" outlineLevel="0" collapsed="false">
      <c r="A295" s="5" t="n">
        <v>294</v>
      </c>
      <c r="B295" s="5" t="n">
        <v>294</v>
      </c>
      <c r="C295" s="5" t="n">
        <f aca="false">VLOOKUP(A295,car_part!$A$2:$K$620,11,0)</f>
        <v>1996</v>
      </c>
      <c r="D295" s="5" t="s">
        <v>784</v>
      </c>
      <c r="E295" s="5" t="s">
        <v>785</v>
      </c>
      <c r="F295" s="5" t="str">
        <f aca="false">VLOOKUP(B295,car_part!A295:H913,8,0)</f>
        <v>D31L</v>
      </c>
      <c r="G295" s="20"/>
      <c r="H295" s="21" t="n">
        <v>7050</v>
      </c>
      <c r="I295" s="5" t="str">
        <f aca="false">"{"&amp;""""&amp;"id"&amp;""""&amp;":"&amp;""""&amp;A295&amp;""""&amp;","&amp;""""&amp;"car_part_id"&amp;""""&amp;":"&amp;""""&amp;B295&amp;""""&amp;","&amp;""""&amp;"bestbuy_id"&amp;""""&amp;":"&amp;""""&amp;C295&amp;""""&amp;","&amp;""""&amp;"category"&amp;""""&amp;":"&amp;""""&amp;D295&amp;""""&amp;","&amp;""""&amp;"brand"&amp;""""&amp;":"&amp;""""&amp;E295&amp;""""&amp;","&amp;""""&amp;"name"&amp;""""&amp;":"&amp;""""&amp;F295&amp;""""&amp;","&amp;""""&amp;"value"&amp;""""&amp;":"&amp;""""&amp;G295&amp;""""&amp;","&amp;""""&amp;"description"&amp;""""&amp;":"&amp;""""&amp;H295&amp;""""&amp;","&amp;""""&amp;"price"&amp;""""&amp;":"&amp;""""&amp;H295&amp;""""&amp;"},"</f>
        <v>{"id":"294","car_part_id":"294","bestbuy_id":"1996","category":"battery","brand":"energizer","name":"D31L","value":"","description":"7050","price":"7050"},</v>
      </c>
      <c r="W295" s="5" t="str">
        <f aca="false">IFERROR(VLOOKUP(B295,Sheet11!$B$2:$I$70,7,0),"")</f>
        <v/>
      </c>
      <c r="X295" s="5" t="str">
        <f aca="false">TRIM(I295)&amp;TRIM(W295)</f>
        <v>{"id":"294","car_part_id":"294","bestbuy_id":"1996","category":"battery","brand":"energizer","name":"D31L","value":"","description":"7050","price":"7050"},</v>
      </c>
    </row>
    <row r="296" customFormat="false" ht="13.8" hidden="false" customHeight="false" outlineLevel="0" collapsed="false">
      <c r="A296" s="5" t="n">
        <v>295</v>
      </c>
      <c r="B296" s="5" t="n">
        <v>295</v>
      </c>
      <c r="C296" s="5" t="n">
        <f aca="false">VLOOKUP(A296,car_part!$A$2:$K$620,11,0)</f>
        <v>0</v>
      </c>
      <c r="D296" s="5" t="s">
        <v>784</v>
      </c>
      <c r="E296" s="5" t="s">
        <v>785</v>
      </c>
      <c r="F296" s="5" t="str">
        <f aca="false">VLOOKUP(B296,car_part!A296:H914,8,0)</f>
        <v>L23L</v>
      </c>
      <c r="G296" s="20"/>
      <c r="I296" s="5" t="str">
        <f aca="false">"{"&amp;""""&amp;"id"&amp;""""&amp;":"&amp;""""&amp;A296&amp;""""&amp;","&amp;""""&amp;"car_part_id"&amp;""""&amp;":"&amp;""""&amp;B296&amp;""""&amp;","&amp;""""&amp;"bestbuy_id"&amp;""""&amp;":"&amp;""""&amp;C296&amp;""""&amp;","&amp;""""&amp;"category"&amp;""""&amp;":"&amp;""""&amp;D296&amp;""""&amp;","&amp;""""&amp;"brand"&amp;""""&amp;":"&amp;""""&amp;E296&amp;""""&amp;","&amp;""""&amp;"name"&amp;""""&amp;":"&amp;""""&amp;F296&amp;""""&amp;","&amp;""""&amp;"value"&amp;""""&amp;":"&amp;""""&amp;G296&amp;""""&amp;","&amp;""""&amp;"description"&amp;""""&amp;":"&amp;""""&amp;H296&amp;""""&amp;","&amp;""""&amp;"price"&amp;""""&amp;":"&amp;""""&amp;H296&amp;""""&amp;"},"</f>
        <v>{"id":"295","car_part_id":"295","bestbuy_id":"0","category":"battery","brand":"energizer","name":"L23L","value":"","description":"","price":""},</v>
      </c>
      <c r="W296" s="5" t="str">
        <f aca="false">IFERROR(VLOOKUP(B296,Sheet11!$B$2:$I$70,7,0),"")</f>
        <v/>
      </c>
      <c r="X296" s="5" t="str">
        <f aca="false">TRIM(I296)&amp;TRIM(W296)</f>
        <v>{"id":"295","car_part_id":"295","bestbuy_id":"0","category":"battery","brand":"energizer","name":"L23L","value":"","description":"","price":""},</v>
      </c>
    </row>
    <row r="297" customFormat="false" ht="13.8" hidden="false" customHeight="false" outlineLevel="0" collapsed="false">
      <c r="A297" s="5" t="n">
        <v>296</v>
      </c>
      <c r="B297" s="5" t="n">
        <v>296</v>
      </c>
      <c r="C297" s="5" t="n">
        <f aca="false">VLOOKUP(A297,car_part!$A$2:$K$620,11,0)</f>
        <v>0</v>
      </c>
      <c r="D297" s="5" t="s">
        <v>784</v>
      </c>
      <c r="E297" s="5" t="s">
        <v>785</v>
      </c>
      <c r="F297" s="5" t="str">
        <f aca="false">VLOOKUP(B297,car_part!A297:H915,8,0)</f>
        <v>L31L</v>
      </c>
      <c r="G297" s="20"/>
      <c r="I297" s="5" t="str">
        <f aca="false">"{"&amp;""""&amp;"id"&amp;""""&amp;":"&amp;""""&amp;A297&amp;""""&amp;","&amp;""""&amp;"car_part_id"&amp;""""&amp;":"&amp;""""&amp;B297&amp;""""&amp;","&amp;""""&amp;"bestbuy_id"&amp;""""&amp;":"&amp;""""&amp;C297&amp;""""&amp;","&amp;""""&amp;"category"&amp;""""&amp;":"&amp;""""&amp;D297&amp;""""&amp;","&amp;""""&amp;"brand"&amp;""""&amp;":"&amp;""""&amp;E297&amp;""""&amp;","&amp;""""&amp;"name"&amp;""""&amp;":"&amp;""""&amp;F297&amp;""""&amp;","&amp;""""&amp;"value"&amp;""""&amp;":"&amp;""""&amp;G297&amp;""""&amp;","&amp;""""&amp;"description"&amp;""""&amp;":"&amp;""""&amp;H297&amp;""""&amp;","&amp;""""&amp;"price"&amp;""""&amp;":"&amp;""""&amp;H297&amp;""""&amp;"},"</f>
        <v>{"id":"296","car_part_id":"296","bestbuy_id":"0","category":"battery","brand":"energizer","name":"L31L","value":"","description":"","price":""},</v>
      </c>
      <c r="W297" s="5" t="str">
        <f aca="false">IFERROR(VLOOKUP(B297,Sheet11!$B$2:$I$70,7,0),"")</f>
        <v/>
      </c>
      <c r="X297" s="5" t="str">
        <f aca="false">TRIM(I297)&amp;TRIM(W297)</f>
        <v>{"id":"296","car_part_id":"296","bestbuy_id":"0","category":"battery","brand":"energizer","name":"L31L","value":"","description":"","price":""},</v>
      </c>
    </row>
    <row r="298" customFormat="false" ht="13.8" hidden="false" customHeight="false" outlineLevel="0" collapsed="false">
      <c r="A298" s="5" t="n">
        <v>297</v>
      </c>
      <c r="B298" s="5" t="n">
        <v>297</v>
      </c>
      <c r="C298" s="5" t="n">
        <f aca="false">VLOOKUP(A298,car_part!$A$2:$K$620,11,0)</f>
        <v>0</v>
      </c>
      <c r="D298" s="5" t="s">
        <v>784</v>
      </c>
      <c r="E298" s="5" t="s">
        <v>785</v>
      </c>
      <c r="F298" s="5" t="str">
        <f aca="false">VLOOKUP(B298,car_part!A298:H916,8,0)</f>
        <v>L31L</v>
      </c>
      <c r="G298" s="20"/>
      <c r="I298" s="5" t="str">
        <f aca="false">"{"&amp;""""&amp;"id"&amp;""""&amp;":"&amp;""""&amp;A298&amp;""""&amp;","&amp;""""&amp;"car_part_id"&amp;""""&amp;":"&amp;""""&amp;B298&amp;""""&amp;","&amp;""""&amp;"bestbuy_id"&amp;""""&amp;":"&amp;""""&amp;C298&amp;""""&amp;","&amp;""""&amp;"category"&amp;""""&amp;":"&amp;""""&amp;D298&amp;""""&amp;","&amp;""""&amp;"brand"&amp;""""&amp;":"&amp;""""&amp;E298&amp;""""&amp;","&amp;""""&amp;"name"&amp;""""&amp;":"&amp;""""&amp;F298&amp;""""&amp;","&amp;""""&amp;"value"&amp;""""&amp;":"&amp;""""&amp;G298&amp;""""&amp;","&amp;""""&amp;"description"&amp;""""&amp;":"&amp;""""&amp;H298&amp;""""&amp;","&amp;""""&amp;"price"&amp;""""&amp;":"&amp;""""&amp;H298&amp;""""&amp;"},"</f>
        <v>{"id":"297","car_part_id":"297","bestbuy_id":"0","category":"battery","brand":"energizer","name":"L31L","value":"","description":"","price":""},</v>
      </c>
      <c r="W298" s="5" t="str">
        <f aca="false">IFERROR(VLOOKUP(B298,Sheet11!$B$2:$I$70,7,0),"")</f>
        <v/>
      </c>
      <c r="X298" s="5" t="str">
        <f aca="false">TRIM(I298)&amp;TRIM(W298)</f>
        <v>{"id":"297","car_part_id":"297","bestbuy_id":"0","category":"battery","brand":"energizer","name":"L31L","value":"","description":"","price":""},</v>
      </c>
    </row>
    <row r="299" customFormat="false" ht="13.8" hidden="false" customHeight="false" outlineLevel="0" collapsed="false">
      <c r="A299" s="5" t="n">
        <v>298</v>
      </c>
      <c r="B299" s="5" t="n">
        <v>298</v>
      </c>
      <c r="C299" s="5" t="n">
        <f aca="false">VLOOKUP(A299,car_part!$A$2:$K$620,11,0)</f>
        <v>1996</v>
      </c>
      <c r="D299" s="5" t="s">
        <v>784</v>
      </c>
      <c r="E299" s="5" t="s">
        <v>785</v>
      </c>
      <c r="F299" s="5" t="str">
        <f aca="false">VLOOKUP(B299,car_part!A299:H917,8,0)</f>
        <v>D31L</v>
      </c>
      <c r="G299" s="20"/>
      <c r="H299" s="21" t="n">
        <v>7050</v>
      </c>
      <c r="I299" s="5" t="str">
        <f aca="false">"{"&amp;""""&amp;"id"&amp;""""&amp;":"&amp;""""&amp;A299&amp;""""&amp;","&amp;""""&amp;"car_part_id"&amp;""""&amp;":"&amp;""""&amp;B299&amp;""""&amp;","&amp;""""&amp;"bestbuy_id"&amp;""""&amp;":"&amp;""""&amp;C299&amp;""""&amp;","&amp;""""&amp;"category"&amp;""""&amp;":"&amp;""""&amp;D299&amp;""""&amp;","&amp;""""&amp;"brand"&amp;""""&amp;":"&amp;""""&amp;E299&amp;""""&amp;","&amp;""""&amp;"name"&amp;""""&amp;":"&amp;""""&amp;F299&amp;""""&amp;","&amp;""""&amp;"value"&amp;""""&amp;":"&amp;""""&amp;G299&amp;""""&amp;","&amp;""""&amp;"description"&amp;""""&amp;":"&amp;""""&amp;H299&amp;""""&amp;","&amp;""""&amp;"price"&amp;""""&amp;":"&amp;""""&amp;H299&amp;""""&amp;"},"</f>
        <v>{"id":"298","car_part_id":"298","bestbuy_id":"1996","category":"battery","brand":"energizer","name":"D31L","value":"","description":"7050","price":"7050"},</v>
      </c>
      <c r="W299" s="5" t="str">
        <f aca="false">IFERROR(VLOOKUP(B299,Sheet11!$B$2:$I$70,7,0),"")</f>
        <v/>
      </c>
      <c r="X299" s="5" t="str">
        <f aca="false">TRIM(I299)&amp;TRIM(W299)</f>
        <v>{"id":"298","car_part_id":"298","bestbuy_id":"1996","category":"battery","brand":"energizer","name":"D31L","value":"","description":"7050","price":"7050"},</v>
      </c>
    </row>
    <row r="300" customFormat="false" ht="13.8" hidden="false" customHeight="false" outlineLevel="0" collapsed="false">
      <c r="A300" s="5" t="n">
        <v>299</v>
      </c>
      <c r="B300" s="5" t="n">
        <v>299</v>
      </c>
      <c r="C300" s="5" t="n">
        <f aca="false">VLOOKUP(A300,car_part!$A$2:$K$620,11,0)</f>
        <v>0</v>
      </c>
      <c r="D300" s="5" t="s">
        <v>784</v>
      </c>
      <c r="E300" s="5" t="s">
        <v>785</v>
      </c>
      <c r="F300" s="5" t="str">
        <f aca="false">VLOOKUP(B300,car_part!A300:H918,8,0)</f>
        <v>N87L</v>
      </c>
      <c r="G300" s="20"/>
      <c r="I300" s="5" t="str">
        <f aca="false">"{"&amp;""""&amp;"id"&amp;""""&amp;":"&amp;""""&amp;A300&amp;""""&amp;","&amp;""""&amp;"car_part_id"&amp;""""&amp;":"&amp;""""&amp;B300&amp;""""&amp;","&amp;""""&amp;"bestbuy_id"&amp;""""&amp;":"&amp;""""&amp;C300&amp;""""&amp;","&amp;""""&amp;"category"&amp;""""&amp;":"&amp;""""&amp;D300&amp;""""&amp;","&amp;""""&amp;"brand"&amp;""""&amp;":"&amp;""""&amp;E300&amp;""""&amp;","&amp;""""&amp;"name"&amp;""""&amp;":"&amp;""""&amp;F300&amp;""""&amp;","&amp;""""&amp;"value"&amp;""""&amp;":"&amp;""""&amp;G300&amp;""""&amp;","&amp;""""&amp;"description"&amp;""""&amp;":"&amp;""""&amp;H300&amp;""""&amp;","&amp;""""&amp;"price"&amp;""""&amp;":"&amp;""""&amp;H300&amp;""""&amp;"},"</f>
        <v>{"id":"299","car_part_id":"299","bestbuy_id":"0","category":"battery","brand":"energizer","name":"N87L","value":"","description":"","price":""},</v>
      </c>
      <c r="W300" s="5" t="str">
        <f aca="false">IFERROR(VLOOKUP(B300,Sheet11!$B$2:$I$70,7,0),"")</f>
        <v/>
      </c>
      <c r="X300" s="5" t="str">
        <f aca="false">TRIM(I300)&amp;TRIM(W300)</f>
        <v>{"id":"299","car_part_id":"299","bestbuy_id":"0","category":"battery","brand":"energizer","name":"N87L","value":"","description":"","price":""},</v>
      </c>
    </row>
    <row r="301" customFormat="false" ht="13.8" hidden="false" customHeight="false" outlineLevel="0" collapsed="false">
      <c r="A301" s="5" t="n">
        <v>300</v>
      </c>
      <c r="B301" s="5" t="n">
        <v>300</v>
      </c>
      <c r="C301" s="5" t="n">
        <f aca="false">VLOOKUP(A301,car_part!$A$2:$K$620,11,0)</f>
        <v>0</v>
      </c>
      <c r="D301" s="5" t="s">
        <v>784</v>
      </c>
      <c r="E301" s="5" t="s">
        <v>785</v>
      </c>
      <c r="F301" s="5" t="str">
        <f aca="false">VLOOKUP(B301,car_part!A301:H919,8,0)</f>
        <v>N87L</v>
      </c>
      <c r="G301" s="20"/>
      <c r="I301" s="5" t="str">
        <f aca="false">"{"&amp;""""&amp;"id"&amp;""""&amp;":"&amp;""""&amp;A301&amp;""""&amp;","&amp;""""&amp;"car_part_id"&amp;""""&amp;":"&amp;""""&amp;B301&amp;""""&amp;","&amp;""""&amp;"bestbuy_id"&amp;""""&amp;":"&amp;""""&amp;C301&amp;""""&amp;","&amp;""""&amp;"category"&amp;""""&amp;":"&amp;""""&amp;D301&amp;""""&amp;","&amp;""""&amp;"brand"&amp;""""&amp;":"&amp;""""&amp;E301&amp;""""&amp;","&amp;""""&amp;"name"&amp;""""&amp;":"&amp;""""&amp;F301&amp;""""&amp;","&amp;""""&amp;"value"&amp;""""&amp;":"&amp;""""&amp;G301&amp;""""&amp;","&amp;""""&amp;"description"&amp;""""&amp;":"&amp;""""&amp;H301&amp;""""&amp;","&amp;""""&amp;"price"&amp;""""&amp;":"&amp;""""&amp;H301&amp;""""&amp;"},"</f>
        <v>{"id":"300","car_part_id":"300","bestbuy_id":"0","category":"battery","brand":"energizer","name":"N87L","value":"","description":"","price":""},</v>
      </c>
      <c r="W301" s="5" t="str">
        <f aca="false">IFERROR(VLOOKUP(B301,Sheet11!$B$2:$I$70,7,0),"")</f>
        <v/>
      </c>
      <c r="X301" s="5" t="str">
        <f aca="false">TRIM(I301)&amp;TRIM(W301)</f>
        <v>{"id":"300","car_part_id":"300","bestbuy_id":"0","category":"battery","brand":"energizer","name":"N87L","value":"","description":"","price":""},</v>
      </c>
    </row>
    <row r="302" customFormat="false" ht="13.8" hidden="false" customHeight="false" outlineLevel="0" collapsed="false">
      <c r="A302" s="5" t="n">
        <v>301</v>
      </c>
      <c r="B302" s="5" t="n">
        <v>301</v>
      </c>
      <c r="C302" s="5" t="n">
        <f aca="false">VLOOKUP(A302,car_part!$A$2:$K$620,11,0)</f>
        <v>0</v>
      </c>
      <c r="D302" s="5" t="s">
        <v>784</v>
      </c>
      <c r="E302" s="5" t="s">
        <v>785</v>
      </c>
      <c r="F302" s="5" t="str">
        <f aca="false">VLOOKUP(B302,car_part!A302:H920,8,0)</f>
        <v>N87L</v>
      </c>
      <c r="G302" s="20"/>
      <c r="I302" s="5" t="str">
        <f aca="false">"{"&amp;""""&amp;"id"&amp;""""&amp;":"&amp;""""&amp;A302&amp;""""&amp;","&amp;""""&amp;"car_part_id"&amp;""""&amp;":"&amp;""""&amp;B302&amp;""""&amp;","&amp;""""&amp;"bestbuy_id"&amp;""""&amp;":"&amp;""""&amp;C302&amp;""""&amp;","&amp;""""&amp;"category"&amp;""""&amp;":"&amp;""""&amp;D302&amp;""""&amp;","&amp;""""&amp;"brand"&amp;""""&amp;":"&amp;""""&amp;E302&amp;""""&amp;","&amp;""""&amp;"name"&amp;""""&amp;":"&amp;""""&amp;F302&amp;""""&amp;","&amp;""""&amp;"value"&amp;""""&amp;":"&amp;""""&amp;G302&amp;""""&amp;","&amp;""""&amp;"description"&amp;""""&amp;":"&amp;""""&amp;H302&amp;""""&amp;","&amp;""""&amp;"price"&amp;""""&amp;":"&amp;""""&amp;H302&amp;""""&amp;"},"</f>
        <v>{"id":"301","car_part_id":"301","bestbuy_id":"0","category":"battery","brand":"energizer","name":"N87L","value":"","description":"","price":""},</v>
      </c>
      <c r="W302" s="5" t="str">
        <f aca="false">IFERROR(VLOOKUP(B302,Sheet11!$B$2:$I$70,7,0),"")</f>
        <v/>
      </c>
      <c r="X302" s="5" t="str">
        <f aca="false">TRIM(I302)&amp;TRIM(W302)</f>
        <v>{"id":"301","car_part_id":"301","bestbuy_id":"0","category":"battery","brand":"energizer","name":"N87L","value":"","description":"","price":""},</v>
      </c>
    </row>
    <row r="303" customFormat="false" ht="13.8" hidden="false" customHeight="false" outlineLevel="0" collapsed="false">
      <c r="A303" s="5" t="n">
        <v>302</v>
      </c>
      <c r="B303" s="5" t="n">
        <v>302</v>
      </c>
      <c r="C303" s="5" t="n">
        <f aca="false">VLOOKUP(A303,car_part!$A$2:$K$620,11,0)</f>
        <v>0</v>
      </c>
      <c r="D303" s="5" t="s">
        <v>784</v>
      </c>
      <c r="E303" s="5" t="s">
        <v>785</v>
      </c>
      <c r="F303" s="5" t="str">
        <f aca="false">VLOOKUP(B303,car_part!A303:H921,8,0)</f>
        <v>N87L</v>
      </c>
      <c r="G303" s="20"/>
      <c r="I303" s="5" t="str">
        <f aca="false">"{"&amp;""""&amp;"id"&amp;""""&amp;":"&amp;""""&amp;A303&amp;""""&amp;","&amp;""""&amp;"car_part_id"&amp;""""&amp;":"&amp;""""&amp;B303&amp;""""&amp;","&amp;""""&amp;"bestbuy_id"&amp;""""&amp;":"&amp;""""&amp;C303&amp;""""&amp;","&amp;""""&amp;"category"&amp;""""&amp;":"&amp;""""&amp;D303&amp;""""&amp;","&amp;""""&amp;"brand"&amp;""""&amp;":"&amp;""""&amp;E303&amp;""""&amp;","&amp;""""&amp;"name"&amp;""""&amp;":"&amp;""""&amp;F303&amp;""""&amp;","&amp;""""&amp;"value"&amp;""""&amp;":"&amp;""""&amp;G303&amp;""""&amp;","&amp;""""&amp;"description"&amp;""""&amp;":"&amp;""""&amp;H303&amp;""""&amp;","&amp;""""&amp;"price"&amp;""""&amp;":"&amp;""""&amp;H303&amp;""""&amp;"},"</f>
        <v>{"id":"302","car_part_id":"302","bestbuy_id":"0","category":"battery","brand":"energizer","name":"N87L","value":"","description":"","price":""},</v>
      </c>
      <c r="W303" s="5" t="str">
        <f aca="false">IFERROR(VLOOKUP(B303,Sheet11!$B$2:$I$70,7,0),"")</f>
        <v/>
      </c>
      <c r="X303" s="5" t="str">
        <f aca="false">TRIM(I303)&amp;TRIM(W303)</f>
        <v>{"id":"302","car_part_id":"302","bestbuy_id":"0","category":"battery","brand":"energizer","name":"N87L","value":"","description":"","price":""},</v>
      </c>
    </row>
    <row r="304" customFormat="false" ht="13.8" hidden="false" customHeight="false" outlineLevel="0" collapsed="false">
      <c r="A304" s="5" t="n">
        <v>303</v>
      </c>
      <c r="B304" s="5" t="n">
        <v>303</v>
      </c>
      <c r="C304" s="5" t="n">
        <f aca="false">VLOOKUP(A304,car_part!$A$2:$K$620,11,0)</f>
        <v>0</v>
      </c>
      <c r="D304" s="5" t="s">
        <v>784</v>
      </c>
      <c r="E304" s="5" t="s">
        <v>785</v>
      </c>
      <c r="F304" s="5" t="str">
        <f aca="false">VLOOKUP(B304,car_part!A304:H922,8,0)</f>
        <v>N87L</v>
      </c>
      <c r="G304" s="20"/>
      <c r="I304" s="5" t="str">
        <f aca="false">"{"&amp;""""&amp;"id"&amp;""""&amp;":"&amp;""""&amp;A304&amp;""""&amp;","&amp;""""&amp;"car_part_id"&amp;""""&amp;":"&amp;""""&amp;B304&amp;""""&amp;","&amp;""""&amp;"bestbuy_id"&amp;""""&amp;":"&amp;""""&amp;C304&amp;""""&amp;","&amp;""""&amp;"category"&amp;""""&amp;":"&amp;""""&amp;D304&amp;""""&amp;","&amp;""""&amp;"brand"&amp;""""&amp;":"&amp;""""&amp;E304&amp;""""&amp;","&amp;""""&amp;"name"&amp;""""&amp;":"&amp;""""&amp;F304&amp;""""&amp;","&amp;""""&amp;"value"&amp;""""&amp;":"&amp;""""&amp;G304&amp;""""&amp;","&amp;""""&amp;"description"&amp;""""&amp;":"&amp;""""&amp;H304&amp;""""&amp;","&amp;""""&amp;"price"&amp;""""&amp;":"&amp;""""&amp;H304&amp;""""&amp;"},"</f>
        <v>{"id":"303","car_part_id":"303","bestbuy_id":"0","category":"battery","brand":"energizer","name":"N87L","value":"","description":"","price":""},</v>
      </c>
      <c r="W304" s="5" t="str">
        <f aca="false">IFERROR(VLOOKUP(B304,Sheet11!$B$2:$I$70,7,0),"")</f>
        <v/>
      </c>
      <c r="X304" s="5" t="str">
        <f aca="false">TRIM(I304)&amp;TRIM(W304)</f>
        <v>{"id":"303","car_part_id":"303","bestbuy_id":"0","category":"battery","brand":"energizer","name":"N87L","value":"","description":"","price":""},</v>
      </c>
    </row>
    <row r="305" customFormat="false" ht="13.8" hidden="false" customHeight="false" outlineLevel="0" collapsed="false">
      <c r="A305" s="5" t="n">
        <v>304</v>
      </c>
      <c r="B305" s="5" t="n">
        <v>304</v>
      </c>
      <c r="C305" s="5" t="n">
        <f aca="false">VLOOKUP(A305,car_part!$A$2:$K$620,11,0)</f>
        <v>0</v>
      </c>
      <c r="D305" s="5" t="s">
        <v>784</v>
      </c>
      <c r="E305" s="5" t="s">
        <v>785</v>
      </c>
      <c r="F305" s="5" t="str">
        <f aca="false">VLOOKUP(B305,car_part!A305:H923,8,0)</f>
        <v>L23L</v>
      </c>
      <c r="G305" s="20"/>
      <c r="I305" s="5" t="str">
        <f aca="false">"{"&amp;""""&amp;"id"&amp;""""&amp;":"&amp;""""&amp;A305&amp;""""&amp;","&amp;""""&amp;"car_part_id"&amp;""""&amp;":"&amp;""""&amp;B305&amp;""""&amp;","&amp;""""&amp;"bestbuy_id"&amp;""""&amp;":"&amp;""""&amp;C305&amp;""""&amp;","&amp;""""&amp;"category"&amp;""""&amp;":"&amp;""""&amp;D305&amp;""""&amp;","&amp;""""&amp;"brand"&amp;""""&amp;":"&amp;""""&amp;E305&amp;""""&amp;","&amp;""""&amp;"name"&amp;""""&amp;":"&amp;""""&amp;F305&amp;""""&amp;","&amp;""""&amp;"value"&amp;""""&amp;":"&amp;""""&amp;G305&amp;""""&amp;","&amp;""""&amp;"description"&amp;""""&amp;":"&amp;""""&amp;H305&amp;""""&amp;","&amp;""""&amp;"price"&amp;""""&amp;":"&amp;""""&amp;H305&amp;""""&amp;"},"</f>
        <v>{"id":"304","car_part_id":"304","bestbuy_id":"0","category":"battery","brand":"energizer","name":"L23L","value":"","description":"","price":""},</v>
      </c>
      <c r="W305" s="5" t="str">
        <f aca="false">IFERROR(VLOOKUP(B305,Sheet11!$B$2:$I$70,7,0),"")</f>
        <v/>
      </c>
      <c r="X305" s="5" t="str">
        <f aca="false">TRIM(I305)&amp;TRIM(W305)</f>
        <v>{"id":"304","car_part_id":"304","bestbuy_id":"0","category":"battery","brand":"energizer","name":"L23L","value":"","description":"","price":""},</v>
      </c>
    </row>
    <row r="306" customFormat="false" ht="13.8" hidden="false" customHeight="false" outlineLevel="0" collapsed="false">
      <c r="A306" s="5" t="n">
        <v>305</v>
      </c>
      <c r="B306" s="5" t="n">
        <v>305</v>
      </c>
      <c r="C306" s="5" t="n">
        <f aca="false">VLOOKUP(A306,car_part!$A$2:$K$620,11,0)</f>
        <v>0</v>
      </c>
      <c r="D306" s="5" t="s">
        <v>784</v>
      </c>
      <c r="E306" s="5" t="s">
        <v>785</v>
      </c>
      <c r="F306" s="5" t="str">
        <f aca="false">VLOOKUP(B306,car_part!A306:H924,8,0)</f>
        <v>N87L</v>
      </c>
      <c r="G306" s="20"/>
      <c r="I306" s="5" t="str">
        <f aca="false">"{"&amp;""""&amp;"id"&amp;""""&amp;":"&amp;""""&amp;A306&amp;""""&amp;","&amp;""""&amp;"car_part_id"&amp;""""&amp;":"&amp;""""&amp;B306&amp;""""&amp;","&amp;""""&amp;"bestbuy_id"&amp;""""&amp;":"&amp;""""&amp;C306&amp;""""&amp;","&amp;""""&amp;"category"&amp;""""&amp;":"&amp;""""&amp;D306&amp;""""&amp;","&amp;""""&amp;"brand"&amp;""""&amp;":"&amp;""""&amp;E306&amp;""""&amp;","&amp;""""&amp;"name"&amp;""""&amp;":"&amp;""""&amp;F306&amp;""""&amp;","&amp;""""&amp;"value"&amp;""""&amp;":"&amp;""""&amp;G306&amp;""""&amp;","&amp;""""&amp;"description"&amp;""""&amp;":"&amp;""""&amp;H306&amp;""""&amp;","&amp;""""&amp;"price"&amp;""""&amp;":"&amp;""""&amp;H306&amp;""""&amp;"},"</f>
        <v>{"id":"305","car_part_id":"305","bestbuy_id":"0","category":"battery","brand":"energizer","name":"N87L","value":"","description":"","price":""},</v>
      </c>
      <c r="W306" s="5" t="str">
        <f aca="false">IFERROR(VLOOKUP(B306,Sheet11!$B$2:$I$70,7,0),"")</f>
        <v/>
      </c>
      <c r="X306" s="5" t="str">
        <f aca="false">TRIM(I306)&amp;TRIM(W306)</f>
        <v>{"id":"305","car_part_id":"305","bestbuy_id":"0","category":"battery","brand":"energizer","name":"N87L","value":"","description":"","price":""},</v>
      </c>
    </row>
    <row r="307" customFormat="false" ht="13.8" hidden="false" customHeight="false" outlineLevel="0" collapsed="false">
      <c r="A307" s="5" t="n">
        <v>306</v>
      </c>
      <c r="B307" s="5" t="n">
        <v>306</v>
      </c>
      <c r="C307" s="5" t="n">
        <f aca="false">VLOOKUP(A307,car_part!$A$2:$K$620,11,0)</f>
        <v>0</v>
      </c>
      <c r="D307" s="5" t="s">
        <v>784</v>
      </c>
      <c r="E307" s="5" t="s">
        <v>785</v>
      </c>
      <c r="F307" s="5" t="str">
        <f aca="false">VLOOKUP(B307,car_part!A307:H925,8,0)</f>
        <v>L26L</v>
      </c>
      <c r="G307" s="20"/>
      <c r="I307" s="5" t="str">
        <f aca="false">"{"&amp;""""&amp;"id"&amp;""""&amp;":"&amp;""""&amp;A307&amp;""""&amp;","&amp;""""&amp;"car_part_id"&amp;""""&amp;":"&amp;""""&amp;B307&amp;""""&amp;","&amp;""""&amp;"bestbuy_id"&amp;""""&amp;":"&amp;""""&amp;C307&amp;""""&amp;","&amp;""""&amp;"category"&amp;""""&amp;":"&amp;""""&amp;D307&amp;""""&amp;","&amp;""""&amp;"brand"&amp;""""&amp;":"&amp;""""&amp;E307&amp;""""&amp;","&amp;""""&amp;"name"&amp;""""&amp;":"&amp;""""&amp;F307&amp;""""&amp;","&amp;""""&amp;"value"&amp;""""&amp;":"&amp;""""&amp;G307&amp;""""&amp;","&amp;""""&amp;"description"&amp;""""&amp;":"&amp;""""&amp;H307&amp;""""&amp;","&amp;""""&amp;"price"&amp;""""&amp;":"&amp;""""&amp;H307&amp;""""&amp;"},"</f>
        <v>{"id":"306","car_part_id":"306","bestbuy_id":"0","category":"battery","brand":"energizer","name":"L26L","value":"","description":"","price":""},</v>
      </c>
      <c r="W307" s="5" t="str">
        <f aca="false">IFERROR(VLOOKUP(B307,Sheet11!$B$2:$I$70,7,0),"")</f>
        <v/>
      </c>
      <c r="X307" s="5" t="str">
        <f aca="false">TRIM(I307)&amp;TRIM(W307)</f>
        <v>{"id":"306","car_part_id":"306","bestbuy_id":"0","category":"battery","brand":"energizer","name":"L26L","value":"","description":"","price":""},</v>
      </c>
    </row>
    <row r="308" customFormat="false" ht="13.8" hidden="false" customHeight="false" outlineLevel="0" collapsed="false">
      <c r="A308" s="5" t="n">
        <v>307</v>
      </c>
      <c r="B308" s="5" t="n">
        <v>307</v>
      </c>
      <c r="C308" s="5" t="n">
        <f aca="false">VLOOKUP(A308,car_part!$A$2:$K$620,11,0)</f>
        <v>0</v>
      </c>
      <c r="D308" s="5" t="s">
        <v>784</v>
      </c>
      <c r="E308" s="5" t="s">
        <v>785</v>
      </c>
      <c r="F308" s="5" t="str">
        <f aca="false">VLOOKUP(B308,car_part!A308:H926,8,0)</f>
        <v>B21L</v>
      </c>
      <c r="G308" s="20"/>
      <c r="I308" s="5" t="str">
        <f aca="false">"{"&amp;""""&amp;"id"&amp;""""&amp;":"&amp;""""&amp;A308&amp;""""&amp;","&amp;""""&amp;"car_part_id"&amp;""""&amp;":"&amp;""""&amp;B308&amp;""""&amp;","&amp;""""&amp;"bestbuy_id"&amp;""""&amp;":"&amp;""""&amp;C308&amp;""""&amp;","&amp;""""&amp;"category"&amp;""""&amp;":"&amp;""""&amp;D308&amp;""""&amp;","&amp;""""&amp;"brand"&amp;""""&amp;":"&amp;""""&amp;E308&amp;""""&amp;","&amp;""""&amp;"name"&amp;""""&amp;":"&amp;""""&amp;F308&amp;""""&amp;","&amp;""""&amp;"value"&amp;""""&amp;":"&amp;""""&amp;G308&amp;""""&amp;","&amp;""""&amp;"description"&amp;""""&amp;":"&amp;""""&amp;H308&amp;""""&amp;","&amp;""""&amp;"price"&amp;""""&amp;":"&amp;""""&amp;H308&amp;""""&amp;"},"</f>
        <v>{"id":"307","car_part_id":"307","bestbuy_id":"0","category":"battery","brand":"energizer","name":"B21L","value":"","description":"","price":""},</v>
      </c>
      <c r="W308" s="5" t="str">
        <f aca="false">IFERROR(VLOOKUP(B308,Sheet11!$B$2:$I$70,7,0),"")</f>
        <v/>
      </c>
      <c r="X308" s="5" t="str">
        <f aca="false">TRIM(I308)&amp;TRIM(W308)</f>
        <v>{"id":"307","car_part_id":"307","bestbuy_id":"0","category":"battery","brand":"energizer","name":"B21L","value":"","description":"","price":""},</v>
      </c>
    </row>
    <row r="309" customFormat="false" ht="13.8" hidden="false" customHeight="false" outlineLevel="0" collapsed="false">
      <c r="A309" s="5" t="n">
        <v>308</v>
      </c>
      <c r="B309" s="5" t="n">
        <v>308</v>
      </c>
      <c r="C309" s="5" t="n">
        <f aca="false">VLOOKUP(A309,car_part!$A$2:$K$620,11,0)</f>
        <v>0</v>
      </c>
      <c r="D309" s="5" t="s">
        <v>784</v>
      </c>
      <c r="E309" s="5" t="s">
        <v>785</v>
      </c>
      <c r="F309" s="5" t="str">
        <f aca="false">VLOOKUP(B309,car_part!A309:H927,8,0)</f>
        <v>B21L</v>
      </c>
      <c r="G309" s="20"/>
      <c r="I309" s="5" t="str">
        <f aca="false">"{"&amp;""""&amp;"id"&amp;""""&amp;":"&amp;""""&amp;A309&amp;""""&amp;","&amp;""""&amp;"car_part_id"&amp;""""&amp;":"&amp;""""&amp;B309&amp;""""&amp;","&amp;""""&amp;"bestbuy_id"&amp;""""&amp;":"&amp;""""&amp;C309&amp;""""&amp;","&amp;""""&amp;"category"&amp;""""&amp;":"&amp;""""&amp;D309&amp;""""&amp;","&amp;""""&amp;"brand"&amp;""""&amp;":"&amp;""""&amp;E309&amp;""""&amp;","&amp;""""&amp;"name"&amp;""""&amp;":"&amp;""""&amp;F309&amp;""""&amp;","&amp;""""&amp;"value"&amp;""""&amp;":"&amp;""""&amp;G309&amp;""""&amp;","&amp;""""&amp;"description"&amp;""""&amp;":"&amp;""""&amp;H309&amp;""""&amp;","&amp;""""&amp;"price"&amp;""""&amp;":"&amp;""""&amp;H309&amp;""""&amp;"},"</f>
        <v>{"id":"308","car_part_id":"308","bestbuy_id":"0","category":"battery","brand":"energizer","name":"B21L","value":"","description":"","price":""},</v>
      </c>
      <c r="W309" s="5" t="str">
        <f aca="false">IFERROR(VLOOKUP(B309,Sheet11!$B$2:$I$70,7,0),"")</f>
        <v/>
      </c>
      <c r="X309" s="5" t="str">
        <f aca="false">TRIM(I309)&amp;TRIM(W309)</f>
        <v>{"id":"308","car_part_id":"308","bestbuy_id":"0","category":"battery","brand":"energizer","name":"B21L","value":"","description":"","price":""},</v>
      </c>
    </row>
    <row r="310" customFormat="false" ht="13.8" hidden="false" customHeight="false" outlineLevel="0" collapsed="false">
      <c r="A310" s="5" t="n">
        <v>309</v>
      </c>
      <c r="B310" s="5" t="n">
        <v>309</v>
      </c>
      <c r="C310" s="5" t="n">
        <f aca="false">VLOOKUP(A310,car_part!$A$2:$K$620,11,0)</f>
        <v>0</v>
      </c>
      <c r="D310" s="5" t="s">
        <v>784</v>
      </c>
      <c r="E310" s="5" t="s">
        <v>785</v>
      </c>
      <c r="F310" s="5" t="str">
        <f aca="false">VLOOKUP(B310,car_part!A310:H928,8,0)</f>
        <v>DIN77</v>
      </c>
      <c r="G310" s="20"/>
      <c r="I310" s="5" t="str">
        <f aca="false">"{"&amp;""""&amp;"id"&amp;""""&amp;":"&amp;""""&amp;A310&amp;""""&amp;","&amp;""""&amp;"car_part_id"&amp;""""&amp;":"&amp;""""&amp;B310&amp;""""&amp;","&amp;""""&amp;"bestbuy_id"&amp;""""&amp;":"&amp;""""&amp;C310&amp;""""&amp;","&amp;""""&amp;"category"&amp;""""&amp;":"&amp;""""&amp;D310&amp;""""&amp;","&amp;""""&amp;"brand"&amp;""""&amp;":"&amp;""""&amp;E310&amp;""""&amp;","&amp;""""&amp;"name"&amp;""""&amp;":"&amp;""""&amp;F310&amp;""""&amp;","&amp;""""&amp;"value"&amp;""""&amp;":"&amp;""""&amp;G310&amp;""""&amp;","&amp;""""&amp;"description"&amp;""""&amp;":"&amp;""""&amp;H310&amp;""""&amp;","&amp;""""&amp;"price"&amp;""""&amp;":"&amp;""""&amp;H310&amp;""""&amp;"},"</f>
        <v>{"id":"309","car_part_id":"309","bestbuy_id":"0","category":"battery","brand":"energizer","name":"DIN77","value":"","description":"","price":""},</v>
      </c>
      <c r="W310" s="5" t="str">
        <f aca="false">IFERROR(VLOOKUP(B310,Sheet11!$B$2:$I$70,7,0),"")</f>
        <v/>
      </c>
      <c r="X310" s="5" t="str">
        <f aca="false">TRIM(I310)&amp;TRIM(W310)</f>
        <v>{"id":"309","car_part_id":"309","bestbuy_id":"0","category":"battery","brand":"energizer","name":"DIN77","value":"","description":"","price":""},</v>
      </c>
    </row>
    <row r="311" customFormat="false" ht="13.8" hidden="false" customHeight="false" outlineLevel="0" collapsed="false">
      <c r="A311" s="5" t="n">
        <v>310</v>
      </c>
      <c r="B311" s="5" t="n">
        <v>310</v>
      </c>
      <c r="C311" s="5" t="n">
        <f aca="false">VLOOKUP(A311,car_part!$A$2:$K$620,11,0)</f>
        <v>0</v>
      </c>
      <c r="D311" s="5" t="s">
        <v>784</v>
      </c>
      <c r="E311" s="5" t="s">
        <v>785</v>
      </c>
      <c r="F311" s="5" t="str">
        <f aca="false">VLOOKUP(B311,car_part!A311:H929,8,0)</f>
        <v>DIN77</v>
      </c>
      <c r="G311" s="20"/>
      <c r="I311" s="5" t="str">
        <f aca="false">"{"&amp;""""&amp;"id"&amp;""""&amp;":"&amp;""""&amp;A311&amp;""""&amp;","&amp;""""&amp;"car_part_id"&amp;""""&amp;":"&amp;""""&amp;B311&amp;""""&amp;","&amp;""""&amp;"bestbuy_id"&amp;""""&amp;":"&amp;""""&amp;C311&amp;""""&amp;","&amp;""""&amp;"category"&amp;""""&amp;":"&amp;""""&amp;D311&amp;""""&amp;","&amp;""""&amp;"brand"&amp;""""&amp;":"&amp;""""&amp;E311&amp;""""&amp;","&amp;""""&amp;"name"&amp;""""&amp;":"&amp;""""&amp;F311&amp;""""&amp;","&amp;""""&amp;"value"&amp;""""&amp;":"&amp;""""&amp;G311&amp;""""&amp;","&amp;""""&amp;"description"&amp;""""&amp;":"&amp;""""&amp;H311&amp;""""&amp;","&amp;""""&amp;"price"&amp;""""&amp;":"&amp;""""&amp;H311&amp;""""&amp;"},"</f>
        <v>{"id":"310","car_part_id":"310","bestbuy_id":"0","category":"battery","brand":"energizer","name":"DIN77","value":"","description":"","price":""},</v>
      </c>
      <c r="W311" s="5" t="str">
        <f aca="false">IFERROR(VLOOKUP(B311,Sheet11!$B$2:$I$70,7,0),"")</f>
        <v/>
      </c>
      <c r="X311" s="5" t="str">
        <f aca="false">TRIM(I311)&amp;TRIM(W311)</f>
        <v>{"id":"310","car_part_id":"310","bestbuy_id":"0","category":"battery","brand":"energizer","name":"DIN77","value":"","description":"","price":""},</v>
      </c>
    </row>
    <row r="312" customFormat="false" ht="13.8" hidden="false" customHeight="false" outlineLevel="0" collapsed="false">
      <c r="A312" s="5" t="n">
        <v>311</v>
      </c>
      <c r="B312" s="5" t="n">
        <v>311</v>
      </c>
      <c r="C312" s="5" t="n">
        <f aca="false">VLOOKUP(A312,car_part!$A$2:$K$620,11,0)</f>
        <v>0</v>
      </c>
      <c r="D312" s="5" t="s">
        <v>784</v>
      </c>
      <c r="E312" s="5" t="s">
        <v>785</v>
      </c>
      <c r="F312" s="5" t="s">
        <v>786</v>
      </c>
      <c r="G312" s="20"/>
      <c r="I312" s="5" t="str">
        <f aca="false">"{"&amp;""""&amp;"id"&amp;""""&amp;":"&amp;""""&amp;A312&amp;""""&amp;","&amp;""""&amp;"car_part_id"&amp;""""&amp;":"&amp;""""&amp;B312&amp;""""&amp;","&amp;""""&amp;"bestbuy_id"&amp;""""&amp;":"&amp;""""&amp;C312&amp;""""&amp;","&amp;""""&amp;"category"&amp;""""&amp;":"&amp;""""&amp;D312&amp;""""&amp;","&amp;""""&amp;"brand"&amp;""""&amp;":"&amp;""""&amp;E312&amp;""""&amp;","&amp;""""&amp;"name"&amp;""""&amp;":"&amp;""""&amp;F312&amp;""""&amp;","&amp;""""&amp;"value"&amp;""""&amp;":"&amp;""""&amp;G312&amp;""""&amp;","&amp;""""&amp;"description"&amp;""""&amp;":"&amp;""""&amp;H312&amp;""""&amp;","&amp;""""&amp;"price"&amp;""""&amp;":"&amp;""""&amp;H312&amp;""""&amp;"},"</f>
        <v>{"id":"311","car_part_id":"311","bestbuy_id":"0","category":"battery","brand":"energizer","name":" ","value":"","description":"","price":""},</v>
      </c>
      <c r="W312" s="5" t="str">
        <f aca="false">IFERROR(VLOOKUP(B312,Sheet11!$B$2:$I$70,7,0),"")</f>
        <v/>
      </c>
      <c r="X312" s="5" t="str">
        <f aca="false">TRIM(I312)&amp;TRIM(W312)</f>
        <v>{"id":"311","car_part_id":"311","bestbuy_id":"0","category":"battery","brand":"energizer","name":" ","value":"","description":"","price":""},</v>
      </c>
    </row>
    <row r="313" customFormat="false" ht="13.8" hidden="false" customHeight="false" outlineLevel="0" collapsed="false">
      <c r="A313" s="5" t="n">
        <v>312</v>
      </c>
      <c r="B313" s="5" t="n">
        <v>312</v>
      </c>
      <c r="C313" s="5" t="n">
        <f aca="false">VLOOKUP(A313,car_part!$A$2:$K$620,11,0)</f>
        <v>0</v>
      </c>
      <c r="D313" s="5" t="s">
        <v>784</v>
      </c>
      <c r="E313" s="5" t="s">
        <v>785</v>
      </c>
      <c r="G313" s="20"/>
      <c r="I313" s="5" t="str">
        <f aca="false">"{"&amp;""""&amp;"id"&amp;""""&amp;":"&amp;""""&amp;A313&amp;""""&amp;","&amp;""""&amp;"car_part_id"&amp;""""&amp;":"&amp;""""&amp;B313&amp;""""&amp;","&amp;""""&amp;"bestbuy_id"&amp;""""&amp;":"&amp;""""&amp;C313&amp;""""&amp;","&amp;""""&amp;"category"&amp;""""&amp;":"&amp;""""&amp;D313&amp;""""&amp;","&amp;""""&amp;"brand"&amp;""""&amp;":"&amp;""""&amp;E313&amp;""""&amp;","&amp;""""&amp;"name"&amp;""""&amp;":"&amp;""""&amp;F313&amp;""""&amp;","&amp;""""&amp;"value"&amp;""""&amp;":"&amp;""""&amp;G313&amp;""""&amp;","&amp;""""&amp;"description"&amp;""""&amp;":"&amp;""""&amp;H313&amp;""""&amp;","&amp;""""&amp;"price"&amp;""""&amp;":"&amp;""""&amp;H313&amp;""""&amp;"},"</f>
        <v>{"id":"312","car_part_id":"312","bestbuy_id":"0","category":"battery","brand":"energizer","name":"","value":"","description":"","price":""},</v>
      </c>
      <c r="W313" s="5" t="str">
        <f aca="false">IFERROR(VLOOKUP(B313,Sheet11!$B$2:$I$70,7,0),"")</f>
        <v/>
      </c>
      <c r="X313" s="5" t="str">
        <f aca="false">TRIM(I313)&amp;TRIM(W313)</f>
        <v>{"id":"312","car_part_id":"312","bestbuy_id":"0","category":"battery","brand":"energizer","name":"","value":"","description":"","price":""},</v>
      </c>
    </row>
    <row r="314" customFormat="false" ht="13.8" hidden="false" customHeight="false" outlineLevel="0" collapsed="false">
      <c r="A314" s="5" t="n">
        <v>313</v>
      </c>
      <c r="B314" s="5" t="n">
        <v>313</v>
      </c>
      <c r="C314" s="5" t="n">
        <f aca="false">VLOOKUP(A314,car_part!$A$2:$K$620,11,0)</f>
        <v>0</v>
      </c>
      <c r="D314" s="5" t="s">
        <v>784</v>
      </c>
      <c r="E314" s="5" t="s">
        <v>785</v>
      </c>
      <c r="G314" s="20"/>
      <c r="I314" s="5" t="str">
        <f aca="false">"{"&amp;""""&amp;"id"&amp;""""&amp;":"&amp;""""&amp;A314&amp;""""&amp;","&amp;""""&amp;"car_part_id"&amp;""""&amp;":"&amp;""""&amp;B314&amp;""""&amp;","&amp;""""&amp;"bestbuy_id"&amp;""""&amp;":"&amp;""""&amp;C314&amp;""""&amp;","&amp;""""&amp;"category"&amp;""""&amp;":"&amp;""""&amp;D314&amp;""""&amp;","&amp;""""&amp;"brand"&amp;""""&amp;":"&amp;""""&amp;E314&amp;""""&amp;","&amp;""""&amp;"name"&amp;""""&amp;":"&amp;""""&amp;F314&amp;""""&amp;","&amp;""""&amp;"value"&amp;""""&amp;":"&amp;""""&amp;G314&amp;""""&amp;","&amp;""""&amp;"description"&amp;""""&amp;":"&amp;""""&amp;H314&amp;""""&amp;","&amp;""""&amp;"price"&amp;""""&amp;":"&amp;""""&amp;H314&amp;""""&amp;"},"</f>
        <v>{"id":"313","car_part_id":"313","bestbuy_id":"0","category":"battery","brand":"energizer","name":"","value":"","description":"","price":""},</v>
      </c>
      <c r="W314" s="5" t="str">
        <f aca="false">IFERROR(VLOOKUP(B314,Sheet11!$B$2:$I$70,7,0),"")</f>
        <v/>
      </c>
      <c r="X314" s="5" t="str">
        <f aca="false">TRIM(I314)&amp;TRIM(W314)</f>
        <v>{"id":"313","car_part_id":"313","bestbuy_id":"0","category":"battery","brand":"energizer","name":"","value":"","description":"","price":""},</v>
      </c>
    </row>
    <row r="315" customFormat="false" ht="13.8" hidden="false" customHeight="false" outlineLevel="0" collapsed="false">
      <c r="A315" s="5" t="n">
        <v>314</v>
      </c>
      <c r="B315" s="5" t="n">
        <v>314</v>
      </c>
      <c r="C315" s="5" t="n">
        <f aca="false">VLOOKUP(A315,car_part!$A$2:$K$620,11,0)</f>
        <v>0</v>
      </c>
      <c r="D315" s="5" t="s">
        <v>784</v>
      </c>
      <c r="E315" s="5" t="s">
        <v>785</v>
      </c>
      <c r="G315" s="20"/>
      <c r="I315" s="5" t="str">
        <f aca="false">"{"&amp;""""&amp;"id"&amp;""""&amp;":"&amp;""""&amp;A315&amp;""""&amp;","&amp;""""&amp;"car_part_id"&amp;""""&amp;":"&amp;""""&amp;B315&amp;""""&amp;","&amp;""""&amp;"bestbuy_id"&amp;""""&amp;":"&amp;""""&amp;C315&amp;""""&amp;","&amp;""""&amp;"category"&amp;""""&amp;":"&amp;""""&amp;D315&amp;""""&amp;","&amp;""""&amp;"brand"&amp;""""&amp;":"&amp;""""&amp;E315&amp;""""&amp;","&amp;""""&amp;"name"&amp;""""&amp;":"&amp;""""&amp;F315&amp;""""&amp;","&amp;""""&amp;"value"&amp;""""&amp;":"&amp;""""&amp;G315&amp;""""&amp;","&amp;""""&amp;"description"&amp;""""&amp;":"&amp;""""&amp;H315&amp;""""&amp;","&amp;""""&amp;"price"&amp;""""&amp;":"&amp;""""&amp;H315&amp;""""&amp;"},"</f>
        <v>{"id":"314","car_part_id":"314","bestbuy_id":"0","category":"battery","brand":"energizer","name":"","value":"","description":"","price":""},</v>
      </c>
      <c r="W315" s="5" t="str">
        <f aca="false">IFERROR(VLOOKUP(B315,Sheet11!$B$2:$I$70,7,0),"")</f>
        <v/>
      </c>
      <c r="X315" s="5" t="str">
        <f aca="false">TRIM(I315)&amp;TRIM(W315)</f>
        <v>{"id":"314","car_part_id":"314","bestbuy_id":"0","category":"battery","brand":"energizer","name":"","value":"","description":"","price":""},</v>
      </c>
    </row>
    <row r="316" customFormat="false" ht="13.8" hidden="false" customHeight="false" outlineLevel="0" collapsed="false">
      <c r="A316" s="5" t="n">
        <v>315</v>
      </c>
      <c r="B316" s="5" t="n">
        <v>315</v>
      </c>
      <c r="C316" s="5" t="n">
        <f aca="false">VLOOKUP(A316,car_part!$A$2:$K$620,11,0)</f>
        <v>0</v>
      </c>
      <c r="D316" s="5" t="s">
        <v>784</v>
      </c>
      <c r="E316" s="5" t="s">
        <v>785</v>
      </c>
      <c r="G316" s="20"/>
      <c r="I316" s="5" t="str">
        <f aca="false">"{"&amp;""""&amp;"id"&amp;""""&amp;":"&amp;""""&amp;A316&amp;""""&amp;","&amp;""""&amp;"car_part_id"&amp;""""&amp;":"&amp;""""&amp;B316&amp;""""&amp;","&amp;""""&amp;"bestbuy_id"&amp;""""&amp;":"&amp;""""&amp;C316&amp;""""&amp;","&amp;""""&amp;"category"&amp;""""&amp;":"&amp;""""&amp;D316&amp;""""&amp;","&amp;""""&amp;"brand"&amp;""""&amp;":"&amp;""""&amp;E316&amp;""""&amp;","&amp;""""&amp;"name"&amp;""""&amp;":"&amp;""""&amp;F316&amp;""""&amp;","&amp;""""&amp;"value"&amp;""""&amp;":"&amp;""""&amp;G316&amp;""""&amp;","&amp;""""&amp;"description"&amp;""""&amp;":"&amp;""""&amp;H316&amp;""""&amp;","&amp;""""&amp;"price"&amp;""""&amp;":"&amp;""""&amp;H316&amp;""""&amp;"},"</f>
        <v>{"id":"315","car_part_id":"315","bestbuy_id":"0","category":"battery","brand":"energizer","name":"","value":"","description":"","price":""},</v>
      </c>
      <c r="W316" s="5" t="str">
        <f aca="false">IFERROR(VLOOKUP(B316,Sheet11!$B$2:$I$70,7,0),"")</f>
        <v/>
      </c>
      <c r="X316" s="5" t="str">
        <f aca="false">TRIM(I316)&amp;TRIM(W316)</f>
        <v>{"id":"315","car_part_id":"315","bestbuy_id":"0","category":"battery","brand":"energizer","name":"","value":"","description":"","price":""},</v>
      </c>
    </row>
    <row r="317" customFormat="false" ht="13.8" hidden="false" customHeight="false" outlineLevel="0" collapsed="false">
      <c r="A317" s="5" t="n">
        <v>316</v>
      </c>
      <c r="B317" s="5" t="n">
        <v>316</v>
      </c>
      <c r="C317" s="5" t="n">
        <f aca="false">VLOOKUP(A317,car_part!$A$2:$K$620,11,0)</f>
        <v>0</v>
      </c>
      <c r="D317" s="5" t="s">
        <v>784</v>
      </c>
      <c r="E317" s="5" t="s">
        <v>785</v>
      </c>
      <c r="G317" s="20"/>
      <c r="I317" s="5" t="str">
        <f aca="false">"{"&amp;""""&amp;"id"&amp;""""&amp;":"&amp;""""&amp;A317&amp;""""&amp;","&amp;""""&amp;"car_part_id"&amp;""""&amp;":"&amp;""""&amp;B317&amp;""""&amp;","&amp;""""&amp;"bestbuy_id"&amp;""""&amp;":"&amp;""""&amp;C317&amp;""""&amp;","&amp;""""&amp;"category"&amp;""""&amp;":"&amp;""""&amp;D317&amp;""""&amp;","&amp;""""&amp;"brand"&amp;""""&amp;":"&amp;""""&amp;E317&amp;""""&amp;","&amp;""""&amp;"name"&amp;""""&amp;":"&amp;""""&amp;F317&amp;""""&amp;","&amp;""""&amp;"value"&amp;""""&amp;":"&amp;""""&amp;G317&amp;""""&amp;","&amp;""""&amp;"description"&amp;""""&amp;":"&amp;""""&amp;H317&amp;""""&amp;","&amp;""""&amp;"price"&amp;""""&amp;":"&amp;""""&amp;H317&amp;""""&amp;"},"</f>
        <v>{"id":"316","car_part_id":"316","bestbuy_id":"0","category":"battery","brand":"energizer","name":"","value":"","description":"","price":""},</v>
      </c>
      <c r="W317" s="5" t="str">
        <f aca="false">IFERROR(VLOOKUP(B317,Sheet11!$B$2:$I$70,7,0),"")</f>
        <v/>
      </c>
      <c r="X317" s="5" t="str">
        <f aca="false">TRIM(I317)&amp;TRIM(W317)</f>
        <v>{"id":"316","car_part_id":"316","bestbuy_id":"0","category":"battery","brand":"energizer","name":"","value":"","description":"","price":""},</v>
      </c>
    </row>
    <row r="318" customFormat="false" ht="13.8" hidden="false" customHeight="false" outlineLevel="0" collapsed="false">
      <c r="A318" s="5" t="n">
        <v>317</v>
      </c>
      <c r="B318" s="5" t="n">
        <v>317</v>
      </c>
      <c r="C318" s="5" t="n">
        <f aca="false">VLOOKUP(A318,car_part!$A$2:$K$620,11,0)</f>
        <v>2004</v>
      </c>
      <c r="D318" s="5" t="s">
        <v>784</v>
      </c>
      <c r="E318" s="5" t="s">
        <v>785</v>
      </c>
      <c r="F318" s="0"/>
      <c r="G318" s="20"/>
      <c r="H318" s="21" t="n">
        <v>15850</v>
      </c>
      <c r="I318" s="5" t="str">
        <f aca="false">"{"&amp;""""&amp;"id"&amp;""""&amp;":"&amp;""""&amp;A318&amp;""""&amp;","&amp;""""&amp;"car_part_id"&amp;""""&amp;":"&amp;""""&amp;B318&amp;""""&amp;","&amp;""""&amp;"bestbuy_id"&amp;""""&amp;":"&amp;""""&amp;C318&amp;""""&amp;","&amp;""""&amp;"category"&amp;""""&amp;":"&amp;""""&amp;D318&amp;""""&amp;","&amp;""""&amp;"brand"&amp;""""&amp;":"&amp;""""&amp;E318&amp;""""&amp;","&amp;""""&amp;"name"&amp;""""&amp;":"&amp;""""&amp;F318&amp;""""&amp;","&amp;""""&amp;"value"&amp;""""&amp;":"&amp;""""&amp;G318&amp;""""&amp;","&amp;""""&amp;"description"&amp;""""&amp;":"&amp;""""&amp;H318&amp;""""&amp;","&amp;""""&amp;"price"&amp;""""&amp;":"&amp;""""&amp;H318&amp;""""&amp;"},"</f>
        <v>{"id":"317","car_part_id":"317","bestbuy_id":"2004","category":"battery","brand":"energizer","name":"","value":"","description":"15850","price":"15850"},</v>
      </c>
      <c r="W318" s="5" t="str">
        <f aca="false">IFERROR(VLOOKUP(B318,Sheet11!$B$2:$I$70,7,0),"")</f>
        <v/>
      </c>
      <c r="X318" s="5" t="str">
        <f aca="false">TRIM(I318)&amp;TRIM(W318)</f>
        <v>{"id":"317","car_part_id":"317","bestbuy_id":"2004","category":"battery","brand":"energizer","name":"","value":"","description":"15850","price":"15850"},</v>
      </c>
    </row>
    <row r="319" customFormat="false" ht="13.8" hidden="false" customHeight="false" outlineLevel="0" collapsed="false">
      <c r="A319" s="5" t="n">
        <v>318</v>
      </c>
      <c r="B319" s="5" t="n">
        <v>318</v>
      </c>
      <c r="C319" s="5" t="n">
        <f aca="false">VLOOKUP(A319,car_part!$A$2:$K$620,11,0)</f>
        <v>2004</v>
      </c>
      <c r="D319" s="5" t="s">
        <v>784</v>
      </c>
      <c r="E319" s="5" t="s">
        <v>785</v>
      </c>
      <c r="F319" s="0"/>
      <c r="G319" s="20"/>
      <c r="H319" s="21" t="n">
        <v>15850</v>
      </c>
      <c r="I319" s="5" t="str">
        <f aca="false">"{"&amp;""""&amp;"id"&amp;""""&amp;":"&amp;""""&amp;A319&amp;""""&amp;","&amp;""""&amp;"car_part_id"&amp;""""&amp;":"&amp;""""&amp;B319&amp;""""&amp;","&amp;""""&amp;"bestbuy_id"&amp;""""&amp;":"&amp;""""&amp;C319&amp;""""&amp;","&amp;""""&amp;"category"&amp;""""&amp;":"&amp;""""&amp;D319&amp;""""&amp;","&amp;""""&amp;"brand"&amp;""""&amp;":"&amp;""""&amp;E319&amp;""""&amp;","&amp;""""&amp;"name"&amp;""""&amp;":"&amp;""""&amp;F319&amp;""""&amp;","&amp;""""&amp;"value"&amp;""""&amp;":"&amp;""""&amp;G319&amp;""""&amp;","&amp;""""&amp;"description"&amp;""""&amp;":"&amp;""""&amp;H319&amp;""""&amp;","&amp;""""&amp;"price"&amp;""""&amp;":"&amp;""""&amp;H319&amp;""""&amp;"},"</f>
        <v>{"id":"318","car_part_id":"318","bestbuy_id":"2004","category":"battery","brand":"energizer","name":"","value":"","description":"15850","price":"15850"},</v>
      </c>
      <c r="W319" s="5" t="str">
        <f aca="false">IFERROR(VLOOKUP(B319,Sheet11!$B$2:$I$70,7,0),"")</f>
        <v/>
      </c>
      <c r="X319" s="5" t="str">
        <f aca="false">TRIM(I319)&amp;TRIM(W319)</f>
        <v>{"id":"318","car_part_id":"318","bestbuy_id":"2004","category":"battery","brand":"energizer","name":"","value":"","description":"15850","price":"15850"},</v>
      </c>
    </row>
    <row r="320" customFormat="false" ht="13.8" hidden="false" customHeight="false" outlineLevel="0" collapsed="false">
      <c r="A320" s="5" t="n">
        <v>319</v>
      </c>
      <c r="B320" s="5" t="n">
        <v>319</v>
      </c>
      <c r="C320" s="5" t="n">
        <f aca="false">VLOOKUP(A320,car_part!$A$2:$K$620,11,0)</f>
        <v>1995</v>
      </c>
      <c r="D320" s="5" t="s">
        <v>784</v>
      </c>
      <c r="E320" s="5" t="s">
        <v>785</v>
      </c>
      <c r="F320" s="5" t="str">
        <f aca="false">VLOOKUP(B320,car_part!A320:H938,8,0)</f>
        <v>D26L</v>
      </c>
      <c r="G320" s="20"/>
      <c r="H320" s="21" t="n">
        <v>6300</v>
      </c>
      <c r="I320" s="5" t="str">
        <f aca="false">"{"&amp;""""&amp;"id"&amp;""""&amp;":"&amp;""""&amp;A320&amp;""""&amp;","&amp;""""&amp;"car_part_id"&amp;""""&amp;":"&amp;""""&amp;B320&amp;""""&amp;","&amp;""""&amp;"bestbuy_id"&amp;""""&amp;":"&amp;""""&amp;C320&amp;""""&amp;","&amp;""""&amp;"category"&amp;""""&amp;":"&amp;""""&amp;D320&amp;""""&amp;","&amp;""""&amp;"brand"&amp;""""&amp;":"&amp;""""&amp;E320&amp;""""&amp;","&amp;""""&amp;"name"&amp;""""&amp;":"&amp;""""&amp;F320&amp;""""&amp;","&amp;""""&amp;"value"&amp;""""&amp;":"&amp;""""&amp;G320&amp;""""&amp;","&amp;""""&amp;"description"&amp;""""&amp;":"&amp;""""&amp;H320&amp;""""&amp;","&amp;""""&amp;"price"&amp;""""&amp;":"&amp;""""&amp;H320&amp;""""&amp;"},"</f>
        <v>{"id":"319","car_part_id":"319","bestbuy_id":"1995","category":"battery","brand":"energizer","name":"D26L","value":"","description":"6300","price":"6300"},</v>
      </c>
      <c r="W320" s="5" t="str">
        <f aca="false">IFERROR(VLOOKUP(B320,Sheet11!$B$2:$I$70,7,0),"")</f>
        <v/>
      </c>
      <c r="X320" s="5" t="str">
        <f aca="false">TRIM(I320)&amp;TRIM(W320)</f>
        <v>{"id":"319","car_part_id":"319","bestbuy_id":"1995","category":"battery","brand":"energizer","name":"D26L","value":"","description":"6300","price":"6300"},</v>
      </c>
    </row>
    <row r="321" customFormat="false" ht="13.8" hidden="false" customHeight="false" outlineLevel="0" collapsed="false">
      <c r="A321" s="5" t="n">
        <v>320</v>
      </c>
      <c r="B321" s="5" t="n">
        <v>320</v>
      </c>
      <c r="C321" s="5" t="n">
        <f aca="false">VLOOKUP(A321,car_part!$A$2:$K$620,11,0)</f>
        <v>1995</v>
      </c>
      <c r="D321" s="5" t="s">
        <v>784</v>
      </c>
      <c r="E321" s="5" t="s">
        <v>785</v>
      </c>
      <c r="F321" s="5" t="str">
        <f aca="false">VLOOKUP(B321,car_part!A321:H939,8,0)</f>
        <v>D26L</v>
      </c>
      <c r="G321" s="20"/>
      <c r="H321" s="21" t="n">
        <v>6300</v>
      </c>
      <c r="I321" s="5" t="str">
        <f aca="false">"{"&amp;""""&amp;"id"&amp;""""&amp;":"&amp;""""&amp;A321&amp;""""&amp;","&amp;""""&amp;"car_part_id"&amp;""""&amp;":"&amp;""""&amp;B321&amp;""""&amp;","&amp;""""&amp;"bestbuy_id"&amp;""""&amp;":"&amp;""""&amp;C321&amp;""""&amp;","&amp;""""&amp;"category"&amp;""""&amp;":"&amp;""""&amp;D321&amp;""""&amp;","&amp;""""&amp;"brand"&amp;""""&amp;":"&amp;""""&amp;E321&amp;""""&amp;","&amp;""""&amp;"name"&amp;""""&amp;":"&amp;""""&amp;F321&amp;""""&amp;","&amp;""""&amp;"value"&amp;""""&amp;":"&amp;""""&amp;G321&amp;""""&amp;","&amp;""""&amp;"description"&amp;""""&amp;":"&amp;""""&amp;H321&amp;""""&amp;","&amp;""""&amp;"price"&amp;""""&amp;":"&amp;""""&amp;H321&amp;""""&amp;"},"</f>
        <v>{"id":"320","car_part_id":"320","bestbuy_id":"1995","category":"battery","brand":"energizer","name":"D26L","value":"","description":"6300","price":"6300"},</v>
      </c>
      <c r="W321" s="5" t="str">
        <f aca="false">IFERROR(VLOOKUP(B321,Sheet11!$B$2:$I$70,7,0),"")</f>
        <v/>
      </c>
      <c r="X321" s="5" t="str">
        <f aca="false">TRIM(I321)&amp;TRIM(W321)</f>
        <v>{"id":"320","car_part_id":"320","bestbuy_id":"1995","category":"battery","brand":"energizer","name":"D26L","value":"","description":"6300","price":"6300"},</v>
      </c>
    </row>
    <row r="322" customFormat="false" ht="13.8" hidden="false" customHeight="false" outlineLevel="0" collapsed="false">
      <c r="A322" s="5" t="n">
        <v>321</v>
      </c>
      <c r="B322" s="5" t="n">
        <v>321</v>
      </c>
      <c r="C322" s="5" t="n">
        <f aca="false">VLOOKUP(A322,car_part!$A$2:$K$620,11,0)</f>
        <v>1995</v>
      </c>
      <c r="D322" s="5" t="s">
        <v>784</v>
      </c>
      <c r="E322" s="5" t="s">
        <v>785</v>
      </c>
      <c r="F322" s="5" t="str">
        <f aca="false">VLOOKUP(B322,car_part!A322:H940,8,0)</f>
        <v>D26L</v>
      </c>
      <c r="G322" s="20"/>
      <c r="H322" s="21" t="n">
        <v>6300</v>
      </c>
      <c r="I322" s="5" t="str">
        <f aca="false">"{"&amp;""""&amp;"id"&amp;""""&amp;":"&amp;""""&amp;A322&amp;""""&amp;","&amp;""""&amp;"car_part_id"&amp;""""&amp;":"&amp;""""&amp;B322&amp;""""&amp;","&amp;""""&amp;"bestbuy_id"&amp;""""&amp;":"&amp;""""&amp;C322&amp;""""&amp;","&amp;""""&amp;"category"&amp;""""&amp;":"&amp;""""&amp;D322&amp;""""&amp;","&amp;""""&amp;"brand"&amp;""""&amp;":"&amp;""""&amp;E322&amp;""""&amp;","&amp;""""&amp;"name"&amp;""""&amp;":"&amp;""""&amp;F322&amp;""""&amp;","&amp;""""&amp;"value"&amp;""""&amp;":"&amp;""""&amp;G322&amp;""""&amp;","&amp;""""&amp;"description"&amp;""""&amp;":"&amp;""""&amp;H322&amp;""""&amp;","&amp;""""&amp;"price"&amp;""""&amp;":"&amp;""""&amp;H322&amp;""""&amp;"},"</f>
        <v>{"id":"321","car_part_id":"321","bestbuy_id":"1995","category":"battery","brand":"energizer","name":"D26L","value":"","description":"6300","price":"6300"},</v>
      </c>
      <c r="W322" s="5" t="str">
        <f aca="false">IFERROR(VLOOKUP(B322,Sheet11!$B$2:$I$70,7,0),"")</f>
        <v/>
      </c>
      <c r="X322" s="5" t="str">
        <f aca="false">TRIM(I322)&amp;TRIM(W322)</f>
        <v>{"id":"321","car_part_id":"321","bestbuy_id":"1995","category":"battery","brand":"energizer","name":"D26L","value":"","description":"6300","price":"6300"},</v>
      </c>
    </row>
    <row r="323" customFormat="false" ht="13.8" hidden="false" customHeight="false" outlineLevel="0" collapsed="false">
      <c r="A323" s="5" t="n">
        <v>322</v>
      </c>
      <c r="B323" s="5" t="n">
        <v>322</v>
      </c>
      <c r="C323" s="5" t="n">
        <f aca="false">VLOOKUP(A323,car_part!$A$2:$K$620,11,0)</f>
        <v>1995</v>
      </c>
      <c r="D323" s="5" t="s">
        <v>784</v>
      </c>
      <c r="E323" s="5" t="s">
        <v>785</v>
      </c>
      <c r="F323" s="5" t="str">
        <f aca="false">VLOOKUP(B323,car_part!A323:H941,8,0)</f>
        <v>D26L</v>
      </c>
      <c r="G323" s="20"/>
      <c r="H323" s="21" t="n">
        <v>6300</v>
      </c>
      <c r="I323" s="5" t="str">
        <f aca="false">"{"&amp;""""&amp;"id"&amp;""""&amp;":"&amp;""""&amp;A323&amp;""""&amp;","&amp;""""&amp;"car_part_id"&amp;""""&amp;":"&amp;""""&amp;B323&amp;""""&amp;","&amp;""""&amp;"bestbuy_id"&amp;""""&amp;":"&amp;""""&amp;C323&amp;""""&amp;","&amp;""""&amp;"category"&amp;""""&amp;":"&amp;""""&amp;D323&amp;""""&amp;","&amp;""""&amp;"brand"&amp;""""&amp;":"&amp;""""&amp;E323&amp;""""&amp;","&amp;""""&amp;"name"&amp;""""&amp;":"&amp;""""&amp;F323&amp;""""&amp;","&amp;""""&amp;"value"&amp;""""&amp;":"&amp;""""&amp;G323&amp;""""&amp;","&amp;""""&amp;"description"&amp;""""&amp;":"&amp;""""&amp;H323&amp;""""&amp;","&amp;""""&amp;"price"&amp;""""&amp;":"&amp;""""&amp;H323&amp;""""&amp;"},"</f>
        <v>{"id":"322","car_part_id":"322","bestbuy_id":"1995","category":"battery","brand":"energizer","name":"D26L","value":"","description":"6300","price":"6300"},</v>
      </c>
      <c r="W323" s="5" t="str">
        <f aca="false">IFERROR(VLOOKUP(B323,Sheet11!$B$2:$I$70,7,0),"")</f>
        <v/>
      </c>
      <c r="X323" s="5" t="str">
        <f aca="false">TRIM(I323)&amp;TRIM(W323)</f>
        <v>{"id":"322","car_part_id":"322","bestbuy_id":"1995","category":"battery","brand":"energizer","name":"D26L","value":"","description":"6300","price":"6300"},</v>
      </c>
    </row>
    <row r="324" customFormat="false" ht="13.8" hidden="false" customHeight="false" outlineLevel="0" collapsed="false">
      <c r="A324" s="5" t="n">
        <v>323</v>
      </c>
      <c r="B324" s="5" t="n">
        <v>323</v>
      </c>
      <c r="C324" s="5" t="n">
        <f aca="false">VLOOKUP(A324,car_part!$A$2:$K$620,11,0)</f>
        <v>1995</v>
      </c>
      <c r="D324" s="5" t="s">
        <v>784</v>
      </c>
      <c r="E324" s="5" t="s">
        <v>785</v>
      </c>
      <c r="F324" s="5" t="str">
        <f aca="false">VLOOKUP(B324,car_part!A324:H942,8,0)</f>
        <v>D26L</v>
      </c>
      <c r="G324" s="20"/>
      <c r="H324" s="21" t="n">
        <v>6300</v>
      </c>
      <c r="I324" s="5" t="str">
        <f aca="false">"{"&amp;""""&amp;"id"&amp;""""&amp;":"&amp;""""&amp;A324&amp;""""&amp;","&amp;""""&amp;"car_part_id"&amp;""""&amp;":"&amp;""""&amp;B324&amp;""""&amp;","&amp;""""&amp;"bestbuy_id"&amp;""""&amp;":"&amp;""""&amp;C324&amp;""""&amp;","&amp;""""&amp;"category"&amp;""""&amp;":"&amp;""""&amp;D324&amp;""""&amp;","&amp;""""&amp;"brand"&amp;""""&amp;":"&amp;""""&amp;E324&amp;""""&amp;","&amp;""""&amp;"name"&amp;""""&amp;":"&amp;""""&amp;F324&amp;""""&amp;","&amp;""""&amp;"value"&amp;""""&amp;":"&amp;""""&amp;G324&amp;""""&amp;","&amp;""""&amp;"description"&amp;""""&amp;":"&amp;""""&amp;H324&amp;""""&amp;","&amp;""""&amp;"price"&amp;""""&amp;":"&amp;""""&amp;H324&amp;""""&amp;"},"</f>
        <v>{"id":"323","car_part_id":"323","bestbuy_id":"1995","category":"battery","brand":"energizer","name":"D26L","value":"","description":"6300","price":"6300"},</v>
      </c>
      <c r="W324" s="5" t="str">
        <f aca="false">IFERROR(VLOOKUP(B324,Sheet11!$B$2:$I$70,7,0),"")</f>
        <v/>
      </c>
      <c r="X324" s="5" t="str">
        <f aca="false">TRIM(I324)&amp;TRIM(W324)</f>
        <v>{"id":"323","car_part_id":"323","bestbuy_id":"1995","category":"battery","brand":"energizer","name":"D26L","value":"","description":"6300","price":"6300"},</v>
      </c>
    </row>
    <row r="325" customFormat="false" ht="13.8" hidden="false" customHeight="false" outlineLevel="0" collapsed="false">
      <c r="A325" s="5" t="n">
        <v>324</v>
      </c>
      <c r="B325" s="5" t="n">
        <v>324</v>
      </c>
      <c r="C325" s="5" t="n">
        <f aca="false">VLOOKUP(A325,car_part!$A$2:$K$620,11,0)</f>
        <v>1995</v>
      </c>
      <c r="D325" s="5" t="s">
        <v>784</v>
      </c>
      <c r="E325" s="5" t="s">
        <v>785</v>
      </c>
      <c r="F325" s="5" t="str">
        <f aca="false">VLOOKUP(B325,car_part!A325:H943,8,0)</f>
        <v>D26L</v>
      </c>
      <c r="G325" s="20"/>
      <c r="H325" s="21" t="n">
        <v>6300</v>
      </c>
      <c r="I325" s="5" t="str">
        <f aca="false">"{"&amp;""""&amp;"id"&amp;""""&amp;":"&amp;""""&amp;A325&amp;""""&amp;","&amp;""""&amp;"car_part_id"&amp;""""&amp;":"&amp;""""&amp;B325&amp;""""&amp;","&amp;""""&amp;"bestbuy_id"&amp;""""&amp;":"&amp;""""&amp;C325&amp;""""&amp;","&amp;""""&amp;"category"&amp;""""&amp;":"&amp;""""&amp;D325&amp;""""&amp;","&amp;""""&amp;"brand"&amp;""""&amp;":"&amp;""""&amp;E325&amp;""""&amp;","&amp;""""&amp;"name"&amp;""""&amp;":"&amp;""""&amp;F325&amp;""""&amp;","&amp;""""&amp;"value"&amp;""""&amp;":"&amp;""""&amp;G325&amp;""""&amp;","&amp;""""&amp;"description"&amp;""""&amp;":"&amp;""""&amp;H325&amp;""""&amp;","&amp;""""&amp;"price"&amp;""""&amp;":"&amp;""""&amp;H325&amp;""""&amp;"},"</f>
        <v>{"id":"324","car_part_id":"324","bestbuy_id":"1995","category":"battery","brand":"energizer","name":"D26L","value":"","description":"6300","price":"6300"},</v>
      </c>
      <c r="W325" s="5" t="str">
        <f aca="false">IFERROR(VLOOKUP(B325,Sheet11!$B$2:$I$70,7,0),"")</f>
        <v/>
      </c>
      <c r="X325" s="5" t="str">
        <f aca="false">TRIM(I325)&amp;TRIM(W325)</f>
        <v>{"id":"324","car_part_id":"324","bestbuy_id":"1995","category":"battery","brand":"energizer","name":"D26L","value":"","description":"6300","price":"6300"},</v>
      </c>
    </row>
    <row r="326" customFormat="false" ht="13.8" hidden="false" customHeight="false" outlineLevel="0" collapsed="false">
      <c r="A326" s="5" t="n">
        <v>325</v>
      </c>
      <c r="B326" s="5" t="n">
        <v>325</v>
      </c>
      <c r="C326" s="5" t="n">
        <f aca="false">VLOOKUP(A326,car_part!$A$2:$K$620,11,0)</f>
        <v>1996</v>
      </c>
      <c r="D326" s="5" t="s">
        <v>784</v>
      </c>
      <c r="E326" s="5" t="s">
        <v>785</v>
      </c>
      <c r="F326" s="5" t="str">
        <f aca="false">VLOOKUP(B326,car_part!A326:H944,8,0)</f>
        <v>D31L</v>
      </c>
      <c r="G326" s="20"/>
      <c r="H326" s="21" t="n">
        <v>7050</v>
      </c>
      <c r="I326" s="5" t="str">
        <f aca="false">"{"&amp;""""&amp;"id"&amp;""""&amp;":"&amp;""""&amp;A326&amp;""""&amp;","&amp;""""&amp;"car_part_id"&amp;""""&amp;":"&amp;""""&amp;B326&amp;""""&amp;","&amp;""""&amp;"bestbuy_id"&amp;""""&amp;":"&amp;""""&amp;C326&amp;""""&amp;","&amp;""""&amp;"category"&amp;""""&amp;":"&amp;""""&amp;D326&amp;""""&amp;","&amp;""""&amp;"brand"&amp;""""&amp;":"&amp;""""&amp;E326&amp;""""&amp;","&amp;""""&amp;"name"&amp;""""&amp;":"&amp;""""&amp;F326&amp;""""&amp;","&amp;""""&amp;"value"&amp;""""&amp;":"&amp;""""&amp;G326&amp;""""&amp;","&amp;""""&amp;"description"&amp;""""&amp;":"&amp;""""&amp;H326&amp;""""&amp;","&amp;""""&amp;"price"&amp;""""&amp;":"&amp;""""&amp;H326&amp;""""&amp;"},"</f>
        <v>{"id":"325","car_part_id":"325","bestbuy_id":"1996","category":"battery","brand":"energizer","name":"D31L","value":"","description":"7050","price":"7050"},</v>
      </c>
      <c r="W326" s="5" t="str">
        <f aca="false">IFERROR(VLOOKUP(B326,Sheet11!$B$2:$I$70,7,0),"")</f>
        <v/>
      </c>
      <c r="X326" s="5" t="str">
        <f aca="false">TRIM(I326)&amp;TRIM(W326)</f>
        <v>{"id":"325","car_part_id":"325","bestbuy_id":"1996","category":"battery","brand":"energizer","name":"D31L","value":"","description":"7050","price":"7050"},</v>
      </c>
    </row>
    <row r="327" customFormat="false" ht="13.8" hidden="false" customHeight="false" outlineLevel="0" collapsed="false">
      <c r="A327" s="5" t="n">
        <v>326</v>
      </c>
      <c r="B327" s="5" t="n">
        <v>326</v>
      </c>
      <c r="C327" s="5" t="n">
        <f aca="false">VLOOKUP(A327,car_part!$A$2:$K$620,11,0)</f>
        <v>1996</v>
      </c>
      <c r="D327" s="5" t="s">
        <v>784</v>
      </c>
      <c r="E327" s="5" t="s">
        <v>785</v>
      </c>
      <c r="F327" s="5" t="str">
        <f aca="false">VLOOKUP(B327,car_part!A327:H945,8,0)</f>
        <v>D31L</v>
      </c>
      <c r="G327" s="20"/>
      <c r="H327" s="21" t="n">
        <v>7050</v>
      </c>
      <c r="I327" s="5" t="str">
        <f aca="false">"{"&amp;""""&amp;"id"&amp;""""&amp;":"&amp;""""&amp;A327&amp;""""&amp;","&amp;""""&amp;"car_part_id"&amp;""""&amp;":"&amp;""""&amp;B327&amp;""""&amp;","&amp;""""&amp;"bestbuy_id"&amp;""""&amp;":"&amp;""""&amp;C327&amp;""""&amp;","&amp;""""&amp;"category"&amp;""""&amp;":"&amp;""""&amp;D327&amp;""""&amp;","&amp;""""&amp;"brand"&amp;""""&amp;":"&amp;""""&amp;E327&amp;""""&amp;","&amp;""""&amp;"name"&amp;""""&amp;":"&amp;""""&amp;F327&amp;""""&amp;","&amp;""""&amp;"value"&amp;""""&amp;":"&amp;""""&amp;G327&amp;""""&amp;","&amp;""""&amp;"description"&amp;""""&amp;":"&amp;""""&amp;H327&amp;""""&amp;","&amp;""""&amp;"price"&amp;""""&amp;":"&amp;""""&amp;H327&amp;""""&amp;"},"</f>
        <v>{"id":"326","car_part_id":"326","bestbuy_id":"1996","category":"battery","brand":"energizer","name":"D31L","value":"","description":"7050","price":"7050"},</v>
      </c>
      <c r="W327" s="5" t="str">
        <f aca="false">IFERROR(VLOOKUP(B327,Sheet11!$B$2:$I$70,7,0),"")</f>
        <v/>
      </c>
      <c r="X327" s="5" t="str">
        <f aca="false">TRIM(I327)&amp;TRIM(W327)</f>
        <v>{"id":"326","car_part_id":"326","bestbuy_id":"1996","category":"battery","brand":"energizer","name":"D31L","value":"","description":"7050","price":"7050"},</v>
      </c>
    </row>
    <row r="328" customFormat="false" ht="13.8" hidden="false" customHeight="false" outlineLevel="0" collapsed="false">
      <c r="A328" s="5" t="n">
        <v>327</v>
      </c>
      <c r="B328" s="5" t="n">
        <v>327</v>
      </c>
      <c r="C328" s="5" t="n">
        <f aca="false">VLOOKUP(A328,car_part!$A$2:$K$620,11,0)</f>
        <v>1996</v>
      </c>
      <c r="D328" s="5" t="s">
        <v>784</v>
      </c>
      <c r="E328" s="5" t="s">
        <v>785</v>
      </c>
      <c r="F328" s="5" t="str">
        <f aca="false">VLOOKUP(B328,car_part!A328:H946,8,0)</f>
        <v>D31L</v>
      </c>
      <c r="G328" s="20"/>
      <c r="H328" s="21" t="n">
        <v>7050</v>
      </c>
      <c r="I328" s="5" t="str">
        <f aca="false">"{"&amp;""""&amp;"id"&amp;""""&amp;":"&amp;""""&amp;A328&amp;""""&amp;","&amp;""""&amp;"car_part_id"&amp;""""&amp;":"&amp;""""&amp;B328&amp;""""&amp;","&amp;""""&amp;"bestbuy_id"&amp;""""&amp;":"&amp;""""&amp;C328&amp;""""&amp;","&amp;""""&amp;"category"&amp;""""&amp;":"&amp;""""&amp;D328&amp;""""&amp;","&amp;""""&amp;"brand"&amp;""""&amp;":"&amp;""""&amp;E328&amp;""""&amp;","&amp;""""&amp;"name"&amp;""""&amp;":"&amp;""""&amp;F328&amp;""""&amp;","&amp;""""&amp;"value"&amp;""""&amp;":"&amp;""""&amp;G328&amp;""""&amp;","&amp;""""&amp;"description"&amp;""""&amp;":"&amp;""""&amp;H328&amp;""""&amp;","&amp;""""&amp;"price"&amp;""""&amp;":"&amp;""""&amp;H328&amp;""""&amp;"},"</f>
        <v>{"id":"327","car_part_id":"327","bestbuy_id":"1996","category":"battery","brand":"energizer","name":"D31L","value":"","description":"7050","price":"7050"},</v>
      </c>
      <c r="W328" s="5" t="str">
        <f aca="false">IFERROR(VLOOKUP(B328,Sheet11!$B$2:$I$70,7,0),"")</f>
        <v/>
      </c>
      <c r="X328" s="5" t="str">
        <f aca="false">TRIM(I328)&amp;TRIM(W328)</f>
        <v>{"id":"327","car_part_id":"327","bestbuy_id":"1996","category":"battery","brand":"energizer","name":"D31L","value":"","description":"7050","price":"7050"},</v>
      </c>
    </row>
    <row r="329" customFormat="false" ht="13.8" hidden="false" customHeight="false" outlineLevel="0" collapsed="false">
      <c r="A329" s="5" t="n">
        <v>328</v>
      </c>
      <c r="B329" s="5" t="n">
        <v>328</v>
      </c>
      <c r="C329" s="5" t="n">
        <f aca="false">VLOOKUP(A329,car_part!$A$2:$K$620,11,0)</f>
        <v>1996</v>
      </c>
      <c r="D329" s="5" t="s">
        <v>784</v>
      </c>
      <c r="E329" s="5" t="s">
        <v>785</v>
      </c>
      <c r="F329" s="5" t="str">
        <f aca="false">VLOOKUP(B329,car_part!A329:H947,8,0)</f>
        <v>D31L</v>
      </c>
      <c r="G329" s="20"/>
      <c r="H329" s="21" t="n">
        <v>7050</v>
      </c>
      <c r="I329" s="5" t="str">
        <f aca="false">"{"&amp;""""&amp;"id"&amp;""""&amp;":"&amp;""""&amp;A329&amp;""""&amp;","&amp;""""&amp;"car_part_id"&amp;""""&amp;":"&amp;""""&amp;B329&amp;""""&amp;","&amp;""""&amp;"bestbuy_id"&amp;""""&amp;":"&amp;""""&amp;C329&amp;""""&amp;","&amp;""""&amp;"category"&amp;""""&amp;":"&amp;""""&amp;D329&amp;""""&amp;","&amp;""""&amp;"brand"&amp;""""&amp;":"&amp;""""&amp;E329&amp;""""&amp;","&amp;""""&amp;"name"&amp;""""&amp;":"&amp;""""&amp;F329&amp;""""&amp;","&amp;""""&amp;"value"&amp;""""&amp;":"&amp;""""&amp;G329&amp;""""&amp;","&amp;""""&amp;"description"&amp;""""&amp;":"&amp;""""&amp;H329&amp;""""&amp;","&amp;""""&amp;"price"&amp;""""&amp;":"&amp;""""&amp;H329&amp;""""&amp;"},"</f>
        <v>{"id":"328","car_part_id":"328","bestbuy_id":"1996","category":"battery","brand":"energizer","name":"D31L","value":"","description":"7050","price":"7050"},</v>
      </c>
      <c r="W329" s="5" t="str">
        <f aca="false">IFERROR(VLOOKUP(B329,Sheet11!$B$2:$I$70,7,0),"")</f>
        <v/>
      </c>
      <c r="X329" s="5" t="str">
        <f aca="false">TRIM(I329)&amp;TRIM(W329)</f>
        <v>{"id":"328","car_part_id":"328","bestbuy_id":"1996","category":"battery","brand":"energizer","name":"D31L","value":"","description":"7050","price":"7050"},</v>
      </c>
    </row>
    <row r="330" customFormat="false" ht="13.8" hidden="false" customHeight="false" outlineLevel="0" collapsed="false">
      <c r="A330" s="5" t="n">
        <v>329</v>
      </c>
      <c r="B330" s="5" t="n">
        <v>329</v>
      </c>
      <c r="C330" s="5" t="n">
        <f aca="false">VLOOKUP(A330,car_part!$A$2:$K$620,11,0)</f>
        <v>1995</v>
      </c>
      <c r="D330" s="5" t="s">
        <v>784</v>
      </c>
      <c r="E330" s="5" t="s">
        <v>785</v>
      </c>
      <c r="F330" s="5" t="str">
        <f aca="false">VLOOKUP(B330,car_part!A330:H948,8,0)</f>
        <v>D26L</v>
      </c>
      <c r="G330" s="23"/>
      <c r="H330" s="21" t="n">
        <v>6300</v>
      </c>
      <c r="I330" s="5" t="str">
        <f aca="false">"{"&amp;""""&amp;"id"&amp;""""&amp;":"&amp;""""&amp;A330&amp;""""&amp;","&amp;""""&amp;"car_part_id"&amp;""""&amp;":"&amp;""""&amp;B330&amp;""""&amp;","&amp;""""&amp;"bestbuy_id"&amp;""""&amp;":"&amp;""""&amp;C330&amp;""""&amp;","&amp;""""&amp;"category"&amp;""""&amp;":"&amp;""""&amp;D330&amp;""""&amp;","&amp;""""&amp;"brand"&amp;""""&amp;":"&amp;""""&amp;E330&amp;""""&amp;","&amp;""""&amp;"name"&amp;""""&amp;":"&amp;""""&amp;F330&amp;""""&amp;","&amp;""""&amp;"value"&amp;""""&amp;":"&amp;""""&amp;G330&amp;""""&amp;","&amp;""""&amp;"description"&amp;""""&amp;":"&amp;""""&amp;H330&amp;""""&amp;","&amp;""""&amp;"price"&amp;""""&amp;":"&amp;""""&amp;H330&amp;""""&amp;"},"</f>
        <v>{"id":"329","car_part_id":"329","bestbuy_id":"1995","category":"battery","brand":"energizer","name":"D26L","value":"","description":"6300","price":"6300"},</v>
      </c>
      <c r="W330" s="5" t="str">
        <f aca="false">IFERROR(VLOOKUP(B330,Sheet11!$B$2:$I$70,7,0),"")</f>
        <v/>
      </c>
      <c r="X330" s="5" t="str">
        <f aca="false">TRIM(I330)&amp;TRIM(W330)</f>
        <v>{"id":"329","car_part_id":"329","bestbuy_id":"1995","category":"battery","brand":"energizer","name":"D26L","value":"","description":"6300","price":"6300"},</v>
      </c>
    </row>
    <row r="331" customFormat="false" ht="13.8" hidden="false" customHeight="false" outlineLevel="0" collapsed="false">
      <c r="A331" s="5" t="n">
        <v>330</v>
      </c>
      <c r="B331" s="5" t="n">
        <v>330</v>
      </c>
      <c r="C331" s="5" t="n">
        <f aca="false">VLOOKUP(A331,car_part!$A$2:$K$620,11,0)</f>
        <v>2003</v>
      </c>
      <c r="D331" s="5" t="s">
        <v>784</v>
      </c>
      <c r="E331" s="5" t="s">
        <v>785</v>
      </c>
      <c r="F331" s="0"/>
      <c r="G331" s="20"/>
      <c r="H331" s="21" t="n">
        <v>17020</v>
      </c>
      <c r="I331" s="5" t="str">
        <f aca="false">"{"&amp;""""&amp;"id"&amp;""""&amp;":"&amp;""""&amp;A331&amp;""""&amp;","&amp;""""&amp;"car_part_id"&amp;""""&amp;":"&amp;""""&amp;B331&amp;""""&amp;","&amp;""""&amp;"bestbuy_id"&amp;""""&amp;":"&amp;""""&amp;C331&amp;""""&amp;","&amp;""""&amp;"category"&amp;""""&amp;":"&amp;""""&amp;D331&amp;""""&amp;","&amp;""""&amp;"brand"&amp;""""&amp;":"&amp;""""&amp;E331&amp;""""&amp;","&amp;""""&amp;"name"&amp;""""&amp;":"&amp;""""&amp;F331&amp;""""&amp;","&amp;""""&amp;"value"&amp;""""&amp;":"&amp;""""&amp;G331&amp;""""&amp;","&amp;""""&amp;"description"&amp;""""&amp;":"&amp;""""&amp;H331&amp;""""&amp;","&amp;""""&amp;"price"&amp;""""&amp;":"&amp;""""&amp;H331&amp;""""&amp;"},"</f>
        <v>{"id":"330","car_part_id":"330","bestbuy_id":"2003","category":"battery","brand":"energizer","name":"","value":"","description":"17020","price":"17020"},</v>
      </c>
      <c r="W331" s="5" t="str">
        <f aca="false">IFERROR(VLOOKUP(B331,Sheet11!$B$2:$I$70,7,0),"")</f>
        <v/>
      </c>
      <c r="X331" s="5" t="str">
        <f aca="false">TRIM(I331)&amp;TRIM(W331)</f>
        <v>{"id":"330","car_part_id":"330","bestbuy_id":"2003","category":"battery","brand":"energizer","name":"","value":"","description":"17020","price":"17020"},</v>
      </c>
    </row>
    <row r="332" customFormat="false" ht="13.8" hidden="false" customHeight="false" outlineLevel="0" collapsed="false">
      <c r="A332" s="5" t="n">
        <v>331</v>
      </c>
      <c r="B332" s="5" t="n">
        <v>331</v>
      </c>
      <c r="C332" s="5" t="n">
        <f aca="false">VLOOKUP(A332,car_part!$A$2:$K$620,11,0)</f>
        <v>2003</v>
      </c>
      <c r="D332" s="5" t="s">
        <v>784</v>
      </c>
      <c r="E332" s="5" t="s">
        <v>785</v>
      </c>
      <c r="F332" s="0"/>
      <c r="G332" s="20"/>
      <c r="H332" s="21" t="n">
        <v>17020</v>
      </c>
      <c r="I332" s="5" t="str">
        <f aca="false">"{"&amp;""""&amp;"id"&amp;""""&amp;":"&amp;""""&amp;A332&amp;""""&amp;","&amp;""""&amp;"car_part_id"&amp;""""&amp;":"&amp;""""&amp;B332&amp;""""&amp;","&amp;""""&amp;"bestbuy_id"&amp;""""&amp;":"&amp;""""&amp;C332&amp;""""&amp;","&amp;""""&amp;"category"&amp;""""&amp;":"&amp;""""&amp;D332&amp;""""&amp;","&amp;""""&amp;"brand"&amp;""""&amp;":"&amp;""""&amp;E332&amp;""""&amp;","&amp;""""&amp;"name"&amp;""""&amp;":"&amp;""""&amp;F332&amp;""""&amp;","&amp;""""&amp;"value"&amp;""""&amp;":"&amp;""""&amp;G332&amp;""""&amp;","&amp;""""&amp;"description"&amp;""""&amp;":"&amp;""""&amp;H332&amp;""""&amp;","&amp;""""&amp;"price"&amp;""""&amp;":"&amp;""""&amp;H332&amp;""""&amp;"},"</f>
        <v>{"id":"331","car_part_id":"331","bestbuy_id":"2003","category":"battery","brand":"energizer","name":"","value":"","description":"17020","price":"17020"},</v>
      </c>
      <c r="W332" s="5" t="str">
        <f aca="false">IFERROR(VLOOKUP(B332,Sheet11!$B$2:$I$70,7,0),"")</f>
        <v/>
      </c>
      <c r="X332" s="5" t="str">
        <f aca="false">TRIM(I332)&amp;TRIM(W332)</f>
        <v>{"id":"331","car_part_id":"331","bestbuy_id":"2003","category":"battery","brand":"energizer","name":"","value":"","description":"17020","price":"17020"},</v>
      </c>
    </row>
    <row r="333" customFormat="false" ht="13.8" hidden="false" customHeight="false" outlineLevel="0" collapsed="false">
      <c r="A333" s="5" t="n">
        <v>332</v>
      </c>
      <c r="B333" s="5" t="n">
        <v>332</v>
      </c>
      <c r="C333" s="5" t="n">
        <f aca="false">VLOOKUP(A333,car_part!$A$2:$K$620,11,0)</f>
        <v>2003</v>
      </c>
      <c r="D333" s="5" t="s">
        <v>784</v>
      </c>
      <c r="E333" s="5" t="s">
        <v>785</v>
      </c>
      <c r="F333" s="0"/>
      <c r="G333" s="20"/>
      <c r="H333" s="21" t="n">
        <v>17020</v>
      </c>
      <c r="I333" s="5" t="str">
        <f aca="false">"{"&amp;""""&amp;"id"&amp;""""&amp;":"&amp;""""&amp;A333&amp;""""&amp;","&amp;""""&amp;"car_part_id"&amp;""""&amp;":"&amp;""""&amp;B333&amp;""""&amp;","&amp;""""&amp;"bestbuy_id"&amp;""""&amp;":"&amp;""""&amp;C333&amp;""""&amp;","&amp;""""&amp;"category"&amp;""""&amp;":"&amp;""""&amp;D333&amp;""""&amp;","&amp;""""&amp;"brand"&amp;""""&amp;":"&amp;""""&amp;E333&amp;""""&amp;","&amp;""""&amp;"name"&amp;""""&amp;":"&amp;""""&amp;F333&amp;""""&amp;","&amp;""""&amp;"value"&amp;""""&amp;":"&amp;""""&amp;G333&amp;""""&amp;","&amp;""""&amp;"description"&amp;""""&amp;":"&amp;""""&amp;H333&amp;""""&amp;","&amp;""""&amp;"price"&amp;""""&amp;":"&amp;""""&amp;H333&amp;""""&amp;"},"</f>
        <v>{"id":"332","car_part_id":"332","bestbuy_id":"2003","category":"battery","brand":"energizer","name":"","value":"","description":"17020","price":"17020"},</v>
      </c>
      <c r="W333" s="5" t="str">
        <f aca="false">IFERROR(VLOOKUP(B333,Sheet11!$B$2:$I$70,7,0),"")</f>
        <v/>
      </c>
      <c r="X333" s="5" t="str">
        <f aca="false">TRIM(I333)&amp;TRIM(W333)</f>
        <v>{"id":"332","car_part_id":"332","bestbuy_id":"2003","category":"battery","brand":"energizer","name":"","value":"","description":"17020","price":"17020"},</v>
      </c>
    </row>
    <row r="334" customFormat="false" ht="13.8" hidden="false" customHeight="false" outlineLevel="0" collapsed="false">
      <c r="A334" s="5" t="n">
        <v>333</v>
      </c>
      <c r="B334" s="5" t="n">
        <v>333</v>
      </c>
      <c r="C334" s="5" t="n">
        <f aca="false">VLOOKUP(A334,car_part!$A$2:$K$620,11,0)</f>
        <v>2003</v>
      </c>
      <c r="D334" s="5" t="s">
        <v>784</v>
      </c>
      <c r="E334" s="5" t="s">
        <v>785</v>
      </c>
      <c r="F334" s="0"/>
      <c r="G334" s="20"/>
      <c r="H334" s="21" t="n">
        <v>17020</v>
      </c>
      <c r="I334" s="5" t="str">
        <f aca="false">"{"&amp;""""&amp;"id"&amp;""""&amp;":"&amp;""""&amp;A334&amp;""""&amp;","&amp;""""&amp;"car_part_id"&amp;""""&amp;":"&amp;""""&amp;B334&amp;""""&amp;","&amp;""""&amp;"bestbuy_id"&amp;""""&amp;":"&amp;""""&amp;C334&amp;""""&amp;","&amp;""""&amp;"category"&amp;""""&amp;":"&amp;""""&amp;D334&amp;""""&amp;","&amp;""""&amp;"brand"&amp;""""&amp;":"&amp;""""&amp;E334&amp;""""&amp;","&amp;""""&amp;"name"&amp;""""&amp;":"&amp;""""&amp;F334&amp;""""&amp;","&amp;""""&amp;"value"&amp;""""&amp;":"&amp;""""&amp;G334&amp;""""&amp;","&amp;""""&amp;"description"&amp;""""&amp;":"&amp;""""&amp;H334&amp;""""&amp;","&amp;""""&amp;"price"&amp;""""&amp;":"&amp;""""&amp;H334&amp;""""&amp;"},"</f>
        <v>{"id":"333","car_part_id":"333","bestbuy_id":"2003","category":"battery","brand":"energizer","name":"","value":"","description":"17020","price":"17020"},</v>
      </c>
      <c r="W334" s="5" t="str">
        <f aca="false">IFERROR(VLOOKUP(B334,Sheet11!$B$2:$I$70,7,0),"")</f>
        <v/>
      </c>
      <c r="X334" s="5" t="str">
        <f aca="false">TRIM(I334)&amp;TRIM(W334)</f>
        <v>{"id":"333","car_part_id":"333","bestbuy_id":"2003","category":"battery","brand":"energizer","name":"","value":"","description":"17020","price":"17020"},</v>
      </c>
    </row>
    <row r="335" customFormat="false" ht="13.8" hidden="false" customHeight="false" outlineLevel="0" collapsed="false">
      <c r="A335" s="5" t="n">
        <v>334</v>
      </c>
      <c r="B335" s="5" t="n">
        <v>334</v>
      </c>
      <c r="C335" s="5" t="n">
        <f aca="false">VLOOKUP(A335,car_part!$A$2:$K$620,11,0)</f>
        <v>1983</v>
      </c>
      <c r="D335" s="5" t="s">
        <v>784</v>
      </c>
      <c r="E335" s="5" t="s">
        <v>785</v>
      </c>
      <c r="F335" s="5" t="str">
        <f aca="false">VLOOKUP(B335,car_part!A335:H953,8,0)</f>
        <v>D23L</v>
      </c>
      <c r="G335" s="20"/>
      <c r="H335" s="21" t="n">
        <v>5950</v>
      </c>
      <c r="I335" s="5" t="str">
        <f aca="false">"{"&amp;""""&amp;"id"&amp;""""&amp;":"&amp;""""&amp;A335&amp;""""&amp;","&amp;""""&amp;"car_part_id"&amp;""""&amp;":"&amp;""""&amp;B335&amp;""""&amp;","&amp;""""&amp;"bestbuy_id"&amp;""""&amp;":"&amp;""""&amp;C335&amp;""""&amp;","&amp;""""&amp;"category"&amp;""""&amp;":"&amp;""""&amp;D335&amp;""""&amp;","&amp;""""&amp;"brand"&amp;""""&amp;":"&amp;""""&amp;E335&amp;""""&amp;","&amp;""""&amp;"name"&amp;""""&amp;":"&amp;""""&amp;F335&amp;""""&amp;","&amp;""""&amp;"value"&amp;""""&amp;":"&amp;""""&amp;G335&amp;""""&amp;","&amp;""""&amp;"description"&amp;""""&amp;":"&amp;""""&amp;H335&amp;""""&amp;","&amp;""""&amp;"price"&amp;""""&amp;":"&amp;""""&amp;H335&amp;""""&amp;"},"</f>
        <v>{"id":"334","car_part_id":"334","bestbuy_id":"1983","category":"battery","brand":"energizer","name":"D23L","value":"","description":"5950","price":"5950"},</v>
      </c>
      <c r="W335" s="5" t="str">
        <f aca="false">IFERROR(VLOOKUP(B335,Sheet11!$B$2:$I$70,7,0),"")</f>
        <v/>
      </c>
      <c r="X335" s="5" t="str">
        <f aca="false">TRIM(I335)&amp;TRIM(W335)</f>
        <v>{"id":"334","car_part_id":"334","bestbuy_id":"1983","category":"battery","brand":"energizer","name":"D23L","value":"","description":"5950","price":"5950"},</v>
      </c>
    </row>
    <row r="336" customFormat="false" ht="13.8" hidden="false" customHeight="false" outlineLevel="0" collapsed="false">
      <c r="A336" s="5" t="n">
        <v>335</v>
      </c>
      <c r="B336" s="5" t="n">
        <v>335</v>
      </c>
      <c r="C336" s="5" t="n">
        <f aca="false">VLOOKUP(A336,car_part!$A$2:$K$620,11,0)</f>
        <v>1995</v>
      </c>
      <c r="D336" s="5" t="s">
        <v>784</v>
      </c>
      <c r="E336" s="5" t="s">
        <v>785</v>
      </c>
      <c r="F336" s="5" t="str">
        <f aca="false">VLOOKUP(B336,car_part!A336:H954,8,0)</f>
        <v>D26L</v>
      </c>
      <c r="G336" s="20"/>
      <c r="H336" s="21" t="n">
        <v>6300</v>
      </c>
      <c r="I336" s="5" t="str">
        <f aca="false">"{"&amp;""""&amp;"id"&amp;""""&amp;":"&amp;""""&amp;A336&amp;""""&amp;","&amp;""""&amp;"car_part_id"&amp;""""&amp;":"&amp;""""&amp;B336&amp;""""&amp;","&amp;""""&amp;"bestbuy_id"&amp;""""&amp;":"&amp;""""&amp;C336&amp;""""&amp;","&amp;""""&amp;"category"&amp;""""&amp;":"&amp;""""&amp;D336&amp;""""&amp;","&amp;""""&amp;"brand"&amp;""""&amp;":"&amp;""""&amp;E336&amp;""""&amp;","&amp;""""&amp;"name"&amp;""""&amp;":"&amp;""""&amp;F336&amp;""""&amp;","&amp;""""&amp;"value"&amp;""""&amp;":"&amp;""""&amp;G336&amp;""""&amp;","&amp;""""&amp;"description"&amp;""""&amp;":"&amp;""""&amp;H336&amp;""""&amp;","&amp;""""&amp;"price"&amp;""""&amp;":"&amp;""""&amp;H336&amp;""""&amp;"},"</f>
        <v>{"id":"335","car_part_id":"335","bestbuy_id":"1995","category":"battery","brand":"energizer","name":"D26L","value":"","description":"6300","price":"6300"},</v>
      </c>
      <c r="W336" s="5" t="str">
        <f aca="false">IFERROR(VLOOKUP(B336,Sheet11!$B$2:$I$70,7,0),"")</f>
        <v/>
      </c>
      <c r="X336" s="5" t="str">
        <f aca="false">TRIM(I336)&amp;TRIM(W336)</f>
        <v>{"id":"335","car_part_id":"335","bestbuy_id":"1995","category":"battery","brand":"energizer","name":"D26L","value":"","description":"6300","price":"6300"},</v>
      </c>
    </row>
    <row r="337" customFormat="false" ht="13.8" hidden="false" customHeight="false" outlineLevel="0" collapsed="false">
      <c r="A337" s="5" t="n">
        <v>336</v>
      </c>
      <c r="B337" s="5" t="n">
        <v>336</v>
      </c>
      <c r="C337" s="5" t="n">
        <f aca="false">VLOOKUP(A337,car_part!$A$2:$K$620,11,0)</f>
        <v>1983</v>
      </c>
      <c r="D337" s="5" t="s">
        <v>784</v>
      </c>
      <c r="E337" s="5" t="s">
        <v>785</v>
      </c>
      <c r="F337" s="5" t="str">
        <f aca="false">VLOOKUP(B337,car_part!A337:H955,8,0)</f>
        <v>D23L</v>
      </c>
      <c r="G337" s="20"/>
      <c r="H337" s="21" t="n">
        <v>5950</v>
      </c>
      <c r="I337" s="5" t="str">
        <f aca="false">"{"&amp;""""&amp;"id"&amp;""""&amp;":"&amp;""""&amp;A337&amp;""""&amp;","&amp;""""&amp;"car_part_id"&amp;""""&amp;":"&amp;""""&amp;B337&amp;""""&amp;","&amp;""""&amp;"bestbuy_id"&amp;""""&amp;":"&amp;""""&amp;C337&amp;""""&amp;","&amp;""""&amp;"category"&amp;""""&amp;":"&amp;""""&amp;D337&amp;""""&amp;","&amp;""""&amp;"brand"&amp;""""&amp;":"&amp;""""&amp;E337&amp;""""&amp;","&amp;""""&amp;"name"&amp;""""&amp;":"&amp;""""&amp;F337&amp;""""&amp;","&amp;""""&amp;"value"&amp;""""&amp;":"&amp;""""&amp;G337&amp;""""&amp;","&amp;""""&amp;"description"&amp;""""&amp;":"&amp;""""&amp;H337&amp;""""&amp;","&amp;""""&amp;"price"&amp;""""&amp;":"&amp;""""&amp;H337&amp;""""&amp;"},"</f>
        <v>{"id":"336","car_part_id":"336","bestbuy_id":"1983","category":"battery","brand":"energizer","name":"D23L","value":"","description":"5950","price":"5950"},</v>
      </c>
      <c r="W337" s="5" t="str">
        <f aca="false">IFERROR(VLOOKUP(B337,Sheet11!$B$2:$I$70,7,0),"")</f>
        <v/>
      </c>
      <c r="X337" s="5" t="str">
        <f aca="false">TRIM(I337)&amp;TRIM(W337)</f>
        <v>{"id":"336","car_part_id":"336","bestbuy_id":"1983","category":"battery","brand":"energizer","name":"D23L","value":"","description":"5950","price":"5950"},</v>
      </c>
    </row>
    <row r="338" customFormat="false" ht="13.8" hidden="false" customHeight="false" outlineLevel="0" collapsed="false">
      <c r="A338" s="5" t="n">
        <v>337</v>
      </c>
      <c r="B338" s="5" t="n">
        <v>337</v>
      </c>
      <c r="C338" s="5" t="n">
        <f aca="false">VLOOKUP(A338,car_part!$A$2:$K$620,11,0)</f>
        <v>1996</v>
      </c>
      <c r="D338" s="5" t="s">
        <v>784</v>
      </c>
      <c r="E338" s="5" t="s">
        <v>785</v>
      </c>
      <c r="F338" s="5" t="str">
        <f aca="false">VLOOKUP(B338,car_part!A338:H956,8,0)</f>
        <v>D31L</v>
      </c>
      <c r="G338" s="20"/>
      <c r="H338" s="21" t="n">
        <v>7050</v>
      </c>
      <c r="I338" s="5" t="str">
        <f aca="false">"{"&amp;""""&amp;"id"&amp;""""&amp;":"&amp;""""&amp;A338&amp;""""&amp;","&amp;""""&amp;"car_part_id"&amp;""""&amp;":"&amp;""""&amp;B338&amp;""""&amp;","&amp;""""&amp;"bestbuy_id"&amp;""""&amp;":"&amp;""""&amp;C338&amp;""""&amp;","&amp;""""&amp;"category"&amp;""""&amp;":"&amp;""""&amp;D338&amp;""""&amp;","&amp;""""&amp;"brand"&amp;""""&amp;":"&amp;""""&amp;E338&amp;""""&amp;","&amp;""""&amp;"name"&amp;""""&amp;":"&amp;""""&amp;F338&amp;""""&amp;","&amp;""""&amp;"value"&amp;""""&amp;":"&amp;""""&amp;G338&amp;""""&amp;","&amp;""""&amp;"description"&amp;""""&amp;":"&amp;""""&amp;H338&amp;""""&amp;","&amp;""""&amp;"price"&amp;""""&amp;":"&amp;""""&amp;H338&amp;""""&amp;"},"</f>
        <v>{"id":"337","car_part_id":"337","bestbuy_id":"1996","category":"battery","brand":"energizer","name":"D31L","value":"","description":"7050","price":"7050"},</v>
      </c>
      <c r="W338" s="5" t="str">
        <f aca="false">IFERROR(VLOOKUP(B338,Sheet11!$B$2:$I$70,7,0),"")</f>
        <v/>
      </c>
      <c r="X338" s="5" t="str">
        <f aca="false">TRIM(I338)&amp;TRIM(W338)</f>
        <v>{"id":"337","car_part_id":"337","bestbuy_id":"1996","category":"battery","brand":"energizer","name":"D31L","value":"","description":"7050","price":"7050"},</v>
      </c>
    </row>
    <row r="339" customFormat="false" ht="13.8" hidden="false" customHeight="false" outlineLevel="0" collapsed="false">
      <c r="A339" s="5" t="n">
        <v>338</v>
      </c>
      <c r="B339" s="5" t="n">
        <v>338</v>
      </c>
      <c r="C339" s="5" t="n">
        <f aca="false">VLOOKUP(A339,car_part!$A$2:$K$620,11,0)</f>
        <v>1996</v>
      </c>
      <c r="D339" s="5" t="s">
        <v>784</v>
      </c>
      <c r="E339" s="5" t="s">
        <v>785</v>
      </c>
      <c r="F339" s="5" t="str">
        <f aca="false">VLOOKUP(B339,car_part!A339:H957,8,0)</f>
        <v>D31L</v>
      </c>
      <c r="G339" s="20"/>
      <c r="H339" s="21" t="n">
        <v>7050</v>
      </c>
      <c r="I339" s="5" t="str">
        <f aca="false">"{"&amp;""""&amp;"id"&amp;""""&amp;":"&amp;""""&amp;A339&amp;""""&amp;","&amp;""""&amp;"car_part_id"&amp;""""&amp;":"&amp;""""&amp;B339&amp;""""&amp;","&amp;""""&amp;"bestbuy_id"&amp;""""&amp;":"&amp;""""&amp;C339&amp;""""&amp;","&amp;""""&amp;"category"&amp;""""&amp;":"&amp;""""&amp;D339&amp;""""&amp;","&amp;""""&amp;"brand"&amp;""""&amp;":"&amp;""""&amp;E339&amp;""""&amp;","&amp;""""&amp;"name"&amp;""""&amp;":"&amp;""""&amp;F339&amp;""""&amp;","&amp;""""&amp;"value"&amp;""""&amp;":"&amp;""""&amp;G339&amp;""""&amp;","&amp;""""&amp;"description"&amp;""""&amp;":"&amp;""""&amp;H339&amp;""""&amp;","&amp;""""&amp;"price"&amp;""""&amp;":"&amp;""""&amp;H339&amp;""""&amp;"},"</f>
        <v>{"id":"338","car_part_id":"338","bestbuy_id":"1996","category":"battery","brand":"energizer","name":"D31L","value":"","description":"7050","price":"7050"},</v>
      </c>
      <c r="W339" s="5" t="str">
        <f aca="false">IFERROR(VLOOKUP(B339,Sheet11!$B$2:$I$70,7,0),"")</f>
        <v/>
      </c>
      <c r="X339" s="5" t="str">
        <f aca="false">TRIM(I339)&amp;TRIM(W339)</f>
        <v>{"id":"338","car_part_id":"338","bestbuy_id":"1996","category":"battery","brand":"energizer","name":"D31L","value":"","description":"7050","price":"7050"},</v>
      </c>
    </row>
    <row r="340" customFormat="false" ht="13.8" hidden="false" customHeight="false" outlineLevel="0" collapsed="false">
      <c r="A340" s="5" t="n">
        <v>339</v>
      </c>
      <c r="B340" s="5" t="n">
        <v>339</v>
      </c>
      <c r="C340" s="5" t="n">
        <f aca="false">VLOOKUP(A340,car_part!$A$2:$K$620,11,0)</f>
        <v>1998</v>
      </c>
      <c r="D340" s="5" t="s">
        <v>784</v>
      </c>
      <c r="E340" s="5" t="s">
        <v>785</v>
      </c>
      <c r="F340" s="5" t="str">
        <f aca="false">VLOOKUP(B340,car_part!A340:H958,8,0)</f>
        <v>D31R</v>
      </c>
      <c r="G340" s="24"/>
      <c r="H340" s="21" t="n">
        <v>7050</v>
      </c>
      <c r="I340" s="5" t="str">
        <f aca="false">"{"&amp;""""&amp;"id"&amp;""""&amp;":"&amp;""""&amp;A340&amp;""""&amp;","&amp;""""&amp;"car_part_id"&amp;""""&amp;":"&amp;""""&amp;B340&amp;""""&amp;","&amp;""""&amp;"bestbuy_id"&amp;""""&amp;":"&amp;""""&amp;C340&amp;""""&amp;","&amp;""""&amp;"category"&amp;""""&amp;":"&amp;""""&amp;D340&amp;""""&amp;","&amp;""""&amp;"brand"&amp;""""&amp;":"&amp;""""&amp;E340&amp;""""&amp;","&amp;""""&amp;"name"&amp;""""&amp;":"&amp;""""&amp;F340&amp;""""&amp;","&amp;""""&amp;"value"&amp;""""&amp;":"&amp;""""&amp;G340&amp;""""&amp;","&amp;""""&amp;"description"&amp;""""&amp;":"&amp;""""&amp;H340&amp;""""&amp;","&amp;""""&amp;"price"&amp;""""&amp;":"&amp;""""&amp;H340&amp;""""&amp;"},"</f>
        <v>{"id":"339","car_part_id":"339","bestbuy_id":"1998","category":"battery","brand":"energizer","name":"D31R","value":"","description":"7050","price":"7050"},</v>
      </c>
      <c r="W340" s="5" t="str">
        <f aca="false">IFERROR(VLOOKUP(B340,Sheet11!$B$2:$I$70,7,0),"")</f>
        <v/>
      </c>
      <c r="X340" s="5" t="str">
        <f aca="false">TRIM(I340)&amp;TRIM(W340)</f>
        <v>{"id":"339","car_part_id":"339","bestbuy_id":"1998","category":"battery","brand":"energizer","name":"D31R","value":"","description":"7050","price":"7050"},</v>
      </c>
    </row>
    <row r="341" customFormat="false" ht="13.8" hidden="false" customHeight="false" outlineLevel="0" collapsed="false">
      <c r="A341" s="5" t="n">
        <v>340</v>
      </c>
      <c r="B341" s="5" t="n">
        <v>340</v>
      </c>
      <c r="C341" s="5" t="n">
        <f aca="false">VLOOKUP(A341,car_part!$A$2:$K$620,11,0)</f>
        <v>1983</v>
      </c>
      <c r="D341" s="5" t="s">
        <v>784</v>
      </c>
      <c r="E341" s="5" t="s">
        <v>785</v>
      </c>
      <c r="F341" s="5" t="str">
        <f aca="false">VLOOKUP(B341,car_part!A341:H959,8,0)</f>
        <v>D23L</v>
      </c>
      <c r="G341" s="24"/>
      <c r="H341" s="21" t="n">
        <v>5950</v>
      </c>
      <c r="I341" s="5" t="str">
        <f aca="false">"{"&amp;""""&amp;"id"&amp;""""&amp;":"&amp;""""&amp;A341&amp;""""&amp;","&amp;""""&amp;"car_part_id"&amp;""""&amp;":"&amp;""""&amp;B341&amp;""""&amp;","&amp;""""&amp;"bestbuy_id"&amp;""""&amp;":"&amp;""""&amp;C341&amp;""""&amp;","&amp;""""&amp;"category"&amp;""""&amp;":"&amp;""""&amp;D341&amp;""""&amp;","&amp;""""&amp;"brand"&amp;""""&amp;":"&amp;""""&amp;E341&amp;""""&amp;","&amp;""""&amp;"name"&amp;""""&amp;":"&amp;""""&amp;F341&amp;""""&amp;","&amp;""""&amp;"value"&amp;""""&amp;":"&amp;""""&amp;G341&amp;""""&amp;","&amp;""""&amp;"description"&amp;""""&amp;":"&amp;""""&amp;H341&amp;""""&amp;","&amp;""""&amp;"price"&amp;""""&amp;":"&amp;""""&amp;H341&amp;""""&amp;"},"</f>
        <v>{"id":"340","car_part_id":"340","bestbuy_id":"1983","category":"battery","brand":"energizer","name":"D23L","value":"","description":"5950","price":"5950"},</v>
      </c>
      <c r="W341" s="5" t="str">
        <f aca="false">IFERROR(VLOOKUP(B341,Sheet11!$B$2:$I$70,7,0),"")</f>
        <v/>
      </c>
      <c r="X341" s="5" t="str">
        <f aca="false">TRIM(I341)&amp;TRIM(W341)</f>
        <v>{"id":"340","car_part_id":"340","bestbuy_id":"1983","category":"battery","brand":"energizer","name":"D23L","value":"","description":"5950","price":"5950"},</v>
      </c>
    </row>
    <row r="342" customFormat="false" ht="13.8" hidden="false" customHeight="false" outlineLevel="0" collapsed="false">
      <c r="A342" s="5" t="n">
        <v>341</v>
      </c>
      <c r="B342" s="5" t="n">
        <v>341</v>
      </c>
      <c r="C342" s="5" t="n">
        <f aca="false">VLOOKUP(A342,car_part!$A$2:$K$620,11,0)</f>
        <v>1995</v>
      </c>
      <c r="D342" s="5" t="s">
        <v>784</v>
      </c>
      <c r="E342" s="5" t="s">
        <v>785</v>
      </c>
      <c r="F342" s="5" t="str">
        <f aca="false">VLOOKUP(B342,car_part!A342:H960,8,0)</f>
        <v>D26L</v>
      </c>
      <c r="G342" s="24"/>
      <c r="H342" s="21" t="n">
        <v>6300</v>
      </c>
      <c r="I342" s="5" t="str">
        <f aca="false">"{"&amp;""""&amp;"id"&amp;""""&amp;":"&amp;""""&amp;A342&amp;""""&amp;","&amp;""""&amp;"car_part_id"&amp;""""&amp;":"&amp;""""&amp;B342&amp;""""&amp;","&amp;""""&amp;"bestbuy_id"&amp;""""&amp;":"&amp;""""&amp;C342&amp;""""&amp;","&amp;""""&amp;"category"&amp;""""&amp;":"&amp;""""&amp;D342&amp;""""&amp;","&amp;""""&amp;"brand"&amp;""""&amp;":"&amp;""""&amp;E342&amp;""""&amp;","&amp;""""&amp;"name"&amp;""""&amp;":"&amp;""""&amp;F342&amp;""""&amp;","&amp;""""&amp;"value"&amp;""""&amp;":"&amp;""""&amp;G342&amp;""""&amp;","&amp;""""&amp;"description"&amp;""""&amp;":"&amp;""""&amp;H342&amp;""""&amp;","&amp;""""&amp;"price"&amp;""""&amp;":"&amp;""""&amp;H342&amp;""""&amp;"},"</f>
        <v>{"id":"341","car_part_id":"341","bestbuy_id":"1995","category":"battery","brand":"energizer","name":"D26L","value":"","description":"6300","price":"6300"},</v>
      </c>
      <c r="W342" s="5" t="str">
        <f aca="false">IFERROR(VLOOKUP(B342,Sheet11!$B$2:$I$70,7,0),"")</f>
        <v/>
      </c>
      <c r="X342" s="5" t="str">
        <f aca="false">TRIM(I342)&amp;TRIM(W342)</f>
        <v>{"id":"341","car_part_id":"341","bestbuy_id":"1995","category":"battery","brand":"energizer","name":"D26L","value":"","description":"6300","price":"6300"},</v>
      </c>
    </row>
    <row r="343" customFormat="false" ht="13.8" hidden="false" customHeight="false" outlineLevel="0" collapsed="false">
      <c r="A343" s="5" t="n">
        <v>342</v>
      </c>
      <c r="B343" s="5" t="n">
        <v>342</v>
      </c>
      <c r="C343" s="5" t="n">
        <v>1986</v>
      </c>
      <c r="D343" s="5" t="s">
        <v>784</v>
      </c>
      <c r="E343" s="5" t="s">
        <v>785</v>
      </c>
      <c r="F343" s="5" t="str">
        <f aca="false">VLOOKUP(B343,car_part!A343:H961,8,0)</f>
        <v>B24L</v>
      </c>
      <c r="G343" s="24"/>
      <c r="H343" s="21" t="n">
        <v>5300</v>
      </c>
      <c r="I343" s="5" t="str">
        <f aca="false">"{"&amp;""""&amp;"id"&amp;""""&amp;":"&amp;""""&amp;A343&amp;""""&amp;","&amp;""""&amp;"car_part_id"&amp;""""&amp;":"&amp;""""&amp;B343&amp;""""&amp;","&amp;""""&amp;"bestbuy_id"&amp;""""&amp;":"&amp;""""&amp;C343&amp;""""&amp;","&amp;""""&amp;"category"&amp;""""&amp;":"&amp;""""&amp;D343&amp;""""&amp;","&amp;""""&amp;"brand"&amp;""""&amp;":"&amp;""""&amp;E343&amp;""""&amp;","&amp;""""&amp;"name"&amp;""""&amp;":"&amp;""""&amp;F343&amp;""""&amp;","&amp;""""&amp;"value"&amp;""""&amp;":"&amp;""""&amp;G343&amp;""""&amp;","&amp;""""&amp;"description"&amp;""""&amp;":"&amp;""""&amp;H343&amp;""""&amp;","&amp;""""&amp;"price"&amp;""""&amp;":"&amp;""""&amp;H343&amp;""""&amp;"},"</f>
        <v>{"id":"342","car_part_id":"342","bestbuy_id":"1986","category":"battery","brand":"energizer","name":"B24L","value":"","description":"5300","price":"5300"},</v>
      </c>
      <c r="W343" s="5" t="str">
        <f aca="false">IFERROR(VLOOKUP(B343,Sheet11!$B$2:$I$70,7,0),"")</f>
        <v>{"id":"648","car_part_id":"342","bestbuy_id":"1993","category":"battery","brand":"energizer","name":"B24L","description":"","price":"5250"},</v>
      </c>
      <c r="X343" s="5" t="str">
        <f aca="false">TRIM(I343)&amp;TRIM(W343)</f>
        <v>{"id":"342","car_part_id":"342","bestbuy_id":"1986","category":"battery","brand":"energizer","name":"B24L","value":"","description":"5300","price":"5300"},{"id":"648","car_part_id":"342","bestbuy_id":"1993","category":"battery","brand":"energizer","name":"B24L","description":"","price":"5250"},</v>
      </c>
    </row>
    <row r="344" customFormat="false" ht="13.8" hidden="false" customHeight="false" outlineLevel="0" collapsed="false">
      <c r="A344" s="5" t="n">
        <v>343</v>
      </c>
      <c r="B344" s="5" t="n">
        <v>343</v>
      </c>
      <c r="C344" s="5" t="n">
        <v>1986</v>
      </c>
      <c r="D344" s="5" t="s">
        <v>784</v>
      </c>
      <c r="E344" s="5" t="s">
        <v>785</v>
      </c>
      <c r="F344" s="5" t="str">
        <f aca="false">VLOOKUP(B344,car_part!A344:H962,8,0)</f>
        <v>B24L</v>
      </c>
      <c r="G344" s="24"/>
      <c r="H344" s="21" t="n">
        <v>5300</v>
      </c>
      <c r="I344" s="5" t="str">
        <f aca="false">"{"&amp;""""&amp;"id"&amp;""""&amp;":"&amp;""""&amp;A344&amp;""""&amp;","&amp;""""&amp;"car_part_id"&amp;""""&amp;":"&amp;""""&amp;B344&amp;""""&amp;","&amp;""""&amp;"bestbuy_id"&amp;""""&amp;":"&amp;""""&amp;C344&amp;""""&amp;","&amp;""""&amp;"category"&amp;""""&amp;":"&amp;""""&amp;D344&amp;""""&amp;","&amp;""""&amp;"brand"&amp;""""&amp;":"&amp;""""&amp;E344&amp;""""&amp;","&amp;""""&amp;"name"&amp;""""&amp;":"&amp;""""&amp;F344&amp;""""&amp;","&amp;""""&amp;"value"&amp;""""&amp;":"&amp;""""&amp;G344&amp;""""&amp;","&amp;""""&amp;"description"&amp;""""&amp;":"&amp;""""&amp;H344&amp;""""&amp;","&amp;""""&amp;"price"&amp;""""&amp;":"&amp;""""&amp;H344&amp;""""&amp;"},"</f>
        <v>{"id":"343","car_part_id":"343","bestbuy_id":"1986","category":"battery","brand":"energizer","name":"B24L","value":"","description":"5300","price":"5300"},</v>
      </c>
      <c r="W344" s="5" t="str">
        <f aca="false">IFERROR(VLOOKUP(B344,Sheet11!$B$2:$I$70,7,0),"")</f>
        <v>{"id":"649","car_part_id":"343","bestbuy_id":"1993","category":"battery","brand":"energizer","name":"B24L","description":"","price":"5250"},</v>
      </c>
      <c r="X344" s="5" t="str">
        <f aca="false">TRIM(I344)&amp;TRIM(W344)</f>
        <v>{"id":"343","car_part_id":"343","bestbuy_id":"1986","category":"battery","brand":"energizer","name":"B24L","value":"","description":"5300","price":"5300"},{"id":"649","car_part_id":"343","bestbuy_id":"1993","category":"battery","brand":"energizer","name":"B24L","description":"","price":"5250"},</v>
      </c>
    </row>
    <row r="345" customFormat="false" ht="13.8" hidden="false" customHeight="false" outlineLevel="0" collapsed="false">
      <c r="A345" s="5" t="n">
        <v>344</v>
      </c>
      <c r="B345" s="5" t="n">
        <v>344</v>
      </c>
      <c r="C345" s="5" t="n">
        <f aca="false">VLOOKUP(A345,car_part!$A$2:$K$620,11,0)</f>
        <v>1983</v>
      </c>
      <c r="D345" s="5" t="s">
        <v>784</v>
      </c>
      <c r="E345" s="5" t="s">
        <v>785</v>
      </c>
      <c r="F345" s="5" t="str">
        <f aca="false">VLOOKUP(B345,car_part!A345:H963,8,0)</f>
        <v>D23L</v>
      </c>
      <c r="G345" s="24"/>
      <c r="H345" s="21" t="n">
        <v>5950</v>
      </c>
      <c r="I345" s="5" t="str">
        <f aca="false">"{"&amp;""""&amp;"id"&amp;""""&amp;":"&amp;""""&amp;A345&amp;""""&amp;","&amp;""""&amp;"car_part_id"&amp;""""&amp;":"&amp;""""&amp;B345&amp;""""&amp;","&amp;""""&amp;"bestbuy_id"&amp;""""&amp;":"&amp;""""&amp;C345&amp;""""&amp;","&amp;""""&amp;"category"&amp;""""&amp;":"&amp;""""&amp;D345&amp;""""&amp;","&amp;""""&amp;"brand"&amp;""""&amp;":"&amp;""""&amp;E345&amp;""""&amp;","&amp;""""&amp;"name"&amp;""""&amp;":"&amp;""""&amp;F345&amp;""""&amp;","&amp;""""&amp;"value"&amp;""""&amp;":"&amp;""""&amp;G345&amp;""""&amp;","&amp;""""&amp;"description"&amp;""""&amp;":"&amp;""""&amp;H345&amp;""""&amp;","&amp;""""&amp;"price"&amp;""""&amp;":"&amp;""""&amp;H345&amp;""""&amp;"},"</f>
        <v>{"id":"344","car_part_id":"344","bestbuy_id":"1983","category":"battery","brand":"energizer","name":"D23L","value":"","description":"5950","price":"5950"},</v>
      </c>
      <c r="W345" s="5" t="str">
        <f aca="false">IFERROR(VLOOKUP(B345,Sheet11!$B$2:$I$70,7,0),"")</f>
        <v/>
      </c>
      <c r="X345" s="5" t="str">
        <f aca="false">TRIM(I345)&amp;TRIM(W345)</f>
        <v>{"id":"344","car_part_id":"344","bestbuy_id":"1983","category":"battery","brand":"energizer","name":"D23L","value":"","description":"5950","price":"5950"},</v>
      </c>
    </row>
    <row r="346" customFormat="false" ht="13.8" hidden="false" customHeight="false" outlineLevel="0" collapsed="false">
      <c r="A346" s="5" t="n">
        <v>345</v>
      </c>
      <c r="B346" s="5" t="n">
        <v>345</v>
      </c>
      <c r="C346" s="5" t="n">
        <f aca="false">VLOOKUP(A346,car_part!$A$2:$K$620,11,0)</f>
        <v>1983</v>
      </c>
      <c r="D346" s="5" t="s">
        <v>784</v>
      </c>
      <c r="E346" s="5" t="s">
        <v>785</v>
      </c>
      <c r="F346" s="5" t="str">
        <f aca="false">VLOOKUP(B346,car_part!A346:H964,8,0)</f>
        <v>D23L</v>
      </c>
      <c r="G346" s="20"/>
      <c r="H346" s="21" t="n">
        <v>5950</v>
      </c>
      <c r="I346" s="5" t="str">
        <f aca="false">"{"&amp;""""&amp;"id"&amp;""""&amp;":"&amp;""""&amp;A346&amp;""""&amp;","&amp;""""&amp;"car_part_id"&amp;""""&amp;":"&amp;""""&amp;B346&amp;""""&amp;","&amp;""""&amp;"bestbuy_id"&amp;""""&amp;":"&amp;""""&amp;C346&amp;""""&amp;","&amp;""""&amp;"category"&amp;""""&amp;":"&amp;""""&amp;D346&amp;""""&amp;","&amp;""""&amp;"brand"&amp;""""&amp;":"&amp;""""&amp;E346&amp;""""&amp;","&amp;""""&amp;"name"&amp;""""&amp;":"&amp;""""&amp;F346&amp;""""&amp;","&amp;""""&amp;"value"&amp;""""&amp;":"&amp;""""&amp;G346&amp;""""&amp;","&amp;""""&amp;"description"&amp;""""&amp;":"&amp;""""&amp;H346&amp;""""&amp;","&amp;""""&amp;"price"&amp;""""&amp;":"&amp;""""&amp;H346&amp;""""&amp;"},"</f>
        <v>{"id":"345","car_part_id":"345","bestbuy_id":"1983","category":"battery","brand":"energizer","name":"D23L","value":"","description":"5950","price":"5950"},</v>
      </c>
      <c r="W346" s="5" t="str">
        <f aca="false">IFERROR(VLOOKUP(B346,Sheet11!$B$2:$I$70,7,0),"")</f>
        <v/>
      </c>
      <c r="X346" s="5" t="str">
        <f aca="false">TRIM(I346)&amp;TRIM(W346)</f>
        <v>{"id":"345","car_part_id":"345","bestbuy_id":"1983","category":"battery","brand":"energizer","name":"D23L","value":"","description":"5950","price":"5950"},</v>
      </c>
    </row>
    <row r="347" customFormat="false" ht="13.8" hidden="false" customHeight="false" outlineLevel="0" collapsed="false">
      <c r="A347" s="5" t="n">
        <v>346</v>
      </c>
      <c r="B347" s="5" t="n">
        <v>346</v>
      </c>
      <c r="C347" s="5" t="n">
        <f aca="false">VLOOKUP(A347,car_part!$A$2:$K$620,11,0)</f>
        <v>1983</v>
      </c>
      <c r="D347" s="5" t="s">
        <v>784</v>
      </c>
      <c r="E347" s="5" t="s">
        <v>785</v>
      </c>
      <c r="F347" s="5" t="str">
        <f aca="false">VLOOKUP(B347,car_part!A347:H965,8,0)</f>
        <v>D23L</v>
      </c>
      <c r="G347" s="20"/>
      <c r="H347" s="21" t="n">
        <v>5950</v>
      </c>
      <c r="I347" s="5" t="str">
        <f aca="false">"{"&amp;""""&amp;"id"&amp;""""&amp;":"&amp;""""&amp;A347&amp;""""&amp;","&amp;""""&amp;"car_part_id"&amp;""""&amp;":"&amp;""""&amp;B347&amp;""""&amp;","&amp;""""&amp;"bestbuy_id"&amp;""""&amp;":"&amp;""""&amp;C347&amp;""""&amp;","&amp;""""&amp;"category"&amp;""""&amp;":"&amp;""""&amp;D347&amp;""""&amp;","&amp;""""&amp;"brand"&amp;""""&amp;":"&amp;""""&amp;E347&amp;""""&amp;","&amp;""""&amp;"name"&amp;""""&amp;":"&amp;""""&amp;F347&amp;""""&amp;","&amp;""""&amp;"value"&amp;""""&amp;":"&amp;""""&amp;G347&amp;""""&amp;","&amp;""""&amp;"description"&amp;""""&amp;":"&amp;""""&amp;H347&amp;""""&amp;","&amp;""""&amp;"price"&amp;""""&amp;":"&amp;""""&amp;H347&amp;""""&amp;"},"</f>
        <v>{"id":"346","car_part_id":"346","bestbuy_id":"1983","category":"battery","brand":"energizer","name":"D23L","value":"","description":"5950","price":"5950"},</v>
      </c>
      <c r="W347" s="5" t="str">
        <f aca="false">IFERROR(VLOOKUP(B347,Sheet11!$B$2:$I$70,7,0),"")</f>
        <v/>
      </c>
      <c r="X347" s="5" t="str">
        <f aca="false">TRIM(I347)&amp;TRIM(W347)</f>
        <v>{"id":"346","car_part_id":"346","bestbuy_id":"1983","category":"battery","brand":"energizer","name":"D23L","value":"","description":"5950","price":"5950"},</v>
      </c>
    </row>
    <row r="348" customFormat="false" ht="13.8" hidden="false" customHeight="false" outlineLevel="0" collapsed="false">
      <c r="A348" s="5" t="n">
        <v>347</v>
      </c>
      <c r="B348" s="5" t="n">
        <v>347</v>
      </c>
      <c r="C348" s="5" t="n">
        <f aca="false">VLOOKUP(A348,car_part!$A$2:$K$620,11,0)</f>
        <v>1983</v>
      </c>
      <c r="D348" s="5" t="s">
        <v>784</v>
      </c>
      <c r="E348" s="5" t="s">
        <v>785</v>
      </c>
      <c r="F348" s="5" t="str">
        <f aca="false">VLOOKUP(B348,car_part!A348:H966,8,0)</f>
        <v>D23L</v>
      </c>
      <c r="G348" s="20"/>
      <c r="H348" s="21" t="n">
        <v>5950</v>
      </c>
      <c r="I348" s="5" t="str">
        <f aca="false">"{"&amp;""""&amp;"id"&amp;""""&amp;":"&amp;""""&amp;A348&amp;""""&amp;","&amp;""""&amp;"car_part_id"&amp;""""&amp;":"&amp;""""&amp;B348&amp;""""&amp;","&amp;""""&amp;"bestbuy_id"&amp;""""&amp;":"&amp;""""&amp;C348&amp;""""&amp;","&amp;""""&amp;"category"&amp;""""&amp;":"&amp;""""&amp;D348&amp;""""&amp;","&amp;""""&amp;"brand"&amp;""""&amp;":"&amp;""""&amp;E348&amp;""""&amp;","&amp;""""&amp;"name"&amp;""""&amp;":"&amp;""""&amp;F348&amp;""""&amp;","&amp;""""&amp;"value"&amp;""""&amp;":"&amp;""""&amp;G348&amp;""""&amp;","&amp;""""&amp;"description"&amp;""""&amp;":"&amp;""""&amp;H348&amp;""""&amp;","&amp;""""&amp;"price"&amp;""""&amp;":"&amp;""""&amp;H348&amp;""""&amp;"},"</f>
        <v>{"id":"347","car_part_id":"347","bestbuy_id":"1983","category":"battery","brand":"energizer","name":"D23L","value":"","description":"5950","price":"5950"},</v>
      </c>
      <c r="W348" s="5" t="str">
        <f aca="false">IFERROR(VLOOKUP(B348,Sheet11!$B$2:$I$70,7,0),"")</f>
        <v/>
      </c>
      <c r="X348" s="5" t="str">
        <f aca="false">TRIM(I348)&amp;TRIM(W348)</f>
        <v>{"id":"347","car_part_id":"347","bestbuy_id":"1983","category":"battery","brand":"energizer","name":"D23L","value":"","description":"5950","price":"5950"},</v>
      </c>
    </row>
    <row r="349" customFormat="false" ht="13.8" hidden="false" customHeight="false" outlineLevel="0" collapsed="false">
      <c r="A349" s="5" t="n">
        <v>348</v>
      </c>
      <c r="B349" s="5" t="n">
        <v>348</v>
      </c>
      <c r="C349" s="5" t="n">
        <f aca="false">VLOOKUP(A349,car_part!$A$2:$K$620,11,0)</f>
        <v>1983</v>
      </c>
      <c r="D349" s="5" t="s">
        <v>784</v>
      </c>
      <c r="E349" s="5" t="s">
        <v>785</v>
      </c>
      <c r="F349" s="5" t="str">
        <f aca="false">VLOOKUP(B349,car_part!A349:H967,8,0)</f>
        <v>D23L</v>
      </c>
      <c r="G349" s="20"/>
      <c r="H349" s="21" t="n">
        <v>5950</v>
      </c>
      <c r="I349" s="5" t="str">
        <f aca="false">"{"&amp;""""&amp;"id"&amp;""""&amp;":"&amp;""""&amp;A349&amp;""""&amp;","&amp;""""&amp;"car_part_id"&amp;""""&amp;":"&amp;""""&amp;B349&amp;""""&amp;","&amp;""""&amp;"bestbuy_id"&amp;""""&amp;":"&amp;""""&amp;C349&amp;""""&amp;","&amp;""""&amp;"category"&amp;""""&amp;":"&amp;""""&amp;D349&amp;""""&amp;","&amp;""""&amp;"brand"&amp;""""&amp;":"&amp;""""&amp;E349&amp;""""&amp;","&amp;""""&amp;"name"&amp;""""&amp;":"&amp;""""&amp;F349&amp;""""&amp;","&amp;""""&amp;"value"&amp;""""&amp;":"&amp;""""&amp;G349&amp;""""&amp;","&amp;""""&amp;"description"&amp;""""&amp;":"&amp;""""&amp;H349&amp;""""&amp;","&amp;""""&amp;"price"&amp;""""&amp;":"&amp;""""&amp;H349&amp;""""&amp;"},"</f>
        <v>{"id":"348","car_part_id":"348","bestbuy_id":"1983","category":"battery","brand":"energizer","name":"D23L","value":"","description":"5950","price":"5950"},</v>
      </c>
      <c r="W349" s="5" t="str">
        <f aca="false">IFERROR(VLOOKUP(B349,Sheet11!$B$2:$I$70,7,0),"")</f>
        <v/>
      </c>
      <c r="X349" s="5" t="str">
        <f aca="false">TRIM(I349)&amp;TRIM(W349)</f>
        <v>{"id":"348","car_part_id":"348","bestbuy_id":"1983","category":"battery","brand":"energizer","name":"D23L","value":"","description":"5950","price":"5950"},</v>
      </c>
    </row>
    <row r="350" customFormat="false" ht="13.8" hidden="false" customHeight="false" outlineLevel="0" collapsed="false">
      <c r="A350" s="5" t="n">
        <v>349</v>
      </c>
      <c r="B350" s="5" t="n">
        <v>349</v>
      </c>
      <c r="C350" s="5" t="n">
        <f aca="false">VLOOKUP(A350,car_part!$A$2:$K$620,11,0)</f>
        <v>1996</v>
      </c>
      <c r="D350" s="5" t="s">
        <v>784</v>
      </c>
      <c r="E350" s="5" t="s">
        <v>785</v>
      </c>
      <c r="F350" s="5" t="str">
        <f aca="false">VLOOKUP(B350,car_part!A350:H968,8,0)</f>
        <v>D31L</v>
      </c>
      <c r="G350" s="20"/>
      <c r="H350" s="21" t="n">
        <v>7050</v>
      </c>
      <c r="I350" s="5" t="str">
        <f aca="false">"{"&amp;""""&amp;"id"&amp;""""&amp;":"&amp;""""&amp;A350&amp;""""&amp;","&amp;""""&amp;"car_part_id"&amp;""""&amp;":"&amp;""""&amp;B350&amp;""""&amp;","&amp;""""&amp;"bestbuy_id"&amp;""""&amp;":"&amp;""""&amp;C350&amp;""""&amp;","&amp;""""&amp;"category"&amp;""""&amp;":"&amp;""""&amp;D350&amp;""""&amp;","&amp;""""&amp;"brand"&amp;""""&amp;":"&amp;""""&amp;E350&amp;""""&amp;","&amp;""""&amp;"name"&amp;""""&amp;":"&amp;""""&amp;F350&amp;""""&amp;","&amp;""""&amp;"value"&amp;""""&amp;":"&amp;""""&amp;G350&amp;""""&amp;","&amp;""""&amp;"description"&amp;""""&amp;":"&amp;""""&amp;H350&amp;""""&amp;","&amp;""""&amp;"price"&amp;""""&amp;":"&amp;""""&amp;H350&amp;""""&amp;"},"</f>
        <v>{"id":"349","car_part_id":"349","bestbuy_id":"1996","category":"battery","brand":"energizer","name":"D31L","value":"","description":"7050","price":"7050"},</v>
      </c>
      <c r="W350" s="5" t="str">
        <f aca="false">IFERROR(VLOOKUP(B350,Sheet11!$B$2:$I$70,7,0),"")</f>
        <v/>
      </c>
      <c r="X350" s="5" t="str">
        <f aca="false">TRIM(I350)&amp;TRIM(W350)</f>
        <v>{"id":"349","car_part_id":"349","bestbuy_id":"1996","category":"battery","brand":"energizer","name":"D31L","value":"","description":"7050","price":"7050"},</v>
      </c>
    </row>
    <row r="351" customFormat="false" ht="13.8" hidden="false" customHeight="false" outlineLevel="0" collapsed="false">
      <c r="A351" s="5" t="n">
        <v>350</v>
      </c>
      <c r="B351" s="5" t="n">
        <v>350</v>
      </c>
      <c r="C351" s="5" t="n">
        <v>1986</v>
      </c>
      <c r="D351" s="5" t="s">
        <v>784</v>
      </c>
      <c r="E351" s="5" t="s">
        <v>785</v>
      </c>
      <c r="F351" s="5" t="str">
        <f aca="false">VLOOKUP(B351,car_part!A351:H969,8,0)</f>
        <v>B24L</v>
      </c>
      <c r="G351" s="20"/>
      <c r="H351" s="21" t="n">
        <v>5300</v>
      </c>
      <c r="I351" s="5" t="str">
        <f aca="false">"{"&amp;""""&amp;"id"&amp;""""&amp;":"&amp;""""&amp;A351&amp;""""&amp;","&amp;""""&amp;"car_part_id"&amp;""""&amp;":"&amp;""""&amp;B351&amp;""""&amp;","&amp;""""&amp;"bestbuy_id"&amp;""""&amp;":"&amp;""""&amp;C351&amp;""""&amp;","&amp;""""&amp;"category"&amp;""""&amp;":"&amp;""""&amp;D351&amp;""""&amp;","&amp;""""&amp;"brand"&amp;""""&amp;":"&amp;""""&amp;E351&amp;""""&amp;","&amp;""""&amp;"name"&amp;""""&amp;":"&amp;""""&amp;F351&amp;""""&amp;","&amp;""""&amp;"value"&amp;""""&amp;":"&amp;""""&amp;G351&amp;""""&amp;","&amp;""""&amp;"description"&amp;""""&amp;":"&amp;""""&amp;H351&amp;""""&amp;","&amp;""""&amp;"price"&amp;""""&amp;":"&amp;""""&amp;H351&amp;""""&amp;"},"</f>
        <v>{"id":"350","car_part_id":"350","bestbuy_id":"1986","category":"battery","brand":"energizer","name":"B24L","value":"","description":"5300","price":"5300"},</v>
      </c>
      <c r="W351" s="5" t="str">
        <f aca="false">IFERROR(VLOOKUP(B351,Sheet11!$B$2:$I$70,7,0),"")</f>
        <v>{"id":"650","car_part_id":"350","bestbuy_id":"1993","category":"battery","brand":"energizer","name":"B24L","description":"","price":"5250"},</v>
      </c>
      <c r="X351" s="5" t="str">
        <f aca="false">TRIM(I351)&amp;TRIM(W351)</f>
        <v>{"id":"350","car_part_id":"350","bestbuy_id":"1986","category":"battery","brand":"energizer","name":"B24L","value":"","description":"5300","price":"5300"},{"id":"650","car_part_id":"350","bestbuy_id":"1993","category":"battery","brand":"energizer","name":"B24L","description":"","price":"5250"},</v>
      </c>
    </row>
    <row r="352" customFormat="false" ht="13.8" hidden="false" customHeight="false" outlineLevel="0" collapsed="false">
      <c r="A352" s="5" t="n">
        <v>351</v>
      </c>
      <c r="B352" s="5" t="n">
        <v>351</v>
      </c>
      <c r="C352" s="5" t="n">
        <f aca="false">VLOOKUP(A352,car_part!$A$2:$K$620,11,0)</f>
        <v>1983</v>
      </c>
      <c r="D352" s="5" t="s">
        <v>784</v>
      </c>
      <c r="E352" s="5" t="s">
        <v>785</v>
      </c>
      <c r="F352" s="5" t="str">
        <f aca="false">VLOOKUP(B352,car_part!A352:H970,8,0)</f>
        <v>D23L</v>
      </c>
      <c r="G352" s="20"/>
      <c r="H352" s="21" t="n">
        <v>5950</v>
      </c>
      <c r="I352" s="5" t="str">
        <f aca="false">"{"&amp;""""&amp;"id"&amp;""""&amp;":"&amp;""""&amp;A352&amp;""""&amp;","&amp;""""&amp;"car_part_id"&amp;""""&amp;":"&amp;""""&amp;B352&amp;""""&amp;","&amp;""""&amp;"bestbuy_id"&amp;""""&amp;":"&amp;""""&amp;C352&amp;""""&amp;","&amp;""""&amp;"category"&amp;""""&amp;":"&amp;""""&amp;D352&amp;""""&amp;","&amp;""""&amp;"brand"&amp;""""&amp;":"&amp;""""&amp;E352&amp;""""&amp;","&amp;""""&amp;"name"&amp;""""&amp;":"&amp;""""&amp;F352&amp;""""&amp;","&amp;""""&amp;"value"&amp;""""&amp;":"&amp;""""&amp;G352&amp;""""&amp;","&amp;""""&amp;"description"&amp;""""&amp;":"&amp;""""&amp;H352&amp;""""&amp;","&amp;""""&amp;"price"&amp;""""&amp;":"&amp;""""&amp;H352&amp;""""&amp;"},"</f>
        <v>{"id":"351","car_part_id":"351","bestbuy_id":"1983","category":"battery","brand":"energizer","name":"D23L","value":"","description":"5950","price":"5950"},</v>
      </c>
      <c r="W352" s="5" t="str">
        <f aca="false">IFERROR(VLOOKUP(B352,Sheet11!$B$2:$I$70,7,0),"")</f>
        <v/>
      </c>
      <c r="X352" s="5" t="str">
        <f aca="false">TRIM(I352)&amp;TRIM(W352)</f>
        <v>{"id":"351","car_part_id":"351","bestbuy_id":"1983","category":"battery","brand":"energizer","name":"D23L","value":"","description":"5950","price":"5950"},</v>
      </c>
    </row>
    <row r="353" customFormat="false" ht="13.8" hidden="false" customHeight="false" outlineLevel="0" collapsed="false">
      <c r="A353" s="5" t="n">
        <v>352</v>
      </c>
      <c r="B353" s="5" t="n">
        <v>352</v>
      </c>
      <c r="C353" s="5" t="n">
        <f aca="false">VLOOKUP(A353,car_part!$A$2:$K$620,11,0)</f>
        <v>1995</v>
      </c>
      <c r="D353" s="5" t="s">
        <v>784</v>
      </c>
      <c r="E353" s="5" t="s">
        <v>785</v>
      </c>
      <c r="F353" s="5" t="str">
        <f aca="false">VLOOKUP(B353,car_part!A353:H971,8,0)</f>
        <v>D26L</v>
      </c>
      <c r="G353" s="20"/>
      <c r="H353" s="21" t="n">
        <v>6300</v>
      </c>
      <c r="I353" s="5" t="str">
        <f aca="false">"{"&amp;""""&amp;"id"&amp;""""&amp;":"&amp;""""&amp;A353&amp;""""&amp;","&amp;""""&amp;"car_part_id"&amp;""""&amp;":"&amp;""""&amp;B353&amp;""""&amp;","&amp;""""&amp;"bestbuy_id"&amp;""""&amp;":"&amp;""""&amp;C353&amp;""""&amp;","&amp;""""&amp;"category"&amp;""""&amp;":"&amp;""""&amp;D353&amp;""""&amp;","&amp;""""&amp;"brand"&amp;""""&amp;":"&amp;""""&amp;E353&amp;""""&amp;","&amp;""""&amp;"name"&amp;""""&amp;":"&amp;""""&amp;F353&amp;""""&amp;","&amp;""""&amp;"value"&amp;""""&amp;":"&amp;""""&amp;G353&amp;""""&amp;","&amp;""""&amp;"description"&amp;""""&amp;":"&amp;""""&amp;H353&amp;""""&amp;","&amp;""""&amp;"price"&amp;""""&amp;":"&amp;""""&amp;H353&amp;""""&amp;"},"</f>
        <v>{"id":"352","car_part_id":"352","bestbuy_id":"1995","category":"battery","brand":"energizer","name":"D26L","value":"","description":"6300","price":"6300"},</v>
      </c>
      <c r="W353" s="5" t="str">
        <f aca="false">IFERROR(VLOOKUP(B353,Sheet11!$B$2:$I$70,7,0),"")</f>
        <v/>
      </c>
      <c r="X353" s="5" t="str">
        <f aca="false">TRIM(I353)&amp;TRIM(W353)</f>
        <v>{"id":"352","car_part_id":"352","bestbuy_id":"1995","category":"battery","brand":"energizer","name":"D26L","value":"","description":"6300","price":"6300"},</v>
      </c>
    </row>
    <row r="354" customFormat="false" ht="13.8" hidden="false" customHeight="false" outlineLevel="0" collapsed="false">
      <c r="A354" s="5" t="n">
        <v>353</v>
      </c>
      <c r="B354" s="5" t="n">
        <v>353</v>
      </c>
      <c r="C354" s="5" t="n">
        <v>2001</v>
      </c>
      <c r="D354" s="5" t="s">
        <v>784</v>
      </c>
      <c r="E354" s="5" t="s">
        <v>785</v>
      </c>
      <c r="F354" s="5" t="str">
        <f aca="false">VLOOKUP(B354,car_part!A354:H972,8,0)</f>
        <v>DIN66</v>
      </c>
      <c r="G354" s="20"/>
      <c r="H354" s="21" t="n">
        <v>7950</v>
      </c>
      <c r="I354" s="5" t="str">
        <f aca="false">"{"&amp;""""&amp;"id"&amp;""""&amp;":"&amp;""""&amp;A354&amp;""""&amp;","&amp;""""&amp;"car_part_id"&amp;""""&amp;":"&amp;""""&amp;B354&amp;""""&amp;","&amp;""""&amp;"bestbuy_id"&amp;""""&amp;":"&amp;""""&amp;C354&amp;""""&amp;","&amp;""""&amp;"category"&amp;""""&amp;":"&amp;""""&amp;D354&amp;""""&amp;","&amp;""""&amp;"brand"&amp;""""&amp;":"&amp;""""&amp;E354&amp;""""&amp;","&amp;""""&amp;"name"&amp;""""&amp;":"&amp;""""&amp;F354&amp;""""&amp;","&amp;""""&amp;"value"&amp;""""&amp;":"&amp;""""&amp;G354&amp;""""&amp;","&amp;""""&amp;"description"&amp;""""&amp;":"&amp;""""&amp;H354&amp;""""&amp;","&amp;""""&amp;"price"&amp;""""&amp;":"&amp;""""&amp;H354&amp;""""&amp;"},"</f>
        <v>{"id":"353","car_part_id":"353","bestbuy_id":"2001","category":"battery","brand":"energizer","name":"DIN66","value":"","description":"7950","price":"7950"},</v>
      </c>
      <c r="W354" s="5" t="str">
        <f aca="false">IFERROR(VLOOKUP(B354,Sheet11!$B$2:$I$70,7,0),"")</f>
        <v>{"id":"687","car_part_id":"353","bestbuy_id":"2004","category":"battery","brand":"energizer","name":"DIN66","description":"","price":"15850"},</v>
      </c>
      <c r="X354" s="5" t="str">
        <f aca="false">TRIM(I354)&amp;TRIM(W354)</f>
        <v>{"id":"353","car_part_id":"353","bestbuy_id":"2001","category":"battery","brand":"energizer","name":"DIN66","value":"","description":"7950","price":"7950"},{"id":"687","car_part_id":"353","bestbuy_id":"2004","category":"battery","brand":"energizer","name":"DIN66","description":"","price":"15850"},</v>
      </c>
    </row>
    <row r="355" customFormat="false" ht="13.8" hidden="false" customHeight="false" outlineLevel="0" collapsed="false">
      <c r="A355" s="5" t="n">
        <v>354</v>
      </c>
      <c r="B355" s="5" t="n">
        <v>354</v>
      </c>
      <c r="C355" s="5" t="n">
        <f aca="false">VLOOKUP(A355,car_part!$A$2:$K$620,11,0)</f>
        <v>0</v>
      </c>
      <c r="D355" s="5" t="s">
        <v>784</v>
      </c>
      <c r="E355" s="5" t="s">
        <v>785</v>
      </c>
      <c r="F355" s="5" t="str">
        <f aca="false">VLOOKUP(B355,car_part!A355:H973,8,0)</f>
        <v>DIN77</v>
      </c>
      <c r="G355" s="20"/>
      <c r="I355" s="5" t="str">
        <f aca="false">"{"&amp;""""&amp;"id"&amp;""""&amp;":"&amp;""""&amp;A355&amp;""""&amp;","&amp;""""&amp;"car_part_id"&amp;""""&amp;":"&amp;""""&amp;B355&amp;""""&amp;","&amp;""""&amp;"bestbuy_id"&amp;""""&amp;":"&amp;""""&amp;C355&amp;""""&amp;","&amp;""""&amp;"category"&amp;""""&amp;":"&amp;""""&amp;D355&amp;""""&amp;","&amp;""""&amp;"brand"&amp;""""&amp;":"&amp;""""&amp;E355&amp;""""&amp;","&amp;""""&amp;"name"&amp;""""&amp;":"&amp;""""&amp;F355&amp;""""&amp;","&amp;""""&amp;"value"&amp;""""&amp;":"&amp;""""&amp;G355&amp;""""&amp;","&amp;""""&amp;"description"&amp;""""&amp;":"&amp;""""&amp;H355&amp;""""&amp;","&amp;""""&amp;"price"&amp;""""&amp;":"&amp;""""&amp;H355&amp;""""&amp;"},"</f>
        <v>{"id":"354","car_part_id":"354","bestbuy_id":"0","category":"battery","brand":"energizer","name":"DIN77","value":"","description":"","price":""},</v>
      </c>
      <c r="W355" s="5" t="str">
        <f aca="false">IFERROR(VLOOKUP(B355,Sheet11!$B$2:$I$70,7,0),"")</f>
        <v/>
      </c>
      <c r="X355" s="5" t="str">
        <f aca="false">TRIM(I355)&amp;TRIM(W355)</f>
        <v>{"id":"354","car_part_id":"354","bestbuy_id":"0","category":"battery","brand":"energizer","name":"DIN77","value":"","description":"","price":""},</v>
      </c>
    </row>
    <row r="356" customFormat="false" ht="13.8" hidden="false" customHeight="false" outlineLevel="0" collapsed="false">
      <c r="A356" s="5" t="n">
        <v>355</v>
      </c>
      <c r="B356" s="5" t="n">
        <v>355</v>
      </c>
      <c r="C356" s="5" t="n">
        <f aca="false">VLOOKUP(A356,car_part!$A$2:$K$620,11,0)</f>
        <v>0</v>
      </c>
      <c r="D356" s="5" t="s">
        <v>784</v>
      </c>
      <c r="E356" s="5" t="s">
        <v>785</v>
      </c>
      <c r="F356" s="5" t="n">
        <f aca="false">VLOOKUP(B356,car_part!A356:H974,8,0)</f>
        <v>0</v>
      </c>
      <c r="G356" s="20"/>
      <c r="I356" s="5" t="str">
        <f aca="false">"{"&amp;""""&amp;"id"&amp;""""&amp;":"&amp;""""&amp;A356&amp;""""&amp;","&amp;""""&amp;"car_part_id"&amp;""""&amp;":"&amp;""""&amp;B356&amp;""""&amp;","&amp;""""&amp;"bestbuy_id"&amp;""""&amp;":"&amp;""""&amp;C356&amp;""""&amp;","&amp;""""&amp;"category"&amp;""""&amp;":"&amp;""""&amp;D356&amp;""""&amp;","&amp;""""&amp;"brand"&amp;""""&amp;":"&amp;""""&amp;E356&amp;""""&amp;","&amp;""""&amp;"name"&amp;""""&amp;":"&amp;""""&amp;F356&amp;""""&amp;","&amp;""""&amp;"value"&amp;""""&amp;":"&amp;""""&amp;G356&amp;""""&amp;","&amp;""""&amp;"description"&amp;""""&amp;":"&amp;""""&amp;H356&amp;""""&amp;","&amp;""""&amp;"price"&amp;""""&amp;":"&amp;""""&amp;H356&amp;""""&amp;"},"</f>
        <v>{"id":"355","car_part_id":"355","bestbuy_id":"0","category":"battery","brand":"energizer","name":"0","value":"","description":"","price":""},</v>
      </c>
      <c r="W356" s="5" t="str">
        <f aca="false">IFERROR(VLOOKUP(B356,Sheet11!$B$2:$I$70,7,0),"")</f>
        <v/>
      </c>
      <c r="X356" s="5" t="str">
        <f aca="false">TRIM(I356)&amp;TRIM(W356)</f>
        <v>{"id":"355","car_part_id":"355","bestbuy_id":"0","category":"battery","brand":"energizer","name":"0","value":"","description":"","price":""},</v>
      </c>
    </row>
    <row r="357" customFormat="false" ht="13.8" hidden="false" customHeight="false" outlineLevel="0" collapsed="false">
      <c r="A357" s="5" t="n">
        <v>356</v>
      </c>
      <c r="B357" s="5" t="n">
        <v>356</v>
      </c>
      <c r="C357" s="5" t="n">
        <f aca="false">VLOOKUP(A357,car_part!$A$2:$K$620,11,0)</f>
        <v>0</v>
      </c>
      <c r="D357" s="5" t="s">
        <v>784</v>
      </c>
      <c r="E357" s="5" t="s">
        <v>785</v>
      </c>
      <c r="F357" s="5" t="n">
        <f aca="false">VLOOKUP(B357,car_part!A357:H975,8,0)</f>
        <v>0</v>
      </c>
      <c r="G357" s="20"/>
      <c r="I357" s="5" t="str">
        <f aca="false">"{"&amp;""""&amp;"id"&amp;""""&amp;":"&amp;""""&amp;A357&amp;""""&amp;","&amp;""""&amp;"car_part_id"&amp;""""&amp;":"&amp;""""&amp;B357&amp;""""&amp;","&amp;""""&amp;"bestbuy_id"&amp;""""&amp;":"&amp;""""&amp;C357&amp;""""&amp;","&amp;""""&amp;"category"&amp;""""&amp;":"&amp;""""&amp;D357&amp;""""&amp;","&amp;""""&amp;"brand"&amp;""""&amp;":"&amp;""""&amp;E357&amp;""""&amp;","&amp;""""&amp;"name"&amp;""""&amp;":"&amp;""""&amp;F357&amp;""""&amp;","&amp;""""&amp;"value"&amp;""""&amp;":"&amp;""""&amp;G357&amp;""""&amp;","&amp;""""&amp;"description"&amp;""""&amp;":"&amp;""""&amp;H357&amp;""""&amp;","&amp;""""&amp;"price"&amp;""""&amp;":"&amp;""""&amp;H357&amp;""""&amp;"},"</f>
        <v>{"id":"356","car_part_id":"356","bestbuy_id":"0","category":"battery","brand":"energizer","name":"0","value":"","description":"","price":""},</v>
      </c>
      <c r="W357" s="5" t="str">
        <f aca="false">IFERROR(VLOOKUP(B357,Sheet11!$B$2:$I$70,7,0),"")</f>
        <v/>
      </c>
      <c r="X357" s="5" t="str">
        <f aca="false">TRIM(I357)&amp;TRIM(W357)</f>
        <v>{"id":"356","car_part_id":"356","bestbuy_id":"0","category":"battery","brand":"energizer","name":"0","value":"","description":"","price":""},</v>
      </c>
    </row>
    <row r="358" customFormat="false" ht="13.8" hidden="false" customHeight="false" outlineLevel="0" collapsed="false">
      <c r="A358" s="5" t="n">
        <v>357</v>
      </c>
      <c r="B358" s="5" t="n">
        <v>357</v>
      </c>
      <c r="C358" s="5" t="n">
        <f aca="false">VLOOKUP(A358,car_part!$A$2:$K$620,11,0)</f>
        <v>0</v>
      </c>
      <c r="D358" s="5" t="s">
        <v>784</v>
      </c>
      <c r="E358" s="5" t="s">
        <v>785</v>
      </c>
      <c r="F358" s="5" t="n">
        <f aca="false">VLOOKUP(B358,car_part!A358:H976,8,0)</f>
        <v>0</v>
      </c>
      <c r="G358" s="20"/>
      <c r="I358" s="5" t="str">
        <f aca="false">"{"&amp;""""&amp;"id"&amp;""""&amp;":"&amp;""""&amp;A358&amp;""""&amp;","&amp;""""&amp;"car_part_id"&amp;""""&amp;":"&amp;""""&amp;B358&amp;""""&amp;","&amp;""""&amp;"bestbuy_id"&amp;""""&amp;":"&amp;""""&amp;C358&amp;""""&amp;","&amp;""""&amp;"category"&amp;""""&amp;":"&amp;""""&amp;D358&amp;""""&amp;","&amp;""""&amp;"brand"&amp;""""&amp;":"&amp;""""&amp;E358&amp;""""&amp;","&amp;""""&amp;"name"&amp;""""&amp;":"&amp;""""&amp;F358&amp;""""&amp;","&amp;""""&amp;"value"&amp;""""&amp;":"&amp;""""&amp;G358&amp;""""&amp;","&amp;""""&amp;"description"&amp;""""&amp;":"&amp;""""&amp;H358&amp;""""&amp;","&amp;""""&amp;"price"&amp;""""&amp;":"&amp;""""&amp;H358&amp;""""&amp;"},"</f>
        <v>{"id":"357","car_part_id":"357","bestbuy_id":"0","category":"battery","brand":"energizer","name":"0","value":"","description":"","price":""},</v>
      </c>
      <c r="W358" s="5" t="str">
        <f aca="false">IFERROR(VLOOKUP(B358,Sheet11!$B$2:$I$70,7,0),"")</f>
        <v/>
      </c>
      <c r="X358" s="5" t="str">
        <f aca="false">TRIM(I358)&amp;TRIM(W358)</f>
        <v>{"id":"357","car_part_id":"357","bestbuy_id":"0","category":"battery","brand":"energizer","name":"0","value":"","description":"","price":""},</v>
      </c>
    </row>
    <row r="359" customFormat="false" ht="13.8" hidden="false" customHeight="false" outlineLevel="0" collapsed="false">
      <c r="A359" s="5" t="n">
        <v>358</v>
      </c>
      <c r="B359" s="5" t="n">
        <v>358</v>
      </c>
      <c r="C359" s="5" t="n">
        <f aca="false">VLOOKUP(A359,car_part!$A$2:$K$620,11,0)</f>
        <v>1983</v>
      </c>
      <c r="D359" s="5" t="s">
        <v>784</v>
      </c>
      <c r="E359" s="5" t="s">
        <v>785</v>
      </c>
      <c r="F359" s="5" t="str">
        <f aca="false">VLOOKUP(B359,car_part!A359:H977,8,0)</f>
        <v>D23L</v>
      </c>
      <c r="G359" s="20"/>
      <c r="H359" s="21" t="n">
        <v>5950</v>
      </c>
      <c r="I359" s="5" t="str">
        <f aca="false">"{"&amp;""""&amp;"id"&amp;""""&amp;":"&amp;""""&amp;A359&amp;""""&amp;","&amp;""""&amp;"car_part_id"&amp;""""&amp;":"&amp;""""&amp;B359&amp;""""&amp;","&amp;""""&amp;"bestbuy_id"&amp;""""&amp;":"&amp;""""&amp;C359&amp;""""&amp;","&amp;""""&amp;"category"&amp;""""&amp;":"&amp;""""&amp;D359&amp;""""&amp;","&amp;""""&amp;"brand"&amp;""""&amp;":"&amp;""""&amp;E359&amp;""""&amp;","&amp;""""&amp;"name"&amp;""""&amp;":"&amp;""""&amp;F359&amp;""""&amp;","&amp;""""&amp;"value"&amp;""""&amp;":"&amp;""""&amp;G359&amp;""""&amp;","&amp;""""&amp;"description"&amp;""""&amp;":"&amp;""""&amp;H359&amp;""""&amp;","&amp;""""&amp;"price"&amp;""""&amp;":"&amp;""""&amp;H359&amp;""""&amp;"},"</f>
        <v>{"id":"358","car_part_id":"358","bestbuy_id":"1983","category":"battery","brand":"energizer","name":"D23L","value":"","description":"5950","price":"5950"},</v>
      </c>
      <c r="W359" s="5" t="str">
        <f aca="false">IFERROR(VLOOKUP(B359,Sheet11!$B$2:$I$70,7,0),"")</f>
        <v/>
      </c>
      <c r="X359" s="5" t="str">
        <f aca="false">TRIM(I359)&amp;TRIM(W359)</f>
        <v>{"id":"358","car_part_id":"358","bestbuy_id":"1983","category":"battery","brand":"energizer","name":"D23L","value":"","description":"5950","price":"5950"},</v>
      </c>
    </row>
    <row r="360" customFormat="false" ht="13.8" hidden="false" customHeight="false" outlineLevel="0" collapsed="false">
      <c r="A360" s="5" t="n">
        <v>359</v>
      </c>
      <c r="B360" s="5" t="n">
        <v>359</v>
      </c>
      <c r="C360" s="5" t="n">
        <f aca="false">VLOOKUP(A360,car_part!$A$2:$K$620,11,0)</f>
        <v>0</v>
      </c>
      <c r="D360" s="5" t="s">
        <v>784</v>
      </c>
      <c r="E360" s="5" t="s">
        <v>785</v>
      </c>
      <c r="F360" s="5" t="str">
        <f aca="false">VLOOKUP(B360,car_part!A360:H978,8,0)</f>
        <v>For Development</v>
      </c>
      <c r="G360" s="20"/>
      <c r="I360" s="5" t="str">
        <f aca="false">"{"&amp;""""&amp;"id"&amp;""""&amp;":"&amp;""""&amp;A360&amp;""""&amp;","&amp;""""&amp;"car_part_id"&amp;""""&amp;":"&amp;""""&amp;B360&amp;""""&amp;","&amp;""""&amp;"bestbuy_id"&amp;""""&amp;":"&amp;""""&amp;C360&amp;""""&amp;","&amp;""""&amp;"category"&amp;""""&amp;":"&amp;""""&amp;D360&amp;""""&amp;","&amp;""""&amp;"brand"&amp;""""&amp;":"&amp;""""&amp;E360&amp;""""&amp;","&amp;""""&amp;"name"&amp;""""&amp;":"&amp;""""&amp;F360&amp;""""&amp;","&amp;""""&amp;"value"&amp;""""&amp;":"&amp;""""&amp;G360&amp;""""&amp;","&amp;""""&amp;"description"&amp;""""&amp;":"&amp;""""&amp;H360&amp;""""&amp;","&amp;""""&amp;"price"&amp;""""&amp;":"&amp;""""&amp;H360&amp;""""&amp;"},"</f>
        <v>{"id":"359","car_part_id":"359","bestbuy_id":"0","category":"battery","brand":"energizer","name":"For Development","value":"","description":"","price":""},</v>
      </c>
      <c r="W360" s="5" t="str">
        <f aca="false">IFERROR(VLOOKUP(B360,Sheet11!$B$2:$I$70,7,0),"")</f>
        <v/>
      </c>
      <c r="X360" s="5" t="str">
        <f aca="false">TRIM(I360)&amp;TRIM(W360)</f>
        <v>{"id":"359","car_part_id":"359","bestbuy_id":"0","category":"battery","brand":"energizer","name":"For Development","value":"","description":"","price":""},</v>
      </c>
    </row>
    <row r="361" customFormat="false" ht="13.8" hidden="false" customHeight="false" outlineLevel="0" collapsed="false">
      <c r="A361" s="5" t="n">
        <v>360</v>
      </c>
      <c r="B361" s="5" t="n">
        <v>360</v>
      </c>
      <c r="C361" s="5" t="n">
        <f aca="false">VLOOKUP(A361,car_part!$A$2:$K$620,11,0)</f>
        <v>2004</v>
      </c>
      <c r="D361" s="5" t="s">
        <v>784</v>
      </c>
      <c r="E361" s="5" t="s">
        <v>785</v>
      </c>
      <c r="F361" s="5" t="n">
        <f aca="false">VLOOKUP(B361,car_part!A361:H979,8,0)</f>
        <v>0</v>
      </c>
      <c r="G361" s="20"/>
      <c r="H361" s="21" t="n">
        <v>15850</v>
      </c>
      <c r="I361" s="5" t="str">
        <f aca="false">"{"&amp;""""&amp;"id"&amp;""""&amp;":"&amp;""""&amp;A361&amp;""""&amp;","&amp;""""&amp;"car_part_id"&amp;""""&amp;":"&amp;""""&amp;B361&amp;""""&amp;","&amp;""""&amp;"bestbuy_id"&amp;""""&amp;":"&amp;""""&amp;C361&amp;""""&amp;","&amp;""""&amp;"category"&amp;""""&amp;":"&amp;""""&amp;D361&amp;""""&amp;","&amp;""""&amp;"brand"&amp;""""&amp;":"&amp;""""&amp;E361&amp;""""&amp;","&amp;""""&amp;"name"&amp;""""&amp;":"&amp;""""&amp;F361&amp;""""&amp;","&amp;""""&amp;"value"&amp;""""&amp;":"&amp;""""&amp;G361&amp;""""&amp;","&amp;""""&amp;"description"&amp;""""&amp;":"&amp;""""&amp;H361&amp;""""&amp;","&amp;""""&amp;"price"&amp;""""&amp;":"&amp;""""&amp;H361&amp;""""&amp;"},"</f>
        <v>{"id":"360","car_part_id":"360","bestbuy_id":"2004","category":"battery","brand":"energizer","name":"0","value":"","description":"15850","price":"15850"},</v>
      </c>
      <c r="W361" s="5" t="str">
        <f aca="false">IFERROR(VLOOKUP(B361,Sheet11!$B$2:$I$70,7,0),"")</f>
        <v/>
      </c>
      <c r="X361" s="5" t="str">
        <f aca="false">TRIM(I361)&amp;TRIM(W361)</f>
        <v>{"id":"360","car_part_id":"360","bestbuy_id":"2004","category":"battery","brand":"energizer","name":"0","value":"","description":"15850","price":"15850"},</v>
      </c>
    </row>
    <row r="362" customFormat="false" ht="13.8" hidden="false" customHeight="false" outlineLevel="0" collapsed="false">
      <c r="A362" s="5" t="n">
        <v>361</v>
      </c>
      <c r="B362" s="5" t="n">
        <v>361</v>
      </c>
      <c r="C362" s="5" t="n">
        <f aca="false">VLOOKUP(A362,car_part!$A$2:$K$620,11,0)</f>
        <v>2004</v>
      </c>
      <c r="D362" s="5" t="s">
        <v>784</v>
      </c>
      <c r="E362" s="5" t="s">
        <v>785</v>
      </c>
      <c r="F362" s="5" t="n">
        <f aca="false">VLOOKUP(B362,car_part!A362:H980,8,0)</f>
        <v>0</v>
      </c>
      <c r="G362" s="20"/>
      <c r="H362" s="21" t="n">
        <v>15850</v>
      </c>
      <c r="I362" s="5" t="str">
        <f aca="false">"{"&amp;""""&amp;"id"&amp;""""&amp;":"&amp;""""&amp;A362&amp;""""&amp;","&amp;""""&amp;"car_part_id"&amp;""""&amp;":"&amp;""""&amp;B362&amp;""""&amp;","&amp;""""&amp;"bestbuy_id"&amp;""""&amp;":"&amp;""""&amp;C362&amp;""""&amp;","&amp;""""&amp;"category"&amp;""""&amp;":"&amp;""""&amp;D362&amp;""""&amp;","&amp;""""&amp;"brand"&amp;""""&amp;":"&amp;""""&amp;E362&amp;""""&amp;","&amp;""""&amp;"name"&amp;""""&amp;":"&amp;""""&amp;F362&amp;""""&amp;","&amp;""""&amp;"value"&amp;""""&amp;":"&amp;""""&amp;G362&amp;""""&amp;","&amp;""""&amp;"description"&amp;""""&amp;":"&amp;""""&amp;H362&amp;""""&amp;","&amp;""""&amp;"price"&amp;""""&amp;":"&amp;""""&amp;H362&amp;""""&amp;"},"</f>
        <v>{"id":"361","car_part_id":"361","bestbuy_id":"2004","category":"battery","brand":"energizer","name":"0","value":"","description":"15850","price":"15850"},</v>
      </c>
      <c r="W362" s="5" t="str">
        <f aca="false">IFERROR(VLOOKUP(B362,Sheet11!$B$2:$I$70,7,0),"")</f>
        <v/>
      </c>
      <c r="X362" s="5" t="str">
        <f aca="false">TRIM(I362)&amp;TRIM(W362)</f>
        <v>{"id":"361","car_part_id":"361","bestbuy_id":"2004","category":"battery","brand":"energizer","name":"0","value":"","description":"15850","price":"15850"},</v>
      </c>
    </row>
    <row r="363" customFormat="false" ht="13.8" hidden="false" customHeight="false" outlineLevel="0" collapsed="false">
      <c r="A363" s="5" t="n">
        <v>362</v>
      </c>
      <c r="B363" s="5" t="n">
        <v>362</v>
      </c>
      <c r="C363" s="5" t="n">
        <f aca="false">VLOOKUP(A363,car_part!$A$2:$K$620,11,0)</f>
        <v>2004</v>
      </c>
      <c r="D363" s="5" t="s">
        <v>784</v>
      </c>
      <c r="E363" s="5" t="s">
        <v>785</v>
      </c>
      <c r="F363" s="5" t="n">
        <f aca="false">VLOOKUP(B363,car_part!A363:H981,8,0)</f>
        <v>0</v>
      </c>
      <c r="G363" s="20"/>
      <c r="H363" s="21" t="n">
        <v>15850</v>
      </c>
      <c r="I363" s="5" t="str">
        <f aca="false">"{"&amp;""""&amp;"id"&amp;""""&amp;":"&amp;""""&amp;A363&amp;""""&amp;","&amp;""""&amp;"car_part_id"&amp;""""&amp;":"&amp;""""&amp;B363&amp;""""&amp;","&amp;""""&amp;"bestbuy_id"&amp;""""&amp;":"&amp;""""&amp;C363&amp;""""&amp;","&amp;""""&amp;"category"&amp;""""&amp;":"&amp;""""&amp;D363&amp;""""&amp;","&amp;""""&amp;"brand"&amp;""""&amp;":"&amp;""""&amp;E363&amp;""""&amp;","&amp;""""&amp;"name"&amp;""""&amp;":"&amp;""""&amp;F363&amp;""""&amp;","&amp;""""&amp;"value"&amp;""""&amp;":"&amp;""""&amp;G363&amp;""""&amp;","&amp;""""&amp;"description"&amp;""""&amp;":"&amp;""""&amp;H363&amp;""""&amp;","&amp;""""&amp;"price"&amp;""""&amp;":"&amp;""""&amp;H363&amp;""""&amp;"},"</f>
        <v>{"id":"362","car_part_id":"362","bestbuy_id":"2004","category":"battery","brand":"energizer","name":"0","value":"","description":"15850","price":"15850"},</v>
      </c>
      <c r="W363" s="5" t="str">
        <f aca="false">IFERROR(VLOOKUP(B363,Sheet11!$B$2:$I$70,7,0),"")</f>
        <v/>
      </c>
      <c r="X363" s="5" t="str">
        <f aca="false">TRIM(I363)&amp;TRIM(W363)</f>
        <v>{"id":"362","car_part_id":"362","bestbuy_id":"2004","category":"battery","brand":"energizer","name":"0","value":"","description":"15850","price":"15850"},</v>
      </c>
    </row>
    <row r="364" customFormat="false" ht="13.8" hidden="false" customHeight="false" outlineLevel="0" collapsed="false">
      <c r="A364" s="5" t="n">
        <v>363</v>
      </c>
      <c r="B364" s="5" t="n">
        <v>363</v>
      </c>
      <c r="C364" s="5" t="n">
        <f aca="false">VLOOKUP(A364,car_part!$A$2:$K$620,11,0)</f>
        <v>2003</v>
      </c>
      <c r="D364" s="5" t="s">
        <v>784</v>
      </c>
      <c r="E364" s="5" t="s">
        <v>785</v>
      </c>
      <c r="F364" s="5" t="n">
        <f aca="false">VLOOKUP(B364,car_part!A364:H982,8,0)</f>
        <v>0</v>
      </c>
      <c r="G364" s="20"/>
      <c r="H364" s="21" t="n">
        <v>17020</v>
      </c>
      <c r="I364" s="5" t="str">
        <f aca="false">"{"&amp;""""&amp;"id"&amp;""""&amp;":"&amp;""""&amp;A364&amp;""""&amp;","&amp;""""&amp;"car_part_id"&amp;""""&amp;":"&amp;""""&amp;B364&amp;""""&amp;","&amp;""""&amp;"bestbuy_id"&amp;""""&amp;":"&amp;""""&amp;C364&amp;""""&amp;","&amp;""""&amp;"category"&amp;""""&amp;":"&amp;""""&amp;D364&amp;""""&amp;","&amp;""""&amp;"brand"&amp;""""&amp;":"&amp;""""&amp;E364&amp;""""&amp;","&amp;""""&amp;"name"&amp;""""&amp;":"&amp;""""&amp;F364&amp;""""&amp;","&amp;""""&amp;"value"&amp;""""&amp;":"&amp;""""&amp;G364&amp;""""&amp;","&amp;""""&amp;"description"&amp;""""&amp;":"&amp;""""&amp;H364&amp;""""&amp;","&amp;""""&amp;"price"&amp;""""&amp;":"&amp;""""&amp;H364&amp;""""&amp;"},"</f>
        <v>{"id":"363","car_part_id":"363","bestbuy_id":"2003","category":"battery","brand":"energizer","name":"0","value":"","description":"17020","price":"17020"},</v>
      </c>
      <c r="W364" s="5" t="str">
        <f aca="false">IFERROR(VLOOKUP(B364,Sheet11!$B$2:$I$70,7,0),"")</f>
        <v/>
      </c>
      <c r="X364" s="5" t="str">
        <f aca="false">TRIM(I364)&amp;TRIM(W364)</f>
        <v>{"id":"363","car_part_id":"363","bestbuy_id":"2003","category":"battery","brand":"energizer","name":"0","value":"","description":"17020","price":"17020"},</v>
      </c>
    </row>
    <row r="365" customFormat="false" ht="13.8" hidden="false" customHeight="false" outlineLevel="0" collapsed="false">
      <c r="A365" s="5" t="n">
        <v>364</v>
      </c>
      <c r="B365" s="5" t="n">
        <v>364</v>
      </c>
      <c r="C365" s="5" t="n">
        <f aca="false">VLOOKUP(A365,car_part!$A$2:$K$620,11,0)</f>
        <v>2003</v>
      </c>
      <c r="D365" s="5" t="s">
        <v>784</v>
      </c>
      <c r="E365" s="5" t="s">
        <v>785</v>
      </c>
      <c r="F365" s="5" t="n">
        <f aca="false">VLOOKUP(B365,car_part!A365:H983,8,0)</f>
        <v>0</v>
      </c>
      <c r="G365" s="20"/>
      <c r="H365" s="21" t="n">
        <v>17020</v>
      </c>
      <c r="I365" s="5" t="str">
        <f aca="false">"{"&amp;""""&amp;"id"&amp;""""&amp;":"&amp;""""&amp;A365&amp;""""&amp;","&amp;""""&amp;"car_part_id"&amp;""""&amp;":"&amp;""""&amp;B365&amp;""""&amp;","&amp;""""&amp;"bestbuy_id"&amp;""""&amp;":"&amp;""""&amp;C365&amp;""""&amp;","&amp;""""&amp;"category"&amp;""""&amp;":"&amp;""""&amp;D365&amp;""""&amp;","&amp;""""&amp;"brand"&amp;""""&amp;":"&amp;""""&amp;E365&amp;""""&amp;","&amp;""""&amp;"name"&amp;""""&amp;":"&amp;""""&amp;F365&amp;""""&amp;","&amp;""""&amp;"value"&amp;""""&amp;":"&amp;""""&amp;G365&amp;""""&amp;","&amp;""""&amp;"description"&amp;""""&amp;":"&amp;""""&amp;H365&amp;""""&amp;","&amp;""""&amp;"price"&amp;""""&amp;":"&amp;""""&amp;H365&amp;""""&amp;"},"</f>
        <v>{"id":"364","car_part_id":"364","bestbuy_id":"2003","category":"battery","brand":"energizer","name":"0","value":"","description":"17020","price":"17020"},</v>
      </c>
      <c r="W365" s="5" t="str">
        <f aca="false">IFERROR(VLOOKUP(B365,Sheet11!$B$2:$I$70,7,0),"")</f>
        <v/>
      </c>
      <c r="X365" s="5" t="str">
        <f aca="false">TRIM(I365)&amp;TRIM(W365)</f>
        <v>{"id":"364","car_part_id":"364","bestbuy_id":"2003","category":"battery","brand":"energizer","name":"0","value":"","description":"17020","price":"17020"},</v>
      </c>
    </row>
    <row r="366" customFormat="false" ht="13.8" hidden="false" customHeight="false" outlineLevel="0" collapsed="false">
      <c r="A366" s="5" t="n">
        <v>365</v>
      </c>
      <c r="B366" s="5" t="n">
        <v>365</v>
      </c>
      <c r="C366" s="5" t="n">
        <f aca="false">VLOOKUP(A366,car_part!$A$2:$K$620,11,0)</f>
        <v>2003</v>
      </c>
      <c r="D366" s="5" t="s">
        <v>784</v>
      </c>
      <c r="E366" s="5" t="s">
        <v>785</v>
      </c>
      <c r="F366" s="5" t="n">
        <f aca="false">VLOOKUP(B366,car_part!A366:H984,8,0)</f>
        <v>0</v>
      </c>
      <c r="G366" s="20"/>
      <c r="H366" s="21" t="n">
        <v>17020</v>
      </c>
      <c r="I366" s="5" t="str">
        <f aca="false">"{"&amp;""""&amp;"id"&amp;""""&amp;":"&amp;""""&amp;A366&amp;""""&amp;","&amp;""""&amp;"car_part_id"&amp;""""&amp;":"&amp;""""&amp;B366&amp;""""&amp;","&amp;""""&amp;"bestbuy_id"&amp;""""&amp;":"&amp;""""&amp;C366&amp;""""&amp;","&amp;""""&amp;"category"&amp;""""&amp;":"&amp;""""&amp;D366&amp;""""&amp;","&amp;""""&amp;"brand"&amp;""""&amp;":"&amp;""""&amp;E366&amp;""""&amp;","&amp;""""&amp;"name"&amp;""""&amp;":"&amp;""""&amp;F366&amp;""""&amp;","&amp;""""&amp;"value"&amp;""""&amp;":"&amp;""""&amp;G366&amp;""""&amp;","&amp;""""&amp;"description"&amp;""""&amp;":"&amp;""""&amp;H366&amp;""""&amp;","&amp;""""&amp;"price"&amp;""""&amp;":"&amp;""""&amp;H366&amp;""""&amp;"},"</f>
        <v>{"id":"365","car_part_id":"365","bestbuy_id":"2003","category":"battery","brand":"energizer","name":"0","value":"","description":"17020","price":"17020"},</v>
      </c>
      <c r="W366" s="5" t="str">
        <f aca="false">IFERROR(VLOOKUP(B366,Sheet11!$B$2:$I$70,7,0),"")</f>
        <v/>
      </c>
      <c r="X366" s="5" t="str">
        <f aca="false">TRIM(I366)&amp;TRIM(W366)</f>
        <v>{"id":"365","car_part_id":"365","bestbuy_id":"2003","category":"battery","brand":"energizer","name":"0","value":"","description":"17020","price":"17020"},</v>
      </c>
    </row>
    <row r="367" customFormat="false" ht="13.8" hidden="false" customHeight="false" outlineLevel="0" collapsed="false">
      <c r="A367" s="5" t="n">
        <v>366</v>
      </c>
      <c r="B367" s="5" t="n">
        <v>366</v>
      </c>
      <c r="C367" s="5" t="n">
        <f aca="false">VLOOKUP(A367,car_part!$A$2:$K$620,11,0)</f>
        <v>2003</v>
      </c>
      <c r="D367" s="5" t="s">
        <v>784</v>
      </c>
      <c r="E367" s="5" t="s">
        <v>785</v>
      </c>
      <c r="F367" s="5" t="n">
        <f aca="false">VLOOKUP(B367,car_part!A367:H985,8,0)</f>
        <v>0</v>
      </c>
      <c r="G367" s="20"/>
      <c r="H367" s="21" t="n">
        <v>17020</v>
      </c>
      <c r="I367" s="5" t="str">
        <f aca="false">"{"&amp;""""&amp;"id"&amp;""""&amp;":"&amp;""""&amp;A367&amp;""""&amp;","&amp;""""&amp;"car_part_id"&amp;""""&amp;":"&amp;""""&amp;B367&amp;""""&amp;","&amp;""""&amp;"bestbuy_id"&amp;""""&amp;":"&amp;""""&amp;C367&amp;""""&amp;","&amp;""""&amp;"category"&amp;""""&amp;":"&amp;""""&amp;D367&amp;""""&amp;","&amp;""""&amp;"brand"&amp;""""&amp;":"&amp;""""&amp;E367&amp;""""&amp;","&amp;""""&amp;"name"&amp;""""&amp;":"&amp;""""&amp;F367&amp;""""&amp;","&amp;""""&amp;"value"&amp;""""&amp;":"&amp;""""&amp;G367&amp;""""&amp;","&amp;""""&amp;"description"&amp;""""&amp;":"&amp;""""&amp;H367&amp;""""&amp;","&amp;""""&amp;"price"&amp;""""&amp;":"&amp;""""&amp;H367&amp;""""&amp;"},"</f>
        <v>{"id":"366","car_part_id":"366","bestbuy_id":"2003","category":"battery","brand":"energizer","name":"0","value":"","description":"17020","price":"17020"},</v>
      </c>
      <c r="W367" s="5" t="str">
        <f aca="false">IFERROR(VLOOKUP(B367,Sheet11!$B$2:$I$70,7,0),"")</f>
        <v/>
      </c>
      <c r="X367" s="5" t="str">
        <f aca="false">TRIM(I367)&amp;TRIM(W367)</f>
        <v>{"id":"366","car_part_id":"366","bestbuy_id":"2003","category":"battery","brand":"energizer","name":"0","value":"","description":"17020","price":"17020"},</v>
      </c>
    </row>
    <row r="368" customFormat="false" ht="13.8" hidden="false" customHeight="false" outlineLevel="0" collapsed="false">
      <c r="A368" s="5" t="n">
        <v>367</v>
      </c>
      <c r="B368" s="5" t="n">
        <v>367</v>
      </c>
      <c r="C368" s="5" t="n">
        <f aca="false">VLOOKUP(A368,car_part!$A$2:$K$620,11,0)</f>
        <v>2003</v>
      </c>
      <c r="D368" s="5" t="s">
        <v>784</v>
      </c>
      <c r="E368" s="5" t="s">
        <v>785</v>
      </c>
      <c r="F368" s="0"/>
      <c r="G368" s="20"/>
      <c r="H368" s="21" t="n">
        <v>17020</v>
      </c>
      <c r="I368" s="5" t="str">
        <f aca="false">"{"&amp;""""&amp;"id"&amp;""""&amp;":"&amp;""""&amp;A368&amp;""""&amp;","&amp;""""&amp;"car_part_id"&amp;""""&amp;":"&amp;""""&amp;B368&amp;""""&amp;","&amp;""""&amp;"bestbuy_id"&amp;""""&amp;":"&amp;""""&amp;C368&amp;""""&amp;","&amp;""""&amp;"category"&amp;""""&amp;":"&amp;""""&amp;D368&amp;""""&amp;","&amp;""""&amp;"brand"&amp;""""&amp;":"&amp;""""&amp;E368&amp;""""&amp;","&amp;""""&amp;"name"&amp;""""&amp;":"&amp;""""&amp;F368&amp;""""&amp;","&amp;""""&amp;"value"&amp;""""&amp;":"&amp;""""&amp;G368&amp;""""&amp;","&amp;""""&amp;"description"&amp;""""&amp;":"&amp;""""&amp;H368&amp;""""&amp;","&amp;""""&amp;"price"&amp;""""&amp;":"&amp;""""&amp;H368&amp;""""&amp;"},"</f>
        <v>{"id":"367","car_part_id":"367","bestbuy_id":"2003","category":"battery","brand":"energizer","name":"","value":"","description":"17020","price":"17020"},</v>
      </c>
      <c r="W368" s="5" t="str">
        <f aca="false">IFERROR(VLOOKUP(B368,Sheet11!$B$2:$I$70,7,0),"")</f>
        <v/>
      </c>
      <c r="X368" s="5" t="str">
        <f aca="false">TRIM(I368)&amp;TRIM(W368)</f>
        <v>{"id":"367","car_part_id":"367","bestbuy_id":"2003","category":"battery","brand":"energizer","name":"","value":"","description":"17020","price":"17020"},</v>
      </c>
    </row>
    <row r="369" customFormat="false" ht="13.8" hidden="false" customHeight="false" outlineLevel="0" collapsed="false">
      <c r="A369" s="5" t="n">
        <v>368</v>
      </c>
      <c r="B369" s="5" t="n">
        <v>368</v>
      </c>
      <c r="C369" s="5" t="n">
        <f aca="false">VLOOKUP(A369,car_part!$A$2:$K$620,11,0)</f>
        <v>0</v>
      </c>
      <c r="D369" s="5" t="s">
        <v>784</v>
      </c>
      <c r="E369" s="5" t="s">
        <v>785</v>
      </c>
      <c r="F369" s="0"/>
      <c r="G369" s="20"/>
      <c r="I369" s="5" t="str">
        <f aca="false">"{"&amp;""""&amp;"id"&amp;""""&amp;":"&amp;""""&amp;A369&amp;""""&amp;","&amp;""""&amp;"car_part_id"&amp;""""&amp;":"&amp;""""&amp;B369&amp;""""&amp;","&amp;""""&amp;"bestbuy_id"&amp;""""&amp;":"&amp;""""&amp;C369&amp;""""&amp;","&amp;""""&amp;"category"&amp;""""&amp;":"&amp;""""&amp;D369&amp;""""&amp;","&amp;""""&amp;"brand"&amp;""""&amp;":"&amp;""""&amp;E369&amp;""""&amp;","&amp;""""&amp;"name"&amp;""""&amp;":"&amp;""""&amp;F369&amp;""""&amp;","&amp;""""&amp;"value"&amp;""""&amp;":"&amp;""""&amp;G369&amp;""""&amp;","&amp;""""&amp;"description"&amp;""""&amp;":"&amp;""""&amp;H369&amp;""""&amp;","&amp;""""&amp;"price"&amp;""""&amp;":"&amp;""""&amp;H369&amp;""""&amp;"},"</f>
        <v>{"id":"368","car_part_id":"368","bestbuy_id":"0","category":"battery","brand":"energizer","name":"","value":"","description":"","price":""},</v>
      </c>
      <c r="W369" s="5" t="str">
        <f aca="false">IFERROR(VLOOKUP(B369,Sheet11!$B$2:$I$70,7,0),"")</f>
        <v/>
      </c>
      <c r="X369" s="5" t="str">
        <f aca="false">TRIM(I369)&amp;TRIM(W369)</f>
        <v>{"id":"368","car_part_id":"368","bestbuy_id":"0","category":"battery","brand":"energizer","name":"","value":"","description":"","price":""},</v>
      </c>
    </row>
    <row r="370" customFormat="false" ht="13.8" hidden="false" customHeight="false" outlineLevel="0" collapsed="false">
      <c r="A370" s="5" t="n">
        <v>369</v>
      </c>
      <c r="B370" s="5" t="n">
        <v>369</v>
      </c>
      <c r="C370" s="5" t="n">
        <f aca="false">VLOOKUP(A370,car_part!$A$2:$K$620,11,0)</f>
        <v>2003</v>
      </c>
      <c r="D370" s="5" t="s">
        <v>784</v>
      </c>
      <c r="E370" s="5" t="s">
        <v>785</v>
      </c>
      <c r="F370" s="0"/>
      <c r="G370" s="20"/>
      <c r="H370" s="21" t="n">
        <v>17020</v>
      </c>
      <c r="I370" s="5" t="str">
        <f aca="false">"{"&amp;""""&amp;"id"&amp;""""&amp;":"&amp;""""&amp;A370&amp;""""&amp;","&amp;""""&amp;"car_part_id"&amp;""""&amp;":"&amp;""""&amp;B370&amp;""""&amp;","&amp;""""&amp;"bestbuy_id"&amp;""""&amp;":"&amp;""""&amp;C370&amp;""""&amp;","&amp;""""&amp;"category"&amp;""""&amp;":"&amp;""""&amp;D370&amp;""""&amp;","&amp;""""&amp;"brand"&amp;""""&amp;":"&amp;""""&amp;E370&amp;""""&amp;","&amp;""""&amp;"name"&amp;""""&amp;":"&amp;""""&amp;F370&amp;""""&amp;","&amp;""""&amp;"value"&amp;""""&amp;":"&amp;""""&amp;G370&amp;""""&amp;","&amp;""""&amp;"description"&amp;""""&amp;":"&amp;""""&amp;H370&amp;""""&amp;","&amp;""""&amp;"price"&amp;""""&amp;":"&amp;""""&amp;H370&amp;""""&amp;"},"</f>
        <v>{"id":"369","car_part_id":"369","bestbuy_id":"2003","category":"battery","brand":"energizer","name":"","value":"","description":"17020","price":"17020"},</v>
      </c>
      <c r="W370" s="5" t="str">
        <f aca="false">IFERROR(VLOOKUP(B370,Sheet11!$B$2:$I$70,7,0),"")</f>
        <v/>
      </c>
      <c r="X370" s="5" t="str">
        <f aca="false">TRIM(I370)&amp;TRIM(W370)</f>
        <v>{"id":"369","car_part_id":"369","bestbuy_id":"2003","category":"battery","brand":"energizer","name":"","value":"","description":"17020","price":"17020"},</v>
      </c>
    </row>
    <row r="371" customFormat="false" ht="13.8" hidden="false" customHeight="false" outlineLevel="0" collapsed="false">
      <c r="A371" s="5" t="n">
        <v>370</v>
      </c>
      <c r="B371" s="5" t="n">
        <v>370</v>
      </c>
      <c r="C371" s="5" t="n">
        <f aca="false">VLOOKUP(A371,car_part!$A$2:$K$620,11,0)</f>
        <v>0</v>
      </c>
      <c r="D371" s="5" t="s">
        <v>784</v>
      </c>
      <c r="E371" s="5" t="s">
        <v>785</v>
      </c>
      <c r="F371" s="0"/>
      <c r="G371" s="20"/>
      <c r="I371" s="5" t="str">
        <f aca="false">"{"&amp;""""&amp;"id"&amp;""""&amp;":"&amp;""""&amp;A371&amp;""""&amp;","&amp;""""&amp;"car_part_id"&amp;""""&amp;":"&amp;""""&amp;B371&amp;""""&amp;","&amp;""""&amp;"bestbuy_id"&amp;""""&amp;":"&amp;""""&amp;C371&amp;""""&amp;","&amp;""""&amp;"category"&amp;""""&amp;":"&amp;""""&amp;D371&amp;""""&amp;","&amp;""""&amp;"brand"&amp;""""&amp;":"&amp;""""&amp;E371&amp;""""&amp;","&amp;""""&amp;"name"&amp;""""&amp;":"&amp;""""&amp;F371&amp;""""&amp;","&amp;""""&amp;"value"&amp;""""&amp;":"&amp;""""&amp;G371&amp;""""&amp;","&amp;""""&amp;"description"&amp;""""&amp;":"&amp;""""&amp;H371&amp;""""&amp;","&amp;""""&amp;"price"&amp;""""&amp;":"&amp;""""&amp;H371&amp;""""&amp;"},"</f>
        <v>{"id":"370","car_part_id":"370","bestbuy_id":"0","category":"battery","brand":"energizer","name":"","value":"","description":"","price":""},</v>
      </c>
      <c r="W371" s="5" t="str">
        <f aca="false">IFERROR(VLOOKUP(B371,Sheet11!$B$2:$I$70,7,0),"")</f>
        <v/>
      </c>
      <c r="X371" s="5" t="str">
        <f aca="false">TRIM(I371)&amp;TRIM(W371)</f>
        <v>{"id":"370","car_part_id":"370","bestbuy_id":"0","category":"battery","brand":"energizer","name":"","value":"","description":"","price":""},</v>
      </c>
    </row>
    <row r="372" customFormat="false" ht="13.8" hidden="false" customHeight="false" outlineLevel="0" collapsed="false">
      <c r="A372" s="5" t="n">
        <v>371</v>
      </c>
      <c r="B372" s="5" t="n">
        <v>371</v>
      </c>
      <c r="C372" s="5" t="n">
        <f aca="false">VLOOKUP(A372,car_part!$A$2:$K$620,11,0)</f>
        <v>0</v>
      </c>
      <c r="D372" s="5" t="s">
        <v>784</v>
      </c>
      <c r="E372" s="5" t="s">
        <v>785</v>
      </c>
      <c r="F372" s="0"/>
      <c r="G372" s="20"/>
      <c r="I372" s="5" t="str">
        <f aca="false">"{"&amp;""""&amp;"id"&amp;""""&amp;":"&amp;""""&amp;A372&amp;""""&amp;","&amp;""""&amp;"car_part_id"&amp;""""&amp;":"&amp;""""&amp;B372&amp;""""&amp;","&amp;""""&amp;"bestbuy_id"&amp;""""&amp;":"&amp;""""&amp;C372&amp;""""&amp;","&amp;""""&amp;"category"&amp;""""&amp;":"&amp;""""&amp;D372&amp;""""&amp;","&amp;""""&amp;"brand"&amp;""""&amp;":"&amp;""""&amp;E372&amp;""""&amp;","&amp;""""&amp;"name"&amp;""""&amp;":"&amp;""""&amp;F372&amp;""""&amp;","&amp;""""&amp;"value"&amp;""""&amp;":"&amp;""""&amp;G372&amp;""""&amp;","&amp;""""&amp;"description"&amp;""""&amp;":"&amp;""""&amp;H372&amp;""""&amp;","&amp;""""&amp;"price"&amp;""""&amp;":"&amp;""""&amp;H372&amp;""""&amp;"},"</f>
        <v>{"id":"371","car_part_id":"371","bestbuy_id":"0","category":"battery","brand":"energizer","name":"","value":"","description":"","price":""},</v>
      </c>
      <c r="W372" s="5" t="str">
        <f aca="false">IFERROR(VLOOKUP(B372,Sheet11!$B$2:$I$70,7,0),"")</f>
        <v/>
      </c>
      <c r="X372" s="5" t="str">
        <f aca="false">TRIM(I372)&amp;TRIM(W372)</f>
        <v>{"id":"371","car_part_id":"371","bestbuy_id":"0","category":"battery","brand":"energizer","name":"","value":"","description":"","price":""},</v>
      </c>
    </row>
    <row r="373" customFormat="false" ht="13.8" hidden="false" customHeight="false" outlineLevel="0" collapsed="false">
      <c r="A373" s="5" t="n">
        <v>372</v>
      </c>
      <c r="B373" s="5" t="n">
        <v>372</v>
      </c>
      <c r="C373" s="5" t="n">
        <f aca="false">VLOOKUP(A373,car_part!$A$2:$K$620,11,0)</f>
        <v>2003</v>
      </c>
      <c r="D373" s="5" t="s">
        <v>784</v>
      </c>
      <c r="E373" s="5" t="s">
        <v>785</v>
      </c>
      <c r="F373" s="0"/>
      <c r="G373" s="20"/>
      <c r="H373" s="21" t="n">
        <v>17020</v>
      </c>
      <c r="I373" s="5" t="str">
        <f aca="false">"{"&amp;""""&amp;"id"&amp;""""&amp;":"&amp;""""&amp;A373&amp;""""&amp;","&amp;""""&amp;"car_part_id"&amp;""""&amp;":"&amp;""""&amp;B373&amp;""""&amp;","&amp;""""&amp;"bestbuy_id"&amp;""""&amp;":"&amp;""""&amp;C373&amp;""""&amp;","&amp;""""&amp;"category"&amp;""""&amp;":"&amp;""""&amp;D373&amp;""""&amp;","&amp;""""&amp;"brand"&amp;""""&amp;":"&amp;""""&amp;E373&amp;""""&amp;","&amp;""""&amp;"name"&amp;""""&amp;":"&amp;""""&amp;F373&amp;""""&amp;","&amp;""""&amp;"value"&amp;""""&amp;":"&amp;""""&amp;G373&amp;""""&amp;","&amp;""""&amp;"description"&amp;""""&amp;":"&amp;""""&amp;H373&amp;""""&amp;","&amp;""""&amp;"price"&amp;""""&amp;":"&amp;""""&amp;H373&amp;""""&amp;"},"</f>
        <v>{"id":"372","car_part_id":"372","bestbuy_id":"2003","category":"battery","brand":"energizer","name":"","value":"","description":"17020","price":"17020"},</v>
      </c>
      <c r="W373" s="5" t="str">
        <f aca="false">IFERROR(VLOOKUP(B373,Sheet11!$B$2:$I$70,7,0),"")</f>
        <v/>
      </c>
      <c r="X373" s="5" t="str">
        <f aca="false">TRIM(I373)&amp;TRIM(W373)</f>
        <v>{"id":"372","car_part_id":"372","bestbuy_id":"2003","category":"battery","brand":"energizer","name":"","value":"","description":"17020","price":"17020"},</v>
      </c>
    </row>
    <row r="374" customFormat="false" ht="13.8" hidden="false" customHeight="false" outlineLevel="0" collapsed="false">
      <c r="A374" s="5" t="n">
        <v>373</v>
      </c>
      <c r="B374" s="5" t="n">
        <v>373</v>
      </c>
      <c r="C374" s="5" t="n">
        <f aca="false">VLOOKUP(A374,car_part!$A$2:$K$620,11,0)</f>
        <v>2003</v>
      </c>
      <c r="D374" s="5" t="s">
        <v>784</v>
      </c>
      <c r="E374" s="5" t="s">
        <v>785</v>
      </c>
      <c r="F374" s="0"/>
      <c r="G374" s="20"/>
      <c r="H374" s="21" t="n">
        <v>17020</v>
      </c>
      <c r="I374" s="5" t="str">
        <f aca="false">"{"&amp;""""&amp;"id"&amp;""""&amp;":"&amp;""""&amp;A374&amp;""""&amp;","&amp;""""&amp;"car_part_id"&amp;""""&amp;":"&amp;""""&amp;B374&amp;""""&amp;","&amp;""""&amp;"bestbuy_id"&amp;""""&amp;":"&amp;""""&amp;C374&amp;""""&amp;","&amp;""""&amp;"category"&amp;""""&amp;":"&amp;""""&amp;D374&amp;""""&amp;","&amp;""""&amp;"brand"&amp;""""&amp;":"&amp;""""&amp;E374&amp;""""&amp;","&amp;""""&amp;"name"&amp;""""&amp;":"&amp;""""&amp;F374&amp;""""&amp;","&amp;""""&amp;"value"&amp;""""&amp;":"&amp;""""&amp;G374&amp;""""&amp;","&amp;""""&amp;"description"&amp;""""&amp;":"&amp;""""&amp;H374&amp;""""&amp;","&amp;""""&amp;"price"&amp;""""&amp;":"&amp;""""&amp;H374&amp;""""&amp;"},"</f>
        <v>{"id":"373","car_part_id":"373","bestbuy_id":"2003","category":"battery","brand":"energizer","name":"","value":"","description":"17020","price":"17020"},</v>
      </c>
      <c r="W374" s="5" t="str">
        <f aca="false">IFERROR(VLOOKUP(B374,Sheet11!$B$2:$I$70,7,0),"")</f>
        <v/>
      </c>
      <c r="X374" s="5" t="str">
        <f aca="false">TRIM(I374)&amp;TRIM(W374)</f>
        <v>{"id":"373","car_part_id":"373","bestbuy_id":"2003","category":"battery","brand":"energizer","name":"","value":"","description":"17020","price":"17020"},</v>
      </c>
    </row>
    <row r="375" customFormat="false" ht="13.8" hidden="false" customHeight="false" outlineLevel="0" collapsed="false">
      <c r="A375" s="5" t="n">
        <v>374</v>
      </c>
      <c r="B375" s="5" t="n">
        <v>374</v>
      </c>
      <c r="C375" s="5" t="n">
        <f aca="false">VLOOKUP(A375,car_part!$A$2:$K$620,11,0)</f>
        <v>2003</v>
      </c>
      <c r="D375" s="5" t="s">
        <v>784</v>
      </c>
      <c r="E375" s="5" t="s">
        <v>785</v>
      </c>
      <c r="F375" s="0"/>
      <c r="G375" s="20"/>
      <c r="H375" s="21" t="n">
        <v>17020</v>
      </c>
      <c r="I375" s="5" t="str">
        <f aca="false">"{"&amp;""""&amp;"id"&amp;""""&amp;":"&amp;""""&amp;A375&amp;""""&amp;","&amp;""""&amp;"car_part_id"&amp;""""&amp;":"&amp;""""&amp;B375&amp;""""&amp;","&amp;""""&amp;"bestbuy_id"&amp;""""&amp;":"&amp;""""&amp;C375&amp;""""&amp;","&amp;""""&amp;"category"&amp;""""&amp;":"&amp;""""&amp;D375&amp;""""&amp;","&amp;""""&amp;"brand"&amp;""""&amp;":"&amp;""""&amp;E375&amp;""""&amp;","&amp;""""&amp;"name"&amp;""""&amp;":"&amp;""""&amp;F375&amp;""""&amp;","&amp;""""&amp;"value"&amp;""""&amp;":"&amp;""""&amp;G375&amp;""""&amp;","&amp;""""&amp;"description"&amp;""""&amp;":"&amp;""""&amp;H375&amp;""""&amp;","&amp;""""&amp;"price"&amp;""""&amp;":"&amp;""""&amp;H375&amp;""""&amp;"},"</f>
        <v>{"id":"374","car_part_id":"374","bestbuy_id":"2003","category":"battery","brand":"energizer","name":"","value":"","description":"17020","price":"17020"},</v>
      </c>
      <c r="W375" s="5" t="str">
        <f aca="false">IFERROR(VLOOKUP(B375,Sheet11!$B$2:$I$70,7,0),"")</f>
        <v/>
      </c>
      <c r="X375" s="5" t="str">
        <f aca="false">TRIM(I375)&amp;TRIM(W375)</f>
        <v>{"id":"374","car_part_id":"374","bestbuy_id":"2003","category":"battery","brand":"energizer","name":"","value":"","description":"17020","price":"17020"},</v>
      </c>
    </row>
    <row r="376" customFormat="false" ht="13.8" hidden="false" customHeight="false" outlineLevel="0" collapsed="false">
      <c r="A376" s="5" t="n">
        <v>375</v>
      </c>
      <c r="B376" s="5" t="n">
        <v>375</v>
      </c>
      <c r="C376" s="5" t="n">
        <f aca="false">VLOOKUP(A376,car_part!$A$2:$K$620,11,0)</f>
        <v>2003</v>
      </c>
      <c r="D376" s="5" t="s">
        <v>784</v>
      </c>
      <c r="E376" s="5" t="s">
        <v>785</v>
      </c>
      <c r="F376" s="0"/>
      <c r="G376" s="20"/>
      <c r="H376" s="21" t="n">
        <v>17020</v>
      </c>
      <c r="I376" s="5" t="str">
        <f aca="false">"{"&amp;""""&amp;"id"&amp;""""&amp;":"&amp;""""&amp;A376&amp;""""&amp;","&amp;""""&amp;"car_part_id"&amp;""""&amp;":"&amp;""""&amp;B376&amp;""""&amp;","&amp;""""&amp;"bestbuy_id"&amp;""""&amp;":"&amp;""""&amp;C376&amp;""""&amp;","&amp;""""&amp;"category"&amp;""""&amp;":"&amp;""""&amp;D376&amp;""""&amp;","&amp;""""&amp;"brand"&amp;""""&amp;":"&amp;""""&amp;E376&amp;""""&amp;","&amp;""""&amp;"name"&amp;""""&amp;":"&amp;""""&amp;F376&amp;""""&amp;","&amp;""""&amp;"value"&amp;""""&amp;":"&amp;""""&amp;G376&amp;""""&amp;","&amp;""""&amp;"description"&amp;""""&amp;":"&amp;""""&amp;H376&amp;""""&amp;","&amp;""""&amp;"price"&amp;""""&amp;":"&amp;""""&amp;H376&amp;""""&amp;"},"</f>
        <v>{"id":"375","car_part_id":"375","bestbuy_id":"2003","category":"battery","brand":"energizer","name":"","value":"","description":"17020","price":"17020"},</v>
      </c>
      <c r="W376" s="5" t="str">
        <f aca="false">IFERROR(VLOOKUP(B376,Sheet11!$B$2:$I$70,7,0),"")</f>
        <v/>
      </c>
      <c r="X376" s="5" t="str">
        <f aca="false">TRIM(I376)&amp;TRIM(W376)</f>
        <v>{"id":"375","car_part_id":"375","bestbuy_id":"2003","category":"battery","brand":"energizer","name":"","value":"","description":"17020","price":"17020"},</v>
      </c>
    </row>
    <row r="377" customFormat="false" ht="13.8" hidden="false" customHeight="false" outlineLevel="0" collapsed="false">
      <c r="A377" s="5" t="n">
        <v>376</v>
      </c>
      <c r="B377" s="5" t="n">
        <v>376</v>
      </c>
      <c r="C377" s="5" t="n">
        <f aca="false">VLOOKUP(A377,car_part!$A$2:$K$620,11,0)</f>
        <v>2003</v>
      </c>
      <c r="D377" s="5" t="s">
        <v>784</v>
      </c>
      <c r="E377" s="5" t="s">
        <v>785</v>
      </c>
      <c r="F377" s="0"/>
      <c r="G377" s="20"/>
      <c r="H377" s="21" t="n">
        <v>17020</v>
      </c>
      <c r="I377" s="5" t="str">
        <f aca="false">"{"&amp;""""&amp;"id"&amp;""""&amp;":"&amp;""""&amp;A377&amp;""""&amp;","&amp;""""&amp;"car_part_id"&amp;""""&amp;":"&amp;""""&amp;B377&amp;""""&amp;","&amp;""""&amp;"bestbuy_id"&amp;""""&amp;":"&amp;""""&amp;C377&amp;""""&amp;","&amp;""""&amp;"category"&amp;""""&amp;":"&amp;""""&amp;D377&amp;""""&amp;","&amp;""""&amp;"brand"&amp;""""&amp;":"&amp;""""&amp;E377&amp;""""&amp;","&amp;""""&amp;"name"&amp;""""&amp;":"&amp;""""&amp;F377&amp;""""&amp;","&amp;""""&amp;"value"&amp;""""&amp;":"&amp;""""&amp;G377&amp;""""&amp;","&amp;""""&amp;"description"&amp;""""&amp;":"&amp;""""&amp;H377&amp;""""&amp;","&amp;""""&amp;"price"&amp;""""&amp;":"&amp;""""&amp;H377&amp;""""&amp;"},"</f>
        <v>{"id":"376","car_part_id":"376","bestbuy_id":"2003","category":"battery","brand":"energizer","name":"","value":"","description":"17020","price":"17020"},</v>
      </c>
      <c r="W377" s="5" t="str">
        <f aca="false">IFERROR(VLOOKUP(B377,Sheet11!$B$2:$I$70,7,0),"")</f>
        <v/>
      </c>
      <c r="X377" s="5" t="str">
        <f aca="false">TRIM(I377)&amp;TRIM(W377)</f>
        <v>{"id":"376","car_part_id":"376","bestbuy_id":"2003","category":"battery","brand":"energizer","name":"","value":"","description":"17020","price":"17020"},</v>
      </c>
    </row>
    <row r="378" customFormat="false" ht="13.8" hidden="false" customHeight="false" outlineLevel="0" collapsed="false">
      <c r="A378" s="5" t="n">
        <v>377</v>
      </c>
      <c r="B378" s="5" t="n">
        <v>377</v>
      </c>
      <c r="C378" s="5" t="n">
        <f aca="false">VLOOKUP(A378,car_part!$A$2:$K$620,11,0)</f>
        <v>2001</v>
      </c>
      <c r="D378" s="5" t="s">
        <v>784</v>
      </c>
      <c r="E378" s="5" t="s">
        <v>785</v>
      </c>
      <c r="F378" s="0"/>
      <c r="G378" s="20"/>
      <c r="H378" s="21" t="n">
        <v>7950</v>
      </c>
      <c r="I378" s="5" t="str">
        <f aca="false">"{"&amp;""""&amp;"id"&amp;""""&amp;":"&amp;""""&amp;A378&amp;""""&amp;","&amp;""""&amp;"car_part_id"&amp;""""&amp;":"&amp;""""&amp;B378&amp;""""&amp;","&amp;""""&amp;"bestbuy_id"&amp;""""&amp;":"&amp;""""&amp;C378&amp;""""&amp;","&amp;""""&amp;"category"&amp;""""&amp;":"&amp;""""&amp;D378&amp;""""&amp;","&amp;""""&amp;"brand"&amp;""""&amp;":"&amp;""""&amp;E378&amp;""""&amp;","&amp;""""&amp;"name"&amp;""""&amp;":"&amp;""""&amp;F378&amp;""""&amp;","&amp;""""&amp;"value"&amp;""""&amp;":"&amp;""""&amp;G378&amp;""""&amp;","&amp;""""&amp;"description"&amp;""""&amp;":"&amp;""""&amp;H378&amp;""""&amp;","&amp;""""&amp;"price"&amp;""""&amp;":"&amp;""""&amp;H378&amp;""""&amp;"},"</f>
        <v>{"id":"377","car_part_id":"377","bestbuy_id":"2001","category":"battery","brand":"energizer","name":"","value":"","description":"7950","price":"7950"},</v>
      </c>
      <c r="W378" s="5" t="str">
        <f aca="false">IFERROR(VLOOKUP(B378,Sheet11!$B$2:$I$70,7,0),"")</f>
        <v/>
      </c>
      <c r="X378" s="5" t="str">
        <f aca="false">TRIM(I378)&amp;TRIM(W378)</f>
        <v>{"id":"377","car_part_id":"377","bestbuy_id":"2001","category":"battery","brand":"energizer","name":"","value":"","description":"7950","price":"7950"},</v>
      </c>
    </row>
    <row r="379" customFormat="false" ht="13.8" hidden="false" customHeight="false" outlineLevel="0" collapsed="false">
      <c r="A379" s="5" t="n">
        <v>378</v>
      </c>
      <c r="B379" s="5" t="n">
        <v>378</v>
      </c>
      <c r="C379" s="5" t="n">
        <f aca="false">VLOOKUP(A379,car_part!$A$2:$K$620,11,0)</f>
        <v>0</v>
      </c>
      <c r="D379" s="5" t="s">
        <v>784</v>
      </c>
      <c r="E379" s="5" t="s">
        <v>785</v>
      </c>
      <c r="F379" s="0"/>
      <c r="G379" s="20"/>
      <c r="I379" s="5" t="str">
        <f aca="false">"{"&amp;""""&amp;"id"&amp;""""&amp;":"&amp;""""&amp;A379&amp;""""&amp;","&amp;""""&amp;"car_part_id"&amp;""""&amp;":"&amp;""""&amp;B379&amp;""""&amp;","&amp;""""&amp;"bestbuy_id"&amp;""""&amp;":"&amp;""""&amp;C379&amp;""""&amp;","&amp;""""&amp;"category"&amp;""""&amp;":"&amp;""""&amp;D379&amp;""""&amp;","&amp;""""&amp;"brand"&amp;""""&amp;":"&amp;""""&amp;E379&amp;""""&amp;","&amp;""""&amp;"name"&amp;""""&amp;":"&amp;""""&amp;F379&amp;""""&amp;","&amp;""""&amp;"value"&amp;""""&amp;":"&amp;""""&amp;G379&amp;""""&amp;","&amp;""""&amp;"description"&amp;""""&amp;":"&amp;""""&amp;H379&amp;""""&amp;","&amp;""""&amp;"price"&amp;""""&amp;":"&amp;""""&amp;H379&amp;""""&amp;"},"</f>
        <v>{"id":"378","car_part_id":"378","bestbuy_id":"0","category":"battery","brand":"energizer","name":"","value":"","description":"","price":""},</v>
      </c>
      <c r="W379" s="5" t="str">
        <f aca="false">IFERROR(VLOOKUP(B379,Sheet11!$B$2:$I$70,7,0),"")</f>
        <v/>
      </c>
      <c r="X379" s="5" t="str">
        <f aca="false">TRIM(I379)&amp;TRIM(W379)</f>
        <v>{"id":"378","car_part_id":"378","bestbuy_id":"0","category":"battery","brand":"energizer","name":"","value":"","description":"","price":""},</v>
      </c>
    </row>
    <row r="380" customFormat="false" ht="13.8" hidden="false" customHeight="false" outlineLevel="0" collapsed="false">
      <c r="A380" s="5" t="n">
        <v>379</v>
      </c>
      <c r="B380" s="5" t="n">
        <v>379</v>
      </c>
      <c r="C380" s="5" t="n">
        <f aca="false">VLOOKUP(A380,car_part!$A$2:$K$620,11,0)</f>
        <v>0</v>
      </c>
      <c r="D380" s="5" t="s">
        <v>784</v>
      </c>
      <c r="E380" s="5" t="s">
        <v>785</v>
      </c>
      <c r="F380" s="0"/>
      <c r="G380" s="20"/>
      <c r="I380" s="5" t="str">
        <f aca="false">"{"&amp;""""&amp;"id"&amp;""""&amp;":"&amp;""""&amp;A380&amp;""""&amp;","&amp;""""&amp;"car_part_id"&amp;""""&amp;":"&amp;""""&amp;B380&amp;""""&amp;","&amp;""""&amp;"bestbuy_id"&amp;""""&amp;":"&amp;""""&amp;C380&amp;""""&amp;","&amp;""""&amp;"category"&amp;""""&amp;":"&amp;""""&amp;D380&amp;""""&amp;","&amp;""""&amp;"brand"&amp;""""&amp;":"&amp;""""&amp;E380&amp;""""&amp;","&amp;""""&amp;"name"&amp;""""&amp;":"&amp;""""&amp;F380&amp;""""&amp;","&amp;""""&amp;"value"&amp;""""&amp;":"&amp;""""&amp;G380&amp;""""&amp;","&amp;""""&amp;"description"&amp;""""&amp;":"&amp;""""&amp;H380&amp;""""&amp;","&amp;""""&amp;"price"&amp;""""&amp;":"&amp;""""&amp;H380&amp;""""&amp;"},"</f>
        <v>{"id":"379","car_part_id":"379","bestbuy_id":"0","category":"battery","brand":"energizer","name":"","value":"","description":"","price":""},</v>
      </c>
      <c r="W380" s="5" t="str">
        <f aca="false">IFERROR(VLOOKUP(B380,Sheet11!$B$2:$I$70,7,0),"")</f>
        <v/>
      </c>
      <c r="X380" s="5" t="str">
        <f aca="false">TRIM(I380)&amp;TRIM(W380)</f>
        <v>{"id":"379","car_part_id":"379","bestbuy_id":"0","category":"battery","brand":"energizer","name":"","value":"","description":"","price":""},</v>
      </c>
    </row>
    <row r="381" customFormat="false" ht="13.8" hidden="false" customHeight="false" outlineLevel="0" collapsed="false">
      <c r="A381" s="5" t="n">
        <v>380</v>
      </c>
      <c r="B381" s="5" t="n">
        <v>380</v>
      </c>
      <c r="C381" s="5" t="n">
        <f aca="false">VLOOKUP(A381,car_part!$A$2:$K$620,11,0)</f>
        <v>0</v>
      </c>
      <c r="D381" s="5" t="s">
        <v>784</v>
      </c>
      <c r="E381" s="5" t="s">
        <v>785</v>
      </c>
      <c r="F381" s="0"/>
      <c r="G381" s="20"/>
      <c r="I381" s="5" t="str">
        <f aca="false">"{"&amp;""""&amp;"id"&amp;""""&amp;":"&amp;""""&amp;A381&amp;""""&amp;","&amp;""""&amp;"car_part_id"&amp;""""&amp;":"&amp;""""&amp;B381&amp;""""&amp;","&amp;""""&amp;"bestbuy_id"&amp;""""&amp;":"&amp;""""&amp;C381&amp;""""&amp;","&amp;""""&amp;"category"&amp;""""&amp;":"&amp;""""&amp;D381&amp;""""&amp;","&amp;""""&amp;"brand"&amp;""""&amp;":"&amp;""""&amp;E381&amp;""""&amp;","&amp;""""&amp;"name"&amp;""""&amp;":"&amp;""""&amp;F381&amp;""""&amp;","&amp;""""&amp;"value"&amp;""""&amp;":"&amp;""""&amp;G381&amp;""""&amp;","&amp;""""&amp;"description"&amp;""""&amp;":"&amp;""""&amp;H381&amp;""""&amp;","&amp;""""&amp;"price"&amp;""""&amp;":"&amp;""""&amp;H381&amp;""""&amp;"},"</f>
        <v>{"id":"380","car_part_id":"380","bestbuy_id":"0","category":"battery","brand":"energizer","name":"","value":"","description":"","price":""},</v>
      </c>
      <c r="W381" s="5" t="str">
        <f aca="false">IFERROR(VLOOKUP(B381,Sheet11!$B$2:$I$70,7,0),"")</f>
        <v/>
      </c>
      <c r="X381" s="5" t="str">
        <f aca="false">TRIM(I381)&amp;TRIM(W381)</f>
        <v>{"id":"380","car_part_id":"380","bestbuy_id":"0","category":"battery","brand":"energizer","name":"","value":"","description":"","price":""},</v>
      </c>
    </row>
    <row r="382" customFormat="false" ht="13.8" hidden="false" customHeight="false" outlineLevel="0" collapsed="false">
      <c r="A382" s="5" t="n">
        <v>381</v>
      </c>
      <c r="B382" s="5" t="n">
        <v>381</v>
      </c>
      <c r="C382" s="5" t="n">
        <f aca="false">VLOOKUP(A382,car_part!$A$2:$K$620,11,0)</f>
        <v>0</v>
      </c>
      <c r="D382" s="5" t="s">
        <v>784</v>
      </c>
      <c r="E382" s="5" t="s">
        <v>785</v>
      </c>
      <c r="F382" s="0"/>
      <c r="G382" s="20"/>
      <c r="I382" s="5" t="str">
        <f aca="false">"{"&amp;""""&amp;"id"&amp;""""&amp;":"&amp;""""&amp;A382&amp;""""&amp;","&amp;""""&amp;"car_part_id"&amp;""""&amp;":"&amp;""""&amp;B382&amp;""""&amp;","&amp;""""&amp;"bestbuy_id"&amp;""""&amp;":"&amp;""""&amp;C382&amp;""""&amp;","&amp;""""&amp;"category"&amp;""""&amp;":"&amp;""""&amp;D382&amp;""""&amp;","&amp;""""&amp;"brand"&amp;""""&amp;":"&amp;""""&amp;E382&amp;""""&amp;","&amp;""""&amp;"name"&amp;""""&amp;":"&amp;""""&amp;F382&amp;""""&amp;","&amp;""""&amp;"value"&amp;""""&amp;":"&amp;""""&amp;G382&amp;""""&amp;","&amp;""""&amp;"description"&amp;""""&amp;":"&amp;""""&amp;H382&amp;""""&amp;","&amp;""""&amp;"price"&amp;""""&amp;":"&amp;""""&amp;H382&amp;""""&amp;"},"</f>
        <v>{"id":"381","car_part_id":"381","bestbuy_id":"0","category":"battery","brand":"energizer","name":"","value":"","description":"","price":""},</v>
      </c>
      <c r="W382" s="5" t="str">
        <f aca="false">IFERROR(VLOOKUP(B382,Sheet11!$B$2:$I$70,7,0),"")</f>
        <v/>
      </c>
      <c r="X382" s="5" t="str">
        <f aca="false">TRIM(I382)&amp;TRIM(W382)</f>
        <v>{"id":"381","car_part_id":"381","bestbuy_id":"0","category":"battery","brand":"energizer","name":"","value":"","description":"","price":""},</v>
      </c>
    </row>
    <row r="383" customFormat="false" ht="13.8" hidden="false" customHeight="false" outlineLevel="0" collapsed="false">
      <c r="A383" s="5" t="n">
        <v>382</v>
      </c>
      <c r="B383" s="5" t="n">
        <v>382</v>
      </c>
      <c r="C383" s="5" t="n">
        <f aca="false">VLOOKUP(A383,car_part!$A$2:$K$620,11,0)</f>
        <v>0</v>
      </c>
      <c r="D383" s="5" t="s">
        <v>784</v>
      </c>
      <c r="E383" s="5" t="s">
        <v>785</v>
      </c>
      <c r="F383" s="5" t="str">
        <f aca="false">VLOOKUP(B383,car_part!A383:H1001,8,0)</f>
        <v>D31L</v>
      </c>
      <c r="G383" s="20"/>
      <c r="I383" s="5" t="str">
        <f aca="false">"{"&amp;""""&amp;"id"&amp;""""&amp;":"&amp;""""&amp;A383&amp;""""&amp;","&amp;""""&amp;"car_part_id"&amp;""""&amp;":"&amp;""""&amp;B383&amp;""""&amp;","&amp;""""&amp;"bestbuy_id"&amp;""""&amp;":"&amp;""""&amp;C383&amp;""""&amp;","&amp;""""&amp;"category"&amp;""""&amp;":"&amp;""""&amp;D383&amp;""""&amp;","&amp;""""&amp;"brand"&amp;""""&amp;":"&amp;""""&amp;E383&amp;""""&amp;","&amp;""""&amp;"name"&amp;""""&amp;":"&amp;""""&amp;F383&amp;""""&amp;","&amp;""""&amp;"value"&amp;""""&amp;":"&amp;""""&amp;G383&amp;""""&amp;","&amp;""""&amp;"description"&amp;""""&amp;":"&amp;""""&amp;H383&amp;""""&amp;","&amp;""""&amp;"price"&amp;""""&amp;":"&amp;""""&amp;H383&amp;""""&amp;"},"</f>
        <v>{"id":"382","car_part_id":"382","bestbuy_id":"0","category":"battery","brand":"energizer","name":"D31L","value":"","description":"","price":""},</v>
      </c>
      <c r="W383" s="5" t="str">
        <f aca="false">IFERROR(VLOOKUP(B383,Sheet11!$B$2:$I$70,7,0),"")</f>
        <v/>
      </c>
      <c r="X383" s="5" t="str">
        <f aca="false">TRIM(I383)&amp;TRIM(W383)</f>
        <v>{"id":"382","car_part_id":"382","bestbuy_id":"0","category":"battery","brand":"energizer","name":"D31L","value":"","description":"","price":""},</v>
      </c>
    </row>
    <row r="384" customFormat="false" ht="13.8" hidden="false" customHeight="false" outlineLevel="0" collapsed="false">
      <c r="A384" s="5" t="n">
        <v>383</v>
      </c>
      <c r="B384" s="5" t="n">
        <v>383</v>
      </c>
      <c r="C384" s="5" t="n">
        <f aca="false">VLOOKUP(A384,car_part!$A$2:$K$620,11,0)</f>
        <v>1996</v>
      </c>
      <c r="D384" s="5" t="s">
        <v>784</v>
      </c>
      <c r="E384" s="5" t="s">
        <v>785</v>
      </c>
      <c r="F384" s="5" t="str">
        <f aca="false">VLOOKUP(B384,car_part!A384:H1002,8,0)</f>
        <v>D31L</v>
      </c>
      <c r="G384" s="20"/>
      <c r="H384" s="21" t="n">
        <v>7050</v>
      </c>
      <c r="I384" s="5" t="str">
        <f aca="false">"{"&amp;""""&amp;"id"&amp;""""&amp;":"&amp;""""&amp;A384&amp;""""&amp;","&amp;""""&amp;"car_part_id"&amp;""""&amp;":"&amp;""""&amp;B384&amp;""""&amp;","&amp;""""&amp;"bestbuy_id"&amp;""""&amp;":"&amp;""""&amp;C384&amp;""""&amp;","&amp;""""&amp;"category"&amp;""""&amp;":"&amp;""""&amp;D384&amp;""""&amp;","&amp;""""&amp;"brand"&amp;""""&amp;":"&amp;""""&amp;E384&amp;""""&amp;","&amp;""""&amp;"name"&amp;""""&amp;":"&amp;""""&amp;F384&amp;""""&amp;","&amp;""""&amp;"value"&amp;""""&amp;":"&amp;""""&amp;G384&amp;""""&amp;","&amp;""""&amp;"description"&amp;""""&amp;":"&amp;""""&amp;H384&amp;""""&amp;","&amp;""""&amp;"price"&amp;""""&amp;":"&amp;""""&amp;H384&amp;""""&amp;"},"</f>
        <v>{"id":"383","car_part_id":"383","bestbuy_id":"1996","category":"battery","brand":"energizer","name":"D31L","value":"","description":"7050","price":"7050"},</v>
      </c>
      <c r="W384" s="5" t="str">
        <f aca="false">IFERROR(VLOOKUP(B384,Sheet11!$B$2:$I$70,7,0),"")</f>
        <v/>
      </c>
      <c r="X384" s="5" t="str">
        <f aca="false">TRIM(I384)&amp;TRIM(W384)</f>
        <v>{"id":"383","car_part_id":"383","bestbuy_id":"1996","category":"battery","brand":"energizer","name":"D31L","value":"","description":"7050","price":"7050"},</v>
      </c>
    </row>
    <row r="385" customFormat="false" ht="13.8" hidden="false" customHeight="false" outlineLevel="0" collapsed="false">
      <c r="A385" s="5" t="n">
        <v>384</v>
      </c>
      <c r="B385" s="5" t="n">
        <v>384</v>
      </c>
      <c r="C385" s="5" t="n">
        <f aca="false">VLOOKUP(A385,car_part!$A$2:$K$620,11,0)</f>
        <v>0</v>
      </c>
      <c r="D385" s="5" t="s">
        <v>784</v>
      </c>
      <c r="E385" s="5" t="s">
        <v>785</v>
      </c>
      <c r="F385" s="5" t="str">
        <f aca="false">VLOOKUP(B385,car_part!A385:H1003,8,0)</f>
        <v>D31L</v>
      </c>
      <c r="G385" s="20"/>
      <c r="I385" s="5" t="str">
        <f aca="false">"{"&amp;""""&amp;"id"&amp;""""&amp;":"&amp;""""&amp;A385&amp;""""&amp;","&amp;""""&amp;"car_part_id"&amp;""""&amp;":"&amp;""""&amp;B385&amp;""""&amp;","&amp;""""&amp;"bestbuy_id"&amp;""""&amp;":"&amp;""""&amp;C385&amp;""""&amp;","&amp;""""&amp;"category"&amp;""""&amp;":"&amp;""""&amp;D385&amp;""""&amp;","&amp;""""&amp;"brand"&amp;""""&amp;":"&amp;""""&amp;E385&amp;""""&amp;","&amp;""""&amp;"name"&amp;""""&amp;":"&amp;""""&amp;F385&amp;""""&amp;","&amp;""""&amp;"value"&amp;""""&amp;":"&amp;""""&amp;G385&amp;""""&amp;","&amp;""""&amp;"description"&amp;""""&amp;":"&amp;""""&amp;H385&amp;""""&amp;","&amp;""""&amp;"price"&amp;""""&amp;":"&amp;""""&amp;H385&amp;""""&amp;"},"</f>
        <v>{"id":"384","car_part_id":"384","bestbuy_id":"0","category":"battery","brand":"energizer","name":"D31L","value":"","description":"","price":""},</v>
      </c>
      <c r="W385" s="5" t="str">
        <f aca="false">IFERROR(VLOOKUP(B385,Sheet11!$B$2:$I$70,7,0),"")</f>
        <v/>
      </c>
      <c r="X385" s="5" t="str">
        <f aca="false">TRIM(I385)&amp;TRIM(W385)</f>
        <v>{"id":"384","car_part_id":"384","bestbuy_id":"0","category":"battery","brand":"energizer","name":"D31L","value":"","description":"","price":""},</v>
      </c>
    </row>
    <row r="386" customFormat="false" ht="13.8" hidden="false" customHeight="false" outlineLevel="0" collapsed="false">
      <c r="A386" s="5" t="n">
        <v>385</v>
      </c>
      <c r="B386" s="5" t="n">
        <v>385</v>
      </c>
      <c r="C386" s="5" t="n">
        <f aca="false">VLOOKUP(A386,car_part!$A$2:$K$620,11,0)</f>
        <v>0</v>
      </c>
      <c r="D386" s="5" t="s">
        <v>784</v>
      </c>
      <c r="E386" s="5" t="s">
        <v>785</v>
      </c>
      <c r="F386" s="5" t="str">
        <f aca="false">VLOOKUP(B386,car_part!A386:H1004,8,0)</f>
        <v>D31L</v>
      </c>
      <c r="G386" s="20"/>
      <c r="I386" s="5" t="str">
        <f aca="false">"{"&amp;""""&amp;"id"&amp;""""&amp;":"&amp;""""&amp;A386&amp;""""&amp;","&amp;""""&amp;"car_part_id"&amp;""""&amp;":"&amp;""""&amp;B386&amp;""""&amp;","&amp;""""&amp;"bestbuy_id"&amp;""""&amp;":"&amp;""""&amp;C386&amp;""""&amp;","&amp;""""&amp;"category"&amp;""""&amp;":"&amp;""""&amp;D386&amp;""""&amp;","&amp;""""&amp;"brand"&amp;""""&amp;":"&amp;""""&amp;E386&amp;""""&amp;","&amp;""""&amp;"name"&amp;""""&amp;":"&amp;""""&amp;F386&amp;""""&amp;","&amp;""""&amp;"value"&amp;""""&amp;":"&amp;""""&amp;G386&amp;""""&amp;","&amp;""""&amp;"description"&amp;""""&amp;":"&amp;""""&amp;H386&amp;""""&amp;","&amp;""""&amp;"price"&amp;""""&amp;":"&amp;""""&amp;H386&amp;""""&amp;"},"</f>
        <v>{"id":"385","car_part_id":"385","bestbuy_id":"0","category":"battery","brand":"energizer","name":"D31L","value":"","description":"","price":""},</v>
      </c>
      <c r="W386" s="5" t="str">
        <f aca="false">IFERROR(VLOOKUP(B386,Sheet11!$B$2:$I$70,7,0),"")</f>
        <v/>
      </c>
      <c r="X386" s="5" t="str">
        <f aca="false">TRIM(I386)&amp;TRIM(W386)</f>
        <v>{"id":"385","car_part_id":"385","bestbuy_id":"0","category":"battery","brand":"energizer","name":"D31L","value":"","description":"","price":""},</v>
      </c>
    </row>
    <row r="387" customFormat="false" ht="13.8" hidden="false" customHeight="false" outlineLevel="0" collapsed="false">
      <c r="A387" s="5" t="n">
        <v>386</v>
      </c>
      <c r="B387" s="5" t="n">
        <v>386</v>
      </c>
      <c r="C387" s="5" t="n">
        <f aca="false">VLOOKUP(A387,car_part!$A$2:$K$620,11,0)</f>
        <v>1996</v>
      </c>
      <c r="D387" s="5" t="s">
        <v>784</v>
      </c>
      <c r="E387" s="5" t="s">
        <v>785</v>
      </c>
      <c r="F387" s="5" t="str">
        <f aca="false">VLOOKUP(B387,car_part!A387:H1005,8,0)</f>
        <v>D31L</v>
      </c>
      <c r="G387" s="20"/>
      <c r="H387" s="21" t="n">
        <v>7050</v>
      </c>
      <c r="I387" s="5" t="str">
        <f aca="false">"{"&amp;""""&amp;"id"&amp;""""&amp;":"&amp;""""&amp;A387&amp;""""&amp;","&amp;""""&amp;"car_part_id"&amp;""""&amp;":"&amp;""""&amp;B387&amp;""""&amp;","&amp;""""&amp;"bestbuy_id"&amp;""""&amp;":"&amp;""""&amp;C387&amp;""""&amp;","&amp;""""&amp;"category"&amp;""""&amp;":"&amp;""""&amp;D387&amp;""""&amp;","&amp;""""&amp;"brand"&amp;""""&amp;":"&amp;""""&amp;E387&amp;""""&amp;","&amp;""""&amp;"name"&amp;""""&amp;":"&amp;""""&amp;F387&amp;""""&amp;","&amp;""""&amp;"value"&amp;""""&amp;":"&amp;""""&amp;G387&amp;""""&amp;","&amp;""""&amp;"description"&amp;""""&amp;":"&amp;""""&amp;H387&amp;""""&amp;","&amp;""""&amp;"price"&amp;""""&amp;":"&amp;""""&amp;H387&amp;""""&amp;"},"</f>
        <v>{"id":"386","car_part_id":"386","bestbuy_id":"1996","category":"battery","brand":"energizer","name":"D31L","value":"","description":"7050","price":"7050"},</v>
      </c>
      <c r="W387" s="5" t="str">
        <f aca="false">IFERROR(VLOOKUP(B387,Sheet11!$B$2:$I$70,7,0),"")</f>
        <v/>
      </c>
      <c r="X387" s="5" t="str">
        <f aca="false">TRIM(I387)&amp;TRIM(W387)</f>
        <v>{"id":"386","car_part_id":"386","bestbuy_id":"1996","category":"battery","brand":"energizer","name":"D31L","value":"","description":"7050","price":"7050"},</v>
      </c>
    </row>
    <row r="388" customFormat="false" ht="13.8" hidden="false" customHeight="false" outlineLevel="0" collapsed="false">
      <c r="A388" s="5" t="n">
        <v>387</v>
      </c>
      <c r="B388" s="5" t="n">
        <v>387</v>
      </c>
      <c r="C388" s="5" t="n">
        <f aca="false">VLOOKUP(A388,car_part!$A$2:$K$620,11,0)</f>
        <v>1996</v>
      </c>
      <c r="D388" s="5" t="s">
        <v>784</v>
      </c>
      <c r="E388" s="5" t="s">
        <v>785</v>
      </c>
      <c r="F388" s="5" t="str">
        <f aca="false">VLOOKUP(B388,car_part!A388:H1006,8,0)</f>
        <v>D31L</v>
      </c>
      <c r="G388" s="20"/>
      <c r="H388" s="21" t="n">
        <v>7050</v>
      </c>
      <c r="I388" s="5" t="str">
        <f aca="false">"{"&amp;""""&amp;"id"&amp;""""&amp;":"&amp;""""&amp;A388&amp;""""&amp;","&amp;""""&amp;"car_part_id"&amp;""""&amp;":"&amp;""""&amp;B388&amp;""""&amp;","&amp;""""&amp;"bestbuy_id"&amp;""""&amp;":"&amp;""""&amp;C388&amp;""""&amp;","&amp;""""&amp;"category"&amp;""""&amp;":"&amp;""""&amp;D388&amp;""""&amp;","&amp;""""&amp;"brand"&amp;""""&amp;":"&amp;""""&amp;E388&amp;""""&amp;","&amp;""""&amp;"name"&amp;""""&amp;":"&amp;""""&amp;F388&amp;""""&amp;","&amp;""""&amp;"value"&amp;""""&amp;":"&amp;""""&amp;G388&amp;""""&amp;","&amp;""""&amp;"description"&amp;""""&amp;":"&amp;""""&amp;H388&amp;""""&amp;","&amp;""""&amp;"price"&amp;""""&amp;":"&amp;""""&amp;H388&amp;""""&amp;"},"</f>
        <v>{"id":"387","car_part_id":"387","bestbuy_id":"1996","category":"battery","brand":"energizer","name":"D31L","value":"","description":"7050","price":"7050"},</v>
      </c>
      <c r="W388" s="5" t="str">
        <f aca="false">IFERROR(VLOOKUP(B388,Sheet11!$B$2:$I$70,7,0),"")</f>
        <v/>
      </c>
      <c r="X388" s="5" t="str">
        <f aca="false">TRIM(I388)&amp;TRIM(W388)</f>
        <v>{"id":"387","car_part_id":"387","bestbuy_id":"1996","category":"battery","brand":"energizer","name":"D31L","value":"","description":"7050","price":"7050"},</v>
      </c>
    </row>
    <row r="389" customFormat="false" ht="13.8" hidden="false" customHeight="false" outlineLevel="0" collapsed="false">
      <c r="A389" s="5" t="n">
        <v>388</v>
      </c>
      <c r="B389" s="5" t="n">
        <v>388</v>
      </c>
      <c r="C389" s="5" t="n">
        <f aca="false">VLOOKUP(A389,car_part!$A$2:$K$620,11,0)</f>
        <v>1995</v>
      </c>
      <c r="D389" s="5" t="s">
        <v>784</v>
      </c>
      <c r="E389" s="5" t="s">
        <v>785</v>
      </c>
      <c r="F389" s="5" t="str">
        <f aca="false">VLOOKUP(B389,car_part!A389:H1007,8,0)</f>
        <v>D26L</v>
      </c>
      <c r="G389" s="20"/>
      <c r="H389" s="21" t="n">
        <v>6300</v>
      </c>
      <c r="I389" s="5" t="str">
        <f aca="false">"{"&amp;""""&amp;"id"&amp;""""&amp;":"&amp;""""&amp;A389&amp;""""&amp;","&amp;""""&amp;"car_part_id"&amp;""""&amp;":"&amp;""""&amp;B389&amp;""""&amp;","&amp;""""&amp;"bestbuy_id"&amp;""""&amp;":"&amp;""""&amp;C389&amp;""""&amp;","&amp;""""&amp;"category"&amp;""""&amp;":"&amp;""""&amp;D389&amp;""""&amp;","&amp;""""&amp;"brand"&amp;""""&amp;":"&amp;""""&amp;E389&amp;""""&amp;","&amp;""""&amp;"name"&amp;""""&amp;":"&amp;""""&amp;F389&amp;""""&amp;","&amp;""""&amp;"value"&amp;""""&amp;":"&amp;""""&amp;G389&amp;""""&amp;","&amp;""""&amp;"description"&amp;""""&amp;":"&amp;""""&amp;H389&amp;""""&amp;","&amp;""""&amp;"price"&amp;""""&amp;":"&amp;""""&amp;H389&amp;""""&amp;"},"</f>
        <v>{"id":"388","car_part_id":"388","bestbuy_id":"1995","category":"battery","brand":"energizer","name":"D26L","value":"","description":"6300","price":"6300"},</v>
      </c>
      <c r="W389" s="5" t="str">
        <f aca="false">IFERROR(VLOOKUP(B389,Sheet11!$B$2:$I$70,7,0),"")</f>
        <v/>
      </c>
      <c r="X389" s="5" t="str">
        <f aca="false">TRIM(I389)&amp;TRIM(W389)</f>
        <v>{"id":"388","car_part_id":"388","bestbuy_id":"1995","category":"battery","brand":"energizer","name":"D26L","value":"","description":"6300","price":"6300"},</v>
      </c>
    </row>
    <row r="390" customFormat="false" ht="13.8" hidden="false" customHeight="false" outlineLevel="0" collapsed="false">
      <c r="A390" s="5" t="n">
        <v>389</v>
      </c>
      <c r="B390" s="5" t="n">
        <v>389</v>
      </c>
      <c r="C390" s="5" t="n">
        <f aca="false">VLOOKUP(A390,car_part!$A$2:$K$620,11,0)</f>
        <v>1996</v>
      </c>
      <c r="D390" s="5" t="s">
        <v>784</v>
      </c>
      <c r="E390" s="5" t="s">
        <v>785</v>
      </c>
      <c r="F390" s="5" t="str">
        <f aca="false">VLOOKUP(B390,car_part!A390:H1008,8,0)</f>
        <v>D31L</v>
      </c>
      <c r="G390" s="20"/>
      <c r="H390" s="21" t="n">
        <v>7050</v>
      </c>
      <c r="I390" s="5" t="str">
        <f aca="false">"{"&amp;""""&amp;"id"&amp;""""&amp;":"&amp;""""&amp;A390&amp;""""&amp;","&amp;""""&amp;"car_part_id"&amp;""""&amp;":"&amp;""""&amp;B390&amp;""""&amp;","&amp;""""&amp;"bestbuy_id"&amp;""""&amp;":"&amp;""""&amp;C390&amp;""""&amp;","&amp;""""&amp;"category"&amp;""""&amp;":"&amp;""""&amp;D390&amp;""""&amp;","&amp;""""&amp;"brand"&amp;""""&amp;":"&amp;""""&amp;E390&amp;""""&amp;","&amp;""""&amp;"name"&amp;""""&amp;":"&amp;""""&amp;F390&amp;""""&amp;","&amp;""""&amp;"value"&amp;""""&amp;":"&amp;""""&amp;G390&amp;""""&amp;","&amp;""""&amp;"description"&amp;""""&amp;":"&amp;""""&amp;H390&amp;""""&amp;","&amp;""""&amp;"price"&amp;""""&amp;":"&amp;""""&amp;H390&amp;""""&amp;"},"</f>
        <v>{"id":"389","car_part_id":"389","bestbuy_id":"1996","category":"battery","brand":"energizer","name":"D31L","value":"","description":"7050","price":"7050"},</v>
      </c>
      <c r="W390" s="5" t="str">
        <f aca="false">IFERROR(VLOOKUP(B390,Sheet11!$B$2:$I$70,7,0),"")</f>
        <v/>
      </c>
      <c r="X390" s="5" t="str">
        <f aca="false">TRIM(I390)&amp;TRIM(W390)</f>
        <v>{"id":"389","car_part_id":"389","bestbuy_id":"1996","category":"battery","brand":"energizer","name":"D31L","value":"","description":"7050","price":"7050"},</v>
      </c>
    </row>
    <row r="391" customFormat="false" ht="13.8" hidden="false" customHeight="false" outlineLevel="0" collapsed="false">
      <c r="A391" s="5" t="n">
        <v>390</v>
      </c>
      <c r="B391" s="5" t="n">
        <v>390</v>
      </c>
      <c r="C391" s="5" t="n">
        <f aca="false">VLOOKUP(A391,car_part!$A$2:$K$620,11,0)</f>
        <v>1983</v>
      </c>
      <c r="D391" s="5" t="s">
        <v>784</v>
      </c>
      <c r="E391" s="5" t="s">
        <v>785</v>
      </c>
      <c r="F391" s="5" t="str">
        <f aca="false">VLOOKUP(B391,car_part!A391:H1009,8,0)</f>
        <v>D23L</v>
      </c>
      <c r="G391" s="20"/>
      <c r="H391" s="21" t="n">
        <v>5950</v>
      </c>
      <c r="I391" s="5" t="str">
        <f aca="false">"{"&amp;""""&amp;"id"&amp;""""&amp;":"&amp;""""&amp;A391&amp;""""&amp;","&amp;""""&amp;"car_part_id"&amp;""""&amp;":"&amp;""""&amp;B391&amp;""""&amp;","&amp;""""&amp;"bestbuy_id"&amp;""""&amp;":"&amp;""""&amp;C391&amp;""""&amp;","&amp;""""&amp;"category"&amp;""""&amp;":"&amp;""""&amp;D391&amp;""""&amp;","&amp;""""&amp;"brand"&amp;""""&amp;":"&amp;""""&amp;E391&amp;""""&amp;","&amp;""""&amp;"name"&amp;""""&amp;":"&amp;""""&amp;F391&amp;""""&amp;","&amp;""""&amp;"value"&amp;""""&amp;":"&amp;""""&amp;G391&amp;""""&amp;","&amp;""""&amp;"description"&amp;""""&amp;":"&amp;""""&amp;H391&amp;""""&amp;","&amp;""""&amp;"price"&amp;""""&amp;":"&amp;""""&amp;H391&amp;""""&amp;"},"</f>
        <v>{"id":"390","car_part_id":"390","bestbuy_id":"1983","category":"battery","brand":"energizer","name":"D23L","value":"","description":"5950","price":"5950"},</v>
      </c>
      <c r="W391" s="5" t="str">
        <f aca="false">IFERROR(VLOOKUP(B391,Sheet11!$B$2:$I$70,7,0),"")</f>
        <v/>
      </c>
      <c r="X391" s="5" t="str">
        <f aca="false">TRIM(I391)&amp;TRIM(W391)</f>
        <v>{"id":"390","car_part_id":"390","bestbuy_id":"1983","category":"battery","brand":"energizer","name":"D23L","value":"","description":"5950","price":"5950"},</v>
      </c>
    </row>
    <row r="392" customFormat="false" ht="13.8" hidden="false" customHeight="false" outlineLevel="0" collapsed="false">
      <c r="A392" s="5" t="n">
        <v>391</v>
      </c>
      <c r="B392" s="5" t="n">
        <v>391</v>
      </c>
      <c r="C392" s="5" t="n">
        <f aca="false">VLOOKUP(A392,car_part!$A$2:$K$620,11,0)</f>
        <v>1983</v>
      </c>
      <c r="D392" s="5" t="s">
        <v>784</v>
      </c>
      <c r="E392" s="5" t="s">
        <v>785</v>
      </c>
      <c r="F392" s="5" t="str">
        <f aca="false">VLOOKUP(B392,car_part!A392:H1010,8,0)</f>
        <v>D23L</v>
      </c>
      <c r="G392" s="20"/>
      <c r="H392" s="21" t="n">
        <v>5950</v>
      </c>
      <c r="I392" s="5" t="str">
        <f aca="false">"{"&amp;""""&amp;"id"&amp;""""&amp;":"&amp;""""&amp;A392&amp;""""&amp;","&amp;""""&amp;"car_part_id"&amp;""""&amp;":"&amp;""""&amp;B392&amp;""""&amp;","&amp;""""&amp;"bestbuy_id"&amp;""""&amp;":"&amp;""""&amp;C392&amp;""""&amp;","&amp;""""&amp;"category"&amp;""""&amp;":"&amp;""""&amp;D392&amp;""""&amp;","&amp;""""&amp;"brand"&amp;""""&amp;":"&amp;""""&amp;E392&amp;""""&amp;","&amp;""""&amp;"name"&amp;""""&amp;":"&amp;""""&amp;F392&amp;""""&amp;","&amp;""""&amp;"value"&amp;""""&amp;":"&amp;""""&amp;G392&amp;""""&amp;","&amp;""""&amp;"description"&amp;""""&amp;":"&amp;""""&amp;H392&amp;""""&amp;","&amp;""""&amp;"price"&amp;""""&amp;":"&amp;""""&amp;H392&amp;""""&amp;"},"</f>
        <v>{"id":"391","car_part_id":"391","bestbuy_id":"1983","category":"battery","brand":"energizer","name":"D23L","value":"","description":"5950","price":"5950"},</v>
      </c>
      <c r="W392" s="5" t="str">
        <f aca="false">IFERROR(VLOOKUP(B392,Sheet11!$B$2:$I$70,7,0),"")</f>
        <v/>
      </c>
      <c r="X392" s="5" t="str">
        <f aca="false">TRIM(I392)&amp;TRIM(W392)</f>
        <v>{"id":"391","car_part_id":"391","bestbuy_id":"1983","category":"battery","brand":"energizer","name":"D23L","value":"","description":"5950","price":"5950"},</v>
      </c>
    </row>
    <row r="393" customFormat="false" ht="13.8" hidden="false" customHeight="false" outlineLevel="0" collapsed="false">
      <c r="A393" s="5" t="n">
        <v>392</v>
      </c>
      <c r="B393" s="5" t="n">
        <v>392</v>
      </c>
      <c r="C393" s="5" t="n">
        <v>1986</v>
      </c>
      <c r="D393" s="5" t="s">
        <v>784</v>
      </c>
      <c r="E393" s="5" t="s">
        <v>785</v>
      </c>
      <c r="F393" s="5" t="str">
        <f aca="false">VLOOKUP(B393,car_part!A393:H1011,8,0)</f>
        <v>B24L</v>
      </c>
      <c r="G393" s="20"/>
      <c r="H393" s="21" t="n">
        <v>5300</v>
      </c>
      <c r="I393" s="5" t="str">
        <f aca="false">"{"&amp;""""&amp;"id"&amp;""""&amp;":"&amp;""""&amp;A393&amp;""""&amp;","&amp;""""&amp;"car_part_id"&amp;""""&amp;":"&amp;""""&amp;B393&amp;""""&amp;","&amp;""""&amp;"bestbuy_id"&amp;""""&amp;":"&amp;""""&amp;C393&amp;""""&amp;","&amp;""""&amp;"category"&amp;""""&amp;":"&amp;""""&amp;D393&amp;""""&amp;","&amp;""""&amp;"brand"&amp;""""&amp;":"&amp;""""&amp;E393&amp;""""&amp;","&amp;""""&amp;"name"&amp;""""&amp;":"&amp;""""&amp;F393&amp;""""&amp;","&amp;""""&amp;"value"&amp;""""&amp;":"&amp;""""&amp;G393&amp;""""&amp;","&amp;""""&amp;"description"&amp;""""&amp;":"&amp;""""&amp;H393&amp;""""&amp;","&amp;""""&amp;"price"&amp;""""&amp;":"&amp;""""&amp;H393&amp;""""&amp;"},"</f>
        <v>{"id":"392","car_part_id":"392","bestbuy_id":"1986","category":"battery","brand":"energizer","name":"B24L","value":"","description":"5300","price":"5300"},</v>
      </c>
      <c r="W393" s="5" t="str">
        <f aca="false">IFERROR(VLOOKUP(B393,Sheet11!$B$2:$I$70,7,0),"")</f>
        <v>{"id":"651","car_part_id":"392","bestbuy_id":"1993","category":"battery","brand":"energizer","name":"B24L","description":"","price":"5250"},</v>
      </c>
      <c r="X393" s="5" t="str">
        <f aca="false">TRIM(I393)&amp;TRIM(W393)</f>
        <v>{"id":"392","car_part_id":"392","bestbuy_id":"1986","category":"battery","brand":"energizer","name":"B24L","value":"","description":"5300","price":"5300"},{"id":"651","car_part_id":"392","bestbuy_id":"1993","category":"battery","brand":"energizer","name":"B24L","description":"","price":"5250"},</v>
      </c>
    </row>
    <row r="394" customFormat="false" ht="13.8" hidden="false" customHeight="false" outlineLevel="0" collapsed="false">
      <c r="A394" s="5" t="n">
        <v>393</v>
      </c>
      <c r="B394" s="5" t="n">
        <v>393</v>
      </c>
      <c r="C394" s="5" t="n">
        <f aca="false">VLOOKUP(A394,car_part!$A$2:$K$620,11,0)</f>
        <v>1990</v>
      </c>
      <c r="D394" s="5" t="s">
        <v>784</v>
      </c>
      <c r="E394" s="5" t="s">
        <v>785</v>
      </c>
      <c r="F394" s="5" t="str">
        <f aca="false">VLOOKUP(B394,car_part!A394:H1012,8,0)</f>
        <v>B20L</v>
      </c>
      <c r="G394" s="20"/>
      <c r="H394" s="21" t="n">
        <v>4850</v>
      </c>
      <c r="I394" s="5" t="str">
        <f aca="false">"{"&amp;""""&amp;"id"&amp;""""&amp;":"&amp;""""&amp;A394&amp;""""&amp;","&amp;""""&amp;"car_part_id"&amp;""""&amp;":"&amp;""""&amp;B394&amp;""""&amp;","&amp;""""&amp;"bestbuy_id"&amp;""""&amp;":"&amp;""""&amp;C394&amp;""""&amp;","&amp;""""&amp;"category"&amp;""""&amp;":"&amp;""""&amp;D394&amp;""""&amp;","&amp;""""&amp;"brand"&amp;""""&amp;":"&amp;""""&amp;E394&amp;""""&amp;","&amp;""""&amp;"name"&amp;""""&amp;":"&amp;""""&amp;F394&amp;""""&amp;","&amp;""""&amp;"value"&amp;""""&amp;":"&amp;""""&amp;G394&amp;""""&amp;","&amp;""""&amp;"description"&amp;""""&amp;":"&amp;""""&amp;H394&amp;""""&amp;","&amp;""""&amp;"price"&amp;""""&amp;":"&amp;""""&amp;H394&amp;""""&amp;"},"</f>
        <v>{"id":"393","car_part_id":"393","bestbuy_id":"1990","category":"battery","brand":"energizer","name":"B20L","value":"","description":"4850","price":"4850"},</v>
      </c>
      <c r="W394" s="5" t="str">
        <f aca="false">IFERROR(VLOOKUP(B394,Sheet11!$B$2:$I$70,7,0),"")</f>
        <v/>
      </c>
      <c r="X394" s="5" t="str">
        <f aca="false">TRIM(I394)&amp;TRIM(W394)</f>
        <v>{"id":"393","car_part_id":"393","bestbuy_id":"1990","category":"battery","brand":"energizer","name":"B20L","value":"","description":"4850","price":"4850"},</v>
      </c>
    </row>
    <row r="395" customFormat="false" ht="13.8" hidden="false" customHeight="false" outlineLevel="0" collapsed="false">
      <c r="A395" s="5" t="n">
        <v>394</v>
      </c>
      <c r="B395" s="5" t="n">
        <v>394</v>
      </c>
      <c r="C395" s="5" t="n">
        <f aca="false">VLOOKUP(A395,car_part!$A$2:$K$620,11,0)</f>
        <v>1983</v>
      </c>
      <c r="D395" s="5" t="s">
        <v>784</v>
      </c>
      <c r="E395" s="5" t="s">
        <v>785</v>
      </c>
      <c r="F395" s="5" t="str">
        <f aca="false">VLOOKUP(B395,car_part!A395:H1013,8,0)</f>
        <v>D23L</v>
      </c>
      <c r="G395" s="20"/>
      <c r="H395" s="21" t="n">
        <v>5950</v>
      </c>
      <c r="I395" s="5" t="str">
        <f aca="false">"{"&amp;""""&amp;"id"&amp;""""&amp;":"&amp;""""&amp;A395&amp;""""&amp;","&amp;""""&amp;"car_part_id"&amp;""""&amp;":"&amp;""""&amp;B395&amp;""""&amp;","&amp;""""&amp;"bestbuy_id"&amp;""""&amp;":"&amp;""""&amp;C395&amp;""""&amp;","&amp;""""&amp;"category"&amp;""""&amp;":"&amp;""""&amp;D395&amp;""""&amp;","&amp;""""&amp;"brand"&amp;""""&amp;":"&amp;""""&amp;E395&amp;""""&amp;","&amp;""""&amp;"name"&amp;""""&amp;":"&amp;""""&amp;F395&amp;""""&amp;","&amp;""""&amp;"value"&amp;""""&amp;":"&amp;""""&amp;G395&amp;""""&amp;","&amp;""""&amp;"description"&amp;""""&amp;":"&amp;""""&amp;H395&amp;""""&amp;","&amp;""""&amp;"price"&amp;""""&amp;":"&amp;""""&amp;H395&amp;""""&amp;"},"</f>
        <v>{"id":"394","car_part_id":"394","bestbuy_id":"1983","category":"battery","brand":"energizer","name":"D23L","value":"","description":"5950","price":"5950"},</v>
      </c>
      <c r="W395" s="5" t="str">
        <f aca="false">IFERROR(VLOOKUP(B395,Sheet11!$B$2:$I$70,7,0),"")</f>
        <v/>
      </c>
      <c r="X395" s="5" t="str">
        <f aca="false">TRIM(I395)&amp;TRIM(W395)</f>
        <v>{"id":"394","car_part_id":"394","bestbuy_id":"1983","category":"battery","brand":"energizer","name":"D23L","value":"","description":"5950","price":"5950"},</v>
      </c>
    </row>
    <row r="396" customFormat="false" ht="13.8" hidden="false" customHeight="false" outlineLevel="0" collapsed="false">
      <c r="A396" s="5" t="n">
        <v>395</v>
      </c>
      <c r="B396" s="5" t="n">
        <v>395</v>
      </c>
      <c r="C396" s="5" t="n">
        <f aca="false">VLOOKUP(A396,car_part!$A$2:$K$620,11,0)</f>
        <v>1983</v>
      </c>
      <c r="D396" s="5" t="s">
        <v>784</v>
      </c>
      <c r="E396" s="5" t="s">
        <v>785</v>
      </c>
      <c r="F396" s="5" t="str">
        <f aca="false">VLOOKUP(B396,car_part!A396:H1014,8,0)</f>
        <v>D23L</v>
      </c>
      <c r="G396" s="20"/>
      <c r="H396" s="21" t="n">
        <v>5950</v>
      </c>
      <c r="I396" s="5" t="str">
        <f aca="false">"{"&amp;""""&amp;"id"&amp;""""&amp;":"&amp;""""&amp;A396&amp;""""&amp;","&amp;""""&amp;"car_part_id"&amp;""""&amp;":"&amp;""""&amp;B396&amp;""""&amp;","&amp;""""&amp;"bestbuy_id"&amp;""""&amp;":"&amp;""""&amp;C396&amp;""""&amp;","&amp;""""&amp;"category"&amp;""""&amp;":"&amp;""""&amp;D396&amp;""""&amp;","&amp;""""&amp;"brand"&amp;""""&amp;":"&amp;""""&amp;E396&amp;""""&amp;","&amp;""""&amp;"name"&amp;""""&amp;":"&amp;""""&amp;F396&amp;""""&amp;","&amp;""""&amp;"value"&amp;""""&amp;":"&amp;""""&amp;G396&amp;""""&amp;","&amp;""""&amp;"description"&amp;""""&amp;":"&amp;""""&amp;H396&amp;""""&amp;","&amp;""""&amp;"price"&amp;""""&amp;":"&amp;""""&amp;H396&amp;""""&amp;"},"</f>
        <v>{"id":"395","car_part_id":"395","bestbuy_id":"1983","category":"battery","brand":"energizer","name":"D23L","value":"","description":"5950","price":"5950"},</v>
      </c>
      <c r="W396" s="5" t="str">
        <f aca="false">IFERROR(VLOOKUP(B396,Sheet11!$B$2:$I$70,7,0),"")</f>
        <v/>
      </c>
      <c r="X396" s="5" t="str">
        <f aca="false">TRIM(I396)&amp;TRIM(W396)</f>
        <v>{"id":"395","car_part_id":"395","bestbuy_id":"1983","category":"battery","brand":"energizer","name":"D23L","value":"","description":"5950","price":"5950"},</v>
      </c>
    </row>
    <row r="397" customFormat="false" ht="13.8" hidden="false" customHeight="false" outlineLevel="0" collapsed="false">
      <c r="A397" s="5" t="n">
        <v>396</v>
      </c>
      <c r="B397" s="5" t="n">
        <v>396</v>
      </c>
      <c r="C397" s="5" t="n">
        <v>1988</v>
      </c>
      <c r="D397" s="5" t="s">
        <v>784</v>
      </c>
      <c r="E397" s="5" t="s">
        <v>785</v>
      </c>
      <c r="F397" s="5" t="str">
        <f aca="false">VLOOKUP(B397,car_part!A397:H1015,8,0)</f>
        <v>B24LS</v>
      </c>
      <c r="G397" s="20"/>
      <c r="H397" s="21" t="n">
        <v>5250</v>
      </c>
      <c r="I397" s="5" t="str">
        <f aca="false">"{"&amp;""""&amp;"id"&amp;""""&amp;":"&amp;""""&amp;A397&amp;""""&amp;","&amp;""""&amp;"car_part_id"&amp;""""&amp;":"&amp;""""&amp;B397&amp;""""&amp;","&amp;""""&amp;"bestbuy_id"&amp;""""&amp;":"&amp;""""&amp;C397&amp;""""&amp;","&amp;""""&amp;"category"&amp;""""&amp;":"&amp;""""&amp;D397&amp;""""&amp;","&amp;""""&amp;"brand"&amp;""""&amp;":"&amp;""""&amp;E397&amp;""""&amp;","&amp;""""&amp;"name"&amp;""""&amp;":"&amp;""""&amp;F397&amp;""""&amp;","&amp;""""&amp;"value"&amp;""""&amp;":"&amp;""""&amp;G397&amp;""""&amp;","&amp;""""&amp;"description"&amp;""""&amp;":"&amp;""""&amp;H397&amp;""""&amp;","&amp;""""&amp;"price"&amp;""""&amp;":"&amp;""""&amp;H397&amp;""""&amp;"},"</f>
        <v>{"id":"396","car_part_id":"396","bestbuy_id":"1988","category":"battery","brand":"energizer","name":"B24LS","value":"","description":"5250","price":"5250"},</v>
      </c>
      <c r="W397" s="5" t="str">
        <f aca="false">IFERROR(VLOOKUP(B397,Sheet11!$B$2:$I$70,7,0),"")</f>
        <v>{"id":"669","car_part_id":"396","bestbuy_id":"1985","category":"battery","brand":"energizer","name":"B24LS","description":"","price":"5300"},</v>
      </c>
      <c r="X397" s="5" t="str">
        <f aca="false">TRIM(I397)&amp;TRIM(W397)</f>
        <v>{"id":"396","car_part_id":"396","bestbuy_id":"1988","category":"battery","brand":"energizer","name":"B24LS","value":"","description":"5250","price":"5250"},{"id":"669","car_part_id":"396","bestbuy_id":"1985","category":"battery","brand":"energizer","name":"B24LS","description":"","price":"5300"},</v>
      </c>
    </row>
    <row r="398" customFormat="false" ht="13.8" hidden="false" customHeight="false" outlineLevel="0" collapsed="false">
      <c r="A398" s="5" t="n">
        <v>397</v>
      </c>
      <c r="B398" s="5" t="n">
        <v>397</v>
      </c>
      <c r="C398" s="5" t="n">
        <f aca="false">VLOOKUP(A398,car_part!$A$2:$K$620,11,0)</f>
        <v>1983</v>
      </c>
      <c r="D398" s="5" t="s">
        <v>784</v>
      </c>
      <c r="E398" s="5" t="s">
        <v>785</v>
      </c>
      <c r="F398" s="5" t="str">
        <f aca="false">VLOOKUP(B398,car_part!A398:H1016,8,0)</f>
        <v>D23L</v>
      </c>
      <c r="G398" s="20"/>
      <c r="H398" s="21" t="n">
        <v>5950</v>
      </c>
      <c r="I398" s="5" t="str">
        <f aca="false">"{"&amp;""""&amp;"id"&amp;""""&amp;":"&amp;""""&amp;A398&amp;""""&amp;","&amp;""""&amp;"car_part_id"&amp;""""&amp;":"&amp;""""&amp;B398&amp;""""&amp;","&amp;""""&amp;"bestbuy_id"&amp;""""&amp;":"&amp;""""&amp;C398&amp;""""&amp;","&amp;""""&amp;"category"&amp;""""&amp;":"&amp;""""&amp;D398&amp;""""&amp;","&amp;""""&amp;"brand"&amp;""""&amp;":"&amp;""""&amp;E398&amp;""""&amp;","&amp;""""&amp;"name"&amp;""""&amp;":"&amp;""""&amp;F398&amp;""""&amp;","&amp;""""&amp;"value"&amp;""""&amp;":"&amp;""""&amp;G398&amp;""""&amp;","&amp;""""&amp;"description"&amp;""""&amp;":"&amp;""""&amp;H398&amp;""""&amp;","&amp;""""&amp;"price"&amp;""""&amp;":"&amp;""""&amp;H398&amp;""""&amp;"},"</f>
        <v>{"id":"397","car_part_id":"397","bestbuy_id":"1983","category":"battery","brand":"energizer","name":"D23L","value":"","description":"5950","price":"5950"},</v>
      </c>
      <c r="W398" s="5" t="str">
        <f aca="false">IFERROR(VLOOKUP(B398,Sheet11!$B$2:$I$70,7,0),"")</f>
        <v/>
      </c>
      <c r="X398" s="5" t="str">
        <f aca="false">TRIM(I398)&amp;TRIM(W398)</f>
        <v>{"id":"397","car_part_id":"397","bestbuy_id":"1983","category":"battery","brand":"energizer","name":"D23L","value":"","description":"5950","price":"5950"},</v>
      </c>
    </row>
    <row r="399" customFormat="false" ht="13.8" hidden="false" customHeight="false" outlineLevel="0" collapsed="false">
      <c r="A399" s="5" t="n">
        <v>398</v>
      </c>
      <c r="B399" s="5" t="n">
        <v>398</v>
      </c>
      <c r="C399" s="5" t="n">
        <f aca="false">VLOOKUP(A399,car_part!$A$2:$K$620,11,0)</f>
        <v>1983</v>
      </c>
      <c r="D399" s="5" t="s">
        <v>784</v>
      </c>
      <c r="E399" s="5" t="s">
        <v>785</v>
      </c>
      <c r="F399" s="5" t="str">
        <f aca="false">VLOOKUP(B399,car_part!A399:H1017,8,0)</f>
        <v>D23L</v>
      </c>
      <c r="G399" s="20"/>
      <c r="H399" s="21" t="n">
        <v>5950</v>
      </c>
      <c r="I399" s="5" t="str">
        <f aca="false">"{"&amp;""""&amp;"id"&amp;""""&amp;":"&amp;""""&amp;A399&amp;""""&amp;","&amp;""""&amp;"car_part_id"&amp;""""&amp;":"&amp;""""&amp;B399&amp;""""&amp;","&amp;""""&amp;"bestbuy_id"&amp;""""&amp;":"&amp;""""&amp;C399&amp;""""&amp;","&amp;""""&amp;"category"&amp;""""&amp;":"&amp;""""&amp;D399&amp;""""&amp;","&amp;""""&amp;"brand"&amp;""""&amp;":"&amp;""""&amp;E399&amp;""""&amp;","&amp;""""&amp;"name"&amp;""""&amp;":"&amp;""""&amp;F399&amp;""""&amp;","&amp;""""&amp;"value"&amp;""""&amp;":"&amp;""""&amp;G399&amp;""""&amp;","&amp;""""&amp;"description"&amp;""""&amp;":"&amp;""""&amp;H399&amp;""""&amp;","&amp;""""&amp;"price"&amp;""""&amp;":"&amp;""""&amp;H399&amp;""""&amp;"},"</f>
        <v>{"id":"398","car_part_id":"398","bestbuy_id":"1983","category":"battery","brand":"energizer","name":"D23L","value":"","description":"5950","price":"5950"},</v>
      </c>
      <c r="W399" s="5" t="str">
        <f aca="false">IFERROR(VLOOKUP(B399,Sheet11!$B$2:$I$70,7,0),"")</f>
        <v/>
      </c>
      <c r="X399" s="5" t="str">
        <f aca="false">TRIM(I399)&amp;TRIM(W399)</f>
        <v>{"id":"398","car_part_id":"398","bestbuy_id":"1983","category":"battery","brand":"energizer","name":"D23L","value":"","description":"5950","price":"5950"},</v>
      </c>
    </row>
    <row r="400" customFormat="false" ht="13.8" hidden="false" customHeight="false" outlineLevel="0" collapsed="false">
      <c r="A400" s="5" t="n">
        <v>399</v>
      </c>
      <c r="B400" s="5" t="n">
        <v>399</v>
      </c>
      <c r="C400" s="5" t="n">
        <f aca="false">VLOOKUP(A400,car_part!$A$2:$K$620,11,0)</f>
        <v>1983</v>
      </c>
      <c r="D400" s="5" t="s">
        <v>784</v>
      </c>
      <c r="E400" s="5" t="s">
        <v>785</v>
      </c>
      <c r="F400" s="5" t="str">
        <f aca="false">VLOOKUP(B400,car_part!A400:H1018,8,0)</f>
        <v>D23L</v>
      </c>
      <c r="G400" s="20"/>
      <c r="H400" s="21" t="n">
        <v>5950</v>
      </c>
      <c r="I400" s="5" t="str">
        <f aca="false">"{"&amp;""""&amp;"id"&amp;""""&amp;":"&amp;""""&amp;A400&amp;""""&amp;","&amp;""""&amp;"car_part_id"&amp;""""&amp;":"&amp;""""&amp;B400&amp;""""&amp;","&amp;""""&amp;"bestbuy_id"&amp;""""&amp;":"&amp;""""&amp;C400&amp;""""&amp;","&amp;""""&amp;"category"&amp;""""&amp;":"&amp;""""&amp;D400&amp;""""&amp;","&amp;""""&amp;"brand"&amp;""""&amp;":"&amp;""""&amp;E400&amp;""""&amp;","&amp;""""&amp;"name"&amp;""""&amp;":"&amp;""""&amp;F400&amp;""""&amp;","&amp;""""&amp;"value"&amp;""""&amp;":"&amp;""""&amp;G400&amp;""""&amp;","&amp;""""&amp;"description"&amp;""""&amp;":"&amp;""""&amp;H400&amp;""""&amp;","&amp;""""&amp;"price"&amp;""""&amp;":"&amp;""""&amp;H400&amp;""""&amp;"},"</f>
        <v>{"id":"399","car_part_id":"399","bestbuy_id":"1983","category":"battery","brand":"energizer","name":"D23L","value":"","description":"5950","price":"5950"},</v>
      </c>
      <c r="W400" s="5" t="str">
        <f aca="false">IFERROR(VLOOKUP(B400,Sheet11!$B$2:$I$70,7,0),"")</f>
        <v/>
      </c>
      <c r="X400" s="5" t="str">
        <f aca="false">TRIM(I400)&amp;TRIM(W400)</f>
        <v>{"id":"399","car_part_id":"399","bestbuy_id":"1983","category":"battery","brand":"energizer","name":"D23L","value":"","description":"5950","price":"5950"},</v>
      </c>
    </row>
    <row r="401" customFormat="false" ht="13.8" hidden="false" customHeight="false" outlineLevel="0" collapsed="false">
      <c r="A401" s="5" t="n">
        <v>400</v>
      </c>
      <c r="B401" s="5" t="n">
        <v>400</v>
      </c>
      <c r="C401" s="5" t="n">
        <f aca="false">VLOOKUP(A401,car_part!$A$2:$K$620,11,0)</f>
        <v>0</v>
      </c>
      <c r="D401" s="5" t="s">
        <v>784</v>
      </c>
      <c r="E401" s="5" t="s">
        <v>785</v>
      </c>
      <c r="F401" s="5" t="str">
        <f aca="false">VLOOKUP(B401,car_part!A401:H1019,8,0)</f>
        <v>D23L</v>
      </c>
      <c r="G401" s="20"/>
      <c r="I401" s="5" t="str">
        <f aca="false">"{"&amp;""""&amp;"id"&amp;""""&amp;":"&amp;""""&amp;A401&amp;""""&amp;","&amp;""""&amp;"car_part_id"&amp;""""&amp;":"&amp;""""&amp;B401&amp;""""&amp;","&amp;""""&amp;"bestbuy_id"&amp;""""&amp;":"&amp;""""&amp;C401&amp;""""&amp;","&amp;""""&amp;"category"&amp;""""&amp;":"&amp;""""&amp;D401&amp;""""&amp;","&amp;""""&amp;"brand"&amp;""""&amp;":"&amp;""""&amp;E401&amp;""""&amp;","&amp;""""&amp;"name"&amp;""""&amp;":"&amp;""""&amp;F401&amp;""""&amp;","&amp;""""&amp;"value"&amp;""""&amp;":"&amp;""""&amp;G401&amp;""""&amp;","&amp;""""&amp;"description"&amp;""""&amp;":"&amp;""""&amp;H401&amp;""""&amp;","&amp;""""&amp;"price"&amp;""""&amp;":"&amp;""""&amp;H401&amp;""""&amp;"},"</f>
        <v>{"id":"400","car_part_id":"400","bestbuy_id":"0","category":"battery","brand":"energizer","name":"D23L","value":"","description":"","price":""},</v>
      </c>
      <c r="W401" s="5" t="str">
        <f aca="false">IFERROR(VLOOKUP(B401,Sheet11!$B$2:$I$70,7,0),"")</f>
        <v/>
      </c>
      <c r="X401" s="5" t="str">
        <f aca="false">TRIM(I401)&amp;TRIM(W401)</f>
        <v>{"id":"400","car_part_id":"400","bestbuy_id":"0","category":"battery","brand":"energizer","name":"D23L","value":"","description":"","price":""},</v>
      </c>
    </row>
    <row r="402" customFormat="false" ht="13.8" hidden="false" customHeight="false" outlineLevel="0" collapsed="false">
      <c r="A402" s="5" t="n">
        <v>401</v>
      </c>
      <c r="B402" s="5" t="n">
        <v>401</v>
      </c>
      <c r="C402" s="5" t="n">
        <f aca="false">VLOOKUP(A402,car_part!$A$2:$K$620,11,0)</f>
        <v>1983</v>
      </c>
      <c r="D402" s="5" t="s">
        <v>784</v>
      </c>
      <c r="E402" s="5" t="s">
        <v>785</v>
      </c>
      <c r="F402" s="5" t="str">
        <f aca="false">VLOOKUP(B402,car_part!A402:H1020,8,0)</f>
        <v>D23L</v>
      </c>
      <c r="G402" s="20"/>
      <c r="H402" s="21" t="n">
        <v>5950</v>
      </c>
      <c r="I402" s="5" t="str">
        <f aca="false">"{"&amp;""""&amp;"id"&amp;""""&amp;":"&amp;""""&amp;A402&amp;""""&amp;","&amp;""""&amp;"car_part_id"&amp;""""&amp;":"&amp;""""&amp;B402&amp;""""&amp;","&amp;""""&amp;"bestbuy_id"&amp;""""&amp;":"&amp;""""&amp;C402&amp;""""&amp;","&amp;""""&amp;"category"&amp;""""&amp;":"&amp;""""&amp;D402&amp;""""&amp;","&amp;""""&amp;"brand"&amp;""""&amp;":"&amp;""""&amp;E402&amp;""""&amp;","&amp;""""&amp;"name"&amp;""""&amp;":"&amp;""""&amp;F402&amp;""""&amp;","&amp;""""&amp;"value"&amp;""""&amp;":"&amp;""""&amp;G402&amp;""""&amp;","&amp;""""&amp;"description"&amp;""""&amp;":"&amp;""""&amp;H402&amp;""""&amp;","&amp;""""&amp;"price"&amp;""""&amp;":"&amp;""""&amp;H402&amp;""""&amp;"},"</f>
        <v>{"id":"401","car_part_id":"401","bestbuy_id":"1983","category":"battery","brand":"energizer","name":"D23L","value":"","description":"5950","price":"5950"},</v>
      </c>
      <c r="W402" s="5" t="str">
        <f aca="false">IFERROR(VLOOKUP(B402,Sheet11!$B$2:$I$70,7,0),"")</f>
        <v/>
      </c>
      <c r="X402" s="5" t="str">
        <f aca="false">TRIM(I402)&amp;TRIM(W402)</f>
        <v>{"id":"401","car_part_id":"401","bestbuy_id":"1983","category":"battery","brand":"energizer","name":"D23L","value":"","description":"5950","price":"5950"},</v>
      </c>
    </row>
    <row r="403" customFormat="false" ht="13.8" hidden="false" customHeight="false" outlineLevel="0" collapsed="false">
      <c r="A403" s="5" t="n">
        <v>402</v>
      </c>
      <c r="B403" s="5" t="n">
        <v>402</v>
      </c>
      <c r="C403" s="5" t="n">
        <f aca="false">VLOOKUP(A403,car_part!$A$2:$K$620,11,0)</f>
        <v>0</v>
      </c>
      <c r="D403" s="5" t="s">
        <v>784</v>
      </c>
      <c r="E403" s="5" t="s">
        <v>785</v>
      </c>
      <c r="F403" s="5" t="str">
        <f aca="false">VLOOKUP(B403,car_part!A403:H1021,8,0)</f>
        <v>D23L</v>
      </c>
      <c r="G403" s="20"/>
      <c r="I403" s="5" t="str">
        <f aca="false">"{"&amp;""""&amp;"id"&amp;""""&amp;":"&amp;""""&amp;A403&amp;""""&amp;","&amp;""""&amp;"car_part_id"&amp;""""&amp;":"&amp;""""&amp;B403&amp;""""&amp;","&amp;""""&amp;"bestbuy_id"&amp;""""&amp;":"&amp;""""&amp;C403&amp;""""&amp;","&amp;""""&amp;"category"&amp;""""&amp;":"&amp;""""&amp;D403&amp;""""&amp;","&amp;""""&amp;"brand"&amp;""""&amp;":"&amp;""""&amp;E403&amp;""""&amp;","&amp;""""&amp;"name"&amp;""""&amp;":"&amp;""""&amp;F403&amp;""""&amp;","&amp;""""&amp;"value"&amp;""""&amp;":"&amp;""""&amp;G403&amp;""""&amp;","&amp;""""&amp;"description"&amp;""""&amp;":"&amp;""""&amp;H403&amp;""""&amp;","&amp;""""&amp;"price"&amp;""""&amp;":"&amp;""""&amp;H403&amp;""""&amp;"},"</f>
        <v>{"id":"402","car_part_id":"402","bestbuy_id":"0","category":"battery","brand":"energizer","name":"D23L","value":"","description":"","price":""},</v>
      </c>
      <c r="W403" s="5" t="str">
        <f aca="false">IFERROR(VLOOKUP(B403,Sheet11!$B$2:$I$70,7,0),"")</f>
        <v/>
      </c>
      <c r="X403" s="5" t="str">
        <f aca="false">TRIM(I403)&amp;TRIM(W403)</f>
        <v>{"id":"402","car_part_id":"402","bestbuy_id":"0","category":"battery","brand":"energizer","name":"D23L","value":"","description":"","price":""},</v>
      </c>
    </row>
    <row r="404" customFormat="false" ht="13.8" hidden="false" customHeight="false" outlineLevel="0" collapsed="false">
      <c r="A404" s="5" t="n">
        <v>403</v>
      </c>
      <c r="B404" s="5" t="n">
        <v>403</v>
      </c>
      <c r="C404" s="5" t="n">
        <f aca="false">VLOOKUP(A404,car_part!$A$2:$K$620,11,0)</f>
        <v>1996</v>
      </c>
      <c r="D404" s="5" t="s">
        <v>784</v>
      </c>
      <c r="E404" s="5" t="s">
        <v>785</v>
      </c>
      <c r="F404" s="5" t="str">
        <f aca="false">VLOOKUP(B404,car_part!A404:H1022,8,0)</f>
        <v>D31L</v>
      </c>
      <c r="G404" s="23"/>
      <c r="H404" s="21" t="n">
        <v>7050</v>
      </c>
      <c r="I404" s="5" t="str">
        <f aca="false">"{"&amp;""""&amp;"id"&amp;""""&amp;":"&amp;""""&amp;A404&amp;""""&amp;","&amp;""""&amp;"car_part_id"&amp;""""&amp;":"&amp;""""&amp;B404&amp;""""&amp;","&amp;""""&amp;"bestbuy_id"&amp;""""&amp;":"&amp;""""&amp;C404&amp;""""&amp;","&amp;""""&amp;"category"&amp;""""&amp;":"&amp;""""&amp;D404&amp;""""&amp;","&amp;""""&amp;"brand"&amp;""""&amp;":"&amp;""""&amp;E404&amp;""""&amp;","&amp;""""&amp;"name"&amp;""""&amp;":"&amp;""""&amp;F404&amp;""""&amp;","&amp;""""&amp;"value"&amp;""""&amp;":"&amp;""""&amp;G404&amp;""""&amp;","&amp;""""&amp;"description"&amp;""""&amp;":"&amp;""""&amp;H404&amp;""""&amp;","&amp;""""&amp;"price"&amp;""""&amp;":"&amp;""""&amp;H404&amp;""""&amp;"},"</f>
        <v>{"id":"403","car_part_id":"403","bestbuy_id":"1996","category":"battery","brand":"energizer","name":"D31L","value":"","description":"7050","price":"7050"},</v>
      </c>
      <c r="W404" s="5" t="str">
        <f aca="false">IFERROR(VLOOKUP(B404,Sheet11!$B$2:$I$70,7,0),"")</f>
        <v/>
      </c>
      <c r="X404" s="5" t="str">
        <f aca="false">TRIM(I404)&amp;TRIM(W404)</f>
        <v>{"id":"403","car_part_id":"403","bestbuy_id":"1996","category":"battery","brand":"energizer","name":"D31L","value":"","description":"7050","price":"7050"},</v>
      </c>
    </row>
    <row r="405" customFormat="false" ht="13.8" hidden="false" customHeight="false" outlineLevel="0" collapsed="false">
      <c r="A405" s="5" t="n">
        <v>404</v>
      </c>
      <c r="B405" s="5" t="n">
        <v>404</v>
      </c>
      <c r="C405" s="5" t="n">
        <f aca="false">VLOOKUP(A405,car_part!$A$2:$K$620,11,0)</f>
        <v>1995</v>
      </c>
      <c r="D405" s="5" t="s">
        <v>784</v>
      </c>
      <c r="E405" s="5" t="s">
        <v>785</v>
      </c>
      <c r="F405" s="5" t="str">
        <f aca="false">VLOOKUP(B405,car_part!A405:H1023,8,0)</f>
        <v>D26L</v>
      </c>
      <c r="G405" s="20"/>
      <c r="H405" s="21" t="n">
        <v>6300</v>
      </c>
      <c r="I405" s="5" t="str">
        <f aca="false">"{"&amp;""""&amp;"id"&amp;""""&amp;":"&amp;""""&amp;A405&amp;""""&amp;","&amp;""""&amp;"car_part_id"&amp;""""&amp;":"&amp;""""&amp;B405&amp;""""&amp;","&amp;""""&amp;"bestbuy_id"&amp;""""&amp;":"&amp;""""&amp;C405&amp;""""&amp;","&amp;""""&amp;"category"&amp;""""&amp;":"&amp;""""&amp;D405&amp;""""&amp;","&amp;""""&amp;"brand"&amp;""""&amp;":"&amp;""""&amp;E405&amp;""""&amp;","&amp;""""&amp;"name"&amp;""""&amp;":"&amp;""""&amp;F405&amp;""""&amp;","&amp;""""&amp;"value"&amp;""""&amp;":"&amp;""""&amp;G405&amp;""""&amp;","&amp;""""&amp;"description"&amp;""""&amp;":"&amp;""""&amp;H405&amp;""""&amp;","&amp;""""&amp;"price"&amp;""""&amp;":"&amp;""""&amp;H405&amp;""""&amp;"},"</f>
        <v>{"id":"404","car_part_id":"404","bestbuy_id":"1995","category":"battery","brand":"energizer","name":"D26L","value":"","description":"6300","price":"6300"},</v>
      </c>
      <c r="W405" s="5" t="str">
        <f aca="false">IFERROR(VLOOKUP(B405,Sheet11!$B$2:$I$70,7,0),"")</f>
        <v/>
      </c>
      <c r="X405" s="5" t="str">
        <f aca="false">TRIM(I405)&amp;TRIM(W405)</f>
        <v>{"id":"404","car_part_id":"404","bestbuy_id":"1995","category":"battery","brand":"energizer","name":"D26L","value":"","description":"6300","price":"6300"},</v>
      </c>
    </row>
    <row r="406" customFormat="false" ht="13.8" hidden="false" customHeight="false" outlineLevel="0" collapsed="false">
      <c r="A406" s="5" t="n">
        <v>405</v>
      </c>
      <c r="B406" s="5" t="n">
        <v>405</v>
      </c>
      <c r="C406" s="5" t="n">
        <f aca="false">VLOOKUP(A406,car_part!$A$2:$K$620,11,0)</f>
        <v>1996</v>
      </c>
      <c r="D406" s="5" t="s">
        <v>784</v>
      </c>
      <c r="E406" s="5" t="s">
        <v>785</v>
      </c>
      <c r="F406" s="5" t="str">
        <f aca="false">VLOOKUP(B406,car_part!A406:H1024,8,0)</f>
        <v>D31L</v>
      </c>
      <c r="G406" s="20"/>
      <c r="H406" s="21" t="n">
        <v>7050</v>
      </c>
      <c r="I406" s="5" t="str">
        <f aca="false">"{"&amp;""""&amp;"id"&amp;""""&amp;":"&amp;""""&amp;A406&amp;""""&amp;","&amp;""""&amp;"car_part_id"&amp;""""&amp;":"&amp;""""&amp;B406&amp;""""&amp;","&amp;""""&amp;"bestbuy_id"&amp;""""&amp;":"&amp;""""&amp;C406&amp;""""&amp;","&amp;""""&amp;"category"&amp;""""&amp;":"&amp;""""&amp;D406&amp;""""&amp;","&amp;""""&amp;"brand"&amp;""""&amp;":"&amp;""""&amp;E406&amp;""""&amp;","&amp;""""&amp;"name"&amp;""""&amp;":"&amp;""""&amp;F406&amp;""""&amp;","&amp;""""&amp;"value"&amp;""""&amp;":"&amp;""""&amp;G406&amp;""""&amp;","&amp;""""&amp;"description"&amp;""""&amp;":"&amp;""""&amp;H406&amp;""""&amp;","&amp;""""&amp;"price"&amp;""""&amp;":"&amp;""""&amp;H406&amp;""""&amp;"},"</f>
        <v>{"id":"405","car_part_id":"405","bestbuy_id":"1996","category":"battery","brand":"energizer","name":"D31L","value":"","description":"7050","price":"7050"},</v>
      </c>
      <c r="W406" s="5" t="str">
        <f aca="false">IFERROR(VLOOKUP(B406,Sheet11!$B$2:$I$70,7,0),"")</f>
        <v/>
      </c>
      <c r="X406" s="5" t="str">
        <f aca="false">TRIM(I406)&amp;TRIM(W406)</f>
        <v>{"id":"405","car_part_id":"405","bestbuy_id":"1996","category":"battery","brand":"energizer","name":"D31L","value":"","description":"7050","price":"7050"},</v>
      </c>
    </row>
    <row r="407" customFormat="false" ht="13.8" hidden="false" customHeight="false" outlineLevel="0" collapsed="false">
      <c r="A407" s="5" t="n">
        <v>406</v>
      </c>
      <c r="B407" s="5" t="n">
        <v>406</v>
      </c>
      <c r="C407" s="5" t="n">
        <f aca="false">VLOOKUP(A407,car_part!$A$2:$K$620,11,0)</f>
        <v>1996</v>
      </c>
      <c r="D407" s="5" t="s">
        <v>784</v>
      </c>
      <c r="E407" s="5" t="s">
        <v>785</v>
      </c>
      <c r="F407" s="5" t="str">
        <f aca="false">VLOOKUP(B407,car_part!A407:H1025,8,0)</f>
        <v>D31L</v>
      </c>
      <c r="G407" s="20"/>
      <c r="H407" s="21" t="n">
        <v>7050</v>
      </c>
      <c r="I407" s="5" t="str">
        <f aca="false">"{"&amp;""""&amp;"id"&amp;""""&amp;":"&amp;""""&amp;A407&amp;""""&amp;","&amp;""""&amp;"car_part_id"&amp;""""&amp;":"&amp;""""&amp;B407&amp;""""&amp;","&amp;""""&amp;"bestbuy_id"&amp;""""&amp;":"&amp;""""&amp;C407&amp;""""&amp;","&amp;""""&amp;"category"&amp;""""&amp;":"&amp;""""&amp;D407&amp;""""&amp;","&amp;""""&amp;"brand"&amp;""""&amp;":"&amp;""""&amp;E407&amp;""""&amp;","&amp;""""&amp;"name"&amp;""""&amp;":"&amp;""""&amp;F407&amp;""""&amp;","&amp;""""&amp;"value"&amp;""""&amp;":"&amp;""""&amp;G407&amp;""""&amp;","&amp;""""&amp;"description"&amp;""""&amp;":"&amp;""""&amp;H407&amp;""""&amp;","&amp;""""&amp;"price"&amp;""""&amp;":"&amp;""""&amp;H407&amp;""""&amp;"},"</f>
        <v>{"id":"406","car_part_id":"406","bestbuy_id":"1996","category":"battery","brand":"energizer","name":"D31L","value":"","description":"7050","price":"7050"},</v>
      </c>
      <c r="W407" s="5" t="str">
        <f aca="false">IFERROR(VLOOKUP(B407,Sheet11!$B$2:$I$70,7,0),"")</f>
        <v/>
      </c>
      <c r="X407" s="5" t="str">
        <f aca="false">TRIM(I407)&amp;TRIM(W407)</f>
        <v>{"id":"406","car_part_id":"406","bestbuy_id":"1996","category":"battery","brand":"energizer","name":"D31L","value":"","description":"7050","price":"7050"},</v>
      </c>
    </row>
    <row r="408" customFormat="false" ht="13.8" hidden="false" customHeight="false" outlineLevel="0" collapsed="false">
      <c r="A408" s="5" t="n">
        <v>407</v>
      </c>
      <c r="B408" s="5" t="n">
        <v>407</v>
      </c>
      <c r="C408" s="5" t="n">
        <f aca="false">VLOOKUP(A408,car_part!$A$2:$K$620,11,0)</f>
        <v>1996</v>
      </c>
      <c r="D408" s="5" t="s">
        <v>784</v>
      </c>
      <c r="E408" s="5" t="s">
        <v>785</v>
      </c>
      <c r="F408" s="5" t="str">
        <f aca="false">VLOOKUP(B408,car_part!A408:H1026,8,0)</f>
        <v>D31L</v>
      </c>
      <c r="G408" s="20"/>
      <c r="H408" s="21" t="n">
        <v>7050</v>
      </c>
      <c r="I408" s="5" t="str">
        <f aca="false">"{"&amp;""""&amp;"id"&amp;""""&amp;":"&amp;""""&amp;A408&amp;""""&amp;","&amp;""""&amp;"car_part_id"&amp;""""&amp;":"&amp;""""&amp;B408&amp;""""&amp;","&amp;""""&amp;"bestbuy_id"&amp;""""&amp;":"&amp;""""&amp;C408&amp;""""&amp;","&amp;""""&amp;"category"&amp;""""&amp;":"&amp;""""&amp;D408&amp;""""&amp;","&amp;""""&amp;"brand"&amp;""""&amp;":"&amp;""""&amp;E408&amp;""""&amp;","&amp;""""&amp;"name"&amp;""""&amp;":"&amp;""""&amp;F408&amp;""""&amp;","&amp;""""&amp;"value"&amp;""""&amp;":"&amp;""""&amp;G408&amp;""""&amp;","&amp;""""&amp;"description"&amp;""""&amp;":"&amp;""""&amp;H408&amp;""""&amp;","&amp;""""&amp;"price"&amp;""""&amp;":"&amp;""""&amp;H408&amp;""""&amp;"},"</f>
        <v>{"id":"407","car_part_id":"407","bestbuy_id":"1996","category":"battery","brand":"energizer","name":"D31L","value":"","description":"7050","price":"7050"},</v>
      </c>
      <c r="W408" s="5" t="str">
        <f aca="false">IFERROR(VLOOKUP(B408,Sheet11!$B$2:$I$70,7,0),"")</f>
        <v/>
      </c>
      <c r="X408" s="5" t="str">
        <f aca="false">TRIM(I408)&amp;TRIM(W408)</f>
        <v>{"id":"407","car_part_id":"407","bestbuy_id":"1996","category":"battery","brand":"energizer","name":"D31L","value":"","description":"7050","price":"7050"},</v>
      </c>
    </row>
    <row r="409" customFormat="false" ht="13.8" hidden="false" customHeight="false" outlineLevel="0" collapsed="false">
      <c r="A409" s="5" t="n">
        <v>408</v>
      </c>
      <c r="B409" s="5" t="n">
        <v>408</v>
      </c>
      <c r="C409" s="5" t="n">
        <f aca="false">VLOOKUP(A409,car_part!$A$2:$K$620,11,0)</f>
        <v>1995</v>
      </c>
      <c r="D409" s="5" t="s">
        <v>784</v>
      </c>
      <c r="E409" s="5" t="s">
        <v>785</v>
      </c>
      <c r="F409" s="5" t="str">
        <f aca="false">VLOOKUP(B409,car_part!A409:H1027,8,0)</f>
        <v>D26L</v>
      </c>
      <c r="G409" s="20"/>
      <c r="H409" s="21" t="n">
        <v>6300</v>
      </c>
      <c r="I409" s="5" t="str">
        <f aca="false">"{"&amp;""""&amp;"id"&amp;""""&amp;":"&amp;""""&amp;A409&amp;""""&amp;","&amp;""""&amp;"car_part_id"&amp;""""&amp;":"&amp;""""&amp;B409&amp;""""&amp;","&amp;""""&amp;"bestbuy_id"&amp;""""&amp;":"&amp;""""&amp;C409&amp;""""&amp;","&amp;""""&amp;"category"&amp;""""&amp;":"&amp;""""&amp;D409&amp;""""&amp;","&amp;""""&amp;"brand"&amp;""""&amp;":"&amp;""""&amp;E409&amp;""""&amp;","&amp;""""&amp;"name"&amp;""""&amp;":"&amp;""""&amp;F409&amp;""""&amp;","&amp;""""&amp;"value"&amp;""""&amp;":"&amp;""""&amp;G409&amp;""""&amp;","&amp;""""&amp;"description"&amp;""""&amp;":"&amp;""""&amp;H409&amp;""""&amp;","&amp;""""&amp;"price"&amp;""""&amp;":"&amp;""""&amp;H409&amp;""""&amp;"},"</f>
        <v>{"id":"408","car_part_id":"408","bestbuy_id":"1995","category":"battery","brand":"energizer","name":"D26L","value":"","description":"6300","price":"6300"},</v>
      </c>
      <c r="W409" s="5" t="str">
        <f aca="false">IFERROR(VLOOKUP(B409,Sheet11!$B$2:$I$70,7,0),"")</f>
        <v/>
      </c>
      <c r="X409" s="5" t="str">
        <f aca="false">TRIM(I409)&amp;TRIM(W409)</f>
        <v>{"id":"408","car_part_id":"408","bestbuy_id":"1995","category":"battery","brand":"energizer","name":"D26L","value":"","description":"6300","price":"6300"},</v>
      </c>
    </row>
    <row r="410" customFormat="false" ht="13.8" hidden="false" customHeight="false" outlineLevel="0" collapsed="false">
      <c r="A410" s="5" t="n">
        <v>409</v>
      </c>
      <c r="B410" s="5" t="n">
        <v>409</v>
      </c>
      <c r="C410" s="5" t="n">
        <f aca="false">VLOOKUP(A410,car_part!$A$2:$K$620,11,0)</f>
        <v>1995</v>
      </c>
      <c r="D410" s="5" t="s">
        <v>784</v>
      </c>
      <c r="E410" s="5" t="s">
        <v>785</v>
      </c>
      <c r="F410" s="5" t="str">
        <f aca="false">VLOOKUP(B410,car_part!A410:H1028,8,0)</f>
        <v>D26L</v>
      </c>
      <c r="G410" s="20"/>
      <c r="H410" s="21" t="n">
        <v>6300</v>
      </c>
      <c r="I410" s="5" t="str">
        <f aca="false">"{"&amp;""""&amp;"id"&amp;""""&amp;":"&amp;""""&amp;A410&amp;""""&amp;","&amp;""""&amp;"car_part_id"&amp;""""&amp;":"&amp;""""&amp;B410&amp;""""&amp;","&amp;""""&amp;"bestbuy_id"&amp;""""&amp;":"&amp;""""&amp;C410&amp;""""&amp;","&amp;""""&amp;"category"&amp;""""&amp;":"&amp;""""&amp;D410&amp;""""&amp;","&amp;""""&amp;"brand"&amp;""""&amp;":"&amp;""""&amp;E410&amp;""""&amp;","&amp;""""&amp;"name"&amp;""""&amp;":"&amp;""""&amp;F410&amp;""""&amp;","&amp;""""&amp;"value"&amp;""""&amp;":"&amp;""""&amp;G410&amp;""""&amp;","&amp;""""&amp;"description"&amp;""""&amp;":"&amp;""""&amp;H410&amp;""""&amp;","&amp;""""&amp;"price"&amp;""""&amp;":"&amp;""""&amp;H410&amp;""""&amp;"},"</f>
        <v>{"id":"409","car_part_id":"409","bestbuy_id":"1995","category":"battery","brand":"energizer","name":"D26L","value":"","description":"6300","price":"6300"},</v>
      </c>
      <c r="W410" s="5" t="str">
        <f aca="false">IFERROR(VLOOKUP(B410,Sheet11!$B$2:$I$70,7,0),"")</f>
        <v/>
      </c>
      <c r="X410" s="5" t="str">
        <f aca="false">TRIM(I410)&amp;TRIM(W410)</f>
        <v>{"id":"409","car_part_id":"409","bestbuy_id":"1995","category":"battery","brand":"energizer","name":"D26L","value":"","description":"6300","price":"6300"},</v>
      </c>
    </row>
    <row r="411" customFormat="false" ht="13.8" hidden="false" customHeight="false" outlineLevel="0" collapsed="false">
      <c r="A411" s="5" t="n">
        <v>410</v>
      </c>
      <c r="B411" s="5" t="n">
        <v>410</v>
      </c>
      <c r="C411" s="5" t="n">
        <f aca="false">VLOOKUP(A411,car_part!$A$2:$K$620,11,0)</f>
        <v>1996</v>
      </c>
      <c r="D411" s="5" t="s">
        <v>784</v>
      </c>
      <c r="E411" s="5" t="s">
        <v>785</v>
      </c>
      <c r="F411" s="5" t="str">
        <f aca="false">VLOOKUP(B411,car_part!A411:H1029,8,0)</f>
        <v>D31L</v>
      </c>
      <c r="G411" s="20"/>
      <c r="H411" s="21" t="n">
        <v>7050</v>
      </c>
      <c r="I411" s="5" t="str">
        <f aca="false">"{"&amp;""""&amp;"id"&amp;""""&amp;":"&amp;""""&amp;A411&amp;""""&amp;","&amp;""""&amp;"car_part_id"&amp;""""&amp;":"&amp;""""&amp;B411&amp;""""&amp;","&amp;""""&amp;"bestbuy_id"&amp;""""&amp;":"&amp;""""&amp;C411&amp;""""&amp;","&amp;""""&amp;"category"&amp;""""&amp;":"&amp;""""&amp;D411&amp;""""&amp;","&amp;""""&amp;"brand"&amp;""""&amp;":"&amp;""""&amp;E411&amp;""""&amp;","&amp;""""&amp;"name"&amp;""""&amp;":"&amp;""""&amp;F411&amp;""""&amp;","&amp;""""&amp;"value"&amp;""""&amp;":"&amp;""""&amp;G411&amp;""""&amp;","&amp;""""&amp;"description"&amp;""""&amp;":"&amp;""""&amp;H411&amp;""""&amp;","&amp;""""&amp;"price"&amp;""""&amp;":"&amp;""""&amp;H411&amp;""""&amp;"},"</f>
        <v>{"id":"410","car_part_id":"410","bestbuy_id":"1996","category":"battery","brand":"energizer","name":"D31L","value":"","description":"7050","price":"7050"},</v>
      </c>
      <c r="W411" s="5" t="str">
        <f aca="false">IFERROR(VLOOKUP(B411,Sheet11!$B$2:$I$70,7,0),"")</f>
        <v/>
      </c>
      <c r="X411" s="5" t="str">
        <f aca="false">TRIM(I411)&amp;TRIM(W411)</f>
        <v>{"id":"410","car_part_id":"410","bestbuy_id":"1996","category":"battery","brand":"energizer","name":"D31L","value":"","description":"7050","price":"7050"},</v>
      </c>
    </row>
    <row r="412" customFormat="false" ht="13.8" hidden="false" customHeight="false" outlineLevel="0" collapsed="false">
      <c r="A412" s="5" t="n">
        <v>411</v>
      </c>
      <c r="B412" s="5" t="n">
        <v>411</v>
      </c>
      <c r="C412" s="5" t="n">
        <f aca="false">VLOOKUP(A412,car_part!$A$2:$K$620,11,0)</f>
        <v>1983</v>
      </c>
      <c r="D412" s="5" t="s">
        <v>784</v>
      </c>
      <c r="E412" s="5" t="s">
        <v>785</v>
      </c>
      <c r="F412" s="5" t="str">
        <f aca="false">VLOOKUP(B412,car_part!A412:H1030,8,0)</f>
        <v>D23L</v>
      </c>
      <c r="G412" s="20"/>
      <c r="H412" s="21" t="n">
        <v>5950</v>
      </c>
      <c r="I412" s="5" t="str">
        <f aca="false">"{"&amp;""""&amp;"id"&amp;""""&amp;":"&amp;""""&amp;A412&amp;""""&amp;","&amp;""""&amp;"car_part_id"&amp;""""&amp;":"&amp;""""&amp;B412&amp;""""&amp;","&amp;""""&amp;"bestbuy_id"&amp;""""&amp;":"&amp;""""&amp;C412&amp;""""&amp;","&amp;""""&amp;"category"&amp;""""&amp;":"&amp;""""&amp;D412&amp;""""&amp;","&amp;""""&amp;"brand"&amp;""""&amp;":"&amp;""""&amp;E412&amp;""""&amp;","&amp;""""&amp;"name"&amp;""""&amp;":"&amp;""""&amp;F412&amp;""""&amp;","&amp;""""&amp;"value"&amp;""""&amp;":"&amp;""""&amp;G412&amp;""""&amp;","&amp;""""&amp;"description"&amp;""""&amp;":"&amp;""""&amp;H412&amp;""""&amp;","&amp;""""&amp;"price"&amp;""""&amp;":"&amp;""""&amp;H412&amp;""""&amp;"},"</f>
        <v>{"id":"411","car_part_id":"411","bestbuy_id":"1983","category":"battery","brand":"energizer","name":"D23L","value":"","description":"5950","price":"5950"},</v>
      </c>
      <c r="W412" s="5" t="str">
        <f aca="false">IFERROR(VLOOKUP(B412,Sheet11!$B$2:$I$70,7,0),"")</f>
        <v/>
      </c>
      <c r="X412" s="5" t="str">
        <f aca="false">TRIM(I412)&amp;TRIM(W412)</f>
        <v>{"id":"411","car_part_id":"411","bestbuy_id":"1983","category":"battery","brand":"energizer","name":"D23L","value":"","description":"5950","price":"5950"},</v>
      </c>
    </row>
    <row r="413" customFormat="false" ht="13.8" hidden="false" customHeight="false" outlineLevel="0" collapsed="false">
      <c r="A413" s="5" t="n">
        <v>412</v>
      </c>
      <c r="B413" s="5" t="n">
        <v>412</v>
      </c>
      <c r="C413" s="5" t="n">
        <f aca="false">VLOOKUP(A413,car_part!$A$2:$K$620,11,0)</f>
        <v>1995</v>
      </c>
      <c r="D413" s="5" t="s">
        <v>784</v>
      </c>
      <c r="E413" s="5" t="s">
        <v>785</v>
      </c>
      <c r="F413" s="5" t="str">
        <f aca="false">VLOOKUP(B413,car_part!A413:H1031,8,0)</f>
        <v>D26L</v>
      </c>
      <c r="G413" s="20"/>
      <c r="H413" s="21" t="n">
        <v>6300</v>
      </c>
      <c r="I413" s="5" t="str">
        <f aca="false">"{"&amp;""""&amp;"id"&amp;""""&amp;":"&amp;""""&amp;A413&amp;""""&amp;","&amp;""""&amp;"car_part_id"&amp;""""&amp;":"&amp;""""&amp;B413&amp;""""&amp;","&amp;""""&amp;"bestbuy_id"&amp;""""&amp;":"&amp;""""&amp;C413&amp;""""&amp;","&amp;""""&amp;"category"&amp;""""&amp;":"&amp;""""&amp;D413&amp;""""&amp;","&amp;""""&amp;"brand"&amp;""""&amp;":"&amp;""""&amp;E413&amp;""""&amp;","&amp;""""&amp;"name"&amp;""""&amp;":"&amp;""""&amp;F413&amp;""""&amp;","&amp;""""&amp;"value"&amp;""""&amp;":"&amp;""""&amp;G413&amp;""""&amp;","&amp;""""&amp;"description"&amp;""""&amp;":"&amp;""""&amp;H413&amp;""""&amp;","&amp;""""&amp;"price"&amp;""""&amp;":"&amp;""""&amp;H413&amp;""""&amp;"},"</f>
        <v>{"id":"412","car_part_id":"412","bestbuy_id":"1995","category":"battery","brand":"energizer","name":"D26L","value":"","description":"6300","price":"6300"},</v>
      </c>
      <c r="W413" s="5" t="str">
        <f aca="false">IFERROR(VLOOKUP(B413,Sheet11!$B$2:$I$70,7,0),"")</f>
        <v/>
      </c>
      <c r="X413" s="5" t="str">
        <f aca="false">TRIM(I413)&amp;TRIM(W413)</f>
        <v>{"id":"412","car_part_id":"412","bestbuy_id":"1995","category":"battery","brand":"energizer","name":"D26L","value":"","description":"6300","price":"6300"},</v>
      </c>
    </row>
    <row r="414" customFormat="false" ht="13.8" hidden="false" customHeight="false" outlineLevel="0" collapsed="false">
      <c r="A414" s="5" t="n">
        <v>413</v>
      </c>
      <c r="B414" s="5" t="n">
        <v>413</v>
      </c>
      <c r="C414" s="5" t="n">
        <f aca="false">VLOOKUP(A414,car_part!$A$2:$K$620,11,0)</f>
        <v>1995</v>
      </c>
      <c r="D414" s="5" t="s">
        <v>784</v>
      </c>
      <c r="E414" s="5" t="s">
        <v>785</v>
      </c>
      <c r="F414" s="5" t="str">
        <f aca="false">VLOOKUP(B414,car_part!A414:H1032,8,0)</f>
        <v>D26L</v>
      </c>
      <c r="G414" s="24"/>
      <c r="H414" s="21" t="n">
        <v>6300</v>
      </c>
      <c r="I414" s="5" t="str">
        <f aca="false">"{"&amp;""""&amp;"id"&amp;""""&amp;":"&amp;""""&amp;A414&amp;""""&amp;","&amp;""""&amp;"car_part_id"&amp;""""&amp;":"&amp;""""&amp;B414&amp;""""&amp;","&amp;""""&amp;"bestbuy_id"&amp;""""&amp;":"&amp;""""&amp;C414&amp;""""&amp;","&amp;""""&amp;"category"&amp;""""&amp;":"&amp;""""&amp;D414&amp;""""&amp;","&amp;""""&amp;"brand"&amp;""""&amp;":"&amp;""""&amp;E414&amp;""""&amp;","&amp;""""&amp;"name"&amp;""""&amp;":"&amp;""""&amp;F414&amp;""""&amp;","&amp;""""&amp;"value"&amp;""""&amp;":"&amp;""""&amp;G414&amp;""""&amp;","&amp;""""&amp;"description"&amp;""""&amp;":"&amp;""""&amp;H414&amp;""""&amp;","&amp;""""&amp;"price"&amp;""""&amp;":"&amp;""""&amp;H414&amp;""""&amp;"},"</f>
        <v>{"id":"413","car_part_id":"413","bestbuy_id":"1995","category":"battery","brand":"energizer","name":"D26L","value":"","description":"6300","price":"6300"},</v>
      </c>
      <c r="W414" s="5" t="str">
        <f aca="false">IFERROR(VLOOKUP(B414,Sheet11!$B$2:$I$70,7,0),"")</f>
        <v/>
      </c>
      <c r="X414" s="5" t="str">
        <f aca="false">TRIM(I414)&amp;TRIM(W414)</f>
        <v>{"id":"413","car_part_id":"413","bestbuy_id":"1995","category":"battery","brand":"energizer","name":"D26L","value":"","description":"6300","price":"6300"},</v>
      </c>
    </row>
    <row r="415" customFormat="false" ht="13.8" hidden="false" customHeight="false" outlineLevel="0" collapsed="false">
      <c r="A415" s="5" t="n">
        <v>414</v>
      </c>
      <c r="B415" s="5" t="n">
        <v>414</v>
      </c>
      <c r="C415" s="5" t="n">
        <f aca="false">VLOOKUP(A415,car_part!$A$2:$K$620,11,0)</f>
        <v>1996</v>
      </c>
      <c r="D415" s="5" t="s">
        <v>784</v>
      </c>
      <c r="E415" s="5" t="s">
        <v>785</v>
      </c>
      <c r="F415" s="5" t="str">
        <f aca="false">VLOOKUP(B415,car_part!A415:H1033,8,0)</f>
        <v>D31L</v>
      </c>
      <c r="G415" s="24"/>
      <c r="H415" s="21" t="n">
        <v>7050</v>
      </c>
      <c r="I415" s="5" t="str">
        <f aca="false">"{"&amp;""""&amp;"id"&amp;""""&amp;":"&amp;""""&amp;A415&amp;""""&amp;","&amp;""""&amp;"car_part_id"&amp;""""&amp;":"&amp;""""&amp;B415&amp;""""&amp;","&amp;""""&amp;"bestbuy_id"&amp;""""&amp;":"&amp;""""&amp;C415&amp;""""&amp;","&amp;""""&amp;"category"&amp;""""&amp;":"&amp;""""&amp;D415&amp;""""&amp;","&amp;""""&amp;"brand"&amp;""""&amp;":"&amp;""""&amp;E415&amp;""""&amp;","&amp;""""&amp;"name"&amp;""""&amp;":"&amp;""""&amp;F415&amp;""""&amp;","&amp;""""&amp;"value"&amp;""""&amp;":"&amp;""""&amp;G415&amp;""""&amp;","&amp;""""&amp;"description"&amp;""""&amp;":"&amp;""""&amp;H415&amp;""""&amp;","&amp;""""&amp;"price"&amp;""""&amp;":"&amp;""""&amp;H415&amp;""""&amp;"},"</f>
        <v>{"id":"414","car_part_id":"414","bestbuy_id":"1996","category":"battery","brand":"energizer","name":"D31L","value":"","description":"7050","price":"7050"},</v>
      </c>
      <c r="W415" s="5" t="str">
        <f aca="false">IFERROR(VLOOKUP(B415,Sheet11!$B$2:$I$70,7,0),"")</f>
        <v/>
      </c>
      <c r="X415" s="5" t="str">
        <f aca="false">TRIM(I415)&amp;TRIM(W415)</f>
        <v>{"id":"414","car_part_id":"414","bestbuy_id":"1996","category":"battery","brand":"energizer","name":"D31L","value":"","description":"7050","price":"7050"},</v>
      </c>
    </row>
    <row r="416" customFormat="false" ht="13.8" hidden="false" customHeight="false" outlineLevel="0" collapsed="false">
      <c r="A416" s="5" t="n">
        <v>415</v>
      </c>
      <c r="B416" s="5" t="n">
        <v>415</v>
      </c>
      <c r="C416" s="5" t="n">
        <f aca="false">VLOOKUP(A416,car_part!$A$2:$K$620,11,0)</f>
        <v>0</v>
      </c>
      <c r="D416" s="5" t="s">
        <v>784</v>
      </c>
      <c r="E416" s="5" t="s">
        <v>785</v>
      </c>
      <c r="F416" s="5" t="str">
        <f aca="false">VLOOKUP(B416,car_part!A416:H1034,8,0)</f>
        <v>D31L</v>
      </c>
      <c r="G416" s="24"/>
      <c r="I416" s="5" t="str">
        <f aca="false">"{"&amp;""""&amp;"id"&amp;""""&amp;":"&amp;""""&amp;A416&amp;""""&amp;","&amp;""""&amp;"car_part_id"&amp;""""&amp;":"&amp;""""&amp;B416&amp;""""&amp;","&amp;""""&amp;"bestbuy_id"&amp;""""&amp;":"&amp;""""&amp;C416&amp;""""&amp;","&amp;""""&amp;"category"&amp;""""&amp;":"&amp;""""&amp;D416&amp;""""&amp;","&amp;""""&amp;"brand"&amp;""""&amp;":"&amp;""""&amp;E416&amp;""""&amp;","&amp;""""&amp;"name"&amp;""""&amp;":"&amp;""""&amp;F416&amp;""""&amp;","&amp;""""&amp;"value"&amp;""""&amp;":"&amp;""""&amp;G416&amp;""""&amp;","&amp;""""&amp;"description"&amp;""""&amp;":"&amp;""""&amp;H416&amp;""""&amp;","&amp;""""&amp;"price"&amp;""""&amp;":"&amp;""""&amp;H416&amp;""""&amp;"},"</f>
        <v>{"id":"415","car_part_id":"415","bestbuy_id":"0","category":"battery","brand":"energizer","name":"D31L","value":"","description":"","price":""},</v>
      </c>
      <c r="W416" s="5" t="str">
        <f aca="false">IFERROR(VLOOKUP(B416,Sheet11!$B$2:$I$70,7,0),"")</f>
        <v/>
      </c>
      <c r="X416" s="5" t="str">
        <f aca="false">TRIM(I416)&amp;TRIM(W416)</f>
        <v>{"id":"415","car_part_id":"415","bestbuy_id":"0","category":"battery","brand":"energizer","name":"D31L","value":"","description":"","price":""},</v>
      </c>
    </row>
    <row r="417" customFormat="false" ht="13.8" hidden="false" customHeight="false" outlineLevel="0" collapsed="false">
      <c r="A417" s="5" t="n">
        <v>416</v>
      </c>
      <c r="B417" s="5" t="n">
        <v>416</v>
      </c>
      <c r="C417" s="5" t="n">
        <f aca="false">VLOOKUP(A417,car_part!$A$2:$K$620,11,0)</f>
        <v>0</v>
      </c>
      <c r="D417" s="5" t="s">
        <v>784</v>
      </c>
      <c r="E417" s="5" t="s">
        <v>785</v>
      </c>
      <c r="F417" s="5" t="str">
        <f aca="false">VLOOKUP(B417,car_part!A417:H1035,8,0)</f>
        <v>D31L</v>
      </c>
      <c r="G417" s="24"/>
      <c r="I417" s="5" t="str">
        <f aca="false">"{"&amp;""""&amp;"id"&amp;""""&amp;":"&amp;""""&amp;A417&amp;""""&amp;","&amp;""""&amp;"car_part_id"&amp;""""&amp;":"&amp;""""&amp;B417&amp;""""&amp;","&amp;""""&amp;"bestbuy_id"&amp;""""&amp;":"&amp;""""&amp;C417&amp;""""&amp;","&amp;""""&amp;"category"&amp;""""&amp;":"&amp;""""&amp;D417&amp;""""&amp;","&amp;""""&amp;"brand"&amp;""""&amp;":"&amp;""""&amp;E417&amp;""""&amp;","&amp;""""&amp;"name"&amp;""""&amp;":"&amp;""""&amp;F417&amp;""""&amp;","&amp;""""&amp;"value"&amp;""""&amp;":"&amp;""""&amp;G417&amp;""""&amp;","&amp;""""&amp;"description"&amp;""""&amp;":"&amp;""""&amp;H417&amp;""""&amp;","&amp;""""&amp;"price"&amp;""""&amp;":"&amp;""""&amp;H417&amp;""""&amp;"},"</f>
        <v>{"id":"416","car_part_id":"416","bestbuy_id":"0","category":"battery","brand":"energizer","name":"D31L","value":"","description":"","price":""},</v>
      </c>
      <c r="W417" s="5" t="str">
        <f aca="false">IFERROR(VLOOKUP(B417,Sheet11!$B$2:$I$70,7,0),"")</f>
        <v/>
      </c>
      <c r="X417" s="5" t="str">
        <f aca="false">TRIM(I417)&amp;TRIM(W417)</f>
        <v>{"id":"416","car_part_id":"416","bestbuy_id":"0","category":"battery","brand":"energizer","name":"D31L","value":"","description":"","price":""},</v>
      </c>
    </row>
    <row r="418" customFormat="false" ht="13.8" hidden="false" customHeight="false" outlineLevel="0" collapsed="false">
      <c r="A418" s="5" t="n">
        <v>417</v>
      </c>
      <c r="B418" s="5" t="n">
        <v>417</v>
      </c>
      <c r="C418" s="5" t="n">
        <f aca="false">VLOOKUP(A418,car_part!$A$2:$K$620,11,0)</f>
        <v>0</v>
      </c>
      <c r="D418" s="5" t="s">
        <v>784</v>
      </c>
      <c r="E418" s="5" t="s">
        <v>785</v>
      </c>
      <c r="F418" s="5" t="str">
        <f aca="false">VLOOKUP(B418,car_part!A418:H1036,8,0)</f>
        <v>D31L</v>
      </c>
      <c r="G418" s="24"/>
      <c r="I418" s="5" t="str">
        <f aca="false">"{"&amp;""""&amp;"id"&amp;""""&amp;":"&amp;""""&amp;A418&amp;""""&amp;","&amp;""""&amp;"car_part_id"&amp;""""&amp;":"&amp;""""&amp;B418&amp;""""&amp;","&amp;""""&amp;"bestbuy_id"&amp;""""&amp;":"&amp;""""&amp;C418&amp;""""&amp;","&amp;""""&amp;"category"&amp;""""&amp;":"&amp;""""&amp;D418&amp;""""&amp;","&amp;""""&amp;"brand"&amp;""""&amp;":"&amp;""""&amp;E418&amp;""""&amp;","&amp;""""&amp;"name"&amp;""""&amp;":"&amp;""""&amp;F418&amp;""""&amp;","&amp;""""&amp;"value"&amp;""""&amp;":"&amp;""""&amp;G418&amp;""""&amp;","&amp;""""&amp;"description"&amp;""""&amp;":"&amp;""""&amp;H418&amp;""""&amp;","&amp;""""&amp;"price"&amp;""""&amp;":"&amp;""""&amp;H418&amp;""""&amp;"},"</f>
        <v>{"id":"417","car_part_id":"417","bestbuy_id":"0","category":"battery","brand":"energizer","name":"D31L","value":"","description":"","price":""},</v>
      </c>
      <c r="W418" s="5" t="str">
        <f aca="false">IFERROR(VLOOKUP(B418,Sheet11!$B$2:$I$70,7,0),"")</f>
        <v/>
      </c>
      <c r="X418" s="5" t="str">
        <f aca="false">TRIM(I418)&amp;TRIM(W418)</f>
        <v>{"id":"417","car_part_id":"417","bestbuy_id":"0","category":"battery","brand":"energizer","name":"D31L","value":"","description":"","price":""},</v>
      </c>
    </row>
    <row r="419" customFormat="false" ht="13.8" hidden="false" customHeight="false" outlineLevel="0" collapsed="false">
      <c r="A419" s="5" t="n">
        <v>418</v>
      </c>
      <c r="B419" s="5" t="n">
        <v>418</v>
      </c>
      <c r="C419" s="5" t="n">
        <f aca="false">VLOOKUP(A419,car_part!$A$2:$K$620,11,0)</f>
        <v>0</v>
      </c>
      <c r="D419" s="5" t="s">
        <v>784</v>
      </c>
      <c r="E419" s="5" t="s">
        <v>785</v>
      </c>
      <c r="F419" s="5" t="n">
        <f aca="false">VLOOKUP(B419,car_part!A419:H1037,8,0)</f>
        <v>0</v>
      </c>
      <c r="G419" s="24"/>
      <c r="I419" s="5" t="str">
        <f aca="false">"{"&amp;""""&amp;"id"&amp;""""&amp;":"&amp;""""&amp;A419&amp;""""&amp;","&amp;""""&amp;"car_part_id"&amp;""""&amp;":"&amp;""""&amp;B419&amp;""""&amp;","&amp;""""&amp;"bestbuy_id"&amp;""""&amp;":"&amp;""""&amp;C419&amp;""""&amp;","&amp;""""&amp;"category"&amp;""""&amp;":"&amp;""""&amp;D419&amp;""""&amp;","&amp;""""&amp;"brand"&amp;""""&amp;":"&amp;""""&amp;E419&amp;""""&amp;","&amp;""""&amp;"name"&amp;""""&amp;":"&amp;""""&amp;F419&amp;""""&amp;","&amp;""""&amp;"value"&amp;""""&amp;":"&amp;""""&amp;G419&amp;""""&amp;","&amp;""""&amp;"description"&amp;""""&amp;":"&amp;""""&amp;H419&amp;""""&amp;","&amp;""""&amp;"price"&amp;""""&amp;":"&amp;""""&amp;H419&amp;""""&amp;"},"</f>
        <v>{"id":"418","car_part_id":"418","bestbuy_id":"0","category":"battery","brand":"energizer","name":"0","value":"","description":"","price":""},</v>
      </c>
      <c r="W419" s="5" t="str">
        <f aca="false">IFERROR(VLOOKUP(B419,Sheet11!$B$2:$I$70,7,0),"")</f>
        <v/>
      </c>
      <c r="X419" s="5" t="str">
        <f aca="false">TRIM(I419)&amp;TRIM(W419)</f>
        <v>{"id":"418","car_part_id":"418","bestbuy_id":"0","category":"battery","brand":"energizer","name":"0","value":"","description":"","price":""},</v>
      </c>
    </row>
    <row r="420" customFormat="false" ht="13.8" hidden="false" customHeight="false" outlineLevel="0" collapsed="false">
      <c r="A420" s="5" t="n">
        <v>419</v>
      </c>
      <c r="B420" s="5" t="n">
        <v>419</v>
      </c>
      <c r="C420" s="5" t="n">
        <f aca="false">VLOOKUP(A420,car_part!$A$2:$K$620,11,0)</f>
        <v>1983</v>
      </c>
      <c r="D420" s="5" t="s">
        <v>784</v>
      </c>
      <c r="E420" s="5" t="s">
        <v>785</v>
      </c>
      <c r="F420" s="5" t="str">
        <f aca="false">VLOOKUP(B420,car_part!A420:H1038,8,0)</f>
        <v>D23L</v>
      </c>
      <c r="G420" s="20"/>
      <c r="H420" s="21" t="n">
        <v>5950</v>
      </c>
      <c r="I420" s="5" t="str">
        <f aca="false">"{"&amp;""""&amp;"id"&amp;""""&amp;":"&amp;""""&amp;A420&amp;""""&amp;","&amp;""""&amp;"car_part_id"&amp;""""&amp;":"&amp;""""&amp;B420&amp;""""&amp;","&amp;""""&amp;"bestbuy_id"&amp;""""&amp;":"&amp;""""&amp;C420&amp;""""&amp;","&amp;""""&amp;"category"&amp;""""&amp;":"&amp;""""&amp;D420&amp;""""&amp;","&amp;""""&amp;"brand"&amp;""""&amp;":"&amp;""""&amp;E420&amp;""""&amp;","&amp;""""&amp;"name"&amp;""""&amp;":"&amp;""""&amp;F420&amp;""""&amp;","&amp;""""&amp;"value"&amp;""""&amp;":"&amp;""""&amp;G420&amp;""""&amp;","&amp;""""&amp;"description"&amp;""""&amp;":"&amp;""""&amp;H420&amp;""""&amp;","&amp;""""&amp;"price"&amp;""""&amp;":"&amp;""""&amp;H420&amp;""""&amp;"},"</f>
        <v>{"id":"419","car_part_id":"419","bestbuy_id":"1983","category":"battery","brand":"energizer","name":"D23L","value":"","description":"5950","price":"5950"},</v>
      </c>
      <c r="W420" s="5" t="str">
        <f aca="false">IFERROR(VLOOKUP(B420,Sheet11!$B$2:$I$70,7,0),"")</f>
        <v/>
      </c>
      <c r="X420" s="5" t="str">
        <f aca="false">TRIM(I420)&amp;TRIM(W420)</f>
        <v>{"id":"419","car_part_id":"419","bestbuy_id":"1983","category":"battery","brand":"energizer","name":"D23L","value":"","description":"5950","price":"5950"},</v>
      </c>
    </row>
    <row r="421" customFormat="false" ht="13.8" hidden="false" customHeight="false" outlineLevel="0" collapsed="false">
      <c r="A421" s="5" t="n">
        <v>420</v>
      </c>
      <c r="B421" s="5" t="n">
        <v>420</v>
      </c>
      <c r="C421" s="5" t="n">
        <f aca="false">VLOOKUP(A421,car_part!$A$2:$K$620,11,0)</f>
        <v>0</v>
      </c>
      <c r="D421" s="5" t="s">
        <v>784</v>
      </c>
      <c r="E421" s="5" t="s">
        <v>785</v>
      </c>
      <c r="F421" s="5" t="n">
        <f aca="false">VLOOKUP(B421,car_part!A421:H1039,8,0)</f>
        <v>0</v>
      </c>
      <c r="G421" s="20"/>
      <c r="I421" s="5" t="str">
        <f aca="false">"{"&amp;""""&amp;"id"&amp;""""&amp;":"&amp;""""&amp;A421&amp;""""&amp;","&amp;""""&amp;"car_part_id"&amp;""""&amp;":"&amp;""""&amp;B421&amp;""""&amp;","&amp;""""&amp;"bestbuy_id"&amp;""""&amp;":"&amp;""""&amp;C421&amp;""""&amp;","&amp;""""&amp;"category"&amp;""""&amp;":"&amp;""""&amp;D421&amp;""""&amp;","&amp;""""&amp;"brand"&amp;""""&amp;":"&amp;""""&amp;E421&amp;""""&amp;","&amp;""""&amp;"name"&amp;""""&amp;":"&amp;""""&amp;F421&amp;""""&amp;","&amp;""""&amp;"value"&amp;""""&amp;":"&amp;""""&amp;G421&amp;""""&amp;","&amp;""""&amp;"description"&amp;""""&amp;":"&amp;""""&amp;H421&amp;""""&amp;","&amp;""""&amp;"price"&amp;""""&amp;":"&amp;""""&amp;H421&amp;""""&amp;"},"</f>
        <v>{"id":"420","car_part_id":"420","bestbuy_id":"0","category":"battery","brand":"energizer","name":"0","value":"","description":"","price":""},</v>
      </c>
      <c r="W421" s="5" t="str">
        <f aca="false">IFERROR(VLOOKUP(B421,Sheet11!$B$2:$I$70,7,0),"")</f>
        <v/>
      </c>
      <c r="X421" s="5" t="str">
        <f aca="false">TRIM(I421)&amp;TRIM(W421)</f>
        <v>{"id":"420","car_part_id":"420","bestbuy_id":"0","category":"battery","brand":"energizer","name":"0","value":"","description":"","price":""},</v>
      </c>
    </row>
    <row r="422" customFormat="false" ht="13.8" hidden="false" customHeight="false" outlineLevel="0" collapsed="false">
      <c r="A422" s="5" t="n">
        <v>421</v>
      </c>
      <c r="B422" s="5" t="n">
        <v>421</v>
      </c>
      <c r="C422" s="5" t="n">
        <f aca="false">VLOOKUP(A422,car_part!$A$2:$K$620,11,0)</f>
        <v>0</v>
      </c>
      <c r="D422" s="5" t="s">
        <v>784</v>
      </c>
      <c r="E422" s="5" t="s">
        <v>785</v>
      </c>
      <c r="F422" s="5" t="str">
        <f aca="false">VLOOKUP(B422,car_part!A422:H1040,8,0)</f>
        <v>G34/78</v>
      </c>
      <c r="G422" s="20"/>
      <c r="I422" s="5" t="str">
        <f aca="false">"{"&amp;""""&amp;"id"&amp;""""&amp;":"&amp;""""&amp;A422&amp;""""&amp;","&amp;""""&amp;"car_part_id"&amp;""""&amp;":"&amp;""""&amp;B422&amp;""""&amp;","&amp;""""&amp;"bestbuy_id"&amp;""""&amp;":"&amp;""""&amp;C422&amp;""""&amp;","&amp;""""&amp;"category"&amp;""""&amp;":"&amp;""""&amp;D422&amp;""""&amp;","&amp;""""&amp;"brand"&amp;""""&amp;":"&amp;""""&amp;E422&amp;""""&amp;","&amp;""""&amp;"name"&amp;""""&amp;":"&amp;""""&amp;F422&amp;""""&amp;","&amp;""""&amp;"value"&amp;""""&amp;":"&amp;""""&amp;G422&amp;""""&amp;","&amp;""""&amp;"description"&amp;""""&amp;":"&amp;""""&amp;H422&amp;""""&amp;","&amp;""""&amp;"price"&amp;""""&amp;":"&amp;""""&amp;H422&amp;""""&amp;"},"</f>
        <v>{"id":"421","car_part_id":"421","bestbuy_id":"0","category":"battery","brand":"energizer","name":"G34/78","value":"","description":"","price":""},</v>
      </c>
      <c r="W422" s="5" t="str">
        <f aca="false">IFERROR(VLOOKUP(B422,Sheet11!$B$2:$I$70,7,0),"")</f>
        <v/>
      </c>
      <c r="X422" s="5" t="str">
        <f aca="false">TRIM(I422)&amp;TRIM(W422)</f>
        <v>{"id":"421","car_part_id":"421","bestbuy_id":"0","category":"battery","brand":"energizer","name":"G34/78","value":"","description":"","price":""},</v>
      </c>
    </row>
    <row r="423" customFormat="false" ht="13.8" hidden="false" customHeight="false" outlineLevel="0" collapsed="false">
      <c r="A423" s="5" t="n">
        <v>422</v>
      </c>
      <c r="B423" s="5" t="n">
        <v>422</v>
      </c>
      <c r="C423" s="5" t="n">
        <f aca="false">VLOOKUP(A423,car_part!$A$2:$K$620,11,0)</f>
        <v>1995</v>
      </c>
      <c r="D423" s="5" t="s">
        <v>784</v>
      </c>
      <c r="E423" s="5" t="s">
        <v>785</v>
      </c>
      <c r="F423" s="5" t="str">
        <f aca="false">VLOOKUP(B423,car_part!A423:H1041,8,0)</f>
        <v>D26L</v>
      </c>
      <c r="G423" s="20"/>
      <c r="H423" s="21" t="n">
        <v>6300</v>
      </c>
      <c r="I423" s="5" t="str">
        <f aca="false">"{"&amp;""""&amp;"id"&amp;""""&amp;":"&amp;""""&amp;A423&amp;""""&amp;","&amp;""""&amp;"car_part_id"&amp;""""&amp;":"&amp;""""&amp;B423&amp;""""&amp;","&amp;""""&amp;"bestbuy_id"&amp;""""&amp;":"&amp;""""&amp;C423&amp;""""&amp;","&amp;""""&amp;"category"&amp;""""&amp;":"&amp;""""&amp;D423&amp;""""&amp;","&amp;""""&amp;"brand"&amp;""""&amp;":"&amp;""""&amp;E423&amp;""""&amp;","&amp;""""&amp;"name"&amp;""""&amp;":"&amp;""""&amp;F423&amp;""""&amp;","&amp;""""&amp;"value"&amp;""""&amp;":"&amp;""""&amp;G423&amp;""""&amp;","&amp;""""&amp;"description"&amp;""""&amp;":"&amp;""""&amp;H423&amp;""""&amp;","&amp;""""&amp;"price"&amp;""""&amp;":"&amp;""""&amp;H423&amp;""""&amp;"},"</f>
        <v>{"id":"422","car_part_id":"422","bestbuy_id":"1995","category":"battery","brand":"energizer","name":"D26L","value":"","description":"6300","price":"6300"},</v>
      </c>
      <c r="W423" s="5" t="str">
        <f aca="false">IFERROR(VLOOKUP(B423,Sheet11!$B$2:$I$70,7,0),"")</f>
        <v/>
      </c>
      <c r="X423" s="5" t="str">
        <f aca="false">TRIM(I423)&amp;TRIM(W423)</f>
        <v>{"id":"422","car_part_id":"422","bestbuy_id":"1995","category":"battery","brand":"energizer","name":"D26L","value":"","description":"6300","price":"6300"},</v>
      </c>
    </row>
    <row r="424" customFormat="false" ht="13.8" hidden="false" customHeight="false" outlineLevel="0" collapsed="false">
      <c r="A424" s="5" t="n">
        <v>423</v>
      </c>
      <c r="B424" s="5" t="n">
        <v>423</v>
      </c>
      <c r="C424" s="5" t="n">
        <f aca="false">VLOOKUP(A424,car_part!$A$2:$K$620,11,0)</f>
        <v>1996</v>
      </c>
      <c r="D424" s="5" t="s">
        <v>784</v>
      </c>
      <c r="E424" s="5" t="s">
        <v>785</v>
      </c>
      <c r="F424" s="5" t="str">
        <f aca="false">VLOOKUP(B424,car_part!A424:H1042,8,0)</f>
        <v>D31L</v>
      </c>
      <c r="G424" s="20"/>
      <c r="H424" s="21" t="n">
        <v>7050</v>
      </c>
      <c r="I424" s="5" t="str">
        <f aca="false">"{"&amp;""""&amp;"id"&amp;""""&amp;":"&amp;""""&amp;A424&amp;""""&amp;","&amp;""""&amp;"car_part_id"&amp;""""&amp;":"&amp;""""&amp;B424&amp;""""&amp;","&amp;""""&amp;"bestbuy_id"&amp;""""&amp;":"&amp;""""&amp;C424&amp;""""&amp;","&amp;""""&amp;"category"&amp;""""&amp;":"&amp;""""&amp;D424&amp;""""&amp;","&amp;""""&amp;"brand"&amp;""""&amp;":"&amp;""""&amp;E424&amp;""""&amp;","&amp;""""&amp;"name"&amp;""""&amp;":"&amp;""""&amp;F424&amp;""""&amp;","&amp;""""&amp;"value"&amp;""""&amp;":"&amp;""""&amp;G424&amp;""""&amp;","&amp;""""&amp;"description"&amp;""""&amp;":"&amp;""""&amp;H424&amp;""""&amp;","&amp;""""&amp;"price"&amp;""""&amp;":"&amp;""""&amp;H424&amp;""""&amp;"},"</f>
        <v>{"id":"423","car_part_id":"423","bestbuy_id":"1996","category":"battery","brand":"energizer","name":"D31L","value":"","description":"7050","price":"7050"},</v>
      </c>
      <c r="W424" s="5" t="str">
        <f aca="false">IFERROR(VLOOKUP(B424,Sheet11!$B$2:$I$70,7,0),"")</f>
        <v/>
      </c>
      <c r="X424" s="5" t="str">
        <f aca="false">TRIM(I424)&amp;TRIM(W424)</f>
        <v>{"id":"423","car_part_id":"423","bestbuy_id":"1996","category":"battery","brand":"energizer","name":"D31L","value":"","description":"7050","price":"7050"},</v>
      </c>
    </row>
    <row r="425" customFormat="false" ht="13.8" hidden="false" customHeight="false" outlineLevel="0" collapsed="false">
      <c r="A425" s="5" t="n">
        <v>424</v>
      </c>
      <c r="B425" s="5" t="n">
        <v>424</v>
      </c>
      <c r="C425" s="5" t="n">
        <f aca="false">VLOOKUP(A425,car_part!$A$2:$K$620,11,0)</f>
        <v>1983</v>
      </c>
      <c r="D425" s="5" t="s">
        <v>784</v>
      </c>
      <c r="E425" s="5" t="s">
        <v>785</v>
      </c>
      <c r="F425" s="5" t="str">
        <f aca="false">VLOOKUP(B425,car_part!A425:H1043,8,0)</f>
        <v>D23L</v>
      </c>
      <c r="G425" s="20"/>
      <c r="H425" s="21" t="n">
        <v>5950</v>
      </c>
      <c r="I425" s="5" t="str">
        <f aca="false">"{"&amp;""""&amp;"id"&amp;""""&amp;":"&amp;""""&amp;A425&amp;""""&amp;","&amp;""""&amp;"car_part_id"&amp;""""&amp;":"&amp;""""&amp;B425&amp;""""&amp;","&amp;""""&amp;"bestbuy_id"&amp;""""&amp;":"&amp;""""&amp;C425&amp;""""&amp;","&amp;""""&amp;"category"&amp;""""&amp;":"&amp;""""&amp;D425&amp;""""&amp;","&amp;""""&amp;"brand"&amp;""""&amp;":"&amp;""""&amp;E425&amp;""""&amp;","&amp;""""&amp;"name"&amp;""""&amp;":"&amp;""""&amp;F425&amp;""""&amp;","&amp;""""&amp;"value"&amp;""""&amp;":"&amp;""""&amp;G425&amp;""""&amp;","&amp;""""&amp;"description"&amp;""""&amp;":"&amp;""""&amp;H425&amp;""""&amp;","&amp;""""&amp;"price"&amp;""""&amp;":"&amp;""""&amp;H425&amp;""""&amp;"},"</f>
        <v>{"id":"424","car_part_id":"424","bestbuy_id":"1983","category":"battery","brand":"energizer","name":"D23L","value":"","description":"5950","price":"5950"},</v>
      </c>
      <c r="W425" s="5" t="str">
        <f aca="false">IFERROR(VLOOKUP(B425,Sheet11!$B$2:$I$70,7,0),"")</f>
        <v/>
      </c>
      <c r="X425" s="5" t="str">
        <f aca="false">TRIM(I425)&amp;TRIM(W425)</f>
        <v>{"id":"424","car_part_id":"424","bestbuy_id":"1983","category":"battery","brand":"energizer","name":"D23L","value":"","description":"5950","price":"5950"},</v>
      </c>
    </row>
    <row r="426" customFormat="false" ht="13.8" hidden="false" customHeight="false" outlineLevel="0" collapsed="false">
      <c r="A426" s="5" t="n">
        <v>425</v>
      </c>
      <c r="B426" s="5" t="n">
        <v>425</v>
      </c>
      <c r="C426" s="5" t="n">
        <f aca="false">VLOOKUP(A426,car_part!$A$2:$K$620,11,0)</f>
        <v>1983</v>
      </c>
      <c r="D426" s="5" t="s">
        <v>784</v>
      </c>
      <c r="E426" s="5" t="s">
        <v>785</v>
      </c>
      <c r="F426" s="5" t="str">
        <f aca="false">VLOOKUP(B426,car_part!A426:H1044,8,0)</f>
        <v>D23L</v>
      </c>
      <c r="G426" s="20"/>
      <c r="H426" s="21" t="n">
        <v>5950</v>
      </c>
      <c r="I426" s="5" t="str">
        <f aca="false">"{"&amp;""""&amp;"id"&amp;""""&amp;":"&amp;""""&amp;A426&amp;""""&amp;","&amp;""""&amp;"car_part_id"&amp;""""&amp;":"&amp;""""&amp;B426&amp;""""&amp;","&amp;""""&amp;"bestbuy_id"&amp;""""&amp;":"&amp;""""&amp;C426&amp;""""&amp;","&amp;""""&amp;"category"&amp;""""&amp;":"&amp;""""&amp;D426&amp;""""&amp;","&amp;""""&amp;"brand"&amp;""""&amp;":"&amp;""""&amp;E426&amp;""""&amp;","&amp;""""&amp;"name"&amp;""""&amp;":"&amp;""""&amp;F426&amp;""""&amp;","&amp;""""&amp;"value"&amp;""""&amp;":"&amp;""""&amp;G426&amp;""""&amp;","&amp;""""&amp;"description"&amp;""""&amp;":"&amp;""""&amp;H426&amp;""""&amp;","&amp;""""&amp;"price"&amp;""""&amp;":"&amp;""""&amp;H426&amp;""""&amp;"},"</f>
        <v>{"id":"425","car_part_id":"425","bestbuy_id":"1983","category":"battery","brand":"energizer","name":"D23L","value":"","description":"5950","price":"5950"},</v>
      </c>
      <c r="W426" s="5" t="str">
        <f aca="false">IFERROR(VLOOKUP(B426,Sheet11!$B$2:$I$70,7,0),"")</f>
        <v/>
      </c>
      <c r="X426" s="5" t="str">
        <f aca="false">TRIM(I426)&amp;TRIM(W426)</f>
        <v>{"id":"425","car_part_id":"425","bestbuy_id":"1983","category":"battery","brand":"energizer","name":"D23L","value":"","description":"5950","price":"5950"},</v>
      </c>
    </row>
    <row r="427" customFormat="false" ht="13.8" hidden="false" customHeight="false" outlineLevel="0" collapsed="false">
      <c r="A427" s="5" t="n">
        <v>426</v>
      </c>
      <c r="B427" s="5" t="n">
        <v>426</v>
      </c>
      <c r="C427" s="5" t="n">
        <f aca="false">VLOOKUP(A427,car_part!$A$2:$K$620,11,0)</f>
        <v>0</v>
      </c>
      <c r="D427" s="5" t="s">
        <v>784</v>
      </c>
      <c r="E427" s="5" t="s">
        <v>785</v>
      </c>
      <c r="F427" s="5" t="n">
        <f aca="false">VLOOKUP(B427,car_part!A427:H1045,8,0)</f>
        <v>0</v>
      </c>
      <c r="G427" s="20"/>
      <c r="I427" s="5" t="str">
        <f aca="false">"{"&amp;""""&amp;"id"&amp;""""&amp;":"&amp;""""&amp;A427&amp;""""&amp;","&amp;""""&amp;"car_part_id"&amp;""""&amp;":"&amp;""""&amp;B427&amp;""""&amp;","&amp;""""&amp;"bestbuy_id"&amp;""""&amp;":"&amp;""""&amp;C427&amp;""""&amp;","&amp;""""&amp;"category"&amp;""""&amp;":"&amp;""""&amp;D427&amp;""""&amp;","&amp;""""&amp;"brand"&amp;""""&amp;":"&amp;""""&amp;E427&amp;""""&amp;","&amp;""""&amp;"name"&amp;""""&amp;":"&amp;""""&amp;F427&amp;""""&amp;","&amp;""""&amp;"value"&amp;""""&amp;":"&amp;""""&amp;G427&amp;""""&amp;","&amp;""""&amp;"description"&amp;""""&amp;":"&amp;""""&amp;H427&amp;""""&amp;","&amp;""""&amp;"price"&amp;""""&amp;":"&amp;""""&amp;H427&amp;""""&amp;"},"</f>
        <v>{"id":"426","car_part_id":"426","bestbuy_id":"0","category":"battery","brand":"energizer","name":"0","value":"","description":"","price":""},</v>
      </c>
      <c r="W427" s="5" t="str">
        <f aca="false">IFERROR(VLOOKUP(B427,Sheet11!$B$2:$I$70,7,0),"")</f>
        <v/>
      </c>
      <c r="X427" s="5" t="str">
        <f aca="false">TRIM(I427)&amp;TRIM(W427)</f>
        <v>{"id":"426","car_part_id":"426","bestbuy_id":"0","category":"battery","brand":"energizer","name":"0","value":"","description":"","price":""},</v>
      </c>
    </row>
    <row r="428" customFormat="false" ht="13.8" hidden="false" customHeight="false" outlineLevel="0" collapsed="false">
      <c r="A428" s="5" t="n">
        <v>427</v>
      </c>
      <c r="B428" s="5" t="n">
        <v>427</v>
      </c>
      <c r="C428" s="5" t="n">
        <f aca="false">VLOOKUP(A428,car_part!$A$2:$K$620,11,0)</f>
        <v>1995</v>
      </c>
      <c r="D428" s="5" t="s">
        <v>784</v>
      </c>
      <c r="E428" s="5" t="s">
        <v>785</v>
      </c>
      <c r="F428" s="5" t="str">
        <f aca="false">VLOOKUP(B428,car_part!A428:H1046,8,0)</f>
        <v>D26L</v>
      </c>
      <c r="G428" s="20"/>
      <c r="H428" s="21" t="n">
        <v>6300</v>
      </c>
      <c r="I428" s="5" t="str">
        <f aca="false">"{"&amp;""""&amp;"id"&amp;""""&amp;":"&amp;""""&amp;A428&amp;""""&amp;","&amp;""""&amp;"car_part_id"&amp;""""&amp;":"&amp;""""&amp;B428&amp;""""&amp;","&amp;""""&amp;"bestbuy_id"&amp;""""&amp;":"&amp;""""&amp;C428&amp;""""&amp;","&amp;""""&amp;"category"&amp;""""&amp;":"&amp;""""&amp;D428&amp;""""&amp;","&amp;""""&amp;"brand"&amp;""""&amp;":"&amp;""""&amp;E428&amp;""""&amp;","&amp;""""&amp;"name"&amp;""""&amp;":"&amp;""""&amp;F428&amp;""""&amp;","&amp;""""&amp;"value"&amp;""""&amp;":"&amp;""""&amp;G428&amp;""""&amp;","&amp;""""&amp;"description"&amp;""""&amp;":"&amp;""""&amp;H428&amp;""""&amp;","&amp;""""&amp;"price"&amp;""""&amp;":"&amp;""""&amp;H428&amp;""""&amp;"},"</f>
        <v>{"id":"427","car_part_id":"427","bestbuy_id":"1995","category":"battery","brand":"energizer","name":"D26L","value":"","description":"6300","price":"6300"},</v>
      </c>
      <c r="W428" s="5" t="str">
        <f aca="false">IFERROR(VLOOKUP(B428,Sheet11!$B$2:$I$70,7,0),"")</f>
        <v/>
      </c>
      <c r="X428" s="5" t="str">
        <f aca="false">TRIM(I428)&amp;TRIM(W428)</f>
        <v>{"id":"427","car_part_id":"427","bestbuy_id":"1995","category":"battery","brand":"energizer","name":"D26L","value":"","description":"6300","price":"6300"},</v>
      </c>
    </row>
    <row r="429" customFormat="false" ht="13.8" hidden="false" customHeight="false" outlineLevel="0" collapsed="false">
      <c r="A429" s="5" t="n">
        <v>428</v>
      </c>
      <c r="B429" s="5" t="n">
        <v>428</v>
      </c>
      <c r="C429" s="5" t="n">
        <f aca="false">VLOOKUP(A429,car_part!$A$2:$K$620,11,0)</f>
        <v>1995</v>
      </c>
      <c r="D429" s="5" t="s">
        <v>784</v>
      </c>
      <c r="E429" s="5" t="s">
        <v>785</v>
      </c>
      <c r="F429" s="5" t="str">
        <f aca="false">VLOOKUP(B429,car_part!A429:H1047,8,0)</f>
        <v>D26L</v>
      </c>
      <c r="G429" s="20"/>
      <c r="H429" s="21" t="n">
        <v>6300</v>
      </c>
      <c r="I429" s="5" t="str">
        <f aca="false">"{"&amp;""""&amp;"id"&amp;""""&amp;":"&amp;""""&amp;A429&amp;""""&amp;","&amp;""""&amp;"car_part_id"&amp;""""&amp;":"&amp;""""&amp;B429&amp;""""&amp;","&amp;""""&amp;"bestbuy_id"&amp;""""&amp;":"&amp;""""&amp;C429&amp;""""&amp;","&amp;""""&amp;"category"&amp;""""&amp;":"&amp;""""&amp;D429&amp;""""&amp;","&amp;""""&amp;"brand"&amp;""""&amp;":"&amp;""""&amp;E429&amp;""""&amp;","&amp;""""&amp;"name"&amp;""""&amp;":"&amp;""""&amp;F429&amp;""""&amp;","&amp;""""&amp;"value"&amp;""""&amp;":"&amp;""""&amp;G429&amp;""""&amp;","&amp;""""&amp;"description"&amp;""""&amp;":"&amp;""""&amp;H429&amp;""""&amp;","&amp;""""&amp;"price"&amp;""""&amp;":"&amp;""""&amp;H429&amp;""""&amp;"},"</f>
        <v>{"id":"428","car_part_id":"428","bestbuy_id":"1995","category":"battery","brand":"energizer","name":"D26L","value":"","description":"6300","price":"6300"},</v>
      </c>
      <c r="W429" s="5" t="str">
        <f aca="false">IFERROR(VLOOKUP(B429,Sheet11!$B$2:$I$70,7,0),"")</f>
        <v/>
      </c>
      <c r="X429" s="5" t="str">
        <f aca="false">TRIM(I429)&amp;TRIM(W429)</f>
        <v>{"id":"428","car_part_id":"428","bestbuy_id":"1995","category":"battery","brand":"energizer","name":"D26L","value":"","description":"6300","price":"6300"},</v>
      </c>
    </row>
    <row r="430" customFormat="false" ht="13.8" hidden="false" customHeight="false" outlineLevel="0" collapsed="false">
      <c r="A430" s="5" t="n">
        <v>429</v>
      </c>
      <c r="B430" s="5" t="n">
        <v>429</v>
      </c>
      <c r="C430" s="5" t="n">
        <f aca="false">VLOOKUP(A430,car_part!$A$2:$K$620,11,0)</f>
        <v>1983</v>
      </c>
      <c r="D430" s="5" t="s">
        <v>784</v>
      </c>
      <c r="E430" s="5" t="s">
        <v>785</v>
      </c>
      <c r="F430" s="5" t="str">
        <f aca="false">VLOOKUP(B430,car_part!A430:H1048,8,0)</f>
        <v>D23L</v>
      </c>
      <c r="G430" s="20"/>
      <c r="H430" s="21" t="n">
        <v>5950</v>
      </c>
      <c r="I430" s="5" t="str">
        <f aca="false">"{"&amp;""""&amp;"id"&amp;""""&amp;":"&amp;""""&amp;A430&amp;""""&amp;","&amp;""""&amp;"car_part_id"&amp;""""&amp;":"&amp;""""&amp;B430&amp;""""&amp;","&amp;""""&amp;"bestbuy_id"&amp;""""&amp;":"&amp;""""&amp;C430&amp;""""&amp;","&amp;""""&amp;"category"&amp;""""&amp;":"&amp;""""&amp;D430&amp;""""&amp;","&amp;""""&amp;"brand"&amp;""""&amp;":"&amp;""""&amp;E430&amp;""""&amp;","&amp;""""&amp;"name"&amp;""""&amp;":"&amp;""""&amp;F430&amp;""""&amp;","&amp;""""&amp;"value"&amp;""""&amp;":"&amp;""""&amp;G430&amp;""""&amp;","&amp;""""&amp;"description"&amp;""""&amp;":"&amp;""""&amp;H430&amp;""""&amp;","&amp;""""&amp;"price"&amp;""""&amp;":"&amp;""""&amp;H430&amp;""""&amp;"},"</f>
        <v>{"id":"429","car_part_id":"429","bestbuy_id":"1983","category":"battery","brand":"energizer","name":"D23L","value":"","description":"5950","price":"5950"},</v>
      </c>
      <c r="W430" s="5" t="str">
        <f aca="false">IFERROR(VLOOKUP(B430,Sheet11!$B$2:$I$70,7,0),"")</f>
        <v/>
      </c>
      <c r="X430" s="5" t="str">
        <f aca="false">TRIM(I430)&amp;TRIM(W430)</f>
        <v>{"id":"429","car_part_id":"429","bestbuy_id":"1983","category":"battery","brand":"energizer","name":"D23L","value":"","description":"5950","price":"5950"},</v>
      </c>
    </row>
    <row r="431" customFormat="false" ht="13.8" hidden="false" customHeight="false" outlineLevel="0" collapsed="false">
      <c r="A431" s="5" t="n">
        <v>430</v>
      </c>
      <c r="B431" s="5" t="n">
        <v>430</v>
      </c>
      <c r="C431" s="5" t="n">
        <f aca="false">VLOOKUP(A431,car_part!$A$2:$K$620,11,0)</f>
        <v>1996</v>
      </c>
      <c r="D431" s="5" t="s">
        <v>784</v>
      </c>
      <c r="E431" s="5" t="s">
        <v>785</v>
      </c>
      <c r="F431" s="5" t="str">
        <f aca="false">VLOOKUP(B431,car_part!A431:H1049,8,0)</f>
        <v>D31L</v>
      </c>
      <c r="G431" s="20"/>
      <c r="H431" s="21" t="n">
        <v>7050</v>
      </c>
      <c r="I431" s="5" t="str">
        <f aca="false">"{"&amp;""""&amp;"id"&amp;""""&amp;":"&amp;""""&amp;A431&amp;""""&amp;","&amp;""""&amp;"car_part_id"&amp;""""&amp;":"&amp;""""&amp;B431&amp;""""&amp;","&amp;""""&amp;"bestbuy_id"&amp;""""&amp;":"&amp;""""&amp;C431&amp;""""&amp;","&amp;""""&amp;"category"&amp;""""&amp;":"&amp;""""&amp;D431&amp;""""&amp;","&amp;""""&amp;"brand"&amp;""""&amp;":"&amp;""""&amp;E431&amp;""""&amp;","&amp;""""&amp;"name"&amp;""""&amp;":"&amp;""""&amp;F431&amp;""""&amp;","&amp;""""&amp;"value"&amp;""""&amp;":"&amp;""""&amp;G431&amp;""""&amp;","&amp;""""&amp;"description"&amp;""""&amp;":"&amp;""""&amp;H431&amp;""""&amp;","&amp;""""&amp;"price"&amp;""""&amp;":"&amp;""""&amp;H431&amp;""""&amp;"},"</f>
        <v>{"id":"430","car_part_id":"430","bestbuy_id":"1996","category":"battery","brand":"energizer","name":"D31L","value":"","description":"7050","price":"7050"},</v>
      </c>
      <c r="W431" s="5" t="str">
        <f aca="false">IFERROR(VLOOKUP(B431,Sheet11!$B$2:$I$70,7,0),"")</f>
        <v/>
      </c>
      <c r="X431" s="5" t="str">
        <f aca="false">TRIM(I431)&amp;TRIM(W431)</f>
        <v>{"id":"430","car_part_id":"430","bestbuy_id":"1996","category":"battery","brand":"energizer","name":"D31L","value":"","description":"7050","price":"7050"},</v>
      </c>
    </row>
    <row r="432" customFormat="false" ht="13.8" hidden="false" customHeight="false" outlineLevel="0" collapsed="false">
      <c r="A432" s="5" t="n">
        <v>431</v>
      </c>
      <c r="B432" s="5" t="n">
        <v>431</v>
      </c>
      <c r="C432" s="5" t="n">
        <f aca="false">VLOOKUP(A432,car_part!$A$2:$K$620,11,0)</f>
        <v>0</v>
      </c>
      <c r="D432" s="5" t="s">
        <v>784</v>
      </c>
      <c r="E432" s="5" t="s">
        <v>785</v>
      </c>
      <c r="F432" s="5" t="n">
        <f aca="false">VLOOKUP(B432,car_part!A432:H1050,8,0)</f>
        <v>0</v>
      </c>
      <c r="G432" s="20"/>
      <c r="I432" s="5" t="str">
        <f aca="false">"{"&amp;""""&amp;"id"&amp;""""&amp;":"&amp;""""&amp;A432&amp;""""&amp;","&amp;""""&amp;"car_part_id"&amp;""""&amp;":"&amp;""""&amp;B432&amp;""""&amp;","&amp;""""&amp;"bestbuy_id"&amp;""""&amp;":"&amp;""""&amp;C432&amp;""""&amp;","&amp;""""&amp;"category"&amp;""""&amp;":"&amp;""""&amp;D432&amp;""""&amp;","&amp;""""&amp;"brand"&amp;""""&amp;":"&amp;""""&amp;E432&amp;""""&amp;","&amp;""""&amp;"name"&amp;""""&amp;":"&amp;""""&amp;F432&amp;""""&amp;","&amp;""""&amp;"value"&amp;""""&amp;":"&amp;""""&amp;G432&amp;""""&amp;","&amp;""""&amp;"description"&amp;""""&amp;":"&amp;""""&amp;H432&amp;""""&amp;","&amp;""""&amp;"price"&amp;""""&amp;":"&amp;""""&amp;H432&amp;""""&amp;"},"</f>
        <v>{"id":"431","car_part_id":"431","bestbuy_id":"0","category":"battery","brand":"energizer","name":"0","value":"","description":"","price":""},</v>
      </c>
      <c r="W432" s="5" t="str">
        <f aca="false">IFERROR(VLOOKUP(B432,Sheet11!$B$2:$I$70,7,0),"")</f>
        <v/>
      </c>
      <c r="X432" s="5" t="str">
        <f aca="false">TRIM(I432)&amp;TRIM(W432)</f>
        <v>{"id":"431","car_part_id":"431","bestbuy_id":"0","category":"battery","brand":"energizer","name":"0","value":"","description":"","price":""},</v>
      </c>
    </row>
    <row r="433" customFormat="false" ht="13.8" hidden="false" customHeight="false" outlineLevel="0" collapsed="false">
      <c r="A433" s="5" t="n">
        <v>432</v>
      </c>
      <c r="B433" s="5" t="n">
        <v>432</v>
      </c>
      <c r="C433" s="5" t="n">
        <f aca="false">VLOOKUP(A433,car_part!$A$2:$K$620,11,0)</f>
        <v>1996</v>
      </c>
      <c r="D433" s="5" t="s">
        <v>784</v>
      </c>
      <c r="E433" s="5" t="s">
        <v>785</v>
      </c>
      <c r="F433" s="5" t="str">
        <f aca="false">VLOOKUP(B433,car_part!A433:H1051,8,0)</f>
        <v>D31L</v>
      </c>
      <c r="G433" s="20"/>
      <c r="H433" s="21" t="n">
        <v>7050</v>
      </c>
      <c r="I433" s="5" t="str">
        <f aca="false">"{"&amp;""""&amp;"id"&amp;""""&amp;":"&amp;""""&amp;A433&amp;""""&amp;","&amp;""""&amp;"car_part_id"&amp;""""&amp;":"&amp;""""&amp;B433&amp;""""&amp;","&amp;""""&amp;"bestbuy_id"&amp;""""&amp;":"&amp;""""&amp;C433&amp;""""&amp;","&amp;""""&amp;"category"&amp;""""&amp;":"&amp;""""&amp;D433&amp;""""&amp;","&amp;""""&amp;"brand"&amp;""""&amp;":"&amp;""""&amp;E433&amp;""""&amp;","&amp;""""&amp;"name"&amp;""""&amp;":"&amp;""""&amp;F433&amp;""""&amp;","&amp;""""&amp;"value"&amp;""""&amp;":"&amp;""""&amp;G433&amp;""""&amp;","&amp;""""&amp;"description"&amp;""""&amp;":"&amp;""""&amp;H433&amp;""""&amp;","&amp;""""&amp;"price"&amp;""""&amp;":"&amp;""""&amp;H433&amp;""""&amp;"},"</f>
        <v>{"id":"432","car_part_id":"432","bestbuy_id":"1996","category":"battery","brand":"energizer","name":"D31L","value":"","description":"7050","price":"7050"},</v>
      </c>
      <c r="W433" s="5" t="str">
        <f aca="false">IFERROR(VLOOKUP(B433,Sheet11!$B$2:$I$70,7,0),"")</f>
        <v/>
      </c>
      <c r="X433" s="5" t="str">
        <f aca="false">TRIM(I433)&amp;TRIM(W433)</f>
        <v>{"id":"432","car_part_id":"432","bestbuy_id":"1996","category":"battery","brand":"energizer","name":"D31L","value":"","description":"7050","price":"7050"},</v>
      </c>
    </row>
    <row r="434" customFormat="false" ht="13.8" hidden="false" customHeight="false" outlineLevel="0" collapsed="false">
      <c r="A434" s="5" t="n">
        <v>433</v>
      </c>
      <c r="B434" s="5" t="n">
        <v>433</v>
      </c>
      <c r="C434" s="5" t="n">
        <f aca="false">VLOOKUP(A434,car_part!$A$2:$K$620,11,0)</f>
        <v>1983</v>
      </c>
      <c r="D434" s="5" t="s">
        <v>784</v>
      </c>
      <c r="E434" s="5" t="s">
        <v>785</v>
      </c>
      <c r="F434" s="5" t="str">
        <f aca="false">VLOOKUP(B434,car_part!A434:H1052,8,0)</f>
        <v>D23L</v>
      </c>
      <c r="G434" s="20"/>
      <c r="H434" s="21" t="n">
        <v>5950</v>
      </c>
      <c r="I434" s="5" t="str">
        <f aca="false">"{"&amp;""""&amp;"id"&amp;""""&amp;":"&amp;""""&amp;A434&amp;""""&amp;","&amp;""""&amp;"car_part_id"&amp;""""&amp;":"&amp;""""&amp;B434&amp;""""&amp;","&amp;""""&amp;"bestbuy_id"&amp;""""&amp;":"&amp;""""&amp;C434&amp;""""&amp;","&amp;""""&amp;"category"&amp;""""&amp;":"&amp;""""&amp;D434&amp;""""&amp;","&amp;""""&amp;"brand"&amp;""""&amp;":"&amp;""""&amp;E434&amp;""""&amp;","&amp;""""&amp;"name"&amp;""""&amp;":"&amp;""""&amp;F434&amp;""""&amp;","&amp;""""&amp;"value"&amp;""""&amp;":"&amp;""""&amp;G434&amp;""""&amp;","&amp;""""&amp;"description"&amp;""""&amp;":"&amp;""""&amp;H434&amp;""""&amp;","&amp;""""&amp;"price"&amp;""""&amp;":"&amp;""""&amp;H434&amp;""""&amp;"},"</f>
        <v>{"id":"433","car_part_id":"433","bestbuy_id":"1983","category":"battery","brand":"energizer","name":"D23L","value":"","description":"5950","price":"5950"},</v>
      </c>
      <c r="W434" s="5" t="str">
        <f aca="false">IFERROR(VLOOKUP(B434,Sheet11!$B$2:$I$70,7,0),"")</f>
        <v/>
      </c>
      <c r="X434" s="5" t="str">
        <f aca="false">TRIM(I434)&amp;TRIM(W434)</f>
        <v>{"id":"433","car_part_id":"433","bestbuy_id":"1983","category":"battery","brand":"energizer","name":"D23L","value":"","description":"5950","price":"5950"},</v>
      </c>
    </row>
    <row r="435" customFormat="false" ht="13.8" hidden="false" customHeight="false" outlineLevel="0" collapsed="false">
      <c r="A435" s="5" t="n">
        <v>434</v>
      </c>
      <c r="B435" s="5" t="n">
        <v>434</v>
      </c>
      <c r="C435" s="5" t="n">
        <v>1988</v>
      </c>
      <c r="D435" s="5" t="s">
        <v>784</v>
      </c>
      <c r="E435" s="5" t="s">
        <v>785</v>
      </c>
      <c r="F435" s="5" t="str">
        <f aca="false">VLOOKUP(B435,car_part!A435:H1053,8,0)</f>
        <v>B24LS</v>
      </c>
      <c r="G435" s="20"/>
      <c r="H435" s="21" t="n">
        <v>5250</v>
      </c>
      <c r="I435" s="5" t="str">
        <f aca="false">"{"&amp;""""&amp;"id"&amp;""""&amp;":"&amp;""""&amp;A435&amp;""""&amp;","&amp;""""&amp;"car_part_id"&amp;""""&amp;":"&amp;""""&amp;B435&amp;""""&amp;","&amp;""""&amp;"bestbuy_id"&amp;""""&amp;":"&amp;""""&amp;C435&amp;""""&amp;","&amp;""""&amp;"category"&amp;""""&amp;":"&amp;""""&amp;D435&amp;""""&amp;","&amp;""""&amp;"brand"&amp;""""&amp;":"&amp;""""&amp;E435&amp;""""&amp;","&amp;""""&amp;"name"&amp;""""&amp;":"&amp;""""&amp;F435&amp;""""&amp;","&amp;""""&amp;"value"&amp;""""&amp;":"&amp;""""&amp;G435&amp;""""&amp;","&amp;""""&amp;"description"&amp;""""&amp;":"&amp;""""&amp;H435&amp;""""&amp;","&amp;""""&amp;"price"&amp;""""&amp;":"&amp;""""&amp;H435&amp;""""&amp;"},"</f>
        <v>{"id":"434","car_part_id":"434","bestbuy_id":"1988","category":"battery","brand":"energizer","name":"B24LS","value":"","description":"5250","price":"5250"},</v>
      </c>
      <c r="W435" s="5" t="str">
        <f aca="false">IFERROR(VLOOKUP(B435,Sheet11!$B$2:$I$70,7,0),"")</f>
        <v>{"id":"670","car_part_id":"434","bestbuy_id":"1985","category":"battery","brand":"energizer","name":"B24LS","description":"","price":"5300"},</v>
      </c>
      <c r="X435" s="5" t="str">
        <f aca="false">TRIM(I435)&amp;TRIM(W435)</f>
        <v>{"id":"434","car_part_id":"434","bestbuy_id":"1988","category":"battery","brand":"energizer","name":"B24LS","value":"","description":"5250","price":"5250"},{"id":"670","car_part_id":"434","bestbuy_id":"1985","category":"battery","brand":"energizer","name":"B24LS","description":"","price":"5300"},</v>
      </c>
    </row>
    <row r="436" customFormat="false" ht="13.8" hidden="false" customHeight="false" outlineLevel="0" collapsed="false">
      <c r="A436" s="5" t="n">
        <v>435</v>
      </c>
      <c r="B436" s="5" t="n">
        <v>435</v>
      </c>
      <c r="C436" s="5" t="n">
        <f aca="false">VLOOKUP(A436,car_part!$A$2:$K$620,11,0)</f>
        <v>1983</v>
      </c>
      <c r="D436" s="5" t="s">
        <v>784</v>
      </c>
      <c r="E436" s="5" t="s">
        <v>785</v>
      </c>
      <c r="F436" s="5" t="str">
        <f aca="false">VLOOKUP(B436,car_part!A436:H1054,8,0)</f>
        <v>D23L</v>
      </c>
      <c r="G436" s="20"/>
      <c r="H436" s="21" t="n">
        <v>5950</v>
      </c>
      <c r="I436" s="5" t="str">
        <f aca="false">"{"&amp;""""&amp;"id"&amp;""""&amp;":"&amp;""""&amp;A436&amp;""""&amp;","&amp;""""&amp;"car_part_id"&amp;""""&amp;":"&amp;""""&amp;B436&amp;""""&amp;","&amp;""""&amp;"bestbuy_id"&amp;""""&amp;":"&amp;""""&amp;C436&amp;""""&amp;","&amp;""""&amp;"category"&amp;""""&amp;":"&amp;""""&amp;D436&amp;""""&amp;","&amp;""""&amp;"brand"&amp;""""&amp;":"&amp;""""&amp;E436&amp;""""&amp;","&amp;""""&amp;"name"&amp;""""&amp;":"&amp;""""&amp;F436&amp;""""&amp;","&amp;""""&amp;"value"&amp;""""&amp;":"&amp;""""&amp;G436&amp;""""&amp;","&amp;""""&amp;"description"&amp;""""&amp;":"&amp;""""&amp;H436&amp;""""&amp;","&amp;""""&amp;"price"&amp;""""&amp;":"&amp;""""&amp;H436&amp;""""&amp;"},"</f>
        <v>{"id":"435","car_part_id":"435","bestbuy_id":"1983","category":"battery","brand":"energizer","name":"D23L","value":"","description":"5950","price":"5950"},</v>
      </c>
      <c r="W436" s="5" t="str">
        <f aca="false">IFERROR(VLOOKUP(B436,Sheet11!$B$2:$I$70,7,0),"")</f>
        <v/>
      </c>
      <c r="X436" s="5" t="str">
        <f aca="false">TRIM(I436)&amp;TRIM(W436)</f>
        <v>{"id":"435","car_part_id":"435","bestbuy_id":"1983","category":"battery","brand":"energizer","name":"D23L","value":"","description":"5950","price":"5950"},</v>
      </c>
    </row>
    <row r="437" customFormat="false" ht="13.8" hidden="false" customHeight="false" outlineLevel="0" collapsed="false">
      <c r="A437" s="5" t="n">
        <v>436</v>
      </c>
      <c r="B437" s="5" t="n">
        <v>436</v>
      </c>
      <c r="C437" s="5" t="n">
        <f aca="false">VLOOKUP(A437,car_part!$A$2:$K$620,11,0)</f>
        <v>0</v>
      </c>
      <c r="D437" s="5" t="s">
        <v>784</v>
      </c>
      <c r="E437" s="5" t="s">
        <v>785</v>
      </c>
      <c r="F437" s="5" t="n">
        <f aca="false">VLOOKUP(B437,car_part!A437:H1055,8,0)</f>
        <v>0</v>
      </c>
      <c r="G437" s="20"/>
      <c r="I437" s="5" t="str">
        <f aca="false">"{"&amp;""""&amp;"id"&amp;""""&amp;":"&amp;""""&amp;A437&amp;""""&amp;","&amp;""""&amp;"car_part_id"&amp;""""&amp;":"&amp;""""&amp;B437&amp;""""&amp;","&amp;""""&amp;"bestbuy_id"&amp;""""&amp;":"&amp;""""&amp;C437&amp;""""&amp;","&amp;""""&amp;"category"&amp;""""&amp;":"&amp;""""&amp;D437&amp;""""&amp;","&amp;""""&amp;"brand"&amp;""""&amp;":"&amp;""""&amp;E437&amp;""""&amp;","&amp;""""&amp;"name"&amp;""""&amp;":"&amp;""""&amp;F437&amp;""""&amp;","&amp;""""&amp;"value"&amp;""""&amp;":"&amp;""""&amp;G437&amp;""""&amp;","&amp;""""&amp;"description"&amp;""""&amp;":"&amp;""""&amp;H437&amp;""""&amp;","&amp;""""&amp;"price"&amp;""""&amp;":"&amp;""""&amp;H437&amp;""""&amp;"},"</f>
        <v>{"id":"436","car_part_id":"436","bestbuy_id":"0","category":"battery","brand":"energizer","name":"0","value":"","description":"","price":""},</v>
      </c>
      <c r="W437" s="5" t="str">
        <f aca="false">IFERROR(VLOOKUP(B437,Sheet11!$B$2:$I$70,7,0),"")</f>
        <v/>
      </c>
      <c r="X437" s="5" t="str">
        <f aca="false">TRIM(I437)&amp;TRIM(W437)</f>
        <v>{"id":"436","car_part_id":"436","bestbuy_id":"0","category":"battery","brand":"energizer","name":"0","value":"","description":"","price":""},</v>
      </c>
    </row>
    <row r="438" customFormat="false" ht="13.8" hidden="false" customHeight="false" outlineLevel="0" collapsed="false">
      <c r="A438" s="5" t="n">
        <v>437</v>
      </c>
      <c r="B438" s="5" t="n">
        <v>437</v>
      </c>
      <c r="C438" s="5" t="n">
        <f aca="false">VLOOKUP(A438,car_part!$A$2:$K$620,11,0)</f>
        <v>0</v>
      </c>
      <c r="D438" s="5" t="s">
        <v>784</v>
      </c>
      <c r="E438" s="5" t="s">
        <v>785</v>
      </c>
      <c r="F438" s="5" t="n">
        <f aca="false">VLOOKUP(B438,car_part!A438:H1056,8,0)</f>
        <v>0</v>
      </c>
      <c r="G438" s="20"/>
      <c r="I438" s="5" t="str">
        <f aca="false">"{"&amp;""""&amp;"id"&amp;""""&amp;":"&amp;""""&amp;A438&amp;""""&amp;","&amp;""""&amp;"car_part_id"&amp;""""&amp;":"&amp;""""&amp;B438&amp;""""&amp;","&amp;""""&amp;"bestbuy_id"&amp;""""&amp;":"&amp;""""&amp;C438&amp;""""&amp;","&amp;""""&amp;"category"&amp;""""&amp;":"&amp;""""&amp;D438&amp;""""&amp;","&amp;""""&amp;"brand"&amp;""""&amp;":"&amp;""""&amp;E438&amp;""""&amp;","&amp;""""&amp;"name"&amp;""""&amp;":"&amp;""""&amp;F438&amp;""""&amp;","&amp;""""&amp;"value"&amp;""""&amp;":"&amp;""""&amp;G438&amp;""""&amp;","&amp;""""&amp;"description"&amp;""""&amp;":"&amp;""""&amp;H438&amp;""""&amp;","&amp;""""&amp;"price"&amp;""""&amp;":"&amp;""""&amp;H438&amp;""""&amp;"},"</f>
        <v>{"id":"437","car_part_id":"437","bestbuy_id":"0","category":"battery","brand":"energizer","name":"0","value":"","description":"","price":""},</v>
      </c>
      <c r="W438" s="5" t="str">
        <f aca="false">IFERROR(VLOOKUP(B438,Sheet11!$B$2:$I$70,7,0),"")</f>
        <v/>
      </c>
      <c r="X438" s="5" t="str">
        <f aca="false">TRIM(I438)&amp;TRIM(W438)</f>
        <v>{"id":"437","car_part_id":"437","bestbuy_id":"0","category":"battery","brand":"energizer","name":"0","value":"","description":"","price":""},</v>
      </c>
    </row>
    <row r="439" customFormat="false" ht="13.8" hidden="false" customHeight="false" outlineLevel="0" collapsed="false">
      <c r="A439" s="5" t="n">
        <v>438</v>
      </c>
      <c r="B439" s="5" t="n">
        <v>438</v>
      </c>
      <c r="C439" s="5" t="n">
        <f aca="false">VLOOKUP(A439,car_part!$A$2:$K$620,11,0)</f>
        <v>1983</v>
      </c>
      <c r="D439" s="5" t="s">
        <v>784</v>
      </c>
      <c r="E439" s="5" t="s">
        <v>785</v>
      </c>
      <c r="F439" s="5" t="str">
        <f aca="false">VLOOKUP(B439,car_part!A439:H1057,8,0)</f>
        <v>D23L</v>
      </c>
      <c r="G439" s="20"/>
      <c r="H439" s="21" t="n">
        <v>5950</v>
      </c>
      <c r="I439" s="5" t="str">
        <f aca="false">"{"&amp;""""&amp;"id"&amp;""""&amp;":"&amp;""""&amp;A439&amp;""""&amp;","&amp;""""&amp;"car_part_id"&amp;""""&amp;":"&amp;""""&amp;B439&amp;""""&amp;","&amp;""""&amp;"bestbuy_id"&amp;""""&amp;":"&amp;""""&amp;C439&amp;""""&amp;","&amp;""""&amp;"category"&amp;""""&amp;":"&amp;""""&amp;D439&amp;""""&amp;","&amp;""""&amp;"brand"&amp;""""&amp;":"&amp;""""&amp;E439&amp;""""&amp;","&amp;""""&amp;"name"&amp;""""&amp;":"&amp;""""&amp;F439&amp;""""&amp;","&amp;""""&amp;"value"&amp;""""&amp;":"&amp;""""&amp;G439&amp;""""&amp;","&amp;""""&amp;"description"&amp;""""&amp;":"&amp;""""&amp;H439&amp;""""&amp;","&amp;""""&amp;"price"&amp;""""&amp;":"&amp;""""&amp;H439&amp;""""&amp;"},"</f>
        <v>{"id":"438","car_part_id":"438","bestbuy_id":"1983","category":"battery","brand":"energizer","name":"D23L","value":"","description":"5950","price":"5950"},</v>
      </c>
      <c r="W439" s="5" t="str">
        <f aca="false">IFERROR(VLOOKUP(B439,Sheet11!$B$2:$I$70,7,0),"")</f>
        <v/>
      </c>
      <c r="X439" s="5" t="str">
        <f aca="false">TRIM(I439)&amp;TRIM(W439)</f>
        <v>{"id":"438","car_part_id":"438","bestbuy_id":"1983","category":"battery","brand":"energizer","name":"D23L","value":"","description":"5950","price":"5950"},</v>
      </c>
    </row>
    <row r="440" customFormat="false" ht="13.8" hidden="false" customHeight="false" outlineLevel="0" collapsed="false">
      <c r="A440" s="5" t="n">
        <v>439</v>
      </c>
      <c r="B440" s="5" t="n">
        <v>439</v>
      </c>
      <c r="C440" s="5" t="n">
        <f aca="false">VLOOKUP(A440,car_part!$A$2:$K$620,11,0)</f>
        <v>1983</v>
      </c>
      <c r="D440" s="5" t="s">
        <v>784</v>
      </c>
      <c r="E440" s="5" t="s">
        <v>785</v>
      </c>
      <c r="F440" s="5" t="str">
        <f aca="false">VLOOKUP(B440,car_part!A440:H1058,8,0)</f>
        <v>D23L</v>
      </c>
      <c r="G440" s="20"/>
      <c r="H440" s="21" t="n">
        <v>5950</v>
      </c>
      <c r="I440" s="5" t="str">
        <f aca="false">"{"&amp;""""&amp;"id"&amp;""""&amp;":"&amp;""""&amp;A440&amp;""""&amp;","&amp;""""&amp;"car_part_id"&amp;""""&amp;":"&amp;""""&amp;B440&amp;""""&amp;","&amp;""""&amp;"bestbuy_id"&amp;""""&amp;":"&amp;""""&amp;C440&amp;""""&amp;","&amp;""""&amp;"category"&amp;""""&amp;":"&amp;""""&amp;D440&amp;""""&amp;","&amp;""""&amp;"brand"&amp;""""&amp;":"&amp;""""&amp;E440&amp;""""&amp;","&amp;""""&amp;"name"&amp;""""&amp;":"&amp;""""&amp;F440&amp;""""&amp;","&amp;""""&amp;"value"&amp;""""&amp;":"&amp;""""&amp;G440&amp;""""&amp;","&amp;""""&amp;"description"&amp;""""&amp;":"&amp;""""&amp;H440&amp;""""&amp;","&amp;""""&amp;"price"&amp;""""&amp;":"&amp;""""&amp;H440&amp;""""&amp;"},"</f>
        <v>{"id":"439","car_part_id":"439","bestbuy_id":"1983","category":"battery","brand":"energizer","name":"D23L","value":"","description":"5950","price":"5950"},</v>
      </c>
      <c r="W440" s="5" t="str">
        <f aca="false">IFERROR(VLOOKUP(B440,Sheet11!$B$2:$I$70,7,0),"")</f>
        <v/>
      </c>
      <c r="X440" s="5" t="str">
        <f aca="false">TRIM(I440)&amp;TRIM(W440)</f>
        <v>{"id":"439","car_part_id":"439","bestbuy_id":"1983","category":"battery","brand":"energizer","name":"D23L","value":"","description":"5950","price":"5950"},</v>
      </c>
    </row>
    <row r="441" customFormat="false" ht="13.8" hidden="false" customHeight="false" outlineLevel="0" collapsed="false">
      <c r="A441" s="5" t="n">
        <v>440</v>
      </c>
      <c r="B441" s="5" t="n">
        <v>440</v>
      </c>
      <c r="C441" s="5" t="n">
        <f aca="false">VLOOKUP(A441,car_part!$A$2:$K$620,11,0)</f>
        <v>1983</v>
      </c>
      <c r="D441" s="5" t="s">
        <v>784</v>
      </c>
      <c r="E441" s="5" t="s">
        <v>785</v>
      </c>
      <c r="F441" s="5" t="str">
        <f aca="false">VLOOKUP(B441,car_part!A441:H1059,8,0)</f>
        <v>D23L</v>
      </c>
      <c r="G441" s="20"/>
      <c r="H441" s="21" t="n">
        <v>5950</v>
      </c>
      <c r="I441" s="5" t="str">
        <f aca="false">"{"&amp;""""&amp;"id"&amp;""""&amp;":"&amp;""""&amp;A441&amp;""""&amp;","&amp;""""&amp;"car_part_id"&amp;""""&amp;":"&amp;""""&amp;B441&amp;""""&amp;","&amp;""""&amp;"bestbuy_id"&amp;""""&amp;":"&amp;""""&amp;C441&amp;""""&amp;","&amp;""""&amp;"category"&amp;""""&amp;":"&amp;""""&amp;D441&amp;""""&amp;","&amp;""""&amp;"brand"&amp;""""&amp;":"&amp;""""&amp;E441&amp;""""&amp;","&amp;""""&amp;"name"&amp;""""&amp;":"&amp;""""&amp;F441&amp;""""&amp;","&amp;""""&amp;"value"&amp;""""&amp;":"&amp;""""&amp;G441&amp;""""&amp;","&amp;""""&amp;"description"&amp;""""&amp;":"&amp;""""&amp;H441&amp;""""&amp;","&amp;""""&amp;"price"&amp;""""&amp;":"&amp;""""&amp;H441&amp;""""&amp;"},"</f>
        <v>{"id":"440","car_part_id":"440","bestbuy_id":"1983","category":"battery","brand":"energizer","name":"D23L","value":"","description":"5950","price":"5950"},</v>
      </c>
      <c r="W441" s="5" t="str">
        <f aca="false">IFERROR(VLOOKUP(B441,Sheet11!$B$2:$I$70,7,0),"")</f>
        <v/>
      </c>
      <c r="X441" s="5" t="str">
        <f aca="false">TRIM(I441)&amp;TRIM(W441)</f>
        <v>{"id":"440","car_part_id":"440","bestbuy_id":"1983","category":"battery","brand":"energizer","name":"D23L","value":"","description":"5950","price":"5950"},</v>
      </c>
    </row>
    <row r="442" customFormat="false" ht="13.8" hidden="false" customHeight="false" outlineLevel="0" collapsed="false">
      <c r="A442" s="5" t="n">
        <v>441</v>
      </c>
      <c r="B442" s="5" t="n">
        <v>441</v>
      </c>
      <c r="C442" s="5" t="n">
        <f aca="false">VLOOKUP(A442,car_part!$A$2:$K$620,11,0)</f>
        <v>1983</v>
      </c>
      <c r="D442" s="5" t="s">
        <v>784</v>
      </c>
      <c r="E442" s="5" t="s">
        <v>785</v>
      </c>
      <c r="F442" s="5" t="str">
        <f aca="false">VLOOKUP(B442,car_part!A442:H1060,8,0)</f>
        <v>D23L</v>
      </c>
      <c r="G442" s="20"/>
      <c r="H442" s="21" t="n">
        <v>5950</v>
      </c>
      <c r="I442" s="5" t="str">
        <f aca="false">"{"&amp;""""&amp;"id"&amp;""""&amp;":"&amp;""""&amp;A442&amp;""""&amp;","&amp;""""&amp;"car_part_id"&amp;""""&amp;":"&amp;""""&amp;B442&amp;""""&amp;","&amp;""""&amp;"bestbuy_id"&amp;""""&amp;":"&amp;""""&amp;C442&amp;""""&amp;","&amp;""""&amp;"category"&amp;""""&amp;":"&amp;""""&amp;D442&amp;""""&amp;","&amp;""""&amp;"brand"&amp;""""&amp;":"&amp;""""&amp;E442&amp;""""&amp;","&amp;""""&amp;"name"&amp;""""&amp;":"&amp;""""&amp;F442&amp;""""&amp;","&amp;""""&amp;"value"&amp;""""&amp;":"&amp;""""&amp;G442&amp;""""&amp;","&amp;""""&amp;"description"&amp;""""&amp;":"&amp;""""&amp;H442&amp;""""&amp;","&amp;""""&amp;"price"&amp;""""&amp;":"&amp;""""&amp;H442&amp;""""&amp;"},"</f>
        <v>{"id":"441","car_part_id":"441","bestbuy_id":"1983","category":"battery","brand":"energizer","name":"D23L","value":"","description":"5950","price":"5950"},</v>
      </c>
      <c r="W442" s="5" t="str">
        <f aca="false">IFERROR(VLOOKUP(B442,Sheet11!$B$2:$I$70,7,0),"")</f>
        <v/>
      </c>
      <c r="X442" s="5" t="str">
        <f aca="false">TRIM(I442)&amp;TRIM(W442)</f>
        <v>{"id":"441","car_part_id":"441","bestbuy_id":"1983","category":"battery","brand":"energizer","name":"D23L","value":"","description":"5950","price":"5950"},</v>
      </c>
    </row>
    <row r="443" customFormat="false" ht="13.8" hidden="false" customHeight="false" outlineLevel="0" collapsed="false">
      <c r="A443" s="5" t="n">
        <v>442</v>
      </c>
      <c r="B443" s="5" t="n">
        <v>442</v>
      </c>
      <c r="C443" s="5" t="n">
        <f aca="false">VLOOKUP(A443,car_part!$A$2:$K$620,11,0)</f>
        <v>1990</v>
      </c>
      <c r="D443" s="5" t="s">
        <v>784</v>
      </c>
      <c r="E443" s="5" t="s">
        <v>785</v>
      </c>
      <c r="F443" s="5" t="str">
        <f aca="false">VLOOKUP(B443,car_part!A443:H1061,8,0)</f>
        <v>B20L</v>
      </c>
      <c r="G443" s="20"/>
      <c r="H443" s="21" t="n">
        <v>4850</v>
      </c>
      <c r="I443" s="5" t="str">
        <f aca="false">"{"&amp;""""&amp;"id"&amp;""""&amp;":"&amp;""""&amp;A443&amp;""""&amp;","&amp;""""&amp;"car_part_id"&amp;""""&amp;":"&amp;""""&amp;B443&amp;""""&amp;","&amp;""""&amp;"bestbuy_id"&amp;""""&amp;":"&amp;""""&amp;C443&amp;""""&amp;","&amp;""""&amp;"category"&amp;""""&amp;":"&amp;""""&amp;D443&amp;""""&amp;","&amp;""""&amp;"brand"&amp;""""&amp;":"&amp;""""&amp;E443&amp;""""&amp;","&amp;""""&amp;"name"&amp;""""&amp;":"&amp;""""&amp;F443&amp;""""&amp;","&amp;""""&amp;"value"&amp;""""&amp;":"&amp;""""&amp;G443&amp;""""&amp;","&amp;""""&amp;"description"&amp;""""&amp;":"&amp;""""&amp;H443&amp;""""&amp;","&amp;""""&amp;"price"&amp;""""&amp;":"&amp;""""&amp;H443&amp;""""&amp;"},"</f>
        <v>{"id":"442","car_part_id":"442","bestbuy_id":"1990","category":"battery","brand":"energizer","name":"B20L","value":"","description":"4850","price":"4850"},</v>
      </c>
      <c r="W443" s="5" t="str">
        <f aca="false">IFERROR(VLOOKUP(B443,Sheet11!$B$2:$I$70,7,0),"")</f>
        <v/>
      </c>
      <c r="X443" s="5" t="str">
        <f aca="false">TRIM(I443)&amp;TRIM(W443)</f>
        <v>{"id":"442","car_part_id":"442","bestbuy_id":"1990","category":"battery","brand":"energizer","name":"B20L","value":"","description":"4850","price":"4850"},</v>
      </c>
    </row>
    <row r="444" customFormat="false" ht="13.8" hidden="false" customHeight="false" outlineLevel="0" collapsed="false">
      <c r="A444" s="5" t="n">
        <v>443</v>
      </c>
      <c r="B444" s="5" t="n">
        <v>443</v>
      </c>
      <c r="C444" s="5" t="n">
        <f aca="false">VLOOKUP(A444,car_part!$A$2:$K$620,11,0)</f>
        <v>1983</v>
      </c>
      <c r="D444" s="5" t="s">
        <v>784</v>
      </c>
      <c r="E444" s="5" t="s">
        <v>785</v>
      </c>
      <c r="F444" s="5" t="str">
        <f aca="false">VLOOKUP(B444,car_part!A444:H1062,8,0)</f>
        <v>D23L</v>
      </c>
      <c r="G444" s="20"/>
      <c r="H444" s="21" t="n">
        <v>5950</v>
      </c>
      <c r="I444" s="5" t="str">
        <f aca="false">"{"&amp;""""&amp;"id"&amp;""""&amp;":"&amp;""""&amp;A444&amp;""""&amp;","&amp;""""&amp;"car_part_id"&amp;""""&amp;":"&amp;""""&amp;B444&amp;""""&amp;","&amp;""""&amp;"bestbuy_id"&amp;""""&amp;":"&amp;""""&amp;C444&amp;""""&amp;","&amp;""""&amp;"category"&amp;""""&amp;":"&amp;""""&amp;D444&amp;""""&amp;","&amp;""""&amp;"brand"&amp;""""&amp;":"&amp;""""&amp;E444&amp;""""&amp;","&amp;""""&amp;"name"&amp;""""&amp;":"&amp;""""&amp;F444&amp;""""&amp;","&amp;""""&amp;"value"&amp;""""&amp;":"&amp;""""&amp;G444&amp;""""&amp;","&amp;""""&amp;"description"&amp;""""&amp;":"&amp;""""&amp;H444&amp;""""&amp;","&amp;""""&amp;"price"&amp;""""&amp;":"&amp;""""&amp;H444&amp;""""&amp;"},"</f>
        <v>{"id":"443","car_part_id":"443","bestbuy_id":"1983","category":"battery","brand":"energizer","name":"D23L","value":"","description":"5950","price":"5950"},</v>
      </c>
      <c r="W444" s="5" t="str">
        <f aca="false">IFERROR(VLOOKUP(B444,Sheet11!$B$2:$I$70,7,0),"")</f>
        <v/>
      </c>
      <c r="X444" s="5" t="str">
        <f aca="false">TRIM(I444)&amp;TRIM(W444)</f>
        <v>{"id":"443","car_part_id":"443","bestbuy_id":"1983","category":"battery","brand":"energizer","name":"D23L","value":"","description":"5950","price":"5950"},</v>
      </c>
    </row>
    <row r="445" customFormat="false" ht="13.8" hidden="false" customHeight="false" outlineLevel="0" collapsed="false">
      <c r="A445" s="5" t="n">
        <v>444</v>
      </c>
      <c r="B445" s="5" t="n">
        <v>444</v>
      </c>
      <c r="C445" s="5" t="n">
        <f aca="false">VLOOKUP(A445,car_part!$A$2:$K$620,11,0)</f>
        <v>1996</v>
      </c>
      <c r="D445" s="5" t="s">
        <v>784</v>
      </c>
      <c r="E445" s="5" t="s">
        <v>785</v>
      </c>
      <c r="F445" s="5" t="str">
        <f aca="false">VLOOKUP(B445,car_part!A445:H1063,8,0)</f>
        <v>D31L</v>
      </c>
      <c r="G445" s="20"/>
      <c r="H445" s="21" t="n">
        <v>7050</v>
      </c>
      <c r="I445" s="5" t="str">
        <f aca="false">"{"&amp;""""&amp;"id"&amp;""""&amp;":"&amp;""""&amp;A445&amp;""""&amp;","&amp;""""&amp;"car_part_id"&amp;""""&amp;":"&amp;""""&amp;B445&amp;""""&amp;","&amp;""""&amp;"bestbuy_id"&amp;""""&amp;":"&amp;""""&amp;C445&amp;""""&amp;","&amp;""""&amp;"category"&amp;""""&amp;":"&amp;""""&amp;D445&amp;""""&amp;","&amp;""""&amp;"brand"&amp;""""&amp;":"&amp;""""&amp;E445&amp;""""&amp;","&amp;""""&amp;"name"&amp;""""&amp;":"&amp;""""&amp;F445&amp;""""&amp;","&amp;""""&amp;"value"&amp;""""&amp;":"&amp;""""&amp;G445&amp;""""&amp;","&amp;""""&amp;"description"&amp;""""&amp;":"&amp;""""&amp;H445&amp;""""&amp;","&amp;""""&amp;"price"&amp;""""&amp;":"&amp;""""&amp;H445&amp;""""&amp;"},"</f>
        <v>{"id":"444","car_part_id":"444","bestbuy_id":"1996","category":"battery","brand":"energizer","name":"D31L","value":"","description":"7050","price":"7050"},</v>
      </c>
      <c r="W445" s="5" t="str">
        <f aca="false">IFERROR(VLOOKUP(B445,Sheet11!$B$2:$I$70,7,0),"")</f>
        <v/>
      </c>
      <c r="X445" s="5" t="str">
        <f aca="false">TRIM(I445)&amp;TRIM(W445)</f>
        <v>{"id":"444","car_part_id":"444","bestbuy_id":"1996","category":"battery","brand":"energizer","name":"D31L","value":"","description":"7050","price":"7050"},</v>
      </c>
    </row>
    <row r="446" customFormat="false" ht="13.8" hidden="false" customHeight="false" outlineLevel="0" collapsed="false">
      <c r="A446" s="5" t="n">
        <v>445</v>
      </c>
      <c r="B446" s="5" t="n">
        <v>445</v>
      </c>
      <c r="C446" s="5" t="n">
        <f aca="false">VLOOKUP(A446,car_part!$A$2:$K$620,11,0)</f>
        <v>1996</v>
      </c>
      <c r="D446" s="5" t="s">
        <v>784</v>
      </c>
      <c r="E446" s="5" t="s">
        <v>785</v>
      </c>
      <c r="F446" s="5" t="str">
        <f aca="false">VLOOKUP(B446,car_part!A446:H1064,8,0)</f>
        <v>D31L</v>
      </c>
      <c r="G446" s="20"/>
      <c r="H446" s="21" t="n">
        <v>7050</v>
      </c>
      <c r="I446" s="5" t="str">
        <f aca="false">"{"&amp;""""&amp;"id"&amp;""""&amp;":"&amp;""""&amp;A446&amp;""""&amp;","&amp;""""&amp;"car_part_id"&amp;""""&amp;":"&amp;""""&amp;B446&amp;""""&amp;","&amp;""""&amp;"bestbuy_id"&amp;""""&amp;":"&amp;""""&amp;C446&amp;""""&amp;","&amp;""""&amp;"category"&amp;""""&amp;":"&amp;""""&amp;D446&amp;""""&amp;","&amp;""""&amp;"brand"&amp;""""&amp;":"&amp;""""&amp;E446&amp;""""&amp;","&amp;""""&amp;"name"&amp;""""&amp;":"&amp;""""&amp;F446&amp;""""&amp;","&amp;""""&amp;"value"&amp;""""&amp;":"&amp;""""&amp;G446&amp;""""&amp;","&amp;""""&amp;"description"&amp;""""&amp;":"&amp;""""&amp;H446&amp;""""&amp;","&amp;""""&amp;"price"&amp;""""&amp;":"&amp;""""&amp;H446&amp;""""&amp;"},"</f>
        <v>{"id":"445","car_part_id":"445","bestbuy_id":"1996","category":"battery","brand":"energizer","name":"D31L","value":"","description":"7050","price":"7050"},</v>
      </c>
      <c r="W446" s="5" t="str">
        <f aca="false">IFERROR(VLOOKUP(B446,Sheet11!$B$2:$I$70,7,0),"")</f>
        <v/>
      </c>
      <c r="X446" s="5" t="str">
        <f aca="false">TRIM(I446)&amp;TRIM(W446)</f>
        <v>{"id":"445","car_part_id":"445","bestbuy_id":"1996","category":"battery","brand":"energizer","name":"D31L","value":"","description":"7050","price":"7050"},</v>
      </c>
    </row>
    <row r="447" customFormat="false" ht="13.8" hidden="false" customHeight="false" outlineLevel="0" collapsed="false">
      <c r="A447" s="5" t="n">
        <v>446</v>
      </c>
      <c r="B447" s="5" t="n">
        <v>446</v>
      </c>
      <c r="C447" s="5" t="n">
        <f aca="false">VLOOKUP(A447,car_part!$A$2:$K$620,11,0)</f>
        <v>1996</v>
      </c>
      <c r="D447" s="5" t="s">
        <v>784</v>
      </c>
      <c r="E447" s="5" t="s">
        <v>785</v>
      </c>
      <c r="F447" s="5" t="str">
        <f aca="false">VLOOKUP(B447,car_part!A447:H1065,8,0)</f>
        <v>D31L</v>
      </c>
      <c r="G447" s="20"/>
      <c r="H447" s="21" t="n">
        <v>7050</v>
      </c>
      <c r="I447" s="5" t="str">
        <f aca="false">"{"&amp;""""&amp;"id"&amp;""""&amp;":"&amp;""""&amp;A447&amp;""""&amp;","&amp;""""&amp;"car_part_id"&amp;""""&amp;":"&amp;""""&amp;B447&amp;""""&amp;","&amp;""""&amp;"bestbuy_id"&amp;""""&amp;":"&amp;""""&amp;C447&amp;""""&amp;","&amp;""""&amp;"category"&amp;""""&amp;":"&amp;""""&amp;D447&amp;""""&amp;","&amp;""""&amp;"brand"&amp;""""&amp;":"&amp;""""&amp;E447&amp;""""&amp;","&amp;""""&amp;"name"&amp;""""&amp;":"&amp;""""&amp;F447&amp;""""&amp;","&amp;""""&amp;"value"&amp;""""&amp;":"&amp;""""&amp;G447&amp;""""&amp;","&amp;""""&amp;"description"&amp;""""&amp;":"&amp;""""&amp;H447&amp;""""&amp;","&amp;""""&amp;"price"&amp;""""&amp;":"&amp;""""&amp;H447&amp;""""&amp;"},"</f>
        <v>{"id":"446","car_part_id":"446","bestbuy_id":"1996","category":"battery","brand":"energizer","name":"D31L","value":"","description":"7050","price":"7050"},</v>
      </c>
      <c r="W447" s="5" t="str">
        <f aca="false">IFERROR(VLOOKUP(B447,Sheet11!$B$2:$I$70,7,0),"")</f>
        <v/>
      </c>
      <c r="X447" s="5" t="str">
        <f aca="false">TRIM(I447)&amp;TRIM(W447)</f>
        <v>{"id":"446","car_part_id":"446","bestbuy_id":"1996","category":"battery","brand":"energizer","name":"D31L","value":"","description":"7050","price":"7050"},</v>
      </c>
    </row>
    <row r="448" customFormat="false" ht="13.8" hidden="false" customHeight="false" outlineLevel="0" collapsed="false">
      <c r="A448" s="5" t="n">
        <v>447</v>
      </c>
      <c r="B448" s="5" t="n">
        <v>447</v>
      </c>
      <c r="C448" s="5" t="n">
        <f aca="false">VLOOKUP(A448,car_part!$A$2:$K$620,11,0)</f>
        <v>1996</v>
      </c>
      <c r="D448" s="5" t="s">
        <v>784</v>
      </c>
      <c r="E448" s="5" t="s">
        <v>785</v>
      </c>
      <c r="F448" s="5" t="str">
        <f aca="false">VLOOKUP(B448,car_part!A448:H1066,8,0)</f>
        <v>D31L</v>
      </c>
      <c r="G448" s="20"/>
      <c r="H448" s="21" t="n">
        <v>7050</v>
      </c>
      <c r="I448" s="5" t="str">
        <f aca="false">"{"&amp;""""&amp;"id"&amp;""""&amp;":"&amp;""""&amp;A448&amp;""""&amp;","&amp;""""&amp;"car_part_id"&amp;""""&amp;":"&amp;""""&amp;B448&amp;""""&amp;","&amp;""""&amp;"bestbuy_id"&amp;""""&amp;":"&amp;""""&amp;C448&amp;""""&amp;","&amp;""""&amp;"category"&amp;""""&amp;":"&amp;""""&amp;D448&amp;""""&amp;","&amp;""""&amp;"brand"&amp;""""&amp;":"&amp;""""&amp;E448&amp;""""&amp;","&amp;""""&amp;"name"&amp;""""&amp;":"&amp;""""&amp;F448&amp;""""&amp;","&amp;""""&amp;"value"&amp;""""&amp;":"&amp;""""&amp;G448&amp;""""&amp;","&amp;""""&amp;"description"&amp;""""&amp;":"&amp;""""&amp;H448&amp;""""&amp;","&amp;""""&amp;"price"&amp;""""&amp;":"&amp;""""&amp;H448&amp;""""&amp;"},"</f>
        <v>{"id":"447","car_part_id":"447","bestbuy_id":"1996","category":"battery","brand":"energizer","name":"D31L","value":"","description":"7050","price":"7050"},</v>
      </c>
      <c r="W448" s="5" t="str">
        <f aca="false">IFERROR(VLOOKUP(B448,Sheet11!$B$2:$I$70,7,0),"")</f>
        <v/>
      </c>
      <c r="X448" s="5" t="str">
        <f aca="false">TRIM(I448)&amp;TRIM(W448)</f>
        <v>{"id":"447","car_part_id":"447","bestbuy_id":"1996","category":"battery","brand":"energizer","name":"D31L","value":"","description":"7050","price":"7050"},</v>
      </c>
    </row>
    <row r="449" customFormat="false" ht="13.8" hidden="false" customHeight="false" outlineLevel="0" collapsed="false">
      <c r="A449" s="5" t="n">
        <v>448</v>
      </c>
      <c r="B449" s="5" t="n">
        <v>448</v>
      </c>
      <c r="C449" s="5" t="n">
        <f aca="false">VLOOKUP(A449,car_part!$A$2:$K$620,11,0)</f>
        <v>1983</v>
      </c>
      <c r="D449" s="5" t="s">
        <v>784</v>
      </c>
      <c r="E449" s="5" t="s">
        <v>785</v>
      </c>
      <c r="F449" s="5" t="str">
        <f aca="false">VLOOKUP(B449,car_part!A449:H1067,8,0)</f>
        <v>D23L</v>
      </c>
      <c r="G449" s="20"/>
      <c r="H449" s="21" t="n">
        <v>5950</v>
      </c>
      <c r="I449" s="5" t="str">
        <f aca="false">"{"&amp;""""&amp;"id"&amp;""""&amp;":"&amp;""""&amp;A449&amp;""""&amp;","&amp;""""&amp;"car_part_id"&amp;""""&amp;":"&amp;""""&amp;B449&amp;""""&amp;","&amp;""""&amp;"bestbuy_id"&amp;""""&amp;":"&amp;""""&amp;C449&amp;""""&amp;","&amp;""""&amp;"category"&amp;""""&amp;":"&amp;""""&amp;D449&amp;""""&amp;","&amp;""""&amp;"brand"&amp;""""&amp;":"&amp;""""&amp;E449&amp;""""&amp;","&amp;""""&amp;"name"&amp;""""&amp;":"&amp;""""&amp;F449&amp;""""&amp;","&amp;""""&amp;"value"&amp;""""&amp;":"&amp;""""&amp;G449&amp;""""&amp;","&amp;""""&amp;"description"&amp;""""&amp;":"&amp;""""&amp;H449&amp;""""&amp;","&amp;""""&amp;"price"&amp;""""&amp;":"&amp;""""&amp;H449&amp;""""&amp;"},"</f>
        <v>{"id":"448","car_part_id":"448","bestbuy_id":"1983","category":"battery","brand":"energizer","name":"D23L","value":"","description":"5950","price":"5950"},</v>
      </c>
      <c r="W449" s="5" t="str">
        <f aca="false">IFERROR(VLOOKUP(B449,Sheet11!$B$2:$I$70,7,0),"")</f>
        <v/>
      </c>
      <c r="X449" s="5" t="str">
        <f aca="false">TRIM(I449)&amp;TRIM(W449)</f>
        <v>{"id":"448","car_part_id":"448","bestbuy_id":"1983","category":"battery","brand":"energizer","name":"D23L","value":"","description":"5950","price":"5950"},</v>
      </c>
    </row>
    <row r="450" customFormat="false" ht="13.8" hidden="false" customHeight="false" outlineLevel="0" collapsed="false">
      <c r="A450" s="5" t="n">
        <v>449</v>
      </c>
      <c r="B450" s="5" t="n">
        <v>449</v>
      </c>
      <c r="C450" s="5" t="n">
        <f aca="false">VLOOKUP(A450,car_part!$A$2:$K$620,11,0)</f>
        <v>1998</v>
      </c>
      <c r="D450" s="5" t="s">
        <v>784</v>
      </c>
      <c r="E450" s="5" t="s">
        <v>785</v>
      </c>
      <c r="F450" s="5" t="str">
        <f aca="false">VLOOKUP(B450,car_part!A450:H1068,8,0)</f>
        <v>D31R</v>
      </c>
      <c r="G450" s="20"/>
      <c r="H450" s="21" t="n">
        <v>7050</v>
      </c>
      <c r="I450" s="5" t="str">
        <f aca="false">"{"&amp;""""&amp;"id"&amp;""""&amp;":"&amp;""""&amp;A450&amp;""""&amp;","&amp;""""&amp;"car_part_id"&amp;""""&amp;":"&amp;""""&amp;B450&amp;""""&amp;","&amp;""""&amp;"bestbuy_id"&amp;""""&amp;":"&amp;""""&amp;C450&amp;""""&amp;","&amp;""""&amp;"category"&amp;""""&amp;":"&amp;""""&amp;D450&amp;""""&amp;","&amp;""""&amp;"brand"&amp;""""&amp;":"&amp;""""&amp;E450&amp;""""&amp;","&amp;""""&amp;"name"&amp;""""&amp;":"&amp;""""&amp;F450&amp;""""&amp;","&amp;""""&amp;"value"&amp;""""&amp;":"&amp;""""&amp;G450&amp;""""&amp;","&amp;""""&amp;"description"&amp;""""&amp;":"&amp;""""&amp;H450&amp;""""&amp;","&amp;""""&amp;"price"&amp;""""&amp;":"&amp;""""&amp;H450&amp;""""&amp;"},"</f>
        <v>{"id":"449","car_part_id":"449","bestbuy_id":"1998","category":"battery","brand":"energizer","name":"D31R","value":"","description":"7050","price":"7050"},</v>
      </c>
      <c r="W450" s="5" t="str">
        <f aca="false">IFERROR(VLOOKUP(B450,Sheet11!$B$2:$I$70,7,0),"")</f>
        <v/>
      </c>
      <c r="X450" s="5" t="str">
        <f aca="false">TRIM(I450)&amp;TRIM(W450)</f>
        <v>{"id":"449","car_part_id":"449","bestbuy_id":"1998","category":"battery","brand":"energizer","name":"D31R","value":"","description":"7050","price":"7050"},</v>
      </c>
    </row>
    <row r="451" customFormat="false" ht="13.8" hidden="false" customHeight="false" outlineLevel="0" collapsed="false">
      <c r="A451" s="5" t="n">
        <v>450</v>
      </c>
      <c r="B451" s="5" t="n">
        <v>450</v>
      </c>
      <c r="C451" s="5" t="n">
        <f aca="false">VLOOKUP(A451,car_part!$A$2:$K$620,11,0)</f>
        <v>1998</v>
      </c>
      <c r="D451" s="5" t="s">
        <v>784</v>
      </c>
      <c r="E451" s="5" t="s">
        <v>785</v>
      </c>
      <c r="F451" s="5" t="str">
        <f aca="false">VLOOKUP(B451,car_part!A451:H1069,8,0)</f>
        <v>D31R</v>
      </c>
      <c r="G451" s="20"/>
      <c r="H451" s="21" t="n">
        <v>7050</v>
      </c>
      <c r="I451" s="5" t="str">
        <f aca="false">"{"&amp;""""&amp;"id"&amp;""""&amp;":"&amp;""""&amp;A451&amp;""""&amp;","&amp;""""&amp;"car_part_id"&amp;""""&amp;":"&amp;""""&amp;B451&amp;""""&amp;","&amp;""""&amp;"bestbuy_id"&amp;""""&amp;":"&amp;""""&amp;C451&amp;""""&amp;","&amp;""""&amp;"category"&amp;""""&amp;":"&amp;""""&amp;D451&amp;""""&amp;","&amp;""""&amp;"brand"&amp;""""&amp;":"&amp;""""&amp;E451&amp;""""&amp;","&amp;""""&amp;"name"&amp;""""&amp;":"&amp;""""&amp;F451&amp;""""&amp;","&amp;""""&amp;"value"&amp;""""&amp;":"&amp;""""&amp;G451&amp;""""&amp;","&amp;""""&amp;"description"&amp;""""&amp;":"&amp;""""&amp;H451&amp;""""&amp;","&amp;""""&amp;"price"&amp;""""&amp;":"&amp;""""&amp;H451&amp;""""&amp;"},"</f>
        <v>{"id":"450","car_part_id":"450","bestbuy_id":"1998","category":"battery","brand":"energizer","name":"D31R","value":"","description":"7050","price":"7050"},</v>
      </c>
      <c r="W451" s="5" t="str">
        <f aca="false">IFERROR(VLOOKUP(B451,Sheet11!$B$2:$I$70,7,0),"")</f>
        <v/>
      </c>
      <c r="X451" s="5" t="str">
        <f aca="false">TRIM(I451)&amp;TRIM(W451)</f>
        <v>{"id":"450","car_part_id":"450","bestbuy_id":"1998","category":"battery","brand":"energizer","name":"D31R","value":"","description":"7050","price":"7050"},</v>
      </c>
    </row>
    <row r="452" customFormat="false" ht="13.8" hidden="false" customHeight="false" outlineLevel="0" collapsed="false">
      <c r="A452" s="5" t="n">
        <v>451</v>
      </c>
      <c r="B452" s="5" t="n">
        <v>451</v>
      </c>
      <c r="C452" s="5" t="n">
        <f aca="false">VLOOKUP(A452,car_part!$A$2:$K$620,11,0)</f>
        <v>1996</v>
      </c>
      <c r="D452" s="5" t="s">
        <v>784</v>
      </c>
      <c r="E452" s="5" t="s">
        <v>785</v>
      </c>
      <c r="F452" s="5" t="str">
        <f aca="false">VLOOKUP(B452,car_part!A452:H1070,8,0)</f>
        <v>D31L</v>
      </c>
      <c r="G452" s="20"/>
      <c r="H452" s="21" t="n">
        <v>7050</v>
      </c>
      <c r="I452" s="5" t="str">
        <f aca="false">"{"&amp;""""&amp;"id"&amp;""""&amp;":"&amp;""""&amp;A452&amp;""""&amp;","&amp;""""&amp;"car_part_id"&amp;""""&amp;":"&amp;""""&amp;B452&amp;""""&amp;","&amp;""""&amp;"bestbuy_id"&amp;""""&amp;":"&amp;""""&amp;C452&amp;""""&amp;","&amp;""""&amp;"category"&amp;""""&amp;":"&amp;""""&amp;D452&amp;""""&amp;","&amp;""""&amp;"brand"&amp;""""&amp;":"&amp;""""&amp;E452&amp;""""&amp;","&amp;""""&amp;"name"&amp;""""&amp;":"&amp;""""&amp;F452&amp;""""&amp;","&amp;""""&amp;"value"&amp;""""&amp;":"&amp;""""&amp;G452&amp;""""&amp;","&amp;""""&amp;"description"&amp;""""&amp;":"&amp;""""&amp;H452&amp;""""&amp;","&amp;""""&amp;"price"&amp;""""&amp;":"&amp;""""&amp;H452&amp;""""&amp;"},"</f>
        <v>{"id":"451","car_part_id":"451","bestbuy_id":"1996","category":"battery","brand":"energizer","name":"D31L","value":"","description":"7050","price":"7050"},</v>
      </c>
      <c r="W452" s="5" t="str">
        <f aca="false">IFERROR(VLOOKUP(B452,Sheet11!$B$2:$I$70,7,0),"")</f>
        <v/>
      </c>
      <c r="X452" s="5" t="str">
        <f aca="false">TRIM(I452)&amp;TRIM(W452)</f>
        <v>{"id":"451","car_part_id":"451","bestbuy_id":"1996","category":"battery","brand":"energizer","name":"D31L","value":"","description":"7050","price":"7050"},</v>
      </c>
    </row>
    <row r="453" customFormat="false" ht="13.8" hidden="false" customHeight="false" outlineLevel="0" collapsed="false">
      <c r="A453" s="5" t="n">
        <v>452</v>
      </c>
      <c r="B453" s="5" t="n">
        <v>452</v>
      </c>
      <c r="C453" s="5" t="n">
        <f aca="false">VLOOKUP(A453,car_part!$A$2:$K$620,11,0)</f>
        <v>1996</v>
      </c>
      <c r="D453" s="5" t="s">
        <v>784</v>
      </c>
      <c r="E453" s="5" t="s">
        <v>785</v>
      </c>
      <c r="F453" s="5" t="str">
        <f aca="false">VLOOKUP(B453,car_part!A453:H1071,8,0)</f>
        <v>D31L</v>
      </c>
      <c r="G453" s="20"/>
      <c r="H453" s="21" t="n">
        <v>7050</v>
      </c>
      <c r="I453" s="5" t="str">
        <f aca="false">"{"&amp;""""&amp;"id"&amp;""""&amp;":"&amp;""""&amp;A453&amp;""""&amp;","&amp;""""&amp;"car_part_id"&amp;""""&amp;":"&amp;""""&amp;B453&amp;""""&amp;","&amp;""""&amp;"bestbuy_id"&amp;""""&amp;":"&amp;""""&amp;C453&amp;""""&amp;","&amp;""""&amp;"category"&amp;""""&amp;":"&amp;""""&amp;D453&amp;""""&amp;","&amp;""""&amp;"brand"&amp;""""&amp;":"&amp;""""&amp;E453&amp;""""&amp;","&amp;""""&amp;"name"&amp;""""&amp;":"&amp;""""&amp;F453&amp;""""&amp;","&amp;""""&amp;"value"&amp;""""&amp;":"&amp;""""&amp;G453&amp;""""&amp;","&amp;""""&amp;"description"&amp;""""&amp;":"&amp;""""&amp;H453&amp;""""&amp;","&amp;""""&amp;"price"&amp;""""&amp;":"&amp;""""&amp;H453&amp;""""&amp;"},"</f>
        <v>{"id":"452","car_part_id":"452","bestbuy_id":"1996","category":"battery","brand":"energizer","name":"D31L","value":"","description":"7050","price":"7050"},</v>
      </c>
      <c r="W453" s="5" t="str">
        <f aca="false">IFERROR(VLOOKUP(B453,Sheet11!$B$2:$I$70,7,0),"")</f>
        <v/>
      </c>
      <c r="X453" s="5" t="str">
        <f aca="false">TRIM(I453)&amp;TRIM(W453)</f>
        <v>{"id":"452","car_part_id":"452","bestbuy_id":"1996","category":"battery","brand":"energizer","name":"D31L","value":"","description":"7050","price":"7050"},</v>
      </c>
    </row>
    <row r="454" customFormat="false" ht="13.8" hidden="false" customHeight="false" outlineLevel="0" collapsed="false">
      <c r="A454" s="5" t="n">
        <v>453</v>
      </c>
      <c r="B454" s="5" t="n">
        <v>453</v>
      </c>
      <c r="C454" s="5" t="n">
        <f aca="false">VLOOKUP(A454,car_part!$A$2:$K$620,11,0)</f>
        <v>1996</v>
      </c>
      <c r="D454" s="5" t="s">
        <v>784</v>
      </c>
      <c r="E454" s="5" t="s">
        <v>785</v>
      </c>
      <c r="F454" s="5" t="str">
        <f aca="false">VLOOKUP(B454,car_part!A454:H1072,8,0)</f>
        <v>D31L</v>
      </c>
      <c r="G454" s="20"/>
      <c r="H454" s="21" t="n">
        <v>7050</v>
      </c>
      <c r="I454" s="5" t="str">
        <f aca="false">"{"&amp;""""&amp;"id"&amp;""""&amp;":"&amp;""""&amp;A454&amp;""""&amp;","&amp;""""&amp;"car_part_id"&amp;""""&amp;":"&amp;""""&amp;B454&amp;""""&amp;","&amp;""""&amp;"bestbuy_id"&amp;""""&amp;":"&amp;""""&amp;C454&amp;""""&amp;","&amp;""""&amp;"category"&amp;""""&amp;":"&amp;""""&amp;D454&amp;""""&amp;","&amp;""""&amp;"brand"&amp;""""&amp;":"&amp;""""&amp;E454&amp;""""&amp;","&amp;""""&amp;"name"&amp;""""&amp;":"&amp;""""&amp;F454&amp;""""&amp;","&amp;""""&amp;"value"&amp;""""&amp;":"&amp;""""&amp;G454&amp;""""&amp;","&amp;""""&amp;"description"&amp;""""&amp;":"&amp;""""&amp;H454&amp;""""&amp;","&amp;""""&amp;"price"&amp;""""&amp;":"&amp;""""&amp;H454&amp;""""&amp;"},"</f>
        <v>{"id":"453","car_part_id":"453","bestbuy_id":"1996","category":"battery","brand":"energizer","name":"D31L","value":"","description":"7050","price":"7050"},</v>
      </c>
      <c r="W454" s="5" t="str">
        <f aca="false">IFERROR(VLOOKUP(B454,Sheet11!$B$2:$I$70,7,0),"")</f>
        <v/>
      </c>
      <c r="X454" s="5" t="str">
        <f aca="false">TRIM(I454)&amp;TRIM(W454)</f>
        <v>{"id":"453","car_part_id":"453","bestbuy_id":"1996","category":"battery","brand":"energizer","name":"D31L","value":"","description":"7050","price":"7050"},</v>
      </c>
    </row>
    <row r="455" customFormat="false" ht="13.8" hidden="false" customHeight="false" outlineLevel="0" collapsed="false">
      <c r="A455" s="5" t="n">
        <v>454</v>
      </c>
      <c r="B455" s="5" t="n">
        <v>454</v>
      </c>
      <c r="C455" s="5" t="n">
        <f aca="false">VLOOKUP(A455,car_part!$A$2:$K$620,11,0)</f>
        <v>1996</v>
      </c>
      <c r="D455" s="5" t="s">
        <v>784</v>
      </c>
      <c r="E455" s="5" t="s">
        <v>785</v>
      </c>
      <c r="F455" s="5" t="str">
        <f aca="false">VLOOKUP(B455,car_part!A455:H1073,8,0)</f>
        <v>D31L</v>
      </c>
      <c r="G455" s="20"/>
      <c r="H455" s="21" t="n">
        <v>7050</v>
      </c>
      <c r="I455" s="5" t="str">
        <f aca="false">"{"&amp;""""&amp;"id"&amp;""""&amp;":"&amp;""""&amp;A455&amp;""""&amp;","&amp;""""&amp;"car_part_id"&amp;""""&amp;":"&amp;""""&amp;B455&amp;""""&amp;","&amp;""""&amp;"bestbuy_id"&amp;""""&amp;":"&amp;""""&amp;C455&amp;""""&amp;","&amp;""""&amp;"category"&amp;""""&amp;":"&amp;""""&amp;D455&amp;""""&amp;","&amp;""""&amp;"brand"&amp;""""&amp;":"&amp;""""&amp;E455&amp;""""&amp;","&amp;""""&amp;"name"&amp;""""&amp;":"&amp;""""&amp;F455&amp;""""&amp;","&amp;""""&amp;"value"&amp;""""&amp;":"&amp;""""&amp;G455&amp;""""&amp;","&amp;""""&amp;"description"&amp;""""&amp;":"&amp;""""&amp;H455&amp;""""&amp;","&amp;""""&amp;"price"&amp;""""&amp;":"&amp;""""&amp;H455&amp;""""&amp;"},"</f>
        <v>{"id":"454","car_part_id":"454","bestbuy_id":"1996","category":"battery","brand":"energizer","name":"D31L","value":"","description":"7050","price":"7050"},</v>
      </c>
      <c r="W455" s="5" t="str">
        <f aca="false">IFERROR(VLOOKUP(B455,Sheet11!$B$2:$I$70,7,0),"")</f>
        <v/>
      </c>
      <c r="X455" s="5" t="str">
        <f aca="false">TRIM(I455)&amp;TRIM(W455)</f>
        <v>{"id":"454","car_part_id":"454","bestbuy_id":"1996","category":"battery","brand":"energizer","name":"D31L","value":"","description":"7050","price":"7050"},</v>
      </c>
    </row>
    <row r="456" customFormat="false" ht="13.8" hidden="false" customHeight="false" outlineLevel="0" collapsed="false">
      <c r="A456" s="5" t="n">
        <v>455</v>
      </c>
      <c r="B456" s="5" t="n">
        <v>455</v>
      </c>
      <c r="C456" s="5" t="n">
        <f aca="false">VLOOKUP(A456,car_part!$A$2:$K$620,11,0)</f>
        <v>1996</v>
      </c>
      <c r="D456" s="5" t="s">
        <v>784</v>
      </c>
      <c r="E456" s="5" t="s">
        <v>785</v>
      </c>
      <c r="F456" s="5" t="str">
        <f aca="false">VLOOKUP(B456,car_part!A456:H1074,8,0)</f>
        <v>D31L</v>
      </c>
      <c r="G456" s="20"/>
      <c r="H456" s="21" t="n">
        <v>7050</v>
      </c>
      <c r="I456" s="5" t="str">
        <f aca="false">"{"&amp;""""&amp;"id"&amp;""""&amp;":"&amp;""""&amp;A456&amp;""""&amp;","&amp;""""&amp;"car_part_id"&amp;""""&amp;":"&amp;""""&amp;B456&amp;""""&amp;","&amp;""""&amp;"bestbuy_id"&amp;""""&amp;":"&amp;""""&amp;C456&amp;""""&amp;","&amp;""""&amp;"category"&amp;""""&amp;":"&amp;""""&amp;D456&amp;""""&amp;","&amp;""""&amp;"brand"&amp;""""&amp;":"&amp;""""&amp;E456&amp;""""&amp;","&amp;""""&amp;"name"&amp;""""&amp;":"&amp;""""&amp;F456&amp;""""&amp;","&amp;""""&amp;"value"&amp;""""&amp;":"&amp;""""&amp;G456&amp;""""&amp;","&amp;""""&amp;"description"&amp;""""&amp;":"&amp;""""&amp;H456&amp;""""&amp;","&amp;""""&amp;"price"&amp;""""&amp;":"&amp;""""&amp;H456&amp;""""&amp;"},"</f>
        <v>{"id":"455","car_part_id":"455","bestbuy_id":"1996","category":"battery","brand":"energizer","name":"D31L","value":"","description":"7050","price":"7050"},</v>
      </c>
      <c r="W456" s="5" t="str">
        <f aca="false">IFERROR(VLOOKUP(B456,Sheet11!$B$2:$I$70,7,0),"")</f>
        <v/>
      </c>
      <c r="X456" s="5" t="str">
        <f aca="false">TRIM(I456)&amp;TRIM(W456)</f>
        <v>{"id":"455","car_part_id":"455","bestbuy_id":"1996","category":"battery","brand":"energizer","name":"D31L","value":"","description":"7050","price":"7050"},</v>
      </c>
    </row>
    <row r="457" customFormat="false" ht="13.8" hidden="false" customHeight="false" outlineLevel="0" collapsed="false">
      <c r="A457" s="5" t="n">
        <v>456</v>
      </c>
      <c r="B457" s="5" t="n">
        <v>456</v>
      </c>
      <c r="C457" s="5" t="n">
        <v>1988</v>
      </c>
      <c r="D457" s="5" t="s">
        <v>784</v>
      </c>
      <c r="E457" s="5" t="s">
        <v>785</v>
      </c>
      <c r="F457" s="5" t="str">
        <f aca="false">VLOOKUP(B457,car_part!A457:H1075,8,0)</f>
        <v>B24LS</v>
      </c>
      <c r="G457" s="20"/>
      <c r="H457" s="21" t="n">
        <v>5250</v>
      </c>
      <c r="I457" s="5" t="str">
        <f aca="false">"{"&amp;""""&amp;"id"&amp;""""&amp;":"&amp;""""&amp;A457&amp;""""&amp;","&amp;""""&amp;"car_part_id"&amp;""""&amp;":"&amp;""""&amp;B457&amp;""""&amp;","&amp;""""&amp;"bestbuy_id"&amp;""""&amp;":"&amp;""""&amp;C457&amp;""""&amp;","&amp;""""&amp;"category"&amp;""""&amp;":"&amp;""""&amp;D457&amp;""""&amp;","&amp;""""&amp;"brand"&amp;""""&amp;":"&amp;""""&amp;E457&amp;""""&amp;","&amp;""""&amp;"name"&amp;""""&amp;":"&amp;""""&amp;F457&amp;""""&amp;","&amp;""""&amp;"value"&amp;""""&amp;":"&amp;""""&amp;G457&amp;""""&amp;","&amp;""""&amp;"description"&amp;""""&amp;":"&amp;""""&amp;H457&amp;""""&amp;","&amp;""""&amp;"price"&amp;""""&amp;":"&amp;""""&amp;H457&amp;""""&amp;"},"</f>
        <v>{"id":"456","car_part_id":"456","bestbuy_id":"1988","category":"battery","brand":"energizer","name":"B24LS","value":"","description":"5250","price":"5250"},</v>
      </c>
      <c r="W457" s="5" t="str">
        <f aca="false">IFERROR(VLOOKUP(B457,Sheet11!$B$2:$I$70,7,0),"")</f>
        <v>{"id":"671","car_part_id":"456","bestbuy_id":"1985","category":"battery","brand":"energizer","name":"B24LS","description":"","price":"5300"},</v>
      </c>
      <c r="X457" s="5" t="str">
        <f aca="false">TRIM(I457)&amp;TRIM(W457)</f>
        <v>{"id":"456","car_part_id":"456","bestbuy_id":"1988","category":"battery","brand":"energizer","name":"B24LS","value":"","description":"5250","price":"5250"},{"id":"671","car_part_id":"456","bestbuy_id":"1985","category":"battery","brand":"energizer","name":"B24LS","description":"","price":"5300"},</v>
      </c>
    </row>
    <row r="458" customFormat="false" ht="13.8" hidden="false" customHeight="false" outlineLevel="0" collapsed="false">
      <c r="A458" s="5" t="n">
        <v>457</v>
      </c>
      <c r="B458" s="5" t="n">
        <v>457</v>
      </c>
      <c r="C458" s="5" t="n">
        <f aca="false">VLOOKUP(A458,car_part!$A$2:$K$620,11,0)</f>
        <v>0</v>
      </c>
      <c r="D458" s="5" t="s">
        <v>784</v>
      </c>
      <c r="E458" s="5" t="s">
        <v>785</v>
      </c>
      <c r="F458" s="5" t="str">
        <f aca="false">VLOOKUP(B458,car_part!A458:H1076,8,0)</f>
        <v>110D31L</v>
      </c>
      <c r="G458" s="20"/>
      <c r="I458" s="5" t="str">
        <f aca="false">"{"&amp;""""&amp;"id"&amp;""""&amp;":"&amp;""""&amp;A458&amp;""""&amp;","&amp;""""&amp;"car_part_id"&amp;""""&amp;":"&amp;""""&amp;B458&amp;""""&amp;","&amp;""""&amp;"bestbuy_id"&amp;""""&amp;":"&amp;""""&amp;C458&amp;""""&amp;","&amp;""""&amp;"category"&amp;""""&amp;":"&amp;""""&amp;D458&amp;""""&amp;","&amp;""""&amp;"brand"&amp;""""&amp;":"&amp;""""&amp;E458&amp;""""&amp;","&amp;""""&amp;"name"&amp;""""&amp;":"&amp;""""&amp;F458&amp;""""&amp;","&amp;""""&amp;"value"&amp;""""&amp;":"&amp;""""&amp;G458&amp;""""&amp;","&amp;""""&amp;"description"&amp;""""&amp;":"&amp;""""&amp;H458&amp;""""&amp;","&amp;""""&amp;"price"&amp;""""&amp;":"&amp;""""&amp;H458&amp;""""&amp;"},"</f>
        <v>{"id":"457","car_part_id":"457","bestbuy_id":"0","category":"battery","brand":"energizer","name":"110D31L","value":"","description":"","price":""},</v>
      </c>
      <c r="W458" s="5" t="str">
        <f aca="false">IFERROR(VLOOKUP(B458,Sheet11!$B$2:$I$70,7,0),"")</f>
        <v/>
      </c>
      <c r="X458" s="5" t="str">
        <f aca="false">TRIM(I458)&amp;TRIM(W458)</f>
        <v>{"id":"457","car_part_id":"457","bestbuy_id":"0","category":"battery","brand":"energizer","name":"110D31L","value":"","description":"","price":""},</v>
      </c>
    </row>
    <row r="459" customFormat="false" ht="13.8" hidden="false" customHeight="false" outlineLevel="0" collapsed="false">
      <c r="A459" s="5" t="n">
        <v>458</v>
      </c>
      <c r="B459" s="5" t="n">
        <v>458</v>
      </c>
      <c r="C459" s="5" t="n">
        <f aca="false">VLOOKUP(A459,car_part!$A$2:$K$620,11,0)</f>
        <v>0</v>
      </c>
      <c r="D459" s="5" t="s">
        <v>784</v>
      </c>
      <c r="E459" s="5" t="s">
        <v>785</v>
      </c>
      <c r="F459" s="5" t="n">
        <f aca="false">VLOOKUP(B459,car_part!A459:H1077,8,0)</f>
        <v>0</v>
      </c>
      <c r="G459" s="20"/>
      <c r="I459" s="5" t="str">
        <f aca="false">"{"&amp;""""&amp;"id"&amp;""""&amp;":"&amp;""""&amp;A459&amp;""""&amp;","&amp;""""&amp;"car_part_id"&amp;""""&amp;":"&amp;""""&amp;B459&amp;""""&amp;","&amp;""""&amp;"bestbuy_id"&amp;""""&amp;":"&amp;""""&amp;C459&amp;""""&amp;","&amp;""""&amp;"category"&amp;""""&amp;":"&amp;""""&amp;D459&amp;""""&amp;","&amp;""""&amp;"brand"&amp;""""&amp;":"&amp;""""&amp;E459&amp;""""&amp;","&amp;""""&amp;"name"&amp;""""&amp;":"&amp;""""&amp;F459&amp;""""&amp;","&amp;""""&amp;"value"&amp;""""&amp;":"&amp;""""&amp;G459&amp;""""&amp;","&amp;""""&amp;"description"&amp;""""&amp;":"&amp;""""&amp;H459&amp;""""&amp;","&amp;""""&amp;"price"&amp;""""&amp;":"&amp;""""&amp;H459&amp;""""&amp;"},"</f>
        <v>{"id":"458","car_part_id":"458","bestbuy_id":"0","category":"battery","brand":"energizer","name":"0","value":"","description":"","price":""},</v>
      </c>
      <c r="W459" s="5" t="str">
        <f aca="false">IFERROR(VLOOKUP(B459,Sheet11!$B$2:$I$70,7,0),"")</f>
        <v/>
      </c>
      <c r="X459" s="5" t="str">
        <f aca="false">TRIM(I459)&amp;TRIM(W459)</f>
        <v>{"id":"458","car_part_id":"458","bestbuy_id":"0","category":"battery","brand":"energizer","name":"0","value":"","description":"","price":""},</v>
      </c>
    </row>
    <row r="460" customFormat="false" ht="13.8" hidden="false" customHeight="false" outlineLevel="0" collapsed="false">
      <c r="A460" s="5" t="n">
        <v>459</v>
      </c>
      <c r="B460" s="5" t="n">
        <v>459</v>
      </c>
      <c r="C460" s="5" t="n">
        <v>1988</v>
      </c>
      <c r="D460" s="5" t="s">
        <v>784</v>
      </c>
      <c r="E460" s="5" t="s">
        <v>785</v>
      </c>
      <c r="F460" s="5" t="str">
        <f aca="false">VLOOKUP(B460,car_part!A460:H1078,8,0)</f>
        <v>B24LS</v>
      </c>
      <c r="G460" s="20"/>
      <c r="H460" s="21" t="n">
        <v>5250</v>
      </c>
      <c r="I460" s="5" t="str">
        <f aca="false">"{"&amp;""""&amp;"id"&amp;""""&amp;":"&amp;""""&amp;A460&amp;""""&amp;","&amp;""""&amp;"car_part_id"&amp;""""&amp;":"&amp;""""&amp;B460&amp;""""&amp;","&amp;""""&amp;"bestbuy_id"&amp;""""&amp;":"&amp;""""&amp;C460&amp;""""&amp;","&amp;""""&amp;"category"&amp;""""&amp;":"&amp;""""&amp;D460&amp;""""&amp;","&amp;""""&amp;"brand"&amp;""""&amp;":"&amp;""""&amp;E460&amp;""""&amp;","&amp;""""&amp;"name"&amp;""""&amp;":"&amp;""""&amp;F460&amp;""""&amp;","&amp;""""&amp;"value"&amp;""""&amp;":"&amp;""""&amp;G460&amp;""""&amp;","&amp;""""&amp;"description"&amp;""""&amp;":"&amp;""""&amp;H460&amp;""""&amp;","&amp;""""&amp;"price"&amp;""""&amp;":"&amp;""""&amp;H460&amp;""""&amp;"},"</f>
        <v>{"id":"459","car_part_id":"459","bestbuy_id":"1988","category":"battery","brand":"energizer","name":"B24LS","value":"","description":"5250","price":"5250"},</v>
      </c>
      <c r="W460" s="5" t="str">
        <f aca="false">IFERROR(VLOOKUP(B460,Sheet11!$B$2:$I$70,7,0),"")</f>
        <v>{"id":"672","car_part_id":"459","bestbuy_id":"1985","category":"battery","brand":"energizer","name":"B24LS","description":"","price":"5300"},</v>
      </c>
      <c r="X460" s="5" t="str">
        <f aca="false">TRIM(I460)&amp;TRIM(W460)</f>
        <v>{"id":"459","car_part_id":"459","bestbuy_id":"1988","category":"battery","brand":"energizer","name":"B24LS","value":"","description":"5250","price":"5250"},{"id":"672","car_part_id":"459","bestbuy_id":"1985","category":"battery","brand":"energizer","name":"B24LS","description":"","price":"5300"},</v>
      </c>
    </row>
    <row r="461" customFormat="false" ht="13.8" hidden="false" customHeight="false" outlineLevel="0" collapsed="false">
      <c r="A461" s="5" t="n">
        <v>460</v>
      </c>
      <c r="B461" s="5" t="n">
        <v>460</v>
      </c>
      <c r="C461" s="5" t="n">
        <f aca="false">VLOOKUP(A461,car_part!$A$2:$K$620,11,0)</f>
        <v>0</v>
      </c>
      <c r="D461" s="5" t="s">
        <v>784</v>
      </c>
      <c r="E461" s="5" t="s">
        <v>785</v>
      </c>
      <c r="F461" s="5" t="n">
        <f aca="false">VLOOKUP(B461,car_part!A461:H1079,8,0)</f>
        <v>0</v>
      </c>
      <c r="G461" s="20"/>
      <c r="I461" s="5" t="str">
        <f aca="false">"{"&amp;""""&amp;"id"&amp;""""&amp;":"&amp;""""&amp;A461&amp;""""&amp;","&amp;""""&amp;"car_part_id"&amp;""""&amp;":"&amp;""""&amp;B461&amp;""""&amp;","&amp;""""&amp;"bestbuy_id"&amp;""""&amp;":"&amp;""""&amp;C461&amp;""""&amp;","&amp;""""&amp;"category"&amp;""""&amp;":"&amp;""""&amp;D461&amp;""""&amp;","&amp;""""&amp;"brand"&amp;""""&amp;":"&amp;""""&amp;E461&amp;""""&amp;","&amp;""""&amp;"name"&amp;""""&amp;":"&amp;""""&amp;F461&amp;""""&amp;","&amp;""""&amp;"value"&amp;""""&amp;":"&amp;""""&amp;G461&amp;""""&amp;","&amp;""""&amp;"description"&amp;""""&amp;":"&amp;""""&amp;H461&amp;""""&amp;","&amp;""""&amp;"price"&amp;""""&amp;":"&amp;""""&amp;H461&amp;""""&amp;"},"</f>
        <v>{"id":"460","car_part_id":"460","bestbuy_id":"0","category":"battery","brand":"energizer","name":"0","value":"","description":"","price":""},</v>
      </c>
      <c r="W461" s="5" t="str">
        <f aca="false">IFERROR(VLOOKUP(B461,Sheet11!$B$2:$I$70,7,0),"")</f>
        <v/>
      </c>
      <c r="X461" s="5" t="str">
        <f aca="false">TRIM(I461)&amp;TRIM(W461)</f>
        <v>{"id":"460","car_part_id":"460","bestbuy_id":"0","category":"battery","brand":"energizer","name":"0","value":"","description":"","price":""},</v>
      </c>
    </row>
    <row r="462" customFormat="false" ht="13.8" hidden="false" customHeight="false" outlineLevel="0" collapsed="false">
      <c r="A462" s="5" t="n">
        <v>461</v>
      </c>
      <c r="B462" s="5" t="n">
        <v>461</v>
      </c>
      <c r="C462" s="5" t="n">
        <f aca="false">VLOOKUP(A462,car_part!$A$2:$K$620,11,0)</f>
        <v>1983</v>
      </c>
      <c r="D462" s="5" t="s">
        <v>784</v>
      </c>
      <c r="E462" s="5" t="s">
        <v>785</v>
      </c>
      <c r="F462" s="5" t="str">
        <f aca="false">VLOOKUP(B462,car_part!A462:H1080,8,0)</f>
        <v>D23L</v>
      </c>
      <c r="G462" s="20"/>
      <c r="H462" s="21" t="n">
        <v>5950</v>
      </c>
      <c r="I462" s="5" t="str">
        <f aca="false">"{"&amp;""""&amp;"id"&amp;""""&amp;":"&amp;""""&amp;A462&amp;""""&amp;","&amp;""""&amp;"car_part_id"&amp;""""&amp;":"&amp;""""&amp;B462&amp;""""&amp;","&amp;""""&amp;"bestbuy_id"&amp;""""&amp;":"&amp;""""&amp;C462&amp;""""&amp;","&amp;""""&amp;"category"&amp;""""&amp;":"&amp;""""&amp;D462&amp;""""&amp;","&amp;""""&amp;"brand"&amp;""""&amp;":"&amp;""""&amp;E462&amp;""""&amp;","&amp;""""&amp;"name"&amp;""""&amp;":"&amp;""""&amp;F462&amp;""""&amp;","&amp;""""&amp;"value"&amp;""""&amp;":"&amp;""""&amp;G462&amp;""""&amp;","&amp;""""&amp;"description"&amp;""""&amp;":"&amp;""""&amp;H462&amp;""""&amp;","&amp;""""&amp;"price"&amp;""""&amp;":"&amp;""""&amp;H462&amp;""""&amp;"},"</f>
        <v>{"id":"461","car_part_id":"461","bestbuy_id":"1983","category":"battery","brand":"energizer","name":"D23L","value":"","description":"5950","price":"5950"},</v>
      </c>
      <c r="W462" s="5" t="str">
        <f aca="false">IFERROR(VLOOKUP(B462,Sheet11!$B$2:$I$70,7,0),"")</f>
        <v/>
      </c>
      <c r="X462" s="5" t="str">
        <f aca="false">TRIM(I462)&amp;TRIM(W462)</f>
        <v>{"id":"461","car_part_id":"461","bestbuy_id":"1983","category":"battery","brand":"energizer","name":"D23L","value":"","description":"5950","price":"5950"},</v>
      </c>
    </row>
    <row r="463" customFormat="false" ht="13.8" hidden="false" customHeight="false" outlineLevel="0" collapsed="false">
      <c r="A463" s="5" t="n">
        <v>462</v>
      </c>
      <c r="B463" s="5" t="n">
        <v>462</v>
      </c>
      <c r="C463" s="5" t="n">
        <f aca="false">VLOOKUP(A463,car_part!$A$2:$K$620,11,0)</f>
        <v>1983</v>
      </c>
      <c r="D463" s="5" t="s">
        <v>784</v>
      </c>
      <c r="E463" s="5" t="s">
        <v>785</v>
      </c>
      <c r="F463" s="5" t="str">
        <f aca="false">VLOOKUP(B463,car_part!A463:H1081,8,0)</f>
        <v>D23L</v>
      </c>
      <c r="G463" s="20"/>
      <c r="H463" s="21" t="n">
        <v>5950</v>
      </c>
      <c r="I463" s="5" t="str">
        <f aca="false">"{"&amp;""""&amp;"id"&amp;""""&amp;":"&amp;""""&amp;A463&amp;""""&amp;","&amp;""""&amp;"car_part_id"&amp;""""&amp;":"&amp;""""&amp;B463&amp;""""&amp;","&amp;""""&amp;"bestbuy_id"&amp;""""&amp;":"&amp;""""&amp;C463&amp;""""&amp;","&amp;""""&amp;"category"&amp;""""&amp;":"&amp;""""&amp;D463&amp;""""&amp;","&amp;""""&amp;"brand"&amp;""""&amp;":"&amp;""""&amp;E463&amp;""""&amp;","&amp;""""&amp;"name"&amp;""""&amp;":"&amp;""""&amp;F463&amp;""""&amp;","&amp;""""&amp;"value"&amp;""""&amp;":"&amp;""""&amp;G463&amp;""""&amp;","&amp;""""&amp;"description"&amp;""""&amp;":"&amp;""""&amp;H463&amp;""""&amp;","&amp;""""&amp;"price"&amp;""""&amp;":"&amp;""""&amp;H463&amp;""""&amp;"},"</f>
        <v>{"id":"462","car_part_id":"462","bestbuy_id":"1983","category":"battery","brand":"energizer","name":"D23L","value":"","description":"5950","price":"5950"},</v>
      </c>
      <c r="W463" s="5" t="str">
        <f aca="false">IFERROR(VLOOKUP(B463,Sheet11!$B$2:$I$70,7,0),"")</f>
        <v/>
      </c>
      <c r="X463" s="5" t="str">
        <f aca="false">TRIM(I463)&amp;TRIM(W463)</f>
        <v>{"id":"462","car_part_id":"462","bestbuy_id":"1983","category":"battery","brand":"energizer","name":"D23L","value":"","description":"5950","price":"5950"},</v>
      </c>
    </row>
    <row r="464" customFormat="false" ht="13.8" hidden="false" customHeight="false" outlineLevel="0" collapsed="false">
      <c r="A464" s="5" t="n">
        <v>463</v>
      </c>
      <c r="B464" s="5" t="n">
        <v>463</v>
      </c>
      <c r="C464" s="5" t="n">
        <f aca="false">VLOOKUP(A464,car_part!$A$2:$K$620,11,0)</f>
        <v>1983</v>
      </c>
      <c r="D464" s="5" t="s">
        <v>784</v>
      </c>
      <c r="E464" s="5" t="s">
        <v>785</v>
      </c>
      <c r="F464" s="5" t="str">
        <f aca="false">VLOOKUP(B464,car_part!A464:H1082,8,0)</f>
        <v>D23L</v>
      </c>
      <c r="G464" s="20"/>
      <c r="H464" s="21" t="n">
        <v>5950</v>
      </c>
      <c r="I464" s="5" t="str">
        <f aca="false">"{"&amp;""""&amp;"id"&amp;""""&amp;":"&amp;""""&amp;A464&amp;""""&amp;","&amp;""""&amp;"car_part_id"&amp;""""&amp;":"&amp;""""&amp;B464&amp;""""&amp;","&amp;""""&amp;"bestbuy_id"&amp;""""&amp;":"&amp;""""&amp;C464&amp;""""&amp;","&amp;""""&amp;"category"&amp;""""&amp;":"&amp;""""&amp;D464&amp;""""&amp;","&amp;""""&amp;"brand"&amp;""""&amp;":"&amp;""""&amp;E464&amp;""""&amp;","&amp;""""&amp;"name"&amp;""""&amp;":"&amp;""""&amp;F464&amp;""""&amp;","&amp;""""&amp;"value"&amp;""""&amp;":"&amp;""""&amp;G464&amp;""""&amp;","&amp;""""&amp;"description"&amp;""""&amp;":"&amp;""""&amp;H464&amp;""""&amp;","&amp;""""&amp;"price"&amp;""""&amp;":"&amp;""""&amp;H464&amp;""""&amp;"},"</f>
        <v>{"id":"463","car_part_id":"463","bestbuy_id":"1983","category":"battery","brand":"energizer","name":"D23L","value":"","description":"5950","price":"5950"},</v>
      </c>
      <c r="W464" s="5" t="str">
        <f aca="false">IFERROR(VLOOKUP(B464,Sheet11!$B$2:$I$70,7,0),"")</f>
        <v/>
      </c>
      <c r="X464" s="5" t="str">
        <f aca="false">TRIM(I464)&amp;TRIM(W464)</f>
        <v>{"id":"463","car_part_id":"463","bestbuy_id":"1983","category":"battery","brand":"energizer","name":"D23L","value":"","description":"5950","price":"5950"},</v>
      </c>
    </row>
    <row r="465" customFormat="false" ht="13.8" hidden="false" customHeight="false" outlineLevel="0" collapsed="false">
      <c r="A465" s="5" t="n">
        <v>464</v>
      </c>
      <c r="B465" s="5" t="n">
        <v>464</v>
      </c>
      <c r="C465" s="5" t="n">
        <f aca="false">VLOOKUP(A465,car_part!$A$2:$K$620,11,0)</f>
        <v>1996</v>
      </c>
      <c r="D465" s="5" t="s">
        <v>784</v>
      </c>
      <c r="E465" s="5" t="s">
        <v>785</v>
      </c>
      <c r="F465" s="5" t="str">
        <f aca="false">VLOOKUP(B465,car_part!A465:H1083,8,0)</f>
        <v>D31L</v>
      </c>
      <c r="G465" s="20"/>
      <c r="H465" s="21" t="n">
        <v>7050</v>
      </c>
      <c r="I465" s="5" t="str">
        <f aca="false">"{"&amp;""""&amp;"id"&amp;""""&amp;":"&amp;""""&amp;A465&amp;""""&amp;","&amp;""""&amp;"car_part_id"&amp;""""&amp;":"&amp;""""&amp;B465&amp;""""&amp;","&amp;""""&amp;"bestbuy_id"&amp;""""&amp;":"&amp;""""&amp;C465&amp;""""&amp;","&amp;""""&amp;"category"&amp;""""&amp;":"&amp;""""&amp;D465&amp;""""&amp;","&amp;""""&amp;"brand"&amp;""""&amp;":"&amp;""""&amp;E465&amp;""""&amp;","&amp;""""&amp;"name"&amp;""""&amp;":"&amp;""""&amp;F465&amp;""""&amp;","&amp;""""&amp;"value"&amp;""""&amp;":"&amp;""""&amp;G465&amp;""""&amp;","&amp;""""&amp;"description"&amp;""""&amp;":"&amp;""""&amp;H465&amp;""""&amp;","&amp;""""&amp;"price"&amp;""""&amp;":"&amp;""""&amp;H465&amp;""""&amp;"},"</f>
        <v>{"id":"464","car_part_id":"464","bestbuy_id":"1996","category":"battery","brand":"energizer","name":"D31L","value":"","description":"7050","price":"7050"},</v>
      </c>
      <c r="W465" s="5" t="str">
        <f aca="false">IFERROR(VLOOKUP(B465,Sheet11!$B$2:$I$70,7,0),"")</f>
        <v/>
      </c>
      <c r="X465" s="5" t="str">
        <f aca="false">TRIM(I465)&amp;TRIM(W465)</f>
        <v>{"id":"464","car_part_id":"464","bestbuy_id":"1996","category":"battery","brand":"energizer","name":"D31L","value":"","description":"7050","price":"7050"},</v>
      </c>
    </row>
    <row r="466" customFormat="false" ht="13.8" hidden="false" customHeight="false" outlineLevel="0" collapsed="false">
      <c r="A466" s="5" t="n">
        <v>465</v>
      </c>
      <c r="B466" s="5" t="n">
        <v>465</v>
      </c>
      <c r="C466" s="5" t="n">
        <f aca="false">VLOOKUP(A466,car_part!$A$2:$K$620,11,0)</f>
        <v>1996</v>
      </c>
      <c r="D466" s="5" t="s">
        <v>784</v>
      </c>
      <c r="E466" s="5" t="s">
        <v>785</v>
      </c>
      <c r="F466" s="5" t="str">
        <f aca="false">VLOOKUP(B466,car_part!A466:H1084,8,0)</f>
        <v>D31L</v>
      </c>
      <c r="G466" s="20"/>
      <c r="H466" s="21" t="n">
        <v>7050</v>
      </c>
      <c r="I466" s="5" t="str">
        <f aca="false">"{"&amp;""""&amp;"id"&amp;""""&amp;":"&amp;""""&amp;A466&amp;""""&amp;","&amp;""""&amp;"car_part_id"&amp;""""&amp;":"&amp;""""&amp;B466&amp;""""&amp;","&amp;""""&amp;"bestbuy_id"&amp;""""&amp;":"&amp;""""&amp;C466&amp;""""&amp;","&amp;""""&amp;"category"&amp;""""&amp;":"&amp;""""&amp;D466&amp;""""&amp;","&amp;""""&amp;"brand"&amp;""""&amp;":"&amp;""""&amp;E466&amp;""""&amp;","&amp;""""&amp;"name"&amp;""""&amp;":"&amp;""""&amp;F466&amp;""""&amp;","&amp;""""&amp;"value"&amp;""""&amp;":"&amp;""""&amp;G466&amp;""""&amp;","&amp;""""&amp;"description"&amp;""""&amp;":"&amp;""""&amp;H466&amp;""""&amp;","&amp;""""&amp;"price"&amp;""""&amp;":"&amp;""""&amp;H466&amp;""""&amp;"},"</f>
        <v>{"id":"465","car_part_id":"465","bestbuy_id":"1996","category":"battery","brand":"energizer","name":"D31L","value":"","description":"7050","price":"7050"},</v>
      </c>
      <c r="W466" s="5" t="str">
        <f aca="false">IFERROR(VLOOKUP(B466,Sheet11!$B$2:$I$70,7,0),"")</f>
        <v/>
      </c>
      <c r="X466" s="5" t="str">
        <f aca="false">TRIM(I466)&amp;TRIM(W466)</f>
        <v>{"id":"465","car_part_id":"465","bestbuy_id":"1996","category":"battery","brand":"energizer","name":"D31L","value":"","description":"7050","price":"7050"},</v>
      </c>
    </row>
    <row r="467" customFormat="false" ht="13.8" hidden="false" customHeight="false" outlineLevel="0" collapsed="false">
      <c r="A467" s="5" t="n">
        <v>466</v>
      </c>
      <c r="B467" s="5" t="n">
        <v>466</v>
      </c>
      <c r="C467" s="5" t="n">
        <f aca="false">VLOOKUP(A467,car_part!$A$2:$K$620,11,0)</f>
        <v>1996</v>
      </c>
      <c r="D467" s="5" t="s">
        <v>784</v>
      </c>
      <c r="E467" s="5" t="s">
        <v>785</v>
      </c>
      <c r="F467" s="5" t="str">
        <f aca="false">VLOOKUP(B467,car_part!A467:H1085,8,0)</f>
        <v>D31L</v>
      </c>
      <c r="G467" s="20"/>
      <c r="H467" s="21" t="n">
        <v>7050</v>
      </c>
      <c r="I467" s="5" t="str">
        <f aca="false">"{"&amp;""""&amp;"id"&amp;""""&amp;":"&amp;""""&amp;A467&amp;""""&amp;","&amp;""""&amp;"car_part_id"&amp;""""&amp;":"&amp;""""&amp;B467&amp;""""&amp;","&amp;""""&amp;"bestbuy_id"&amp;""""&amp;":"&amp;""""&amp;C467&amp;""""&amp;","&amp;""""&amp;"category"&amp;""""&amp;":"&amp;""""&amp;D467&amp;""""&amp;","&amp;""""&amp;"brand"&amp;""""&amp;":"&amp;""""&amp;E467&amp;""""&amp;","&amp;""""&amp;"name"&amp;""""&amp;":"&amp;""""&amp;F467&amp;""""&amp;","&amp;""""&amp;"value"&amp;""""&amp;":"&amp;""""&amp;G467&amp;""""&amp;","&amp;""""&amp;"description"&amp;""""&amp;":"&amp;""""&amp;H467&amp;""""&amp;","&amp;""""&amp;"price"&amp;""""&amp;":"&amp;""""&amp;H467&amp;""""&amp;"},"</f>
        <v>{"id":"466","car_part_id":"466","bestbuy_id":"1996","category":"battery","brand":"energizer","name":"D31L","value":"","description":"7050","price":"7050"},</v>
      </c>
      <c r="W467" s="5" t="str">
        <f aca="false">IFERROR(VLOOKUP(B467,Sheet11!$B$2:$I$70,7,0),"")</f>
        <v/>
      </c>
      <c r="X467" s="5" t="str">
        <f aca="false">TRIM(I467)&amp;TRIM(W467)</f>
        <v>{"id":"466","car_part_id":"466","bestbuy_id":"1996","category":"battery","brand":"energizer","name":"D31L","value":"","description":"7050","price":"7050"},</v>
      </c>
    </row>
    <row r="468" customFormat="false" ht="13.8" hidden="false" customHeight="false" outlineLevel="0" collapsed="false">
      <c r="A468" s="5" t="n">
        <v>467</v>
      </c>
      <c r="B468" s="5" t="n">
        <v>467</v>
      </c>
      <c r="C468" s="5" t="n">
        <f aca="false">VLOOKUP(A468,car_part!$A$2:$K$620,11,0)</f>
        <v>1995</v>
      </c>
      <c r="D468" s="5" t="s">
        <v>784</v>
      </c>
      <c r="E468" s="5" t="s">
        <v>785</v>
      </c>
      <c r="F468" s="5" t="str">
        <f aca="false">VLOOKUP(B468,car_part!A468:H1086,8,0)</f>
        <v>D26L</v>
      </c>
      <c r="G468" s="20"/>
      <c r="H468" s="21" t="n">
        <v>6300</v>
      </c>
      <c r="I468" s="5" t="str">
        <f aca="false">"{"&amp;""""&amp;"id"&amp;""""&amp;":"&amp;""""&amp;A468&amp;""""&amp;","&amp;""""&amp;"car_part_id"&amp;""""&amp;":"&amp;""""&amp;B468&amp;""""&amp;","&amp;""""&amp;"bestbuy_id"&amp;""""&amp;":"&amp;""""&amp;C468&amp;""""&amp;","&amp;""""&amp;"category"&amp;""""&amp;":"&amp;""""&amp;D468&amp;""""&amp;","&amp;""""&amp;"brand"&amp;""""&amp;":"&amp;""""&amp;E468&amp;""""&amp;","&amp;""""&amp;"name"&amp;""""&amp;":"&amp;""""&amp;F468&amp;""""&amp;","&amp;""""&amp;"value"&amp;""""&amp;":"&amp;""""&amp;G468&amp;""""&amp;","&amp;""""&amp;"description"&amp;""""&amp;":"&amp;""""&amp;H468&amp;""""&amp;","&amp;""""&amp;"price"&amp;""""&amp;":"&amp;""""&amp;H468&amp;""""&amp;"},"</f>
        <v>{"id":"467","car_part_id":"467","bestbuy_id":"1995","category":"battery","brand":"energizer","name":"D26L","value":"","description":"6300","price":"6300"},</v>
      </c>
      <c r="W468" s="5" t="str">
        <f aca="false">IFERROR(VLOOKUP(B468,Sheet11!$B$2:$I$70,7,0),"")</f>
        <v/>
      </c>
      <c r="X468" s="5" t="str">
        <f aca="false">TRIM(I468)&amp;TRIM(W468)</f>
        <v>{"id":"467","car_part_id":"467","bestbuy_id":"1995","category":"battery","brand":"energizer","name":"D26L","value":"","description":"6300","price":"6300"},</v>
      </c>
    </row>
    <row r="469" customFormat="false" ht="13.8" hidden="false" customHeight="false" outlineLevel="0" collapsed="false">
      <c r="A469" s="5" t="n">
        <v>468</v>
      </c>
      <c r="B469" s="5" t="n">
        <v>468</v>
      </c>
      <c r="C469" s="5" t="n">
        <f aca="false">VLOOKUP(A469,car_part!$A$2:$K$620,11,0)</f>
        <v>1996</v>
      </c>
      <c r="D469" s="5" t="s">
        <v>784</v>
      </c>
      <c r="E469" s="5" t="s">
        <v>785</v>
      </c>
      <c r="F469" s="5" t="str">
        <f aca="false">VLOOKUP(B469,car_part!A469:H1087,8,0)</f>
        <v>D31L</v>
      </c>
      <c r="G469" s="20"/>
      <c r="H469" s="21" t="n">
        <v>7050</v>
      </c>
      <c r="I469" s="5" t="str">
        <f aca="false">"{"&amp;""""&amp;"id"&amp;""""&amp;":"&amp;""""&amp;A469&amp;""""&amp;","&amp;""""&amp;"car_part_id"&amp;""""&amp;":"&amp;""""&amp;B469&amp;""""&amp;","&amp;""""&amp;"bestbuy_id"&amp;""""&amp;":"&amp;""""&amp;C469&amp;""""&amp;","&amp;""""&amp;"category"&amp;""""&amp;":"&amp;""""&amp;D469&amp;""""&amp;","&amp;""""&amp;"brand"&amp;""""&amp;":"&amp;""""&amp;E469&amp;""""&amp;","&amp;""""&amp;"name"&amp;""""&amp;":"&amp;""""&amp;F469&amp;""""&amp;","&amp;""""&amp;"value"&amp;""""&amp;":"&amp;""""&amp;G469&amp;""""&amp;","&amp;""""&amp;"description"&amp;""""&amp;":"&amp;""""&amp;H469&amp;""""&amp;","&amp;""""&amp;"price"&amp;""""&amp;":"&amp;""""&amp;H469&amp;""""&amp;"},"</f>
        <v>{"id":"468","car_part_id":"468","bestbuy_id":"1996","category":"battery","brand":"energizer","name":"D31L","value":"","description":"7050","price":"7050"},</v>
      </c>
      <c r="W469" s="5" t="str">
        <f aca="false">IFERROR(VLOOKUP(B469,Sheet11!$B$2:$I$70,7,0),"")</f>
        <v/>
      </c>
      <c r="X469" s="5" t="str">
        <f aca="false">TRIM(I469)&amp;TRIM(W469)</f>
        <v>{"id":"468","car_part_id":"468","bestbuy_id":"1996","category":"battery","brand":"energizer","name":"D31L","value":"","description":"7050","price":"7050"},</v>
      </c>
    </row>
    <row r="470" customFormat="false" ht="13.8" hidden="false" customHeight="false" outlineLevel="0" collapsed="false">
      <c r="A470" s="5" t="n">
        <v>469</v>
      </c>
      <c r="B470" s="5" t="n">
        <v>469</v>
      </c>
      <c r="C470" s="5" t="n">
        <f aca="false">VLOOKUP(A470,car_part!$A$2:$K$620,11,0)</f>
        <v>1983</v>
      </c>
      <c r="D470" s="5" t="s">
        <v>784</v>
      </c>
      <c r="E470" s="5" t="s">
        <v>785</v>
      </c>
      <c r="F470" s="5" t="str">
        <f aca="false">VLOOKUP(B470,car_part!A470:H1088,8,0)</f>
        <v>D23L</v>
      </c>
      <c r="G470" s="20"/>
      <c r="H470" s="21" t="n">
        <v>5950</v>
      </c>
      <c r="I470" s="5" t="str">
        <f aca="false">"{"&amp;""""&amp;"id"&amp;""""&amp;":"&amp;""""&amp;A470&amp;""""&amp;","&amp;""""&amp;"car_part_id"&amp;""""&amp;":"&amp;""""&amp;B470&amp;""""&amp;","&amp;""""&amp;"bestbuy_id"&amp;""""&amp;":"&amp;""""&amp;C470&amp;""""&amp;","&amp;""""&amp;"category"&amp;""""&amp;":"&amp;""""&amp;D470&amp;""""&amp;","&amp;""""&amp;"brand"&amp;""""&amp;":"&amp;""""&amp;E470&amp;""""&amp;","&amp;""""&amp;"name"&amp;""""&amp;":"&amp;""""&amp;F470&amp;""""&amp;","&amp;""""&amp;"value"&amp;""""&amp;":"&amp;""""&amp;G470&amp;""""&amp;","&amp;""""&amp;"description"&amp;""""&amp;":"&amp;""""&amp;H470&amp;""""&amp;","&amp;""""&amp;"price"&amp;""""&amp;":"&amp;""""&amp;H470&amp;""""&amp;"},"</f>
        <v>{"id":"469","car_part_id":"469","bestbuy_id":"1983","category":"battery","brand":"energizer","name":"D23L","value":"","description":"5950","price":"5950"},</v>
      </c>
      <c r="W470" s="5" t="str">
        <f aca="false">IFERROR(VLOOKUP(B470,Sheet11!$B$2:$I$70,7,0),"")</f>
        <v/>
      </c>
      <c r="X470" s="5" t="str">
        <f aca="false">TRIM(I470)&amp;TRIM(W470)</f>
        <v>{"id":"469","car_part_id":"469","bestbuy_id":"1983","category":"battery","brand":"energizer","name":"D23L","value":"","description":"5950","price":"5950"},</v>
      </c>
    </row>
    <row r="471" customFormat="false" ht="13.8" hidden="false" customHeight="false" outlineLevel="0" collapsed="false">
      <c r="A471" s="5" t="n">
        <v>470</v>
      </c>
      <c r="B471" s="5" t="n">
        <v>470</v>
      </c>
      <c r="C471" s="5" t="n">
        <f aca="false">VLOOKUP(A471,car_part!$A$2:$K$620,11,0)</f>
        <v>0</v>
      </c>
      <c r="D471" s="5" t="s">
        <v>784</v>
      </c>
      <c r="E471" s="5" t="s">
        <v>785</v>
      </c>
      <c r="F471" s="5" t="str">
        <f aca="false">VLOOKUP(B471,car_part!A471:H1089,8,0)</f>
        <v>D23L</v>
      </c>
      <c r="G471" s="20"/>
      <c r="I471" s="5" t="str">
        <f aca="false">"{"&amp;""""&amp;"id"&amp;""""&amp;":"&amp;""""&amp;A471&amp;""""&amp;","&amp;""""&amp;"car_part_id"&amp;""""&amp;":"&amp;""""&amp;B471&amp;""""&amp;","&amp;""""&amp;"bestbuy_id"&amp;""""&amp;":"&amp;""""&amp;C471&amp;""""&amp;","&amp;""""&amp;"category"&amp;""""&amp;":"&amp;""""&amp;D471&amp;""""&amp;","&amp;""""&amp;"brand"&amp;""""&amp;":"&amp;""""&amp;E471&amp;""""&amp;","&amp;""""&amp;"name"&amp;""""&amp;":"&amp;""""&amp;F471&amp;""""&amp;","&amp;""""&amp;"value"&amp;""""&amp;":"&amp;""""&amp;G471&amp;""""&amp;","&amp;""""&amp;"description"&amp;""""&amp;":"&amp;""""&amp;H471&amp;""""&amp;","&amp;""""&amp;"price"&amp;""""&amp;":"&amp;""""&amp;H471&amp;""""&amp;"},"</f>
        <v>{"id":"470","car_part_id":"470","bestbuy_id":"0","category":"battery","brand":"energizer","name":"D23L","value":"","description":"","price":""},</v>
      </c>
      <c r="W471" s="5" t="str">
        <f aca="false">IFERROR(VLOOKUP(B471,Sheet11!$B$2:$I$70,7,0),"")</f>
        <v/>
      </c>
      <c r="X471" s="5" t="str">
        <f aca="false">TRIM(I471)&amp;TRIM(W471)</f>
        <v>{"id":"470","car_part_id":"470","bestbuy_id":"0","category":"battery","brand":"energizer","name":"D23L","value":"","description":"","price":""},</v>
      </c>
    </row>
    <row r="472" customFormat="false" ht="13.8" hidden="false" customHeight="false" outlineLevel="0" collapsed="false">
      <c r="A472" s="5" t="n">
        <v>471</v>
      </c>
      <c r="B472" s="5" t="n">
        <v>471</v>
      </c>
      <c r="C472" s="5" t="n">
        <f aca="false">VLOOKUP(A472,car_part!$A$2:$K$620,11,0)</f>
        <v>0</v>
      </c>
      <c r="D472" s="5" t="s">
        <v>784</v>
      </c>
      <c r="E472" s="5" t="s">
        <v>785</v>
      </c>
      <c r="F472" s="5" t="str">
        <f aca="false">VLOOKUP(B472,car_part!A472:H1090,8,0)</f>
        <v>D23L</v>
      </c>
      <c r="G472" s="20"/>
      <c r="I472" s="5" t="str">
        <f aca="false">"{"&amp;""""&amp;"id"&amp;""""&amp;":"&amp;""""&amp;A472&amp;""""&amp;","&amp;""""&amp;"car_part_id"&amp;""""&amp;":"&amp;""""&amp;B472&amp;""""&amp;","&amp;""""&amp;"bestbuy_id"&amp;""""&amp;":"&amp;""""&amp;C472&amp;""""&amp;","&amp;""""&amp;"category"&amp;""""&amp;":"&amp;""""&amp;D472&amp;""""&amp;","&amp;""""&amp;"brand"&amp;""""&amp;":"&amp;""""&amp;E472&amp;""""&amp;","&amp;""""&amp;"name"&amp;""""&amp;":"&amp;""""&amp;F472&amp;""""&amp;","&amp;""""&amp;"value"&amp;""""&amp;":"&amp;""""&amp;G472&amp;""""&amp;","&amp;""""&amp;"description"&amp;""""&amp;":"&amp;""""&amp;H472&amp;""""&amp;","&amp;""""&amp;"price"&amp;""""&amp;":"&amp;""""&amp;H472&amp;""""&amp;"},"</f>
        <v>{"id":"471","car_part_id":"471","bestbuy_id":"0","category":"battery","brand":"energizer","name":"D23L","value":"","description":"","price":""},</v>
      </c>
      <c r="W472" s="5" t="str">
        <f aca="false">IFERROR(VLOOKUP(B472,Sheet11!$B$2:$I$70,7,0),"")</f>
        <v/>
      </c>
      <c r="X472" s="5" t="str">
        <f aca="false">TRIM(I472)&amp;TRIM(W472)</f>
        <v>{"id":"471","car_part_id":"471","bestbuy_id":"0","category":"battery","brand":"energizer","name":"D23L","value":"","description":"","price":""},</v>
      </c>
    </row>
    <row r="473" customFormat="false" ht="13.8" hidden="false" customHeight="false" outlineLevel="0" collapsed="false">
      <c r="A473" s="5" t="n">
        <v>472</v>
      </c>
      <c r="B473" s="5" t="n">
        <v>472</v>
      </c>
      <c r="C473" s="5" t="n">
        <f aca="false">VLOOKUP(A473,car_part!$A$2:$K$620,11,0)</f>
        <v>1983</v>
      </c>
      <c r="D473" s="5" t="s">
        <v>784</v>
      </c>
      <c r="E473" s="5" t="s">
        <v>785</v>
      </c>
      <c r="F473" s="5" t="str">
        <f aca="false">VLOOKUP(B473,car_part!A473:H1091,8,0)</f>
        <v>D23L</v>
      </c>
      <c r="G473" s="20"/>
      <c r="H473" s="21" t="n">
        <v>5950</v>
      </c>
      <c r="I473" s="5" t="str">
        <f aca="false">"{"&amp;""""&amp;"id"&amp;""""&amp;":"&amp;""""&amp;A473&amp;""""&amp;","&amp;""""&amp;"car_part_id"&amp;""""&amp;":"&amp;""""&amp;B473&amp;""""&amp;","&amp;""""&amp;"bestbuy_id"&amp;""""&amp;":"&amp;""""&amp;C473&amp;""""&amp;","&amp;""""&amp;"category"&amp;""""&amp;":"&amp;""""&amp;D473&amp;""""&amp;","&amp;""""&amp;"brand"&amp;""""&amp;":"&amp;""""&amp;E473&amp;""""&amp;","&amp;""""&amp;"name"&amp;""""&amp;":"&amp;""""&amp;F473&amp;""""&amp;","&amp;""""&amp;"value"&amp;""""&amp;":"&amp;""""&amp;G473&amp;""""&amp;","&amp;""""&amp;"description"&amp;""""&amp;":"&amp;""""&amp;H473&amp;""""&amp;","&amp;""""&amp;"price"&amp;""""&amp;":"&amp;""""&amp;H473&amp;""""&amp;"},"</f>
        <v>{"id":"472","car_part_id":"472","bestbuy_id":"1983","category":"battery","brand":"energizer","name":"D23L","value":"","description":"5950","price":"5950"},</v>
      </c>
      <c r="W473" s="5" t="str">
        <f aca="false">IFERROR(VLOOKUP(B473,Sheet11!$B$2:$I$70,7,0),"")</f>
        <v/>
      </c>
      <c r="X473" s="5" t="str">
        <f aca="false">TRIM(I473)&amp;TRIM(W473)</f>
        <v>{"id":"472","car_part_id":"472","bestbuy_id":"1983","category":"battery","brand":"energizer","name":"D23L","value":"","description":"5950","price":"5950"},</v>
      </c>
    </row>
    <row r="474" customFormat="false" ht="13.8" hidden="false" customHeight="false" outlineLevel="0" collapsed="false">
      <c r="A474" s="5" t="n">
        <v>473</v>
      </c>
      <c r="B474" s="5" t="n">
        <v>473</v>
      </c>
      <c r="C474" s="5" t="n">
        <f aca="false">VLOOKUP(A474,car_part!$A$2:$K$620,11,0)</f>
        <v>0</v>
      </c>
      <c r="D474" s="5" t="s">
        <v>784</v>
      </c>
      <c r="E474" s="5" t="s">
        <v>785</v>
      </c>
      <c r="F474" s="5" t="str">
        <f aca="false">VLOOKUP(B474,car_part!A474:H1092,8,0)</f>
        <v>D23L</v>
      </c>
      <c r="G474" s="20"/>
      <c r="I474" s="5" t="str">
        <f aca="false">"{"&amp;""""&amp;"id"&amp;""""&amp;":"&amp;""""&amp;A474&amp;""""&amp;","&amp;""""&amp;"car_part_id"&amp;""""&amp;":"&amp;""""&amp;B474&amp;""""&amp;","&amp;""""&amp;"bestbuy_id"&amp;""""&amp;":"&amp;""""&amp;C474&amp;""""&amp;","&amp;""""&amp;"category"&amp;""""&amp;":"&amp;""""&amp;D474&amp;""""&amp;","&amp;""""&amp;"brand"&amp;""""&amp;":"&amp;""""&amp;E474&amp;""""&amp;","&amp;""""&amp;"name"&amp;""""&amp;":"&amp;""""&amp;F474&amp;""""&amp;","&amp;""""&amp;"value"&amp;""""&amp;":"&amp;""""&amp;G474&amp;""""&amp;","&amp;""""&amp;"description"&amp;""""&amp;":"&amp;""""&amp;H474&amp;""""&amp;","&amp;""""&amp;"price"&amp;""""&amp;":"&amp;""""&amp;H474&amp;""""&amp;"},"</f>
        <v>{"id":"473","car_part_id":"473","bestbuy_id":"0","category":"battery","brand":"energizer","name":"D23L","value":"","description":"","price":""},</v>
      </c>
      <c r="W474" s="5" t="str">
        <f aca="false">IFERROR(VLOOKUP(B474,Sheet11!$B$2:$I$70,7,0),"")</f>
        <v/>
      </c>
      <c r="X474" s="5" t="str">
        <f aca="false">TRIM(I474)&amp;TRIM(W474)</f>
        <v>{"id":"473","car_part_id":"473","bestbuy_id":"0","category":"battery","brand":"energizer","name":"D23L","value":"","description":"","price":""},</v>
      </c>
    </row>
    <row r="475" customFormat="false" ht="13.8" hidden="false" customHeight="false" outlineLevel="0" collapsed="false">
      <c r="A475" s="5" t="n">
        <v>474</v>
      </c>
      <c r="B475" s="5" t="n">
        <v>474</v>
      </c>
      <c r="C475" s="5" t="n">
        <f aca="false">VLOOKUP(A475,car_part!$A$2:$K$620,11,0)</f>
        <v>0</v>
      </c>
      <c r="D475" s="5" t="s">
        <v>784</v>
      </c>
      <c r="E475" s="5" t="s">
        <v>785</v>
      </c>
      <c r="F475" s="5" t="str">
        <f aca="false">VLOOKUP(B475,car_part!A475:H1093,8,0)</f>
        <v>D23L</v>
      </c>
      <c r="G475" s="20"/>
      <c r="I475" s="5" t="str">
        <f aca="false">"{"&amp;""""&amp;"id"&amp;""""&amp;":"&amp;""""&amp;A475&amp;""""&amp;","&amp;""""&amp;"car_part_id"&amp;""""&amp;":"&amp;""""&amp;B475&amp;""""&amp;","&amp;""""&amp;"bestbuy_id"&amp;""""&amp;":"&amp;""""&amp;C475&amp;""""&amp;","&amp;""""&amp;"category"&amp;""""&amp;":"&amp;""""&amp;D475&amp;""""&amp;","&amp;""""&amp;"brand"&amp;""""&amp;":"&amp;""""&amp;E475&amp;""""&amp;","&amp;""""&amp;"name"&amp;""""&amp;":"&amp;""""&amp;F475&amp;""""&amp;","&amp;""""&amp;"value"&amp;""""&amp;":"&amp;""""&amp;G475&amp;""""&amp;","&amp;""""&amp;"description"&amp;""""&amp;":"&amp;""""&amp;H475&amp;""""&amp;","&amp;""""&amp;"price"&amp;""""&amp;":"&amp;""""&amp;H475&amp;""""&amp;"},"</f>
        <v>{"id":"474","car_part_id":"474","bestbuy_id":"0","category":"battery","brand":"energizer","name":"D23L","value":"","description":"","price":""},</v>
      </c>
      <c r="W475" s="5" t="str">
        <f aca="false">IFERROR(VLOOKUP(B475,Sheet11!$B$2:$I$70,7,0),"")</f>
        <v/>
      </c>
      <c r="X475" s="5" t="str">
        <f aca="false">TRIM(I475)&amp;TRIM(W475)</f>
        <v>{"id":"474","car_part_id":"474","bestbuy_id":"0","category":"battery","brand":"energizer","name":"D23L","value":"","description":"","price":""},</v>
      </c>
    </row>
    <row r="476" customFormat="false" ht="13.8" hidden="false" customHeight="false" outlineLevel="0" collapsed="false">
      <c r="A476" s="5" t="n">
        <v>475</v>
      </c>
      <c r="B476" s="5" t="n">
        <v>475</v>
      </c>
      <c r="C476" s="5" t="n">
        <v>1988</v>
      </c>
      <c r="D476" s="5" t="s">
        <v>784</v>
      </c>
      <c r="E476" s="5" t="s">
        <v>785</v>
      </c>
      <c r="F476" s="5" t="str">
        <f aca="false">VLOOKUP(B476,car_part!A476:H1094,8,0)</f>
        <v>B24LS</v>
      </c>
      <c r="G476" s="20"/>
      <c r="H476" s="21" t="n">
        <v>5250</v>
      </c>
      <c r="I476" s="5" t="str">
        <f aca="false">"{"&amp;""""&amp;"id"&amp;""""&amp;":"&amp;""""&amp;A476&amp;""""&amp;","&amp;""""&amp;"car_part_id"&amp;""""&amp;":"&amp;""""&amp;B476&amp;""""&amp;","&amp;""""&amp;"bestbuy_id"&amp;""""&amp;":"&amp;""""&amp;C476&amp;""""&amp;","&amp;""""&amp;"category"&amp;""""&amp;":"&amp;""""&amp;D476&amp;""""&amp;","&amp;""""&amp;"brand"&amp;""""&amp;":"&amp;""""&amp;E476&amp;""""&amp;","&amp;""""&amp;"name"&amp;""""&amp;":"&amp;""""&amp;F476&amp;""""&amp;","&amp;""""&amp;"value"&amp;""""&amp;":"&amp;""""&amp;G476&amp;""""&amp;","&amp;""""&amp;"description"&amp;""""&amp;":"&amp;""""&amp;H476&amp;""""&amp;","&amp;""""&amp;"price"&amp;""""&amp;":"&amp;""""&amp;H476&amp;""""&amp;"},"</f>
        <v>{"id":"475","car_part_id":"475","bestbuy_id":"1988","category":"battery","brand":"energizer","name":"B24LS","value":"","description":"5250","price":"5250"},</v>
      </c>
      <c r="W476" s="5" t="str">
        <f aca="false">IFERROR(VLOOKUP(B476,Sheet11!$B$2:$I$70,7,0),"")</f>
        <v>{"id":"673","car_part_id":"475","bestbuy_id":"1985","category":"battery","brand":"energizer","name":"B24LS","description":"","price":"5300"},</v>
      </c>
      <c r="X476" s="5" t="str">
        <f aca="false">TRIM(I476)&amp;TRIM(W476)</f>
        <v>{"id":"475","car_part_id":"475","bestbuy_id":"1988","category":"battery","brand":"energizer","name":"B24LS","value":"","description":"5250","price":"5250"},{"id":"673","car_part_id":"475","bestbuy_id":"1985","category":"battery","brand":"energizer","name":"B24LS","description":"","price":"5300"},</v>
      </c>
    </row>
    <row r="477" customFormat="false" ht="13.8" hidden="false" customHeight="false" outlineLevel="0" collapsed="false">
      <c r="A477" s="5" t="n">
        <v>476</v>
      </c>
      <c r="B477" s="5" t="n">
        <v>476</v>
      </c>
      <c r="C477" s="5" t="n">
        <f aca="false">VLOOKUP(A477,car_part!$A$2:$K$620,11,0)</f>
        <v>1983</v>
      </c>
      <c r="D477" s="5" t="s">
        <v>784</v>
      </c>
      <c r="E477" s="5" t="s">
        <v>785</v>
      </c>
      <c r="F477" s="5" t="str">
        <f aca="false">VLOOKUP(B477,car_part!A477:H1095,8,0)</f>
        <v>D23L</v>
      </c>
      <c r="G477" s="20"/>
      <c r="H477" s="21" t="n">
        <v>5950</v>
      </c>
      <c r="I477" s="5" t="str">
        <f aca="false">"{"&amp;""""&amp;"id"&amp;""""&amp;":"&amp;""""&amp;A477&amp;""""&amp;","&amp;""""&amp;"car_part_id"&amp;""""&amp;":"&amp;""""&amp;B477&amp;""""&amp;","&amp;""""&amp;"bestbuy_id"&amp;""""&amp;":"&amp;""""&amp;C477&amp;""""&amp;","&amp;""""&amp;"category"&amp;""""&amp;":"&amp;""""&amp;D477&amp;""""&amp;","&amp;""""&amp;"brand"&amp;""""&amp;":"&amp;""""&amp;E477&amp;""""&amp;","&amp;""""&amp;"name"&amp;""""&amp;":"&amp;""""&amp;F477&amp;""""&amp;","&amp;""""&amp;"value"&amp;""""&amp;":"&amp;""""&amp;G477&amp;""""&amp;","&amp;""""&amp;"description"&amp;""""&amp;":"&amp;""""&amp;H477&amp;""""&amp;","&amp;""""&amp;"price"&amp;""""&amp;":"&amp;""""&amp;H477&amp;""""&amp;"},"</f>
        <v>{"id":"476","car_part_id":"476","bestbuy_id":"1983","category":"battery","brand":"energizer","name":"D23L","value":"","description":"5950","price":"5950"},</v>
      </c>
      <c r="W477" s="5" t="str">
        <f aca="false">IFERROR(VLOOKUP(B477,Sheet11!$B$2:$I$70,7,0),"")</f>
        <v/>
      </c>
      <c r="X477" s="5" t="str">
        <f aca="false">TRIM(I477)&amp;TRIM(W477)</f>
        <v>{"id":"476","car_part_id":"476","bestbuy_id":"1983","category":"battery","brand":"energizer","name":"D23L","value":"","description":"5950","price":"5950"},</v>
      </c>
    </row>
    <row r="478" customFormat="false" ht="13.8" hidden="false" customHeight="false" outlineLevel="0" collapsed="false">
      <c r="A478" s="5" t="n">
        <v>477</v>
      </c>
      <c r="B478" s="5" t="n">
        <v>477</v>
      </c>
      <c r="C478" s="5" t="n">
        <f aca="false">VLOOKUP(A478,car_part!$A$2:$K$620,11,0)</f>
        <v>1995</v>
      </c>
      <c r="D478" s="5" t="s">
        <v>784</v>
      </c>
      <c r="E478" s="5" t="s">
        <v>785</v>
      </c>
      <c r="F478" s="5" t="str">
        <f aca="false">VLOOKUP(B478,car_part!A478:H1096,8,0)</f>
        <v>D26L</v>
      </c>
      <c r="G478" s="23"/>
      <c r="H478" s="21" t="n">
        <v>6300</v>
      </c>
      <c r="I478" s="5" t="str">
        <f aca="false">"{"&amp;""""&amp;"id"&amp;""""&amp;":"&amp;""""&amp;A478&amp;""""&amp;","&amp;""""&amp;"car_part_id"&amp;""""&amp;":"&amp;""""&amp;B478&amp;""""&amp;","&amp;""""&amp;"bestbuy_id"&amp;""""&amp;":"&amp;""""&amp;C478&amp;""""&amp;","&amp;""""&amp;"category"&amp;""""&amp;":"&amp;""""&amp;D478&amp;""""&amp;","&amp;""""&amp;"brand"&amp;""""&amp;":"&amp;""""&amp;E478&amp;""""&amp;","&amp;""""&amp;"name"&amp;""""&amp;":"&amp;""""&amp;F478&amp;""""&amp;","&amp;""""&amp;"value"&amp;""""&amp;":"&amp;""""&amp;G478&amp;""""&amp;","&amp;""""&amp;"description"&amp;""""&amp;":"&amp;""""&amp;H478&amp;""""&amp;","&amp;""""&amp;"price"&amp;""""&amp;":"&amp;""""&amp;H478&amp;""""&amp;"},"</f>
        <v>{"id":"477","car_part_id":"477","bestbuy_id":"1995","category":"battery","brand":"energizer","name":"D26L","value":"","description":"6300","price":"6300"},</v>
      </c>
      <c r="W478" s="5" t="str">
        <f aca="false">IFERROR(VLOOKUP(B478,Sheet11!$B$2:$I$70,7,0),"")</f>
        <v/>
      </c>
      <c r="X478" s="5" t="str">
        <f aca="false">TRIM(I478)&amp;TRIM(W478)</f>
        <v>{"id":"477","car_part_id":"477","bestbuy_id":"1995","category":"battery","brand":"energizer","name":"D26L","value":"","description":"6300","price":"6300"},</v>
      </c>
    </row>
    <row r="479" customFormat="false" ht="13.8" hidden="false" customHeight="false" outlineLevel="0" collapsed="false">
      <c r="A479" s="5" t="n">
        <v>478</v>
      </c>
      <c r="B479" s="5" t="n">
        <v>478</v>
      </c>
      <c r="C479" s="5" t="n">
        <f aca="false">VLOOKUP(A479,car_part!$A$2:$K$620,11,0)</f>
        <v>0</v>
      </c>
      <c r="D479" s="5" t="s">
        <v>784</v>
      </c>
      <c r="E479" s="5" t="s">
        <v>785</v>
      </c>
      <c r="F479" s="5" t="str">
        <f aca="false">VLOOKUP(B479,car_part!A479:H1097,8,0)</f>
        <v>D26L</v>
      </c>
      <c r="G479" s="20"/>
      <c r="I479" s="5" t="str">
        <f aca="false">"{"&amp;""""&amp;"id"&amp;""""&amp;":"&amp;""""&amp;A479&amp;""""&amp;","&amp;""""&amp;"car_part_id"&amp;""""&amp;":"&amp;""""&amp;B479&amp;""""&amp;","&amp;""""&amp;"bestbuy_id"&amp;""""&amp;":"&amp;""""&amp;C479&amp;""""&amp;","&amp;""""&amp;"category"&amp;""""&amp;":"&amp;""""&amp;D479&amp;""""&amp;","&amp;""""&amp;"brand"&amp;""""&amp;":"&amp;""""&amp;E479&amp;""""&amp;","&amp;""""&amp;"name"&amp;""""&amp;":"&amp;""""&amp;F479&amp;""""&amp;","&amp;""""&amp;"value"&amp;""""&amp;":"&amp;""""&amp;G479&amp;""""&amp;","&amp;""""&amp;"description"&amp;""""&amp;":"&amp;""""&amp;H479&amp;""""&amp;","&amp;""""&amp;"price"&amp;""""&amp;":"&amp;""""&amp;H479&amp;""""&amp;"},"</f>
        <v>{"id":"478","car_part_id":"478","bestbuy_id":"0","category":"battery","brand":"energizer","name":"D26L","value":"","description":"","price":""},</v>
      </c>
      <c r="W479" s="5" t="str">
        <f aca="false">IFERROR(VLOOKUP(B479,Sheet11!$B$2:$I$70,7,0),"")</f>
        <v/>
      </c>
      <c r="X479" s="5" t="str">
        <f aca="false">TRIM(I479)&amp;TRIM(W479)</f>
        <v>{"id":"478","car_part_id":"478","bestbuy_id":"0","category":"battery","brand":"energizer","name":"D26L","value":"","description":"","price":""},</v>
      </c>
    </row>
    <row r="480" customFormat="false" ht="13.8" hidden="false" customHeight="false" outlineLevel="0" collapsed="false">
      <c r="A480" s="5" t="n">
        <v>479</v>
      </c>
      <c r="B480" s="5" t="n">
        <v>479</v>
      </c>
      <c r="C480" s="5" t="n">
        <f aca="false">VLOOKUP(A480,car_part!$A$2:$K$620,11,0)</f>
        <v>1995</v>
      </c>
      <c r="D480" s="5" t="s">
        <v>784</v>
      </c>
      <c r="E480" s="5" t="s">
        <v>785</v>
      </c>
      <c r="F480" s="5" t="str">
        <f aca="false">VLOOKUP(B480,car_part!A480:H1098,8,0)</f>
        <v>D26L</v>
      </c>
      <c r="G480" s="20"/>
      <c r="H480" s="21" t="n">
        <v>6300</v>
      </c>
      <c r="I480" s="5" t="str">
        <f aca="false">"{"&amp;""""&amp;"id"&amp;""""&amp;":"&amp;""""&amp;A480&amp;""""&amp;","&amp;""""&amp;"car_part_id"&amp;""""&amp;":"&amp;""""&amp;B480&amp;""""&amp;","&amp;""""&amp;"bestbuy_id"&amp;""""&amp;":"&amp;""""&amp;C480&amp;""""&amp;","&amp;""""&amp;"category"&amp;""""&amp;":"&amp;""""&amp;D480&amp;""""&amp;","&amp;""""&amp;"brand"&amp;""""&amp;":"&amp;""""&amp;E480&amp;""""&amp;","&amp;""""&amp;"name"&amp;""""&amp;":"&amp;""""&amp;F480&amp;""""&amp;","&amp;""""&amp;"value"&amp;""""&amp;":"&amp;""""&amp;G480&amp;""""&amp;","&amp;""""&amp;"description"&amp;""""&amp;":"&amp;""""&amp;H480&amp;""""&amp;","&amp;""""&amp;"price"&amp;""""&amp;":"&amp;""""&amp;H480&amp;""""&amp;"},"</f>
        <v>{"id":"479","car_part_id":"479","bestbuy_id":"1995","category":"battery","brand":"energizer","name":"D26L","value":"","description":"6300","price":"6300"},</v>
      </c>
      <c r="W480" s="5" t="str">
        <f aca="false">IFERROR(VLOOKUP(B480,Sheet11!$B$2:$I$70,7,0),"")</f>
        <v/>
      </c>
      <c r="X480" s="5" t="str">
        <f aca="false">TRIM(I480)&amp;TRIM(W480)</f>
        <v>{"id":"479","car_part_id":"479","bestbuy_id":"1995","category":"battery","brand":"energizer","name":"D26L","value":"","description":"6300","price":"6300"},</v>
      </c>
    </row>
    <row r="481" customFormat="false" ht="13.8" hidden="false" customHeight="false" outlineLevel="0" collapsed="false">
      <c r="A481" s="5" t="n">
        <v>480</v>
      </c>
      <c r="B481" s="5" t="n">
        <v>480</v>
      </c>
      <c r="C481" s="5" t="n">
        <f aca="false">VLOOKUP(A481,car_part!$A$2:$K$620,11,0)</f>
        <v>1983</v>
      </c>
      <c r="D481" s="5" t="s">
        <v>784</v>
      </c>
      <c r="E481" s="5" t="s">
        <v>785</v>
      </c>
      <c r="F481" s="5" t="str">
        <f aca="false">VLOOKUP(B481,car_part!A481:H1099,8,0)</f>
        <v>D23L</v>
      </c>
      <c r="G481" s="20"/>
      <c r="H481" s="21" t="n">
        <v>5950</v>
      </c>
      <c r="I481" s="5" t="str">
        <f aca="false">"{"&amp;""""&amp;"id"&amp;""""&amp;":"&amp;""""&amp;A481&amp;""""&amp;","&amp;""""&amp;"car_part_id"&amp;""""&amp;":"&amp;""""&amp;B481&amp;""""&amp;","&amp;""""&amp;"bestbuy_id"&amp;""""&amp;":"&amp;""""&amp;C481&amp;""""&amp;","&amp;""""&amp;"category"&amp;""""&amp;":"&amp;""""&amp;D481&amp;""""&amp;","&amp;""""&amp;"brand"&amp;""""&amp;":"&amp;""""&amp;E481&amp;""""&amp;","&amp;""""&amp;"name"&amp;""""&amp;":"&amp;""""&amp;F481&amp;""""&amp;","&amp;""""&amp;"value"&amp;""""&amp;":"&amp;""""&amp;G481&amp;""""&amp;","&amp;""""&amp;"description"&amp;""""&amp;":"&amp;""""&amp;H481&amp;""""&amp;","&amp;""""&amp;"price"&amp;""""&amp;":"&amp;""""&amp;H481&amp;""""&amp;"},"</f>
        <v>{"id":"480","car_part_id":"480","bestbuy_id":"1983","category":"battery","brand":"energizer","name":"D23L","value":"","description":"5950","price":"5950"},</v>
      </c>
      <c r="W481" s="5" t="str">
        <f aca="false">IFERROR(VLOOKUP(B481,Sheet11!$B$2:$I$70,7,0),"")</f>
        <v/>
      </c>
      <c r="X481" s="5" t="str">
        <f aca="false">TRIM(I481)&amp;TRIM(W481)</f>
        <v>{"id":"480","car_part_id":"480","bestbuy_id":"1983","category":"battery","brand":"energizer","name":"D23L","value":"","description":"5950","price":"5950"},</v>
      </c>
    </row>
    <row r="482" customFormat="false" ht="13.8" hidden="false" customHeight="false" outlineLevel="0" collapsed="false">
      <c r="A482" s="5" t="n">
        <v>481</v>
      </c>
      <c r="B482" s="5" t="n">
        <v>481</v>
      </c>
      <c r="C482" s="5" t="n">
        <f aca="false">VLOOKUP(A482,car_part!$A$2:$K$620,11,0)</f>
        <v>1983</v>
      </c>
      <c r="D482" s="5" t="s">
        <v>784</v>
      </c>
      <c r="E482" s="5" t="s">
        <v>785</v>
      </c>
      <c r="F482" s="5" t="str">
        <f aca="false">VLOOKUP(B482,car_part!A482:H1100,8,0)</f>
        <v>D23L</v>
      </c>
      <c r="G482" s="20"/>
      <c r="H482" s="21" t="n">
        <v>5950</v>
      </c>
      <c r="I482" s="5" t="str">
        <f aca="false">"{"&amp;""""&amp;"id"&amp;""""&amp;":"&amp;""""&amp;A482&amp;""""&amp;","&amp;""""&amp;"car_part_id"&amp;""""&amp;":"&amp;""""&amp;B482&amp;""""&amp;","&amp;""""&amp;"bestbuy_id"&amp;""""&amp;":"&amp;""""&amp;C482&amp;""""&amp;","&amp;""""&amp;"category"&amp;""""&amp;":"&amp;""""&amp;D482&amp;""""&amp;","&amp;""""&amp;"brand"&amp;""""&amp;":"&amp;""""&amp;E482&amp;""""&amp;","&amp;""""&amp;"name"&amp;""""&amp;":"&amp;""""&amp;F482&amp;""""&amp;","&amp;""""&amp;"value"&amp;""""&amp;":"&amp;""""&amp;G482&amp;""""&amp;","&amp;""""&amp;"description"&amp;""""&amp;":"&amp;""""&amp;H482&amp;""""&amp;","&amp;""""&amp;"price"&amp;""""&amp;":"&amp;""""&amp;H482&amp;""""&amp;"},"</f>
        <v>{"id":"481","car_part_id":"481","bestbuy_id":"1983","category":"battery","brand":"energizer","name":"D23L","value":"","description":"5950","price":"5950"},</v>
      </c>
      <c r="W482" s="5" t="str">
        <f aca="false">IFERROR(VLOOKUP(B482,Sheet11!$B$2:$I$70,7,0),"")</f>
        <v/>
      </c>
      <c r="X482" s="5" t="str">
        <f aca="false">TRIM(I482)&amp;TRIM(W482)</f>
        <v>{"id":"481","car_part_id":"481","bestbuy_id":"1983","category":"battery","brand":"energizer","name":"D23L","value":"","description":"5950","price":"5950"},</v>
      </c>
    </row>
    <row r="483" customFormat="false" ht="13.8" hidden="false" customHeight="false" outlineLevel="0" collapsed="false">
      <c r="A483" s="5" t="n">
        <v>482</v>
      </c>
      <c r="B483" s="5" t="n">
        <v>482</v>
      </c>
      <c r="C483" s="5" t="n">
        <f aca="false">VLOOKUP(A483,car_part!$A$2:$K$620,11,0)</f>
        <v>1983</v>
      </c>
      <c r="D483" s="5" t="s">
        <v>784</v>
      </c>
      <c r="E483" s="5" t="s">
        <v>785</v>
      </c>
      <c r="F483" s="5" t="str">
        <f aca="false">VLOOKUP(B483,car_part!A483:H1101,8,0)</f>
        <v>D23L</v>
      </c>
      <c r="G483" s="20"/>
      <c r="H483" s="21" t="n">
        <v>5950</v>
      </c>
      <c r="I483" s="5" t="str">
        <f aca="false">"{"&amp;""""&amp;"id"&amp;""""&amp;":"&amp;""""&amp;A483&amp;""""&amp;","&amp;""""&amp;"car_part_id"&amp;""""&amp;":"&amp;""""&amp;B483&amp;""""&amp;","&amp;""""&amp;"bestbuy_id"&amp;""""&amp;":"&amp;""""&amp;C483&amp;""""&amp;","&amp;""""&amp;"category"&amp;""""&amp;":"&amp;""""&amp;D483&amp;""""&amp;","&amp;""""&amp;"brand"&amp;""""&amp;":"&amp;""""&amp;E483&amp;""""&amp;","&amp;""""&amp;"name"&amp;""""&amp;":"&amp;""""&amp;F483&amp;""""&amp;","&amp;""""&amp;"value"&amp;""""&amp;":"&amp;""""&amp;G483&amp;""""&amp;","&amp;""""&amp;"description"&amp;""""&amp;":"&amp;""""&amp;H483&amp;""""&amp;","&amp;""""&amp;"price"&amp;""""&amp;":"&amp;""""&amp;H483&amp;""""&amp;"},"</f>
        <v>{"id":"482","car_part_id":"482","bestbuy_id":"1983","category":"battery","brand":"energizer","name":"D23L","value":"","description":"5950","price":"5950"},</v>
      </c>
      <c r="W483" s="5" t="str">
        <f aca="false">IFERROR(VLOOKUP(B483,Sheet11!$B$2:$I$70,7,0),"")</f>
        <v/>
      </c>
      <c r="X483" s="5" t="str">
        <f aca="false">TRIM(I483)&amp;TRIM(W483)</f>
        <v>{"id":"482","car_part_id":"482","bestbuy_id":"1983","category":"battery","brand":"energizer","name":"D23L","value":"","description":"5950","price":"5950"},</v>
      </c>
    </row>
    <row r="484" customFormat="false" ht="13.8" hidden="false" customHeight="false" outlineLevel="0" collapsed="false">
      <c r="A484" s="5" t="n">
        <v>483</v>
      </c>
      <c r="B484" s="5" t="n">
        <v>483</v>
      </c>
      <c r="C484" s="5" t="n">
        <f aca="false">VLOOKUP(A484,car_part!$A$2:$K$620,11,0)</f>
        <v>1983</v>
      </c>
      <c r="D484" s="5" t="s">
        <v>784</v>
      </c>
      <c r="E484" s="5" t="s">
        <v>785</v>
      </c>
      <c r="F484" s="5" t="str">
        <f aca="false">VLOOKUP(B484,car_part!A484:H1102,8,0)</f>
        <v>D23L</v>
      </c>
      <c r="G484" s="20"/>
      <c r="H484" s="21" t="n">
        <v>5950</v>
      </c>
      <c r="I484" s="5" t="str">
        <f aca="false">"{"&amp;""""&amp;"id"&amp;""""&amp;":"&amp;""""&amp;A484&amp;""""&amp;","&amp;""""&amp;"car_part_id"&amp;""""&amp;":"&amp;""""&amp;B484&amp;""""&amp;","&amp;""""&amp;"bestbuy_id"&amp;""""&amp;":"&amp;""""&amp;C484&amp;""""&amp;","&amp;""""&amp;"category"&amp;""""&amp;":"&amp;""""&amp;D484&amp;""""&amp;","&amp;""""&amp;"brand"&amp;""""&amp;":"&amp;""""&amp;E484&amp;""""&amp;","&amp;""""&amp;"name"&amp;""""&amp;":"&amp;""""&amp;F484&amp;""""&amp;","&amp;""""&amp;"value"&amp;""""&amp;":"&amp;""""&amp;G484&amp;""""&amp;","&amp;""""&amp;"description"&amp;""""&amp;":"&amp;""""&amp;H484&amp;""""&amp;","&amp;""""&amp;"price"&amp;""""&amp;":"&amp;""""&amp;H484&amp;""""&amp;"},"</f>
        <v>{"id":"483","car_part_id":"483","bestbuy_id":"1983","category":"battery","brand":"energizer","name":"D23L","value":"","description":"5950","price":"5950"},</v>
      </c>
      <c r="W484" s="5" t="str">
        <f aca="false">IFERROR(VLOOKUP(B484,Sheet11!$B$2:$I$70,7,0),"")</f>
        <v/>
      </c>
      <c r="X484" s="5" t="str">
        <f aca="false">TRIM(I484)&amp;TRIM(W484)</f>
        <v>{"id":"483","car_part_id":"483","bestbuy_id":"1983","category":"battery","brand":"energizer","name":"D23L","value":"","description":"5950","price":"5950"},</v>
      </c>
    </row>
    <row r="485" customFormat="false" ht="13.8" hidden="false" customHeight="false" outlineLevel="0" collapsed="false">
      <c r="A485" s="5" t="n">
        <v>484</v>
      </c>
      <c r="B485" s="5" t="n">
        <v>484</v>
      </c>
      <c r="C485" s="5" t="n">
        <f aca="false">VLOOKUP(A485,car_part!$A$2:$K$620,11,0)</f>
        <v>1983</v>
      </c>
      <c r="D485" s="5" t="s">
        <v>784</v>
      </c>
      <c r="E485" s="5" t="s">
        <v>785</v>
      </c>
      <c r="F485" s="5" t="str">
        <f aca="false">VLOOKUP(B485,car_part!A485:H1103,8,0)</f>
        <v>D23L</v>
      </c>
      <c r="G485" s="20"/>
      <c r="H485" s="21" t="n">
        <v>5950</v>
      </c>
      <c r="I485" s="5" t="str">
        <f aca="false">"{"&amp;""""&amp;"id"&amp;""""&amp;":"&amp;""""&amp;A485&amp;""""&amp;","&amp;""""&amp;"car_part_id"&amp;""""&amp;":"&amp;""""&amp;B485&amp;""""&amp;","&amp;""""&amp;"bestbuy_id"&amp;""""&amp;":"&amp;""""&amp;C485&amp;""""&amp;","&amp;""""&amp;"category"&amp;""""&amp;":"&amp;""""&amp;D485&amp;""""&amp;","&amp;""""&amp;"brand"&amp;""""&amp;":"&amp;""""&amp;E485&amp;""""&amp;","&amp;""""&amp;"name"&amp;""""&amp;":"&amp;""""&amp;F485&amp;""""&amp;","&amp;""""&amp;"value"&amp;""""&amp;":"&amp;""""&amp;G485&amp;""""&amp;","&amp;""""&amp;"description"&amp;""""&amp;":"&amp;""""&amp;H485&amp;""""&amp;","&amp;""""&amp;"price"&amp;""""&amp;":"&amp;""""&amp;H485&amp;""""&amp;"},"</f>
        <v>{"id":"484","car_part_id":"484","bestbuy_id":"1983","category":"battery","brand":"energizer","name":"D23L","value":"","description":"5950","price":"5950"},</v>
      </c>
      <c r="W485" s="5" t="str">
        <f aca="false">IFERROR(VLOOKUP(B485,Sheet11!$B$2:$I$70,7,0),"")</f>
        <v/>
      </c>
      <c r="X485" s="5" t="str">
        <f aca="false">TRIM(I485)&amp;TRIM(W485)</f>
        <v>{"id":"484","car_part_id":"484","bestbuy_id":"1983","category":"battery","brand":"energizer","name":"D23L","value":"","description":"5950","price":"5950"},</v>
      </c>
    </row>
    <row r="486" customFormat="false" ht="13.8" hidden="false" customHeight="false" outlineLevel="0" collapsed="false">
      <c r="A486" s="5" t="n">
        <v>485</v>
      </c>
      <c r="B486" s="5" t="n">
        <v>485</v>
      </c>
      <c r="C486" s="5" t="n">
        <f aca="false">VLOOKUP(A486,car_part!$A$2:$K$620,11,0)</f>
        <v>1998</v>
      </c>
      <c r="D486" s="5" t="s">
        <v>784</v>
      </c>
      <c r="E486" s="5" t="s">
        <v>785</v>
      </c>
      <c r="F486" s="5" t="str">
        <f aca="false">VLOOKUP(B486,car_part!A486:H1104,8,0)</f>
        <v>D31R</v>
      </c>
      <c r="G486" s="20"/>
      <c r="H486" s="21" t="n">
        <v>7050</v>
      </c>
      <c r="I486" s="5" t="str">
        <f aca="false">"{"&amp;""""&amp;"id"&amp;""""&amp;":"&amp;""""&amp;A486&amp;""""&amp;","&amp;""""&amp;"car_part_id"&amp;""""&amp;":"&amp;""""&amp;B486&amp;""""&amp;","&amp;""""&amp;"bestbuy_id"&amp;""""&amp;":"&amp;""""&amp;C486&amp;""""&amp;","&amp;""""&amp;"category"&amp;""""&amp;":"&amp;""""&amp;D486&amp;""""&amp;","&amp;""""&amp;"brand"&amp;""""&amp;":"&amp;""""&amp;E486&amp;""""&amp;","&amp;""""&amp;"name"&amp;""""&amp;":"&amp;""""&amp;F486&amp;""""&amp;","&amp;""""&amp;"value"&amp;""""&amp;":"&amp;""""&amp;G486&amp;""""&amp;","&amp;""""&amp;"description"&amp;""""&amp;":"&amp;""""&amp;H486&amp;""""&amp;","&amp;""""&amp;"price"&amp;""""&amp;":"&amp;""""&amp;H486&amp;""""&amp;"},"</f>
        <v>{"id":"485","car_part_id":"485","bestbuy_id":"1998","category":"battery","brand":"energizer","name":"D31R","value":"","description":"7050","price":"7050"},</v>
      </c>
      <c r="W486" s="5" t="str">
        <f aca="false">IFERROR(VLOOKUP(B486,Sheet11!$B$2:$I$70,7,0),"")</f>
        <v/>
      </c>
      <c r="X486" s="5" t="str">
        <f aca="false">TRIM(I486)&amp;TRIM(W486)</f>
        <v>{"id":"485","car_part_id":"485","bestbuy_id":"1998","category":"battery","brand":"energizer","name":"D31R","value":"","description":"7050","price":"7050"},</v>
      </c>
    </row>
    <row r="487" customFormat="false" ht="13.8" hidden="false" customHeight="false" outlineLevel="0" collapsed="false">
      <c r="A487" s="5" t="n">
        <v>486</v>
      </c>
      <c r="B487" s="5" t="n">
        <v>486</v>
      </c>
      <c r="C487" s="5" t="n">
        <v>2001</v>
      </c>
      <c r="D487" s="5" t="s">
        <v>784</v>
      </c>
      <c r="E487" s="5" t="s">
        <v>785</v>
      </c>
      <c r="F487" s="5" t="str">
        <f aca="false">VLOOKUP(B487,car_part!A487:H1105,8,0)</f>
        <v>DIN66</v>
      </c>
      <c r="G487" s="20"/>
      <c r="H487" s="21" t="n">
        <v>7950</v>
      </c>
      <c r="I487" s="5" t="str">
        <f aca="false">"{"&amp;""""&amp;"id"&amp;""""&amp;":"&amp;""""&amp;A487&amp;""""&amp;","&amp;""""&amp;"car_part_id"&amp;""""&amp;":"&amp;""""&amp;B487&amp;""""&amp;","&amp;""""&amp;"bestbuy_id"&amp;""""&amp;":"&amp;""""&amp;C487&amp;""""&amp;","&amp;""""&amp;"category"&amp;""""&amp;":"&amp;""""&amp;D487&amp;""""&amp;","&amp;""""&amp;"brand"&amp;""""&amp;":"&amp;""""&amp;E487&amp;""""&amp;","&amp;""""&amp;"name"&amp;""""&amp;":"&amp;""""&amp;F487&amp;""""&amp;","&amp;""""&amp;"value"&amp;""""&amp;":"&amp;""""&amp;G487&amp;""""&amp;","&amp;""""&amp;"description"&amp;""""&amp;":"&amp;""""&amp;H487&amp;""""&amp;","&amp;""""&amp;"price"&amp;""""&amp;":"&amp;""""&amp;H487&amp;""""&amp;"},"</f>
        <v>{"id":"486","car_part_id":"486","bestbuy_id":"2001","category":"battery","brand":"energizer","name":"DIN66","value":"","description":"7950","price":"7950"},</v>
      </c>
      <c r="W487" s="5" t="str">
        <f aca="false">IFERROR(VLOOKUP(B487,Sheet11!$B$2:$I$70,7,0),"")</f>
        <v>{"id":"688","car_part_id":"486","bestbuy_id":"2004","category":"battery","brand":"energizer","name":"DIN66","description":"","price":"15850"},</v>
      </c>
      <c r="X487" s="5" t="str">
        <f aca="false">TRIM(I487)&amp;TRIM(W487)</f>
        <v>{"id":"486","car_part_id":"486","bestbuy_id":"2001","category":"battery","brand":"energizer","name":"DIN66","value":"","description":"7950","price":"7950"},{"id":"688","car_part_id":"486","bestbuy_id":"2004","category":"battery","brand":"energizer","name":"DIN66","description":"","price":"15850"},</v>
      </c>
    </row>
    <row r="488" customFormat="false" ht="13.8" hidden="false" customHeight="false" outlineLevel="0" collapsed="false">
      <c r="A488" s="5" t="n">
        <v>487</v>
      </c>
      <c r="B488" s="5" t="n">
        <v>487</v>
      </c>
      <c r="C488" s="5" t="n">
        <f aca="false">VLOOKUP(A488,car_part!$A$2:$K$620,11,0)</f>
        <v>2003</v>
      </c>
      <c r="D488" s="5" t="s">
        <v>784</v>
      </c>
      <c r="E488" s="5" t="s">
        <v>785</v>
      </c>
      <c r="F488" s="5" t="str">
        <f aca="false">VLOOKUP(B488,car_part!A488:H1106,8,0)</f>
        <v>DIN88</v>
      </c>
      <c r="G488" s="24"/>
      <c r="H488" s="21" t="n">
        <v>17020</v>
      </c>
      <c r="I488" s="5" t="str">
        <f aca="false">"{"&amp;""""&amp;"id"&amp;""""&amp;":"&amp;""""&amp;A488&amp;""""&amp;","&amp;""""&amp;"car_part_id"&amp;""""&amp;":"&amp;""""&amp;B488&amp;""""&amp;","&amp;""""&amp;"bestbuy_id"&amp;""""&amp;":"&amp;""""&amp;C488&amp;""""&amp;","&amp;""""&amp;"category"&amp;""""&amp;":"&amp;""""&amp;D488&amp;""""&amp;","&amp;""""&amp;"brand"&amp;""""&amp;":"&amp;""""&amp;E488&amp;""""&amp;","&amp;""""&amp;"name"&amp;""""&amp;":"&amp;""""&amp;F488&amp;""""&amp;","&amp;""""&amp;"value"&amp;""""&amp;":"&amp;""""&amp;G488&amp;""""&amp;","&amp;""""&amp;"description"&amp;""""&amp;":"&amp;""""&amp;H488&amp;""""&amp;","&amp;""""&amp;"price"&amp;""""&amp;":"&amp;""""&amp;H488&amp;""""&amp;"},"</f>
        <v>{"id":"487","car_part_id":"487","bestbuy_id":"2003","category":"battery","brand":"energizer","name":"DIN88","value":"","description":"17020","price":"17020"},</v>
      </c>
      <c r="W488" s="5" t="str">
        <f aca="false">IFERROR(VLOOKUP(B488,Sheet11!$B$2:$I$70,7,0),"")</f>
        <v/>
      </c>
      <c r="X488" s="5" t="str">
        <f aca="false">TRIM(I488)&amp;TRIM(W488)</f>
        <v>{"id":"487","car_part_id":"487","bestbuy_id":"2003","category":"battery","brand":"energizer","name":"DIN88","value":"","description":"17020","price":"17020"},</v>
      </c>
    </row>
    <row r="489" customFormat="false" ht="13.8" hidden="false" customHeight="false" outlineLevel="0" collapsed="false">
      <c r="A489" s="5" t="n">
        <v>488</v>
      </c>
      <c r="B489" s="5" t="n">
        <v>488</v>
      </c>
      <c r="C489" s="5" t="n">
        <v>2001</v>
      </c>
      <c r="D489" s="5" t="s">
        <v>784</v>
      </c>
      <c r="E489" s="5" t="s">
        <v>785</v>
      </c>
      <c r="F489" s="5" t="str">
        <f aca="false">VLOOKUP(B489,car_part!A489:H1107,8,0)</f>
        <v>DIN66</v>
      </c>
      <c r="G489" s="24"/>
      <c r="H489" s="21" t="n">
        <v>7950</v>
      </c>
      <c r="I489" s="5" t="str">
        <f aca="false">"{"&amp;""""&amp;"id"&amp;""""&amp;":"&amp;""""&amp;A489&amp;""""&amp;","&amp;""""&amp;"car_part_id"&amp;""""&amp;":"&amp;""""&amp;B489&amp;""""&amp;","&amp;""""&amp;"bestbuy_id"&amp;""""&amp;":"&amp;""""&amp;C489&amp;""""&amp;","&amp;""""&amp;"category"&amp;""""&amp;":"&amp;""""&amp;D489&amp;""""&amp;","&amp;""""&amp;"brand"&amp;""""&amp;":"&amp;""""&amp;E489&amp;""""&amp;","&amp;""""&amp;"name"&amp;""""&amp;":"&amp;""""&amp;F489&amp;""""&amp;","&amp;""""&amp;"value"&amp;""""&amp;":"&amp;""""&amp;G489&amp;""""&amp;","&amp;""""&amp;"description"&amp;""""&amp;":"&amp;""""&amp;H489&amp;""""&amp;","&amp;""""&amp;"price"&amp;""""&amp;":"&amp;""""&amp;H489&amp;""""&amp;"},"</f>
        <v>{"id":"488","car_part_id":"488","bestbuy_id":"2001","category":"battery","brand":"energizer","name":"DIN66","value":"","description":"7950","price":"7950"},</v>
      </c>
      <c r="W489" s="5" t="str">
        <f aca="false">IFERROR(VLOOKUP(B489,Sheet11!$B$2:$I$70,7,0),"")</f>
        <v>{"id":"689","car_part_id":"488","bestbuy_id":"2004","category":"battery","brand":"energizer","name":"DIN66","description":"","price":"15850"},</v>
      </c>
      <c r="X489" s="5" t="str">
        <f aca="false">TRIM(I489)&amp;TRIM(W489)</f>
        <v>{"id":"488","car_part_id":"488","bestbuy_id":"2001","category":"battery","brand":"energizer","name":"DIN66","value":"","description":"7950","price":"7950"},{"id":"689","car_part_id":"488","bestbuy_id":"2004","category":"battery","brand":"energizer","name":"DIN66","description":"","price":"15850"},</v>
      </c>
    </row>
    <row r="490" customFormat="false" ht="13.8" hidden="false" customHeight="false" outlineLevel="0" collapsed="false">
      <c r="A490" s="5" t="n">
        <v>489</v>
      </c>
      <c r="B490" s="5" t="n">
        <v>489</v>
      </c>
      <c r="C490" s="5" t="n">
        <v>2001</v>
      </c>
      <c r="D490" s="5" t="s">
        <v>784</v>
      </c>
      <c r="E490" s="5" t="s">
        <v>785</v>
      </c>
      <c r="F490" s="5" t="str">
        <f aca="false">VLOOKUP(B490,car_part!A490:H1108,8,0)</f>
        <v>DIN66</v>
      </c>
      <c r="G490" s="24"/>
      <c r="H490" s="21" t="n">
        <v>7950</v>
      </c>
      <c r="I490" s="5" t="str">
        <f aca="false">"{"&amp;""""&amp;"id"&amp;""""&amp;":"&amp;""""&amp;A490&amp;""""&amp;","&amp;""""&amp;"car_part_id"&amp;""""&amp;":"&amp;""""&amp;B490&amp;""""&amp;","&amp;""""&amp;"bestbuy_id"&amp;""""&amp;":"&amp;""""&amp;C490&amp;""""&amp;","&amp;""""&amp;"category"&amp;""""&amp;":"&amp;""""&amp;D490&amp;""""&amp;","&amp;""""&amp;"brand"&amp;""""&amp;":"&amp;""""&amp;E490&amp;""""&amp;","&amp;""""&amp;"name"&amp;""""&amp;":"&amp;""""&amp;F490&amp;""""&amp;","&amp;""""&amp;"value"&amp;""""&amp;":"&amp;""""&amp;G490&amp;""""&amp;","&amp;""""&amp;"description"&amp;""""&amp;":"&amp;""""&amp;H490&amp;""""&amp;","&amp;""""&amp;"price"&amp;""""&amp;":"&amp;""""&amp;H490&amp;""""&amp;"},"</f>
        <v>{"id":"489","car_part_id":"489","bestbuy_id":"2001","category":"battery","brand":"energizer","name":"DIN66","value":"","description":"7950","price":"7950"},</v>
      </c>
      <c r="W490" s="5" t="str">
        <f aca="false">IFERROR(VLOOKUP(B490,Sheet11!$B$2:$I$70,7,0),"")</f>
        <v>{"id":"690","car_part_id":"489","bestbuy_id":"2004","category":"battery","brand":"energizer","name":"DIN66","description":"","price":"15850"},</v>
      </c>
      <c r="X490" s="5" t="str">
        <f aca="false">TRIM(I490)&amp;TRIM(W490)</f>
        <v>{"id":"489","car_part_id":"489","bestbuy_id":"2001","category":"battery","brand":"energizer","name":"DIN66","value":"","description":"7950","price":"7950"},{"id":"690","car_part_id":"489","bestbuy_id":"2004","category":"battery","brand":"energizer","name":"DIN66","description":"","price":"15850"},</v>
      </c>
    </row>
    <row r="491" customFormat="false" ht="13.8" hidden="false" customHeight="false" outlineLevel="0" collapsed="false">
      <c r="A491" s="5" t="n">
        <v>490</v>
      </c>
      <c r="B491" s="5" t="n">
        <v>490</v>
      </c>
      <c r="C491" s="5" t="n">
        <f aca="false">VLOOKUP(A491,car_part!$A$2:$K$620,11,0)</f>
        <v>0</v>
      </c>
      <c r="D491" s="5" t="s">
        <v>784</v>
      </c>
      <c r="E491" s="5" t="s">
        <v>785</v>
      </c>
      <c r="F491" s="5" t="str">
        <f aca="false">VLOOKUP(B491,car_part!A491:H1109,8,0)</f>
        <v>DIN44</v>
      </c>
      <c r="G491" s="24"/>
      <c r="I491" s="5" t="str">
        <f aca="false">"{"&amp;""""&amp;"id"&amp;""""&amp;":"&amp;""""&amp;A491&amp;""""&amp;","&amp;""""&amp;"car_part_id"&amp;""""&amp;":"&amp;""""&amp;B491&amp;""""&amp;","&amp;""""&amp;"bestbuy_id"&amp;""""&amp;":"&amp;""""&amp;C491&amp;""""&amp;","&amp;""""&amp;"category"&amp;""""&amp;":"&amp;""""&amp;D491&amp;""""&amp;","&amp;""""&amp;"brand"&amp;""""&amp;":"&amp;""""&amp;E491&amp;""""&amp;","&amp;""""&amp;"name"&amp;""""&amp;":"&amp;""""&amp;F491&amp;""""&amp;","&amp;""""&amp;"value"&amp;""""&amp;":"&amp;""""&amp;G491&amp;""""&amp;","&amp;""""&amp;"description"&amp;""""&amp;":"&amp;""""&amp;H491&amp;""""&amp;","&amp;""""&amp;"price"&amp;""""&amp;":"&amp;""""&amp;H491&amp;""""&amp;"},"</f>
        <v>{"id":"490","car_part_id":"490","bestbuy_id":"0","category":"battery","brand":"energizer","name":"DIN44","value":"","description":"","price":""},</v>
      </c>
      <c r="W491" s="5" t="str">
        <f aca="false">IFERROR(VLOOKUP(B491,Sheet11!$B$2:$I$70,7,0),"")</f>
        <v/>
      </c>
      <c r="X491" s="5" t="str">
        <f aca="false">TRIM(I491)&amp;TRIM(W491)</f>
        <v>{"id":"490","car_part_id":"490","bestbuy_id":"0","category":"battery","brand":"energizer","name":"DIN44","value":"","description":"","price":""},</v>
      </c>
    </row>
    <row r="492" customFormat="false" ht="13.8" hidden="false" customHeight="false" outlineLevel="0" collapsed="false">
      <c r="A492" s="5" t="n">
        <v>491</v>
      </c>
      <c r="B492" s="5" t="n">
        <v>491</v>
      </c>
      <c r="C492" s="5" t="n">
        <f aca="false">VLOOKUP(A492,car_part!$A$2:$K$620,11,0)</f>
        <v>0</v>
      </c>
      <c r="D492" s="5" t="s">
        <v>784</v>
      </c>
      <c r="E492" s="5" t="s">
        <v>785</v>
      </c>
      <c r="F492" s="5" t="str">
        <f aca="false">VLOOKUP(B492,car_part!A492:H1110,8,0)</f>
        <v>DIN44</v>
      </c>
      <c r="G492" s="24"/>
      <c r="I492" s="5" t="str">
        <f aca="false">"{"&amp;""""&amp;"id"&amp;""""&amp;":"&amp;""""&amp;A492&amp;""""&amp;","&amp;""""&amp;"car_part_id"&amp;""""&amp;":"&amp;""""&amp;B492&amp;""""&amp;","&amp;""""&amp;"bestbuy_id"&amp;""""&amp;":"&amp;""""&amp;C492&amp;""""&amp;","&amp;""""&amp;"category"&amp;""""&amp;":"&amp;""""&amp;D492&amp;""""&amp;","&amp;""""&amp;"brand"&amp;""""&amp;":"&amp;""""&amp;E492&amp;""""&amp;","&amp;""""&amp;"name"&amp;""""&amp;":"&amp;""""&amp;F492&amp;""""&amp;","&amp;""""&amp;"value"&amp;""""&amp;":"&amp;""""&amp;G492&amp;""""&amp;","&amp;""""&amp;"description"&amp;""""&amp;":"&amp;""""&amp;H492&amp;""""&amp;","&amp;""""&amp;"price"&amp;""""&amp;":"&amp;""""&amp;H492&amp;""""&amp;"},"</f>
        <v>{"id":"491","car_part_id":"491","bestbuy_id":"0","category":"battery","brand":"energizer","name":"DIN44","value":"","description":"","price":""},</v>
      </c>
      <c r="W492" s="5" t="str">
        <f aca="false">IFERROR(VLOOKUP(B492,Sheet11!$B$2:$I$70,7,0),"")</f>
        <v/>
      </c>
      <c r="X492" s="5" t="str">
        <f aca="false">TRIM(I492)&amp;TRIM(W492)</f>
        <v>{"id":"491","car_part_id":"491","bestbuy_id":"0","category":"battery","brand":"energizer","name":"DIN44","value":"","description":"","price":""},</v>
      </c>
    </row>
    <row r="493" customFormat="false" ht="13.8" hidden="false" customHeight="false" outlineLevel="0" collapsed="false">
      <c r="A493" s="5" t="n">
        <v>492</v>
      </c>
      <c r="B493" s="5" t="n">
        <v>492</v>
      </c>
      <c r="C493" s="5" t="n">
        <f aca="false">VLOOKUP(A493,car_part!$A$2:$K$620,11,0)</f>
        <v>0</v>
      </c>
      <c r="D493" s="5" t="s">
        <v>784</v>
      </c>
      <c r="E493" s="5" t="s">
        <v>785</v>
      </c>
      <c r="F493" s="5" t="str">
        <f aca="false">VLOOKUP(B493,car_part!A493:H1111,8,0)</f>
        <v>DIN44</v>
      </c>
      <c r="G493" s="24"/>
      <c r="I493" s="5" t="str">
        <f aca="false">"{"&amp;""""&amp;"id"&amp;""""&amp;":"&amp;""""&amp;A493&amp;""""&amp;","&amp;""""&amp;"car_part_id"&amp;""""&amp;":"&amp;""""&amp;B493&amp;""""&amp;","&amp;""""&amp;"bestbuy_id"&amp;""""&amp;":"&amp;""""&amp;C493&amp;""""&amp;","&amp;""""&amp;"category"&amp;""""&amp;":"&amp;""""&amp;D493&amp;""""&amp;","&amp;""""&amp;"brand"&amp;""""&amp;":"&amp;""""&amp;E493&amp;""""&amp;","&amp;""""&amp;"name"&amp;""""&amp;":"&amp;""""&amp;F493&amp;""""&amp;","&amp;""""&amp;"value"&amp;""""&amp;":"&amp;""""&amp;G493&amp;""""&amp;","&amp;""""&amp;"description"&amp;""""&amp;":"&amp;""""&amp;H493&amp;""""&amp;","&amp;""""&amp;"price"&amp;""""&amp;":"&amp;""""&amp;H493&amp;""""&amp;"},"</f>
        <v>{"id":"492","car_part_id":"492","bestbuy_id":"0","category":"battery","brand":"energizer","name":"DIN44","value":"","description":"","price":""},</v>
      </c>
      <c r="W493" s="5" t="str">
        <f aca="false">IFERROR(VLOOKUP(B493,Sheet11!$B$2:$I$70,7,0),"")</f>
        <v/>
      </c>
      <c r="X493" s="5" t="str">
        <f aca="false">TRIM(I493)&amp;TRIM(W493)</f>
        <v>{"id":"492","car_part_id":"492","bestbuy_id":"0","category":"battery","brand":"energizer","name":"DIN44","value":"","description":"","price":""},</v>
      </c>
    </row>
    <row r="494" customFormat="false" ht="13.8" hidden="false" customHeight="false" outlineLevel="0" collapsed="false">
      <c r="A494" s="5" t="n">
        <v>493</v>
      </c>
      <c r="B494" s="5" t="n">
        <v>493</v>
      </c>
      <c r="C494" s="5" t="n">
        <v>2001</v>
      </c>
      <c r="D494" s="5" t="s">
        <v>784</v>
      </c>
      <c r="E494" s="5" t="s">
        <v>785</v>
      </c>
      <c r="F494" s="5" t="str">
        <f aca="false">VLOOKUP(B494,car_part!A494:H1112,8,0)</f>
        <v>DIN66</v>
      </c>
      <c r="G494" s="20"/>
      <c r="H494" s="21" t="n">
        <v>7950</v>
      </c>
      <c r="I494" s="5" t="str">
        <f aca="false">"{"&amp;""""&amp;"id"&amp;""""&amp;":"&amp;""""&amp;A494&amp;""""&amp;","&amp;""""&amp;"car_part_id"&amp;""""&amp;":"&amp;""""&amp;B494&amp;""""&amp;","&amp;""""&amp;"bestbuy_id"&amp;""""&amp;":"&amp;""""&amp;C494&amp;""""&amp;","&amp;""""&amp;"category"&amp;""""&amp;":"&amp;""""&amp;D494&amp;""""&amp;","&amp;""""&amp;"brand"&amp;""""&amp;":"&amp;""""&amp;E494&amp;""""&amp;","&amp;""""&amp;"name"&amp;""""&amp;":"&amp;""""&amp;F494&amp;""""&amp;","&amp;""""&amp;"value"&amp;""""&amp;":"&amp;""""&amp;G494&amp;""""&amp;","&amp;""""&amp;"description"&amp;""""&amp;":"&amp;""""&amp;H494&amp;""""&amp;","&amp;""""&amp;"price"&amp;""""&amp;":"&amp;""""&amp;H494&amp;""""&amp;"},"</f>
        <v>{"id":"493","car_part_id":"493","bestbuy_id":"2001","category":"battery","brand":"energizer","name":"DIN66","value":"","description":"7950","price":"7950"},</v>
      </c>
      <c r="W494" s="5" t="str">
        <f aca="false">IFERROR(VLOOKUP(B494,Sheet11!$B$2:$I$70,7,0),"")</f>
        <v>{"id":"691","car_part_id":"493","bestbuy_id":"2004","category":"battery","brand":"energizer","name":"DIN66","description":"","price":"15850"},</v>
      </c>
      <c r="X494" s="5" t="str">
        <f aca="false">TRIM(I494)&amp;TRIM(W494)</f>
        <v>{"id":"493","car_part_id":"493","bestbuy_id":"2001","category":"battery","brand":"energizer","name":"DIN66","value":"","description":"7950","price":"7950"},{"id":"691","car_part_id":"493","bestbuy_id":"2004","category":"battery","brand":"energizer","name":"DIN66","description":"","price":"15850"},</v>
      </c>
    </row>
    <row r="495" customFormat="false" ht="13.8" hidden="false" customHeight="false" outlineLevel="0" collapsed="false">
      <c r="A495" s="5" t="n">
        <v>494</v>
      </c>
      <c r="B495" s="5" t="n">
        <v>494</v>
      </c>
      <c r="C495" s="5" t="n">
        <f aca="false">VLOOKUP(A495,car_part!$A$2:$K$620,11,0)</f>
        <v>0</v>
      </c>
      <c r="D495" s="5" t="s">
        <v>784</v>
      </c>
      <c r="E495" s="5" t="s">
        <v>785</v>
      </c>
      <c r="F495" s="5" t="n">
        <f aca="false">VLOOKUP(B495,car_part!A495:H1113,8,0)</f>
        <v>0</v>
      </c>
      <c r="G495" s="20"/>
      <c r="I495" s="5" t="str">
        <f aca="false">"{"&amp;""""&amp;"id"&amp;""""&amp;":"&amp;""""&amp;A495&amp;""""&amp;","&amp;""""&amp;"car_part_id"&amp;""""&amp;":"&amp;""""&amp;B495&amp;""""&amp;","&amp;""""&amp;"bestbuy_id"&amp;""""&amp;":"&amp;""""&amp;C495&amp;""""&amp;","&amp;""""&amp;"category"&amp;""""&amp;":"&amp;""""&amp;D495&amp;""""&amp;","&amp;""""&amp;"brand"&amp;""""&amp;":"&amp;""""&amp;E495&amp;""""&amp;","&amp;""""&amp;"name"&amp;""""&amp;":"&amp;""""&amp;F495&amp;""""&amp;","&amp;""""&amp;"value"&amp;""""&amp;":"&amp;""""&amp;G495&amp;""""&amp;","&amp;""""&amp;"description"&amp;""""&amp;":"&amp;""""&amp;H495&amp;""""&amp;","&amp;""""&amp;"price"&amp;""""&amp;":"&amp;""""&amp;H495&amp;""""&amp;"},"</f>
        <v>{"id":"494","car_part_id":"494","bestbuy_id":"0","category":"battery","brand":"energizer","name":"0","value":"","description":"","price":""},</v>
      </c>
      <c r="W495" s="5" t="str">
        <f aca="false">IFERROR(VLOOKUP(B495,Sheet11!$B$2:$I$70,7,0),"")</f>
        <v/>
      </c>
      <c r="X495" s="5" t="str">
        <f aca="false">TRIM(I495)&amp;TRIM(W495)</f>
        <v>{"id":"494","car_part_id":"494","bestbuy_id":"0","category":"battery","brand":"energizer","name":"0","value":"","description":"","price":""},</v>
      </c>
    </row>
    <row r="496" customFormat="false" ht="13.8" hidden="false" customHeight="false" outlineLevel="0" collapsed="false">
      <c r="A496" s="5" t="n">
        <v>495</v>
      </c>
      <c r="B496" s="5" t="n">
        <v>495</v>
      </c>
      <c r="C496" s="5" t="n">
        <f aca="false">VLOOKUP(A496,car_part!$A$2:$K$620,11,0)</f>
        <v>0</v>
      </c>
      <c r="D496" s="5" t="s">
        <v>784</v>
      </c>
      <c r="E496" s="5" t="s">
        <v>785</v>
      </c>
      <c r="F496" s="5" t="n">
        <f aca="false">VLOOKUP(B496,car_part!A496:H1114,8,0)</f>
        <v>0</v>
      </c>
      <c r="G496" s="20"/>
      <c r="I496" s="5" t="str">
        <f aca="false">"{"&amp;""""&amp;"id"&amp;""""&amp;":"&amp;""""&amp;A496&amp;""""&amp;","&amp;""""&amp;"car_part_id"&amp;""""&amp;":"&amp;""""&amp;B496&amp;""""&amp;","&amp;""""&amp;"bestbuy_id"&amp;""""&amp;":"&amp;""""&amp;C496&amp;""""&amp;","&amp;""""&amp;"category"&amp;""""&amp;":"&amp;""""&amp;D496&amp;""""&amp;","&amp;""""&amp;"brand"&amp;""""&amp;":"&amp;""""&amp;E496&amp;""""&amp;","&amp;""""&amp;"name"&amp;""""&amp;":"&amp;""""&amp;F496&amp;""""&amp;","&amp;""""&amp;"value"&amp;""""&amp;":"&amp;""""&amp;G496&amp;""""&amp;","&amp;""""&amp;"description"&amp;""""&amp;":"&amp;""""&amp;H496&amp;""""&amp;","&amp;""""&amp;"price"&amp;""""&amp;":"&amp;""""&amp;H496&amp;""""&amp;"},"</f>
        <v>{"id":"495","car_part_id":"495","bestbuy_id":"0","category":"battery","brand":"energizer","name":"0","value":"","description":"","price":""},</v>
      </c>
      <c r="W496" s="5" t="str">
        <f aca="false">IFERROR(VLOOKUP(B496,Sheet11!$B$2:$I$70,7,0),"")</f>
        <v/>
      </c>
      <c r="X496" s="5" t="str">
        <f aca="false">TRIM(I496)&amp;TRIM(W496)</f>
        <v>{"id":"495","car_part_id":"495","bestbuy_id":"0","category":"battery","brand":"energizer","name":"0","value":"","description":"","price":""},</v>
      </c>
    </row>
    <row r="497" customFormat="false" ht="13.8" hidden="false" customHeight="false" outlineLevel="0" collapsed="false">
      <c r="A497" s="5" t="n">
        <v>496</v>
      </c>
      <c r="B497" s="5" t="n">
        <v>496</v>
      </c>
      <c r="C497" s="5" t="n">
        <f aca="false">VLOOKUP(A497,car_part!$A$2:$K$620,11,0)</f>
        <v>0</v>
      </c>
      <c r="D497" s="5" t="s">
        <v>784</v>
      </c>
      <c r="E497" s="5" t="s">
        <v>785</v>
      </c>
      <c r="F497" s="0"/>
      <c r="G497" s="20"/>
      <c r="I497" s="5" t="str">
        <f aca="false">"{"&amp;""""&amp;"id"&amp;""""&amp;":"&amp;""""&amp;A497&amp;""""&amp;","&amp;""""&amp;"car_part_id"&amp;""""&amp;":"&amp;""""&amp;B497&amp;""""&amp;","&amp;""""&amp;"bestbuy_id"&amp;""""&amp;":"&amp;""""&amp;C497&amp;""""&amp;","&amp;""""&amp;"category"&amp;""""&amp;":"&amp;""""&amp;D497&amp;""""&amp;","&amp;""""&amp;"brand"&amp;""""&amp;":"&amp;""""&amp;E497&amp;""""&amp;","&amp;""""&amp;"name"&amp;""""&amp;":"&amp;""""&amp;F497&amp;""""&amp;","&amp;""""&amp;"value"&amp;""""&amp;":"&amp;""""&amp;G497&amp;""""&amp;","&amp;""""&amp;"description"&amp;""""&amp;":"&amp;""""&amp;H497&amp;""""&amp;","&amp;""""&amp;"price"&amp;""""&amp;":"&amp;""""&amp;H497&amp;""""&amp;"},"</f>
        <v>{"id":"496","car_part_id":"496","bestbuy_id":"0","category":"battery","brand":"energizer","name":"","value":"","description":"","price":""},</v>
      </c>
      <c r="W497" s="5" t="str">
        <f aca="false">IFERROR(VLOOKUP(B497,Sheet11!$B$2:$I$70,7,0),"")</f>
        <v/>
      </c>
      <c r="X497" s="5" t="str">
        <f aca="false">TRIM(I497)&amp;TRIM(W497)</f>
        <v>{"id":"496","car_part_id":"496","bestbuy_id":"0","category":"battery","brand":"energizer","name":"","value":"","description":"","price":""},</v>
      </c>
    </row>
    <row r="498" customFormat="false" ht="13.8" hidden="false" customHeight="false" outlineLevel="0" collapsed="false">
      <c r="A498" s="5" t="n">
        <v>497</v>
      </c>
      <c r="B498" s="5" t="n">
        <v>497</v>
      </c>
      <c r="C498" s="5" t="n">
        <f aca="false">VLOOKUP(A498,car_part!$A$2:$K$620,11,0)</f>
        <v>0</v>
      </c>
      <c r="D498" s="5" t="s">
        <v>784</v>
      </c>
      <c r="E498" s="5" t="s">
        <v>785</v>
      </c>
      <c r="F498" s="0"/>
      <c r="G498" s="20"/>
      <c r="I498" s="5" t="str">
        <f aca="false">"{"&amp;""""&amp;"id"&amp;""""&amp;":"&amp;""""&amp;A498&amp;""""&amp;","&amp;""""&amp;"car_part_id"&amp;""""&amp;":"&amp;""""&amp;B498&amp;""""&amp;","&amp;""""&amp;"bestbuy_id"&amp;""""&amp;":"&amp;""""&amp;C498&amp;""""&amp;","&amp;""""&amp;"category"&amp;""""&amp;":"&amp;""""&amp;D498&amp;""""&amp;","&amp;""""&amp;"brand"&amp;""""&amp;":"&amp;""""&amp;E498&amp;""""&amp;","&amp;""""&amp;"name"&amp;""""&amp;":"&amp;""""&amp;F498&amp;""""&amp;","&amp;""""&amp;"value"&amp;""""&amp;":"&amp;""""&amp;G498&amp;""""&amp;","&amp;""""&amp;"description"&amp;""""&amp;":"&amp;""""&amp;H498&amp;""""&amp;","&amp;""""&amp;"price"&amp;""""&amp;":"&amp;""""&amp;H498&amp;""""&amp;"},"</f>
        <v>{"id":"497","car_part_id":"497","bestbuy_id":"0","category":"battery","brand":"energizer","name":"","value":"","description":"","price":""},</v>
      </c>
      <c r="W498" s="5" t="str">
        <f aca="false">IFERROR(VLOOKUP(B498,Sheet11!$B$2:$I$70,7,0),"")</f>
        <v/>
      </c>
      <c r="X498" s="5" t="str">
        <f aca="false">TRIM(I498)&amp;TRIM(W498)</f>
        <v>{"id":"497","car_part_id":"497","bestbuy_id":"0","category":"battery","brand":"energizer","name":"","value":"","description":"","price":""},</v>
      </c>
    </row>
    <row r="499" customFormat="false" ht="13.8" hidden="false" customHeight="false" outlineLevel="0" collapsed="false">
      <c r="A499" s="5" t="n">
        <v>498</v>
      </c>
      <c r="B499" s="5" t="n">
        <v>498</v>
      </c>
      <c r="C499" s="5" t="n">
        <f aca="false">VLOOKUP(A499,car_part!$A$2:$K$620,11,0)</f>
        <v>0</v>
      </c>
      <c r="D499" s="5" t="s">
        <v>784</v>
      </c>
      <c r="E499" s="5" t="s">
        <v>785</v>
      </c>
      <c r="F499" s="0"/>
      <c r="G499" s="20"/>
      <c r="I499" s="5" t="str">
        <f aca="false">"{"&amp;""""&amp;"id"&amp;""""&amp;":"&amp;""""&amp;A499&amp;""""&amp;","&amp;""""&amp;"car_part_id"&amp;""""&amp;":"&amp;""""&amp;B499&amp;""""&amp;","&amp;""""&amp;"bestbuy_id"&amp;""""&amp;":"&amp;""""&amp;C499&amp;""""&amp;","&amp;""""&amp;"category"&amp;""""&amp;":"&amp;""""&amp;D499&amp;""""&amp;","&amp;""""&amp;"brand"&amp;""""&amp;":"&amp;""""&amp;E499&amp;""""&amp;","&amp;""""&amp;"name"&amp;""""&amp;":"&amp;""""&amp;F499&amp;""""&amp;","&amp;""""&amp;"value"&amp;""""&amp;":"&amp;""""&amp;G499&amp;""""&amp;","&amp;""""&amp;"description"&amp;""""&amp;":"&amp;""""&amp;H499&amp;""""&amp;","&amp;""""&amp;"price"&amp;""""&amp;":"&amp;""""&amp;H499&amp;""""&amp;"},"</f>
        <v>{"id":"498","car_part_id":"498","bestbuy_id":"0","category":"battery","brand":"energizer","name":"","value":"","description":"","price":""},</v>
      </c>
      <c r="W499" s="5" t="str">
        <f aca="false">IFERROR(VLOOKUP(B499,Sheet11!$B$2:$I$70,7,0),"")</f>
        <v/>
      </c>
      <c r="X499" s="5" t="str">
        <f aca="false">TRIM(I499)&amp;TRIM(W499)</f>
        <v>{"id":"498","car_part_id":"498","bestbuy_id":"0","category":"battery","brand":"energizer","name":"","value":"","description":"","price":""},</v>
      </c>
    </row>
    <row r="500" customFormat="false" ht="13.8" hidden="false" customHeight="false" outlineLevel="0" collapsed="false">
      <c r="A500" s="5" t="n">
        <v>499</v>
      </c>
      <c r="B500" s="5" t="n">
        <v>499</v>
      </c>
      <c r="C500" s="5" t="n">
        <f aca="false">VLOOKUP(A500,car_part!$A$2:$K$620,11,0)</f>
        <v>0</v>
      </c>
      <c r="D500" s="5" t="s">
        <v>784</v>
      </c>
      <c r="E500" s="5" t="s">
        <v>785</v>
      </c>
      <c r="F500" s="0"/>
      <c r="G500" s="20"/>
      <c r="I500" s="5" t="str">
        <f aca="false">"{"&amp;""""&amp;"id"&amp;""""&amp;":"&amp;""""&amp;A500&amp;""""&amp;","&amp;""""&amp;"car_part_id"&amp;""""&amp;":"&amp;""""&amp;B500&amp;""""&amp;","&amp;""""&amp;"bestbuy_id"&amp;""""&amp;":"&amp;""""&amp;C500&amp;""""&amp;","&amp;""""&amp;"category"&amp;""""&amp;":"&amp;""""&amp;D500&amp;""""&amp;","&amp;""""&amp;"brand"&amp;""""&amp;":"&amp;""""&amp;E500&amp;""""&amp;","&amp;""""&amp;"name"&amp;""""&amp;":"&amp;""""&amp;F500&amp;""""&amp;","&amp;""""&amp;"value"&amp;""""&amp;":"&amp;""""&amp;G500&amp;""""&amp;","&amp;""""&amp;"description"&amp;""""&amp;":"&amp;""""&amp;H500&amp;""""&amp;","&amp;""""&amp;"price"&amp;""""&amp;":"&amp;""""&amp;H500&amp;""""&amp;"},"</f>
        <v>{"id":"499","car_part_id":"499","bestbuy_id":"0","category":"battery","brand":"energizer","name":"","value":"","description":"","price":""},</v>
      </c>
      <c r="W500" s="5" t="str">
        <f aca="false">IFERROR(VLOOKUP(B500,Sheet11!$B$2:$I$70,7,0),"")</f>
        <v/>
      </c>
      <c r="X500" s="5" t="str">
        <f aca="false">TRIM(I500)&amp;TRIM(W500)</f>
        <v>{"id":"499","car_part_id":"499","bestbuy_id":"0","category":"battery","brand":"energizer","name":"","value":"","description":"","price":""},</v>
      </c>
    </row>
    <row r="501" customFormat="false" ht="13.8" hidden="false" customHeight="false" outlineLevel="0" collapsed="false">
      <c r="A501" s="5" t="n">
        <v>500</v>
      </c>
      <c r="B501" s="5" t="n">
        <v>500</v>
      </c>
      <c r="C501" s="5" t="n">
        <f aca="false">VLOOKUP(A501,car_part!$A$2:$K$620,11,0)</f>
        <v>0</v>
      </c>
      <c r="D501" s="5" t="s">
        <v>784</v>
      </c>
      <c r="E501" s="5" t="s">
        <v>785</v>
      </c>
      <c r="F501" s="5" t="n">
        <f aca="false">VLOOKUP(B501,car_part!A501:H1119,8,0)</f>
        <v>0</v>
      </c>
      <c r="G501" s="20"/>
      <c r="I501" s="5" t="str">
        <f aca="false">"{"&amp;""""&amp;"id"&amp;""""&amp;":"&amp;""""&amp;A501&amp;""""&amp;","&amp;""""&amp;"car_part_id"&amp;""""&amp;":"&amp;""""&amp;B501&amp;""""&amp;","&amp;""""&amp;"bestbuy_id"&amp;""""&amp;":"&amp;""""&amp;C501&amp;""""&amp;","&amp;""""&amp;"category"&amp;""""&amp;":"&amp;""""&amp;D501&amp;""""&amp;","&amp;""""&amp;"brand"&amp;""""&amp;":"&amp;""""&amp;E501&amp;""""&amp;","&amp;""""&amp;"name"&amp;""""&amp;":"&amp;""""&amp;F501&amp;""""&amp;","&amp;""""&amp;"value"&amp;""""&amp;":"&amp;""""&amp;G501&amp;""""&amp;","&amp;""""&amp;"description"&amp;""""&amp;":"&amp;""""&amp;H501&amp;""""&amp;","&amp;""""&amp;"price"&amp;""""&amp;":"&amp;""""&amp;H501&amp;""""&amp;"},"</f>
        <v>{"id":"500","car_part_id":"500","bestbuy_id":"0","category":"battery","brand":"energizer","name":"0","value":"","description":"","price":""},</v>
      </c>
      <c r="W501" s="5" t="str">
        <f aca="false">IFERROR(VLOOKUP(B501,Sheet11!$B$2:$I$70,7,0),"")</f>
        <v/>
      </c>
      <c r="X501" s="5" t="str">
        <f aca="false">TRIM(I501)&amp;TRIM(W501)</f>
        <v>{"id":"500","car_part_id":"500","bestbuy_id":"0","category":"battery","brand":"energizer","name":"0","value":"","description":"","price":""},</v>
      </c>
    </row>
    <row r="502" customFormat="false" ht="13.8" hidden="false" customHeight="false" outlineLevel="0" collapsed="false">
      <c r="A502" s="5" t="n">
        <v>501</v>
      </c>
      <c r="B502" s="5" t="n">
        <v>501</v>
      </c>
      <c r="C502" s="5" t="n">
        <f aca="false">VLOOKUP(A502,car_part!$A$2:$K$620,11,0)</f>
        <v>2002</v>
      </c>
      <c r="D502" s="5" t="s">
        <v>784</v>
      </c>
      <c r="E502" s="5" t="s">
        <v>785</v>
      </c>
      <c r="F502" s="5" t="n">
        <f aca="false">VLOOKUP(B502,car_part!A502:H1120,8,0)</f>
        <v>0</v>
      </c>
      <c r="G502" s="20"/>
      <c r="H502" s="21" t="n">
        <v>14150</v>
      </c>
      <c r="I502" s="5" t="str">
        <f aca="false">"{"&amp;""""&amp;"id"&amp;""""&amp;":"&amp;""""&amp;A502&amp;""""&amp;","&amp;""""&amp;"car_part_id"&amp;""""&amp;":"&amp;""""&amp;B502&amp;""""&amp;","&amp;""""&amp;"bestbuy_id"&amp;""""&amp;":"&amp;""""&amp;C502&amp;""""&amp;","&amp;""""&amp;"category"&amp;""""&amp;":"&amp;""""&amp;D502&amp;""""&amp;","&amp;""""&amp;"brand"&amp;""""&amp;":"&amp;""""&amp;E502&amp;""""&amp;","&amp;""""&amp;"name"&amp;""""&amp;":"&amp;""""&amp;F502&amp;""""&amp;","&amp;""""&amp;"value"&amp;""""&amp;":"&amp;""""&amp;G502&amp;""""&amp;","&amp;""""&amp;"description"&amp;""""&amp;":"&amp;""""&amp;H502&amp;""""&amp;","&amp;""""&amp;"price"&amp;""""&amp;":"&amp;""""&amp;H502&amp;""""&amp;"},"</f>
        <v>{"id":"501","car_part_id":"501","bestbuy_id":"2002","category":"battery","brand":"energizer","name":"0","value":"","description":"14150","price":"14150"},</v>
      </c>
      <c r="W502" s="5" t="str">
        <f aca="false">IFERROR(VLOOKUP(B502,Sheet11!$B$2:$I$70,7,0),"")</f>
        <v/>
      </c>
      <c r="X502" s="5" t="str">
        <f aca="false">TRIM(I502)&amp;TRIM(W502)</f>
        <v>{"id":"501","car_part_id":"501","bestbuy_id":"2002","category":"battery","brand":"energizer","name":"0","value":"","description":"14150","price":"14150"},</v>
      </c>
    </row>
    <row r="503" customFormat="false" ht="13.8" hidden="false" customHeight="false" outlineLevel="0" collapsed="false">
      <c r="A503" s="5" t="n">
        <v>502</v>
      </c>
      <c r="B503" s="5" t="n">
        <v>502</v>
      </c>
      <c r="C503" s="5" t="n">
        <f aca="false">VLOOKUP(A503,car_part!$A$2:$K$620,11,0)</f>
        <v>0</v>
      </c>
      <c r="D503" s="5" t="s">
        <v>784</v>
      </c>
      <c r="E503" s="5" t="s">
        <v>785</v>
      </c>
      <c r="F503" s="5" t="str">
        <f aca="false">VLOOKUP(B503,car_part!A503:H1121,8,0)</f>
        <v>DIN88</v>
      </c>
      <c r="G503" s="20"/>
      <c r="I503" s="5" t="str">
        <f aca="false">"{"&amp;""""&amp;"id"&amp;""""&amp;":"&amp;""""&amp;A503&amp;""""&amp;","&amp;""""&amp;"car_part_id"&amp;""""&amp;":"&amp;""""&amp;B503&amp;""""&amp;","&amp;""""&amp;"bestbuy_id"&amp;""""&amp;":"&amp;""""&amp;C503&amp;""""&amp;","&amp;""""&amp;"category"&amp;""""&amp;":"&amp;""""&amp;D503&amp;""""&amp;","&amp;""""&amp;"brand"&amp;""""&amp;":"&amp;""""&amp;E503&amp;""""&amp;","&amp;""""&amp;"name"&amp;""""&amp;":"&amp;""""&amp;F503&amp;""""&amp;","&amp;""""&amp;"value"&amp;""""&amp;":"&amp;""""&amp;G503&amp;""""&amp;","&amp;""""&amp;"description"&amp;""""&amp;":"&amp;""""&amp;H503&amp;""""&amp;","&amp;""""&amp;"price"&amp;""""&amp;":"&amp;""""&amp;H503&amp;""""&amp;"},"</f>
        <v>{"id":"502","car_part_id":"502","bestbuy_id":"0","category":"battery","brand":"energizer","name":"DIN88","value":"","description":"","price":""},</v>
      </c>
      <c r="W503" s="5" t="str">
        <f aca="false">IFERROR(VLOOKUP(B503,Sheet11!$B$2:$I$70,7,0),"")</f>
        <v/>
      </c>
      <c r="X503" s="5" t="str">
        <f aca="false">TRIM(I503)&amp;TRIM(W503)</f>
        <v>{"id":"502","car_part_id":"502","bestbuy_id":"0","category":"battery","brand":"energizer","name":"DIN88","value":"","description":"","price":""},</v>
      </c>
    </row>
    <row r="504" customFormat="false" ht="13.8" hidden="false" customHeight="false" outlineLevel="0" collapsed="false">
      <c r="A504" s="5" t="n">
        <v>503</v>
      </c>
      <c r="B504" s="5" t="n">
        <v>503</v>
      </c>
      <c r="C504" s="5" t="n">
        <f aca="false">VLOOKUP(A504,car_part!$A$2:$K$620,11,0)</f>
        <v>2003</v>
      </c>
      <c r="D504" s="5" t="s">
        <v>784</v>
      </c>
      <c r="E504" s="5" t="s">
        <v>785</v>
      </c>
      <c r="F504" s="5" t="str">
        <f aca="false">VLOOKUP(B504,car_part!A504:H1122,8,0)</f>
        <v>DIN88</v>
      </c>
      <c r="G504" s="20"/>
      <c r="H504" s="21" t="n">
        <v>17020</v>
      </c>
      <c r="I504" s="5" t="str">
        <f aca="false">"{"&amp;""""&amp;"id"&amp;""""&amp;":"&amp;""""&amp;A504&amp;""""&amp;","&amp;""""&amp;"car_part_id"&amp;""""&amp;":"&amp;""""&amp;B504&amp;""""&amp;","&amp;""""&amp;"bestbuy_id"&amp;""""&amp;":"&amp;""""&amp;C504&amp;""""&amp;","&amp;""""&amp;"category"&amp;""""&amp;":"&amp;""""&amp;D504&amp;""""&amp;","&amp;""""&amp;"brand"&amp;""""&amp;":"&amp;""""&amp;E504&amp;""""&amp;","&amp;""""&amp;"name"&amp;""""&amp;":"&amp;""""&amp;F504&amp;""""&amp;","&amp;""""&amp;"value"&amp;""""&amp;":"&amp;""""&amp;G504&amp;""""&amp;","&amp;""""&amp;"description"&amp;""""&amp;":"&amp;""""&amp;H504&amp;""""&amp;","&amp;""""&amp;"price"&amp;""""&amp;":"&amp;""""&amp;H504&amp;""""&amp;"},"</f>
        <v>{"id":"503","car_part_id":"503","bestbuy_id":"2003","category":"battery","brand":"energizer","name":"DIN88","value":"","description":"17020","price":"17020"},</v>
      </c>
      <c r="W504" s="5" t="str">
        <f aca="false">IFERROR(VLOOKUP(B504,Sheet11!$B$2:$I$70,7,0),"")</f>
        <v/>
      </c>
      <c r="X504" s="5" t="str">
        <f aca="false">TRIM(I504)&amp;TRIM(W504)</f>
        <v>{"id":"503","car_part_id":"503","bestbuy_id":"2003","category":"battery","brand":"energizer","name":"DIN88","value":"","description":"17020","price":"17020"},</v>
      </c>
    </row>
    <row r="505" customFormat="false" ht="13.8" hidden="false" customHeight="false" outlineLevel="0" collapsed="false">
      <c r="A505" s="5" t="n">
        <v>504</v>
      </c>
      <c r="B505" s="5" t="n">
        <v>504</v>
      </c>
      <c r="C505" s="5" t="n">
        <f aca="false">VLOOKUP(A505,car_part!$A$2:$K$620,11,0)</f>
        <v>0</v>
      </c>
      <c r="D505" s="5" t="s">
        <v>784</v>
      </c>
      <c r="E505" s="5" t="s">
        <v>785</v>
      </c>
      <c r="F505" s="5" t="str">
        <f aca="false">VLOOKUP(B505,car_part!A505:H1123,8,0)</f>
        <v>DIN88</v>
      </c>
      <c r="G505" s="20"/>
      <c r="I505" s="5" t="str">
        <f aca="false">"{"&amp;""""&amp;"id"&amp;""""&amp;":"&amp;""""&amp;A505&amp;""""&amp;","&amp;""""&amp;"car_part_id"&amp;""""&amp;":"&amp;""""&amp;B505&amp;""""&amp;","&amp;""""&amp;"bestbuy_id"&amp;""""&amp;":"&amp;""""&amp;C505&amp;""""&amp;","&amp;""""&amp;"category"&amp;""""&amp;":"&amp;""""&amp;D505&amp;""""&amp;","&amp;""""&amp;"brand"&amp;""""&amp;":"&amp;""""&amp;E505&amp;""""&amp;","&amp;""""&amp;"name"&amp;""""&amp;":"&amp;""""&amp;F505&amp;""""&amp;","&amp;""""&amp;"value"&amp;""""&amp;":"&amp;""""&amp;G505&amp;""""&amp;","&amp;""""&amp;"description"&amp;""""&amp;":"&amp;""""&amp;H505&amp;""""&amp;","&amp;""""&amp;"price"&amp;""""&amp;":"&amp;""""&amp;H505&amp;""""&amp;"},"</f>
        <v>{"id":"504","car_part_id":"504","bestbuy_id":"0","category":"battery","brand":"energizer","name":"DIN88","value":"","description":"","price":""},</v>
      </c>
      <c r="W505" s="5" t="str">
        <f aca="false">IFERROR(VLOOKUP(B505,Sheet11!$B$2:$I$70,7,0),"")</f>
        <v/>
      </c>
      <c r="X505" s="5" t="str">
        <f aca="false">TRIM(I505)&amp;TRIM(W505)</f>
        <v>{"id":"504","car_part_id":"504","bestbuy_id":"0","category":"battery","brand":"energizer","name":"DIN88","value":"","description":"","price":""},</v>
      </c>
    </row>
    <row r="506" customFormat="false" ht="13.8" hidden="false" customHeight="false" outlineLevel="0" collapsed="false">
      <c r="A506" s="5" t="n">
        <v>505</v>
      </c>
      <c r="B506" s="5" t="n">
        <v>505</v>
      </c>
      <c r="C506" s="5" t="n">
        <f aca="false">VLOOKUP(A506,car_part!$A$2:$K$620,11,0)</f>
        <v>2003</v>
      </c>
      <c r="D506" s="5" t="s">
        <v>784</v>
      </c>
      <c r="E506" s="5" t="s">
        <v>785</v>
      </c>
      <c r="F506" s="5" t="str">
        <f aca="false">VLOOKUP(B506,car_part!A506:H1124,8,0)</f>
        <v>DIN88</v>
      </c>
      <c r="G506" s="20"/>
      <c r="H506" s="21" t="n">
        <v>17020</v>
      </c>
      <c r="I506" s="5" t="str">
        <f aca="false">"{"&amp;""""&amp;"id"&amp;""""&amp;":"&amp;""""&amp;A506&amp;""""&amp;","&amp;""""&amp;"car_part_id"&amp;""""&amp;":"&amp;""""&amp;B506&amp;""""&amp;","&amp;""""&amp;"bestbuy_id"&amp;""""&amp;":"&amp;""""&amp;C506&amp;""""&amp;","&amp;""""&amp;"category"&amp;""""&amp;":"&amp;""""&amp;D506&amp;""""&amp;","&amp;""""&amp;"brand"&amp;""""&amp;":"&amp;""""&amp;E506&amp;""""&amp;","&amp;""""&amp;"name"&amp;""""&amp;":"&amp;""""&amp;F506&amp;""""&amp;","&amp;""""&amp;"value"&amp;""""&amp;":"&amp;""""&amp;G506&amp;""""&amp;","&amp;""""&amp;"description"&amp;""""&amp;":"&amp;""""&amp;H506&amp;""""&amp;","&amp;""""&amp;"price"&amp;""""&amp;":"&amp;""""&amp;H506&amp;""""&amp;"},"</f>
        <v>{"id":"505","car_part_id":"505","bestbuy_id":"2003","category":"battery","brand":"energizer","name":"DIN88","value":"","description":"17020","price":"17020"},</v>
      </c>
      <c r="W506" s="5" t="str">
        <f aca="false">IFERROR(VLOOKUP(B506,Sheet11!$B$2:$I$70,7,0),"")</f>
        <v/>
      </c>
      <c r="X506" s="5" t="str">
        <f aca="false">TRIM(I506)&amp;TRIM(W506)</f>
        <v>{"id":"505","car_part_id":"505","bestbuy_id":"2003","category":"battery","brand":"energizer","name":"DIN88","value":"","description":"17020","price":"17020"},</v>
      </c>
    </row>
    <row r="507" customFormat="false" ht="13.8" hidden="false" customHeight="false" outlineLevel="0" collapsed="false">
      <c r="A507" s="5" t="n">
        <v>506</v>
      </c>
      <c r="B507" s="5" t="n">
        <v>506</v>
      </c>
      <c r="C507" s="5" t="n">
        <f aca="false">VLOOKUP(A507,car_part!$A$2:$K$620,11,0)</f>
        <v>0</v>
      </c>
      <c r="D507" s="5" t="s">
        <v>784</v>
      </c>
      <c r="E507" s="5" t="s">
        <v>785</v>
      </c>
      <c r="F507" s="5" t="n">
        <f aca="false">VLOOKUP(B507,car_part!A507:H1125,8,0)</f>
        <v>0</v>
      </c>
      <c r="G507" s="20"/>
      <c r="I507" s="5" t="str">
        <f aca="false">"{"&amp;""""&amp;"id"&amp;""""&amp;":"&amp;""""&amp;A507&amp;""""&amp;","&amp;""""&amp;"car_part_id"&amp;""""&amp;":"&amp;""""&amp;B507&amp;""""&amp;","&amp;""""&amp;"bestbuy_id"&amp;""""&amp;":"&amp;""""&amp;C507&amp;""""&amp;","&amp;""""&amp;"category"&amp;""""&amp;":"&amp;""""&amp;D507&amp;""""&amp;","&amp;""""&amp;"brand"&amp;""""&amp;":"&amp;""""&amp;E507&amp;""""&amp;","&amp;""""&amp;"name"&amp;""""&amp;":"&amp;""""&amp;F507&amp;""""&amp;","&amp;""""&amp;"value"&amp;""""&amp;":"&amp;""""&amp;G507&amp;""""&amp;","&amp;""""&amp;"description"&amp;""""&amp;":"&amp;""""&amp;H507&amp;""""&amp;","&amp;""""&amp;"price"&amp;""""&amp;":"&amp;""""&amp;H507&amp;""""&amp;"},"</f>
        <v>{"id":"506","car_part_id":"506","bestbuy_id":"0","category":"battery","brand":"energizer","name":"0","value":"","description":"","price":""},</v>
      </c>
      <c r="W507" s="5" t="str">
        <f aca="false">IFERROR(VLOOKUP(B507,Sheet11!$B$2:$I$70,7,0),"")</f>
        <v/>
      </c>
      <c r="X507" s="5" t="str">
        <f aca="false">TRIM(I507)&amp;TRIM(W507)</f>
        <v>{"id":"506","car_part_id":"506","bestbuy_id":"0","category":"battery","brand":"energizer","name":"0","value":"","description":"","price":""},</v>
      </c>
    </row>
    <row r="508" customFormat="false" ht="13.8" hidden="false" customHeight="false" outlineLevel="0" collapsed="false">
      <c r="A508" s="5" t="n">
        <v>507</v>
      </c>
      <c r="B508" s="5" t="n">
        <v>507</v>
      </c>
      <c r="C508" s="5" t="n">
        <f aca="false">VLOOKUP(A508,car_part!$A$2:$K$620,11,0)</f>
        <v>2003</v>
      </c>
      <c r="D508" s="5" t="s">
        <v>784</v>
      </c>
      <c r="E508" s="5" t="s">
        <v>785</v>
      </c>
      <c r="F508" s="0"/>
      <c r="G508" s="20"/>
      <c r="H508" s="21" t="n">
        <v>17020</v>
      </c>
      <c r="I508" s="5" t="str">
        <f aca="false">"{"&amp;""""&amp;"id"&amp;""""&amp;":"&amp;""""&amp;A508&amp;""""&amp;","&amp;""""&amp;"car_part_id"&amp;""""&amp;":"&amp;""""&amp;B508&amp;""""&amp;","&amp;""""&amp;"bestbuy_id"&amp;""""&amp;":"&amp;""""&amp;C508&amp;""""&amp;","&amp;""""&amp;"category"&amp;""""&amp;":"&amp;""""&amp;D508&amp;""""&amp;","&amp;""""&amp;"brand"&amp;""""&amp;":"&amp;""""&amp;E508&amp;""""&amp;","&amp;""""&amp;"name"&amp;""""&amp;":"&amp;""""&amp;F508&amp;""""&amp;","&amp;""""&amp;"value"&amp;""""&amp;":"&amp;""""&amp;G508&amp;""""&amp;","&amp;""""&amp;"description"&amp;""""&amp;":"&amp;""""&amp;H508&amp;""""&amp;","&amp;""""&amp;"price"&amp;""""&amp;":"&amp;""""&amp;H508&amp;""""&amp;"},"</f>
        <v>{"id":"507","car_part_id":"507","bestbuy_id":"2003","category":"battery","brand":"energizer","name":"","value":"","description":"17020","price":"17020"},</v>
      </c>
      <c r="W508" s="5" t="str">
        <f aca="false">IFERROR(VLOOKUP(B508,Sheet11!$B$2:$I$70,7,0),"")</f>
        <v/>
      </c>
      <c r="X508" s="5" t="str">
        <f aca="false">TRIM(I508)&amp;TRIM(W508)</f>
        <v>{"id":"507","car_part_id":"507","bestbuy_id":"2003","category":"battery","brand":"energizer","name":"","value":"","description":"17020","price":"17020"},</v>
      </c>
    </row>
    <row r="509" customFormat="false" ht="13.8" hidden="false" customHeight="false" outlineLevel="0" collapsed="false">
      <c r="A509" s="5" t="n">
        <v>508</v>
      </c>
      <c r="B509" s="5" t="n">
        <v>508</v>
      </c>
      <c r="C509" s="5" t="n">
        <f aca="false">VLOOKUP(A509,car_part!$A$2:$K$620,11,0)</f>
        <v>2004</v>
      </c>
      <c r="D509" s="5" t="s">
        <v>784</v>
      </c>
      <c r="E509" s="5" t="s">
        <v>785</v>
      </c>
      <c r="F509" s="0"/>
      <c r="G509" s="20"/>
      <c r="H509" s="21" t="n">
        <v>15850</v>
      </c>
      <c r="I509" s="5" t="str">
        <f aca="false">"{"&amp;""""&amp;"id"&amp;""""&amp;":"&amp;""""&amp;A509&amp;""""&amp;","&amp;""""&amp;"car_part_id"&amp;""""&amp;":"&amp;""""&amp;B509&amp;""""&amp;","&amp;""""&amp;"bestbuy_id"&amp;""""&amp;":"&amp;""""&amp;C509&amp;""""&amp;","&amp;""""&amp;"category"&amp;""""&amp;":"&amp;""""&amp;D509&amp;""""&amp;","&amp;""""&amp;"brand"&amp;""""&amp;":"&amp;""""&amp;E509&amp;""""&amp;","&amp;""""&amp;"name"&amp;""""&amp;":"&amp;""""&amp;F509&amp;""""&amp;","&amp;""""&amp;"value"&amp;""""&amp;":"&amp;""""&amp;G509&amp;""""&amp;","&amp;""""&amp;"description"&amp;""""&amp;":"&amp;""""&amp;H509&amp;""""&amp;","&amp;""""&amp;"price"&amp;""""&amp;":"&amp;""""&amp;H509&amp;""""&amp;"},"</f>
        <v>{"id":"508","car_part_id":"508","bestbuy_id":"2004","category":"battery","brand":"energizer","name":"","value":"","description":"15850","price":"15850"},</v>
      </c>
      <c r="W509" s="5" t="str">
        <f aca="false">IFERROR(VLOOKUP(B509,Sheet11!$B$2:$I$70,7,0),"")</f>
        <v/>
      </c>
      <c r="X509" s="5" t="str">
        <f aca="false">TRIM(I509)&amp;TRIM(W509)</f>
        <v>{"id":"508","car_part_id":"508","bestbuy_id":"2004","category":"battery","brand":"energizer","name":"","value":"","description":"15850","price":"15850"},</v>
      </c>
    </row>
    <row r="510" customFormat="false" ht="13.8" hidden="false" customHeight="false" outlineLevel="0" collapsed="false">
      <c r="A510" s="5" t="n">
        <v>509</v>
      </c>
      <c r="B510" s="5" t="n">
        <v>509</v>
      </c>
      <c r="C510" s="5" t="n">
        <f aca="false">VLOOKUP(A510,car_part!$A$2:$K$620,11,0)</f>
        <v>2004</v>
      </c>
      <c r="D510" s="5" t="s">
        <v>784</v>
      </c>
      <c r="E510" s="5" t="s">
        <v>785</v>
      </c>
      <c r="F510" s="0"/>
      <c r="G510" s="20"/>
      <c r="H510" s="21" t="n">
        <v>15850</v>
      </c>
      <c r="I510" s="5" t="str">
        <f aca="false">"{"&amp;""""&amp;"id"&amp;""""&amp;":"&amp;""""&amp;A510&amp;""""&amp;","&amp;""""&amp;"car_part_id"&amp;""""&amp;":"&amp;""""&amp;B510&amp;""""&amp;","&amp;""""&amp;"bestbuy_id"&amp;""""&amp;":"&amp;""""&amp;C510&amp;""""&amp;","&amp;""""&amp;"category"&amp;""""&amp;":"&amp;""""&amp;D510&amp;""""&amp;","&amp;""""&amp;"brand"&amp;""""&amp;":"&amp;""""&amp;E510&amp;""""&amp;","&amp;""""&amp;"name"&amp;""""&amp;":"&amp;""""&amp;F510&amp;""""&amp;","&amp;""""&amp;"value"&amp;""""&amp;":"&amp;""""&amp;G510&amp;""""&amp;","&amp;""""&amp;"description"&amp;""""&amp;":"&amp;""""&amp;H510&amp;""""&amp;","&amp;""""&amp;"price"&amp;""""&amp;":"&amp;""""&amp;H510&amp;""""&amp;"},"</f>
        <v>{"id":"509","car_part_id":"509","bestbuy_id":"2004","category":"battery","brand":"energizer","name":"","value":"","description":"15850","price":"15850"},</v>
      </c>
      <c r="W510" s="5" t="str">
        <f aca="false">IFERROR(VLOOKUP(B510,Sheet11!$B$2:$I$70,7,0),"")</f>
        <v/>
      </c>
      <c r="X510" s="5" t="str">
        <f aca="false">TRIM(I510)&amp;TRIM(W510)</f>
        <v>{"id":"509","car_part_id":"509","bestbuy_id":"2004","category":"battery","brand":"energizer","name":"","value":"","description":"15850","price":"15850"},</v>
      </c>
    </row>
    <row r="511" customFormat="false" ht="13.8" hidden="false" customHeight="false" outlineLevel="0" collapsed="false">
      <c r="A511" s="5" t="n">
        <v>510</v>
      </c>
      <c r="B511" s="5" t="n">
        <v>510</v>
      </c>
      <c r="C511" s="5" t="n">
        <f aca="false">VLOOKUP(A511,car_part!$A$2:$K$620,11,0)</f>
        <v>2004</v>
      </c>
      <c r="D511" s="5" t="s">
        <v>784</v>
      </c>
      <c r="E511" s="5" t="s">
        <v>785</v>
      </c>
      <c r="F511" s="5" t="n">
        <f aca="false">VLOOKUP(B511,car_part!A511:H1129,8,0)</f>
        <v>0</v>
      </c>
      <c r="G511" s="25"/>
      <c r="H511" s="21" t="n">
        <v>15850</v>
      </c>
      <c r="I511" s="5" t="str">
        <f aca="false">"{"&amp;""""&amp;"id"&amp;""""&amp;":"&amp;""""&amp;A511&amp;""""&amp;","&amp;""""&amp;"car_part_id"&amp;""""&amp;":"&amp;""""&amp;B511&amp;""""&amp;","&amp;""""&amp;"bestbuy_id"&amp;""""&amp;":"&amp;""""&amp;C511&amp;""""&amp;","&amp;""""&amp;"category"&amp;""""&amp;":"&amp;""""&amp;D511&amp;""""&amp;","&amp;""""&amp;"brand"&amp;""""&amp;":"&amp;""""&amp;E511&amp;""""&amp;","&amp;""""&amp;"name"&amp;""""&amp;":"&amp;""""&amp;F511&amp;""""&amp;","&amp;""""&amp;"value"&amp;""""&amp;":"&amp;""""&amp;G511&amp;""""&amp;","&amp;""""&amp;"description"&amp;""""&amp;":"&amp;""""&amp;H511&amp;""""&amp;","&amp;""""&amp;"price"&amp;""""&amp;":"&amp;""""&amp;H511&amp;""""&amp;"},"</f>
        <v>{"id":"510","car_part_id":"510","bestbuy_id":"2004","category":"battery","brand":"energizer","name":"0","value":"","description":"15850","price":"15850"},</v>
      </c>
      <c r="W511" s="5" t="str">
        <f aca="false">IFERROR(VLOOKUP(B511,Sheet11!$B$2:$I$70,7,0),"")</f>
        <v/>
      </c>
      <c r="X511" s="5" t="str">
        <f aca="false">TRIM(I511)&amp;TRIM(W511)</f>
        <v>{"id":"510","car_part_id":"510","bestbuy_id":"2004","category":"battery","brand":"energizer","name":"0","value":"","description":"15850","price":"15850"},</v>
      </c>
    </row>
    <row r="512" customFormat="false" ht="13.8" hidden="false" customHeight="false" outlineLevel="0" collapsed="false">
      <c r="A512" s="5" t="n">
        <v>511</v>
      </c>
      <c r="B512" s="5" t="n">
        <v>511</v>
      </c>
      <c r="C512" s="5" t="n">
        <f aca="false">VLOOKUP(A512,car_part!$A$2:$K$620,11,0)</f>
        <v>1983</v>
      </c>
      <c r="D512" s="5" t="s">
        <v>784</v>
      </c>
      <c r="E512" s="5" t="s">
        <v>785</v>
      </c>
      <c r="F512" s="5" t="str">
        <f aca="false">VLOOKUP(B512,car_part!A512:H1130,8,0)</f>
        <v>D23L</v>
      </c>
      <c r="G512" s="20"/>
      <c r="H512" s="21" t="n">
        <v>5950</v>
      </c>
      <c r="I512" s="5" t="str">
        <f aca="false">"{"&amp;""""&amp;"id"&amp;""""&amp;":"&amp;""""&amp;A512&amp;""""&amp;","&amp;""""&amp;"car_part_id"&amp;""""&amp;":"&amp;""""&amp;B512&amp;""""&amp;","&amp;""""&amp;"bestbuy_id"&amp;""""&amp;":"&amp;""""&amp;C512&amp;""""&amp;","&amp;""""&amp;"category"&amp;""""&amp;":"&amp;""""&amp;D512&amp;""""&amp;","&amp;""""&amp;"brand"&amp;""""&amp;":"&amp;""""&amp;E512&amp;""""&amp;","&amp;""""&amp;"name"&amp;""""&amp;":"&amp;""""&amp;F512&amp;""""&amp;","&amp;""""&amp;"value"&amp;""""&amp;":"&amp;""""&amp;G512&amp;""""&amp;","&amp;""""&amp;"description"&amp;""""&amp;":"&amp;""""&amp;H512&amp;""""&amp;","&amp;""""&amp;"price"&amp;""""&amp;":"&amp;""""&amp;H512&amp;""""&amp;"},"</f>
        <v>{"id":"511","car_part_id":"511","bestbuy_id":"1983","category":"battery","brand":"energizer","name":"D23L","value":"","description":"5950","price":"5950"},</v>
      </c>
      <c r="W512" s="5" t="str">
        <f aca="false">IFERROR(VLOOKUP(B512,Sheet11!$B$2:$I$70,7,0),"")</f>
        <v/>
      </c>
      <c r="X512" s="5" t="str">
        <f aca="false">TRIM(I512)&amp;TRIM(W512)</f>
        <v>{"id":"511","car_part_id":"511","bestbuy_id":"1983","category":"battery","brand":"energizer","name":"D23L","value":"","description":"5950","price":"5950"},</v>
      </c>
    </row>
    <row r="513" customFormat="false" ht="13.8" hidden="false" customHeight="false" outlineLevel="0" collapsed="false">
      <c r="A513" s="5" t="n">
        <v>512</v>
      </c>
      <c r="B513" s="5" t="n">
        <v>512</v>
      </c>
      <c r="C513" s="5" t="n">
        <f aca="false">VLOOKUP(A513,car_part!$A$2:$K$620,11,0)</f>
        <v>1983</v>
      </c>
      <c r="D513" s="5" t="s">
        <v>784</v>
      </c>
      <c r="E513" s="5" t="s">
        <v>785</v>
      </c>
      <c r="F513" s="5" t="str">
        <f aca="false">VLOOKUP(B513,car_part!A513:H1131,8,0)</f>
        <v>D23L</v>
      </c>
      <c r="G513" s="22"/>
      <c r="H513" s="21" t="n">
        <v>5950</v>
      </c>
      <c r="I513" s="5" t="str">
        <f aca="false">"{"&amp;""""&amp;"id"&amp;""""&amp;":"&amp;""""&amp;A513&amp;""""&amp;","&amp;""""&amp;"car_part_id"&amp;""""&amp;":"&amp;""""&amp;B513&amp;""""&amp;","&amp;""""&amp;"bestbuy_id"&amp;""""&amp;":"&amp;""""&amp;C513&amp;""""&amp;","&amp;""""&amp;"category"&amp;""""&amp;":"&amp;""""&amp;D513&amp;""""&amp;","&amp;""""&amp;"brand"&amp;""""&amp;":"&amp;""""&amp;E513&amp;""""&amp;","&amp;""""&amp;"name"&amp;""""&amp;":"&amp;""""&amp;F513&amp;""""&amp;","&amp;""""&amp;"value"&amp;""""&amp;":"&amp;""""&amp;G513&amp;""""&amp;","&amp;""""&amp;"description"&amp;""""&amp;":"&amp;""""&amp;H513&amp;""""&amp;","&amp;""""&amp;"price"&amp;""""&amp;":"&amp;""""&amp;H513&amp;""""&amp;"},"</f>
        <v>{"id":"512","car_part_id":"512","bestbuy_id":"1983","category":"battery","brand":"energizer","name":"D23L","value":"","description":"5950","price":"5950"},</v>
      </c>
      <c r="W513" s="5" t="str">
        <f aca="false">IFERROR(VLOOKUP(B513,Sheet11!$B$2:$I$70,7,0),"")</f>
        <v/>
      </c>
      <c r="X513" s="5" t="str">
        <f aca="false">TRIM(I513)&amp;TRIM(W513)</f>
        <v>{"id":"512","car_part_id":"512","bestbuy_id":"1983","category":"battery","brand":"energizer","name":"D23L","value":"","description":"5950","price":"5950"},</v>
      </c>
    </row>
    <row r="514" customFormat="false" ht="13.8" hidden="false" customHeight="false" outlineLevel="0" collapsed="false">
      <c r="A514" s="5" t="n">
        <v>513</v>
      </c>
      <c r="B514" s="5" t="n">
        <v>513</v>
      </c>
      <c r="C514" s="5" t="n">
        <f aca="false">VLOOKUP(A514,car_part!$A$2:$K$620,11,0)</f>
        <v>1998</v>
      </c>
      <c r="D514" s="5" t="s">
        <v>784</v>
      </c>
      <c r="E514" s="5" t="s">
        <v>785</v>
      </c>
      <c r="F514" s="5" t="str">
        <f aca="false">VLOOKUP(B514,car_part!A514:H1132,8,0)</f>
        <v>D31R</v>
      </c>
      <c r="G514" s="22"/>
      <c r="H514" s="21" t="n">
        <v>7050</v>
      </c>
      <c r="I514" s="5" t="str">
        <f aca="false">"{"&amp;""""&amp;"id"&amp;""""&amp;":"&amp;""""&amp;A514&amp;""""&amp;","&amp;""""&amp;"car_part_id"&amp;""""&amp;":"&amp;""""&amp;B514&amp;""""&amp;","&amp;""""&amp;"bestbuy_id"&amp;""""&amp;":"&amp;""""&amp;C514&amp;""""&amp;","&amp;""""&amp;"category"&amp;""""&amp;":"&amp;""""&amp;D514&amp;""""&amp;","&amp;""""&amp;"brand"&amp;""""&amp;":"&amp;""""&amp;E514&amp;""""&amp;","&amp;""""&amp;"name"&amp;""""&amp;":"&amp;""""&amp;F514&amp;""""&amp;","&amp;""""&amp;"value"&amp;""""&amp;":"&amp;""""&amp;G514&amp;""""&amp;","&amp;""""&amp;"description"&amp;""""&amp;":"&amp;""""&amp;H514&amp;""""&amp;","&amp;""""&amp;"price"&amp;""""&amp;":"&amp;""""&amp;H514&amp;""""&amp;"},"</f>
        <v>{"id":"513","car_part_id":"513","bestbuy_id":"1998","category":"battery","brand":"energizer","name":"D31R","value":"","description":"7050","price":"7050"},</v>
      </c>
      <c r="W514" s="5" t="str">
        <f aca="false">IFERROR(VLOOKUP(B514,Sheet11!$B$2:$I$70,7,0),"")</f>
        <v/>
      </c>
      <c r="X514" s="5" t="str">
        <f aca="false">TRIM(I514)&amp;TRIM(W514)</f>
        <v>{"id":"513","car_part_id":"513","bestbuy_id":"1998","category":"battery","brand":"energizer","name":"D31R","value":"","description":"7050","price":"7050"},</v>
      </c>
    </row>
    <row r="515" customFormat="false" ht="13.8" hidden="false" customHeight="false" outlineLevel="0" collapsed="false">
      <c r="A515" s="5" t="n">
        <v>514</v>
      </c>
      <c r="B515" s="5" t="n">
        <v>514</v>
      </c>
      <c r="C515" s="5" t="n">
        <f aca="false">VLOOKUP(A515,car_part!$A$2:$K$620,11,0)</f>
        <v>0</v>
      </c>
      <c r="D515" s="5" t="s">
        <v>784</v>
      </c>
      <c r="E515" s="5" t="s">
        <v>785</v>
      </c>
      <c r="F515" s="5" t="str">
        <f aca="false">VLOOKUP(B515,car_part!A515:H1133,8,0)</f>
        <v>D31R</v>
      </c>
      <c r="G515" s="20"/>
      <c r="I515" s="5" t="str">
        <f aca="false">"{"&amp;""""&amp;"id"&amp;""""&amp;":"&amp;""""&amp;A515&amp;""""&amp;","&amp;""""&amp;"car_part_id"&amp;""""&amp;":"&amp;""""&amp;B515&amp;""""&amp;","&amp;""""&amp;"bestbuy_id"&amp;""""&amp;":"&amp;""""&amp;C515&amp;""""&amp;","&amp;""""&amp;"category"&amp;""""&amp;":"&amp;""""&amp;D515&amp;""""&amp;","&amp;""""&amp;"brand"&amp;""""&amp;":"&amp;""""&amp;E515&amp;""""&amp;","&amp;""""&amp;"name"&amp;""""&amp;":"&amp;""""&amp;F515&amp;""""&amp;","&amp;""""&amp;"value"&amp;""""&amp;":"&amp;""""&amp;G515&amp;""""&amp;","&amp;""""&amp;"description"&amp;""""&amp;":"&amp;""""&amp;H515&amp;""""&amp;","&amp;""""&amp;"price"&amp;""""&amp;":"&amp;""""&amp;H515&amp;""""&amp;"},"</f>
        <v>{"id":"514","car_part_id":"514","bestbuy_id":"0","category":"battery","brand":"energizer","name":"D31R","value":"","description":"","price":""},</v>
      </c>
      <c r="W515" s="5" t="str">
        <f aca="false">IFERROR(VLOOKUP(B515,Sheet11!$B$2:$I$70,7,0),"")</f>
        <v/>
      </c>
      <c r="X515" s="5" t="str">
        <f aca="false">TRIM(I515)&amp;TRIM(W515)</f>
        <v>{"id":"514","car_part_id":"514","bestbuy_id":"0","category":"battery","brand":"energizer","name":"D31R","value":"","description":"","price":""},</v>
      </c>
    </row>
    <row r="516" customFormat="false" ht="13.8" hidden="false" customHeight="false" outlineLevel="0" collapsed="false">
      <c r="A516" s="5" t="n">
        <v>515</v>
      </c>
      <c r="B516" s="5" t="n">
        <v>515</v>
      </c>
      <c r="C516" s="5" t="n">
        <f aca="false">VLOOKUP(A516,car_part!$A$2:$K$620,11,0)</f>
        <v>0</v>
      </c>
      <c r="D516" s="5" t="s">
        <v>784</v>
      </c>
      <c r="E516" s="5" t="s">
        <v>785</v>
      </c>
      <c r="F516" s="5" t="str">
        <f aca="false">VLOOKUP(B516,car_part!A516:H1134,8,0)</f>
        <v>D31R</v>
      </c>
      <c r="G516" s="20"/>
      <c r="I516" s="5" t="str">
        <f aca="false">"{"&amp;""""&amp;"id"&amp;""""&amp;":"&amp;""""&amp;A516&amp;""""&amp;","&amp;""""&amp;"car_part_id"&amp;""""&amp;":"&amp;""""&amp;B516&amp;""""&amp;","&amp;""""&amp;"bestbuy_id"&amp;""""&amp;":"&amp;""""&amp;C516&amp;""""&amp;","&amp;""""&amp;"category"&amp;""""&amp;":"&amp;""""&amp;D516&amp;""""&amp;","&amp;""""&amp;"brand"&amp;""""&amp;":"&amp;""""&amp;E516&amp;""""&amp;","&amp;""""&amp;"name"&amp;""""&amp;":"&amp;""""&amp;F516&amp;""""&amp;","&amp;""""&amp;"value"&amp;""""&amp;":"&amp;""""&amp;G516&amp;""""&amp;","&amp;""""&amp;"description"&amp;""""&amp;":"&amp;""""&amp;H516&amp;""""&amp;","&amp;""""&amp;"price"&amp;""""&amp;":"&amp;""""&amp;H516&amp;""""&amp;"},"</f>
        <v>{"id":"515","car_part_id":"515","bestbuy_id":"0","category":"battery","brand":"energizer","name":"D31R","value":"","description":"","price":""},</v>
      </c>
      <c r="W516" s="5" t="str">
        <f aca="false">IFERROR(VLOOKUP(B516,Sheet11!$B$2:$I$70,7,0),"")</f>
        <v/>
      </c>
      <c r="X516" s="5" t="str">
        <f aca="false">TRIM(I516)&amp;TRIM(W516)</f>
        <v>{"id":"515","car_part_id":"515","bestbuy_id":"0","category":"battery","brand":"energizer","name":"D31R","value":"","description":"","price":""},</v>
      </c>
    </row>
    <row r="517" customFormat="false" ht="13.8" hidden="false" customHeight="false" outlineLevel="0" collapsed="false">
      <c r="A517" s="5" t="n">
        <v>516</v>
      </c>
      <c r="B517" s="5" t="n">
        <v>516</v>
      </c>
      <c r="C517" s="5" t="n">
        <f aca="false">VLOOKUP(A517,car_part!$A$2:$K$620,11,0)</f>
        <v>0</v>
      </c>
      <c r="D517" s="5" t="s">
        <v>784</v>
      </c>
      <c r="E517" s="5" t="s">
        <v>785</v>
      </c>
      <c r="F517" s="5" t="str">
        <f aca="false">VLOOKUP(B517,car_part!A517:H1135,8,0)</f>
        <v>D31R</v>
      </c>
      <c r="G517" s="20"/>
      <c r="I517" s="5" t="str">
        <f aca="false">"{"&amp;""""&amp;"id"&amp;""""&amp;":"&amp;""""&amp;A517&amp;""""&amp;","&amp;""""&amp;"car_part_id"&amp;""""&amp;":"&amp;""""&amp;B517&amp;""""&amp;","&amp;""""&amp;"bestbuy_id"&amp;""""&amp;":"&amp;""""&amp;C517&amp;""""&amp;","&amp;""""&amp;"category"&amp;""""&amp;":"&amp;""""&amp;D517&amp;""""&amp;","&amp;""""&amp;"brand"&amp;""""&amp;":"&amp;""""&amp;E517&amp;""""&amp;","&amp;""""&amp;"name"&amp;""""&amp;":"&amp;""""&amp;F517&amp;""""&amp;","&amp;""""&amp;"value"&amp;""""&amp;":"&amp;""""&amp;G517&amp;""""&amp;","&amp;""""&amp;"description"&amp;""""&amp;":"&amp;""""&amp;H517&amp;""""&amp;","&amp;""""&amp;"price"&amp;""""&amp;":"&amp;""""&amp;H517&amp;""""&amp;"},"</f>
        <v>{"id":"516","car_part_id":"516","bestbuy_id":"0","category":"battery","brand":"energizer","name":"D31R","value":"","description":"","price":""},</v>
      </c>
      <c r="W517" s="5" t="str">
        <f aca="false">IFERROR(VLOOKUP(B517,Sheet11!$B$2:$I$70,7,0),"")</f>
        <v/>
      </c>
      <c r="X517" s="5" t="str">
        <f aca="false">TRIM(I517)&amp;TRIM(W517)</f>
        <v>{"id":"516","car_part_id":"516","bestbuy_id":"0","category":"battery","brand":"energizer","name":"D31R","value":"","description":"","price":""},</v>
      </c>
    </row>
    <row r="518" customFormat="false" ht="13.8" hidden="false" customHeight="false" outlineLevel="0" collapsed="false">
      <c r="A518" s="5" t="n">
        <v>517</v>
      </c>
      <c r="B518" s="5" t="n">
        <v>517</v>
      </c>
      <c r="C518" s="5" t="n">
        <f aca="false">VLOOKUP(A518,car_part!$A$2:$K$620,11,0)</f>
        <v>0</v>
      </c>
      <c r="D518" s="5" t="s">
        <v>784</v>
      </c>
      <c r="E518" s="5" t="s">
        <v>785</v>
      </c>
      <c r="F518" s="5" t="str">
        <f aca="false">VLOOKUP(B518,car_part!A518:H1136,8,0)</f>
        <v>D31R</v>
      </c>
      <c r="G518" s="20"/>
      <c r="I518" s="5" t="str">
        <f aca="false">"{"&amp;""""&amp;"id"&amp;""""&amp;":"&amp;""""&amp;A518&amp;""""&amp;","&amp;""""&amp;"car_part_id"&amp;""""&amp;":"&amp;""""&amp;B518&amp;""""&amp;","&amp;""""&amp;"bestbuy_id"&amp;""""&amp;":"&amp;""""&amp;C518&amp;""""&amp;","&amp;""""&amp;"category"&amp;""""&amp;":"&amp;""""&amp;D518&amp;""""&amp;","&amp;""""&amp;"brand"&amp;""""&amp;":"&amp;""""&amp;E518&amp;""""&amp;","&amp;""""&amp;"name"&amp;""""&amp;":"&amp;""""&amp;F518&amp;""""&amp;","&amp;""""&amp;"value"&amp;""""&amp;":"&amp;""""&amp;G518&amp;""""&amp;","&amp;""""&amp;"description"&amp;""""&amp;":"&amp;""""&amp;H518&amp;""""&amp;","&amp;""""&amp;"price"&amp;""""&amp;":"&amp;""""&amp;H518&amp;""""&amp;"},"</f>
        <v>{"id":"517","car_part_id":"517","bestbuy_id":"0","category":"battery","brand":"energizer","name":"D31R","value":"","description":"","price":""},</v>
      </c>
      <c r="W518" s="5" t="str">
        <f aca="false">IFERROR(VLOOKUP(B518,Sheet11!$B$2:$I$70,7,0),"")</f>
        <v/>
      </c>
      <c r="X518" s="5" t="str">
        <f aca="false">TRIM(I518)&amp;TRIM(W518)</f>
        <v>{"id":"517","car_part_id":"517","bestbuy_id":"0","category":"battery","brand":"energizer","name":"D31R","value":"","description":"","price":""},</v>
      </c>
    </row>
    <row r="519" customFormat="false" ht="13.8" hidden="false" customHeight="false" outlineLevel="0" collapsed="false">
      <c r="A519" s="5" t="n">
        <v>518</v>
      </c>
      <c r="B519" s="5" t="n">
        <v>518</v>
      </c>
      <c r="C519" s="5" t="n">
        <f aca="false">VLOOKUP(A519,car_part!$A$2:$K$620,11,0)</f>
        <v>0</v>
      </c>
      <c r="D519" s="5" t="s">
        <v>784</v>
      </c>
      <c r="E519" s="5" t="s">
        <v>785</v>
      </c>
      <c r="F519" s="5" t="str">
        <f aca="false">VLOOKUP(B519,car_part!A519:H1137,8,0)</f>
        <v>D31R</v>
      </c>
      <c r="G519" s="20"/>
      <c r="I519" s="5" t="str">
        <f aca="false">"{"&amp;""""&amp;"id"&amp;""""&amp;":"&amp;""""&amp;A519&amp;""""&amp;","&amp;""""&amp;"car_part_id"&amp;""""&amp;":"&amp;""""&amp;B519&amp;""""&amp;","&amp;""""&amp;"bestbuy_id"&amp;""""&amp;":"&amp;""""&amp;C519&amp;""""&amp;","&amp;""""&amp;"category"&amp;""""&amp;":"&amp;""""&amp;D519&amp;""""&amp;","&amp;""""&amp;"brand"&amp;""""&amp;":"&amp;""""&amp;E519&amp;""""&amp;","&amp;""""&amp;"name"&amp;""""&amp;":"&amp;""""&amp;F519&amp;""""&amp;","&amp;""""&amp;"value"&amp;""""&amp;":"&amp;""""&amp;G519&amp;""""&amp;","&amp;""""&amp;"description"&amp;""""&amp;":"&amp;""""&amp;H519&amp;""""&amp;","&amp;""""&amp;"price"&amp;""""&amp;":"&amp;""""&amp;H519&amp;""""&amp;"},"</f>
        <v>{"id":"518","car_part_id":"518","bestbuy_id":"0","category":"battery","brand":"energizer","name":"D31R","value":"","description":"","price":""},</v>
      </c>
      <c r="W519" s="5" t="str">
        <f aca="false">IFERROR(VLOOKUP(B519,Sheet11!$B$2:$I$70,7,0),"")</f>
        <v/>
      </c>
      <c r="X519" s="5" t="str">
        <f aca="false">TRIM(I519)&amp;TRIM(W519)</f>
        <v>{"id":"518","car_part_id":"518","bestbuy_id":"0","category":"battery","brand":"energizer","name":"D31R","value":"","description":"","price":""},</v>
      </c>
    </row>
    <row r="520" customFormat="false" ht="13.8" hidden="false" customHeight="false" outlineLevel="0" collapsed="false">
      <c r="A520" s="5" t="n">
        <v>519</v>
      </c>
      <c r="B520" s="5" t="n">
        <v>519</v>
      </c>
      <c r="C520" s="5" t="n">
        <f aca="false">VLOOKUP(A520,car_part!$A$2:$K$620,11,0)</f>
        <v>0</v>
      </c>
      <c r="D520" s="5" t="s">
        <v>784</v>
      </c>
      <c r="E520" s="5" t="s">
        <v>785</v>
      </c>
      <c r="F520" s="5" t="str">
        <f aca="false">VLOOKUP(B520,car_part!A520:H1138,8,0)</f>
        <v>DIN44</v>
      </c>
      <c r="G520" s="20"/>
      <c r="I520" s="5" t="str">
        <f aca="false">"{"&amp;""""&amp;"id"&amp;""""&amp;":"&amp;""""&amp;A520&amp;""""&amp;","&amp;""""&amp;"car_part_id"&amp;""""&amp;":"&amp;""""&amp;B520&amp;""""&amp;","&amp;""""&amp;"bestbuy_id"&amp;""""&amp;":"&amp;""""&amp;C520&amp;""""&amp;","&amp;""""&amp;"category"&amp;""""&amp;":"&amp;""""&amp;D520&amp;""""&amp;","&amp;""""&amp;"brand"&amp;""""&amp;":"&amp;""""&amp;E520&amp;""""&amp;","&amp;""""&amp;"name"&amp;""""&amp;":"&amp;""""&amp;F520&amp;""""&amp;","&amp;""""&amp;"value"&amp;""""&amp;":"&amp;""""&amp;G520&amp;""""&amp;","&amp;""""&amp;"description"&amp;""""&amp;":"&amp;""""&amp;H520&amp;""""&amp;","&amp;""""&amp;"price"&amp;""""&amp;":"&amp;""""&amp;H520&amp;""""&amp;"},"</f>
        <v>{"id":"519","car_part_id":"519","bestbuy_id":"0","category":"battery","brand":"energizer","name":"DIN44","value":"","description":"","price":""},</v>
      </c>
      <c r="W520" s="5" t="str">
        <f aca="false">IFERROR(VLOOKUP(B520,Sheet11!$B$2:$I$70,7,0),"")</f>
        <v/>
      </c>
      <c r="X520" s="5" t="str">
        <f aca="false">TRIM(I520)&amp;TRIM(W520)</f>
        <v>{"id":"519","car_part_id":"519","bestbuy_id":"0","category":"battery","brand":"energizer","name":"DIN44","value":"","description":"","price":""},</v>
      </c>
    </row>
    <row r="521" customFormat="false" ht="13.8" hidden="false" customHeight="false" outlineLevel="0" collapsed="false">
      <c r="A521" s="5" t="n">
        <v>520</v>
      </c>
      <c r="B521" s="5" t="n">
        <v>520</v>
      </c>
      <c r="C521" s="5" t="n">
        <f aca="false">VLOOKUP(A521,car_part!$A$2:$K$620,11,0)</f>
        <v>1995</v>
      </c>
      <c r="D521" s="5" t="s">
        <v>784</v>
      </c>
      <c r="E521" s="5" t="s">
        <v>785</v>
      </c>
      <c r="F521" s="5" t="str">
        <f aca="false">VLOOKUP(B521,car_part!A521:H1139,8,0)</f>
        <v>D26L</v>
      </c>
      <c r="G521" s="20"/>
      <c r="H521" s="21" t="n">
        <v>6300</v>
      </c>
      <c r="I521" s="5" t="str">
        <f aca="false">"{"&amp;""""&amp;"id"&amp;""""&amp;":"&amp;""""&amp;A521&amp;""""&amp;","&amp;""""&amp;"car_part_id"&amp;""""&amp;":"&amp;""""&amp;B521&amp;""""&amp;","&amp;""""&amp;"bestbuy_id"&amp;""""&amp;":"&amp;""""&amp;C521&amp;""""&amp;","&amp;""""&amp;"category"&amp;""""&amp;":"&amp;""""&amp;D521&amp;""""&amp;","&amp;""""&amp;"brand"&amp;""""&amp;":"&amp;""""&amp;E521&amp;""""&amp;","&amp;""""&amp;"name"&amp;""""&amp;":"&amp;""""&amp;F521&amp;""""&amp;","&amp;""""&amp;"value"&amp;""""&amp;":"&amp;""""&amp;G521&amp;""""&amp;","&amp;""""&amp;"description"&amp;""""&amp;":"&amp;""""&amp;H521&amp;""""&amp;","&amp;""""&amp;"price"&amp;""""&amp;":"&amp;""""&amp;H521&amp;""""&amp;"},"</f>
        <v>{"id":"520","car_part_id":"520","bestbuy_id":"1995","category":"battery","brand":"energizer","name":"D26L","value":"","description":"6300","price":"6300"},</v>
      </c>
      <c r="W521" s="5" t="str">
        <f aca="false">IFERROR(VLOOKUP(B521,Sheet11!$B$2:$I$70,7,0),"")</f>
        <v/>
      </c>
      <c r="X521" s="5" t="str">
        <f aca="false">TRIM(I521)&amp;TRIM(W521)</f>
        <v>{"id":"520","car_part_id":"520","bestbuy_id":"1995","category":"battery","brand":"energizer","name":"D26L","value":"","description":"6300","price":"6300"},</v>
      </c>
    </row>
    <row r="522" customFormat="false" ht="13.8" hidden="false" customHeight="false" outlineLevel="0" collapsed="false">
      <c r="A522" s="5" t="n">
        <v>521</v>
      </c>
      <c r="B522" s="5" t="n">
        <v>521</v>
      </c>
      <c r="C522" s="5" t="n">
        <f aca="false">VLOOKUP(A522,car_part!$A$2:$K$620,11,0)</f>
        <v>1983</v>
      </c>
      <c r="D522" s="5" t="s">
        <v>784</v>
      </c>
      <c r="E522" s="5" t="s">
        <v>785</v>
      </c>
      <c r="F522" s="5" t="str">
        <f aca="false">VLOOKUP(B522,car_part!A522:H1140,8,0)</f>
        <v>D23L</v>
      </c>
      <c r="G522" s="22"/>
      <c r="H522" s="21" t="n">
        <v>5950</v>
      </c>
      <c r="I522" s="5" t="str">
        <f aca="false">"{"&amp;""""&amp;"id"&amp;""""&amp;":"&amp;""""&amp;A522&amp;""""&amp;","&amp;""""&amp;"car_part_id"&amp;""""&amp;":"&amp;""""&amp;B522&amp;""""&amp;","&amp;""""&amp;"bestbuy_id"&amp;""""&amp;":"&amp;""""&amp;C522&amp;""""&amp;","&amp;""""&amp;"category"&amp;""""&amp;":"&amp;""""&amp;D522&amp;""""&amp;","&amp;""""&amp;"brand"&amp;""""&amp;":"&amp;""""&amp;E522&amp;""""&amp;","&amp;""""&amp;"name"&amp;""""&amp;":"&amp;""""&amp;F522&amp;""""&amp;","&amp;""""&amp;"value"&amp;""""&amp;":"&amp;""""&amp;G522&amp;""""&amp;","&amp;""""&amp;"description"&amp;""""&amp;":"&amp;""""&amp;H522&amp;""""&amp;","&amp;""""&amp;"price"&amp;""""&amp;":"&amp;""""&amp;H522&amp;""""&amp;"},"</f>
        <v>{"id":"521","car_part_id":"521","bestbuy_id":"1983","category":"battery","brand":"energizer","name":"D23L","value":"","description":"5950","price":"5950"},</v>
      </c>
      <c r="W522" s="5" t="str">
        <f aca="false">IFERROR(VLOOKUP(B522,Sheet11!$B$2:$I$70,7,0),"")</f>
        <v/>
      </c>
      <c r="X522" s="5" t="str">
        <f aca="false">TRIM(I522)&amp;TRIM(W522)</f>
        <v>{"id":"521","car_part_id":"521","bestbuy_id":"1983","category":"battery","brand":"energizer","name":"D23L","value":"","description":"5950","price":"5950"},</v>
      </c>
    </row>
    <row r="523" customFormat="false" ht="13.8" hidden="false" customHeight="false" outlineLevel="0" collapsed="false">
      <c r="A523" s="5" t="n">
        <v>522</v>
      </c>
      <c r="B523" s="5" t="n">
        <v>522</v>
      </c>
      <c r="C523" s="5" t="n">
        <f aca="false">VLOOKUP(A523,car_part!$A$2:$K$620,11,0)</f>
        <v>1983</v>
      </c>
      <c r="D523" s="5" t="s">
        <v>784</v>
      </c>
      <c r="E523" s="5" t="s">
        <v>785</v>
      </c>
      <c r="F523" s="5" t="str">
        <f aca="false">VLOOKUP(B523,car_part!A523:H1141,8,0)</f>
        <v>D23L</v>
      </c>
      <c r="G523" s="22"/>
      <c r="H523" s="21" t="n">
        <v>5950</v>
      </c>
      <c r="I523" s="5" t="str">
        <f aca="false">"{"&amp;""""&amp;"id"&amp;""""&amp;":"&amp;""""&amp;A523&amp;""""&amp;","&amp;""""&amp;"car_part_id"&amp;""""&amp;":"&amp;""""&amp;B523&amp;""""&amp;","&amp;""""&amp;"bestbuy_id"&amp;""""&amp;":"&amp;""""&amp;C523&amp;""""&amp;","&amp;""""&amp;"category"&amp;""""&amp;":"&amp;""""&amp;D523&amp;""""&amp;","&amp;""""&amp;"brand"&amp;""""&amp;":"&amp;""""&amp;E523&amp;""""&amp;","&amp;""""&amp;"name"&amp;""""&amp;":"&amp;""""&amp;F523&amp;""""&amp;","&amp;""""&amp;"value"&amp;""""&amp;":"&amp;""""&amp;G523&amp;""""&amp;","&amp;""""&amp;"description"&amp;""""&amp;":"&amp;""""&amp;H523&amp;""""&amp;","&amp;""""&amp;"price"&amp;""""&amp;":"&amp;""""&amp;H523&amp;""""&amp;"},"</f>
        <v>{"id":"522","car_part_id":"522","bestbuy_id":"1983","category":"battery","brand":"energizer","name":"D23L","value":"","description":"5950","price":"5950"},</v>
      </c>
      <c r="W523" s="5" t="str">
        <f aca="false">IFERROR(VLOOKUP(B523,Sheet11!$B$2:$I$70,7,0),"")</f>
        <v/>
      </c>
      <c r="X523" s="5" t="str">
        <f aca="false">TRIM(I523)&amp;TRIM(W523)</f>
        <v>{"id":"522","car_part_id":"522","bestbuy_id":"1983","category":"battery","brand":"energizer","name":"D23L","value":"","description":"5950","price":"5950"},</v>
      </c>
    </row>
    <row r="524" customFormat="false" ht="13.8" hidden="false" customHeight="false" outlineLevel="0" collapsed="false">
      <c r="A524" s="5" t="n">
        <v>523</v>
      </c>
      <c r="B524" s="5" t="n">
        <v>523</v>
      </c>
      <c r="C524" s="5" t="n">
        <f aca="false">VLOOKUP(A524,car_part!$A$2:$K$620,11,0)</f>
        <v>1983</v>
      </c>
      <c r="D524" s="5" t="s">
        <v>784</v>
      </c>
      <c r="E524" s="5" t="s">
        <v>785</v>
      </c>
      <c r="F524" s="5" t="str">
        <f aca="false">VLOOKUP(B524,car_part!A524:H1142,8,0)</f>
        <v>D23L</v>
      </c>
      <c r="G524" s="22"/>
      <c r="H524" s="21" t="n">
        <v>5950</v>
      </c>
      <c r="I524" s="5" t="str">
        <f aca="false">"{"&amp;""""&amp;"id"&amp;""""&amp;":"&amp;""""&amp;A524&amp;""""&amp;","&amp;""""&amp;"car_part_id"&amp;""""&amp;":"&amp;""""&amp;B524&amp;""""&amp;","&amp;""""&amp;"bestbuy_id"&amp;""""&amp;":"&amp;""""&amp;C524&amp;""""&amp;","&amp;""""&amp;"category"&amp;""""&amp;":"&amp;""""&amp;D524&amp;""""&amp;","&amp;""""&amp;"brand"&amp;""""&amp;":"&amp;""""&amp;E524&amp;""""&amp;","&amp;""""&amp;"name"&amp;""""&amp;":"&amp;""""&amp;F524&amp;""""&amp;","&amp;""""&amp;"value"&amp;""""&amp;":"&amp;""""&amp;G524&amp;""""&amp;","&amp;""""&amp;"description"&amp;""""&amp;":"&amp;""""&amp;H524&amp;""""&amp;","&amp;""""&amp;"price"&amp;""""&amp;":"&amp;""""&amp;H524&amp;""""&amp;"},"</f>
        <v>{"id":"523","car_part_id":"523","bestbuy_id":"1983","category":"battery","brand":"energizer","name":"D23L","value":"","description":"5950","price":"5950"},</v>
      </c>
      <c r="W524" s="5" t="str">
        <f aca="false">IFERROR(VLOOKUP(B524,Sheet11!$B$2:$I$70,7,0),"")</f>
        <v/>
      </c>
      <c r="X524" s="5" t="str">
        <f aca="false">TRIM(I524)&amp;TRIM(W524)</f>
        <v>{"id":"523","car_part_id":"523","bestbuy_id":"1983","category":"battery","brand":"energizer","name":"D23L","value":"","description":"5950","price":"5950"},</v>
      </c>
    </row>
    <row r="525" customFormat="false" ht="13.8" hidden="false" customHeight="false" outlineLevel="0" collapsed="false">
      <c r="A525" s="5" t="n">
        <v>524</v>
      </c>
      <c r="B525" s="5" t="n">
        <v>524</v>
      </c>
      <c r="C525" s="5" t="n">
        <f aca="false">VLOOKUP(A525,car_part!$A$2:$K$620,11,0)</f>
        <v>1983</v>
      </c>
      <c r="D525" s="5" t="s">
        <v>784</v>
      </c>
      <c r="E525" s="5" t="s">
        <v>785</v>
      </c>
      <c r="F525" s="5" t="str">
        <f aca="false">VLOOKUP(B525,car_part!A525:H1143,8,0)</f>
        <v>D23L</v>
      </c>
      <c r="G525" s="22"/>
      <c r="H525" s="21" t="n">
        <v>5950</v>
      </c>
      <c r="I525" s="5" t="str">
        <f aca="false">"{"&amp;""""&amp;"id"&amp;""""&amp;":"&amp;""""&amp;A525&amp;""""&amp;","&amp;""""&amp;"car_part_id"&amp;""""&amp;":"&amp;""""&amp;B525&amp;""""&amp;","&amp;""""&amp;"bestbuy_id"&amp;""""&amp;":"&amp;""""&amp;C525&amp;""""&amp;","&amp;""""&amp;"category"&amp;""""&amp;":"&amp;""""&amp;D525&amp;""""&amp;","&amp;""""&amp;"brand"&amp;""""&amp;":"&amp;""""&amp;E525&amp;""""&amp;","&amp;""""&amp;"name"&amp;""""&amp;":"&amp;""""&amp;F525&amp;""""&amp;","&amp;""""&amp;"value"&amp;""""&amp;":"&amp;""""&amp;G525&amp;""""&amp;","&amp;""""&amp;"description"&amp;""""&amp;":"&amp;""""&amp;H525&amp;""""&amp;","&amp;""""&amp;"price"&amp;""""&amp;":"&amp;""""&amp;H525&amp;""""&amp;"},"</f>
        <v>{"id":"524","car_part_id":"524","bestbuy_id":"1983","category":"battery","brand":"energizer","name":"D23L","value":"","description":"5950","price":"5950"},</v>
      </c>
      <c r="W525" s="5" t="str">
        <f aca="false">IFERROR(VLOOKUP(B525,Sheet11!$B$2:$I$70,7,0),"")</f>
        <v/>
      </c>
      <c r="X525" s="5" t="str">
        <f aca="false">TRIM(I525)&amp;TRIM(W525)</f>
        <v>{"id":"524","car_part_id":"524","bestbuy_id":"1983","category":"battery","brand":"energizer","name":"D23L","value":"","description":"5950","price":"5950"},</v>
      </c>
    </row>
    <row r="526" customFormat="false" ht="13.8" hidden="false" customHeight="false" outlineLevel="0" collapsed="false">
      <c r="A526" s="5" t="n">
        <v>525</v>
      </c>
      <c r="B526" s="5" t="n">
        <v>525</v>
      </c>
      <c r="C526" s="5" t="n">
        <f aca="false">VLOOKUP(A526,car_part!$A$2:$K$620,11,0)</f>
        <v>1983</v>
      </c>
      <c r="D526" s="5" t="s">
        <v>784</v>
      </c>
      <c r="E526" s="5" t="s">
        <v>785</v>
      </c>
      <c r="F526" s="5" t="str">
        <f aca="false">VLOOKUP(B526,car_part!A526:H1144,8,0)</f>
        <v>D23L</v>
      </c>
      <c r="G526" s="22"/>
      <c r="H526" s="21" t="n">
        <v>5950</v>
      </c>
      <c r="I526" s="5" t="str">
        <f aca="false">"{"&amp;""""&amp;"id"&amp;""""&amp;":"&amp;""""&amp;A526&amp;""""&amp;","&amp;""""&amp;"car_part_id"&amp;""""&amp;":"&amp;""""&amp;B526&amp;""""&amp;","&amp;""""&amp;"bestbuy_id"&amp;""""&amp;":"&amp;""""&amp;C526&amp;""""&amp;","&amp;""""&amp;"category"&amp;""""&amp;":"&amp;""""&amp;D526&amp;""""&amp;","&amp;""""&amp;"brand"&amp;""""&amp;":"&amp;""""&amp;E526&amp;""""&amp;","&amp;""""&amp;"name"&amp;""""&amp;":"&amp;""""&amp;F526&amp;""""&amp;","&amp;""""&amp;"value"&amp;""""&amp;":"&amp;""""&amp;G526&amp;""""&amp;","&amp;""""&amp;"description"&amp;""""&amp;":"&amp;""""&amp;H526&amp;""""&amp;","&amp;""""&amp;"price"&amp;""""&amp;":"&amp;""""&amp;H526&amp;""""&amp;"},"</f>
        <v>{"id":"525","car_part_id":"525","bestbuy_id":"1983","category":"battery","brand":"energizer","name":"D23L","value":"","description":"5950","price":"5950"},</v>
      </c>
      <c r="W526" s="5" t="str">
        <f aca="false">IFERROR(VLOOKUP(B526,Sheet11!$B$2:$I$70,7,0),"")</f>
        <v/>
      </c>
      <c r="X526" s="5" t="str">
        <f aca="false">TRIM(I526)&amp;TRIM(W526)</f>
        <v>{"id":"525","car_part_id":"525","bestbuy_id":"1983","category":"battery","brand":"energizer","name":"D23L","value":"","description":"5950","price":"5950"},</v>
      </c>
    </row>
    <row r="527" customFormat="false" ht="13.8" hidden="false" customHeight="false" outlineLevel="0" collapsed="false">
      <c r="A527" s="5" t="n">
        <v>526</v>
      </c>
      <c r="B527" s="5" t="n">
        <v>526</v>
      </c>
      <c r="C527" s="5" t="n">
        <f aca="false">VLOOKUP(A527,car_part!$A$2:$K$620,11,0)</f>
        <v>1983</v>
      </c>
      <c r="D527" s="5" t="s">
        <v>784</v>
      </c>
      <c r="E527" s="5" t="s">
        <v>785</v>
      </c>
      <c r="F527" s="5" t="str">
        <f aca="false">VLOOKUP(B527,car_part!A527:H1145,8,0)</f>
        <v>D23L</v>
      </c>
      <c r="G527" s="22"/>
      <c r="H527" s="21" t="n">
        <v>5950</v>
      </c>
      <c r="I527" s="5" t="str">
        <f aca="false">"{"&amp;""""&amp;"id"&amp;""""&amp;":"&amp;""""&amp;A527&amp;""""&amp;","&amp;""""&amp;"car_part_id"&amp;""""&amp;":"&amp;""""&amp;B527&amp;""""&amp;","&amp;""""&amp;"bestbuy_id"&amp;""""&amp;":"&amp;""""&amp;C527&amp;""""&amp;","&amp;""""&amp;"category"&amp;""""&amp;":"&amp;""""&amp;D527&amp;""""&amp;","&amp;""""&amp;"brand"&amp;""""&amp;":"&amp;""""&amp;E527&amp;""""&amp;","&amp;""""&amp;"name"&amp;""""&amp;":"&amp;""""&amp;F527&amp;""""&amp;","&amp;""""&amp;"value"&amp;""""&amp;":"&amp;""""&amp;G527&amp;""""&amp;","&amp;""""&amp;"description"&amp;""""&amp;":"&amp;""""&amp;H527&amp;""""&amp;","&amp;""""&amp;"price"&amp;""""&amp;":"&amp;""""&amp;H527&amp;""""&amp;"},"</f>
        <v>{"id":"526","car_part_id":"526","bestbuy_id":"1983","category":"battery","brand":"energizer","name":"D23L","value":"","description":"5950","price":"5950"},</v>
      </c>
      <c r="W527" s="5" t="str">
        <f aca="false">IFERROR(VLOOKUP(B527,Sheet11!$B$2:$I$70,7,0),"")</f>
        <v/>
      </c>
      <c r="X527" s="5" t="str">
        <f aca="false">TRIM(I527)&amp;TRIM(W527)</f>
        <v>{"id":"526","car_part_id":"526","bestbuy_id":"1983","category":"battery","brand":"energizer","name":"D23L","value":"","description":"5950","price":"5950"},</v>
      </c>
    </row>
    <row r="528" customFormat="false" ht="13.8" hidden="false" customHeight="false" outlineLevel="0" collapsed="false">
      <c r="A528" s="5" t="n">
        <v>527</v>
      </c>
      <c r="B528" s="5" t="n">
        <v>527</v>
      </c>
      <c r="C528" s="5" t="n">
        <f aca="false">VLOOKUP(A528,car_part!$A$2:$K$620,11,0)</f>
        <v>1982</v>
      </c>
      <c r="D528" s="5" t="s">
        <v>784</v>
      </c>
      <c r="E528" s="5" t="s">
        <v>785</v>
      </c>
      <c r="F528" s="5" t="str">
        <f aca="false">VLOOKUP(B528,car_part!A528:H1146,8,0)</f>
        <v>D26R</v>
      </c>
      <c r="G528" s="22"/>
      <c r="H528" s="21" t="n">
        <v>6300</v>
      </c>
      <c r="I528" s="5" t="str">
        <f aca="false">"{"&amp;""""&amp;"id"&amp;""""&amp;":"&amp;""""&amp;A528&amp;""""&amp;","&amp;""""&amp;"car_part_id"&amp;""""&amp;":"&amp;""""&amp;B528&amp;""""&amp;","&amp;""""&amp;"bestbuy_id"&amp;""""&amp;":"&amp;""""&amp;C528&amp;""""&amp;","&amp;""""&amp;"category"&amp;""""&amp;":"&amp;""""&amp;D528&amp;""""&amp;","&amp;""""&amp;"brand"&amp;""""&amp;":"&amp;""""&amp;E528&amp;""""&amp;","&amp;""""&amp;"name"&amp;""""&amp;":"&amp;""""&amp;F528&amp;""""&amp;","&amp;""""&amp;"value"&amp;""""&amp;":"&amp;""""&amp;G528&amp;""""&amp;","&amp;""""&amp;"description"&amp;""""&amp;":"&amp;""""&amp;H528&amp;""""&amp;","&amp;""""&amp;"price"&amp;""""&amp;":"&amp;""""&amp;H528&amp;""""&amp;"},"</f>
        <v>{"id":"527","car_part_id":"527","bestbuy_id":"1982","category":"battery","brand":"energizer","name":"D26R","value":"","description":"6300","price":"6300"},</v>
      </c>
      <c r="W528" s="5" t="str">
        <f aca="false">IFERROR(VLOOKUP(B528,Sheet11!$B$2:$I$70,7,0),"")</f>
        <v/>
      </c>
      <c r="X528" s="5" t="str">
        <f aca="false">TRIM(I528)&amp;TRIM(W528)</f>
        <v>{"id":"527","car_part_id":"527","bestbuy_id":"1982","category":"battery","brand":"energizer","name":"D26R","value":"","description":"6300","price":"6300"},</v>
      </c>
    </row>
    <row r="529" customFormat="false" ht="13.8" hidden="false" customHeight="false" outlineLevel="0" collapsed="false">
      <c r="A529" s="5" t="n">
        <v>528</v>
      </c>
      <c r="B529" s="5" t="n">
        <v>528</v>
      </c>
      <c r="C529" s="5" t="n">
        <f aca="false">VLOOKUP(A529,car_part!$A$2:$K$620,11,0)</f>
        <v>1983</v>
      </c>
      <c r="D529" s="5" t="s">
        <v>784</v>
      </c>
      <c r="E529" s="5" t="s">
        <v>785</v>
      </c>
      <c r="F529" s="5" t="str">
        <f aca="false">VLOOKUP(B529,car_part!A529:H1147,8,0)</f>
        <v>D23L</v>
      </c>
      <c r="G529" s="20"/>
      <c r="H529" s="21" t="n">
        <v>5950</v>
      </c>
      <c r="I529" s="5" t="str">
        <f aca="false">"{"&amp;""""&amp;"id"&amp;""""&amp;":"&amp;""""&amp;A529&amp;""""&amp;","&amp;""""&amp;"car_part_id"&amp;""""&amp;":"&amp;""""&amp;B529&amp;""""&amp;","&amp;""""&amp;"bestbuy_id"&amp;""""&amp;":"&amp;""""&amp;C529&amp;""""&amp;","&amp;""""&amp;"category"&amp;""""&amp;":"&amp;""""&amp;D529&amp;""""&amp;","&amp;""""&amp;"brand"&amp;""""&amp;":"&amp;""""&amp;E529&amp;""""&amp;","&amp;""""&amp;"name"&amp;""""&amp;":"&amp;""""&amp;F529&amp;""""&amp;","&amp;""""&amp;"value"&amp;""""&amp;":"&amp;""""&amp;G529&amp;""""&amp;","&amp;""""&amp;"description"&amp;""""&amp;":"&amp;""""&amp;H529&amp;""""&amp;","&amp;""""&amp;"price"&amp;""""&amp;":"&amp;""""&amp;H529&amp;""""&amp;"},"</f>
        <v>{"id":"528","car_part_id":"528","bestbuy_id":"1983","category":"battery","brand":"energizer","name":"D23L","value":"","description":"5950","price":"5950"},</v>
      </c>
      <c r="W529" s="5" t="str">
        <f aca="false">IFERROR(VLOOKUP(B529,Sheet11!$B$2:$I$70,7,0),"")</f>
        <v/>
      </c>
      <c r="X529" s="5" t="str">
        <f aca="false">TRIM(I529)&amp;TRIM(W529)</f>
        <v>{"id":"528","car_part_id":"528","bestbuy_id":"1983","category":"battery","brand":"energizer","name":"D23L","value":"","description":"5950","price":"5950"},</v>
      </c>
    </row>
    <row r="530" customFormat="false" ht="13.8" hidden="false" customHeight="false" outlineLevel="0" collapsed="false">
      <c r="A530" s="5" t="n">
        <v>529</v>
      </c>
      <c r="B530" s="5" t="n">
        <v>529</v>
      </c>
      <c r="C530" s="5" t="n">
        <f aca="false">VLOOKUP(A530,car_part!$A$2:$K$620,11,0)</f>
        <v>1990</v>
      </c>
      <c r="D530" s="5" t="s">
        <v>784</v>
      </c>
      <c r="E530" s="5" t="s">
        <v>785</v>
      </c>
      <c r="F530" s="5" t="str">
        <f aca="false">VLOOKUP(B530,car_part!A530:H1148,8,0)</f>
        <v>B20L</v>
      </c>
      <c r="G530" s="20"/>
      <c r="H530" s="21" t="n">
        <v>4850</v>
      </c>
      <c r="I530" s="5" t="str">
        <f aca="false">"{"&amp;""""&amp;"id"&amp;""""&amp;":"&amp;""""&amp;A530&amp;""""&amp;","&amp;""""&amp;"car_part_id"&amp;""""&amp;":"&amp;""""&amp;B530&amp;""""&amp;","&amp;""""&amp;"bestbuy_id"&amp;""""&amp;":"&amp;""""&amp;C530&amp;""""&amp;","&amp;""""&amp;"category"&amp;""""&amp;":"&amp;""""&amp;D530&amp;""""&amp;","&amp;""""&amp;"brand"&amp;""""&amp;":"&amp;""""&amp;E530&amp;""""&amp;","&amp;""""&amp;"name"&amp;""""&amp;":"&amp;""""&amp;F530&amp;""""&amp;","&amp;""""&amp;"value"&amp;""""&amp;":"&amp;""""&amp;G530&amp;""""&amp;","&amp;""""&amp;"description"&amp;""""&amp;":"&amp;""""&amp;H530&amp;""""&amp;","&amp;""""&amp;"price"&amp;""""&amp;":"&amp;""""&amp;H530&amp;""""&amp;"},"</f>
        <v>{"id":"529","car_part_id":"529","bestbuy_id":"1990","category":"battery","brand":"energizer","name":"B20L","value":"","description":"4850","price":"4850"},</v>
      </c>
      <c r="W530" s="5" t="str">
        <f aca="false">IFERROR(VLOOKUP(B530,Sheet11!$B$2:$I$70,7,0),"")</f>
        <v/>
      </c>
      <c r="X530" s="5" t="str">
        <f aca="false">TRIM(I530)&amp;TRIM(W530)</f>
        <v>{"id":"529","car_part_id":"529","bestbuy_id":"1990","category":"battery","brand":"energizer","name":"B20L","value":"","description":"4850","price":"4850"},</v>
      </c>
    </row>
    <row r="531" customFormat="false" ht="13.8" hidden="false" customHeight="false" outlineLevel="0" collapsed="false">
      <c r="A531" s="5" t="n">
        <v>530</v>
      </c>
      <c r="B531" s="5" t="n">
        <v>530</v>
      </c>
      <c r="C531" s="5" t="n">
        <f aca="false">VLOOKUP(A531,car_part!$A$2:$K$620,11,0)</f>
        <v>0</v>
      </c>
      <c r="D531" s="5" t="s">
        <v>784</v>
      </c>
      <c r="E531" s="5" t="s">
        <v>785</v>
      </c>
      <c r="F531" s="5" t="str">
        <f aca="false">VLOOKUP(B531,car_part!A531:H1149,8,0)</f>
        <v>B24RS</v>
      </c>
      <c r="G531" s="20"/>
      <c r="I531" s="5" t="str">
        <f aca="false">"{"&amp;""""&amp;"id"&amp;""""&amp;":"&amp;""""&amp;A531&amp;""""&amp;","&amp;""""&amp;"car_part_id"&amp;""""&amp;":"&amp;""""&amp;B531&amp;""""&amp;","&amp;""""&amp;"bestbuy_id"&amp;""""&amp;":"&amp;""""&amp;C531&amp;""""&amp;","&amp;""""&amp;"category"&amp;""""&amp;":"&amp;""""&amp;D531&amp;""""&amp;","&amp;""""&amp;"brand"&amp;""""&amp;":"&amp;""""&amp;E531&amp;""""&amp;","&amp;""""&amp;"name"&amp;""""&amp;":"&amp;""""&amp;F531&amp;""""&amp;","&amp;""""&amp;"value"&amp;""""&amp;":"&amp;""""&amp;G531&amp;""""&amp;","&amp;""""&amp;"description"&amp;""""&amp;":"&amp;""""&amp;H531&amp;""""&amp;","&amp;""""&amp;"price"&amp;""""&amp;":"&amp;""""&amp;H531&amp;""""&amp;"},"</f>
        <v>{"id":"530","car_part_id":"530","bestbuy_id":"0","category":"battery","brand":"energizer","name":"B24RS","value":"","description":"","price":""},</v>
      </c>
      <c r="W531" s="5" t="str">
        <f aca="false">IFERROR(VLOOKUP(B531,Sheet11!$B$2:$I$70,7,0),"")</f>
        <v/>
      </c>
      <c r="X531" s="5" t="str">
        <f aca="false">TRIM(I531)&amp;TRIM(W531)</f>
        <v>{"id":"530","car_part_id":"530","bestbuy_id":"0","category":"battery","brand":"energizer","name":"B24RS","value":"","description":"","price":""},</v>
      </c>
    </row>
    <row r="532" customFormat="false" ht="13.8" hidden="false" customHeight="false" outlineLevel="0" collapsed="false">
      <c r="A532" s="5" t="n">
        <v>531</v>
      </c>
      <c r="B532" s="5" t="n">
        <v>531</v>
      </c>
      <c r="C532" s="5" t="n">
        <f aca="false">VLOOKUP(A532,car_part!$A$2:$K$620,11,0)</f>
        <v>0</v>
      </c>
      <c r="D532" s="5" t="s">
        <v>784</v>
      </c>
      <c r="E532" s="5" t="s">
        <v>785</v>
      </c>
      <c r="F532" s="5" t="str">
        <f aca="false">VLOOKUP(B532,car_part!A532:H1150,8,0)</f>
        <v>B20LS</v>
      </c>
      <c r="G532" s="20"/>
      <c r="I532" s="5" t="str">
        <f aca="false">"{"&amp;""""&amp;"id"&amp;""""&amp;":"&amp;""""&amp;A532&amp;""""&amp;","&amp;""""&amp;"car_part_id"&amp;""""&amp;":"&amp;""""&amp;B532&amp;""""&amp;","&amp;""""&amp;"bestbuy_id"&amp;""""&amp;":"&amp;""""&amp;C532&amp;""""&amp;","&amp;""""&amp;"category"&amp;""""&amp;":"&amp;""""&amp;D532&amp;""""&amp;","&amp;""""&amp;"brand"&amp;""""&amp;":"&amp;""""&amp;E532&amp;""""&amp;","&amp;""""&amp;"name"&amp;""""&amp;":"&amp;""""&amp;F532&amp;""""&amp;","&amp;""""&amp;"value"&amp;""""&amp;":"&amp;""""&amp;G532&amp;""""&amp;","&amp;""""&amp;"description"&amp;""""&amp;":"&amp;""""&amp;H532&amp;""""&amp;","&amp;""""&amp;"price"&amp;""""&amp;":"&amp;""""&amp;H532&amp;""""&amp;"},"</f>
        <v>{"id":"531","car_part_id":"531","bestbuy_id":"0","category":"battery","brand":"energizer","name":"B20LS","value":"","description":"","price":""},</v>
      </c>
      <c r="W532" s="5" t="str">
        <f aca="false">IFERROR(VLOOKUP(B532,Sheet11!$B$2:$I$70,7,0),"")</f>
        <v/>
      </c>
      <c r="X532" s="5" t="str">
        <f aca="false">TRIM(I532)&amp;TRIM(W532)</f>
        <v>{"id":"531","car_part_id":"531","bestbuy_id":"0","category":"battery","brand":"energizer","name":"B20LS","value":"","description":"","price":""},</v>
      </c>
    </row>
    <row r="533" customFormat="false" ht="13.8" hidden="false" customHeight="false" outlineLevel="0" collapsed="false">
      <c r="A533" s="5" t="n">
        <v>532</v>
      </c>
      <c r="B533" s="5" t="n">
        <v>532</v>
      </c>
      <c r="C533" s="5" t="n">
        <v>1988</v>
      </c>
      <c r="D533" s="5" t="s">
        <v>784</v>
      </c>
      <c r="E533" s="5" t="s">
        <v>785</v>
      </c>
      <c r="F533" s="5" t="str">
        <f aca="false">VLOOKUP(B533,car_part!A533:H1151,8,0)</f>
        <v>B24LS</v>
      </c>
      <c r="G533" s="22"/>
      <c r="H533" s="21" t="n">
        <v>5250</v>
      </c>
      <c r="I533" s="5" t="str">
        <f aca="false">"{"&amp;""""&amp;"id"&amp;""""&amp;":"&amp;""""&amp;A533&amp;""""&amp;","&amp;""""&amp;"car_part_id"&amp;""""&amp;":"&amp;""""&amp;B533&amp;""""&amp;","&amp;""""&amp;"bestbuy_id"&amp;""""&amp;":"&amp;""""&amp;C533&amp;""""&amp;","&amp;""""&amp;"category"&amp;""""&amp;":"&amp;""""&amp;D533&amp;""""&amp;","&amp;""""&amp;"brand"&amp;""""&amp;":"&amp;""""&amp;E533&amp;""""&amp;","&amp;""""&amp;"name"&amp;""""&amp;":"&amp;""""&amp;F533&amp;""""&amp;","&amp;""""&amp;"value"&amp;""""&amp;":"&amp;""""&amp;G533&amp;""""&amp;","&amp;""""&amp;"description"&amp;""""&amp;":"&amp;""""&amp;H533&amp;""""&amp;","&amp;""""&amp;"price"&amp;""""&amp;":"&amp;""""&amp;H533&amp;""""&amp;"},"</f>
        <v>{"id":"532","car_part_id":"532","bestbuy_id":"1988","category":"battery","brand":"energizer","name":"B24LS","value":"","description":"5250","price":"5250"},</v>
      </c>
      <c r="W533" s="5" t="str">
        <f aca="false">IFERROR(VLOOKUP(B533,Sheet11!$B$2:$I$70,7,0),"")</f>
        <v>{"id":"674","car_part_id":"532","bestbuy_id":"1985","category":"battery","brand":"energizer","name":"B24LS","description":"","price":"5300"},</v>
      </c>
      <c r="X533" s="5" t="str">
        <f aca="false">TRIM(I533)&amp;TRIM(W533)</f>
        <v>{"id":"532","car_part_id":"532","bestbuy_id":"1988","category":"battery","brand":"energizer","name":"B24LS","value":"","description":"5250","price":"5250"},{"id":"674","car_part_id":"532","bestbuy_id":"1985","category":"battery","brand":"energizer","name":"B24LS","description":"","price":"5300"},</v>
      </c>
    </row>
    <row r="534" customFormat="false" ht="13.8" hidden="false" customHeight="false" outlineLevel="0" collapsed="false">
      <c r="A534" s="5" t="n">
        <v>533</v>
      </c>
      <c r="B534" s="5" t="n">
        <v>533</v>
      </c>
      <c r="C534" s="5" t="n">
        <f aca="false">VLOOKUP(A534,car_part!$A$2:$K$620,11,0)</f>
        <v>0</v>
      </c>
      <c r="D534" s="5" t="s">
        <v>784</v>
      </c>
      <c r="E534" s="5" t="s">
        <v>785</v>
      </c>
      <c r="F534" s="5" t="str">
        <f aca="false">VLOOKUP(B534,car_part!A534:H1152,8,0)</f>
        <v>B20R</v>
      </c>
      <c r="G534" s="22"/>
      <c r="I534" s="5" t="str">
        <f aca="false">"{"&amp;""""&amp;"id"&amp;""""&amp;":"&amp;""""&amp;A534&amp;""""&amp;","&amp;""""&amp;"car_part_id"&amp;""""&amp;":"&amp;""""&amp;B534&amp;""""&amp;","&amp;""""&amp;"bestbuy_id"&amp;""""&amp;":"&amp;""""&amp;C534&amp;""""&amp;","&amp;""""&amp;"category"&amp;""""&amp;":"&amp;""""&amp;D534&amp;""""&amp;","&amp;""""&amp;"brand"&amp;""""&amp;":"&amp;""""&amp;E534&amp;""""&amp;","&amp;""""&amp;"name"&amp;""""&amp;":"&amp;""""&amp;F534&amp;""""&amp;","&amp;""""&amp;"value"&amp;""""&amp;":"&amp;""""&amp;G534&amp;""""&amp;","&amp;""""&amp;"description"&amp;""""&amp;":"&amp;""""&amp;H534&amp;""""&amp;","&amp;""""&amp;"price"&amp;""""&amp;":"&amp;""""&amp;H534&amp;""""&amp;"},"</f>
        <v>{"id":"533","car_part_id":"533","bestbuy_id":"0","category":"battery","brand":"energizer","name":"B20R","value":"","description":"","price":""},</v>
      </c>
      <c r="W534" s="5" t="str">
        <f aca="false">IFERROR(VLOOKUP(B534,Sheet11!$B$2:$I$70,7,0),"")</f>
        <v/>
      </c>
      <c r="X534" s="5" t="str">
        <f aca="false">TRIM(I534)&amp;TRIM(W534)</f>
        <v>{"id":"533","car_part_id":"533","bestbuy_id":"0","category":"battery","brand":"energizer","name":"B20R","value":"","description":"","price":""},</v>
      </c>
    </row>
    <row r="535" customFormat="false" ht="13.8" hidden="false" customHeight="false" outlineLevel="0" collapsed="false">
      <c r="A535" s="5" t="n">
        <v>534</v>
      </c>
      <c r="B535" s="5" t="n">
        <v>534</v>
      </c>
      <c r="C535" s="5" t="n">
        <f aca="false">VLOOKUP(A535,car_part!$A$2:$K$620,11,0)</f>
        <v>0</v>
      </c>
      <c r="D535" s="5" t="s">
        <v>784</v>
      </c>
      <c r="E535" s="5" t="s">
        <v>785</v>
      </c>
      <c r="F535" s="5" t="str">
        <f aca="false">VLOOKUP(B535,car_part!A535:H1153,8,0)</f>
        <v>DIN55</v>
      </c>
      <c r="G535" s="22"/>
      <c r="I535" s="5" t="str">
        <f aca="false">"{"&amp;""""&amp;"id"&amp;""""&amp;":"&amp;""""&amp;A535&amp;""""&amp;","&amp;""""&amp;"car_part_id"&amp;""""&amp;":"&amp;""""&amp;B535&amp;""""&amp;","&amp;""""&amp;"bestbuy_id"&amp;""""&amp;":"&amp;""""&amp;C535&amp;""""&amp;","&amp;""""&amp;"category"&amp;""""&amp;":"&amp;""""&amp;D535&amp;""""&amp;","&amp;""""&amp;"brand"&amp;""""&amp;":"&amp;""""&amp;E535&amp;""""&amp;","&amp;""""&amp;"name"&amp;""""&amp;":"&amp;""""&amp;F535&amp;""""&amp;","&amp;""""&amp;"value"&amp;""""&amp;":"&amp;""""&amp;G535&amp;""""&amp;","&amp;""""&amp;"description"&amp;""""&amp;":"&amp;""""&amp;H535&amp;""""&amp;","&amp;""""&amp;"price"&amp;""""&amp;":"&amp;""""&amp;H535&amp;""""&amp;"},"</f>
        <v>{"id":"534","car_part_id":"534","bestbuy_id":"0","category":"battery","brand":"energizer","name":"DIN55","value":"","description":"","price":""},</v>
      </c>
      <c r="W535" s="5" t="str">
        <f aca="false">IFERROR(VLOOKUP(B535,Sheet11!$B$2:$I$70,7,0),"")</f>
        <v/>
      </c>
      <c r="X535" s="5" t="str">
        <f aca="false">TRIM(I535)&amp;TRIM(W535)</f>
        <v>{"id":"534","car_part_id":"534","bestbuy_id":"0","category":"battery","brand":"energizer","name":"DIN55","value":"","description":"","price":""},</v>
      </c>
    </row>
    <row r="536" customFormat="false" ht="13.8" hidden="false" customHeight="false" outlineLevel="0" collapsed="false">
      <c r="A536" s="5" t="n">
        <v>535</v>
      </c>
      <c r="B536" s="5" t="n">
        <v>535</v>
      </c>
      <c r="C536" s="5" t="n">
        <f aca="false">VLOOKUP(A536,car_part!$A$2:$K$620,11,0)</f>
        <v>0</v>
      </c>
      <c r="D536" s="5" t="s">
        <v>784</v>
      </c>
      <c r="E536" s="5" t="s">
        <v>785</v>
      </c>
      <c r="F536" s="5" t="str">
        <f aca="false">VLOOKUP(B536,car_part!A536:H1154,8,0)</f>
        <v>B24L</v>
      </c>
      <c r="G536" s="22"/>
      <c r="I536" s="5" t="str">
        <f aca="false">"{"&amp;""""&amp;"id"&amp;""""&amp;":"&amp;""""&amp;A536&amp;""""&amp;","&amp;""""&amp;"car_part_id"&amp;""""&amp;":"&amp;""""&amp;B536&amp;""""&amp;","&amp;""""&amp;"bestbuy_id"&amp;""""&amp;":"&amp;""""&amp;C536&amp;""""&amp;","&amp;""""&amp;"category"&amp;""""&amp;":"&amp;""""&amp;D536&amp;""""&amp;","&amp;""""&amp;"brand"&amp;""""&amp;":"&amp;""""&amp;E536&amp;""""&amp;","&amp;""""&amp;"name"&amp;""""&amp;":"&amp;""""&amp;F536&amp;""""&amp;","&amp;""""&amp;"value"&amp;""""&amp;":"&amp;""""&amp;G536&amp;""""&amp;","&amp;""""&amp;"description"&amp;""""&amp;":"&amp;""""&amp;H536&amp;""""&amp;","&amp;""""&amp;"price"&amp;""""&amp;":"&amp;""""&amp;H536&amp;""""&amp;"},"</f>
        <v>{"id":"535","car_part_id":"535","bestbuy_id":"0","category":"battery","brand":"energizer","name":"B24L","value":"","description":"","price":""},</v>
      </c>
      <c r="W536" s="5" t="str">
        <f aca="false">IFERROR(VLOOKUP(B536,Sheet11!$B$2:$I$70,7,0),"")</f>
        <v/>
      </c>
      <c r="X536" s="5" t="str">
        <f aca="false">TRIM(I536)&amp;TRIM(W536)</f>
        <v>{"id":"535","car_part_id":"535","bestbuy_id":"0","category":"battery","brand":"energizer","name":"B24L","value":"","description":"","price":""},</v>
      </c>
    </row>
    <row r="537" customFormat="false" ht="13.8" hidden="false" customHeight="false" outlineLevel="0" collapsed="false">
      <c r="A537" s="5" t="n">
        <v>536</v>
      </c>
      <c r="B537" s="5" t="n">
        <v>536</v>
      </c>
      <c r="C537" s="5" t="n">
        <f aca="false">VLOOKUP(A537,car_part!$A$2:$K$620,11,0)</f>
        <v>1983</v>
      </c>
      <c r="D537" s="5" t="s">
        <v>784</v>
      </c>
      <c r="E537" s="5" t="s">
        <v>785</v>
      </c>
      <c r="F537" s="5" t="str">
        <f aca="false">VLOOKUP(B537,car_part!A537:H1155,8,0)</f>
        <v>D23L</v>
      </c>
      <c r="G537" s="22"/>
      <c r="H537" s="21" t="n">
        <v>5950</v>
      </c>
      <c r="I537" s="5" t="str">
        <f aca="false">"{"&amp;""""&amp;"id"&amp;""""&amp;":"&amp;""""&amp;A537&amp;""""&amp;","&amp;""""&amp;"car_part_id"&amp;""""&amp;":"&amp;""""&amp;B537&amp;""""&amp;","&amp;""""&amp;"bestbuy_id"&amp;""""&amp;":"&amp;""""&amp;C537&amp;""""&amp;","&amp;""""&amp;"category"&amp;""""&amp;":"&amp;""""&amp;D537&amp;""""&amp;","&amp;""""&amp;"brand"&amp;""""&amp;":"&amp;""""&amp;E537&amp;""""&amp;","&amp;""""&amp;"name"&amp;""""&amp;":"&amp;""""&amp;F537&amp;""""&amp;","&amp;""""&amp;"value"&amp;""""&amp;":"&amp;""""&amp;G537&amp;""""&amp;","&amp;""""&amp;"description"&amp;""""&amp;":"&amp;""""&amp;H537&amp;""""&amp;","&amp;""""&amp;"price"&amp;""""&amp;":"&amp;""""&amp;H537&amp;""""&amp;"},"</f>
        <v>{"id":"536","car_part_id":"536","bestbuy_id":"1983","category":"battery","brand":"energizer","name":"D23L","value":"","description":"5950","price":"5950"},</v>
      </c>
      <c r="W537" s="5" t="str">
        <f aca="false">IFERROR(VLOOKUP(B537,Sheet11!$B$2:$I$70,7,0),"")</f>
        <v/>
      </c>
      <c r="X537" s="5" t="str">
        <f aca="false">TRIM(I537)&amp;TRIM(W537)</f>
        <v>{"id":"536","car_part_id":"536","bestbuy_id":"1983","category":"battery","brand":"energizer","name":"D23L","value":"","description":"5950","price":"5950"},</v>
      </c>
    </row>
    <row r="538" customFormat="false" ht="13.8" hidden="false" customHeight="false" outlineLevel="0" collapsed="false">
      <c r="A538" s="5" t="n">
        <v>537</v>
      </c>
      <c r="B538" s="5" t="n">
        <v>537</v>
      </c>
      <c r="C538" s="5" t="n">
        <f aca="false">VLOOKUP(A538,car_part!$A$2:$K$620,11,0)</f>
        <v>1995</v>
      </c>
      <c r="D538" s="5" t="s">
        <v>784</v>
      </c>
      <c r="E538" s="5" t="s">
        <v>785</v>
      </c>
      <c r="F538" s="5" t="str">
        <f aca="false">VLOOKUP(B538,car_part!A538:H1156,8,0)</f>
        <v>D26L</v>
      </c>
      <c r="G538" s="22"/>
      <c r="H538" s="21" t="n">
        <v>6300</v>
      </c>
      <c r="I538" s="5" t="str">
        <f aca="false">"{"&amp;""""&amp;"id"&amp;""""&amp;":"&amp;""""&amp;A538&amp;""""&amp;","&amp;""""&amp;"car_part_id"&amp;""""&amp;":"&amp;""""&amp;B538&amp;""""&amp;","&amp;""""&amp;"bestbuy_id"&amp;""""&amp;":"&amp;""""&amp;C538&amp;""""&amp;","&amp;""""&amp;"category"&amp;""""&amp;":"&amp;""""&amp;D538&amp;""""&amp;","&amp;""""&amp;"brand"&amp;""""&amp;":"&amp;""""&amp;E538&amp;""""&amp;","&amp;""""&amp;"name"&amp;""""&amp;":"&amp;""""&amp;F538&amp;""""&amp;","&amp;""""&amp;"value"&amp;""""&amp;":"&amp;""""&amp;G538&amp;""""&amp;","&amp;""""&amp;"description"&amp;""""&amp;":"&amp;""""&amp;H538&amp;""""&amp;","&amp;""""&amp;"price"&amp;""""&amp;":"&amp;""""&amp;H538&amp;""""&amp;"},"</f>
        <v>{"id":"537","car_part_id":"537","bestbuy_id":"1995","category":"battery","brand":"energizer","name":"D26L","value":"","description":"6300","price":"6300"},</v>
      </c>
      <c r="W538" s="5" t="str">
        <f aca="false">IFERROR(VLOOKUP(B538,Sheet11!$B$2:$I$70,7,0),"")</f>
        <v/>
      </c>
      <c r="X538" s="5" t="str">
        <f aca="false">TRIM(I538)&amp;TRIM(W538)</f>
        <v>{"id":"537","car_part_id":"537","bestbuy_id":"1995","category":"battery","brand":"energizer","name":"D26L","value":"","description":"6300","price":"6300"},</v>
      </c>
    </row>
    <row r="539" customFormat="false" ht="13.8" hidden="false" customHeight="false" outlineLevel="0" collapsed="false">
      <c r="A539" s="5" t="n">
        <v>538</v>
      </c>
      <c r="B539" s="5" t="n">
        <v>538</v>
      </c>
      <c r="C539" s="5" t="n">
        <f aca="false">VLOOKUP(A539,car_part!$A$2:$K$620,11,0)</f>
        <v>0</v>
      </c>
      <c r="D539" s="5" t="s">
        <v>784</v>
      </c>
      <c r="E539" s="5" t="s">
        <v>785</v>
      </c>
      <c r="F539" s="5" t="str">
        <f aca="false">VLOOKUP(B539,car_part!A539:H1157,8,0)</f>
        <v>B20LS</v>
      </c>
      <c r="G539" s="22"/>
      <c r="I539" s="5" t="str">
        <f aca="false">"{"&amp;""""&amp;"id"&amp;""""&amp;":"&amp;""""&amp;A539&amp;""""&amp;","&amp;""""&amp;"car_part_id"&amp;""""&amp;":"&amp;""""&amp;B539&amp;""""&amp;","&amp;""""&amp;"bestbuy_id"&amp;""""&amp;":"&amp;""""&amp;C539&amp;""""&amp;","&amp;""""&amp;"category"&amp;""""&amp;":"&amp;""""&amp;D539&amp;""""&amp;","&amp;""""&amp;"brand"&amp;""""&amp;":"&amp;""""&amp;E539&amp;""""&amp;","&amp;""""&amp;"name"&amp;""""&amp;":"&amp;""""&amp;F539&amp;""""&amp;","&amp;""""&amp;"value"&amp;""""&amp;":"&amp;""""&amp;G539&amp;""""&amp;","&amp;""""&amp;"description"&amp;""""&amp;":"&amp;""""&amp;H539&amp;""""&amp;","&amp;""""&amp;"price"&amp;""""&amp;":"&amp;""""&amp;H539&amp;""""&amp;"},"</f>
        <v>{"id":"538","car_part_id":"538","bestbuy_id":"0","category":"battery","brand":"energizer","name":"B20LS","value":"","description":"","price":""},</v>
      </c>
      <c r="W539" s="5" t="str">
        <f aca="false">IFERROR(VLOOKUP(B539,Sheet11!$B$2:$I$70,7,0),"")</f>
        <v/>
      </c>
      <c r="X539" s="5" t="str">
        <f aca="false">TRIM(I539)&amp;TRIM(W539)</f>
        <v>{"id":"538","car_part_id":"538","bestbuy_id":"0","category":"battery","brand":"energizer","name":"B20LS","value":"","description":"","price":""},</v>
      </c>
    </row>
    <row r="540" customFormat="false" ht="13.8" hidden="false" customHeight="false" outlineLevel="0" collapsed="false">
      <c r="A540" s="5" t="n">
        <v>539</v>
      </c>
      <c r="B540" s="5" t="n">
        <v>539</v>
      </c>
      <c r="C540" s="5" t="n">
        <v>1986</v>
      </c>
      <c r="D540" s="5" t="s">
        <v>784</v>
      </c>
      <c r="E540" s="5" t="s">
        <v>785</v>
      </c>
      <c r="F540" s="5" t="str">
        <f aca="false">VLOOKUP(B540,car_part!A540:H1158,8,0)</f>
        <v>B24L</v>
      </c>
      <c r="G540" s="20"/>
      <c r="H540" s="21" t="n">
        <v>5300</v>
      </c>
      <c r="I540" s="5" t="str">
        <f aca="false">"{"&amp;""""&amp;"id"&amp;""""&amp;":"&amp;""""&amp;A540&amp;""""&amp;","&amp;""""&amp;"car_part_id"&amp;""""&amp;":"&amp;""""&amp;B540&amp;""""&amp;","&amp;""""&amp;"bestbuy_id"&amp;""""&amp;":"&amp;""""&amp;C540&amp;""""&amp;","&amp;""""&amp;"category"&amp;""""&amp;":"&amp;""""&amp;D540&amp;""""&amp;","&amp;""""&amp;"brand"&amp;""""&amp;":"&amp;""""&amp;E540&amp;""""&amp;","&amp;""""&amp;"name"&amp;""""&amp;":"&amp;""""&amp;F540&amp;""""&amp;","&amp;""""&amp;"value"&amp;""""&amp;":"&amp;""""&amp;G540&amp;""""&amp;","&amp;""""&amp;"description"&amp;""""&amp;":"&amp;""""&amp;H540&amp;""""&amp;","&amp;""""&amp;"price"&amp;""""&amp;":"&amp;""""&amp;H540&amp;""""&amp;"},"</f>
        <v>{"id":"539","car_part_id":"539","bestbuy_id":"1986","category":"battery","brand":"energizer","name":"B24L","value":"","description":"5300","price":"5300"},</v>
      </c>
      <c r="W540" s="5" t="str">
        <f aca="false">IFERROR(VLOOKUP(B540,Sheet11!$B$2:$I$70,7,0),"")</f>
        <v>{"id":"652","car_part_id":"539","bestbuy_id":"1993","category":"battery","brand":"energizer","name":"B24L","description":"","price":"5250"},</v>
      </c>
      <c r="X540" s="5" t="str">
        <f aca="false">TRIM(I540)&amp;TRIM(W540)</f>
        <v>{"id":"539","car_part_id":"539","bestbuy_id":"1986","category":"battery","brand":"energizer","name":"B24L","value":"","description":"5300","price":"5300"},{"id":"652","car_part_id":"539","bestbuy_id":"1993","category":"battery","brand":"energizer","name":"B24L","description":"","price":"5250"},</v>
      </c>
    </row>
    <row r="541" customFormat="false" ht="13.8" hidden="false" customHeight="false" outlineLevel="0" collapsed="false">
      <c r="A541" s="5" t="n">
        <v>540</v>
      </c>
      <c r="B541" s="5" t="n">
        <v>540</v>
      </c>
      <c r="C541" s="5" t="n">
        <f aca="false">VLOOKUP(A541,car_part!$A$2:$K$620,11,0)</f>
        <v>0</v>
      </c>
      <c r="D541" s="5" t="s">
        <v>784</v>
      </c>
      <c r="E541" s="5" t="s">
        <v>785</v>
      </c>
      <c r="F541" s="5" t="str">
        <f aca="false">VLOOKUP(B541,car_part!A541:H1159,8,0)</f>
        <v>B20LS</v>
      </c>
      <c r="G541" s="20"/>
      <c r="I541" s="5" t="str">
        <f aca="false">"{"&amp;""""&amp;"id"&amp;""""&amp;":"&amp;""""&amp;A541&amp;""""&amp;","&amp;""""&amp;"car_part_id"&amp;""""&amp;":"&amp;""""&amp;B541&amp;""""&amp;","&amp;""""&amp;"bestbuy_id"&amp;""""&amp;":"&amp;""""&amp;C541&amp;""""&amp;","&amp;""""&amp;"category"&amp;""""&amp;":"&amp;""""&amp;D541&amp;""""&amp;","&amp;""""&amp;"brand"&amp;""""&amp;":"&amp;""""&amp;E541&amp;""""&amp;","&amp;""""&amp;"name"&amp;""""&amp;":"&amp;""""&amp;F541&amp;""""&amp;","&amp;""""&amp;"value"&amp;""""&amp;":"&amp;""""&amp;G541&amp;""""&amp;","&amp;""""&amp;"description"&amp;""""&amp;":"&amp;""""&amp;H541&amp;""""&amp;","&amp;""""&amp;"price"&amp;""""&amp;":"&amp;""""&amp;H541&amp;""""&amp;"},"</f>
        <v>{"id":"540","car_part_id":"540","bestbuy_id":"0","category":"battery","brand":"energizer","name":"B20LS","value":"","description":"","price":""},</v>
      </c>
      <c r="W541" s="5" t="str">
        <f aca="false">IFERROR(VLOOKUP(B541,Sheet11!$B$2:$I$70,7,0),"")</f>
        <v/>
      </c>
      <c r="X541" s="5" t="str">
        <f aca="false">TRIM(I541)&amp;TRIM(W541)</f>
        <v>{"id":"540","car_part_id":"540","bestbuy_id":"0","category":"battery","brand":"energizer","name":"B20LS","value":"","description":"","price":""},</v>
      </c>
    </row>
    <row r="542" customFormat="false" ht="13.8" hidden="false" customHeight="false" outlineLevel="0" collapsed="false">
      <c r="A542" s="5" t="n">
        <v>541</v>
      </c>
      <c r="B542" s="5" t="n">
        <v>541</v>
      </c>
      <c r="C542" s="5" t="n">
        <f aca="false">VLOOKUP(A542,car_part!$A$2:$K$620,11,0)</f>
        <v>0</v>
      </c>
      <c r="D542" s="5" t="s">
        <v>784</v>
      </c>
      <c r="E542" s="5" t="s">
        <v>785</v>
      </c>
      <c r="F542" s="5" t="str">
        <f aca="false">VLOOKUP(B542,car_part!A542:H1160,8,0)</f>
        <v>B20RS</v>
      </c>
      <c r="G542" s="20"/>
      <c r="I542" s="5" t="str">
        <f aca="false">"{"&amp;""""&amp;"id"&amp;""""&amp;":"&amp;""""&amp;A542&amp;""""&amp;","&amp;""""&amp;"car_part_id"&amp;""""&amp;":"&amp;""""&amp;B542&amp;""""&amp;","&amp;""""&amp;"bestbuy_id"&amp;""""&amp;":"&amp;""""&amp;C542&amp;""""&amp;","&amp;""""&amp;"category"&amp;""""&amp;":"&amp;""""&amp;D542&amp;""""&amp;","&amp;""""&amp;"brand"&amp;""""&amp;":"&amp;""""&amp;E542&amp;""""&amp;","&amp;""""&amp;"name"&amp;""""&amp;":"&amp;""""&amp;F542&amp;""""&amp;","&amp;""""&amp;"value"&amp;""""&amp;":"&amp;""""&amp;G542&amp;""""&amp;","&amp;""""&amp;"description"&amp;""""&amp;":"&amp;""""&amp;H542&amp;""""&amp;","&amp;""""&amp;"price"&amp;""""&amp;":"&amp;""""&amp;H542&amp;""""&amp;"},"</f>
        <v>{"id":"541","car_part_id":"541","bestbuy_id":"0","category":"battery","brand":"energizer","name":"B20RS","value":"","description":"","price":""},</v>
      </c>
      <c r="W542" s="5" t="str">
        <f aca="false">IFERROR(VLOOKUP(B542,Sheet11!$B$2:$I$70,7,0),"")</f>
        <v/>
      </c>
      <c r="X542" s="5" t="str">
        <f aca="false">TRIM(I542)&amp;TRIM(W542)</f>
        <v>{"id":"541","car_part_id":"541","bestbuy_id":"0","category":"battery","brand":"energizer","name":"B20RS","value":"","description":"","price":""},</v>
      </c>
    </row>
    <row r="543" customFormat="false" ht="13.8" hidden="false" customHeight="false" outlineLevel="0" collapsed="false">
      <c r="A543" s="5" t="n">
        <v>542</v>
      </c>
      <c r="B543" s="5" t="n">
        <v>542</v>
      </c>
      <c r="C543" s="5" t="n">
        <f aca="false">VLOOKUP(A543,car_part!$A$2:$K$620,11,0)</f>
        <v>0</v>
      </c>
      <c r="D543" s="5" t="s">
        <v>784</v>
      </c>
      <c r="E543" s="5" t="s">
        <v>785</v>
      </c>
      <c r="F543" s="5" t="str">
        <f aca="false">VLOOKUP(B543,car_part!A543:H1161,8,0)</f>
        <v>B20RS</v>
      </c>
      <c r="G543" s="22"/>
      <c r="I543" s="5" t="str">
        <f aca="false">"{"&amp;""""&amp;"id"&amp;""""&amp;":"&amp;""""&amp;A543&amp;""""&amp;","&amp;""""&amp;"car_part_id"&amp;""""&amp;":"&amp;""""&amp;B543&amp;""""&amp;","&amp;""""&amp;"bestbuy_id"&amp;""""&amp;":"&amp;""""&amp;C543&amp;""""&amp;","&amp;""""&amp;"category"&amp;""""&amp;":"&amp;""""&amp;D543&amp;""""&amp;","&amp;""""&amp;"brand"&amp;""""&amp;":"&amp;""""&amp;E543&amp;""""&amp;","&amp;""""&amp;"name"&amp;""""&amp;":"&amp;""""&amp;F543&amp;""""&amp;","&amp;""""&amp;"value"&amp;""""&amp;":"&amp;""""&amp;G543&amp;""""&amp;","&amp;""""&amp;"description"&amp;""""&amp;":"&amp;""""&amp;H543&amp;""""&amp;","&amp;""""&amp;"price"&amp;""""&amp;":"&amp;""""&amp;H543&amp;""""&amp;"},"</f>
        <v>{"id":"542","car_part_id":"542","bestbuy_id":"0","category":"battery","brand":"energizer","name":"B20RS","value":"","description":"","price":""},</v>
      </c>
      <c r="W543" s="5" t="str">
        <f aca="false">IFERROR(VLOOKUP(B543,Sheet11!$B$2:$I$70,7,0),"")</f>
        <v/>
      </c>
      <c r="X543" s="5" t="str">
        <f aca="false">TRIM(I543)&amp;TRIM(W543)</f>
        <v>{"id":"542","car_part_id":"542","bestbuy_id":"0","category":"battery","brand":"energizer","name":"B20RS","value":"","description":"","price":""},</v>
      </c>
    </row>
    <row r="544" customFormat="false" ht="13.8" hidden="false" customHeight="false" outlineLevel="0" collapsed="false">
      <c r="A544" s="5" t="n">
        <v>543</v>
      </c>
      <c r="B544" s="5" t="n">
        <v>543</v>
      </c>
      <c r="C544" s="5" t="n">
        <f aca="false">VLOOKUP(A544,car_part!$A$2:$K$620,11,0)</f>
        <v>0</v>
      </c>
      <c r="D544" s="5" t="s">
        <v>784</v>
      </c>
      <c r="E544" s="5" t="s">
        <v>785</v>
      </c>
      <c r="F544" s="5" t="str">
        <f aca="false">VLOOKUP(B544,car_part!A544:H1162,8,0)</f>
        <v>B20LS</v>
      </c>
      <c r="G544" s="20"/>
      <c r="I544" s="5" t="str">
        <f aca="false">"{"&amp;""""&amp;"id"&amp;""""&amp;":"&amp;""""&amp;A544&amp;""""&amp;","&amp;""""&amp;"car_part_id"&amp;""""&amp;":"&amp;""""&amp;B544&amp;""""&amp;","&amp;""""&amp;"bestbuy_id"&amp;""""&amp;":"&amp;""""&amp;C544&amp;""""&amp;","&amp;""""&amp;"category"&amp;""""&amp;":"&amp;""""&amp;D544&amp;""""&amp;","&amp;""""&amp;"brand"&amp;""""&amp;":"&amp;""""&amp;E544&amp;""""&amp;","&amp;""""&amp;"name"&amp;""""&amp;":"&amp;""""&amp;F544&amp;""""&amp;","&amp;""""&amp;"value"&amp;""""&amp;":"&amp;""""&amp;G544&amp;""""&amp;","&amp;""""&amp;"description"&amp;""""&amp;":"&amp;""""&amp;H544&amp;""""&amp;","&amp;""""&amp;"price"&amp;""""&amp;":"&amp;""""&amp;H544&amp;""""&amp;"},"</f>
        <v>{"id":"543","car_part_id":"543","bestbuy_id":"0","category":"battery","brand":"energizer","name":"B20LS","value":"","description":"","price":""},</v>
      </c>
      <c r="W544" s="5" t="str">
        <f aca="false">IFERROR(VLOOKUP(B544,Sheet11!$B$2:$I$70,7,0),"")</f>
        <v/>
      </c>
      <c r="X544" s="5" t="str">
        <f aca="false">TRIM(I544)&amp;TRIM(W544)</f>
        <v>{"id":"543","car_part_id":"543","bestbuy_id":"0","category":"battery","brand":"energizer","name":"B20LS","value":"","description":"","price":""},</v>
      </c>
    </row>
    <row r="545" customFormat="false" ht="13.8" hidden="false" customHeight="false" outlineLevel="0" collapsed="false">
      <c r="A545" s="5" t="n">
        <v>544</v>
      </c>
      <c r="B545" s="5" t="n">
        <v>544</v>
      </c>
      <c r="C545" s="5" t="n">
        <v>1988</v>
      </c>
      <c r="D545" s="5" t="s">
        <v>784</v>
      </c>
      <c r="E545" s="5" t="s">
        <v>785</v>
      </c>
      <c r="F545" s="5" t="str">
        <f aca="false">VLOOKUP(B545,car_part!A545:H1163,8,0)</f>
        <v>B24LS</v>
      </c>
      <c r="G545" s="20"/>
      <c r="H545" s="21" t="n">
        <v>5250</v>
      </c>
      <c r="I545" s="5" t="str">
        <f aca="false">"{"&amp;""""&amp;"id"&amp;""""&amp;":"&amp;""""&amp;A545&amp;""""&amp;","&amp;""""&amp;"car_part_id"&amp;""""&amp;":"&amp;""""&amp;B545&amp;""""&amp;","&amp;""""&amp;"bestbuy_id"&amp;""""&amp;":"&amp;""""&amp;C545&amp;""""&amp;","&amp;""""&amp;"category"&amp;""""&amp;":"&amp;""""&amp;D545&amp;""""&amp;","&amp;""""&amp;"brand"&amp;""""&amp;":"&amp;""""&amp;E545&amp;""""&amp;","&amp;""""&amp;"name"&amp;""""&amp;":"&amp;""""&amp;F545&amp;""""&amp;","&amp;""""&amp;"value"&amp;""""&amp;":"&amp;""""&amp;G545&amp;""""&amp;","&amp;""""&amp;"description"&amp;""""&amp;":"&amp;""""&amp;H545&amp;""""&amp;","&amp;""""&amp;"price"&amp;""""&amp;":"&amp;""""&amp;H545&amp;""""&amp;"},"</f>
        <v>{"id":"544","car_part_id":"544","bestbuy_id":"1988","category":"battery","brand":"energizer","name":"B24LS","value":"","description":"5250","price":"5250"},</v>
      </c>
      <c r="W545" s="5" t="str">
        <f aca="false">IFERROR(VLOOKUP(B545,Sheet11!$B$2:$I$70,7,0),"")</f>
        <v>{"id":"675","car_part_id":"544","bestbuy_id":"1985","category":"battery","brand":"energizer","name":"B24LS","description":"","price":"5300"},</v>
      </c>
      <c r="X545" s="5" t="str">
        <f aca="false">TRIM(I545)&amp;TRIM(W545)</f>
        <v>{"id":"544","car_part_id":"544","bestbuy_id":"1988","category":"battery","brand":"energizer","name":"B24LS","value":"","description":"5250","price":"5250"},{"id":"675","car_part_id":"544","bestbuy_id":"1985","category":"battery","brand":"energizer","name":"B24LS","description":"","price":"5300"},</v>
      </c>
    </row>
    <row r="546" customFormat="false" ht="13.8" hidden="false" customHeight="false" outlineLevel="0" collapsed="false">
      <c r="A546" s="5" t="n">
        <v>545</v>
      </c>
      <c r="B546" s="5" t="n">
        <v>545</v>
      </c>
      <c r="C546" s="5" t="n">
        <v>1988</v>
      </c>
      <c r="D546" s="5" t="s">
        <v>784</v>
      </c>
      <c r="E546" s="5" t="s">
        <v>785</v>
      </c>
      <c r="F546" s="5" t="str">
        <f aca="false">VLOOKUP(B546,car_part!A546:H1164,8,0)</f>
        <v>B24LS</v>
      </c>
      <c r="G546" s="22"/>
      <c r="H546" s="21" t="n">
        <v>5250</v>
      </c>
      <c r="I546" s="5" t="str">
        <f aca="false">"{"&amp;""""&amp;"id"&amp;""""&amp;":"&amp;""""&amp;A546&amp;""""&amp;","&amp;""""&amp;"car_part_id"&amp;""""&amp;":"&amp;""""&amp;B546&amp;""""&amp;","&amp;""""&amp;"bestbuy_id"&amp;""""&amp;":"&amp;""""&amp;C546&amp;""""&amp;","&amp;""""&amp;"category"&amp;""""&amp;":"&amp;""""&amp;D546&amp;""""&amp;","&amp;""""&amp;"brand"&amp;""""&amp;":"&amp;""""&amp;E546&amp;""""&amp;","&amp;""""&amp;"name"&amp;""""&amp;":"&amp;""""&amp;F546&amp;""""&amp;","&amp;""""&amp;"value"&amp;""""&amp;":"&amp;""""&amp;G546&amp;""""&amp;","&amp;""""&amp;"description"&amp;""""&amp;":"&amp;""""&amp;H546&amp;""""&amp;","&amp;""""&amp;"price"&amp;""""&amp;":"&amp;""""&amp;H546&amp;""""&amp;"},"</f>
        <v>{"id":"545","car_part_id":"545","bestbuy_id":"1988","category":"battery","brand":"energizer","name":"B24LS","value":"","description":"5250","price":"5250"},</v>
      </c>
      <c r="W546" s="5" t="str">
        <f aca="false">IFERROR(VLOOKUP(B546,Sheet11!$B$2:$I$70,7,0),"")</f>
        <v>{"id":"676","car_part_id":"545","bestbuy_id":"1985","category":"battery","brand":"energizer","name":"B24LS","description":"","price":"5300"},</v>
      </c>
      <c r="X546" s="5" t="str">
        <f aca="false">TRIM(I546)&amp;TRIM(W546)</f>
        <v>{"id":"545","car_part_id":"545","bestbuy_id":"1988","category":"battery","brand":"energizer","name":"B24LS","value":"","description":"5250","price":"5250"},{"id":"676","car_part_id":"545","bestbuy_id":"1985","category":"battery","brand":"energizer","name":"B24LS","description":"","price":"5300"},</v>
      </c>
    </row>
    <row r="547" customFormat="false" ht="13.8" hidden="false" customHeight="false" outlineLevel="0" collapsed="false">
      <c r="A547" s="5" t="n">
        <v>546</v>
      </c>
      <c r="B547" s="5" t="n">
        <v>546</v>
      </c>
      <c r="C547" s="5" t="n">
        <v>1988</v>
      </c>
      <c r="D547" s="5" t="s">
        <v>784</v>
      </c>
      <c r="E547" s="5" t="s">
        <v>785</v>
      </c>
      <c r="F547" s="5" t="str">
        <f aca="false">VLOOKUP(B547,car_part!A547:H1165,8,0)</f>
        <v>B24LS</v>
      </c>
      <c r="G547" s="22"/>
      <c r="H547" s="21" t="n">
        <v>5250</v>
      </c>
      <c r="I547" s="5" t="str">
        <f aca="false">"{"&amp;""""&amp;"id"&amp;""""&amp;":"&amp;""""&amp;A547&amp;""""&amp;","&amp;""""&amp;"car_part_id"&amp;""""&amp;":"&amp;""""&amp;B547&amp;""""&amp;","&amp;""""&amp;"bestbuy_id"&amp;""""&amp;":"&amp;""""&amp;C547&amp;""""&amp;","&amp;""""&amp;"category"&amp;""""&amp;":"&amp;""""&amp;D547&amp;""""&amp;","&amp;""""&amp;"brand"&amp;""""&amp;":"&amp;""""&amp;E547&amp;""""&amp;","&amp;""""&amp;"name"&amp;""""&amp;":"&amp;""""&amp;F547&amp;""""&amp;","&amp;""""&amp;"value"&amp;""""&amp;":"&amp;""""&amp;G547&amp;""""&amp;","&amp;""""&amp;"description"&amp;""""&amp;":"&amp;""""&amp;H547&amp;""""&amp;","&amp;""""&amp;"price"&amp;""""&amp;":"&amp;""""&amp;H547&amp;""""&amp;"},"</f>
        <v>{"id":"546","car_part_id":"546","bestbuy_id":"1988","category":"battery","brand":"energizer","name":"B24LS","value":"","description":"5250","price":"5250"},</v>
      </c>
      <c r="W547" s="5" t="str">
        <f aca="false">IFERROR(VLOOKUP(B547,Sheet11!$B$2:$I$70,7,0),"")</f>
        <v>{"id":"677","car_part_id":"546","bestbuy_id":"1985","category":"battery","brand":"energizer","name":"B24LS","description":"","price":"5300"},</v>
      </c>
      <c r="X547" s="5" t="str">
        <f aca="false">TRIM(I547)&amp;TRIM(W547)</f>
        <v>{"id":"546","car_part_id":"546","bestbuy_id":"1988","category":"battery","brand":"energizer","name":"B24LS","value":"","description":"5250","price":"5250"},{"id":"677","car_part_id":"546","bestbuy_id":"1985","category":"battery","brand":"energizer","name":"B24LS","description":"","price":"5300"},</v>
      </c>
    </row>
    <row r="548" customFormat="false" ht="13.8" hidden="false" customHeight="false" outlineLevel="0" collapsed="false">
      <c r="A548" s="5" t="n">
        <v>547</v>
      </c>
      <c r="B548" s="5" t="n">
        <v>547</v>
      </c>
      <c r="C548" s="5" t="n">
        <f aca="false">VLOOKUP(A548,car_part!$A$2:$K$620,11,0)</f>
        <v>0</v>
      </c>
      <c r="D548" s="5" t="s">
        <v>784</v>
      </c>
      <c r="E548" s="5" t="s">
        <v>785</v>
      </c>
      <c r="F548" s="5" t="str">
        <f aca="false">VLOOKUP(B548,car_part!A548:H1166,8,0)</f>
        <v>DIN44</v>
      </c>
      <c r="G548" s="22"/>
      <c r="I548" s="5" t="str">
        <f aca="false">"{"&amp;""""&amp;"id"&amp;""""&amp;":"&amp;""""&amp;A548&amp;""""&amp;","&amp;""""&amp;"car_part_id"&amp;""""&amp;":"&amp;""""&amp;B548&amp;""""&amp;","&amp;""""&amp;"bestbuy_id"&amp;""""&amp;":"&amp;""""&amp;C548&amp;""""&amp;","&amp;""""&amp;"category"&amp;""""&amp;":"&amp;""""&amp;D548&amp;""""&amp;","&amp;""""&amp;"brand"&amp;""""&amp;":"&amp;""""&amp;E548&amp;""""&amp;","&amp;""""&amp;"name"&amp;""""&amp;":"&amp;""""&amp;F548&amp;""""&amp;","&amp;""""&amp;"value"&amp;""""&amp;":"&amp;""""&amp;G548&amp;""""&amp;","&amp;""""&amp;"description"&amp;""""&amp;":"&amp;""""&amp;H548&amp;""""&amp;","&amp;""""&amp;"price"&amp;""""&amp;":"&amp;""""&amp;H548&amp;""""&amp;"},"</f>
        <v>{"id":"547","car_part_id":"547","bestbuy_id":"0","category":"battery","brand":"energizer","name":"DIN44","value":"","description":"","price":""},</v>
      </c>
      <c r="W548" s="5" t="str">
        <f aca="false">IFERROR(VLOOKUP(B548,Sheet11!$B$2:$I$70,7,0),"")</f>
        <v/>
      </c>
      <c r="X548" s="5" t="str">
        <f aca="false">TRIM(I548)&amp;TRIM(W548)</f>
        <v>{"id":"547","car_part_id":"547","bestbuy_id":"0","category":"battery","brand":"energizer","name":"DIN44","value":"","description":"","price":""},</v>
      </c>
    </row>
    <row r="549" customFormat="false" ht="13.8" hidden="false" customHeight="false" outlineLevel="0" collapsed="false">
      <c r="A549" s="5" t="n">
        <v>548</v>
      </c>
      <c r="B549" s="5" t="n">
        <v>548</v>
      </c>
      <c r="C549" s="5" t="n">
        <f aca="false">VLOOKUP(A549,car_part!$A$2:$K$620,11,0)</f>
        <v>0</v>
      </c>
      <c r="D549" s="5" t="s">
        <v>784</v>
      </c>
      <c r="E549" s="5" t="s">
        <v>785</v>
      </c>
      <c r="F549" s="5" t="str">
        <f aca="false">VLOOKUP(B549,car_part!A549:H1167,8,0)</f>
        <v>DIN55H</v>
      </c>
      <c r="G549" s="22"/>
      <c r="I549" s="5" t="str">
        <f aca="false">"{"&amp;""""&amp;"id"&amp;""""&amp;":"&amp;""""&amp;A549&amp;""""&amp;","&amp;""""&amp;"car_part_id"&amp;""""&amp;":"&amp;""""&amp;B549&amp;""""&amp;","&amp;""""&amp;"bestbuy_id"&amp;""""&amp;":"&amp;""""&amp;C549&amp;""""&amp;","&amp;""""&amp;"category"&amp;""""&amp;":"&amp;""""&amp;D549&amp;""""&amp;","&amp;""""&amp;"brand"&amp;""""&amp;":"&amp;""""&amp;E549&amp;""""&amp;","&amp;""""&amp;"name"&amp;""""&amp;":"&amp;""""&amp;F549&amp;""""&amp;","&amp;""""&amp;"value"&amp;""""&amp;":"&amp;""""&amp;G549&amp;""""&amp;","&amp;""""&amp;"description"&amp;""""&amp;":"&amp;""""&amp;H549&amp;""""&amp;","&amp;""""&amp;"price"&amp;""""&amp;":"&amp;""""&amp;H549&amp;""""&amp;"},"</f>
        <v>{"id":"548","car_part_id":"548","bestbuy_id":"0","category":"battery","brand":"energizer","name":"DIN55H","value":"","description":"","price":""},</v>
      </c>
      <c r="W549" s="5" t="str">
        <f aca="false">IFERROR(VLOOKUP(B549,Sheet11!$B$2:$I$70,7,0),"")</f>
        <v/>
      </c>
      <c r="X549" s="5" t="str">
        <f aca="false">TRIM(I549)&amp;TRIM(W549)</f>
        <v>{"id":"548","car_part_id":"548","bestbuy_id":"0","category":"battery","brand":"energizer","name":"DIN55H","value":"","description":"","price":""},</v>
      </c>
    </row>
    <row r="550" customFormat="false" ht="13.8" hidden="false" customHeight="false" outlineLevel="0" collapsed="false">
      <c r="A550" s="5" t="n">
        <v>549</v>
      </c>
      <c r="B550" s="5" t="n">
        <v>549</v>
      </c>
      <c r="C550" s="5" t="n">
        <f aca="false">VLOOKUP(A550,car_part!$A$2:$K$620,11,0)</f>
        <v>0</v>
      </c>
      <c r="D550" s="5" t="s">
        <v>784</v>
      </c>
      <c r="E550" s="5" t="s">
        <v>785</v>
      </c>
      <c r="F550" s="5" t="str">
        <f aca="false">VLOOKUP(B550,car_part!A550:H1168,8,0)</f>
        <v>DIN44</v>
      </c>
      <c r="G550" s="20"/>
      <c r="I550" s="5" t="str">
        <f aca="false">"{"&amp;""""&amp;"id"&amp;""""&amp;":"&amp;""""&amp;A550&amp;""""&amp;","&amp;""""&amp;"car_part_id"&amp;""""&amp;":"&amp;""""&amp;B550&amp;""""&amp;","&amp;""""&amp;"bestbuy_id"&amp;""""&amp;":"&amp;""""&amp;C550&amp;""""&amp;","&amp;""""&amp;"category"&amp;""""&amp;":"&amp;""""&amp;D550&amp;""""&amp;","&amp;""""&amp;"brand"&amp;""""&amp;":"&amp;""""&amp;E550&amp;""""&amp;","&amp;""""&amp;"name"&amp;""""&amp;":"&amp;""""&amp;F550&amp;""""&amp;","&amp;""""&amp;"value"&amp;""""&amp;":"&amp;""""&amp;G550&amp;""""&amp;","&amp;""""&amp;"description"&amp;""""&amp;":"&amp;""""&amp;H550&amp;""""&amp;","&amp;""""&amp;"price"&amp;""""&amp;":"&amp;""""&amp;H550&amp;""""&amp;"},"</f>
        <v>{"id":"549","car_part_id":"549","bestbuy_id":"0","category":"battery","brand":"energizer","name":"DIN44","value":"","description":"","price":""},</v>
      </c>
      <c r="W550" s="5" t="str">
        <f aca="false">IFERROR(VLOOKUP(B550,Sheet11!$B$2:$I$70,7,0),"")</f>
        <v/>
      </c>
      <c r="X550" s="5" t="str">
        <f aca="false">TRIM(I550)&amp;TRIM(W550)</f>
        <v>{"id":"549","car_part_id":"549","bestbuy_id":"0","category":"battery","brand":"energizer","name":"DIN44","value":"","description":"","price":""},</v>
      </c>
    </row>
    <row r="551" customFormat="false" ht="13.8" hidden="false" customHeight="false" outlineLevel="0" collapsed="false">
      <c r="A551" s="5" t="n">
        <v>550</v>
      </c>
      <c r="B551" s="5" t="n">
        <v>550</v>
      </c>
      <c r="C551" s="5" t="n">
        <f aca="false">VLOOKUP(A551,car_part!$A$2:$K$620,11,0)</f>
        <v>0</v>
      </c>
      <c r="D551" s="5" t="s">
        <v>784</v>
      </c>
      <c r="E551" s="5" t="s">
        <v>785</v>
      </c>
      <c r="F551" s="5" t="str">
        <f aca="false">VLOOKUP(B551,car_part!A551:H1169,8,0)</f>
        <v>DIN55H</v>
      </c>
      <c r="G551" s="20"/>
      <c r="I551" s="5" t="str">
        <f aca="false">"{"&amp;""""&amp;"id"&amp;""""&amp;":"&amp;""""&amp;A551&amp;""""&amp;","&amp;""""&amp;"car_part_id"&amp;""""&amp;":"&amp;""""&amp;B551&amp;""""&amp;","&amp;""""&amp;"bestbuy_id"&amp;""""&amp;":"&amp;""""&amp;C551&amp;""""&amp;","&amp;""""&amp;"category"&amp;""""&amp;":"&amp;""""&amp;D551&amp;""""&amp;","&amp;""""&amp;"brand"&amp;""""&amp;":"&amp;""""&amp;E551&amp;""""&amp;","&amp;""""&amp;"name"&amp;""""&amp;":"&amp;""""&amp;F551&amp;""""&amp;","&amp;""""&amp;"value"&amp;""""&amp;":"&amp;""""&amp;G551&amp;""""&amp;","&amp;""""&amp;"description"&amp;""""&amp;":"&amp;""""&amp;H551&amp;""""&amp;","&amp;""""&amp;"price"&amp;""""&amp;":"&amp;""""&amp;H551&amp;""""&amp;"},"</f>
        <v>{"id":"550","car_part_id":"550","bestbuy_id":"0","category":"battery","brand":"energizer","name":"DIN55H","value":"","description":"","price":""},</v>
      </c>
      <c r="W551" s="5" t="str">
        <f aca="false">IFERROR(VLOOKUP(B551,Sheet11!$B$2:$I$70,7,0),"")</f>
        <v/>
      </c>
      <c r="X551" s="5" t="str">
        <f aca="false">TRIM(I551)&amp;TRIM(W551)</f>
        <v>{"id":"550","car_part_id":"550","bestbuy_id":"0","category":"battery","brand":"energizer","name":"DIN55H","value":"","description":"","price":""},</v>
      </c>
    </row>
    <row r="552" customFormat="false" ht="13.8" hidden="false" customHeight="false" outlineLevel="0" collapsed="false">
      <c r="A552" s="5" t="n">
        <v>551</v>
      </c>
      <c r="B552" s="5" t="n">
        <v>551</v>
      </c>
      <c r="C552" s="5" t="n">
        <f aca="false">VLOOKUP(A552,car_part!$A$2:$K$620,11,0)</f>
        <v>0</v>
      </c>
      <c r="D552" s="5" t="s">
        <v>784</v>
      </c>
      <c r="E552" s="5" t="s">
        <v>785</v>
      </c>
      <c r="F552" s="5" t="str">
        <f aca="false">VLOOKUP(B552,car_part!A552:H1170,8,0)</f>
        <v>DIN55R</v>
      </c>
      <c r="G552" s="26"/>
      <c r="I552" s="5" t="str">
        <f aca="false">"{"&amp;""""&amp;"id"&amp;""""&amp;":"&amp;""""&amp;A552&amp;""""&amp;","&amp;""""&amp;"car_part_id"&amp;""""&amp;":"&amp;""""&amp;B552&amp;""""&amp;","&amp;""""&amp;"bestbuy_id"&amp;""""&amp;":"&amp;""""&amp;C552&amp;""""&amp;","&amp;""""&amp;"category"&amp;""""&amp;":"&amp;""""&amp;D552&amp;""""&amp;","&amp;""""&amp;"brand"&amp;""""&amp;":"&amp;""""&amp;E552&amp;""""&amp;","&amp;""""&amp;"name"&amp;""""&amp;":"&amp;""""&amp;F552&amp;""""&amp;","&amp;""""&amp;"value"&amp;""""&amp;":"&amp;""""&amp;G552&amp;""""&amp;","&amp;""""&amp;"description"&amp;""""&amp;":"&amp;""""&amp;H552&amp;""""&amp;","&amp;""""&amp;"price"&amp;""""&amp;":"&amp;""""&amp;H552&amp;""""&amp;"},"</f>
        <v>{"id":"551","car_part_id":"551","bestbuy_id":"0","category":"battery","brand":"energizer","name":"DIN55R","value":"","description":"","price":""},</v>
      </c>
      <c r="W552" s="5" t="str">
        <f aca="false">IFERROR(VLOOKUP(B552,Sheet11!$B$2:$I$70,7,0),"")</f>
        <v/>
      </c>
      <c r="X552" s="5" t="str">
        <f aca="false">TRIM(I552)&amp;TRIM(W552)</f>
        <v>{"id":"551","car_part_id":"551","bestbuy_id":"0","category":"battery","brand":"energizer","name":"DIN55R","value":"","description":"","price":""},</v>
      </c>
    </row>
    <row r="553" customFormat="false" ht="13.8" hidden="false" customHeight="false" outlineLevel="0" collapsed="false">
      <c r="A553" s="5" t="n">
        <v>552</v>
      </c>
      <c r="B553" s="5" t="n">
        <v>552</v>
      </c>
      <c r="C553" s="5" t="n">
        <f aca="false">VLOOKUP(A553,car_part!$A$2:$K$620,11,0)</f>
        <v>1990</v>
      </c>
      <c r="D553" s="5" t="s">
        <v>784</v>
      </c>
      <c r="E553" s="5" t="s">
        <v>785</v>
      </c>
      <c r="F553" s="5" t="str">
        <f aca="false">VLOOKUP(B553,car_part!A553:H1171,8,0)</f>
        <v>B20L</v>
      </c>
      <c r="G553" s="22"/>
      <c r="H553" s="21" t="n">
        <v>4850</v>
      </c>
      <c r="I553" s="5" t="str">
        <f aca="false">"{"&amp;""""&amp;"id"&amp;""""&amp;":"&amp;""""&amp;A553&amp;""""&amp;","&amp;""""&amp;"car_part_id"&amp;""""&amp;":"&amp;""""&amp;B553&amp;""""&amp;","&amp;""""&amp;"bestbuy_id"&amp;""""&amp;":"&amp;""""&amp;C553&amp;""""&amp;","&amp;""""&amp;"category"&amp;""""&amp;":"&amp;""""&amp;D553&amp;""""&amp;","&amp;""""&amp;"brand"&amp;""""&amp;":"&amp;""""&amp;E553&amp;""""&amp;","&amp;""""&amp;"name"&amp;""""&amp;":"&amp;""""&amp;F553&amp;""""&amp;","&amp;""""&amp;"value"&amp;""""&amp;":"&amp;""""&amp;G553&amp;""""&amp;","&amp;""""&amp;"description"&amp;""""&amp;":"&amp;""""&amp;H553&amp;""""&amp;","&amp;""""&amp;"price"&amp;""""&amp;":"&amp;""""&amp;H553&amp;""""&amp;"},"</f>
        <v>{"id":"552","car_part_id":"552","bestbuy_id":"1990","category":"battery","brand":"energizer","name":"B20L","value":"","description":"4850","price":"4850"},</v>
      </c>
      <c r="W553" s="5" t="str">
        <f aca="false">IFERROR(VLOOKUP(B553,Sheet11!$B$2:$I$70,7,0),"")</f>
        <v/>
      </c>
      <c r="X553" s="5" t="str">
        <f aca="false">TRIM(I553)&amp;TRIM(W553)</f>
        <v>{"id":"552","car_part_id":"552","bestbuy_id":"1990","category":"battery","brand":"energizer","name":"B20L","value":"","description":"4850","price":"4850"},</v>
      </c>
    </row>
    <row r="554" customFormat="false" ht="13.8" hidden="false" customHeight="false" outlineLevel="0" collapsed="false">
      <c r="A554" s="5" t="n">
        <v>553</v>
      </c>
      <c r="B554" s="5" t="n">
        <v>553</v>
      </c>
      <c r="C554" s="5" t="n">
        <f aca="false">VLOOKUP(A554,car_part!$A$2:$K$620,11,0)</f>
        <v>1982</v>
      </c>
      <c r="D554" s="5" t="s">
        <v>784</v>
      </c>
      <c r="E554" s="5" t="s">
        <v>785</v>
      </c>
      <c r="F554" s="5" t="str">
        <f aca="false">VLOOKUP(B554,car_part!A554:H1172,8,0)</f>
        <v>D26R</v>
      </c>
      <c r="G554" s="22"/>
      <c r="H554" s="21" t="n">
        <v>6300</v>
      </c>
      <c r="I554" s="5" t="str">
        <f aca="false">"{"&amp;""""&amp;"id"&amp;""""&amp;":"&amp;""""&amp;A554&amp;""""&amp;","&amp;""""&amp;"car_part_id"&amp;""""&amp;":"&amp;""""&amp;B554&amp;""""&amp;","&amp;""""&amp;"bestbuy_id"&amp;""""&amp;":"&amp;""""&amp;C554&amp;""""&amp;","&amp;""""&amp;"category"&amp;""""&amp;":"&amp;""""&amp;D554&amp;""""&amp;","&amp;""""&amp;"brand"&amp;""""&amp;":"&amp;""""&amp;E554&amp;""""&amp;","&amp;""""&amp;"name"&amp;""""&amp;":"&amp;""""&amp;F554&amp;""""&amp;","&amp;""""&amp;"value"&amp;""""&amp;":"&amp;""""&amp;G554&amp;""""&amp;","&amp;""""&amp;"description"&amp;""""&amp;":"&amp;""""&amp;H554&amp;""""&amp;","&amp;""""&amp;"price"&amp;""""&amp;":"&amp;""""&amp;H554&amp;""""&amp;"},"</f>
        <v>{"id":"553","car_part_id":"553","bestbuy_id":"1982","category":"battery","brand":"energizer","name":"D26R","value":"","description":"6300","price":"6300"},</v>
      </c>
      <c r="W554" s="5" t="str">
        <f aca="false">IFERROR(VLOOKUP(B554,Sheet11!$B$2:$I$70,7,0),"")</f>
        <v/>
      </c>
      <c r="X554" s="5" t="str">
        <f aca="false">TRIM(I554)&amp;TRIM(W554)</f>
        <v>{"id":"553","car_part_id":"553","bestbuy_id":"1982","category":"battery","brand":"energizer","name":"D26R","value":"","description":"6300","price":"6300"},</v>
      </c>
    </row>
    <row r="555" customFormat="false" ht="13.8" hidden="false" customHeight="false" outlineLevel="0" collapsed="false">
      <c r="A555" s="5" t="n">
        <v>554</v>
      </c>
      <c r="B555" s="5" t="n">
        <v>554</v>
      </c>
      <c r="C555" s="5" t="n">
        <f aca="false">VLOOKUP(A555,car_part!$A$2:$K$620,11,0)</f>
        <v>1998</v>
      </c>
      <c r="D555" s="5" t="s">
        <v>784</v>
      </c>
      <c r="E555" s="5" t="s">
        <v>785</v>
      </c>
      <c r="F555" s="5" t="str">
        <f aca="false">VLOOKUP(B555,car_part!A555:H1173,8,0)</f>
        <v>D31R</v>
      </c>
      <c r="G555" s="20"/>
      <c r="H555" s="21" t="n">
        <v>7050</v>
      </c>
      <c r="I555" s="5" t="str">
        <f aca="false">"{"&amp;""""&amp;"id"&amp;""""&amp;":"&amp;""""&amp;A555&amp;""""&amp;","&amp;""""&amp;"car_part_id"&amp;""""&amp;":"&amp;""""&amp;B555&amp;""""&amp;","&amp;""""&amp;"bestbuy_id"&amp;""""&amp;":"&amp;""""&amp;C555&amp;""""&amp;","&amp;""""&amp;"category"&amp;""""&amp;":"&amp;""""&amp;D555&amp;""""&amp;","&amp;""""&amp;"brand"&amp;""""&amp;":"&amp;""""&amp;E555&amp;""""&amp;","&amp;""""&amp;"name"&amp;""""&amp;":"&amp;""""&amp;F555&amp;""""&amp;","&amp;""""&amp;"value"&amp;""""&amp;":"&amp;""""&amp;G555&amp;""""&amp;","&amp;""""&amp;"description"&amp;""""&amp;":"&amp;""""&amp;H555&amp;""""&amp;","&amp;""""&amp;"price"&amp;""""&amp;":"&amp;""""&amp;H555&amp;""""&amp;"},"</f>
        <v>{"id":"554","car_part_id":"554","bestbuy_id":"1998","category":"battery","brand":"energizer","name":"D31R","value":"","description":"7050","price":"7050"},</v>
      </c>
      <c r="W555" s="5" t="str">
        <f aca="false">IFERROR(VLOOKUP(B555,Sheet11!$B$2:$I$70,7,0),"")</f>
        <v/>
      </c>
      <c r="X555" s="5" t="str">
        <f aca="false">TRIM(I555)&amp;TRIM(W555)</f>
        <v>{"id":"554","car_part_id":"554","bestbuy_id":"1998","category":"battery","brand":"energizer","name":"D31R","value":"","description":"7050","price":"7050"},</v>
      </c>
    </row>
    <row r="556" customFormat="false" ht="13.8" hidden="false" customHeight="false" outlineLevel="0" collapsed="false">
      <c r="A556" s="5" t="n">
        <v>555</v>
      </c>
      <c r="B556" s="5" t="n">
        <v>555</v>
      </c>
      <c r="C556" s="5" t="n">
        <v>1988</v>
      </c>
      <c r="D556" s="5" t="s">
        <v>784</v>
      </c>
      <c r="E556" s="5" t="s">
        <v>785</v>
      </c>
      <c r="F556" s="5" t="str">
        <f aca="false">VLOOKUP(B556,car_part!A556:H1174,8,0)</f>
        <v>B24LS</v>
      </c>
      <c r="G556" s="25"/>
      <c r="H556" s="21" t="n">
        <v>5250</v>
      </c>
      <c r="I556" s="5" t="str">
        <f aca="false">"{"&amp;""""&amp;"id"&amp;""""&amp;":"&amp;""""&amp;A556&amp;""""&amp;","&amp;""""&amp;"car_part_id"&amp;""""&amp;":"&amp;""""&amp;B556&amp;""""&amp;","&amp;""""&amp;"bestbuy_id"&amp;""""&amp;":"&amp;""""&amp;C556&amp;""""&amp;","&amp;""""&amp;"category"&amp;""""&amp;":"&amp;""""&amp;D556&amp;""""&amp;","&amp;""""&amp;"brand"&amp;""""&amp;":"&amp;""""&amp;E556&amp;""""&amp;","&amp;""""&amp;"name"&amp;""""&amp;":"&amp;""""&amp;F556&amp;""""&amp;","&amp;""""&amp;"value"&amp;""""&amp;":"&amp;""""&amp;G556&amp;""""&amp;","&amp;""""&amp;"description"&amp;""""&amp;":"&amp;""""&amp;H556&amp;""""&amp;","&amp;""""&amp;"price"&amp;""""&amp;":"&amp;""""&amp;H556&amp;""""&amp;"},"</f>
        <v>{"id":"555","car_part_id":"555","bestbuy_id":"1988","category":"battery","brand":"energizer","name":"B24LS","value":"","description":"5250","price":"5250"},</v>
      </c>
      <c r="W556" s="5" t="str">
        <f aca="false">IFERROR(VLOOKUP(B556,Sheet11!$B$2:$I$70,7,0),"")</f>
        <v>{"id":"678","car_part_id":"555","bestbuy_id":"1985","category":"battery","brand":"energizer","name":"B24LS","description":"","price":"5300"},</v>
      </c>
      <c r="X556" s="5" t="str">
        <f aca="false">TRIM(I556)&amp;TRIM(W556)</f>
        <v>{"id":"555","car_part_id":"555","bestbuy_id":"1988","category":"battery","brand":"energizer","name":"B24LS","value":"","description":"5250","price":"5250"},{"id":"678","car_part_id":"555","bestbuy_id":"1985","category":"battery","brand":"energizer","name":"B24LS","description":"","price":"5300"},</v>
      </c>
    </row>
    <row r="557" customFormat="false" ht="13.8" hidden="false" customHeight="false" outlineLevel="0" collapsed="false">
      <c r="A557" s="5" t="n">
        <v>556</v>
      </c>
      <c r="B557" s="5" t="n">
        <v>556</v>
      </c>
      <c r="C557" s="5" t="n">
        <f aca="false">VLOOKUP(A557,car_part!$A$2:$K$620,11,0)</f>
        <v>1996</v>
      </c>
      <c r="D557" s="5" t="s">
        <v>784</v>
      </c>
      <c r="E557" s="5" t="s">
        <v>785</v>
      </c>
      <c r="F557" s="5" t="str">
        <f aca="false">VLOOKUP(B557,car_part!A557:H1175,8,0)</f>
        <v>D31L</v>
      </c>
      <c r="G557" s="25"/>
      <c r="H557" s="21" t="n">
        <v>7050</v>
      </c>
      <c r="I557" s="5" t="str">
        <f aca="false">"{"&amp;""""&amp;"id"&amp;""""&amp;":"&amp;""""&amp;A557&amp;""""&amp;","&amp;""""&amp;"car_part_id"&amp;""""&amp;":"&amp;""""&amp;B557&amp;""""&amp;","&amp;""""&amp;"bestbuy_id"&amp;""""&amp;":"&amp;""""&amp;C557&amp;""""&amp;","&amp;""""&amp;"category"&amp;""""&amp;":"&amp;""""&amp;D557&amp;""""&amp;","&amp;""""&amp;"brand"&amp;""""&amp;":"&amp;""""&amp;E557&amp;""""&amp;","&amp;""""&amp;"name"&amp;""""&amp;":"&amp;""""&amp;F557&amp;""""&amp;","&amp;""""&amp;"value"&amp;""""&amp;":"&amp;""""&amp;G557&amp;""""&amp;","&amp;""""&amp;"description"&amp;""""&amp;":"&amp;""""&amp;H557&amp;""""&amp;","&amp;""""&amp;"price"&amp;""""&amp;":"&amp;""""&amp;H557&amp;""""&amp;"},"</f>
        <v>{"id":"556","car_part_id":"556","bestbuy_id":"1996","category":"battery","brand":"energizer","name":"D31L","value":"","description":"7050","price":"7050"},</v>
      </c>
      <c r="W557" s="5" t="str">
        <f aca="false">IFERROR(VLOOKUP(B557,Sheet11!$B$2:$I$70,7,0),"")</f>
        <v/>
      </c>
      <c r="X557" s="5" t="str">
        <f aca="false">TRIM(I557)&amp;TRIM(W557)</f>
        <v>{"id":"556","car_part_id":"556","bestbuy_id":"1996","category":"battery","brand":"energizer","name":"D31L","value":"","description":"7050","price":"7050"},</v>
      </c>
    </row>
    <row r="558" customFormat="false" ht="13.8" hidden="false" customHeight="false" outlineLevel="0" collapsed="false">
      <c r="A558" s="5" t="n">
        <v>557</v>
      </c>
      <c r="B558" s="5" t="n">
        <v>557</v>
      </c>
      <c r="C558" s="5" t="n">
        <f aca="false">VLOOKUP(A558,car_part!$A$2:$K$620,11,0)</f>
        <v>1995</v>
      </c>
      <c r="D558" s="5" t="s">
        <v>784</v>
      </c>
      <c r="E558" s="5" t="s">
        <v>785</v>
      </c>
      <c r="F558" s="5" t="str">
        <f aca="false">VLOOKUP(B558,car_part!A558:H1176,8,0)</f>
        <v>D26L</v>
      </c>
      <c r="G558" s="20"/>
      <c r="H558" s="21" t="n">
        <v>6300</v>
      </c>
      <c r="I558" s="5" t="str">
        <f aca="false">"{"&amp;""""&amp;"id"&amp;""""&amp;":"&amp;""""&amp;A558&amp;""""&amp;","&amp;""""&amp;"car_part_id"&amp;""""&amp;":"&amp;""""&amp;B558&amp;""""&amp;","&amp;""""&amp;"bestbuy_id"&amp;""""&amp;":"&amp;""""&amp;C558&amp;""""&amp;","&amp;""""&amp;"category"&amp;""""&amp;":"&amp;""""&amp;D558&amp;""""&amp;","&amp;""""&amp;"brand"&amp;""""&amp;":"&amp;""""&amp;E558&amp;""""&amp;","&amp;""""&amp;"name"&amp;""""&amp;":"&amp;""""&amp;F558&amp;""""&amp;","&amp;""""&amp;"value"&amp;""""&amp;":"&amp;""""&amp;G558&amp;""""&amp;","&amp;""""&amp;"description"&amp;""""&amp;":"&amp;""""&amp;H558&amp;""""&amp;","&amp;""""&amp;"price"&amp;""""&amp;":"&amp;""""&amp;H558&amp;""""&amp;"},"</f>
        <v>{"id":"557","car_part_id":"557","bestbuy_id":"1995","category":"battery","brand":"energizer","name":"D26L","value":"","description":"6300","price":"6300"},</v>
      </c>
      <c r="W558" s="5" t="str">
        <f aca="false">IFERROR(VLOOKUP(B558,Sheet11!$B$2:$I$70,7,0),"")</f>
        <v/>
      </c>
      <c r="X558" s="5" t="str">
        <f aca="false">TRIM(I558)&amp;TRIM(W558)</f>
        <v>{"id":"557","car_part_id":"557","bestbuy_id":"1995","category":"battery","brand":"energizer","name":"D26L","value":"","description":"6300","price":"6300"},</v>
      </c>
    </row>
    <row r="559" customFormat="false" ht="13.8" hidden="false" customHeight="false" outlineLevel="0" collapsed="false">
      <c r="A559" s="5" t="n">
        <v>558</v>
      </c>
      <c r="B559" s="5" t="n">
        <v>558</v>
      </c>
      <c r="C559" s="5" t="n">
        <f aca="false">VLOOKUP(A559,car_part!$A$2:$K$620,11,0)</f>
        <v>0</v>
      </c>
      <c r="D559" s="5" t="s">
        <v>784</v>
      </c>
      <c r="E559" s="5" t="s">
        <v>785</v>
      </c>
      <c r="F559" s="5" t="str">
        <f aca="false">VLOOKUP(B559,car_part!A559:H1177,8,0)</f>
        <v>DIN66H</v>
      </c>
      <c r="G559" s="20"/>
      <c r="I559" s="5" t="str">
        <f aca="false">"{"&amp;""""&amp;"id"&amp;""""&amp;":"&amp;""""&amp;A559&amp;""""&amp;","&amp;""""&amp;"car_part_id"&amp;""""&amp;":"&amp;""""&amp;B559&amp;""""&amp;","&amp;""""&amp;"bestbuy_id"&amp;""""&amp;":"&amp;""""&amp;C559&amp;""""&amp;","&amp;""""&amp;"category"&amp;""""&amp;":"&amp;""""&amp;D559&amp;""""&amp;","&amp;""""&amp;"brand"&amp;""""&amp;":"&amp;""""&amp;E559&amp;""""&amp;","&amp;""""&amp;"name"&amp;""""&amp;":"&amp;""""&amp;F559&amp;""""&amp;","&amp;""""&amp;"value"&amp;""""&amp;":"&amp;""""&amp;G559&amp;""""&amp;","&amp;""""&amp;"description"&amp;""""&amp;":"&amp;""""&amp;H559&amp;""""&amp;","&amp;""""&amp;"price"&amp;""""&amp;":"&amp;""""&amp;H559&amp;""""&amp;"},"</f>
        <v>{"id":"558","car_part_id":"558","bestbuy_id":"0","category":"battery","brand":"energizer","name":"DIN66H","value":"","description":"","price":""},</v>
      </c>
      <c r="W559" s="5" t="str">
        <f aca="false">IFERROR(VLOOKUP(B559,Sheet11!$B$2:$I$70,7,0),"")</f>
        <v/>
      </c>
      <c r="X559" s="5" t="str">
        <f aca="false">TRIM(I559)&amp;TRIM(W559)</f>
        <v>{"id":"558","car_part_id":"558","bestbuy_id":"0","category":"battery","brand":"energizer","name":"DIN66H","value":"","description":"","price":""},</v>
      </c>
    </row>
    <row r="560" customFormat="false" ht="13.8" hidden="false" customHeight="false" outlineLevel="0" collapsed="false">
      <c r="A560" s="5" t="n">
        <v>559</v>
      </c>
      <c r="B560" s="5" t="n">
        <v>559</v>
      </c>
      <c r="C560" s="5" t="n">
        <f aca="false">VLOOKUP(A560,car_part!$A$2:$K$620,11,0)</f>
        <v>1996</v>
      </c>
      <c r="D560" s="5" t="s">
        <v>784</v>
      </c>
      <c r="E560" s="5" t="s">
        <v>785</v>
      </c>
      <c r="F560" s="5" t="str">
        <f aca="false">VLOOKUP(B560,car_part!A560:H1178,8,0)</f>
        <v>D31L</v>
      </c>
      <c r="G560" s="20"/>
      <c r="H560" s="21" t="n">
        <v>7050</v>
      </c>
      <c r="I560" s="5" t="str">
        <f aca="false">"{"&amp;""""&amp;"id"&amp;""""&amp;":"&amp;""""&amp;A560&amp;""""&amp;","&amp;""""&amp;"car_part_id"&amp;""""&amp;":"&amp;""""&amp;B560&amp;""""&amp;","&amp;""""&amp;"bestbuy_id"&amp;""""&amp;":"&amp;""""&amp;C560&amp;""""&amp;","&amp;""""&amp;"category"&amp;""""&amp;":"&amp;""""&amp;D560&amp;""""&amp;","&amp;""""&amp;"brand"&amp;""""&amp;":"&amp;""""&amp;E560&amp;""""&amp;","&amp;""""&amp;"name"&amp;""""&amp;":"&amp;""""&amp;F560&amp;""""&amp;","&amp;""""&amp;"value"&amp;""""&amp;":"&amp;""""&amp;G560&amp;""""&amp;","&amp;""""&amp;"description"&amp;""""&amp;":"&amp;""""&amp;H560&amp;""""&amp;","&amp;""""&amp;"price"&amp;""""&amp;":"&amp;""""&amp;H560&amp;""""&amp;"},"</f>
        <v>{"id":"559","car_part_id":"559","bestbuy_id":"1996","category":"battery","brand":"energizer","name":"D31L","value":"","description":"7050","price":"7050"},</v>
      </c>
      <c r="W560" s="5" t="str">
        <f aca="false">IFERROR(VLOOKUP(B560,Sheet11!$B$2:$I$70,7,0),"")</f>
        <v/>
      </c>
      <c r="X560" s="5" t="str">
        <f aca="false">TRIM(I560)&amp;TRIM(W560)</f>
        <v>{"id":"559","car_part_id":"559","bestbuy_id":"1996","category":"battery","brand":"energizer","name":"D31L","value":"","description":"7050","price":"7050"},</v>
      </c>
    </row>
    <row r="561" customFormat="false" ht="13.8" hidden="false" customHeight="false" outlineLevel="0" collapsed="false">
      <c r="A561" s="5" t="n">
        <v>560</v>
      </c>
      <c r="B561" s="5" t="n">
        <v>560</v>
      </c>
      <c r="C561" s="5" t="n">
        <f aca="false">VLOOKUP(A561,car_part!$A$2:$K$620,11,0)</f>
        <v>1995</v>
      </c>
      <c r="D561" s="5" t="s">
        <v>784</v>
      </c>
      <c r="E561" s="5" t="s">
        <v>785</v>
      </c>
      <c r="F561" s="5" t="str">
        <f aca="false">VLOOKUP(B561,car_part!A561:H1179,8,0)</f>
        <v>D26L</v>
      </c>
      <c r="G561" s="22"/>
      <c r="H561" s="21" t="n">
        <v>6300</v>
      </c>
      <c r="I561" s="5" t="str">
        <f aca="false">"{"&amp;""""&amp;"id"&amp;""""&amp;":"&amp;""""&amp;A561&amp;""""&amp;","&amp;""""&amp;"car_part_id"&amp;""""&amp;":"&amp;""""&amp;B561&amp;""""&amp;","&amp;""""&amp;"bestbuy_id"&amp;""""&amp;":"&amp;""""&amp;C561&amp;""""&amp;","&amp;""""&amp;"category"&amp;""""&amp;":"&amp;""""&amp;D561&amp;""""&amp;","&amp;""""&amp;"brand"&amp;""""&amp;":"&amp;""""&amp;E561&amp;""""&amp;","&amp;""""&amp;"name"&amp;""""&amp;":"&amp;""""&amp;F561&amp;""""&amp;","&amp;""""&amp;"value"&amp;""""&amp;":"&amp;""""&amp;G561&amp;""""&amp;","&amp;""""&amp;"description"&amp;""""&amp;":"&amp;""""&amp;H561&amp;""""&amp;","&amp;""""&amp;"price"&amp;""""&amp;":"&amp;""""&amp;H561&amp;""""&amp;"},"</f>
        <v>{"id":"560","car_part_id":"560","bestbuy_id":"1995","category":"battery","brand":"energizer","name":"D26L","value":"","description":"6300","price":"6300"},</v>
      </c>
      <c r="W561" s="5" t="str">
        <f aca="false">IFERROR(VLOOKUP(B561,Sheet11!$B$2:$I$70,7,0),"")</f>
        <v/>
      </c>
      <c r="X561" s="5" t="str">
        <f aca="false">TRIM(I561)&amp;TRIM(W561)</f>
        <v>{"id":"560","car_part_id":"560","bestbuy_id":"1995","category":"battery","brand":"energizer","name":"D26L","value":"","description":"6300","price":"6300"},</v>
      </c>
    </row>
    <row r="562" customFormat="false" ht="13.8" hidden="false" customHeight="false" outlineLevel="0" collapsed="false">
      <c r="A562" s="5" t="n">
        <v>561</v>
      </c>
      <c r="B562" s="5" t="n">
        <v>561</v>
      </c>
      <c r="C562" s="5" t="n">
        <f aca="false">VLOOKUP(A562,car_part!$A$2:$K$620,11,0)</f>
        <v>1982</v>
      </c>
      <c r="D562" s="5" t="s">
        <v>784</v>
      </c>
      <c r="E562" s="5" t="s">
        <v>785</v>
      </c>
      <c r="F562" s="5" t="str">
        <f aca="false">VLOOKUP(B562,car_part!A562:H1180,8,0)</f>
        <v>D26R</v>
      </c>
      <c r="G562" s="27"/>
      <c r="H562" s="21" t="n">
        <v>6300</v>
      </c>
      <c r="I562" s="5" t="str">
        <f aca="false">"{"&amp;""""&amp;"id"&amp;""""&amp;":"&amp;""""&amp;A562&amp;""""&amp;","&amp;""""&amp;"car_part_id"&amp;""""&amp;":"&amp;""""&amp;B562&amp;""""&amp;","&amp;""""&amp;"bestbuy_id"&amp;""""&amp;":"&amp;""""&amp;C562&amp;""""&amp;","&amp;""""&amp;"category"&amp;""""&amp;":"&amp;""""&amp;D562&amp;""""&amp;","&amp;""""&amp;"brand"&amp;""""&amp;":"&amp;""""&amp;E562&amp;""""&amp;","&amp;""""&amp;"name"&amp;""""&amp;":"&amp;""""&amp;F562&amp;""""&amp;","&amp;""""&amp;"value"&amp;""""&amp;":"&amp;""""&amp;G562&amp;""""&amp;","&amp;""""&amp;"description"&amp;""""&amp;":"&amp;""""&amp;H562&amp;""""&amp;","&amp;""""&amp;"price"&amp;""""&amp;":"&amp;""""&amp;H562&amp;""""&amp;"},"</f>
        <v>{"id":"561","car_part_id":"561","bestbuy_id":"1982","category":"battery","brand":"energizer","name":"D26R","value":"","description":"6300","price":"6300"},</v>
      </c>
      <c r="W562" s="5" t="str">
        <f aca="false">IFERROR(VLOOKUP(B562,Sheet11!$B$2:$I$70,7,0),"")</f>
        <v/>
      </c>
      <c r="X562" s="5" t="str">
        <f aca="false">TRIM(I562)&amp;TRIM(W562)</f>
        <v>{"id":"561","car_part_id":"561","bestbuy_id":"1982","category":"battery","brand":"energizer","name":"D26R","value":"","description":"6300","price":"6300"},</v>
      </c>
    </row>
    <row r="563" customFormat="false" ht="13.8" hidden="false" customHeight="false" outlineLevel="0" collapsed="false">
      <c r="A563" s="5" t="n">
        <v>562</v>
      </c>
      <c r="B563" s="5" t="n">
        <v>562</v>
      </c>
      <c r="C563" s="5" t="n">
        <f aca="false">VLOOKUP(A563,car_part!$A$2:$K$620,11,0)</f>
        <v>1995</v>
      </c>
      <c r="D563" s="5" t="s">
        <v>784</v>
      </c>
      <c r="E563" s="5" t="s">
        <v>785</v>
      </c>
      <c r="F563" s="5" t="str">
        <f aca="false">VLOOKUP(B563,car_part!A563:H1181,8,0)</f>
        <v>D26L</v>
      </c>
      <c r="G563" s="24"/>
      <c r="H563" s="21" t="n">
        <v>6300</v>
      </c>
      <c r="I563" s="5" t="str">
        <f aca="false">"{"&amp;""""&amp;"id"&amp;""""&amp;":"&amp;""""&amp;A563&amp;""""&amp;","&amp;""""&amp;"car_part_id"&amp;""""&amp;":"&amp;""""&amp;B563&amp;""""&amp;","&amp;""""&amp;"bestbuy_id"&amp;""""&amp;":"&amp;""""&amp;C563&amp;""""&amp;","&amp;""""&amp;"category"&amp;""""&amp;":"&amp;""""&amp;D563&amp;""""&amp;","&amp;""""&amp;"brand"&amp;""""&amp;":"&amp;""""&amp;E563&amp;""""&amp;","&amp;""""&amp;"name"&amp;""""&amp;":"&amp;""""&amp;F563&amp;""""&amp;","&amp;""""&amp;"value"&amp;""""&amp;":"&amp;""""&amp;G563&amp;""""&amp;","&amp;""""&amp;"description"&amp;""""&amp;":"&amp;""""&amp;H563&amp;""""&amp;","&amp;""""&amp;"price"&amp;""""&amp;":"&amp;""""&amp;H563&amp;""""&amp;"},"</f>
        <v>{"id":"562","car_part_id":"562","bestbuy_id":"1995","category":"battery","brand":"energizer","name":"D26L","value":"","description":"6300","price":"6300"},</v>
      </c>
      <c r="W563" s="5" t="str">
        <f aca="false">IFERROR(VLOOKUP(B563,Sheet11!$B$2:$I$70,7,0),"")</f>
        <v/>
      </c>
      <c r="X563" s="5" t="str">
        <f aca="false">TRIM(I563)&amp;TRIM(W563)</f>
        <v>{"id":"562","car_part_id":"562","bestbuy_id":"1995","category":"battery","brand":"energizer","name":"D26L","value":"","description":"6300","price":"6300"},</v>
      </c>
    </row>
    <row r="564" customFormat="false" ht="13.8" hidden="false" customHeight="false" outlineLevel="0" collapsed="false">
      <c r="A564" s="5" t="n">
        <v>563</v>
      </c>
      <c r="B564" s="5" t="n">
        <v>563</v>
      </c>
      <c r="C564" s="5" t="n">
        <f aca="false">VLOOKUP(A564,car_part!$A$2:$K$620,11,0)</f>
        <v>1995</v>
      </c>
      <c r="D564" s="5" t="s">
        <v>784</v>
      </c>
      <c r="E564" s="5" t="s">
        <v>785</v>
      </c>
      <c r="F564" s="5" t="str">
        <f aca="false">VLOOKUP(B564,car_part!A564:H1182,8,0)</f>
        <v>D26L</v>
      </c>
      <c r="G564" s="24"/>
      <c r="H564" s="21" t="n">
        <v>6300</v>
      </c>
      <c r="I564" s="5" t="str">
        <f aca="false">"{"&amp;""""&amp;"id"&amp;""""&amp;":"&amp;""""&amp;A564&amp;""""&amp;","&amp;""""&amp;"car_part_id"&amp;""""&amp;":"&amp;""""&amp;B564&amp;""""&amp;","&amp;""""&amp;"bestbuy_id"&amp;""""&amp;":"&amp;""""&amp;C564&amp;""""&amp;","&amp;""""&amp;"category"&amp;""""&amp;":"&amp;""""&amp;D564&amp;""""&amp;","&amp;""""&amp;"brand"&amp;""""&amp;":"&amp;""""&amp;E564&amp;""""&amp;","&amp;""""&amp;"name"&amp;""""&amp;":"&amp;""""&amp;F564&amp;""""&amp;","&amp;""""&amp;"value"&amp;""""&amp;":"&amp;""""&amp;G564&amp;""""&amp;","&amp;""""&amp;"description"&amp;""""&amp;":"&amp;""""&amp;H564&amp;""""&amp;","&amp;""""&amp;"price"&amp;""""&amp;":"&amp;""""&amp;H564&amp;""""&amp;"},"</f>
        <v>{"id":"563","car_part_id":"563","bestbuy_id":"1995","category":"battery","brand":"energizer","name":"D26L","value":"","description":"6300","price":"6300"},</v>
      </c>
      <c r="W564" s="5" t="str">
        <f aca="false">IFERROR(VLOOKUP(B564,Sheet11!$B$2:$I$70,7,0),"")</f>
        <v/>
      </c>
      <c r="X564" s="5" t="str">
        <f aca="false">TRIM(I564)&amp;TRIM(W564)</f>
        <v>{"id":"563","car_part_id":"563","bestbuy_id":"1995","category":"battery","brand":"energizer","name":"D26L","value":"","description":"6300","price":"6300"},</v>
      </c>
    </row>
    <row r="565" customFormat="false" ht="13.8" hidden="false" customHeight="false" outlineLevel="0" collapsed="false">
      <c r="A565" s="5" t="n">
        <v>564</v>
      </c>
      <c r="B565" s="5" t="n">
        <v>564</v>
      </c>
      <c r="C565" s="5" t="n">
        <f aca="false">VLOOKUP(A565,car_part!$A$2:$K$620,11,0)</f>
        <v>1995</v>
      </c>
      <c r="D565" s="5" t="s">
        <v>784</v>
      </c>
      <c r="E565" s="5" t="s">
        <v>785</v>
      </c>
      <c r="F565" s="5" t="str">
        <f aca="false">VLOOKUP(B565,car_part!A565:H1183,8,0)</f>
        <v>D26L</v>
      </c>
      <c r="G565" s="27"/>
      <c r="H565" s="21" t="n">
        <v>6300</v>
      </c>
      <c r="I565" s="5" t="str">
        <f aca="false">"{"&amp;""""&amp;"id"&amp;""""&amp;":"&amp;""""&amp;A565&amp;""""&amp;","&amp;""""&amp;"car_part_id"&amp;""""&amp;":"&amp;""""&amp;B565&amp;""""&amp;","&amp;""""&amp;"bestbuy_id"&amp;""""&amp;":"&amp;""""&amp;C565&amp;""""&amp;","&amp;""""&amp;"category"&amp;""""&amp;":"&amp;""""&amp;D565&amp;""""&amp;","&amp;""""&amp;"brand"&amp;""""&amp;":"&amp;""""&amp;E565&amp;""""&amp;","&amp;""""&amp;"name"&amp;""""&amp;":"&amp;""""&amp;F565&amp;""""&amp;","&amp;""""&amp;"value"&amp;""""&amp;":"&amp;""""&amp;G565&amp;""""&amp;","&amp;""""&amp;"description"&amp;""""&amp;":"&amp;""""&amp;H565&amp;""""&amp;","&amp;""""&amp;"price"&amp;""""&amp;":"&amp;""""&amp;H565&amp;""""&amp;"},"</f>
        <v>{"id":"564","car_part_id":"564","bestbuy_id":"1995","category":"battery","brand":"energizer","name":"D26L","value":"","description":"6300","price":"6300"},</v>
      </c>
      <c r="W565" s="5" t="str">
        <f aca="false">IFERROR(VLOOKUP(B565,Sheet11!$B$2:$I$70,7,0),"")</f>
        <v/>
      </c>
      <c r="X565" s="5" t="str">
        <f aca="false">TRIM(I565)&amp;TRIM(W565)</f>
        <v>{"id":"564","car_part_id":"564","bestbuy_id":"1995","category":"battery","brand":"energizer","name":"D26L","value":"","description":"6300","price":"6300"},</v>
      </c>
    </row>
    <row r="566" customFormat="false" ht="13.8" hidden="false" customHeight="false" outlineLevel="0" collapsed="false">
      <c r="A566" s="5" t="n">
        <v>565</v>
      </c>
      <c r="B566" s="5" t="n">
        <v>565</v>
      </c>
      <c r="C566" s="5" t="n">
        <f aca="false">VLOOKUP(A566,car_part!$A$2:$K$620,11,0)</f>
        <v>1996</v>
      </c>
      <c r="D566" s="5" t="s">
        <v>784</v>
      </c>
      <c r="E566" s="5" t="s">
        <v>785</v>
      </c>
      <c r="F566" s="5" t="str">
        <f aca="false">VLOOKUP(B566,car_part!A566:H1184,8,0)</f>
        <v>D31L</v>
      </c>
      <c r="G566" s="27"/>
      <c r="H566" s="21" t="n">
        <v>7050</v>
      </c>
      <c r="I566" s="5" t="str">
        <f aca="false">"{"&amp;""""&amp;"id"&amp;""""&amp;":"&amp;""""&amp;A566&amp;""""&amp;","&amp;""""&amp;"car_part_id"&amp;""""&amp;":"&amp;""""&amp;B566&amp;""""&amp;","&amp;""""&amp;"bestbuy_id"&amp;""""&amp;":"&amp;""""&amp;C566&amp;""""&amp;","&amp;""""&amp;"category"&amp;""""&amp;":"&amp;""""&amp;D566&amp;""""&amp;","&amp;""""&amp;"brand"&amp;""""&amp;":"&amp;""""&amp;E566&amp;""""&amp;","&amp;""""&amp;"name"&amp;""""&amp;":"&amp;""""&amp;F566&amp;""""&amp;","&amp;""""&amp;"value"&amp;""""&amp;":"&amp;""""&amp;G566&amp;""""&amp;","&amp;""""&amp;"description"&amp;""""&amp;":"&amp;""""&amp;H566&amp;""""&amp;","&amp;""""&amp;"price"&amp;""""&amp;":"&amp;""""&amp;H566&amp;""""&amp;"},"</f>
        <v>{"id":"565","car_part_id":"565","bestbuy_id":"1996","category":"battery","brand":"energizer","name":"D31L","value":"","description":"7050","price":"7050"},</v>
      </c>
      <c r="W566" s="5" t="str">
        <f aca="false">IFERROR(VLOOKUP(B566,Sheet11!$B$2:$I$70,7,0),"")</f>
        <v/>
      </c>
      <c r="X566" s="5" t="str">
        <f aca="false">TRIM(I566)&amp;TRIM(W566)</f>
        <v>{"id":"565","car_part_id":"565","bestbuy_id":"1996","category":"battery","brand":"energizer","name":"D31L","value":"","description":"7050","price":"7050"},</v>
      </c>
    </row>
    <row r="567" customFormat="false" ht="13.8" hidden="false" customHeight="false" outlineLevel="0" collapsed="false">
      <c r="A567" s="5" t="n">
        <v>566</v>
      </c>
      <c r="B567" s="5" t="n">
        <v>566</v>
      </c>
      <c r="C567" s="5" t="n">
        <f aca="false">VLOOKUP(A567,car_part!$A$2:$K$620,11,0)</f>
        <v>0</v>
      </c>
      <c r="D567" s="5" t="s">
        <v>784</v>
      </c>
      <c r="E567" s="5" t="s">
        <v>785</v>
      </c>
      <c r="F567" s="5" t="str">
        <f aca="false">VLOOKUP(B567,car_part!A567:H1185,8,0)</f>
        <v>DIN66H</v>
      </c>
      <c r="G567" s="27"/>
      <c r="I567" s="5" t="str">
        <f aca="false">"{"&amp;""""&amp;"id"&amp;""""&amp;":"&amp;""""&amp;A567&amp;""""&amp;","&amp;""""&amp;"car_part_id"&amp;""""&amp;":"&amp;""""&amp;B567&amp;""""&amp;","&amp;""""&amp;"bestbuy_id"&amp;""""&amp;":"&amp;""""&amp;C567&amp;""""&amp;","&amp;""""&amp;"category"&amp;""""&amp;":"&amp;""""&amp;D567&amp;""""&amp;","&amp;""""&amp;"brand"&amp;""""&amp;":"&amp;""""&amp;E567&amp;""""&amp;","&amp;""""&amp;"name"&amp;""""&amp;":"&amp;""""&amp;F567&amp;""""&amp;","&amp;""""&amp;"value"&amp;""""&amp;":"&amp;""""&amp;G567&amp;""""&amp;","&amp;""""&amp;"description"&amp;""""&amp;":"&amp;""""&amp;H567&amp;""""&amp;","&amp;""""&amp;"price"&amp;""""&amp;":"&amp;""""&amp;H567&amp;""""&amp;"},"</f>
        <v>{"id":"566","car_part_id":"566","bestbuy_id":"0","category":"battery","brand":"energizer","name":"DIN66H","value":"","description":"","price":""},</v>
      </c>
      <c r="W567" s="5" t="str">
        <f aca="false">IFERROR(VLOOKUP(B567,Sheet11!$B$2:$I$70,7,0),"")</f>
        <v/>
      </c>
      <c r="X567" s="5" t="str">
        <f aca="false">TRIM(I567)&amp;TRIM(W567)</f>
        <v>{"id":"566","car_part_id":"566","bestbuy_id":"0","category":"battery","brand":"energizer","name":"DIN66H","value":"","description":"","price":""},</v>
      </c>
    </row>
    <row r="568" customFormat="false" ht="13.8" hidden="false" customHeight="false" outlineLevel="0" collapsed="false">
      <c r="A568" s="5" t="n">
        <v>567</v>
      </c>
      <c r="B568" s="5" t="n">
        <v>567</v>
      </c>
      <c r="C568" s="5" t="n">
        <f aca="false">VLOOKUP(A568,car_part!$A$2:$K$620,11,0)</f>
        <v>1983</v>
      </c>
      <c r="D568" s="5" t="s">
        <v>784</v>
      </c>
      <c r="E568" s="5" t="s">
        <v>785</v>
      </c>
      <c r="F568" s="5" t="str">
        <f aca="false">VLOOKUP(B568,car_part!A568:H1186,8,0)</f>
        <v>D23L</v>
      </c>
      <c r="G568" s="20"/>
      <c r="H568" s="21" t="n">
        <v>5950</v>
      </c>
      <c r="I568" s="5" t="str">
        <f aca="false">"{"&amp;""""&amp;"id"&amp;""""&amp;":"&amp;""""&amp;A568&amp;""""&amp;","&amp;""""&amp;"car_part_id"&amp;""""&amp;":"&amp;""""&amp;B568&amp;""""&amp;","&amp;""""&amp;"bestbuy_id"&amp;""""&amp;":"&amp;""""&amp;C568&amp;""""&amp;","&amp;""""&amp;"category"&amp;""""&amp;":"&amp;""""&amp;D568&amp;""""&amp;","&amp;""""&amp;"brand"&amp;""""&amp;":"&amp;""""&amp;E568&amp;""""&amp;","&amp;""""&amp;"name"&amp;""""&amp;":"&amp;""""&amp;F568&amp;""""&amp;","&amp;""""&amp;"value"&amp;""""&amp;":"&amp;""""&amp;G568&amp;""""&amp;","&amp;""""&amp;"description"&amp;""""&amp;":"&amp;""""&amp;H568&amp;""""&amp;","&amp;""""&amp;"price"&amp;""""&amp;":"&amp;""""&amp;H568&amp;""""&amp;"},"</f>
        <v>{"id":"567","car_part_id":"567","bestbuy_id":"1983","category":"battery","brand":"energizer","name":"D23L","value":"","description":"5950","price":"5950"},</v>
      </c>
      <c r="W568" s="5" t="str">
        <f aca="false">IFERROR(VLOOKUP(B568,Sheet11!$B$2:$I$70,7,0),"")</f>
        <v/>
      </c>
      <c r="X568" s="5" t="str">
        <f aca="false">TRIM(I568)&amp;TRIM(W568)</f>
        <v>{"id":"567","car_part_id":"567","bestbuy_id":"1983","category":"battery","brand":"energizer","name":"D23L","value":"","description":"5950","price":"5950"},</v>
      </c>
    </row>
    <row r="569" customFormat="false" ht="13.8" hidden="false" customHeight="false" outlineLevel="0" collapsed="false">
      <c r="A569" s="5" t="n">
        <v>568</v>
      </c>
      <c r="B569" s="5" t="n">
        <v>568</v>
      </c>
      <c r="C569" s="5" t="n">
        <f aca="false">VLOOKUP(A569,car_part!$A$2:$K$620,11,0)</f>
        <v>1983</v>
      </c>
      <c r="D569" s="5" t="s">
        <v>784</v>
      </c>
      <c r="E569" s="5" t="s">
        <v>785</v>
      </c>
      <c r="F569" s="5" t="str">
        <f aca="false">VLOOKUP(B569,car_part!A569:H1187,8,0)</f>
        <v>D23L</v>
      </c>
      <c r="G569" s="20"/>
      <c r="H569" s="21" t="n">
        <v>5950</v>
      </c>
      <c r="I569" s="5" t="str">
        <f aca="false">"{"&amp;""""&amp;"id"&amp;""""&amp;":"&amp;""""&amp;A569&amp;""""&amp;","&amp;""""&amp;"car_part_id"&amp;""""&amp;":"&amp;""""&amp;B569&amp;""""&amp;","&amp;""""&amp;"bestbuy_id"&amp;""""&amp;":"&amp;""""&amp;C569&amp;""""&amp;","&amp;""""&amp;"category"&amp;""""&amp;":"&amp;""""&amp;D569&amp;""""&amp;","&amp;""""&amp;"brand"&amp;""""&amp;":"&amp;""""&amp;E569&amp;""""&amp;","&amp;""""&amp;"name"&amp;""""&amp;":"&amp;""""&amp;F569&amp;""""&amp;","&amp;""""&amp;"value"&amp;""""&amp;":"&amp;""""&amp;G569&amp;""""&amp;","&amp;""""&amp;"description"&amp;""""&amp;":"&amp;""""&amp;H569&amp;""""&amp;","&amp;""""&amp;"price"&amp;""""&amp;":"&amp;""""&amp;H569&amp;""""&amp;"},"</f>
        <v>{"id":"568","car_part_id":"568","bestbuy_id":"1983","category":"battery","brand":"energizer","name":"D23L","value":"","description":"5950","price":"5950"},</v>
      </c>
      <c r="W569" s="5" t="str">
        <f aca="false">IFERROR(VLOOKUP(B569,Sheet11!$B$2:$I$70,7,0),"")</f>
        <v/>
      </c>
      <c r="X569" s="5" t="str">
        <f aca="false">TRIM(I569)&amp;TRIM(W569)</f>
        <v>{"id":"568","car_part_id":"568","bestbuy_id":"1983","category":"battery","brand":"energizer","name":"D23L","value":"","description":"5950","price":"5950"},</v>
      </c>
    </row>
    <row r="570" customFormat="false" ht="13.8" hidden="false" customHeight="false" outlineLevel="0" collapsed="false">
      <c r="A570" s="5" t="n">
        <v>569</v>
      </c>
      <c r="B570" s="5" t="n">
        <v>569</v>
      </c>
      <c r="C570" s="5" t="n">
        <f aca="false">VLOOKUP(A570,car_part!$A$2:$K$620,11,0)</f>
        <v>1983</v>
      </c>
      <c r="D570" s="5" t="s">
        <v>784</v>
      </c>
      <c r="E570" s="5" t="s">
        <v>785</v>
      </c>
      <c r="F570" s="5" t="str">
        <f aca="false">VLOOKUP(B570,car_part!A570:H1188,8,0)</f>
        <v>D23L</v>
      </c>
      <c r="G570" s="20"/>
      <c r="H570" s="21" t="n">
        <v>5950</v>
      </c>
      <c r="I570" s="5" t="str">
        <f aca="false">"{"&amp;""""&amp;"id"&amp;""""&amp;":"&amp;""""&amp;A570&amp;""""&amp;","&amp;""""&amp;"car_part_id"&amp;""""&amp;":"&amp;""""&amp;B570&amp;""""&amp;","&amp;""""&amp;"bestbuy_id"&amp;""""&amp;":"&amp;""""&amp;C570&amp;""""&amp;","&amp;""""&amp;"category"&amp;""""&amp;":"&amp;""""&amp;D570&amp;""""&amp;","&amp;""""&amp;"brand"&amp;""""&amp;":"&amp;""""&amp;E570&amp;""""&amp;","&amp;""""&amp;"name"&amp;""""&amp;":"&amp;""""&amp;F570&amp;""""&amp;","&amp;""""&amp;"value"&amp;""""&amp;":"&amp;""""&amp;G570&amp;""""&amp;","&amp;""""&amp;"description"&amp;""""&amp;":"&amp;""""&amp;H570&amp;""""&amp;","&amp;""""&amp;"price"&amp;""""&amp;":"&amp;""""&amp;H570&amp;""""&amp;"},"</f>
        <v>{"id":"569","car_part_id":"569","bestbuy_id":"1983","category":"battery","brand":"energizer","name":"D23L","value":"","description":"5950","price":"5950"},</v>
      </c>
      <c r="W570" s="5" t="str">
        <f aca="false">IFERROR(VLOOKUP(B570,Sheet11!$B$2:$I$70,7,0),"")</f>
        <v/>
      </c>
      <c r="X570" s="5" t="str">
        <f aca="false">TRIM(I570)&amp;TRIM(W570)</f>
        <v>{"id":"569","car_part_id":"569","bestbuy_id":"1983","category":"battery","brand":"energizer","name":"D23L","value":"","description":"5950","price":"5950"},</v>
      </c>
    </row>
    <row r="571" customFormat="false" ht="13.8" hidden="false" customHeight="false" outlineLevel="0" collapsed="false">
      <c r="A571" s="5" t="n">
        <v>570</v>
      </c>
      <c r="B571" s="5" t="n">
        <v>570</v>
      </c>
      <c r="C571" s="5" t="n">
        <f aca="false">VLOOKUP(A571,car_part!$A$2:$K$620,11,0)</f>
        <v>1983</v>
      </c>
      <c r="D571" s="5" t="s">
        <v>784</v>
      </c>
      <c r="E571" s="5" t="s">
        <v>785</v>
      </c>
      <c r="F571" s="5" t="str">
        <f aca="false">VLOOKUP(B571,car_part!A571:H1189,8,0)</f>
        <v>D23L</v>
      </c>
      <c r="G571" s="20"/>
      <c r="H571" s="21" t="n">
        <v>5950</v>
      </c>
      <c r="I571" s="5" t="str">
        <f aca="false">"{"&amp;""""&amp;"id"&amp;""""&amp;":"&amp;""""&amp;A571&amp;""""&amp;","&amp;""""&amp;"car_part_id"&amp;""""&amp;":"&amp;""""&amp;B571&amp;""""&amp;","&amp;""""&amp;"bestbuy_id"&amp;""""&amp;":"&amp;""""&amp;C571&amp;""""&amp;","&amp;""""&amp;"category"&amp;""""&amp;":"&amp;""""&amp;D571&amp;""""&amp;","&amp;""""&amp;"brand"&amp;""""&amp;":"&amp;""""&amp;E571&amp;""""&amp;","&amp;""""&amp;"name"&amp;""""&amp;":"&amp;""""&amp;F571&amp;""""&amp;","&amp;""""&amp;"value"&amp;""""&amp;":"&amp;""""&amp;G571&amp;""""&amp;","&amp;""""&amp;"description"&amp;""""&amp;":"&amp;""""&amp;H571&amp;""""&amp;","&amp;""""&amp;"price"&amp;""""&amp;":"&amp;""""&amp;H571&amp;""""&amp;"},"</f>
        <v>{"id":"570","car_part_id":"570","bestbuy_id":"1983","category":"battery","brand":"energizer","name":"D23L","value":"","description":"5950","price":"5950"},</v>
      </c>
      <c r="W571" s="5" t="str">
        <f aca="false">IFERROR(VLOOKUP(B571,Sheet11!$B$2:$I$70,7,0),"")</f>
        <v/>
      </c>
      <c r="X571" s="5" t="str">
        <f aca="false">TRIM(I571)&amp;TRIM(W571)</f>
        <v>{"id":"570","car_part_id":"570","bestbuy_id":"1983","category":"battery","brand":"energizer","name":"D23L","value":"","description":"5950","price":"5950"},</v>
      </c>
    </row>
    <row r="572" customFormat="false" ht="13.8" hidden="false" customHeight="false" outlineLevel="0" collapsed="false">
      <c r="A572" s="5" t="n">
        <v>571</v>
      </c>
      <c r="B572" s="5" t="n">
        <v>571</v>
      </c>
      <c r="C572" s="5" t="n">
        <f aca="false">VLOOKUP(A572,car_part!$A$2:$K$620,11,0)</f>
        <v>0</v>
      </c>
      <c r="D572" s="5" t="s">
        <v>784</v>
      </c>
      <c r="E572" s="5" t="s">
        <v>785</v>
      </c>
      <c r="F572" s="5" t="str">
        <f aca="false">VLOOKUP(B572,car_part!A572:H1190,8,0)</f>
        <v>DIN55H</v>
      </c>
      <c r="G572" s="20"/>
      <c r="I572" s="5" t="str">
        <f aca="false">"{"&amp;""""&amp;"id"&amp;""""&amp;":"&amp;""""&amp;A572&amp;""""&amp;","&amp;""""&amp;"car_part_id"&amp;""""&amp;":"&amp;""""&amp;B572&amp;""""&amp;","&amp;""""&amp;"bestbuy_id"&amp;""""&amp;":"&amp;""""&amp;C572&amp;""""&amp;","&amp;""""&amp;"category"&amp;""""&amp;":"&amp;""""&amp;D572&amp;""""&amp;","&amp;""""&amp;"brand"&amp;""""&amp;":"&amp;""""&amp;E572&amp;""""&amp;","&amp;""""&amp;"name"&amp;""""&amp;":"&amp;""""&amp;F572&amp;""""&amp;","&amp;""""&amp;"value"&amp;""""&amp;":"&amp;""""&amp;G572&amp;""""&amp;","&amp;""""&amp;"description"&amp;""""&amp;":"&amp;""""&amp;H572&amp;""""&amp;","&amp;""""&amp;"price"&amp;""""&amp;":"&amp;""""&amp;H572&amp;""""&amp;"},"</f>
        <v>{"id":"571","car_part_id":"571","bestbuy_id":"0","category":"battery","brand":"energizer","name":"DIN55H","value":"","description":"","price":""},</v>
      </c>
      <c r="W572" s="5" t="str">
        <f aca="false">IFERROR(VLOOKUP(B572,Sheet11!$B$2:$I$70,7,0),"")</f>
        <v/>
      </c>
      <c r="X572" s="5" t="str">
        <f aca="false">TRIM(I572)&amp;TRIM(W572)</f>
        <v>{"id":"571","car_part_id":"571","bestbuy_id":"0","category":"battery","brand":"energizer","name":"DIN55H","value":"","description":"","price":""},</v>
      </c>
    </row>
    <row r="573" customFormat="false" ht="13.8" hidden="false" customHeight="false" outlineLevel="0" collapsed="false">
      <c r="A573" s="5" t="n">
        <v>572</v>
      </c>
      <c r="B573" s="5" t="n">
        <v>572</v>
      </c>
      <c r="C573" s="5" t="n">
        <f aca="false">VLOOKUP(A573,car_part!$A$2:$K$620,11,0)</f>
        <v>0</v>
      </c>
      <c r="D573" s="5" t="s">
        <v>784</v>
      </c>
      <c r="E573" s="5" t="s">
        <v>785</v>
      </c>
      <c r="F573" s="5" t="str">
        <f aca="false">VLOOKUP(B573,car_part!A573:H1191,8,0)</f>
        <v>DIN66H</v>
      </c>
      <c r="G573" s="20"/>
      <c r="I573" s="5" t="str">
        <f aca="false">"{"&amp;""""&amp;"id"&amp;""""&amp;":"&amp;""""&amp;A573&amp;""""&amp;","&amp;""""&amp;"car_part_id"&amp;""""&amp;":"&amp;""""&amp;B573&amp;""""&amp;","&amp;""""&amp;"bestbuy_id"&amp;""""&amp;":"&amp;""""&amp;C573&amp;""""&amp;","&amp;""""&amp;"category"&amp;""""&amp;":"&amp;""""&amp;D573&amp;""""&amp;","&amp;""""&amp;"brand"&amp;""""&amp;":"&amp;""""&amp;E573&amp;""""&amp;","&amp;""""&amp;"name"&amp;""""&amp;":"&amp;""""&amp;F573&amp;""""&amp;","&amp;""""&amp;"value"&amp;""""&amp;":"&amp;""""&amp;G573&amp;""""&amp;","&amp;""""&amp;"description"&amp;""""&amp;":"&amp;""""&amp;H573&amp;""""&amp;","&amp;""""&amp;"price"&amp;""""&amp;":"&amp;""""&amp;H573&amp;""""&amp;"},"</f>
        <v>{"id":"572","car_part_id":"572","bestbuy_id":"0","category":"battery","brand":"energizer","name":"DIN66H","value":"","description":"","price":""},</v>
      </c>
      <c r="W573" s="5" t="str">
        <f aca="false">IFERROR(VLOOKUP(B573,Sheet11!$B$2:$I$70,7,0),"")</f>
        <v/>
      </c>
      <c r="X573" s="5" t="str">
        <f aca="false">TRIM(I573)&amp;TRIM(W573)</f>
        <v>{"id":"572","car_part_id":"572","bestbuy_id":"0","category":"battery","brand":"energizer","name":"DIN66H","value":"","description":"","price":""},</v>
      </c>
    </row>
    <row r="574" customFormat="false" ht="13.8" hidden="false" customHeight="false" outlineLevel="0" collapsed="false">
      <c r="A574" s="5" t="n">
        <v>573</v>
      </c>
      <c r="B574" s="5" t="n">
        <v>573</v>
      </c>
      <c r="C574" s="5" t="n">
        <f aca="false">VLOOKUP(A574,car_part!$A$2:$K$620,11,0)</f>
        <v>0</v>
      </c>
      <c r="D574" s="5" t="s">
        <v>784</v>
      </c>
      <c r="E574" s="5" t="s">
        <v>785</v>
      </c>
      <c r="F574" s="5" t="str">
        <f aca="false">VLOOKUP(B574,car_part!A574:H1192,8,0)</f>
        <v>D31L/R</v>
      </c>
      <c r="G574" s="20"/>
      <c r="I574" s="5" t="str">
        <f aca="false">"{"&amp;""""&amp;"id"&amp;""""&amp;":"&amp;""""&amp;A574&amp;""""&amp;","&amp;""""&amp;"car_part_id"&amp;""""&amp;":"&amp;""""&amp;B574&amp;""""&amp;","&amp;""""&amp;"bestbuy_id"&amp;""""&amp;":"&amp;""""&amp;C574&amp;""""&amp;","&amp;""""&amp;"category"&amp;""""&amp;":"&amp;""""&amp;D574&amp;""""&amp;","&amp;""""&amp;"brand"&amp;""""&amp;":"&amp;""""&amp;E574&amp;""""&amp;","&amp;""""&amp;"name"&amp;""""&amp;":"&amp;""""&amp;F574&amp;""""&amp;","&amp;""""&amp;"value"&amp;""""&amp;":"&amp;""""&amp;G574&amp;""""&amp;","&amp;""""&amp;"description"&amp;""""&amp;":"&amp;""""&amp;H574&amp;""""&amp;","&amp;""""&amp;"price"&amp;""""&amp;":"&amp;""""&amp;H574&amp;""""&amp;"},"</f>
        <v>{"id":"573","car_part_id":"573","bestbuy_id":"0","category":"battery","brand":"energizer","name":"D31L/R","value":"","description":"","price":""},</v>
      </c>
      <c r="W574" s="5" t="str">
        <f aca="false">IFERROR(VLOOKUP(B574,Sheet11!$B$2:$I$70,7,0),"")</f>
        <v/>
      </c>
      <c r="X574" s="5" t="str">
        <f aca="false">TRIM(I574)&amp;TRIM(W574)</f>
        <v>{"id":"573","car_part_id":"573","bestbuy_id":"0","category":"battery","brand":"energizer","name":"D31L/R","value":"","description":"","price":""},</v>
      </c>
    </row>
    <row r="575" customFormat="false" ht="13.8" hidden="false" customHeight="false" outlineLevel="0" collapsed="false">
      <c r="A575" s="5" t="n">
        <v>574</v>
      </c>
      <c r="B575" s="5" t="n">
        <v>574</v>
      </c>
      <c r="C575" s="5" t="n">
        <f aca="false">VLOOKUP(A575,car_part!$A$2:$K$620,11,0)</f>
        <v>1995</v>
      </c>
      <c r="D575" s="5" t="s">
        <v>784</v>
      </c>
      <c r="E575" s="5" t="s">
        <v>785</v>
      </c>
      <c r="F575" s="5" t="str">
        <f aca="false">VLOOKUP(B575,car_part!A575:H1193,8,0)</f>
        <v>D26L</v>
      </c>
      <c r="G575" s="20"/>
      <c r="H575" s="21" t="n">
        <v>6300</v>
      </c>
      <c r="I575" s="5" t="str">
        <f aca="false">"{"&amp;""""&amp;"id"&amp;""""&amp;":"&amp;""""&amp;A575&amp;""""&amp;","&amp;""""&amp;"car_part_id"&amp;""""&amp;":"&amp;""""&amp;B575&amp;""""&amp;","&amp;""""&amp;"bestbuy_id"&amp;""""&amp;":"&amp;""""&amp;C575&amp;""""&amp;","&amp;""""&amp;"category"&amp;""""&amp;":"&amp;""""&amp;D575&amp;""""&amp;","&amp;""""&amp;"brand"&amp;""""&amp;":"&amp;""""&amp;E575&amp;""""&amp;","&amp;""""&amp;"name"&amp;""""&amp;":"&amp;""""&amp;F575&amp;""""&amp;","&amp;""""&amp;"value"&amp;""""&amp;":"&amp;""""&amp;G575&amp;""""&amp;","&amp;""""&amp;"description"&amp;""""&amp;":"&amp;""""&amp;H575&amp;""""&amp;","&amp;""""&amp;"price"&amp;""""&amp;":"&amp;""""&amp;H575&amp;""""&amp;"},"</f>
        <v>{"id":"574","car_part_id":"574","bestbuy_id":"1995","category":"battery","brand":"energizer","name":"D26L","value":"","description":"6300","price":"6300"},</v>
      </c>
      <c r="W575" s="5" t="str">
        <f aca="false">IFERROR(VLOOKUP(B575,Sheet11!$B$2:$I$70,7,0),"")</f>
        <v/>
      </c>
      <c r="X575" s="5" t="str">
        <f aca="false">TRIM(I575)&amp;TRIM(W575)</f>
        <v>{"id":"574","car_part_id":"574","bestbuy_id":"1995","category":"battery","brand":"energizer","name":"D26L","value":"","description":"6300","price":"6300"},</v>
      </c>
    </row>
    <row r="576" customFormat="false" ht="13.8" hidden="false" customHeight="false" outlineLevel="0" collapsed="false">
      <c r="A576" s="5" t="n">
        <v>575</v>
      </c>
      <c r="B576" s="5" t="n">
        <v>575</v>
      </c>
      <c r="C576" s="5" t="n">
        <f aca="false">VLOOKUP(A576,car_part!$A$2:$K$620,11,0)</f>
        <v>0</v>
      </c>
      <c r="D576" s="5" t="s">
        <v>784</v>
      </c>
      <c r="E576" s="5" t="s">
        <v>785</v>
      </c>
      <c r="F576" s="5" t="str">
        <f aca="false">VLOOKUP(B576,car_part!A576:H1194,8,0)</f>
        <v>D26L/R</v>
      </c>
      <c r="G576" s="20"/>
      <c r="I576" s="5" t="str">
        <f aca="false">"{"&amp;""""&amp;"id"&amp;""""&amp;":"&amp;""""&amp;A576&amp;""""&amp;","&amp;""""&amp;"car_part_id"&amp;""""&amp;":"&amp;""""&amp;B576&amp;""""&amp;","&amp;""""&amp;"bestbuy_id"&amp;""""&amp;":"&amp;""""&amp;C576&amp;""""&amp;","&amp;""""&amp;"category"&amp;""""&amp;":"&amp;""""&amp;D576&amp;""""&amp;","&amp;""""&amp;"brand"&amp;""""&amp;":"&amp;""""&amp;E576&amp;""""&amp;","&amp;""""&amp;"name"&amp;""""&amp;":"&amp;""""&amp;F576&amp;""""&amp;","&amp;""""&amp;"value"&amp;""""&amp;":"&amp;""""&amp;G576&amp;""""&amp;","&amp;""""&amp;"description"&amp;""""&amp;":"&amp;""""&amp;H576&amp;""""&amp;","&amp;""""&amp;"price"&amp;""""&amp;":"&amp;""""&amp;H576&amp;""""&amp;"},"</f>
        <v>{"id":"575","car_part_id":"575","bestbuy_id":"0","category":"battery","brand":"energizer","name":"D26L/R","value":"","description":"","price":""},</v>
      </c>
      <c r="W576" s="5" t="str">
        <f aca="false">IFERROR(VLOOKUP(B576,Sheet11!$B$2:$I$70,7,0),"")</f>
        <v/>
      </c>
      <c r="X576" s="5" t="str">
        <f aca="false">TRIM(I576)&amp;TRIM(W576)</f>
        <v>{"id":"575","car_part_id":"575","bestbuy_id":"0","category":"battery","brand":"energizer","name":"D26L/R","value":"","description":"","price":""},</v>
      </c>
    </row>
    <row r="577" customFormat="false" ht="13.8" hidden="false" customHeight="false" outlineLevel="0" collapsed="false">
      <c r="A577" s="5" t="n">
        <v>576</v>
      </c>
      <c r="B577" s="5" t="n">
        <v>576</v>
      </c>
      <c r="C577" s="5" t="n">
        <f aca="false">VLOOKUP(A577,car_part!$A$2:$K$620,11,0)</f>
        <v>0</v>
      </c>
      <c r="D577" s="5" t="s">
        <v>784</v>
      </c>
      <c r="E577" s="5" t="s">
        <v>785</v>
      </c>
      <c r="F577" s="5" t="str">
        <f aca="false">VLOOKUP(B577,car_part!A577:H1195,8,0)</f>
        <v>B24L</v>
      </c>
      <c r="G577" s="20"/>
      <c r="I577" s="5" t="str">
        <f aca="false">"{"&amp;""""&amp;"id"&amp;""""&amp;":"&amp;""""&amp;A577&amp;""""&amp;","&amp;""""&amp;"car_part_id"&amp;""""&amp;":"&amp;""""&amp;B577&amp;""""&amp;","&amp;""""&amp;"bestbuy_id"&amp;""""&amp;":"&amp;""""&amp;C577&amp;""""&amp;","&amp;""""&amp;"category"&amp;""""&amp;":"&amp;""""&amp;D577&amp;""""&amp;","&amp;""""&amp;"brand"&amp;""""&amp;":"&amp;""""&amp;E577&amp;""""&amp;","&amp;""""&amp;"name"&amp;""""&amp;":"&amp;""""&amp;F577&amp;""""&amp;","&amp;""""&amp;"value"&amp;""""&amp;":"&amp;""""&amp;G577&amp;""""&amp;","&amp;""""&amp;"description"&amp;""""&amp;":"&amp;""""&amp;H577&amp;""""&amp;","&amp;""""&amp;"price"&amp;""""&amp;":"&amp;""""&amp;H577&amp;""""&amp;"},"</f>
        <v>{"id":"576","car_part_id":"576","bestbuy_id":"0","category":"battery","brand":"energizer","name":"B24L","value":"","description":"","price":""},</v>
      </c>
      <c r="W577" s="5" t="str">
        <f aca="false">IFERROR(VLOOKUP(B577,Sheet11!$B$2:$I$70,7,0),"")</f>
        <v/>
      </c>
      <c r="X577" s="5" t="str">
        <f aca="false">TRIM(I577)&amp;TRIM(W577)</f>
        <v>{"id":"576","car_part_id":"576","bestbuy_id":"0","category":"battery","brand":"energizer","name":"B24L","value":"","description":"","price":""},</v>
      </c>
    </row>
    <row r="578" customFormat="false" ht="13.8" hidden="false" customHeight="false" outlineLevel="0" collapsed="false">
      <c r="A578" s="5" t="n">
        <v>577</v>
      </c>
      <c r="B578" s="5" t="n">
        <v>577</v>
      </c>
      <c r="C578" s="5" t="n">
        <f aca="false">VLOOKUP(A578,car_part!$A$2:$K$620,11,0)</f>
        <v>1996</v>
      </c>
      <c r="D578" s="5" t="s">
        <v>784</v>
      </c>
      <c r="E578" s="5" t="s">
        <v>785</v>
      </c>
      <c r="F578" s="5" t="str">
        <f aca="false">VLOOKUP(B578,car_part!A578:H1196,8,0)</f>
        <v>D31L</v>
      </c>
      <c r="G578" s="20"/>
      <c r="H578" s="21" t="n">
        <v>7050</v>
      </c>
      <c r="I578" s="5" t="str">
        <f aca="false">"{"&amp;""""&amp;"id"&amp;""""&amp;":"&amp;""""&amp;A578&amp;""""&amp;","&amp;""""&amp;"car_part_id"&amp;""""&amp;":"&amp;""""&amp;B578&amp;""""&amp;","&amp;""""&amp;"bestbuy_id"&amp;""""&amp;":"&amp;""""&amp;C578&amp;""""&amp;","&amp;""""&amp;"category"&amp;""""&amp;":"&amp;""""&amp;D578&amp;""""&amp;","&amp;""""&amp;"brand"&amp;""""&amp;":"&amp;""""&amp;E578&amp;""""&amp;","&amp;""""&amp;"name"&amp;""""&amp;":"&amp;""""&amp;F578&amp;""""&amp;","&amp;""""&amp;"value"&amp;""""&amp;":"&amp;""""&amp;G578&amp;""""&amp;","&amp;""""&amp;"description"&amp;""""&amp;":"&amp;""""&amp;H578&amp;""""&amp;","&amp;""""&amp;"price"&amp;""""&amp;":"&amp;""""&amp;H578&amp;""""&amp;"},"</f>
        <v>{"id":"577","car_part_id":"577","bestbuy_id":"1996","category":"battery","brand":"energizer","name":"D31L","value":"","description":"7050","price":"7050"},</v>
      </c>
      <c r="W578" s="5" t="str">
        <f aca="false">IFERROR(VLOOKUP(B578,Sheet11!$B$2:$I$70,7,0),"")</f>
        <v/>
      </c>
      <c r="X578" s="5" t="str">
        <f aca="false">TRIM(I578)&amp;TRIM(W578)</f>
        <v>{"id":"577","car_part_id":"577","bestbuy_id":"1996","category":"battery","brand":"energizer","name":"D31L","value":"","description":"7050","price":"7050"},</v>
      </c>
    </row>
    <row r="579" customFormat="false" ht="13.8" hidden="false" customHeight="false" outlineLevel="0" collapsed="false">
      <c r="A579" s="5" t="n">
        <v>578</v>
      </c>
      <c r="B579" s="5" t="n">
        <v>578</v>
      </c>
      <c r="C579" s="5" t="n">
        <f aca="false">VLOOKUP(A579,car_part!$A$2:$K$620,11,0)</f>
        <v>1995</v>
      </c>
      <c r="D579" s="5" t="s">
        <v>784</v>
      </c>
      <c r="E579" s="5" t="s">
        <v>785</v>
      </c>
      <c r="F579" s="5" t="str">
        <f aca="false">VLOOKUP(B579,car_part!A579:H1197,8,0)</f>
        <v>D26L</v>
      </c>
      <c r="G579" s="20"/>
      <c r="H579" s="21" t="n">
        <v>6300</v>
      </c>
      <c r="I579" s="5" t="str">
        <f aca="false">"{"&amp;""""&amp;"id"&amp;""""&amp;":"&amp;""""&amp;A579&amp;""""&amp;","&amp;""""&amp;"car_part_id"&amp;""""&amp;":"&amp;""""&amp;B579&amp;""""&amp;","&amp;""""&amp;"bestbuy_id"&amp;""""&amp;":"&amp;""""&amp;C579&amp;""""&amp;","&amp;""""&amp;"category"&amp;""""&amp;":"&amp;""""&amp;D579&amp;""""&amp;","&amp;""""&amp;"brand"&amp;""""&amp;":"&amp;""""&amp;E579&amp;""""&amp;","&amp;""""&amp;"name"&amp;""""&amp;":"&amp;""""&amp;F579&amp;""""&amp;","&amp;""""&amp;"value"&amp;""""&amp;":"&amp;""""&amp;G579&amp;""""&amp;","&amp;""""&amp;"description"&amp;""""&amp;":"&amp;""""&amp;H579&amp;""""&amp;","&amp;""""&amp;"price"&amp;""""&amp;":"&amp;""""&amp;H579&amp;""""&amp;"},"</f>
        <v>{"id":"578","car_part_id":"578","bestbuy_id":"1995","category":"battery","brand":"energizer","name":"D26L","value":"","description":"6300","price":"6300"},</v>
      </c>
      <c r="W579" s="5" t="str">
        <f aca="false">IFERROR(VLOOKUP(B579,Sheet11!$B$2:$I$70,7,0),"")</f>
        <v/>
      </c>
      <c r="X579" s="5" t="str">
        <f aca="false">TRIM(I579)&amp;TRIM(W579)</f>
        <v>{"id":"578","car_part_id":"578","bestbuy_id":"1995","category":"battery","brand":"energizer","name":"D26L","value":"","description":"6300","price":"6300"},</v>
      </c>
    </row>
    <row r="580" customFormat="false" ht="13.8" hidden="false" customHeight="false" outlineLevel="0" collapsed="false">
      <c r="A580" s="5" t="n">
        <v>579</v>
      </c>
      <c r="B580" s="5" t="n">
        <v>579</v>
      </c>
      <c r="C580" s="5" t="n">
        <f aca="false">VLOOKUP(A580,car_part!$A$2:$K$620,11,0)</f>
        <v>1990</v>
      </c>
      <c r="D580" s="5" t="s">
        <v>784</v>
      </c>
      <c r="E580" s="5" t="s">
        <v>785</v>
      </c>
      <c r="F580" s="5" t="str">
        <f aca="false">VLOOKUP(B580,car_part!A580:H1198,8,0)</f>
        <v>B20L</v>
      </c>
      <c r="G580" s="20"/>
      <c r="H580" s="21" t="n">
        <v>4850</v>
      </c>
      <c r="I580" s="5" t="str">
        <f aca="false">"{"&amp;""""&amp;"id"&amp;""""&amp;":"&amp;""""&amp;A580&amp;""""&amp;","&amp;""""&amp;"car_part_id"&amp;""""&amp;":"&amp;""""&amp;B580&amp;""""&amp;","&amp;""""&amp;"bestbuy_id"&amp;""""&amp;":"&amp;""""&amp;C580&amp;""""&amp;","&amp;""""&amp;"category"&amp;""""&amp;":"&amp;""""&amp;D580&amp;""""&amp;","&amp;""""&amp;"brand"&amp;""""&amp;":"&amp;""""&amp;E580&amp;""""&amp;","&amp;""""&amp;"name"&amp;""""&amp;":"&amp;""""&amp;F580&amp;""""&amp;","&amp;""""&amp;"value"&amp;""""&amp;":"&amp;""""&amp;G580&amp;""""&amp;","&amp;""""&amp;"description"&amp;""""&amp;":"&amp;""""&amp;H580&amp;""""&amp;","&amp;""""&amp;"price"&amp;""""&amp;":"&amp;""""&amp;H580&amp;""""&amp;"},"</f>
        <v>{"id":"579","car_part_id":"579","bestbuy_id":"1990","category":"battery","brand":"energizer","name":"B20L","value":"","description":"4850","price":"4850"},</v>
      </c>
      <c r="W580" s="5" t="str">
        <f aca="false">IFERROR(VLOOKUP(B580,Sheet11!$B$2:$I$70,7,0),"")</f>
        <v/>
      </c>
      <c r="X580" s="5" t="str">
        <f aca="false">TRIM(I580)&amp;TRIM(W580)</f>
        <v>{"id":"579","car_part_id":"579","bestbuy_id":"1990","category":"battery","brand":"energizer","name":"B20L","value":"","description":"4850","price":"4850"},</v>
      </c>
    </row>
    <row r="581" customFormat="false" ht="13.8" hidden="false" customHeight="false" outlineLevel="0" collapsed="false">
      <c r="A581" s="5" t="n">
        <v>580</v>
      </c>
      <c r="B581" s="5" t="n">
        <v>580</v>
      </c>
      <c r="C581" s="5" t="n">
        <v>1986</v>
      </c>
      <c r="D581" s="5" t="s">
        <v>784</v>
      </c>
      <c r="E581" s="5" t="s">
        <v>785</v>
      </c>
      <c r="F581" s="5" t="str">
        <f aca="false">VLOOKUP(B581,car_part!A581:H1199,8,0)</f>
        <v>B24L</v>
      </c>
      <c r="G581" s="20"/>
      <c r="H581" s="21" t="n">
        <v>5300</v>
      </c>
      <c r="I581" s="5" t="str">
        <f aca="false">"{"&amp;""""&amp;"id"&amp;""""&amp;":"&amp;""""&amp;A581&amp;""""&amp;","&amp;""""&amp;"car_part_id"&amp;""""&amp;":"&amp;""""&amp;B581&amp;""""&amp;","&amp;""""&amp;"bestbuy_id"&amp;""""&amp;":"&amp;""""&amp;C581&amp;""""&amp;","&amp;""""&amp;"category"&amp;""""&amp;":"&amp;""""&amp;D581&amp;""""&amp;","&amp;""""&amp;"brand"&amp;""""&amp;":"&amp;""""&amp;E581&amp;""""&amp;","&amp;""""&amp;"name"&amp;""""&amp;":"&amp;""""&amp;F581&amp;""""&amp;","&amp;""""&amp;"value"&amp;""""&amp;":"&amp;""""&amp;G581&amp;""""&amp;","&amp;""""&amp;"description"&amp;""""&amp;":"&amp;""""&amp;H581&amp;""""&amp;","&amp;""""&amp;"price"&amp;""""&amp;":"&amp;""""&amp;H581&amp;""""&amp;"},"</f>
        <v>{"id":"580","car_part_id":"580","bestbuy_id":"1986","category":"battery","brand":"energizer","name":"B24L","value":"","description":"5300","price":"5300"},</v>
      </c>
      <c r="W581" s="5" t="str">
        <f aca="false">IFERROR(VLOOKUP(B581,Sheet11!$B$2:$I$70,7,0),"")</f>
        <v>{"id":"653","car_part_id":"580","bestbuy_id":"1993","category":"battery","brand":"energizer","name":"B24L","description":"","price":"5250"},</v>
      </c>
      <c r="X581" s="5" t="str">
        <f aca="false">TRIM(I581)&amp;TRIM(W581)</f>
        <v>{"id":"580","car_part_id":"580","bestbuy_id":"1986","category":"battery","brand":"energizer","name":"B24L","value":"","description":"5300","price":"5300"},{"id":"653","car_part_id":"580","bestbuy_id":"1993","category":"battery","brand":"energizer","name":"B24L","description":"","price":"5250"},</v>
      </c>
    </row>
    <row r="582" customFormat="false" ht="13.8" hidden="false" customHeight="false" outlineLevel="0" collapsed="false">
      <c r="A582" s="5" t="n">
        <v>581</v>
      </c>
      <c r="B582" s="5" t="n">
        <v>581</v>
      </c>
      <c r="C582" s="5" t="n">
        <f aca="false">VLOOKUP(A582,car_part!$A$2:$K$620,11,0)</f>
        <v>1983</v>
      </c>
      <c r="D582" s="5" t="s">
        <v>784</v>
      </c>
      <c r="E582" s="5" t="s">
        <v>785</v>
      </c>
      <c r="F582" s="5" t="str">
        <f aca="false">VLOOKUP(B582,car_part!A582:H1200,8,0)</f>
        <v>D23L</v>
      </c>
      <c r="G582" s="20"/>
      <c r="H582" s="21" t="n">
        <v>5950</v>
      </c>
      <c r="I582" s="5" t="str">
        <f aca="false">"{"&amp;""""&amp;"id"&amp;""""&amp;":"&amp;""""&amp;A582&amp;""""&amp;","&amp;""""&amp;"car_part_id"&amp;""""&amp;":"&amp;""""&amp;B582&amp;""""&amp;","&amp;""""&amp;"bestbuy_id"&amp;""""&amp;":"&amp;""""&amp;C582&amp;""""&amp;","&amp;""""&amp;"category"&amp;""""&amp;":"&amp;""""&amp;D582&amp;""""&amp;","&amp;""""&amp;"brand"&amp;""""&amp;":"&amp;""""&amp;E582&amp;""""&amp;","&amp;""""&amp;"name"&amp;""""&amp;":"&amp;""""&amp;F582&amp;""""&amp;","&amp;""""&amp;"value"&amp;""""&amp;":"&amp;""""&amp;G582&amp;""""&amp;","&amp;""""&amp;"description"&amp;""""&amp;":"&amp;""""&amp;H582&amp;""""&amp;","&amp;""""&amp;"price"&amp;""""&amp;":"&amp;""""&amp;H582&amp;""""&amp;"},"</f>
        <v>{"id":"581","car_part_id":"581","bestbuy_id":"1983","category":"battery","brand":"energizer","name":"D23L","value":"","description":"5950","price":"5950"},</v>
      </c>
      <c r="W582" s="5" t="str">
        <f aca="false">IFERROR(VLOOKUP(B582,Sheet11!$B$2:$I$70,7,0),"")</f>
        <v/>
      </c>
      <c r="X582" s="5" t="str">
        <f aca="false">TRIM(I582)&amp;TRIM(W582)</f>
        <v>{"id":"581","car_part_id":"581","bestbuy_id":"1983","category":"battery","brand":"energizer","name":"D23L","value":"","description":"5950","price":"5950"},</v>
      </c>
    </row>
    <row r="583" customFormat="false" ht="13.8" hidden="false" customHeight="false" outlineLevel="0" collapsed="false">
      <c r="A583" s="5" t="n">
        <v>582</v>
      </c>
      <c r="B583" s="5" t="n">
        <v>582</v>
      </c>
      <c r="C583" s="5" t="n">
        <f aca="false">VLOOKUP(A583,car_part!$A$2:$K$620,11,0)</f>
        <v>0</v>
      </c>
      <c r="D583" s="5" t="s">
        <v>784</v>
      </c>
      <c r="E583" s="5" t="s">
        <v>785</v>
      </c>
      <c r="F583" s="5" t="str">
        <f aca="false">VLOOKUP(B583,car_part!A583:H1201,8,0)</f>
        <v>B20LS</v>
      </c>
      <c r="G583" s="20"/>
      <c r="I583" s="5" t="str">
        <f aca="false">"{"&amp;""""&amp;"id"&amp;""""&amp;":"&amp;""""&amp;A583&amp;""""&amp;","&amp;""""&amp;"car_part_id"&amp;""""&amp;":"&amp;""""&amp;B583&amp;""""&amp;","&amp;""""&amp;"bestbuy_id"&amp;""""&amp;":"&amp;""""&amp;C583&amp;""""&amp;","&amp;""""&amp;"category"&amp;""""&amp;":"&amp;""""&amp;D583&amp;""""&amp;","&amp;""""&amp;"brand"&amp;""""&amp;":"&amp;""""&amp;E583&amp;""""&amp;","&amp;""""&amp;"name"&amp;""""&amp;":"&amp;""""&amp;F583&amp;""""&amp;","&amp;""""&amp;"value"&amp;""""&amp;":"&amp;""""&amp;G583&amp;""""&amp;","&amp;""""&amp;"description"&amp;""""&amp;":"&amp;""""&amp;H583&amp;""""&amp;","&amp;""""&amp;"price"&amp;""""&amp;":"&amp;""""&amp;H583&amp;""""&amp;"},"</f>
        <v>{"id":"582","car_part_id":"582","bestbuy_id":"0","category":"battery","brand":"energizer","name":"B20LS","value":"","description":"","price":""},</v>
      </c>
      <c r="W583" s="5" t="str">
        <f aca="false">IFERROR(VLOOKUP(B583,Sheet11!$B$2:$I$70,7,0),"")</f>
        <v/>
      </c>
      <c r="X583" s="5" t="str">
        <f aca="false">TRIM(I583)&amp;TRIM(W583)</f>
        <v>{"id":"582","car_part_id":"582","bestbuy_id":"0","category":"battery","brand":"energizer","name":"B20LS","value":"","description":"","price":""},</v>
      </c>
    </row>
    <row r="584" customFormat="false" ht="13.8" hidden="false" customHeight="false" outlineLevel="0" collapsed="false">
      <c r="A584" s="5" t="n">
        <v>583</v>
      </c>
      <c r="B584" s="5" t="n">
        <v>583</v>
      </c>
      <c r="C584" s="5" t="n">
        <f aca="false">VLOOKUP(A584,car_part!$A$2:$K$620,11,0)</f>
        <v>1995</v>
      </c>
      <c r="D584" s="5" t="s">
        <v>784</v>
      </c>
      <c r="E584" s="5" t="s">
        <v>785</v>
      </c>
      <c r="F584" s="5" t="str">
        <f aca="false">VLOOKUP(B584,car_part!A584:H1202,8,0)</f>
        <v>D26L</v>
      </c>
      <c r="G584" s="20"/>
      <c r="H584" s="21" t="n">
        <v>6300</v>
      </c>
      <c r="I584" s="5" t="str">
        <f aca="false">"{"&amp;""""&amp;"id"&amp;""""&amp;":"&amp;""""&amp;A584&amp;""""&amp;","&amp;""""&amp;"car_part_id"&amp;""""&amp;":"&amp;""""&amp;B584&amp;""""&amp;","&amp;""""&amp;"bestbuy_id"&amp;""""&amp;":"&amp;""""&amp;C584&amp;""""&amp;","&amp;""""&amp;"category"&amp;""""&amp;":"&amp;""""&amp;D584&amp;""""&amp;","&amp;""""&amp;"brand"&amp;""""&amp;":"&amp;""""&amp;E584&amp;""""&amp;","&amp;""""&amp;"name"&amp;""""&amp;":"&amp;""""&amp;F584&amp;""""&amp;","&amp;""""&amp;"value"&amp;""""&amp;":"&amp;""""&amp;G584&amp;""""&amp;","&amp;""""&amp;"description"&amp;""""&amp;":"&amp;""""&amp;H584&amp;""""&amp;","&amp;""""&amp;"price"&amp;""""&amp;":"&amp;""""&amp;H584&amp;""""&amp;"},"</f>
        <v>{"id":"583","car_part_id":"583","bestbuy_id":"1995","category":"battery","brand":"energizer","name":"D26L","value":"","description":"6300","price":"6300"},</v>
      </c>
      <c r="W584" s="5" t="str">
        <f aca="false">IFERROR(VLOOKUP(B584,Sheet11!$B$2:$I$70,7,0),"")</f>
        <v/>
      </c>
      <c r="X584" s="5" t="str">
        <f aca="false">TRIM(I584)&amp;TRIM(W584)</f>
        <v>{"id":"583","car_part_id":"583","bestbuy_id":"1995","category":"battery","brand":"energizer","name":"D26L","value":"","description":"6300","price":"6300"},</v>
      </c>
    </row>
    <row r="585" customFormat="false" ht="13.8" hidden="false" customHeight="false" outlineLevel="0" collapsed="false">
      <c r="A585" s="5" t="n">
        <v>584</v>
      </c>
      <c r="B585" s="5" t="n">
        <v>584</v>
      </c>
      <c r="C585" s="5" t="n">
        <f aca="false">VLOOKUP(A585,car_part!$A$2:$K$620,11,0)</f>
        <v>1983</v>
      </c>
      <c r="D585" s="5" t="s">
        <v>784</v>
      </c>
      <c r="E585" s="5" t="s">
        <v>785</v>
      </c>
      <c r="F585" s="5" t="str">
        <f aca="false">VLOOKUP(B585,car_part!A585:H1203,8,0)</f>
        <v>D23L</v>
      </c>
      <c r="G585" s="20"/>
      <c r="H585" s="21" t="n">
        <v>5950</v>
      </c>
      <c r="I585" s="5" t="str">
        <f aca="false">"{"&amp;""""&amp;"id"&amp;""""&amp;":"&amp;""""&amp;A585&amp;""""&amp;","&amp;""""&amp;"car_part_id"&amp;""""&amp;":"&amp;""""&amp;B585&amp;""""&amp;","&amp;""""&amp;"bestbuy_id"&amp;""""&amp;":"&amp;""""&amp;C585&amp;""""&amp;","&amp;""""&amp;"category"&amp;""""&amp;":"&amp;""""&amp;D585&amp;""""&amp;","&amp;""""&amp;"brand"&amp;""""&amp;":"&amp;""""&amp;E585&amp;""""&amp;","&amp;""""&amp;"name"&amp;""""&amp;":"&amp;""""&amp;F585&amp;""""&amp;","&amp;""""&amp;"value"&amp;""""&amp;":"&amp;""""&amp;G585&amp;""""&amp;","&amp;""""&amp;"description"&amp;""""&amp;":"&amp;""""&amp;H585&amp;""""&amp;","&amp;""""&amp;"price"&amp;""""&amp;":"&amp;""""&amp;H585&amp;""""&amp;"},"</f>
        <v>{"id":"584","car_part_id":"584","bestbuy_id":"1983","category":"battery","brand":"energizer","name":"D23L","value":"","description":"5950","price":"5950"},</v>
      </c>
      <c r="W585" s="5" t="str">
        <f aca="false">IFERROR(VLOOKUP(B585,Sheet11!$B$2:$I$70,7,0),"")</f>
        <v/>
      </c>
      <c r="X585" s="5" t="str">
        <f aca="false">TRIM(I585)&amp;TRIM(W585)</f>
        <v>{"id":"584","car_part_id":"584","bestbuy_id":"1983","category":"battery","brand":"energizer","name":"D23L","value":"","description":"5950","price":"5950"},</v>
      </c>
    </row>
    <row r="586" customFormat="false" ht="13.8" hidden="false" customHeight="false" outlineLevel="0" collapsed="false">
      <c r="A586" s="5" t="n">
        <v>585</v>
      </c>
      <c r="B586" s="5" t="n">
        <v>585</v>
      </c>
      <c r="C586" s="5" t="n">
        <f aca="false">VLOOKUP(A586,car_part!$A$2:$K$620,11,0)</f>
        <v>1995</v>
      </c>
      <c r="D586" s="5" t="s">
        <v>784</v>
      </c>
      <c r="E586" s="5" t="s">
        <v>785</v>
      </c>
      <c r="F586" s="5" t="str">
        <f aca="false">VLOOKUP(B586,car_part!A586:H1204,8,0)</f>
        <v>D26L</v>
      </c>
      <c r="G586" s="20"/>
      <c r="H586" s="21" t="n">
        <v>6300</v>
      </c>
      <c r="I586" s="5" t="str">
        <f aca="false">"{"&amp;""""&amp;"id"&amp;""""&amp;":"&amp;""""&amp;A586&amp;""""&amp;","&amp;""""&amp;"car_part_id"&amp;""""&amp;":"&amp;""""&amp;B586&amp;""""&amp;","&amp;""""&amp;"bestbuy_id"&amp;""""&amp;":"&amp;""""&amp;C586&amp;""""&amp;","&amp;""""&amp;"category"&amp;""""&amp;":"&amp;""""&amp;D586&amp;""""&amp;","&amp;""""&amp;"brand"&amp;""""&amp;":"&amp;""""&amp;E586&amp;""""&amp;","&amp;""""&amp;"name"&amp;""""&amp;":"&amp;""""&amp;F586&amp;""""&amp;","&amp;""""&amp;"value"&amp;""""&amp;":"&amp;""""&amp;G586&amp;""""&amp;","&amp;""""&amp;"description"&amp;""""&amp;":"&amp;""""&amp;H586&amp;""""&amp;","&amp;""""&amp;"price"&amp;""""&amp;":"&amp;""""&amp;H586&amp;""""&amp;"},"</f>
        <v>{"id":"585","car_part_id":"585","bestbuy_id":"1995","category":"battery","brand":"energizer","name":"D26L","value":"","description":"6300","price":"6300"},</v>
      </c>
      <c r="W586" s="5" t="str">
        <f aca="false">IFERROR(VLOOKUP(B586,Sheet11!$B$2:$I$70,7,0),"")</f>
        <v/>
      </c>
      <c r="X586" s="5" t="str">
        <f aca="false">TRIM(I586)&amp;TRIM(W586)</f>
        <v>{"id":"585","car_part_id":"585","bestbuy_id":"1995","category":"battery","brand":"energizer","name":"D26L","value":"","description":"6300","price":"6300"},</v>
      </c>
    </row>
    <row r="587" customFormat="false" ht="13.8" hidden="false" customHeight="false" outlineLevel="0" collapsed="false">
      <c r="A587" s="5" t="n">
        <v>586</v>
      </c>
      <c r="B587" s="5" t="n">
        <v>586</v>
      </c>
      <c r="C587" s="5" t="n">
        <f aca="false">VLOOKUP(A587,car_part!$A$2:$K$620,11,0)</f>
        <v>1983</v>
      </c>
      <c r="D587" s="5" t="s">
        <v>784</v>
      </c>
      <c r="E587" s="5" t="s">
        <v>785</v>
      </c>
      <c r="F587" s="5" t="str">
        <f aca="false">VLOOKUP(B587,car_part!A587:H1205,8,0)</f>
        <v>D23L</v>
      </c>
      <c r="G587" s="20"/>
      <c r="H587" s="21" t="n">
        <v>5950</v>
      </c>
      <c r="I587" s="5" t="str">
        <f aca="false">"{"&amp;""""&amp;"id"&amp;""""&amp;":"&amp;""""&amp;A587&amp;""""&amp;","&amp;""""&amp;"car_part_id"&amp;""""&amp;":"&amp;""""&amp;B587&amp;""""&amp;","&amp;""""&amp;"bestbuy_id"&amp;""""&amp;":"&amp;""""&amp;C587&amp;""""&amp;","&amp;""""&amp;"category"&amp;""""&amp;":"&amp;""""&amp;D587&amp;""""&amp;","&amp;""""&amp;"brand"&amp;""""&amp;":"&amp;""""&amp;E587&amp;""""&amp;","&amp;""""&amp;"name"&amp;""""&amp;":"&amp;""""&amp;F587&amp;""""&amp;","&amp;""""&amp;"value"&amp;""""&amp;":"&amp;""""&amp;G587&amp;""""&amp;","&amp;""""&amp;"description"&amp;""""&amp;":"&amp;""""&amp;H587&amp;""""&amp;","&amp;""""&amp;"price"&amp;""""&amp;":"&amp;""""&amp;H587&amp;""""&amp;"},"</f>
        <v>{"id":"586","car_part_id":"586","bestbuy_id":"1983","category":"battery","brand":"energizer","name":"D23L","value":"","description":"5950","price":"5950"},</v>
      </c>
      <c r="W587" s="5" t="str">
        <f aca="false">IFERROR(VLOOKUP(B587,Sheet11!$B$2:$I$70,7,0),"")</f>
        <v/>
      </c>
      <c r="X587" s="5" t="str">
        <f aca="false">TRIM(I587)&amp;TRIM(W587)</f>
        <v>{"id":"586","car_part_id":"586","bestbuy_id":"1983","category":"battery","brand":"energizer","name":"D23L","value":"","description":"5950","price":"5950"},</v>
      </c>
    </row>
    <row r="588" customFormat="false" ht="13.8" hidden="false" customHeight="false" outlineLevel="0" collapsed="false">
      <c r="A588" s="5" t="n">
        <v>587</v>
      </c>
      <c r="B588" s="5" t="n">
        <v>587</v>
      </c>
      <c r="C588" s="5" t="n">
        <v>1988</v>
      </c>
      <c r="D588" s="5" t="s">
        <v>784</v>
      </c>
      <c r="E588" s="5" t="s">
        <v>785</v>
      </c>
      <c r="F588" s="5" t="str">
        <f aca="false">VLOOKUP(B588,car_part!A588:H1206,8,0)</f>
        <v>B24LS</v>
      </c>
      <c r="G588" s="20"/>
      <c r="H588" s="21" t="n">
        <v>5250</v>
      </c>
      <c r="I588" s="5" t="str">
        <f aca="false">"{"&amp;""""&amp;"id"&amp;""""&amp;":"&amp;""""&amp;A588&amp;""""&amp;","&amp;""""&amp;"car_part_id"&amp;""""&amp;":"&amp;""""&amp;B588&amp;""""&amp;","&amp;""""&amp;"bestbuy_id"&amp;""""&amp;":"&amp;""""&amp;C588&amp;""""&amp;","&amp;""""&amp;"category"&amp;""""&amp;":"&amp;""""&amp;D588&amp;""""&amp;","&amp;""""&amp;"brand"&amp;""""&amp;":"&amp;""""&amp;E588&amp;""""&amp;","&amp;""""&amp;"name"&amp;""""&amp;":"&amp;""""&amp;F588&amp;""""&amp;","&amp;""""&amp;"value"&amp;""""&amp;":"&amp;""""&amp;G588&amp;""""&amp;","&amp;""""&amp;"description"&amp;""""&amp;":"&amp;""""&amp;H588&amp;""""&amp;","&amp;""""&amp;"price"&amp;""""&amp;":"&amp;""""&amp;H588&amp;""""&amp;"},"</f>
        <v>{"id":"587","car_part_id":"587","bestbuy_id":"1988","category":"battery","brand":"energizer","name":"B24LS","value":"","description":"5250","price":"5250"},</v>
      </c>
      <c r="W588" s="5" t="str">
        <f aca="false">IFERROR(VLOOKUP(B588,Sheet11!$B$2:$I$70,7,0),"")</f>
        <v>{"id":"679","car_part_id":"587","bestbuy_id":"1985","category":"battery","brand":"energizer","name":"B24LS","description":"","price":"5300"},</v>
      </c>
      <c r="X588" s="5" t="str">
        <f aca="false">TRIM(I588)&amp;TRIM(W588)</f>
        <v>{"id":"587","car_part_id":"587","bestbuy_id":"1988","category":"battery","brand":"energizer","name":"B24LS","value":"","description":"5250","price":"5250"},{"id":"679","car_part_id":"587","bestbuy_id":"1985","category":"battery","brand":"energizer","name":"B24LS","description":"","price":"5300"},</v>
      </c>
    </row>
    <row r="589" customFormat="false" ht="13.8" hidden="false" customHeight="false" outlineLevel="0" collapsed="false">
      <c r="A589" s="5" t="n">
        <v>588</v>
      </c>
      <c r="B589" s="5" t="n">
        <v>588</v>
      </c>
      <c r="C589" s="5" t="n">
        <f aca="false">VLOOKUP(A589,car_part!$A$2:$K$620,11,0)</f>
        <v>1990</v>
      </c>
      <c r="D589" s="5" t="s">
        <v>784</v>
      </c>
      <c r="E589" s="5" t="s">
        <v>785</v>
      </c>
      <c r="F589" s="5" t="str">
        <f aca="false">VLOOKUP(B589,car_part!A589:H1207,8,0)</f>
        <v>B20L</v>
      </c>
      <c r="G589" s="20"/>
      <c r="H589" s="21" t="n">
        <v>4850</v>
      </c>
      <c r="I589" s="5" t="str">
        <f aca="false">"{"&amp;""""&amp;"id"&amp;""""&amp;":"&amp;""""&amp;A589&amp;""""&amp;","&amp;""""&amp;"car_part_id"&amp;""""&amp;":"&amp;""""&amp;B589&amp;""""&amp;","&amp;""""&amp;"bestbuy_id"&amp;""""&amp;":"&amp;""""&amp;C589&amp;""""&amp;","&amp;""""&amp;"category"&amp;""""&amp;":"&amp;""""&amp;D589&amp;""""&amp;","&amp;""""&amp;"brand"&amp;""""&amp;":"&amp;""""&amp;E589&amp;""""&amp;","&amp;""""&amp;"name"&amp;""""&amp;":"&amp;""""&amp;F589&amp;""""&amp;","&amp;""""&amp;"value"&amp;""""&amp;":"&amp;""""&amp;G589&amp;""""&amp;","&amp;""""&amp;"description"&amp;""""&amp;":"&amp;""""&amp;H589&amp;""""&amp;","&amp;""""&amp;"price"&amp;""""&amp;":"&amp;""""&amp;H589&amp;""""&amp;"},"</f>
        <v>{"id":"588","car_part_id":"588","bestbuy_id":"1990","category":"battery","brand":"energizer","name":"B20L","value":"","description":"4850","price":"4850"},</v>
      </c>
      <c r="W589" s="5" t="str">
        <f aca="false">IFERROR(VLOOKUP(B589,Sheet11!$B$2:$I$70,7,0),"")</f>
        <v/>
      </c>
      <c r="X589" s="5" t="str">
        <f aca="false">TRIM(I589)&amp;TRIM(W589)</f>
        <v>{"id":"588","car_part_id":"588","bestbuy_id":"1990","category":"battery","brand":"energizer","name":"B20L","value":"","description":"4850","price":"4850"},</v>
      </c>
    </row>
    <row r="590" customFormat="false" ht="13.8" hidden="false" customHeight="false" outlineLevel="0" collapsed="false">
      <c r="A590" s="5" t="n">
        <v>589</v>
      </c>
      <c r="B590" s="5" t="n">
        <v>589</v>
      </c>
      <c r="C590" s="5" t="n">
        <v>1988</v>
      </c>
      <c r="D590" s="5" t="s">
        <v>784</v>
      </c>
      <c r="E590" s="5" t="s">
        <v>785</v>
      </c>
      <c r="F590" s="5" t="str">
        <f aca="false">VLOOKUP(B590,car_part!A590:H1208,8,0)</f>
        <v>B24LS</v>
      </c>
      <c r="G590" s="20"/>
      <c r="H590" s="21" t="n">
        <v>5250</v>
      </c>
      <c r="I590" s="5" t="str">
        <f aca="false">"{"&amp;""""&amp;"id"&amp;""""&amp;":"&amp;""""&amp;A590&amp;""""&amp;","&amp;""""&amp;"car_part_id"&amp;""""&amp;":"&amp;""""&amp;B590&amp;""""&amp;","&amp;""""&amp;"bestbuy_id"&amp;""""&amp;":"&amp;""""&amp;C590&amp;""""&amp;","&amp;""""&amp;"category"&amp;""""&amp;":"&amp;""""&amp;D590&amp;""""&amp;","&amp;""""&amp;"brand"&amp;""""&amp;":"&amp;""""&amp;E590&amp;""""&amp;","&amp;""""&amp;"name"&amp;""""&amp;":"&amp;""""&amp;F590&amp;""""&amp;","&amp;""""&amp;"value"&amp;""""&amp;":"&amp;""""&amp;G590&amp;""""&amp;","&amp;""""&amp;"description"&amp;""""&amp;":"&amp;""""&amp;H590&amp;""""&amp;","&amp;""""&amp;"price"&amp;""""&amp;":"&amp;""""&amp;H590&amp;""""&amp;"},"</f>
        <v>{"id":"589","car_part_id":"589","bestbuy_id":"1988","category":"battery","brand":"energizer","name":"B24LS","value":"","description":"5250","price":"5250"},</v>
      </c>
      <c r="W590" s="5" t="str">
        <f aca="false">IFERROR(VLOOKUP(B590,Sheet11!$B$2:$I$70,7,0),"")</f>
        <v>{"id":"680","car_part_id":"589","bestbuy_id":"1985","category":"battery","brand":"energizer","name":"B24LS","description":"","price":"5300"},</v>
      </c>
      <c r="X590" s="5" t="str">
        <f aca="false">TRIM(I590)&amp;TRIM(W590)</f>
        <v>{"id":"589","car_part_id":"589","bestbuy_id":"1988","category":"battery","brand":"energizer","name":"B24LS","value":"","description":"5250","price":"5250"},{"id":"680","car_part_id":"589","bestbuy_id":"1985","category":"battery","brand":"energizer","name":"B24LS","description":"","price":"5300"},</v>
      </c>
    </row>
    <row r="591" customFormat="false" ht="13.8" hidden="false" customHeight="false" outlineLevel="0" collapsed="false">
      <c r="A591" s="5" t="n">
        <v>590</v>
      </c>
      <c r="B591" s="5" t="n">
        <v>590</v>
      </c>
      <c r="C591" s="5" t="n">
        <f aca="false">VLOOKUP(A591,car_part!$A$2:$K$620,11,0)</f>
        <v>1983</v>
      </c>
      <c r="D591" s="5" t="s">
        <v>784</v>
      </c>
      <c r="E591" s="5" t="s">
        <v>785</v>
      </c>
      <c r="F591" s="5" t="str">
        <f aca="false">VLOOKUP(B591,car_part!A591:H1209,8,0)</f>
        <v>D23L</v>
      </c>
      <c r="G591" s="20"/>
      <c r="H591" s="21" t="n">
        <v>5950</v>
      </c>
      <c r="I591" s="5" t="str">
        <f aca="false">"{"&amp;""""&amp;"id"&amp;""""&amp;":"&amp;""""&amp;A591&amp;""""&amp;","&amp;""""&amp;"car_part_id"&amp;""""&amp;":"&amp;""""&amp;B591&amp;""""&amp;","&amp;""""&amp;"bestbuy_id"&amp;""""&amp;":"&amp;""""&amp;C591&amp;""""&amp;","&amp;""""&amp;"category"&amp;""""&amp;":"&amp;""""&amp;D591&amp;""""&amp;","&amp;""""&amp;"brand"&amp;""""&amp;":"&amp;""""&amp;E591&amp;""""&amp;","&amp;""""&amp;"name"&amp;""""&amp;":"&amp;""""&amp;F591&amp;""""&amp;","&amp;""""&amp;"value"&amp;""""&amp;":"&amp;""""&amp;G591&amp;""""&amp;","&amp;""""&amp;"description"&amp;""""&amp;":"&amp;""""&amp;H591&amp;""""&amp;","&amp;""""&amp;"price"&amp;""""&amp;":"&amp;""""&amp;H591&amp;""""&amp;"},"</f>
        <v>{"id":"590","car_part_id":"590","bestbuy_id":"1983","category":"battery","brand":"energizer","name":"D23L","value":"","description":"5950","price":"5950"},</v>
      </c>
      <c r="W591" s="5" t="str">
        <f aca="false">IFERROR(VLOOKUP(B591,Sheet11!$B$2:$I$70,7,0),"")</f>
        <v/>
      </c>
      <c r="X591" s="5" t="str">
        <f aca="false">TRIM(I591)&amp;TRIM(W591)</f>
        <v>{"id":"590","car_part_id":"590","bestbuy_id":"1983","category":"battery","brand":"energizer","name":"D23L","value":"","description":"5950","price":"5950"},</v>
      </c>
    </row>
    <row r="592" customFormat="false" ht="13.8" hidden="false" customHeight="false" outlineLevel="0" collapsed="false">
      <c r="A592" s="5" t="n">
        <v>591</v>
      </c>
      <c r="B592" s="5" t="n">
        <v>591</v>
      </c>
      <c r="C592" s="5" t="n">
        <f aca="false">VLOOKUP(A592,car_part!$A$2:$K$620,11,0)</f>
        <v>1990</v>
      </c>
      <c r="D592" s="5" t="s">
        <v>784</v>
      </c>
      <c r="E592" s="5" t="s">
        <v>785</v>
      </c>
      <c r="F592" s="5" t="str">
        <f aca="false">VLOOKUP(B592,car_part!A592:H1210,8,0)</f>
        <v>B20L</v>
      </c>
      <c r="G592" s="20"/>
      <c r="H592" s="21" t="n">
        <v>4850</v>
      </c>
      <c r="I592" s="5" t="str">
        <f aca="false">"{"&amp;""""&amp;"id"&amp;""""&amp;":"&amp;""""&amp;A592&amp;""""&amp;","&amp;""""&amp;"car_part_id"&amp;""""&amp;":"&amp;""""&amp;B592&amp;""""&amp;","&amp;""""&amp;"bestbuy_id"&amp;""""&amp;":"&amp;""""&amp;C592&amp;""""&amp;","&amp;""""&amp;"category"&amp;""""&amp;":"&amp;""""&amp;D592&amp;""""&amp;","&amp;""""&amp;"brand"&amp;""""&amp;":"&amp;""""&amp;E592&amp;""""&amp;","&amp;""""&amp;"name"&amp;""""&amp;":"&amp;""""&amp;F592&amp;""""&amp;","&amp;""""&amp;"value"&amp;""""&amp;":"&amp;""""&amp;G592&amp;""""&amp;","&amp;""""&amp;"description"&amp;""""&amp;":"&amp;""""&amp;H592&amp;""""&amp;","&amp;""""&amp;"price"&amp;""""&amp;":"&amp;""""&amp;H592&amp;""""&amp;"},"</f>
        <v>{"id":"591","car_part_id":"591","bestbuy_id":"1990","category":"battery","brand":"energizer","name":"B20L","value":"","description":"4850","price":"4850"},</v>
      </c>
      <c r="W592" s="5" t="str">
        <f aca="false">IFERROR(VLOOKUP(B592,Sheet11!$B$2:$I$70,7,0),"")</f>
        <v/>
      </c>
      <c r="X592" s="5" t="str">
        <f aca="false">TRIM(I592)&amp;TRIM(W592)</f>
        <v>{"id":"591","car_part_id":"591","bestbuy_id":"1990","category":"battery","brand":"energizer","name":"B20L","value":"","description":"4850","price":"4850"},</v>
      </c>
    </row>
    <row r="593" customFormat="false" ht="13.8" hidden="false" customHeight="false" outlineLevel="0" collapsed="false">
      <c r="A593" s="5" t="n">
        <v>592</v>
      </c>
      <c r="B593" s="5" t="n">
        <v>592</v>
      </c>
      <c r="C593" s="5" t="n">
        <f aca="false">VLOOKUP(A593,car_part!$A$2:$K$620,11,0)</f>
        <v>0</v>
      </c>
      <c r="D593" s="5" t="s">
        <v>784</v>
      </c>
      <c r="E593" s="5" t="s">
        <v>785</v>
      </c>
      <c r="F593" s="5" t="str">
        <f aca="false">VLOOKUP(B593,car_part!A593:H1211,8,0)</f>
        <v>B24RS</v>
      </c>
      <c r="G593" s="20"/>
      <c r="I593" s="5" t="str">
        <f aca="false">"{"&amp;""""&amp;"id"&amp;""""&amp;":"&amp;""""&amp;A593&amp;""""&amp;","&amp;""""&amp;"car_part_id"&amp;""""&amp;":"&amp;""""&amp;B593&amp;""""&amp;","&amp;""""&amp;"bestbuy_id"&amp;""""&amp;":"&amp;""""&amp;C593&amp;""""&amp;","&amp;""""&amp;"category"&amp;""""&amp;":"&amp;""""&amp;D593&amp;""""&amp;","&amp;""""&amp;"brand"&amp;""""&amp;":"&amp;""""&amp;E593&amp;""""&amp;","&amp;""""&amp;"name"&amp;""""&amp;":"&amp;""""&amp;F593&amp;""""&amp;","&amp;""""&amp;"value"&amp;""""&amp;":"&amp;""""&amp;G593&amp;""""&amp;","&amp;""""&amp;"description"&amp;""""&amp;":"&amp;""""&amp;H593&amp;""""&amp;","&amp;""""&amp;"price"&amp;""""&amp;":"&amp;""""&amp;H593&amp;""""&amp;"},"</f>
        <v>{"id":"592","car_part_id":"592","bestbuy_id":"0","category":"battery","brand":"energizer","name":"B24RS","value":"","description":"","price":""},</v>
      </c>
      <c r="W593" s="5" t="str">
        <f aca="false">IFERROR(VLOOKUP(B593,Sheet11!$B$2:$I$70,7,0),"")</f>
        <v/>
      </c>
      <c r="X593" s="5" t="str">
        <f aca="false">TRIM(I593)&amp;TRIM(W593)</f>
        <v>{"id":"592","car_part_id":"592","bestbuy_id":"0","category":"battery","brand":"energizer","name":"B24RS","value":"","description":"","price":""},</v>
      </c>
    </row>
    <row r="594" customFormat="false" ht="13.8" hidden="false" customHeight="false" outlineLevel="0" collapsed="false">
      <c r="A594" s="5" t="n">
        <v>593</v>
      </c>
      <c r="B594" s="5" t="n">
        <v>593</v>
      </c>
      <c r="C594" s="5" t="n">
        <f aca="false">VLOOKUP(A594,car_part!$A$2:$K$620,11,0)</f>
        <v>1983</v>
      </c>
      <c r="D594" s="5" t="s">
        <v>784</v>
      </c>
      <c r="E594" s="5" t="s">
        <v>785</v>
      </c>
      <c r="F594" s="5" t="str">
        <f aca="false">VLOOKUP(B594,car_part!A594:H1212,8,0)</f>
        <v>D23L</v>
      </c>
      <c r="G594" s="20"/>
      <c r="H594" s="21" t="n">
        <v>5950</v>
      </c>
      <c r="I594" s="5" t="str">
        <f aca="false">"{"&amp;""""&amp;"id"&amp;""""&amp;":"&amp;""""&amp;A594&amp;""""&amp;","&amp;""""&amp;"car_part_id"&amp;""""&amp;":"&amp;""""&amp;B594&amp;""""&amp;","&amp;""""&amp;"bestbuy_id"&amp;""""&amp;":"&amp;""""&amp;C594&amp;""""&amp;","&amp;""""&amp;"category"&amp;""""&amp;":"&amp;""""&amp;D594&amp;""""&amp;","&amp;""""&amp;"brand"&amp;""""&amp;":"&amp;""""&amp;E594&amp;""""&amp;","&amp;""""&amp;"name"&amp;""""&amp;":"&amp;""""&amp;F594&amp;""""&amp;","&amp;""""&amp;"value"&amp;""""&amp;":"&amp;""""&amp;G594&amp;""""&amp;","&amp;""""&amp;"description"&amp;""""&amp;":"&amp;""""&amp;H594&amp;""""&amp;","&amp;""""&amp;"price"&amp;""""&amp;":"&amp;""""&amp;H594&amp;""""&amp;"},"</f>
        <v>{"id":"593","car_part_id":"593","bestbuy_id":"1983","category":"battery","brand":"energizer","name":"D23L","value":"","description":"5950","price":"5950"},</v>
      </c>
      <c r="W594" s="5" t="str">
        <f aca="false">IFERROR(VLOOKUP(B594,Sheet11!$B$2:$I$70,7,0),"")</f>
        <v/>
      </c>
      <c r="X594" s="5" t="str">
        <f aca="false">TRIM(I594)&amp;TRIM(W594)</f>
        <v>{"id":"593","car_part_id":"593","bestbuy_id":"1983","category":"battery","brand":"energizer","name":"D23L","value":"","description":"5950","price":"5950"},</v>
      </c>
    </row>
    <row r="595" customFormat="false" ht="13.8" hidden="false" customHeight="false" outlineLevel="0" collapsed="false">
      <c r="A595" s="5" t="n">
        <v>594</v>
      </c>
      <c r="B595" s="5" t="n">
        <v>594</v>
      </c>
      <c r="C595" s="5" t="n">
        <f aca="false">VLOOKUP(A595,car_part!$A$2:$K$620,11,0)</f>
        <v>1995</v>
      </c>
      <c r="D595" s="5" t="s">
        <v>784</v>
      </c>
      <c r="E595" s="5" t="s">
        <v>785</v>
      </c>
      <c r="F595" s="5" t="str">
        <f aca="false">VLOOKUP(B595,car_part!A595:H1213,8,0)</f>
        <v>D26L</v>
      </c>
      <c r="G595" s="20"/>
      <c r="H595" s="21" t="n">
        <v>6300</v>
      </c>
      <c r="I595" s="5" t="str">
        <f aca="false">"{"&amp;""""&amp;"id"&amp;""""&amp;":"&amp;""""&amp;A595&amp;""""&amp;","&amp;""""&amp;"car_part_id"&amp;""""&amp;":"&amp;""""&amp;B595&amp;""""&amp;","&amp;""""&amp;"bestbuy_id"&amp;""""&amp;":"&amp;""""&amp;C595&amp;""""&amp;","&amp;""""&amp;"category"&amp;""""&amp;":"&amp;""""&amp;D595&amp;""""&amp;","&amp;""""&amp;"brand"&amp;""""&amp;":"&amp;""""&amp;E595&amp;""""&amp;","&amp;""""&amp;"name"&amp;""""&amp;":"&amp;""""&amp;F595&amp;""""&amp;","&amp;""""&amp;"value"&amp;""""&amp;":"&amp;""""&amp;G595&amp;""""&amp;","&amp;""""&amp;"description"&amp;""""&amp;":"&amp;""""&amp;H595&amp;""""&amp;","&amp;""""&amp;"price"&amp;""""&amp;":"&amp;""""&amp;H595&amp;""""&amp;"},"</f>
        <v>{"id":"594","car_part_id":"594","bestbuy_id":"1995","category":"battery","brand":"energizer","name":"D26L","value":"","description":"6300","price":"6300"},</v>
      </c>
      <c r="W595" s="5" t="str">
        <f aca="false">IFERROR(VLOOKUP(B595,Sheet11!$B$2:$I$70,7,0),"")</f>
        <v/>
      </c>
      <c r="X595" s="5" t="str">
        <f aca="false">TRIM(I595)&amp;TRIM(W595)</f>
        <v>{"id":"594","car_part_id":"594","bestbuy_id":"1995","category":"battery","brand":"energizer","name":"D26L","value":"","description":"6300","price":"6300"},</v>
      </c>
    </row>
    <row r="596" customFormat="false" ht="13.8" hidden="false" customHeight="false" outlineLevel="0" collapsed="false">
      <c r="A596" s="5" t="n">
        <v>595</v>
      </c>
      <c r="B596" s="5" t="n">
        <v>595</v>
      </c>
      <c r="C596" s="5" t="n">
        <f aca="false">VLOOKUP(A596,car_part!$A$2:$K$620,11,0)</f>
        <v>0</v>
      </c>
      <c r="D596" s="5" t="s">
        <v>784</v>
      </c>
      <c r="E596" s="5" t="s">
        <v>785</v>
      </c>
      <c r="F596" s="5" t="str">
        <f aca="false">VLOOKUP(B596,car_part!A596:H1214,8,0)</f>
        <v>D31L/R</v>
      </c>
      <c r="G596" s="20"/>
      <c r="I596" s="5" t="str">
        <f aca="false">"{"&amp;""""&amp;"id"&amp;""""&amp;":"&amp;""""&amp;A596&amp;""""&amp;","&amp;""""&amp;"car_part_id"&amp;""""&amp;":"&amp;""""&amp;B596&amp;""""&amp;","&amp;""""&amp;"bestbuy_id"&amp;""""&amp;":"&amp;""""&amp;C596&amp;""""&amp;","&amp;""""&amp;"category"&amp;""""&amp;":"&amp;""""&amp;D596&amp;""""&amp;","&amp;""""&amp;"brand"&amp;""""&amp;":"&amp;""""&amp;E596&amp;""""&amp;","&amp;""""&amp;"name"&amp;""""&amp;":"&amp;""""&amp;F596&amp;""""&amp;","&amp;""""&amp;"value"&amp;""""&amp;":"&amp;""""&amp;G596&amp;""""&amp;","&amp;""""&amp;"description"&amp;""""&amp;":"&amp;""""&amp;H596&amp;""""&amp;","&amp;""""&amp;"price"&amp;""""&amp;":"&amp;""""&amp;H596&amp;""""&amp;"},"</f>
        <v>{"id":"595","car_part_id":"595","bestbuy_id":"0","category":"battery","brand":"energizer","name":"D31L/R","value":"","description":"","price":""},</v>
      </c>
      <c r="W596" s="5" t="str">
        <f aca="false">IFERROR(VLOOKUP(B596,Sheet11!$B$2:$I$70,7,0),"")</f>
        <v/>
      </c>
      <c r="X596" s="5" t="str">
        <f aca="false">TRIM(I596)&amp;TRIM(W596)</f>
        <v>{"id":"595","car_part_id":"595","bestbuy_id":"0","category":"battery","brand":"energizer","name":"D31L/R","value":"","description":"","price":""},</v>
      </c>
    </row>
    <row r="597" customFormat="false" ht="13.8" hidden="false" customHeight="false" outlineLevel="0" collapsed="false">
      <c r="A597" s="5" t="n">
        <v>596</v>
      </c>
      <c r="B597" s="5" t="n">
        <v>596</v>
      </c>
      <c r="C597" s="5" t="n">
        <v>1986</v>
      </c>
      <c r="D597" s="5" t="s">
        <v>784</v>
      </c>
      <c r="E597" s="5" t="s">
        <v>785</v>
      </c>
      <c r="F597" s="5" t="str">
        <f aca="false">VLOOKUP(B597,car_part!A597:H1215,8,0)</f>
        <v>B24L</v>
      </c>
      <c r="G597" s="20"/>
      <c r="H597" s="21" t="n">
        <v>5300</v>
      </c>
      <c r="I597" s="5" t="str">
        <f aca="false">"{"&amp;""""&amp;"id"&amp;""""&amp;":"&amp;""""&amp;A597&amp;""""&amp;","&amp;""""&amp;"car_part_id"&amp;""""&amp;":"&amp;""""&amp;B597&amp;""""&amp;","&amp;""""&amp;"bestbuy_id"&amp;""""&amp;":"&amp;""""&amp;C597&amp;""""&amp;","&amp;""""&amp;"category"&amp;""""&amp;":"&amp;""""&amp;D597&amp;""""&amp;","&amp;""""&amp;"brand"&amp;""""&amp;":"&amp;""""&amp;E597&amp;""""&amp;","&amp;""""&amp;"name"&amp;""""&amp;":"&amp;""""&amp;F597&amp;""""&amp;","&amp;""""&amp;"value"&amp;""""&amp;":"&amp;""""&amp;G597&amp;""""&amp;","&amp;""""&amp;"description"&amp;""""&amp;":"&amp;""""&amp;H597&amp;""""&amp;","&amp;""""&amp;"price"&amp;""""&amp;":"&amp;""""&amp;H597&amp;""""&amp;"},"</f>
        <v>{"id":"596","car_part_id":"596","bestbuy_id":"1986","category":"battery","brand":"energizer","name":"B24L","value":"","description":"5300","price":"5300"},</v>
      </c>
      <c r="W597" s="5" t="str">
        <f aca="false">IFERROR(VLOOKUP(B597,Sheet11!$B$2:$I$70,7,0),"")</f>
        <v>{"id":"654","car_part_id":"596","bestbuy_id":"1993","category":"battery","brand":"energizer","name":"B24L","description":"","price":"5250"},</v>
      </c>
      <c r="X597" s="5" t="str">
        <f aca="false">TRIM(I597)&amp;TRIM(W597)</f>
        <v>{"id":"596","car_part_id":"596","bestbuy_id":"1986","category":"battery","brand":"energizer","name":"B24L","value":"","description":"5300","price":"5300"},{"id":"654","car_part_id":"596","bestbuy_id":"1993","category":"battery","brand":"energizer","name":"B24L","description":"","price":"5250"},</v>
      </c>
    </row>
    <row r="598" customFormat="false" ht="13.8" hidden="false" customHeight="false" outlineLevel="0" collapsed="false">
      <c r="A598" s="5" t="n">
        <v>597</v>
      </c>
      <c r="B598" s="5" t="n">
        <v>597</v>
      </c>
      <c r="C598" s="5" t="n">
        <v>1986</v>
      </c>
      <c r="D598" s="5" t="s">
        <v>784</v>
      </c>
      <c r="E598" s="5" t="s">
        <v>785</v>
      </c>
      <c r="F598" s="5" t="str">
        <f aca="false">VLOOKUP(B598,car_part!A598:H1216,8,0)</f>
        <v>B24L</v>
      </c>
      <c r="G598" s="20"/>
      <c r="H598" s="21" t="n">
        <v>5300</v>
      </c>
      <c r="I598" s="5" t="str">
        <f aca="false">"{"&amp;""""&amp;"id"&amp;""""&amp;":"&amp;""""&amp;A598&amp;""""&amp;","&amp;""""&amp;"car_part_id"&amp;""""&amp;":"&amp;""""&amp;B598&amp;""""&amp;","&amp;""""&amp;"bestbuy_id"&amp;""""&amp;":"&amp;""""&amp;C598&amp;""""&amp;","&amp;""""&amp;"category"&amp;""""&amp;":"&amp;""""&amp;D598&amp;""""&amp;","&amp;""""&amp;"brand"&amp;""""&amp;":"&amp;""""&amp;E598&amp;""""&amp;","&amp;""""&amp;"name"&amp;""""&amp;":"&amp;""""&amp;F598&amp;""""&amp;","&amp;""""&amp;"value"&amp;""""&amp;":"&amp;""""&amp;G598&amp;""""&amp;","&amp;""""&amp;"description"&amp;""""&amp;":"&amp;""""&amp;H598&amp;""""&amp;","&amp;""""&amp;"price"&amp;""""&amp;":"&amp;""""&amp;H598&amp;""""&amp;"},"</f>
        <v>{"id":"597","car_part_id":"597","bestbuy_id":"1986","category":"battery","brand":"energizer","name":"B24L","value":"","description":"5300","price":"5300"},</v>
      </c>
      <c r="W598" s="5" t="str">
        <f aca="false">IFERROR(VLOOKUP(B598,Sheet11!$B$2:$I$70,7,0),"")</f>
        <v>{"id":"655","car_part_id":"597","bestbuy_id":"1993","category":"battery","brand":"energizer","name":"B24L","description":"","price":"5250"},</v>
      </c>
      <c r="X598" s="5" t="str">
        <f aca="false">TRIM(I598)&amp;TRIM(W598)</f>
        <v>{"id":"597","car_part_id":"597","bestbuy_id":"1986","category":"battery","brand":"energizer","name":"B24L","value":"","description":"5300","price":"5300"},{"id":"655","car_part_id":"597","bestbuy_id":"1993","category":"battery","brand":"energizer","name":"B24L","description":"","price":"5250"},</v>
      </c>
    </row>
    <row r="599" customFormat="false" ht="13.8" hidden="false" customHeight="false" outlineLevel="0" collapsed="false">
      <c r="A599" s="5" t="n">
        <v>598</v>
      </c>
      <c r="B599" s="5" t="n">
        <v>598</v>
      </c>
      <c r="C599" s="5" t="n">
        <f aca="false">VLOOKUP(A599,car_part!$A$2:$K$620,11,0)</f>
        <v>0</v>
      </c>
      <c r="D599" s="5" t="s">
        <v>784</v>
      </c>
      <c r="E599" s="5" t="s">
        <v>785</v>
      </c>
      <c r="F599" s="5" t="str">
        <f aca="false">VLOOKUP(B599,car_part!A599:H1217,8,0)</f>
        <v>D31L</v>
      </c>
      <c r="G599" s="20"/>
      <c r="I599" s="5" t="str">
        <f aca="false">"{"&amp;""""&amp;"id"&amp;""""&amp;":"&amp;""""&amp;A599&amp;""""&amp;","&amp;""""&amp;"car_part_id"&amp;""""&amp;":"&amp;""""&amp;B599&amp;""""&amp;","&amp;""""&amp;"bestbuy_id"&amp;""""&amp;":"&amp;""""&amp;C599&amp;""""&amp;","&amp;""""&amp;"category"&amp;""""&amp;":"&amp;""""&amp;D599&amp;""""&amp;","&amp;""""&amp;"brand"&amp;""""&amp;":"&amp;""""&amp;E599&amp;""""&amp;","&amp;""""&amp;"name"&amp;""""&amp;":"&amp;""""&amp;F599&amp;""""&amp;","&amp;""""&amp;"value"&amp;""""&amp;":"&amp;""""&amp;G599&amp;""""&amp;","&amp;""""&amp;"description"&amp;""""&amp;":"&amp;""""&amp;H599&amp;""""&amp;","&amp;""""&amp;"price"&amp;""""&amp;":"&amp;""""&amp;H599&amp;""""&amp;"},"</f>
        <v>{"id":"598","car_part_id":"598","bestbuy_id":"0","category":"battery","brand":"energizer","name":"D31L","value":"","description":"","price":""},</v>
      </c>
      <c r="W599" s="5" t="str">
        <f aca="false">IFERROR(VLOOKUP(B599,Sheet11!$B$2:$I$70,7,0),"")</f>
        <v/>
      </c>
      <c r="X599" s="5" t="str">
        <f aca="false">TRIM(I599)&amp;TRIM(W599)</f>
        <v>{"id":"598","car_part_id":"598","bestbuy_id":"0","category":"battery","brand":"energizer","name":"D31L","value":"","description":"","price":""},</v>
      </c>
    </row>
    <row r="600" customFormat="false" ht="13.8" hidden="false" customHeight="false" outlineLevel="0" collapsed="false">
      <c r="A600" s="5" t="n">
        <v>599</v>
      </c>
      <c r="B600" s="5" t="n">
        <v>599</v>
      </c>
      <c r="C600" s="5" t="n">
        <f aca="false">VLOOKUP(A600,car_part!$A$2:$K$620,11,0)</f>
        <v>0</v>
      </c>
      <c r="D600" s="5" t="s">
        <v>784</v>
      </c>
      <c r="E600" s="5" t="s">
        <v>785</v>
      </c>
      <c r="F600" s="5" t="str">
        <f aca="false">VLOOKUP(B600,car_part!A600:H1218,8,0)</f>
        <v>EFB D23L</v>
      </c>
      <c r="G600" s="20"/>
      <c r="I600" s="5" t="str">
        <f aca="false">"{"&amp;""""&amp;"id"&amp;""""&amp;":"&amp;""""&amp;A600&amp;""""&amp;","&amp;""""&amp;"car_part_id"&amp;""""&amp;":"&amp;""""&amp;B600&amp;""""&amp;","&amp;""""&amp;"bestbuy_id"&amp;""""&amp;":"&amp;""""&amp;C600&amp;""""&amp;","&amp;""""&amp;"category"&amp;""""&amp;":"&amp;""""&amp;D600&amp;""""&amp;","&amp;""""&amp;"brand"&amp;""""&amp;":"&amp;""""&amp;E600&amp;""""&amp;","&amp;""""&amp;"name"&amp;""""&amp;":"&amp;""""&amp;F600&amp;""""&amp;","&amp;""""&amp;"value"&amp;""""&amp;":"&amp;""""&amp;G600&amp;""""&amp;","&amp;""""&amp;"description"&amp;""""&amp;":"&amp;""""&amp;H600&amp;""""&amp;","&amp;""""&amp;"price"&amp;""""&amp;":"&amp;""""&amp;H600&amp;""""&amp;"},"</f>
        <v>{"id":"599","car_part_id":"599","bestbuy_id":"0","category":"battery","brand":"energizer","name":"EFB D23L","value":"","description":"","price":""},</v>
      </c>
      <c r="W600" s="5" t="str">
        <f aca="false">IFERROR(VLOOKUP(B600,Sheet11!$B$2:$I$70,7,0),"")</f>
        <v/>
      </c>
      <c r="X600" s="5" t="str">
        <f aca="false">TRIM(I600)&amp;TRIM(W600)</f>
        <v>{"id":"599","car_part_id":"599","bestbuy_id":"0","category":"battery","brand":"energizer","name":"EFB D23L","value":"","description":"","price":""},</v>
      </c>
    </row>
    <row r="601" customFormat="false" ht="13.8" hidden="false" customHeight="false" outlineLevel="0" collapsed="false">
      <c r="A601" s="5" t="n">
        <v>600</v>
      </c>
      <c r="B601" s="5" t="n">
        <v>600</v>
      </c>
      <c r="C601" s="5" t="n">
        <f aca="false">VLOOKUP(A601,car_part!$A$2:$K$620,11,0)</f>
        <v>0</v>
      </c>
      <c r="D601" s="5" t="s">
        <v>784</v>
      </c>
      <c r="E601" s="5" t="s">
        <v>785</v>
      </c>
      <c r="F601" s="5" t="str">
        <f aca="false">VLOOKUP(B601,car_part!A601:H1219,8,0)</f>
        <v>EFB D23L</v>
      </c>
      <c r="G601" s="20"/>
      <c r="I601" s="5" t="str">
        <f aca="false">"{"&amp;""""&amp;"id"&amp;""""&amp;":"&amp;""""&amp;A601&amp;""""&amp;","&amp;""""&amp;"car_part_id"&amp;""""&amp;":"&amp;""""&amp;B601&amp;""""&amp;","&amp;""""&amp;"bestbuy_id"&amp;""""&amp;":"&amp;""""&amp;C601&amp;""""&amp;","&amp;""""&amp;"category"&amp;""""&amp;":"&amp;""""&amp;D601&amp;""""&amp;","&amp;""""&amp;"brand"&amp;""""&amp;":"&amp;""""&amp;E601&amp;""""&amp;","&amp;""""&amp;"name"&amp;""""&amp;":"&amp;""""&amp;F601&amp;""""&amp;","&amp;""""&amp;"value"&amp;""""&amp;":"&amp;""""&amp;G601&amp;""""&amp;","&amp;""""&amp;"description"&amp;""""&amp;":"&amp;""""&amp;H601&amp;""""&amp;","&amp;""""&amp;"price"&amp;""""&amp;":"&amp;""""&amp;H601&amp;""""&amp;"},"</f>
        <v>{"id":"600","car_part_id":"600","bestbuy_id":"0","category":"battery","brand":"energizer","name":"EFB D23L","value":"","description":"","price":""},</v>
      </c>
      <c r="W601" s="5" t="str">
        <f aca="false">IFERROR(VLOOKUP(B601,Sheet11!$B$2:$I$70,7,0),"")</f>
        <v/>
      </c>
      <c r="X601" s="5" t="str">
        <f aca="false">TRIM(I601)&amp;TRIM(W601)</f>
        <v>{"id":"600","car_part_id":"600","bestbuy_id":"0","category":"battery","brand":"energizer","name":"EFB D23L","value":"","description":"","price":""},</v>
      </c>
    </row>
    <row r="602" customFormat="false" ht="13.8" hidden="false" customHeight="false" outlineLevel="0" collapsed="false">
      <c r="A602" s="5" t="n">
        <v>601</v>
      </c>
      <c r="B602" s="5" t="n">
        <v>601</v>
      </c>
      <c r="C602" s="5" t="n">
        <f aca="false">VLOOKUP(A602,car_part!$A$2:$K$620,11,0)</f>
        <v>2003</v>
      </c>
      <c r="D602" s="5" t="s">
        <v>784</v>
      </c>
      <c r="E602" s="5" t="s">
        <v>785</v>
      </c>
      <c r="F602" s="5" t="str">
        <f aca="false">VLOOKUP(B602,car_part!A602:H1220,8,0)</f>
        <v>EFB D23L</v>
      </c>
      <c r="G602" s="20"/>
      <c r="H602" s="21" t="n">
        <v>17020</v>
      </c>
      <c r="I602" s="5" t="str">
        <f aca="false">"{"&amp;""""&amp;"id"&amp;""""&amp;":"&amp;""""&amp;A602&amp;""""&amp;","&amp;""""&amp;"car_part_id"&amp;""""&amp;":"&amp;""""&amp;B602&amp;""""&amp;","&amp;""""&amp;"bestbuy_id"&amp;""""&amp;":"&amp;""""&amp;C602&amp;""""&amp;","&amp;""""&amp;"category"&amp;""""&amp;":"&amp;""""&amp;D602&amp;""""&amp;","&amp;""""&amp;"brand"&amp;""""&amp;":"&amp;""""&amp;E602&amp;""""&amp;","&amp;""""&amp;"name"&amp;""""&amp;":"&amp;""""&amp;F602&amp;""""&amp;","&amp;""""&amp;"value"&amp;""""&amp;":"&amp;""""&amp;G602&amp;""""&amp;","&amp;""""&amp;"description"&amp;""""&amp;":"&amp;""""&amp;H602&amp;""""&amp;","&amp;""""&amp;"price"&amp;""""&amp;":"&amp;""""&amp;H602&amp;""""&amp;"},"</f>
        <v>{"id":"601","car_part_id":"601","bestbuy_id":"2003","category":"battery","brand":"energizer","name":"EFB D23L","value":"","description":"17020","price":"17020"},</v>
      </c>
      <c r="W602" s="5" t="str">
        <f aca="false">IFERROR(VLOOKUP(B602,Sheet11!$B$2:$I$70,7,0),"")</f>
        <v/>
      </c>
      <c r="X602" s="5" t="str">
        <f aca="false">TRIM(I602)&amp;TRIM(W602)</f>
        <v>{"id":"601","car_part_id":"601","bestbuy_id":"2003","category":"battery","brand":"energizer","name":"EFB D23L","value":"","description":"17020","price":"17020"},</v>
      </c>
    </row>
    <row r="603" customFormat="false" ht="13.8" hidden="false" customHeight="false" outlineLevel="0" collapsed="false">
      <c r="A603" s="5" t="n">
        <v>602</v>
      </c>
      <c r="B603" s="5" t="n">
        <v>602</v>
      </c>
      <c r="C603" s="5" t="n">
        <f aca="false">VLOOKUP(A603,car_part!$A$2:$K$620,11,0)</f>
        <v>1999</v>
      </c>
      <c r="D603" s="5" t="s">
        <v>784</v>
      </c>
      <c r="E603" s="5" t="s">
        <v>785</v>
      </c>
      <c r="F603" s="5" t="str">
        <f aca="false">VLOOKUP(B603,car_part!A603:H1221,8,0)</f>
        <v>EFB D23L</v>
      </c>
      <c r="G603" s="20"/>
      <c r="I603" s="5" t="str">
        <f aca="false">"{"&amp;""""&amp;"id"&amp;""""&amp;":"&amp;""""&amp;A603&amp;""""&amp;","&amp;""""&amp;"car_part_id"&amp;""""&amp;":"&amp;""""&amp;B603&amp;""""&amp;","&amp;""""&amp;"bestbuy_id"&amp;""""&amp;":"&amp;""""&amp;C603&amp;""""&amp;","&amp;""""&amp;"category"&amp;""""&amp;":"&amp;""""&amp;D603&amp;""""&amp;","&amp;""""&amp;"brand"&amp;""""&amp;":"&amp;""""&amp;E603&amp;""""&amp;","&amp;""""&amp;"name"&amp;""""&amp;":"&amp;""""&amp;F603&amp;""""&amp;","&amp;""""&amp;"value"&amp;""""&amp;":"&amp;""""&amp;G603&amp;""""&amp;","&amp;""""&amp;"description"&amp;""""&amp;":"&amp;""""&amp;H603&amp;""""&amp;","&amp;""""&amp;"price"&amp;""""&amp;":"&amp;""""&amp;H603&amp;""""&amp;"},"</f>
        <v>{"id":"602","car_part_id":"602","bestbuy_id":"1999","category":"battery","brand":"energizer","name":"EFB D23L","value":"","description":"","price":""},</v>
      </c>
      <c r="W603" s="5" t="str">
        <f aca="false">IFERROR(VLOOKUP(B603,Sheet11!$B$2:$I$70,7,0),"")</f>
        <v/>
      </c>
      <c r="X603" s="5" t="str">
        <f aca="false">TRIM(I603)&amp;TRIM(W603)</f>
        <v>{"id":"602","car_part_id":"602","bestbuy_id":"1999","category":"battery","brand":"energizer","name":"EFB D23L","value":"","description":"","price":""},</v>
      </c>
    </row>
    <row r="604" customFormat="false" ht="13.8" hidden="false" customHeight="false" outlineLevel="0" collapsed="false">
      <c r="A604" s="5" t="n">
        <v>603</v>
      </c>
      <c r="B604" s="5" t="n">
        <v>603</v>
      </c>
      <c r="C604" s="5" t="n">
        <f aca="false">VLOOKUP(A604,car_part!$A$2:$K$620,11,0)</f>
        <v>0</v>
      </c>
      <c r="D604" s="5" t="s">
        <v>784</v>
      </c>
      <c r="E604" s="5" t="s">
        <v>785</v>
      </c>
      <c r="F604" s="5" t="str">
        <f aca="false">VLOOKUP(B604,car_part!A604:H1222,8,0)</f>
        <v>EFB D23L</v>
      </c>
      <c r="G604" s="20"/>
      <c r="I604" s="5" t="str">
        <f aca="false">"{"&amp;""""&amp;"id"&amp;""""&amp;":"&amp;""""&amp;A604&amp;""""&amp;","&amp;""""&amp;"car_part_id"&amp;""""&amp;":"&amp;""""&amp;B604&amp;""""&amp;","&amp;""""&amp;"bestbuy_id"&amp;""""&amp;":"&amp;""""&amp;C604&amp;""""&amp;","&amp;""""&amp;"category"&amp;""""&amp;":"&amp;""""&amp;D604&amp;""""&amp;","&amp;""""&amp;"brand"&amp;""""&amp;":"&amp;""""&amp;E604&amp;""""&amp;","&amp;""""&amp;"name"&amp;""""&amp;":"&amp;""""&amp;F604&amp;""""&amp;","&amp;""""&amp;"value"&amp;""""&amp;":"&amp;""""&amp;G604&amp;""""&amp;","&amp;""""&amp;"description"&amp;""""&amp;":"&amp;""""&amp;H604&amp;""""&amp;","&amp;""""&amp;"price"&amp;""""&amp;":"&amp;""""&amp;H604&amp;""""&amp;"},"</f>
        <v>{"id":"603","car_part_id":"603","bestbuy_id":"0","category":"battery","brand":"energizer","name":"EFB D23L","value":"","description":"","price":""},</v>
      </c>
      <c r="W604" s="5" t="str">
        <f aca="false">IFERROR(VLOOKUP(B604,Sheet11!$B$2:$I$70,7,0),"")</f>
        <v/>
      </c>
      <c r="X604" s="5" t="str">
        <f aca="false">TRIM(I604)&amp;TRIM(W604)</f>
        <v>{"id":"603","car_part_id":"603","bestbuy_id":"0","category":"battery","brand":"energizer","name":"EFB D23L","value":"","description":"","price":""},</v>
      </c>
    </row>
    <row r="605" customFormat="false" ht="13.8" hidden="false" customHeight="false" outlineLevel="0" collapsed="false">
      <c r="A605" s="5" t="n">
        <v>604</v>
      </c>
      <c r="B605" s="5" t="n">
        <v>604</v>
      </c>
      <c r="C605" s="5" t="n">
        <f aca="false">VLOOKUP(A605,car_part!$A$2:$K$620,11,0)</f>
        <v>0</v>
      </c>
      <c r="D605" s="5" t="s">
        <v>784</v>
      </c>
      <c r="E605" s="5" t="s">
        <v>785</v>
      </c>
      <c r="F605" s="5" t="str">
        <f aca="false">VLOOKUP(B605,car_part!A605:H1223,8,0)</f>
        <v>EFB D23L</v>
      </c>
      <c r="G605" s="20"/>
      <c r="I605" s="5" t="str">
        <f aca="false">"{"&amp;""""&amp;"id"&amp;""""&amp;":"&amp;""""&amp;A605&amp;""""&amp;","&amp;""""&amp;"car_part_id"&amp;""""&amp;":"&amp;""""&amp;B605&amp;""""&amp;","&amp;""""&amp;"bestbuy_id"&amp;""""&amp;":"&amp;""""&amp;C605&amp;""""&amp;","&amp;""""&amp;"category"&amp;""""&amp;":"&amp;""""&amp;D605&amp;""""&amp;","&amp;""""&amp;"brand"&amp;""""&amp;":"&amp;""""&amp;E605&amp;""""&amp;","&amp;""""&amp;"name"&amp;""""&amp;":"&amp;""""&amp;F605&amp;""""&amp;","&amp;""""&amp;"value"&amp;""""&amp;":"&amp;""""&amp;G605&amp;""""&amp;","&amp;""""&amp;"description"&amp;""""&amp;":"&amp;""""&amp;H605&amp;""""&amp;","&amp;""""&amp;"price"&amp;""""&amp;":"&amp;""""&amp;H605&amp;""""&amp;"},"</f>
        <v>{"id":"604","car_part_id":"604","bestbuy_id":"0","category":"battery","brand":"energizer","name":"EFB D23L","value":"","description":"","price":""},</v>
      </c>
      <c r="W605" s="5" t="str">
        <f aca="false">IFERROR(VLOOKUP(B605,Sheet11!$B$2:$I$70,7,0),"")</f>
        <v/>
      </c>
      <c r="X605" s="5" t="str">
        <f aca="false">TRIM(I605)&amp;TRIM(W605)</f>
        <v>{"id":"604","car_part_id":"604","bestbuy_id":"0","category":"battery","brand":"energizer","name":"EFB D23L","value":"","description":"","price":""},</v>
      </c>
    </row>
    <row r="606" customFormat="false" ht="13.8" hidden="false" customHeight="false" outlineLevel="0" collapsed="false">
      <c r="A606" s="5" t="n">
        <v>605</v>
      </c>
      <c r="B606" s="5" t="n">
        <v>605</v>
      </c>
      <c r="C606" s="5" t="n">
        <f aca="false">VLOOKUP(A606,car_part!$A$2:$K$620,11,0)</f>
        <v>0</v>
      </c>
      <c r="D606" s="5" t="s">
        <v>784</v>
      </c>
      <c r="E606" s="5" t="s">
        <v>785</v>
      </c>
      <c r="F606" s="5" t="str">
        <f aca="false">VLOOKUP(B606,car_part!A606:H1224,8,0)</f>
        <v>EFB D23L</v>
      </c>
      <c r="G606" s="20"/>
      <c r="I606" s="5" t="str">
        <f aca="false">"{"&amp;""""&amp;"id"&amp;""""&amp;":"&amp;""""&amp;A606&amp;""""&amp;","&amp;""""&amp;"car_part_id"&amp;""""&amp;":"&amp;""""&amp;B606&amp;""""&amp;","&amp;""""&amp;"bestbuy_id"&amp;""""&amp;":"&amp;""""&amp;C606&amp;""""&amp;","&amp;""""&amp;"category"&amp;""""&amp;":"&amp;""""&amp;D606&amp;""""&amp;","&amp;""""&amp;"brand"&amp;""""&amp;":"&amp;""""&amp;E606&amp;""""&amp;","&amp;""""&amp;"name"&amp;""""&amp;":"&amp;""""&amp;F606&amp;""""&amp;","&amp;""""&amp;"value"&amp;""""&amp;":"&amp;""""&amp;G606&amp;""""&amp;","&amp;""""&amp;"description"&amp;""""&amp;":"&amp;""""&amp;H606&amp;""""&amp;","&amp;""""&amp;"price"&amp;""""&amp;":"&amp;""""&amp;H606&amp;""""&amp;"},"</f>
        <v>{"id":"605","car_part_id":"605","bestbuy_id":"0","category":"battery","brand":"energizer","name":"EFB D23L","value":"","description":"","price":""},</v>
      </c>
      <c r="W606" s="5" t="str">
        <f aca="false">IFERROR(VLOOKUP(B606,Sheet11!$B$2:$I$70,7,0),"")</f>
        <v/>
      </c>
      <c r="X606" s="5" t="str">
        <f aca="false">TRIM(I606)&amp;TRIM(W606)</f>
        <v>{"id":"605","car_part_id":"605","bestbuy_id":"0","category":"battery","brand":"energizer","name":"EFB D23L","value":"","description":"","price":""},</v>
      </c>
    </row>
    <row r="607" customFormat="false" ht="13.8" hidden="false" customHeight="false" outlineLevel="0" collapsed="false">
      <c r="A607" s="5" t="n">
        <v>606</v>
      </c>
      <c r="B607" s="5" t="n">
        <v>606</v>
      </c>
      <c r="C607" s="5" t="n">
        <f aca="false">VLOOKUP(A607,car_part!$A$2:$K$620,11,0)</f>
        <v>0</v>
      </c>
      <c r="D607" s="5" t="s">
        <v>784</v>
      </c>
      <c r="E607" s="5" t="s">
        <v>785</v>
      </c>
      <c r="F607" s="5" t="str">
        <f aca="false">VLOOKUP(B607,car_part!A607:H1225,8,0)</f>
        <v>EFB D23L</v>
      </c>
      <c r="G607" s="20"/>
      <c r="I607" s="5" t="str">
        <f aca="false">"{"&amp;""""&amp;"id"&amp;""""&amp;":"&amp;""""&amp;A607&amp;""""&amp;","&amp;""""&amp;"car_part_id"&amp;""""&amp;":"&amp;""""&amp;B607&amp;""""&amp;","&amp;""""&amp;"bestbuy_id"&amp;""""&amp;":"&amp;""""&amp;C607&amp;""""&amp;","&amp;""""&amp;"category"&amp;""""&amp;":"&amp;""""&amp;D607&amp;""""&amp;","&amp;""""&amp;"brand"&amp;""""&amp;":"&amp;""""&amp;E607&amp;""""&amp;","&amp;""""&amp;"name"&amp;""""&amp;":"&amp;""""&amp;F607&amp;""""&amp;","&amp;""""&amp;"value"&amp;""""&amp;":"&amp;""""&amp;G607&amp;""""&amp;","&amp;""""&amp;"description"&amp;""""&amp;":"&amp;""""&amp;H607&amp;""""&amp;","&amp;""""&amp;"price"&amp;""""&amp;":"&amp;""""&amp;H607&amp;""""&amp;"},"</f>
        <v>{"id":"606","car_part_id":"606","bestbuy_id":"0","category":"battery","brand":"energizer","name":"EFB D23L","value":"","description":"","price":""},</v>
      </c>
      <c r="W607" s="5" t="str">
        <f aca="false">IFERROR(VLOOKUP(B607,Sheet11!$B$2:$I$70,7,0),"")</f>
        <v/>
      </c>
      <c r="X607" s="5" t="str">
        <f aca="false">TRIM(I607)&amp;TRIM(W607)</f>
        <v>{"id":"606","car_part_id":"606","bestbuy_id":"0","category":"battery","brand":"energizer","name":"EFB D23L","value":"","description":"","price":""},</v>
      </c>
    </row>
    <row r="608" customFormat="false" ht="13.8" hidden="false" customHeight="false" outlineLevel="0" collapsed="false">
      <c r="A608" s="5" t="n">
        <v>607</v>
      </c>
      <c r="B608" s="5" t="n">
        <v>607</v>
      </c>
      <c r="C608" s="5" t="n">
        <f aca="false">VLOOKUP(A608,car_part!$A$2:$K$620,11,0)</f>
        <v>2004</v>
      </c>
      <c r="D608" s="5" t="s">
        <v>784</v>
      </c>
      <c r="E608" s="5" t="s">
        <v>785</v>
      </c>
      <c r="F608" s="5" t="n">
        <f aca="false">VLOOKUP(B608,car_part!A608:H1226,8,0)</f>
        <v>0</v>
      </c>
      <c r="G608" s="20"/>
      <c r="H608" s="21" t="n">
        <v>15850</v>
      </c>
      <c r="I608" s="5" t="str">
        <f aca="false">"{"&amp;""""&amp;"id"&amp;""""&amp;":"&amp;""""&amp;A608&amp;""""&amp;","&amp;""""&amp;"car_part_id"&amp;""""&amp;":"&amp;""""&amp;B608&amp;""""&amp;","&amp;""""&amp;"bestbuy_id"&amp;""""&amp;":"&amp;""""&amp;C608&amp;""""&amp;","&amp;""""&amp;"category"&amp;""""&amp;":"&amp;""""&amp;D608&amp;""""&amp;","&amp;""""&amp;"brand"&amp;""""&amp;":"&amp;""""&amp;E608&amp;""""&amp;","&amp;""""&amp;"name"&amp;""""&amp;":"&amp;""""&amp;F608&amp;""""&amp;","&amp;""""&amp;"value"&amp;""""&amp;":"&amp;""""&amp;G608&amp;""""&amp;","&amp;""""&amp;"description"&amp;""""&amp;":"&amp;""""&amp;H608&amp;""""&amp;","&amp;""""&amp;"price"&amp;""""&amp;":"&amp;""""&amp;H608&amp;""""&amp;"},"</f>
        <v>{"id":"607","car_part_id":"607","bestbuy_id":"2004","category":"battery","brand":"energizer","name":"0","value":"","description":"15850","price":"15850"},</v>
      </c>
      <c r="W608" s="5" t="str">
        <f aca="false">IFERROR(VLOOKUP(B608,Sheet11!$B$2:$I$70,7,0),"")</f>
        <v/>
      </c>
      <c r="X608" s="5" t="str">
        <f aca="false">TRIM(I608)&amp;TRIM(W608)</f>
        <v>{"id":"607","car_part_id":"607","bestbuy_id":"2004","category":"battery","brand":"energizer","name":"0","value":"","description":"15850","price":"15850"},</v>
      </c>
    </row>
    <row r="609" customFormat="false" ht="13.8" hidden="false" customHeight="false" outlineLevel="0" collapsed="false">
      <c r="A609" s="5" t="n">
        <v>608</v>
      </c>
      <c r="B609" s="5" t="n">
        <v>608</v>
      </c>
      <c r="C609" s="5" t="n">
        <f aca="false">VLOOKUP(A609,car_part!$A$2:$K$620,11,0)</f>
        <v>0</v>
      </c>
      <c r="D609" s="5" t="s">
        <v>784</v>
      </c>
      <c r="E609" s="5" t="s">
        <v>785</v>
      </c>
      <c r="F609" s="5" t="n">
        <f aca="false">VLOOKUP(B609,car_part!A609:H1227,8,0)</f>
        <v>0</v>
      </c>
      <c r="G609" s="20"/>
      <c r="I609" s="5" t="str">
        <f aca="false">"{"&amp;""""&amp;"id"&amp;""""&amp;":"&amp;""""&amp;A609&amp;""""&amp;","&amp;""""&amp;"car_part_id"&amp;""""&amp;":"&amp;""""&amp;B609&amp;""""&amp;","&amp;""""&amp;"bestbuy_id"&amp;""""&amp;":"&amp;""""&amp;C609&amp;""""&amp;","&amp;""""&amp;"category"&amp;""""&amp;":"&amp;""""&amp;D609&amp;""""&amp;","&amp;""""&amp;"brand"&amp;""""&amp;":"&amp;""""&amp;E609&amp;""""&amp;","&amp;""""&amp;"name"&amp;""""&amp;":"&amp;""""&amp;F609&amp;""""&amp;","&amp;""""&amp;"value"&amp;""""&amp;":"&amp;""""&amp;G609&amp;""""&amp;","&amp;""""&amp;"description"&amp;""""&amp;":"&amp;""""&amp;H609&amp;""""&amp;","&amp;""""&amp;"price"&amp;""""&amp;":"&amp;""""&amp;H609&amp;""""&amp;"},"</f>
        <v>{"id":"608","car_part_id":"608","bestbuy_id":"0","category":"battery","brand":"energizer","name":"0","value":"","description":"","price":""},</v>
      </c>
      <c r="W609" s="5" t="str">
        <f aca="false">IFERROR(VLOOKUP(B609,Sheet11!$B$2:$I$70,7,0),"")</f>
        <v/>
      </c>
      <c r="X609" s="5" t="str">
        <f aca="false">TRIM(I609)&amp;TRIM(W609)</f>
        <v>{"id":"608","car_part_id":"608","bestbuy_id":"0","category":"battery","brand":"energizer","name":"0","value":"","description":"","price":""},</v>
      </c>
    </row>
    <row r="610" customFormat="false" ht="13.8" hidden="false" customHeight="false" outlineLevel="0" collapsed="false">
      <c r="A610" s="5" t="n">
        <v>609</v>
      </c>
      <c r="B610" s="5" t="n">
        <v>609</v>
      </c>
      <c r="C610" s="5" t="n">
        <f aca="false">VLOOKUP(A610,car_part!$A$2:$K$620,11,0)</f>
        <v>2003</v>
      </c>
      <c r="D610" s="5" t="s">
        <v>784</v>
      </c>
      <c r="E610" s="5" t="s">
        <v>785</v>
      </c>
      <c r="F610" s="5" t="n">
        <f aca="false">VLOOKUP(B610,car_part!A610:H1228,8,0)</f>
        <v>0</v>
      </c>
      <c r="G610" s="20"/>
      <c r="H610" s="21" t="n">
        <v>17020</v>
      </c>
      <c r="I610" s="5" t="str">
        <f aca="false">"{"&amp;""""&amp;"id"&amp;""""&amp;":"&amp;""""&amp;A610&amp;""""&amp;","&amp;""""&amp;"car_part_id"&amp;""""&amp;":"&amp;""""&amp;B610&amp;""""&amp;","&amp;""""&amp;"bestbuy_id"&amp;""""&amp;":"&amp;""""&amp;C610&amp;""""&amp;","&amp;""""&amp;"category"&amp;""""&amp;":"&amp;""""&amp;D610&amp;""""&amp;","&amp;""""&amp;"brand"&amp;""""&amp;":"&amp;""""&amp;E610&amp;""""&amp;","&amp;""""&amp;"name"&amp;""""&amp;":"&amp;""""&amp;F610&amp;""""&amp;","&amp;""""&amp;"value"&amp;""""&amp;":"&amp;""""&amp;G610&amp;""""&amp;","&amp;""""&amp;"description"&amp;""""&amp;":"&amp;""""&amp;H610&amp;""""&amp;","&amp;""""&amp;"price"&amp;""""&amp;":"&amp;""""&amp;H610&amp;""""&amp;"},"</f>
        <v>{"id":"609","car_part_id":"609","bestbuy_id":"2003","category":"battery","brand":"energizer","name":"0","value":"","description":"17020","price":"17020"},</v>
      </c>
      <c r="W610" s="5" t="str">
        <f aca="false">IFERROR(VLOOKUP(B610,Sheet11!$B$2:$I$70,7,0),"")</f>
        <v/>
      </c>
      <c r="X610" s="5" t="str">
        <f aca="false">TRIM(I610)&amp;TRIM(W610)</f>
        <v>{"id":"609","car_part_id":"609","bestbuy_id":"2003","category":"battery","brand":"energizer","name":"0","value":"","description":"17020","price":"17020"},</v>
      </c>
    </row>
    <row r="611" customFormat="false" ht="13.8" hidden="false" customHeight="false" outlineLevel="0" collapsed="false">
      <c r="A611" s="5" t="n">
        <v>610</v>
      </c>
      <c r="B611" s="5" t="n">
        <v>610</v>
      </c>
      <c r="C611" s="5" t="n">
        <f aca="false">VLOOKUP(A611,car_part!$A$2:$K$620,11,0)</f>
        <v>2004</v>
      </c>
      <c r="D611" s="5" t="s">
        <v>784</v>
      </c>
      <c r="E611" s="5" t="s">
        <v>785</v>
      </c>
      <c r="F611" s="0"/>
      <c r="G611" s="20"/>
      <c r="H611" s="21" t="n">
        <v>15850</v>
      </c>
      <c r="I611" s="5" t="str">
        <f aca="false">"{"&amp;""""&amp;"id"&amp;""""&amp;":"&amp;""""&amp;A611&amp;""""&amp;","&amp;""""&amp;"car_part_id"&amp;""""&amp;":"&amp;""""&amp;B611&amp;""""&amp;","&amp;""""&amp;"bestbuy_id"&amp;""""&amp;":"&amp;""""&amp;C611&amp;""""&amp;","&amp;""""&amp;"category"&amp;""""&amp;":"&amp;""""&amp;D611&amp;""""&amp;","&amp;""""&amp;"brand"&amp;""""&amp;":"&amp;""""&amp;E611&amp;""""&amp;","&amp;""""&amp;"name"&amp;""""&amp;":"&amp;""""&amp;F611&amp;""""&amp;","&amp;""""&amp;"value"&amp;""""&amp;":"&amp;""""&amp;G611&amp;""""&amp;","&amp;""""&amp;"description"&amp;""""&amp;":"&amp;""""&amp;H611&amp;""""&amp;","&amp;""""&amp;"price"&amp;""""&amp;":"&amp;""""&amp;H611&amp;""""&amp;"},"</f>
        <v>{"id":"610","car_part_id":"610","bestbuy_id":"2004","category":"battery","brand":"energizer","name":"","value":"","description":"15850","price":"15850"},</v>
      </c>
      <c r="W611" s="5" t="str">
        <f aca="false">IFERROR(VLOOKUP(B611,Sheet11!$B$2:$I$70,7,0),"")</f>
        <v/>
      </c>
      <c r="X611" s="5" t="str">
        <f aca="false">TRIM(I611)&amp;TRIM(W611)</f>
        <v>{"id":"610","car_part_id":"610","bestbuy_id":"2004","category":"battery","brand":"energizer","name":"","value":"","description":"15850","price":"15850"},</v>
      </c>
    </row>
    <row r="612" customFormat="false" ht="13.8" hidden="false" customHeight="false" outlineLevel="0" collapsed="false">
      <c r="A612" s="5" t="n">
        <v>611</v>
      </c>
      <c r="B612" s="5" t="n">
        <v>611</v>
      </c>
      <c r="C612" s="5" t="n">
        <f aca="false">VLOOKUP(A612,car_part!$A$2:$K$620,11,0)</f>
        <v>2003</v>
      </c>
      <c r="D612" s="5" t="s">
        <v>784</v>
      </c>
      <c r="E612" s="5" t="s">
        <v>785</v>
      </c>
      <c r="F612" s="0"/>
      <c r="G612" s="20"/>
      <c r="H612" s="21" t="n">
        <v>17020</v>
      </c>
      <c r="I612" s="5" t="str">
        <f aca="false">"{"&amp;""""&amp;"id"&amp;""""&amp;":"&amp;""""&amp;A612&amp;""""&amp;","&amp;""""&amp;"car_part_id"&amp;""""&amp;":"&amp;""""&amp;B612&amp;""""&amp;","&amp;""""&amp;"bestbuy_id"&amp;""""&amp;":"&amp;""""&amp;C612&amp;""""&amp;","&amp;""""&amp;"category"&amp;""""&amp;":"&amp;""""&amp;D612&amp;""""&amp;","&amp;""""&amp;"brand"&amp;""""&amp;":"&amp;""""&amp;E612&amp;""""&amp;","&amp;""""&amp;"name"&amp;""""&amp;":"&amp;""""&amp;F612&amp;""""&amp;","&amp;""""&amp;"value"&amp;""""&amp;":"&amp;""""&amp;G612&amp;""""&amp;","&amp;""""&amp;"description"&amp;""""&amp;":"&amp;""""&amp;H612&amp;""""&amp;","&amp;""""&amp;"price"&amp;""""&amp;":"&amp;""""&amp;H612&amp;""""&amp;"},"</f>
        <v>{"id":"611","car_part_id":"611","bestbuy_id":"2003","category":"battery","brand":"energizer","name":"","value":"","description":"17020","price":"17020"},</v>
      </c>
      <c r="W612" s="5" t="str">
        <f aca="false">IFERROR(VLOOKUP(B612,Sheet11!$B$2:$I$70,7,0),"")</f>
        <v/>
      </c>
      <c r="X612" s="5" t="str">
        <f aca="false">TRIM(I612)&amp;TRIM(W612)</f>
        <v>{"id":"611","car_part_id":"611","bestbuy_id":"2003","category":"battery","brand":"energizer","name":"","value":"","description":"17020","price":"17020"},</v>
      </c>
    </row>
    <row r="613" customFormat="false" ht="13.8" hidden="false" customHeight="false" outlineLevel="0" collapsed="false">
      <c r="A613" s="5" t="n">
        <v>612</v>
      </c>
      <c r="B613" s="5" t="n">
        <v>612</v>
      </c>
      <c r="C613" s="5" t="n">
        <f aca="false">VLOOKUP(A613,car_part!$A$2:$K$620,11,0)</f>
        <v>2004</v>
      </c>
      <c r="D613" s="5" t="s">
        <v>784</v>
      </c>
      <c r="E613" s="5" t="s">
        <v>785</v>
      </c>
      <c r="F613" s="0"/>
      <c r="G613" s="20"/>
      <c r="H613" s="21" t="n">
        <v>15850</v>
      </c>
      <c r="I613" s="5" t="str">
        <f aca="false">"{"&amp;""""&amp;"id"&amp;""""&amp;":"&amp;""""&amp;A613&amp;""""&amp;","&amp;""""&amp;"car_part_id"&amp;""""&amp;":"&amp;""""&amp;B613&amp;""""&amp;","&amp;""""&amp;"bestbuy_id"&amp;""""&amp;":"&amp;""""&amp;C613&amp;""""&amp;","&amp;""""&amp;"category"&amp;""""&amp;":"&amp;""""&amp;D613&amp;""""&amp;","&amp;""""&amp;"brand"&amp;""""&amp;":"&amp;""""&amp;E613&amp;""""&amp;","&amp;""""&amp;"name"&amp;""""&amp;":"&amp;""""&amp;F613&amp;""""&amp;","&amp;""""&amp;"value"&amp;""""&amp;":"&amp;""""&amp;G613&amp;""""&amp;","&amp;""""&amp;"description"&amp;""""&amp;":"&amp;""""&amp;H613&amp;""""&amp;","&amp;""""&amp;"price"&amp;""""&amp;":"&amp;""""&amp;H613&amp;""""&amp;"},"</f>
        <v>{"id":"612","car_part_id":"612","bestbuy_id":"2004","category":"battery","brand":"energizer","name":"","value":"","description":"15850","price":"15850"},</v>
      </c>
      <c r="W613" s="5" t="str">
        <f aca="false">IFERROR(VLOOKUP(B613,Sheet11!$B$2:$I$70,7,0),"")</f>
        <v/>
      </c>
      <c r="X613" s="5" t="str">
        <f aca="false">TRIM(I613)&amp;TRIM(W613)</f>
        <v>{"id":"612","car_part_id":"612","bestbuy_id":"2004","category":"battery","brand":"energizer","name":"","value":"","description":"15850","price":"15850"},</v>
      </c>
    </row>
    <row r="614" customFormat="false" ht="13.8" hidden="false" customHeight="false" outlineLevel="0" collapsed="false">
      <c r="A614" s="5" t="n">
        <v>613</v>
      </c>
      <c r="B614" s="5" t="n">
        <v>613</v>
      </c>
      <c r="C614" s="5" t="n">
        <f aca="false">VLOOKUP(A614,car_part!$A$2:$K$620,11,0)</f>
        <v>2004</v>
      </c>
      <c r="D614" s="5" t="s">
        <v>784</v>
      </c>
      <c r="E614" s="5" t="s">
        <v>785</v>
      </c>
      <c r="F614" s="0"/>
      <c r="G614" s="20"/>
      <c r="H614" s="21" t="n">
        <v>15850</v>
      </c>
      <c r="I614" s="5" t="str">
        <f aca="false">"{"&amp;""""&amp;"id"&amp;""""&amp;":"&amp;""""&amp;A614&amp;""""&amp;","&amp;""""&amp;"car_part_id"&amp;""""&amp;":"&amp;""""&amp;B614&amp;""""&amp;","&amp;""""&amp;"bestbuy_id"&amp;""""&amp;":"&amp;""""&amp;C614&amp;""""&amp;","&amp;""""&amp;"category"&amp;""""&amp;":"&amp;""""&amp;D614&amp;""""&amp;","&amp;""""&amp;"brand"&amp;""""&amp;":"&amp;""""&amp;E614&amp;""""&amp;","&amp;""""&amp;"name"&amp;""""&amp;":"&amp;""""&amp;F614&amp;""""&amp;","&amp;""""&amp;"value"&amp;""""&amp;":"&amp;""""&amp;G614&amp;""""&amp;","&amp;""""&amp;"description"&amp;""""&amp;":"&amp;""""&amp;H614&amp;""""&amp;","&amp;""""&amp;"price"&amp;""""&amp;":"&amp;""""&amp;H614&amp;""""&amp;"},"</f>
        <v>{"id":"613","car_part_id":"613","bestbuy_id":"2004","category":"battery","brand":"energizer","name":"","value":"","description":"15850","price":"15850"},</v>
      </c>
      <c r="W614" s="5" t="str">
        <f aca="false">IFERROR(VLOOKUP(B614,Sheet11!$B$2:$I$70,7,0),"")</f>
        <v/>
      </c>
      <c r="X614" s="5" t="str">
        <f aca="false">TRIM(I614)&amp;TRIM(W614)</f>
        <v>{"id":"613","car_part_id":"613","bestbuy_id":"2004","category":"battery","brand":"energizer","name":"","value":"","description":"15850","price":"15850"},</v>
      </c>
    </row>
    <row r="615" customFormat="false" ht="13.8" hidden="false" customHeight="false" outlineLevel="0" collapsed="false">
      <c r="A615" s="5" t="n">
        <v>614</v>
      </c>
      <c r="B615" s="5" t="n">
        <v>614</v>
      </c>
      <c r="C615" s="5" t="n">
        <f aca="false">VLOOKUP(A615,car_part!$A$2:$K$620,11,0)</f>
        <v>0</v>
      </c>
      <c r="D615" s="5" t="s">
        <v>784</v>
      </c>
      <c r="E615" s="5" t="s">
        <v>785</v>
      </c>
      <c r="F615" s="0"/>
      <c r="G615" s="20"/>
      <c r="I615" s="5" t="str">
        <f aca="false">"{"&amp;""""&amp;"id"&amp;""""&amp;":"&amp;""""&amp;A615&amp;""""&amp;","&amp;""""&amp;"car_part_id"&amp;""""&amp;":"&amp;""""&amp;B615&amp;""""&amp;","&amp;""""&amp;"bestbuy_id"&amp;""""&amp;":"&amp;""""&amp;C615&amp;""""&amp;","&amp;""""&amp;"category"&amp;""""&amp;":"&amp;""""&amp;D615&amp;""""&amp;","&amp;""""&amp;"brand"&amp;""""&amp;":"&amp;""""&amp;E615&amp;""""&amp;","&amp;""""&amp;"name"&amp;""""&amp;":"&amp;""""&amp;F615&amp;""""&amp;","&amp;""""&amp;"value"&amp;""""&amp;":"&amp;""""&amp;G615&amp;""""&amp;","&amp;""""&amp;"description"&amp;""""&amp;":"&amp;""""&amp;H615&amp;""""&amp;","&amp;""""&amp;"price"&amp;""""&amp;":"&amp;""""&amp;H615&amp;""""&amp;"},"</f>
        <v>{"id":"614","car_part_id":"614","bestbuy_id":"0","category":"battery","brand":"energizer","name":"","value":"","description":"","price":""},</v>
      </c>
      <c r="W615" s="5" t="str">
        <f aca="false">IFERROR(VLOOKUP(B615,Sheet11!$B$2:$I$70,7,0),"")</f>
        <v/>
      </c>
      <c r="X615" s="5" t="str">
        <f aca="false">TRIM(I615)&amp;TRIM(W615)</f>
        <v>{"id":"614","car_part_id":"614","bestbuy_id":"0","category":"battery","brand":"energizer","name":"","value":"","description":"","price":""},</v>
      </c>
    </row>
    <row r="616" customFormat="false" ht="13.8" hidden="false" customHeight="false" outlineLevel="0" collapsed="false">
      <c r="A616" s="5" t="n">
        <v>615</v>
      </c>
      <c r="B616" s="5" t="n">
        <v>615</v>
      </c>
      <c r="C616" s="5" t="n">
        <f aca="false">VLOOKUP(A616,car_part!$A$2:$K$620,11,0)</f>
        <v>0</v>
      </c>
      <c r="D616" s="5" t="s">
        <v>784</v>
      </c>
      <c r="E616" s="5" t="s">
        <v>785</v>
      </c>
      <c r="F616" s="0"/>
      <c r="G616" s="20"/>
      <c r="I616" s="5" t="str">
        <f aca="false">"{"&amp;""""&amp;"id"&amp;""""&amp;":"&amp;""""&amp;A616&amp;""""&amp;","&amp;""""&amp;"car_part_id"&amp;""""&amp;":"&amp;""""&amp;B616&amp;""""&amp;","&amp;""""&amp;"bestbuy_id"&amp;""""&amp;":"&amp;""""&amp;C616&amp;""""&amp;","&amp;""""&amp;"category"&amp;""""&amp;":"&amp;""""&amp;D616&amp;""""&amp;","&amp;""""&amp;"brand"&amp;""""&amp;":"&amp;""""&amp;E616&amp;""""&amp;","&amp;""""&amp;"name"&amp;""""&amp;":"&amp;""""&amp;F616&amp;""""&amp;","&amp;""""&amp;"value"&amp;""""&amp;":"&amp;""""&amp;G616&amp;""""&amp;","&amp;""""&amp;"description"&amp;""""&amp;":"&amp;""""&amp;H616&amp;""""&amp;","&amp;""""&amp;"price"&amp;""""&amp;":"&amp;""""&amp;H616&amp;""""&amp;"},"</f>
        <v>{"id":"615","car_part_id":"615","bestbuy_id":"0","category":"battery","brand":"energizer","name":"","value":"","description":"","price":""},</v>
      </c>
      <c r="W616" s="5" t="str">
        <f aca="false">IFERROR(VLOOKUP(B616,Sheet11!$B$2:$I$70,7,0),"")</f>
        <v/>
      </c>
      <c r="X616" s="5" t="str">
        <f aca="false">TRIM(I616)&amp;TRIM(W616)</f>
        <v>{"id":"615","car_part_id":"615","bestbuy_id":"0","category":"battery","brand":"energizer","name":"","value":"","description":"","price":""},</v>
      </c>
    </row>
    <row r="617" customFormat="false" ht="13.8" hidden="false" customHeight="false" outlineLevel="0" collapsed="false">
      <c r="A617" s="5" t="n">
        <v>616</v>
      </c>
      <c r="B617" s="5" t="n">
        <v>616</v>
      </c>
      <c r="C617" s="5" t="n">
        <f aca="false">VLOOKUP(A617,car_part!$A$2:$K$620,11,0)</f>
        <v>0</v>
      </c>
      <c r="D617" s="5" t="s">
        <v>784</v>
      </c>
      <c r="E617" s="5" t="s">
        <v>785</v>
      </c>
      <c r="F617" s="0"/>
      <c r="G617" s="20"/>
      <c r="I617" s="5" t="str">
        <f aca="false">"{"&amp;""""&amp;"id"&amp;""""&amp;":"&amp;""""&amp;A617&amp;""""&amp;","&amp;""""&amp;"car_part_id"&amp;""""&amp;":"&amp;""""&amp;B617&amp;""""&amp;","&amp;""""&amp;"bestbuy_id"&amp;""""&amp;":"&amp;""""&amp;C617&amp;""""&amp;","&amp;""""&amp;"category"&amp;""""&amp;":"&amp;""""&amp;D617&amp;""""&amp;","&amp;""""&amp;"brand"&amp;""""&amp;":"&amp;""""&amp;E617&amp;""""&amp;","&amp;""""&amp;"name"&amp;""""&amp;":"&amp;""""&amp;F617&amp;""""&amp;","&amp;""""&amp;"value"&amp;""""&amp;":"&amp;""""&amp;G617&amp;""""&amp;","&amp;""""&amp;"description"&amp;""""&amp;":"&amp;""""&amp;H617&amp;""""&amp;","&amp;""""&amp;"price"&amp;""""&amp;":"&amp;""""&amp;H617&amp;""""&amp;"},"</f>
        <v>{"id":"616","car_part_id":"616","bestbuy_id":"0","category":"battery","brand":"energizer","name":"","value":"","description":"","price":""},</v>
      </c>
      <c r="W617" s="5" t="str">
        <f aca="false">IFERROR(VLOOKUP(B617,Sheet11!$B$2:$I$70,7,0),"")</f>
        <v/>
      </c>
      <c r="X617" s="5" t="str">
        <f aca="false">TRIM(I617)&amp;TRIM(W617)</f>
        <v>{"id":"616","car_part_id":"616","bestbuy_id":"0","category":"battery","brand":"energizer","name":"","value":"","description":"","price":""},</v>
      </c>
    </row>
    <row r="618" customFormat="false" ht="13.8" hidden="false" customHeight="false" outlineLevel="0" collapsed="false">
      <c r="A618" s="5" t="n">
        <v>617</v>
      </c>
      <c r="B618" s="5" t="n">
        <v>617</v>
      </c>
      <c r="C618" s="5" t="n">
        <f aca="false">VLOOKUP(A618,car_part!$A$2:$K$620,11,0)</f>
        <v>0</v>
      </c>
      <c r="D618" s="5" t="s">
        <v>784</v>
      </c>
      <c r="E618" s="5" t="s">
        <v>785</v>
      </c>
      <c r="F618" s="0"/>
      <c r="G618" s="20"/>
      <c r="I618" s="5" t="str">
        <f aca="false">"{"&amp;""""&amp;"id"&amp;""""&amp;":"&amp;""""&amp;A618&amp;""""&amp;","&amp;""""&amp;"car_part_id"&amp;""""&amp;":"&amp;""""&amp;B618&amp;""""&amp;","&amp;""""&amp;"bestbuy_id"&amp;""""&amp;":"&amp;""""&amp;C618&amp;""""&amp;","&amp;""""&amp;"category"&amp;""""&amp;":"&amp;""""&amp;D618&amp;""""&amp;","&amp;""""&amp;"brand"&amp;""""&amp;":"&amp;""""&amp;E618&amp;""""&amp;","&amp;""""&amp;"name"&amp;""""&amp;":"&amp;""""&amp;F618&amp;""""&amp;","&amp;""""&amp;"value"&amp;""""&amp;":"&amp;""""&amp;G618&amp;""""&amp;","&amp;""""&amp;"description"&amp;""""&amp;":"&amp;""""&amp;H618&amp;""""&amp;","&amp;""""&amp;"price"&amp;""""&amp;":"&amp;""""&amp;H618&amp;""""&amp;"},"</f>
        <v>{"id":"617","car_part_id":"617","bestbuy_id":"0","category":"battery","brand":"energizer","name":"","value":"","description":"","price":""},</v>
      </c>
      <c r="W618" s="5" t="str">
        <f aca="false">IFERROR(VLOOKUP(B618,Sheet11!$B$2:$I$70,7,0),"")</f>
        <v/>
      </c>
      <c r="X618" s="5" t="str">
        <f aca="false">TRIM(I618)&amp;TRIM(W618)</f>
        <v>{"id":"617","car_part_id":"617","bestbuy_id":"0","category":"battery","brand":"energizer","name":"","value":"","description":"","price":""},</v>
      </c>
    </row>
    <row r="619" customFormat="false" ht="13.8" hidden="false" customHeight="false" outlineLevel="0" collapsed="false">
      <c r="A619" s="5" t="n">
        <v>618</v>
      </c>
      <c r="B619" s="5" t="n">
        <v>618</v>
      </c>
      <c r="C619" s="5" t="n">
        <f aca="false">VLOOKUP(A619,car_part!$A$2:$K$620,11,0)</f>
        <v>2003</v>
      </c>
      <c r="D619" s="5" t="s">
        <v>784</v>
      </c>
      <c r="E619" s="5" t="s">
        <v>785</v>
      </c>
      <c r="F619" s="0"/>
      <c r="G619" s="20"/>
      <c r="H619" s="21" t="n">
        <v>17020</v>
      </c>
      <c r="I619" s="5" t="str">
        <f aca="false">"{"&amp;""""&amp;"id"&amp;""""&amp;":"&amp;""""&amp;A619&amp;""""&amp;","&amp;""""&amp;"car_part_id"&amp;""""&amp;":"&amp;""""&amp;B619&amp;""""&amp;","&amp;""""&amp;"bestbuy_id"&amp;""""&amp;":"&amp;""""&amp;C619&amp;""""&amp;","&amp;""""&amp;"category"&amp;""""&amp;":"&amp;""""&amp;D619&amp;""""&amp;","&amp;""""&amp;"brand"&amp;""""&amp;":"&amp;""""&amp;E619&amp;""""&amp;","&amp;""""&amp;"name"&amp;""""&amp;":"&amp;""""&amp;F619&amp;""""&amp;","&amp;""""&amp;"value"&amp;""""&amp;":"&amp;""""&amp;G619&amp;""""&amp;","&amp;""""&amp;"description"&amp;""""&amp;":"&amp;""""&amp;H619&amp;""""&amp;","&amp;""""&amp;"price"&amp;""""&amp;":"&amp;""""&amp;H619&amp;""""&amp;"},"</f>
        <v>{"id":"618","car_part_id":"618","bestbuy_id":"2003","category":"battery","brand":"energizer","name":"","value":"","description":"17020","price":"17020"},</v>
      </c>
      <c r="W619" s="5" t="str">
        <f aca="false">IFERROR(VLOOKUP(B619,Sheet11!$B$2:$I$70,7,0),"")</f>
        <v/>
      </c>
      <c r="X619" s="5" t="str">
        <f aca="false">TRIM(I619)&amp;TRIM(W619)</f>
        <v>{"id":"618","car_part_id":"618","bestbuy_id":"2003","category":"battery","brand":"energizer","name":"","value":"","description":"17020","price":"17020"},</v>
      </c>
    </row>
    <row r="620" customFormat="false" ht="13.8" hidden="false" customHeight="false" outlineLevel="0" collapsed="false">
      <c r="A620" s="5" t="n">
        <v>619</v>
      </c>
      <c r="B620" s="5" t="n">
        <v>619</v>
      </c>
      <c r="C620" s="5" t="n">
        <f aca="false">VLOOKUP(A620,car_part!$A$2:$K$620,11,0)</f>
        <v>2003</v>
      </c>
      <c r="D620" s="5" t="s">
        <v>784</v>
      </c>
      <c r="E620" s="5" t="s">
        <v>785</v>
      </c>
      <c r="F620" s="0"/>
      <c r="G620" s="20"/>
      <c r="H620" s="21" t="n">
        <v>17020</v>
      </c>
      <c r="I620" s="5" t="str">
        <f aca="false">"{"&amp;""""&amp;"id"&amp;""""&amp;":"&amp;""""&amp;A620&amp;""""&amp;","&amp;""""&amp;"car_part_id"&amp;""""&amp;":"&amp;""""&amp;B620&amp;""""&amp;","&amp;""""&amp;"bestbuy_id"&amp;""""&amp;":"&amp;""""&amp;C620&amp;""""&amp;","&amp;""""&amp;"category"&amp;""""&amp;":"&amp;""""&amp;D620&amp;""""&amp;","&amp;""""&amp;"brand"&amp;""""&amp;":"&amp;""""&amp;E620&amp;""""&amp;","&amp;""""&amp;"name"&amp;""""&amp;":"&amp;""""&amp;F620&amp;""""&amp;","&amp;""""&amp;"value"&amp;""""&amp;":"&amp;""""&amp;G620&amp;""""&amp;","&amp;""""&amp;"description"&amp;""""&amp;":"&amp;""""&amp;H620&amp;""""&amp;","&amp;""""&amp;"price"&amp;""""&amp;":"&amp;""""&amp;H620&amp;""""&amp;"},"</f>
        <v>{"id":"619","car_part_id":"619","bestbuy_id":"2003","category":"battery","brand":"energizer","name":"","value":"","description":"17020","price":"17020"},</v>
      </c>
      <c r="W620" s="5" t="str">
        <f aca="false">IFERROR(VLOOKUP(B620,Sheet11!$B$2:$I$70,7,0),"")</f>
        <v/>
      </c>
      <c r="X620" s="5" t="str">
        <f aca="false">TRIM(I620)&amp;TRIM(W620)</f>
        <v>{"id":"619","car_part_id":"619","bestbuy_id":"2003","category":"battery","brand":"energizer","name":"","value":"","description":"17020","price":"17020"},</v>
      </c>
    </row>
    <row r="621" customFormat="false" ht="13.8" hidden="false" customHeight="false" outlineLevel="0" collapsed="false">
      <c r="A621" s="5" t="n">
        <v>622</v>
      </c>
      <c r="B621" s="5" t="n">
        <v>107</v>
      </c>
      <c r="C621" s="5" t="n">
        <v>1993</v>
      </c>
      <c r="D621" s="5" t="s">
        <v>784</v>
      </c>
      <c r="E621" s="5" t="s">
        <v>785</v>
      </c>
      <c r="F621" s="5" t="s">
        <v>787</v>
      </c>
      <c r="H621" s="21" t="n">
        <v>5250</v>
      </c>
      <c r="I621" s="5" t="str">
        <f aca="false">"{"&amp;""""&amp;"id"&amp;""""&amp;":"&amp;""""&amp;A621&amp;""""&amp;","&amp;""""&amp;"car_part_id"&amp;""""&amp;":"&amp;""""&amp;B621&amp;""""&amp;","&amp;""""&amp;"bestbuy_id"&amp;""""&amp;":"&amp;""""&amp;C621&amp;""""&amp;","&amp;""""&amp;"category"&amp;""""&amp;":"&amp;""""&amp;D621&amp;""""&amp;","&amp;""""&amp;"brand"&amp;""""&amp;":"&amp;""""&amp;E621&amp;""""&amp;","&amp;""""&amp;"name"&amp;""""&amp;":"&amp;""""&amp;F621&amp;""""&amp;","&amp;""""&amp;"value"&amp;""""&amp;":"&amp;""""&amp;G621&amp;""""&amp;","&amp;""""&amp;"description"&amp;""""&amp;":"&amp;""""&amp;H621&amp;""""&amp;","&amp;""""&amp;"price"&amp;""""&amp;":"&amp;""""&amp;H621&amp;""""&amp;"},"</f>
        <v>{"id":"622","car_part_id":"107","bestbuy_id":"1993","category":"battery","brand":"energizer","name":"B24L","value":"","description":"5250","price":"5250"},</v>
      </c>
      <c r="W621" s="5" t="str">
        <f aca="false">IFERROR(VLOOKUP(B621,Sheet11!$B$2:$I$70,7,0),"")</f>
        <v/>
      </c>
      <c r="X621" s="5" t="str">
        <f aca="false">TRIM(I621)&amp;TRIM(W621)</f>
        <v>{"id":"622","car_part_id":"107","bestbuy_id":"1993","category":"battery","brand":"energizer","name":"B24L","value":"","description":"5250","price":"5250"},</v>
      </c>
    </row>
    <row r="622" customFormat="false" ht="13.8" hidden="false" customHeight="false" outlineLevel="0" collapsed="false">
      <c r="A622" s="5" t="n">
        <v>623</v>
      </c>
      <c r="B622" s="0"/>
      <c r="C622" s="0"/>
      <c r="D622" s="0"/>
      <c r="E622" s="0"/>
      <c r="F622" s="0"/>
      <c r="G622" s="0"/>
      <c r="H622" s="0"/>
      <c r="I622" s="0"/>
    </row>
    <row r="623" customFormat="false" ht="13.8" hidden="false" customHeight="false" outlineLevel="0" collapsed="false">
      <c r="A623" s="5" t="n">
        <v>624</v>
      </c>
      <c r="B623" s="0"/>
      <c r="C623" s="0"/>
      <c r="D623" s="0"/>
      <c r="E623" s="0"/>
      <c r="F623" s="0"/>
      <c r="G623" s="0"/>
      <c r="H623" s="0"/>
      <c r="I623" s="0"/>
    </row>
    <row r="624" customFormat="false" ht="13.8" hidden="false" customHeight="false" outlineLevel="0" collapsed="false">
      <c r="A624" s="5" t="n">
        <v>625</v>
      </c>
      <c r="B624" s="0"/>
      <c r="C624" s="0"/>
      <c r="D624" s="0"/>
      <c r="E624" s="0"/>
      <c r="F624" s="0"/>
      <c r="G624" s="0"/>
      <c r="H624" s="0"/>
      <c r="I624" s="0"/>
    </row>
    <row r="625" customFormat="false" ht="13.8" hidden="false" customHeight="false" outlineLevel="0" collapsed="false">
      <c r="A625" s="5" t="n">
        <v>626</v>
      </c>
      <c r="B625" s="0"/>
      <c r="C625" s="0"/>
      <c r="D625" s="0"/>
      <c r="E625" s="0"/>
      <c r="F625" s="0"/>
      <c r="G625" s="0"/>
      <c r="H625" s="0"/>
      <c r="I625" s="0"/>
    </row>
    <row r="626" customFormat="false" ht="13.8" hidden="false" customHeight="false" outlineLevel="0" collapsed="false">
      <c r="A626" s="5" t="n">
        <v>627</v>
      </c>
      <c r="B626" s="0"/>
      <c r="C626" s="0"/>
      <c r="D626" s="0"/>
      <c r="E626" s="0"/>
      <c r="F626" s="0"/>
      <c r="G626" s="0"/>
      <c r="H626" s="0"/>
      <c r="I626" s="0"/>
    </row>
    <row r="627" customFormat="false" ht="13.8" hidden="false" customHeight="false" outlineLevel="0" collapsed="false">
      <c r="A627" s="5" t="n">
        <v>628</v>
      </c>
      <c r="B627" s="0"/>
      <c r="C627" s="0"/>
      <c r="D627" s="0"/>
      <c r="E627" s="0"/>
      <c r="F627" s="0"/>
      <c r="G627" s="0"/>
      <c r="H627" s="0"/>
      <c r="I627" s="0"/>
    </row>
    <row r="628" customFormat="false" ht="13.8" hidden="false" customHeight="false" outlineLevel="0" collapsed="false">
      <c r="A628" s="5" t="n">
        <v>629</v>
      </c>
      <c r="B628" s="0"/>
      <c r="C628" s="0"/>
      <c r="D628" s="0"/>
      <c r="E628" s="0"/>
      <c r="F628" s="0"/>
      <c r="G628" s="0"/>
      <c r="H628" s="0"/>
      <c r="I628" s="0"/>
    </row>
    <row r="629" customFormat="false" ht="13.8" hidden="false" customHeight="false" outlineLevel="0" collapsed="false">
      <c r="A629" s="5" t="n">
        <v>630</v>
      </c>
      <c r="B629" s="0"/>
      <c r="C629" s="0"/>
      <c r="D629" s="0"/>
      <c r="E629" s="0"/>
      <c r="F629" s="0"/>
      <c r="G629" s="0"/>
      <c r="H629" s="0"/>
      <c r="I629" s="0"/>
    </row>
    <row r="630" customFormat="false" ht="13.8" hidden="false" customHeight="false" outlineLevel="0" collapsed="false">
      <c r="A630" s="5" t="n">
        <v>631</v>
      </c>
      <c r="B630" s="0"/>
      <c r="C630" s="0"/>
      <c r="D630" s="0"/>
      <c r="E630" s="0"/>
      <c r="F630" s="0"/>
      <c r="G630" s="0"/>
      <c r="H630" s="0"/>
      <c r="I630" s="0"/>
    </row>
    <row r="631" customFormat="false" ht="13.8" hidden="false" customHeight="false" outlineLevel="0" collapsed="false">
      <c r="A631" s="5" t="n">
        <v>632</v>
      </c>
      <c r="B631" s="0"/>
      <c r="C631" s="0"/>
      <c r="D631" s="0"/>
      <c r="E631" s="0"/>
      <c r="F631" s="0"/>
      <c r="G631" s="0"/>
      <c r="H631" s="0"/>
      <c r="I631" s="0"/>
    </row>
    <row r="632" customFormat="false" ht="13.8" hidden="false" customHeight="false" outlineLevel="0" collapsed="false">
      <c r="A632" s="5" t="n">
        <v>633</v>
      </c>
      <c r="B632" s="0"/>
      <c r="C632" s="0"/>
      <c r="D632" s="0"/>
      <c r="E632" s="0"/>
      <c r="F632" s="0"/>
      <c r="G632" s="0"/>
      <c r="H632" s="0"/>
      <c r="I632" s="0"/>
    </row>
    <row r="633" customFormat="false" ht="13.8" hidden="false" customHeight="false" outlineLevel="0" collapsed="false">
      <c r="A633" s="5" t="n">
        <v>634</v>
      </c>
      <c r="B633" s="0"/>
      <c r="C633" s="0"/>
      <c r="D633" s="0"/>
      <c r="E633" s="0"/>
      <c r="F633" s="0"/>
      <c r="G633" s="0"/>
      <c r="H633" s="0"/>
      <c r="I633" s="0"/>
    </row>
    <row r="634" customFormat="false" ht="13.8" hidden="false" customHeight="false" outlineLevel="0" collapsed="false">
      <c r="A634" s="5" t="n">
        <v>635</v>
      </c>
      <c r="B634" s="0"/>
      <c r="C634" s="0"/>
      <c r="D634" s="0"/>
      <c r="E634" s="0"/>
      <c r="F634" s="0"/>
      <c r="G634" s="0"/>
      <c r="H634" s="0"/>
      <c r="I634" s="0"/>
    </row>
    <row r="635" customFormat="false" ht="13.8" hidden="false" customHeight="false" outlineLevel="0" collapsed="false">
      <c r="A635" s="5" t="n">
        <v>636</v>
      </c>
      <c r="B635" s="0"/>
      <c r="C635" s="0"/>
      <c r="D635" s="0"/>
      <c r="E635" s="0"/>
      <c r="F635" s="0"/>
      <c r="G635" s="0"/>
      <c r="H635" s="0"/>
      <c r="I635" s="0"/>
    </row>
    <row r="636" customFormat="false" ht="13.8" hidden="false" customHeight="false" outlineLevel="0" collapsed="false">
      <c r="A636" s="5" t="n">
        <v>637</v>
      </c>
      <c r="B636" s="0"/>
      <c r="C636" s="0"/>
      <c r="D636" s="0"/>
      <c r="E636" s="0"/>
      <c r="F636" s="0"/>
      <c r="G636" s="0"/>
      <c r="H636" s="0"/>
      <c r="I636" s="0"/>
    </row>
    <row r="637" customFormat="false" ht="13.8" hidden="false" customHeight="false" outlineLevel="0" collapsed="false">
      <c r="A637" s="5" t="n">
        <v>638</v>
      </c>
      <c r="B637" s="0"/>
      <c r="C637" s="0"/>
      <c r="D637" s="0"/>
      <c r="E637" s="0"/>
      <c r="F637" s="0"/>
      <c r="G637" s="0"/>
      <c r="H637" s="0"/>
      <c r="I637" s="0"/>
    </row>
    <row r="638" customFormat="false" ht="13.8" hidden="false" customHeight="false" outlineLevel="0" collapsed="false">
      <c r="A638" s="5" t="n">
        <v>639</v>
      </c>
      <c r="B638" s="0"/>
      <c r="C638" s="0"/>
      <c r="D638" s="0"/>
      <c r="E638" s="0"/>
      <c r="F638" s="0"/>
      <c r="G638" s="0"/>
      <c r="H638" s="0"/>
      <c r="I638" s="0"/>
    </row>
    <row r="639" customFormat="false" ht="13.8" hidden="false" customHeight="false" outlineLevel="0" collapsed="false">
      <c r="A639" s="5" t="n">
        <v>640</v>
      </c>
      <c r="B639" s="0"/>
      <c r="C639" s="0"/>
      <c r="D639" s="0"/>
      <c r="E639" s="0"/>
      <c r="F639" s="0"/>
      <c r="G639" s="0"/>
      <c r="H639" s="0"/>
      <c r="I639" s="0"/>
    </row>
    <row r="640" customFormat="false" ht="13.8" hidden="false" customHeight="false" outlineLevel="0" collapsed="false">
      <c r="A640" s="5" t="n">
        <v>641</v>
      </c>
      <c r="B640" s="0"/>
      <c r="C640" s="0"/>
      <c r="D640" s="0"/>
      <c r="E640" s="0"/>
      <c r="F640" s="0"/>
      <c r="G640" s="0"/>
      <c r="H640" s="0"/>
      <c r="I640" s="0"/>
    </row>
    <row r="641" customFormat="false" ht="13.8" hidden="false" customHeight="false" outlineLevel="0" collapsed="false">
      <c r="A641" s="5" t="n">
        <v>642</v>
      </c>
      <c r="B641" s="0"/>
      <c r="C641" s="0"/>
      <c r="D641" s="0"/>
      <c r="E641" s="0"/>
      <c r="F641" s="0"/>
      <c r="G641" s="0"/>
      <c r="H641" s="0"/>
      <c r="I641" s="0"/>
    </row>
    <row r="642" customFormat="false" ht="13.8" hidden="false" customHeight="false" outlineLevel="0" collapsed="false">
      <c r="A642" s="5" t="n">
        <v>643</v>
      </c>
      <c r="B642" s="0"/>
      <c r="C642" s="0"/>
      <c r="D642" s="0"/>
      <c r="E642" s="0"/>
      <c r="F642" s="0"/>
      <c r="G642" s="0"/>
      <c r="H642" s="0"/>
      <c r="I642" s="0"/>
    </row>
    <row r="643" customFormat="false" ht="13.8" hidden="false" customHeight="false" outlineLevel="0" collapsed="false">
      <c r="A643" s="5" t="n">
        <v>644</v>
      </c>
      <c r="B643" s="0"/>
      <c r="C643" s="0"/>
      <c r="D643" s="0"/>
      <c r="E643" s="0"/>
      <c r="F643" s="0"/>
      <c r="G643" s="0"/>
      <c r="H643" s="0"/>
      <c r="I643" s="0"/>
    </row>
    <row r="644" customFormat="false" ht="13.8" hidden="false" customHeight="false" outlineLevel="0" collapsed="false">
      <c r="A644" s="5" t="n">
        <v>645</v>
      </c>
      <c r="B644" s="0"/>
      <c r="C644" s="0"/>
      <c r="D644" s="0"/>
      <c r="E644" s="0"/>
      <c r="F644" s="0"/>
      <c r="G644" s="0"/>
      <c r="H644" s="0"/>
      <c r="I644" s="0"/>
    </row>
    <row r="645" customFormat="false" ht="13.8" hidden="false" customHeight="false" outlineLevel="0" collapsed="false">
      <c r="A645" s="5" t="n">
        <v>646</v>
      </c>
      <c r="B645" s="0"/>
      <c r="C645" s="0"/>
      <c r="D645" s="0"/>
      <c r="E645" s="0"/>
      <c r="F645" s="0"/>
      <c r="G645" s="0"/>
      <c r="H645" s="0"/>
      <c r="I645" s="0"/>
    </row>
    <row r="646" customFormat="false" ht="13.8" hidden="false" customHeight="false" outlineLevel="0" collapsed="false">
      <c r="A646" s="5" t="n">
        <v>647</v>
      </c>
      <c r="B646" s="0"/>
      <c r="C646" s="0"/>
      <c r="D646" s="0"/>
      <c r="E646" s="0"/>
      <c r="F646" s="0"/>
      <c r="G646" s="0"/>
      <c r="H646" s="0"/>
      <c r="I646" s="0"/>
    </row>
    <row r="647" customFormat="false" ht="13.8" hidden="false" customHeight="false" outlineLevel="0" collapsed="false">
      <c r="A647" s="5" t="n">
        <v>648</v>
      </c>
      <c r="B647" s="0"/>
      <c r="C647" s="0"/>
      <c r="D647" s="0"/>
      <c r="E647" s="0"/>
      <c r="F647" s="0"/>
      <c r="G647" s="0"/>
      <c r="H647" s="0"/>
      <c r="I647" s="0"/>
    </row>
    <row r="648" customFormat="false" ht="13.8" hidden="false" customHeight="false" outlineLevel="0" collapsed="false">
      <c r="A648" s="5" t="n">
        <v>649</v>
      </c>
      <c r="B648" s="0"/>
      <c r="C648" s="0"/>
      <c r="D648" s="0"/>
      <c r="E648" s="0"/>
      <c r="F648" s="0"/>
      <c r="G648" s="0"/>
      <c r="H648" s="0"/>
      <c r="I648" s="0"/>
    </row>
    <row r="649" customFormat="false" ht="13.8" hidden="false" customHeight="false" outlineLevel="0" collapsed="false">
      <c r="A649" s="5" t="n">
        <v>650</v>
      </c>
      <c r="B649" s="0"/>
      <c r="C649" s="0"/>
      <c r="D649" s="0"/>
      <c r="E649" s="0"/>
      <c r="F649" s="0"/>
      <c r="G649" s="0"/>
      <c r="H649" s="0"/>
      <c r="I649" s="0"/>
    </row>
    <row r="650" customFormat="false" ht="13.8" hidden="false" customHeight="false" outlineLevel="0" collapsed="false">
      <c r="A650" s="5" t="n">
        <v>651</v>
      </c>
      <c r="B650" s="0"/>
      <c r="C650" s="0"/>
      <c r="D650" s="0"/>
      <c r="E650" s="0"/>
      <c r="F650" s="0"/>
      <c r="G650" s="0"/>
      <c r="H650" s="0"/>
      <c r="I650" s="0"/>
    </row>
    <row r="651" customFormat="false" ht="13.8" hidden="false" customHeight="false" outlineLevel="0" collapsed="false">
      <c r="A651" s="5" t="n">
        <v>652</v>
      </c>
      <c r="B651" s="0"/>
      <c r="C651" s="0"/>
      <c r="D651" s="0"/>
      <c r="E651" s="0"/>
      <c r="F651" s="0"/>
      <c r="G651" s="0"/>
      <c r="H651" s="0"/>
      <c r="I651" s="0"/>
    </row>
    <row r="652" customFormat="false" ht="13.8" hidden="false" customHeight="false" outlineLevel="0" collapsed="false">
      <c r="A652" s="5" t="n">
        <v>653</v>
      </c>
      <c r="B652" s="0"/>
      <c r="C652" s="0"/>
      <c r="D652" s="0"/>
      <c r="E652" s="0"/>
      <c r="F652" s="0"/>
      <c r="G652" s="0"/>
      <c r="H652" s="0"/>
      <c r="I652" s="0"/>
    </row>
    <row r="653" customFormat="false" ht="13.8" hidden="false" customHeight="false" outlineLevel="0" collapsed="false">
      <c r="A653" s="5" t="n">
        <v>654</v>
      </c>
      <c r="B653" s="0"/>
      <c r="C653" s="0"/>
      <c r="D653" s="0"/>
      <c r="E653" s="0"/>
      <c r="F653" s="0"/>
      <c r="G653" s="0"/>
      <c r="H653" s="0"/>
      <c r="I653" s="0"/>
    </row>
    <row r="654" customFormat="false" ht="13.8" hidden="false" customHeight="false" outlineLevel="0" collapsed="false">
      <c r="A654" s="5" t="n">
        <v>655</v>
      </c>
      <c r="B654" s="0"/>
      <c r="C654" s="0"/>
      <c r="D654" s="0"/>
      <c r="E654" s="0"/>
      <c r="F654" s="0"/>
      <c r="G654" s="0"/>
      <c r="H654" s="0"/>
      <c r="I654" s="0"/>
    </row>
    <row r="655" customFormat="false" ht="13.8" hidden="false" customHeight="false" outlineLevel="0" collapsed="false">
      <c r="A655" s="5" t="n">
        <v>656</v>
      </c>
      <c r="B655" s="0"/>
      <c r="C655" s="0"/>
      <c r="D655" s="0"/>
      <c r="E655" s="0"/>
      <c r="F655" s="0"/>
      <c r="G655" s="0"/>
      <c r="H655" s="0"/>
      <c r="I655" s="0"/>
    </row>
    <row r="656" customFormat="false" ht="13.8" hidden="false" customHeight="false" outlineLevel="0" collapsed="false">
      <c r="A656" s="5" t="n">
        <v>657</v>
      </c>
      <c r="B656" s="0"/>
      <c r="C656" s="0"/>
      <c r="D656" s="0"/>
      <c r="E656" s="0"/>
      <c r="F656" s="0"/>
      <c r="G656" s="0"/>
      <c r="H656" s="0"/>
      <c r="I656" s="0"/>
    </row>
    <row r="657" customFormat="false" ht="13.8" hidden="false" customHeight="false" outlineLevel="0" collapsed="false">
      <c r="A657" s="5" t="n">
        <v>658</v>
      </c>
      <c r="B657" s="0"/>
      <c r="C657" s="0"/>
      <c r="D657" s="0"/>
      <c r="E657" s="0"/>
      <c r="F657" s="0"/>
      <c r="G657" s="0"/>
      <c r="H657" s="0"/>
      <c r="I657" s="0"/>
    </row>
    <row r="658" customFormat="false" ht="13.8" hidden="false" customHeight="false" outlineLevel="0" collapsed="false">
      <c r="A658" s="5" t="n">
        <v>659</v>
      </c>
      <c r="B658" s="0"/>
      <c r="C658" s="0"/>
      <c r="D658" s="0"/>
      <c r="E658" s="0"/>
      <c r="F658" s="0"/>
      <c r="G658" s="0"/>
      <c r="H658" s="0"/>
      <c r="I658" s="0"/>
    </row>
    <row r="659" customFormat="false" ht="13.8" hidden="false" customHeight="false" outlineLevel="0" collapsed="false">
      <c r="A659" s="5" t="n">
        <v>660</v>
      </c>
      <c r="B659" s="0"/>
      <c r="C659" s="0"/>
      <c r="D659" s="0"/>
      <c r="E659" s="0"/>
      <c r="F659" s="0"/>
      <c r="G659" s="0"/>
      <c r="H659" s="0"/>
      <c r="I659" s="0"/>
    </row>
    <row r="660" customFormat="false" ht="13.8" hidden="false" customHeight="false" outlineLevel="0" collapsed="false">
      <c r="A660" s="5" t="n">
        <v>661</v>
      </c>
      <c r="B660" s="0"/>
      <c r="C660" s="0"/>
      <c r="D660" s="0"/>
      <c r="E660" s="0"/>
      <c r="F660" s="0"/>
      <c r="G660" s="0"/>
      <c r="H660" s="0"/>
      <c r="I660" s="0"/>
    </row>
    <row r="661" customFormat="false" ht="13.8" hidden="false" customHeight="false" outlineLevel="0" collapsed="false">
      <c r="A661" s="5" t="n">
        <v>662</v>
      </c>
      <c r="B661" s="0"/>
      <c r="C661" s="0"/>
      <c r="D661" s="0"/>
      <c r="E661" s="0"/>
      <c r="F661" s="0"/>
      <c r="G661" s="0"/>
      <c r="H661" s="0"/>
      <c r="I661" s="0"/>
    </row>
    <row r="662" customFormat="false" ht="13.8" hidden="false" customHeight="false" outlineLevel="0" collapsed="false">
      <c r="A662" s="5" t="n">
        <v>663</v>
      </c>
      <c r="B662" s="0"/>
      <c r="C662" s="0"/>
      <c r="D662" s="0"/>
      <c r="E662" s="0"/>
      <c r="F662" s="0"/>
      <c r="G662" s="0"/>
      <c r="H662" s="0"/>
      <c r="I662" s="0"/>
    </row>
    <row r="663" customFormat="false" ht="13.8" hidden="false" customHeight="false" outlineLevel="0" collapsed="false">
      <c r="A663" s="5" t="n">
        <v>664</v>
      </c>
      <c r="B663" s="0"/>
      <c r="C663" s="0"/>
      <c r="D663" s="0"/>
      <c r="E663" s="0"/>
      <c r="F663" s="0"/>
      <c r="G663" s="0"/>
      <c r="H663" s="0"/>
      <c r="I663" s="0"/>
    </row>
    <row r="664" customFormat="false" ht="13.8" hidden="false" customHeight="false" outlineLevel="0" collapsed="false">
      <c r="A664" s="5" t="n">
        <v>665</v>
      </c>
      <c r="B664" s="0"/>
      <c r="C664" s="0"/>
      <c r="D664" s="0"/>
      <c r="E664" s="0"/>
      <c r="F664" s="0"/>
      <c r="G664" s="0"/>
      <c r="H664" s="0"/>
      <c r="I664" s="0"/>
    </row>
    <row r="665" customFormat="false" ht="13.8" hidden="false" customHeight="false" outlineLevel="0" collapsed="false">
      <c r="A665" s="5" t="n">
        <v>666</v>
      </c>
      <c r="B665" s="0"/>
      <c r="C665" s="0"/>
      <c r="D665" s="0"/>
      <c r="E665" s="0"/>
      <c r="F665" s="0"/>
      <c r="G665" s="0"/>
      <c r="H665" s="0"/>
      <c r="I665" s="0"/>
    </row>
    <row r="666" customFormat="false" ht="13.8" hidden="false" customHeight="false" outlineLevel="0" collapsed="false">
      <c r="A666" s="5" t="n">
        <v>667</v>
      </c>
      <c r="B666" s="0"/>
      <c r="C666" s="0"/>
      <c r="D666" s="0"/>
      <c r="E666" s="0"/>
      <c r="F666" s="0"/>
      <c r="G666" s="0"/>
      <c r="H666" s="0"/>
      <c r="I666" s="0"/>
    </row>
    <row r="667" customFormat="false" ht="13.8" hidden="false" customHeight="false" outlineLevel="0" collapsed="false">
      <c r="A667" s="5" t="n">
        <v>668</v>
      </c>
      <c r="B667" s="0"/>
      <c r="C667" s="0"/>
      <c r="D667" s="0"/>
      <c r="E667" s="0"/>
      <c r="F667" s="0"/>
      <c r="G667" s="0"/>
      <c r="H667" s="0"/>
      <c r="I667" s="0"/>
    </row>
    <row r="668" customFormat="false" ht="13.8" hidden="false" customHeight="false" outlineLevel="0" collapsed="false">
      <c r="A668" s="5" t="n">
        <v>669</v>
      </c>
      <c r="B668" s="0"/>
      <c r="C668" s="0"/>
      <c r="D668" s="0"/>
      <c r="E668" s="0"/>
      <c r="F668" s="0"/>
      <c r="G668" s="0"/>
      <c r="H668" s="0"/>
      <c r="I668" s="0"/>
    </row>
    <row r="669" customFormat="false" ht="13.8" hidden="false" customHeight="false" outlineLevel="0" collapsed="false">
      <c r="A669" s="5" t="n">
        <v>670</v>
      </c>
      <c r="B669" s="0"/>
      <c r="C669" s="0"/>
      <c r="D669" s="0"/>
      <c r="E669" s="0"/>
      <c r="F669" s="0"/>
      <c r="G669" s="0"/>
      <c r="H669" s="0"/>
      <c r="I669" s="0"/>
    </row>
    <row r="670" customFormat="false" ht="13.8" hidden="false" customHeight="false" outlineLevel="0" collapsed="false">
      <c r="A670" s="5" t="n">
        <v>671</v>
      </c>
      <c r="B670" s="0"/>
      <c r="C670" s="0"/>
      <c r="D670" s="0"/>
      <c r="E670" s="0"/>
      <c r="F670" s="0"/>
      <c r="G670" s="0"/>
      <c r="H670" s="0"/>
      <c r="I670" s="0"/>
    </row>
    <row r="671" customFormat="false" ht="13.8" hidden="false" customHeight="false" outlineLevel="0" collapsed="false">
      <c r="A671" s="5" t="n">
        <v>672</v>
      </c>
      <c r="B671" s="0"/>
      <c r="C671" s="0"/>
      <c r="D671" s="0"/>
      <c r="E671" s="0"/>
      <c r="F671" s="0"/>
      <c r="G671" s="0"/>
      <c r="H671" s="0"/>
      <c r="I671" s="0"/>
    </row>
    <row r="672" customFormat="false" ht="13.8" hidden="false" customHeight="false" outlineLevel="0" collapsed="false">
      <c r="A672" s="5" t="n">
        <v>673</v>
      </c>
      <c r="B672" s="0"/>
      <c r="C672" s="0"/>
      <c r="D672" s="0"/>
      <c r="E672" s="0"/>
      <c r="F672" s="0"/>
      <c r="G672" s="0"/>
      <c r="H672" s="0"/>
      <c r="I672" s="0"/>
    </row>
    <row r="673" customFormat="false" ht="13.8" hidden="false" customHeight="false" outlineLevel="0" collapsed="false">
      <c r="A673" s="5" t="n">
        <v>674</v>
      </c>
      <c r="B673" s="0"/>
      <c r="C673" s="0"/>
      <c r="D673" s="0"/>
      <c r="E673" s="0"/>
      <c r="F673" s="0"/>
      <c r="G673" s="0"/>
      <c r="H673" s="0"/>
      <c r="I673" s="0"/>
    </row>
    <row r="674" customFormat="false" ht="13.8" hidden="false" customHeight="false" outlineLevel="0" collapsed="false">
      <c r="A674" s="5" t="n">
        <v>675</v>
      </c>
      <c r="B674" s="0"/>
      <c r="C674" s="0"/>
      <c r="D674" s="0"/>
      <c r="E674" s="0"/>
      <c r="F674" s="0"/>
      <c r="G674" s="0"/>
      <c r="H674" s="0"/>
      <c r="I674" s="0"/>
    </row>
    <row r="675" customFormat="false" ht="13.8" hidden="false" customHeight="false" outlineLevel="0" collapsed="false">
      <c r="A675" s="5" t="n">
        <v>676</v>
      </c>
      <c r="B675" s="0"/>
      <c r="C675" s="0"/>
      <c r="D675" s="0"/>
      <c r="E675" s="0"/>
      <c r="F675" s="0"/>
      <c r="G675" s="0"/>
      <c r="H675" s="0"/>
      <c r="I675" s="0"/>
    </row>
    <row r="676" customFormat="false" ht="13.8" hidden="false" customHeight="false" outlineLevel="0" collapsed="false">
      <c r="A676" s="5" t="n">
        <v>677</v>
      </c>
      <c r="B676" s="0"/>
      <c r="C676" s="0"/>
      <c r="D676" s="0"/>
      <c r="E676" s="0"/>
      <c r="F676" s="0"/>
      <c r="G676" s="0"/>
      <c r="H676" s="0"/>
      <c r="I676" s="0"/>
    </row>
    <row r="677" customFormat="false" ht="13.8" hidden="false" customHeight="false" outlineLevel="0" collapsed="false">
      <c r="A677" s="5" t="n">
        <v>678</v>
      </c>
      <c r="B677" s="0"/>
      <c r="C677" s="0"/>
      <c r="D677" s="0"/>
      <c r="E677" s="0"/>
      <c r="F677" s="0"/>
      <c r="G677" s="0"/>
      <c r="H677" s="0"/>
      <c r="I677" s="0"/>
    </row>
    <row r="678" customFormat="false" ht="13.8" hidden="false" customHeight="false" outlineLevel="0" collapsed="false">
      <c r="A678" s="5" t="n">
        <v>679</v>
      </c>
      <c r="B678" s="0"/>
      <c r="C678" s="0"/>
      <c r="D678" s="0"/>
      <c r="E678" s="0"/>
      <c r="F678" s="0"/>
      <c r="G678" s="0"/>
      <c r="H678" s="0"/>
      <c r="I678" s="0"/>
    </row>
    <row r="679" customFormat="false" ht="13.8" hidden="false" customHeight="false" outlineLevel="0" collapsed="false">
      <c r="A679" s="5" t="n">
        <v>680</v>
      </c>
      <c r="B679" s="0"/>
      <c r="C679" s="0"/>
      <c r="D679" s="0"/>
      <c r="E679" s="0"/>
      <c r="F679" s="0"/>
      <c r="G679" s="0"/>
      <c r="H679" s="0"/>
      <c r="I679" s="0"/>
    </row>
    <row r="680" customFormat="false" ht="13.8" hidden="false" customHeight="false" outlineLevel="0" collapsed="false">
      <c r="A680" s="5" t="n">
        <v>681</v>
      </c>
      <c r="B680" s="0"/>
      <c r="C680" s="0"/>
      <c r="D680" s="0"/>
      <c r="E680" s="0"/>
      <c r="F680" s="0"/>
      <c r="G680" s="0"/>
      <c r="H680" s="0"/>
      <c r="I680" s="0"/>
    </row>
    <row r="681" customFormat="false" ht="13.8" hidden="false" customHeight="false" outlineLevel="0" collapsed="false">
      <c r="A681" s="5" t="n">
        <v>682</v>
      </c>
      <c r="B681" s="0"/>
      <c r="C681" s="0"/>
      <c r="D681" s="0"/>
      <c r="E681" s="0"/>
      <c r="F681" s="0"/>
      <c r="G681" s="0"/>
      <c r="H681" s="0"/>
      <c r="I681" s="0"/>
    </row>
    <row r="682" customFormat="false" ht="13.8" hidden="false" customHeight="false" outlineLevel="0" collapsed="false">
      <c r="A682" s="5" t="n">
        <v>683</v>
      </c>
      <c r="B682" s="0"/>
      <c r="C682" s="0"/>
      <c r="D682" s="0"/>
      <c r="E682" s="0"/>
      <c r="F682" s="0"/>
      <c r="G682" s="0"/>
      <c r="H682" s="0"/>
      <c r="I682" s="0"/>
    </row>
    <row r="683" customFormat="false" ht="13.8" hidden="false" customHeight="false" outlineLevel="0" collapsed="false">
      <c r="A683" s="5" t="n">
        <v>684</v>
      </c>
      <c r="B683" s="0"/>
      <c r="C683" s="0"/>
      <c r="D683" s="0"/>
      <c r="E683" s="0"/>
      <c r="F683" s="0"/>
      <c r="G683" s="0"/>
      <c r="H683" s="0"/>
      <c r="I683" s="0"/>
    </row>
    <row r="684" customFormat="false" ht="13.8" hidden="false" customHeight="false" outlineLevel="0" collapsed="false">
      <c r="A684" s="5" t="n">
        <v>685</v>
      </c>
      <c r="B684" s="0"/>
      <c r="C684" s="0"/>
      <c r="D684" s="0"/>
      <c r="E684" s="0"/>
      <c r="F684" s="0"/>
      <c r="G684" s="0"/>
      <c r="H684" s="0"/>
      <c r="I684" s="0"/>
    </row>
    <row r="685" customFormat="false" ht="13.8" hidden="false" customHeight="false" outlineLevel="0" collapsed="false">
      <c r="A685" s="5" t="n">
        <v>686</v>
      </c>
      <c r="B685" s="0"/>
      <c r="C685" s="0"/>
      <c r="D685" s="0"/>
      <c r="E685" s="0"/>
      <c r="F685" s="0"/>
      <c r="G685" s="0"/>
      <c r="H685" s="0"/>
      <c r="I685" s="0"/>
    </row>
    <row r="686" customFormat="false" ht="13.8" hidden="false" customHeight="false" outlineLevel="0" collapsed="false">
      <c r="A686" s="5" t="n">
        <v>687</v>
      </c>
      <c r="B686" s="0"/>
      <c r="C686" s="0"/>
      <c r="D686" s="0"/>
      <c r="E686" s="0"/>
      <c r="F686" s="0"/>
      <c r="G686" s="0"/>
      <c r="H686" s="0"/>
      <c r="I686" s="0"/>
    </row>
    <row r="687" customFormat="false" ht="13.8" hidden="false" customHeight="false" outlineLevel="0" collapsed="false">
      <c r="A687" s="5" t="n">
        <v>688</v>
      </c>
      <c r="B687" s="0"/>
      <c r="C687" s="0"/>
      <c r="D687" s="0"/>
      <c r="E687" s="0"/>
      <c r="F687" s="0"/>
      <c r="G687" s="0"/>
      <c r="H687" s="0"/>
      <c r="I687" s="0"/>
    </row>
    <row r="688" customFormat="false" ht="13.8" hidden="false" customHeight="false" outlineLevel="0" collapsed="false">
      <c r="A688" s="5" t="n">
        <v>689</v>
      </c>
      <c r="B688" s="0"/>
      <c r="C688" s="0"/>
      <c r="D688" s="0"/>
      <c r="E688" s="0"/>
      <c r="F688" s="0"/>
      <c r="G688" s="0"/>
      <c r="H688" s="0"/>
      <c r="I688" s="0"/>
    </row>
    <row r="689" customFormat="false" ht="13.8" hidden="false" customHeight="false" outlineLevel="0" collapsed="false">
      <c r="A689" s="5" t="n">
        <v>690</v>
      </c>
      <c r="B689" s="0"/>
      <c r="C689" s="0"/>
      <c r="D689" s="0"/>
      <c r="E689" s="0"/>
      <c r="F689" s="0"/>
      <c r="G689" s="0"/>
      <c r="H689" s="0"/>
      <c r="I689" s="0"/>
    </row>
    <row r="690" customFormat="false" ht="13.8" hidden="false" customHeight="false" outlineLevel="0" collapsed="false">
      <c r="A690" s="5" t="n">
        <v>691</v>
      </c>
      <c r="B690" s="0"/>
      <c r="C690" s="0"/>
      <c r="D690" s="0"/>
      <c r="E690" s="0"/>
      <c r="F690" s="0"/>
      <c r="G690" s="0"/>
      <c r="H690" s="0"/>
      <c r="I690" s="0"/>
    </row>
    <row r="691" customFormat="false" ht="13.8" hidden="false" customHeight="false" outlineLevel="0" collapsed="false">
      <c r="F691" s="20"/>
    </row>
    <row r="692" customFormat="false" ht="13.8" hidden="false" customHeight="false" outlineLevel="0" collapsed="false">
      <c r="F692" s="20"/>
    </row>
    <row r="693" customFormat="false" ht="13.8" hidden="false" customHeight="false" outlineLevel="0" collapsed="false">
      <c r="F693" s="20"/>
    </row>
    <row r="694" customFormat="false" ht="13.8" hidden="false" customHeight="false" outlineLevel="0" collapsed="false">
      <c r="F694" s="20"/>
    </row>
    <row r="695" customFormat="false" ht="13.8" hidden="false" customHeight="false" outlineLevel="0" collapsed="false">
      <c r="F695" s="20"/>
    </row>
    <row r="696" customFormat="false" ht="13.8" hidden="false" customHeight="false" outlineLevel="0" collapsed="false">
      <c r="F696" s="20"/>
    </row>
    <row r="697" customFormat="false" ht="13.8" hidden="false" customHeight="false" outlineLevel="0" collapsed="false">
      <c r="F697" s="20"/>
    </row>
    <row r="698" customFormat="false" ht="13.8" hidden="false" customHeight="false" outlineLevel="0" collapsed="false">
      <c r="F698" s="20"/>
    </row>
    <row r="699" customFormat="false" ht="13.8" hidden="false" customHeight="false" outlineLevel="0" collapsed="false">
      <c r="F699" s="20"/>
    </row>
    <row r="700" customFormat="false" ht="13.8" hidden="false" customHeight="false" outlineLevel="0" collapsed="false">
      <c r="F700" s="23"/>
    </row>
    <row r="701" customFormat="false" ht="13.8" hidden="false" customHeight="false" outlineLevel="0" collapsed="false">
      <c r="F701" s="20"/>
    </row>
    <row r="702" customFormat="false" ht="13.8" hidden="false" customHeight="false" outlineLevel="0" collapsed="false">
      <c r="F702" s="20"/>
    </row>
    <row r="703" customFormat="false" ht="13.8" hidden="false" customHeight="false" outlineLevel="0" collapsed="false">
      <c r="F703" s="20"/>
    </row>
    <row r="704" customFormat="false" ht="13.8" hidden="false" customHeight="false" outlineLevel="0" collapsed="false">
      <c r="F704" s="20"/>
    </row>
    <row r="705" customFormat="false" ht="13.8" hidden="false" customHeight="false" outlineLevel="0" collapsed="false">
      <c r="F705" s="20"/>
    </row>
    <row r="706" customFormat="false" ht="13.8" hidden="false" customHeight="false" outlineLevel="0" collapsed="false">
      <c r="F706" s="20"/>
    </row>
    <row r="707" customFormat="false" ht="13.8" hidden="false" customHeight="false" outlineLevel="0" collapsed="false">
      <c r="F707" s="20"/>
    </row>
    <row r="708" customFormat="false" ht="13.8" hidden="false" customHeight="false" outlineLevel="0" collapsed="false">
      <c r="F708" s="20"/>
    </row>
    <row r="709" customFormat="false" ht="13.8" hidden="false" customHeight="false" outlineLevel="0" collapsed="false">
      <c r="F709" s="20"/>
    </row>
    <row r="710" customFormat="false" ht="13.8" hidden="false" customHeight="false" outlineLevel="0" collapsed="false">
      <c r="F710" s="24"/>
    </row>
    <row r="711" customFormat="false" ht="13.8" hidden="false" customHeight="false" outlineLevel="0" collapsed="false">
      <c r="F711" s="24"/>
    </row>
    <row r="712" customFormat="false" ht="13.8" hidden="false" customHeight="false" outlineLevel="0" collapsed="false">
      <c r="F712" s="24"/>
    </row>
    <row r="713" customFormat="false" ht="13.8" hidden="false" customHeight="false" outlineLevel="0" collapsed="false">
      <c r="F713" s="24"/>
    </row>
    <row r="714" customFormat="false" ht="13.8" hidden="false" customHeight="false" outlineLevel="0" collapsed="false">
      <c r="F714" s="24"/>
    </row>
    <row r="715" customFormat="false" ht="13.8" hidden="false" customHeight="false" outlineLevel="0" collapsed="false">
      <c r="F715" s="24"/>
    </row>
    <row r="716" customFormat="false" ht="13.8" hidden="false" customHeight="false" outlineLevel="0" collapsed="false">
      <c r="F716" s="20"/>
    </row>
    <row r="717" customFormat="false" ht="13.8" hidden="false" customHeight="false" outlineLevel="0" collapsed="false">
      <c r="F717" s="20"/>
    </row>
    <row r="718" customFormat="false" ht="13.8" hidden="false" customHeight="false" outlineLevel="0" collapsed="false">
      <c r="F718" s="20"/>
    </row>
    <row r="719" customFormat="false" ht="13.8" hidden="false" customHeight="false" outlineLevel="0" collapsed="false">
      <c r="F719" s="20"/>
    </row>
    <row r="720" customFormat="false" ht="13.8" hidden="false" customHeight="false" outlineLevel="0" collapsed="false">
      <c r="F720" s="20"/>
    </row>
    <row r="721" customFormat="false" ht="13.8" hidden="false" customHeight="false" outlineLevel="0" collapsed="false">
      <c r="F721" s="20"/>
    </row>
    <row r="722" customFormat="false" ht="13.8" hidden="false" customHeight="false" outlineLevel="0" collapsed="false">
      <c r="F722" s="20"/>
    </row>
    <row r="723" customFormat="false" ht="13.8" hidden="false" customHeight="false" outlineLevel="0" collapsed="false">
      <c r="F723" s="20"/>
    </row>
    <row r="724" customFormat="false" ht="13.8" hidden="false" customHeight="false" outlineLevel="0" collapsed="false">
      <c r="F724" s="20"/>
    </row>
    <row r="725" customFormat="false" ht="13.8" hidden="false" customHeight="false" outlineLevel="0" collapsed="false">
      <c r="F725" s="20"/>
    </row>
    <row r="726" customFormat="false" ht="13.8" hidden="false" customHeight="false" outlineLevel="0" collapsed="false">
      <c r="F726" s="20"/>
    </row>
    <row r="727" customFormat="false" ht="13.8" hidden="false" customHeight="false" outlineLevel="0" collapsed="false">
      <c r="F727" s="20"/>
    </row>
    <row r="728" customFormat="false" ht="13.8" hidden="false" customHeight="false" outlineLevel="0" collapsed="false">
      <c r="F728" s="20"/>
    </row>
    <row r="729" customFormat="false" ht="13.8" hidden="false" customHeight="false" outlineLevel="0" collapsed="false">
      <c r="F729" s="20"/>
    </row>
    <row r="730" customFormat="false" ht="13.8" hidden="false" customHeight="false" outlineLevel="0" collapsed="false">
      <c r="F730" s="20"/>
    </row>
    <row r="731" customFormat="false" ht="13.8" hidden="false" customHeight="false" outlineLevel="0" collapsed="false">
      <c r="F731" s="20"/>
    </row>
    <row r="732" customFormat="false" ht="13.8" hidden="false" customHeight="false" outlineLevel="0" collapsed="false">
      <c r="F732" s="20"/>
    </row>
    <row r="733" customFormat="false" ht="13.8" hidden="false" customHeight="false" outlineLevel="0" collapsed="false">
      <c r="F733" s="20"/>
    </row>
    <row r="734" customFormat="false" ht="13.8" hidden="false" customHeight="false" outlineLevel="0" collapsed="false">
      <c r="F734" s="20"/>
    </row>
    <row r="735" customFormat="false" ht="13.8" hidden="false" customHeight="false" outlineLevel="0" collapsed="false">
      <c r="F735" s="20"/>
    </row>
    <row r="736" customFormat="false" ht="13.8" hidden="false" customHeight="false" outlineLevel="0" collapsed="false">
      <c r="F736" s="20"/>
    </row>
    <row r="737" customFormat="false" ht="13.8" hidden="false" customHeight="false" outlineLevel="0" collapsed="false">
      <c r="F737" s="20"/>
    </row>
    <row r="738" customFormat="false" ht="13.8" hidden="false" customHeight="false" outlineLevel="0" collapsed="false">
      <c r="F738" s="20"/>
    </row>
    <row r="739" customFormat="false" ht="13.8" hidden="false" customHeight="false" outlineLevel="0" collapsed="false">
      <c r="F739" s="20"/>
    </row>
    <row r="740" customFormat="false" ht="13.8" hidden="false" customHeight="false" outlineLevel="0" collapsed="false">
      <c r="F740" s="20"/>
    </row>
    <row r="741" customFormat="false" ht="13.8" hidden="false" customHeight="false" outlineLevel="0" collapsed="false">
      <c r="F741" s="20"/>
    </row>
  </sheetData>
  <autoFilter ref="A1:F69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06"/>
  <sheetViews>
    <sheetView showFormulas="false" showGridLines="true" showRowColHeaders="true" showZeros="true" rightToLeft="false" tabSelected="false" showOutlineSymbols="true" defaultGridColor="true" view="normal" topLeftCell="J1" colorId="64" zoomScale="95" zoomScaleNormal="95" zoomScalePageLayoutView="100" workbookViewId="0">
      <selection pane="topLeft" activeCell="L3" activeCellId="1" sqref="A2:H2 L3"/>
    </sheetView>
  </sheetViews>
  <sheetFormatPr defaultRowHeight="13.8" zeroHeight="false" outlineLevelRow="0" outlineLevelCol="0"/>
  <cols>
    <col collapsed="false" customWidth="true" hidden="false" outlineLevel="0" max="1" min="1" style="28" width="29.63"/>
    <col collapsed="false" customWidth="true" hidden="false" outlineLevel="0" max="2" min="2" style="28" width="45.89"/>
    <col collapsed="false" customWidth="true" hidden="false" outlineLevel="0" max="3" min="3" style="28" width="15.88"/>
    <col collapsed="false" customWidth="true" hidden="false" outlineLevel="0" max="4" min="4" style="28" width="12.56"/>
    <col collapsed="false" customWidth="true" hidden="false" outlineLevel="0" max="5" min="5" style="28" width="89.1"/>
    <col collapsed="false" customWidth="true" hidden="false" outlineLevel="0" max="6" min="6" style="28" width="78.24"/>
    <col collapsed="false" customWidth="true" hidden="false" outlineLevel="0" max="7" min="7" style="28" width="71.87"/>
    <col collapsed="false" customWidth="false" hidden="false" outlineLevel="0" max="8" min="8" style="28" width="11.52"/>
    <col collapsed="false" customWidth="true" hidden="false" outlineLevel="0" max="9" min="9" style="28" width="105.78"/>
    <col collapsed="false" customWidth="false" hidden="false" outlineLevel="0" max="11" min="10" style="28" width="11.52"/>
    <col collapsed="false" customWidth="true" hidden="false" outlineLevel="0" max="12" min="12" style="28" width="105.5"/>
    <col collapsed="false" customWidth="false" hidden="false" outlineLevel="0" max="257" min="13" style="28" width="11.52"/>
    <col collapsed="false" customWidth="true" hidden="false" outlineLevel="0" max="1025" min="258" style="5" width="8.67"/>
  </cols>
  <sheetData>
    <row r="1" s="29" customFormat="true" ht="13.8" hidden="false" customHeight="false" outlineLevel="0" collapsed="false">
      <c r="A1" s="20" t="s">
        <v>788</v>
      </c>
      <c r="B1" s="20" t="s">
        <v>789</v>
      </c>
      <c r="C1" s="20" t="s">
        <v>790</v>
      </c>
      <c r="D1" s="20" t="s">
        <v>791</v>
      </c>
      <c r="E1" s="20" t="s">
        <v>792</v>
      </c>
      <c r="J1" s="29" t="s">
        <v>51</v>
      </c>
      <c r="K1" s="29" t="s">
        <v>793</v>
      </c>
      <c r="L1" s="29" t="s">
        <v>771</v>
      </c>
    </row>
    <row r="2" s="29" customFormat="true" ht="13.8" hidden="false" customHeight="false" outlineLevel="0" collapsed="false">
      <c r="A2" s="20"/>
      <c r="B2" s="20"/>
      <c r="C2" s="20"/>
      <c r="D2" s="20"/>
      <c r="E2" s="20"/>
      <c r="F2" s="29" t="s">
        <v>794</v>
      </c>
      <c r="G2" s="29" t="s">
        <v>795</v>
      </c>
      <c r="H2" s="29" t="s">
        <v>770</v>
      </c>
      <c r="I2" s="29" t="s">
        <v>796</v>
      </c>
    </row>
    <row r="3" s="29" customFormat="true" ht="13.8" hidden="false" customHeight="false" outlineLevel="0" collapsed="false">
      <c r="A3" s="20" t="s">
        <v>32</v>
      </c>
      <c r="B3" s="20" t="s">
        <v>530</v>
      </c>
      <c r="C3" s="20" t="n">
        <v>2004</v>
      </c>
      <c r="D3" s="20" t="s">
        <v>718</v>
      </c>
      <c r="E3" s="20" t="s">
        <v>797</v>
      </c>
      <c r="F3" s="29" t="str">
        <f aca="false">SUBSTITUTE(A3," ","_")&amp;"_"&amp;SUBSTITUTE(B3," ","_")&amp;"_"&amp;SUBSTITUTE(C3," ","_")&amp;"_"&amp;SUBSTITUTE(D3," ","_")</f>
        <v>NISSAN_Urvan_Escapade_2004_N70</v>
      </c>
      <c r="G3" s="29" t="str">
        <f aca="false">SUBSTITUTE(A3," ","_")&amp;"_"&amp;SUBSTITUTE(B3," ","_")&amp;"_"&amp;SUBSTITUTE(C3," ","_")</f>
        <v>NISSAN_Urvan_Escapade_2004</v>
      </c>
      <c r="H3" s="20" t="str">
        <f aca="false">D3</f>
        <v>N70</v>
      </c>
      <c r="I3" s="20" t="str">
        <f aca="false">E3</f>
        <v>D31L</v>
      </c>
      <c r="K3" s="29" t="n">
        <f aca="false">VLOOKUP(G3,model!$F$2:$K$620,6,0)</f>
        <v>430</v>
      </c>
      <c r="L3" s="20" t="n">
        <f aca="false">VLOOKUP(E3,product_2!$B$2:$C$46,2,0)</f>
        <v>0</v>
      </c>
    </row>
    <row r="4" s="29" customFormat="true" ht="13.8" hidden="false" customHeight="false" outlineLevel="0" collapsed="false">
      <c r="A4" s="20" t="s">
        <v>32</v>
      </c>
      <c r="B4" s="20" t="s">
        <v>531</v>
      </c>
      <c r="C4" s="20"/>
      <c r="D4" s="20"/>
      <c r="E4" s="20"/>
      <c r="F4" s="29" t="str">
        <f aca="false">SUBSTITUTE(A4," ","_")&amp;"_"&amp;SUBSTITUTE(B4," ","_")&amp;"_"&amp;SUBSTITUTE(C4," ","_")&amp;"_"&amp;SUBSTITUTE(D4," ","_")</f>
        <v>NISSAN_Urvan_Estate__</v>
      </c>
      <c r="G4" s="29" t="str">
        <f aca="false">SUBSTITUTE(A4," ","_")&amp;"_"&amp;SUBSTITUTE(B4," ","_")&amp;"_"&amp;SUBSTITUTE(C4," ","_")</f>
        <v>NISSAN_Urvan_Estate_</v>
      </c>
      <c r="H4" s="20"/>
      <c r="I4" s="20"/>
      <c r="K4" s="29" t="n">
        <f aca="false">VLOOKUP(G4,model!$F$2:$K$620,6,0)</f>
        <v>431</v>
      </c>
      <c r="L4" s="20" t="e">
        <f aca="false">VLOOKUP(E4,product_2!$B$2:$C$46,2,0)</f>
        <v>#N/A</v>
      </c>
    </row>
    <row r="5" s="29" customFormat="true" ht="13.8" hidden="false" customHeight="false" outlineLevel="0" collapsed="false">
      <c r="A5" s="20"/>
      <c r="B5" s="20"/>
      <c r="C5" s="20"/>
      <c r="D5" s="20"/>
      <c r="E5" s="20"/>
      <c r="F5" s="29" t="str">
        <f aca="false">SUBSTITUTE(A5," ","_")&amp;"_"&amp;SUBSTITUTE(B5," ","_")&amp;"_"&amp;SUBSTITUTE(C5," ","_")&amp;"_"&amp;SUBSTITUTE(D5," ","_")</f>
        <v>___</v>
      </c>
      <c r="G5" s="29" t="str">
        <f aca="false">SUBSTITUTE(A5," ","_")&amp;"_"&amp;SUBSTITUTE(B5," ","_")&amp;"_"&amp;SUBSTITUTE(C5," ","_")</f>
        <v>__</v>
      </c>
      <c r="H5" s="20"/>
      <c r="I5" s="20"/>
      <c r="K5" s="29" t="e">
        <f aca="false">VLOOKUP(G5,model!$F$2:$K$620,6,0)</f>
        <v>#N/A</v>
      </c>
      <c r="L5" s="20" t="e">
        <f aca="false">VLOOKUP(E5,product_2!$B$2:$C$46,2,0)</f>
        <v>#N/A</v>
      </c>
    </row>
    <row r="6" s="29" customFormat="true" ht="13.8" hidden="false" customHeight="false" outlineLevel="0" collapsed="false">
      <c r="A6" s="20" t="s">
        <v>32</v>
      </c>
      <c r="B6" s="20" t="s">
        <v>532</v>
      </c>
      <c r="C6" s="20" t="n">
        <v>2015</v>
      </c>
      <c r="D6" s="20" t="s">
        <v>718</v>
      </c>
      <c r="E6" s="20" t="s">
        <v>797</v>
      </c>
      <c r="F6" s="29" t="str">
        <f aca="false">SUBSTITUTE(A6," ","_")&amp;"_"&amp;SUBSTITUTE(B6," ","_")&amp;"_"&amp;SUBSTITUTE(C6," ","_")&amp;"_"&amp;SUBSTITUTE(D6," ","_")</f>
        <v>NISSAN_NV_350_Urvan_(Caravcan)_2015_N70</v>
      </c>
      <c r="G6" s="29" t="str">
        <f aca="false">SUBSTITUTE(A6," ","_")&amp;"_"&amp;SUBSTITUTE(B6," ","_")&amp;"_"&amp;SUBSTITUTE(C6," ","_")</f>
        <v>NISSAN_NV_350_Urvan_(Caravcan)_2015</v>
      </c>
      <c r="H6" s="20" t="str">
        <f aca="false">D6</f>
        <v>N70</v>
      </c>
      <c r="I6" s="20" t="str">
        <f aca="false">E6</f>
        <v>D31L</v>
      </c>
      <c r="K6" s="29" t="n">
        <f aca="false">VLOOKUP(G6,model!$F$2:$K$620,6,0)</f>
        <v>432</v>
      </c>
      <c r="L6" s="20" t="n">
        <f aca="false">VLOOKUP(E6,product_2!$B$2:$C$46,2,0)</f>
        <v>0</v>
      </c>
    </row>
    <row r="7" s="29" customFormat="true" ht="13.8" hidden="false" customHeight="false" outlineLevel="0" collapsed="false">
      <c r="A7" s="20" t="s">
        <v>32</v>
      </c>
      <c r="B7" s="20" t="s">
        <v>533</v>
      </c>
      <c r="C7" s="20" t="s">
        <v>430</v>
      </c>
      <c r="D7" s="20" t="s">
        <v>719</v>
      </c>
      <c r="E7" s="20" t="s">
        <v>798</v>
      </c>
      <c r="F7" s="29" t="str">
        <f aca="false">SUBSTITUTE(A7," ","_")&amp;"_"&amp;SUBSTITUTE(B7," ","_")&amp;"_"&amp;SUBSTITUTE(C7," ","_")&amp;"_"&amp;SUBSTITUTE(D7," ","_")</f>
        <v>NISSAN_Vanette_1993_-_on_NS50</v>
      </c>
      <c r="G7" s="29" t="str">
        <f aca="false">SUBSTITUTE(A7," ","_")&amp;"_"&amp;SUBSTITUTE(B7," ","_")&amp;"_"&amp;SUBSTITUTE(C7," ","_")</f>
        <v>NISSAN_Vanette_1993_-_on</v>
      </c>
      <c r="H7" s="20" t="str">
        <f aca="false">D7</f>
        <v>NS50</v>
      </c>
      <c r="I7" s="20" t="str">
        <f aca="false">E7</f>
        <v>D23L</v>
      </c>
      <c r="K7" s="29" t="n">
        <f aca="false">VLOOKUP(G7,model!$F$2:$K$620,6,0)</f>
        <v>433</v>
      </c>
      <c r="L7" s="20" t="n">
        <f aca="false">VLOOKUP(E7,product_2!$B$2:$C$46,2,0)</f>
        <v>0</v>
      </c>
    </row>
    <row r="8" s="29" customFormat="true" ht="13.8" hidden="false" customHeight="false" outlineLevel="0" collapsed="false">
      <c r="A8" s="20" t="s">
        <v>32</v>
      </c>
      <c r="B8" s="20" t="s">
        <v>534</v>
      </c>
      <c r="C8" s="20" t="s">
        <v>91</v>
      </c>
      <c r="D8" s="20" t="s">
        <v>720</v>
      </c>
      <c r="E8" s="20" t="s">
        <v>799</v>
      </c>
      <c r="F8" s="29" t="str">
        <f aca="false">SUBSTITUTE(A8," ","_")&amp;"_"&amp;SUBSTITUTE(B8," ","_")&amp;"_"&amp;SUBSTITUTE(C8," ","_")&amp;"_"&amp;SUBSTITUTE(D8," ","_")</f>
        <v>NISSAN_Verita_2000_-_on_NS60</v>
      </c>
      <c r="G8" s="29" t="str">
        <f aca="false">SUBSTITUTE(A8," ","_")&amp;"_"&amp;SUBSTITUTE(B8," ","_")&amp;"_"&amp;SUBSTITUTE(C8," ","_")</f>
        <v>NISSAN_Verita_2000_-_on</v>
      </c>
      <c r="H8" s="20" t="str">
        <f aca="false">D8</f>
        <v>NS60</v>
      </c>
      <c r="I8" s="20" t="str">
        <f aca="false">E8</f>
        <v>B24LS</v>
      </c>
      <c r="J8" s="29" t="n">
        <v>1985</v>
      </c>
      <c r="K8" s="29" t="n">
        <f aca="false">VLOOKUP(G8,model!$F$2:$K$620,6,0)</f>
        <v>434</v>
      </c>
      <c r="L8" s="20" t="n">
        <f aca="false">VLOOKUP(E8,product_2!$B$2:$C$46,2,0)</f>
        <v>0</v>
      </c>
    </row>
    <row r="9" s="29" customFormat="true" ht="13.8" hidden="false" customHeight="false" outlineLevel="0" collapsed="false">
      <c r="A9" s="20" t="s">
        <v>32</v>
      </c>
      <c r="B9" s="20" t="s">
        <v>535</v>
      </c>
      <c r="C9" s="20" t="n">
        <v>2004</v>
      </c>
      <c r="D9" s="20" t="s">
        <v>719</v>
      </c>
      <c r="E9" s="20" t="s">
        <v>798</v>
      </c>
      <c r="F9" s="29" t="str">
        <f aca="false">SUBSTITUTE(A9," ","_")&amp;"_"&amp;SUBSTITUTE(B9," ","_")&amp;"_"&amp;SUBSTITUTE(C9," ","_")&amp;"_"&amp;SUBSTITUTE(D9," ","_")</f>
        <v>NISSAN_X-Trail_2.0_L_2WD__2004_NS50</v>
      </c>
      <c r="G9" s="29" t="str">
        <f aca="false">SUBSTITUTE(A9," ","_")&amp;"_"&amp;SUBSTITUTE(B9," ","_")&amp;"_"&amp;SUBSTITUTE(C9," ","_")</f>
        <v>NISSAN_X-Trail_2.0_L_2WD__2004</v>
      </c>
      <c r="H9" s="20" t="str">
        <f aca="false">D9</f>
        <v>NS50</v>
      </c>
      <c r="I9" s="20" t="str">
        <f aca="false">E9</f>
        <v>D23L</v>
      </c>
      <c r="K9" s="29" t="n">
        <f aca="false">VLOOKUP(G9,model!$F$2:$K$620,6,0)</f>
        <v>435</v>
      </c>
      <c r="L9" s="20" t="n">
        <f aca="false">VLOOKUP(E9,product_2!$B$2:$C$46,2,0)</f>
        <v>0</v>
      </c>
    </row>
    <row r="10" s="29" customFormat="true" ht="13.8" hidden="false" customHeight="false" outlineLevel="0" collapsed="false">
      <c r="A10" s="20" t="s">
        <v>32</v>
      </c>
      <c r="B10" s="20" t="s">
        <v>536</v>
      </c>
      <c r="C10" s="20"/>
      <c r="D10" s="20"/>
      <c r="E10" s="20"/>
      <c r="F10" s="29" t="str">
        <f aca="false">SUBSTITUTE(A10," ","_")&amp;"_"&amp;SUBSTITUTE(B10," ","_")&amp;"_"&amp;SUBSTITUTE(C10," ","_")&amp;"_"&amp;SUBSTITUTE(D10," ","_")</f>
        <v>NISSAN_X-Trail_2.5_L_4WD_250__</v>
      </c>
      <c r="G10" s="29" t="str">
        <f aca="false">SUBSTITUTE(A10," ","_")&amp;"_"&amp;SUBSTITUTE(B10," ","_")&amp;"_"&amp;SUBSTITUTE(C10," ","_")</f>
        <v>NISSAN_X-Trail_2.5_L_4WD_250_</v>
      </c>
      <c r="H10" s="20"/>
      <c r="I10" s="20"/>
      <c r="K10" s="29" t="n">
        <f aca="false">VLOOKUP(G10,model!$F$2:$K$620,6,0)</f>
        <v>436</v>
      </c>
      <c r="L10" s="20" t="e">
        <f aca="false">VLOOKUP(E10,product_2!$B$2:$C$46,2,0)</f>
        <v>#N/A</v>
      </c>
    </row>
    <row r="11" s="29" customFormat="true" ht="13.8" hidden="false" customHeight="false" outlineLevel="0" collapsed="false">
      <c r="A11" s="20" t="s">
        <v>32</v>
      </c>
      <c r="B11" s="20" t="s">
        <v>537</v>
      </c>
      <c r="C11" s="20"/>
      <c r="D11" s="20"/>
      <c r="E11" s="20"/>
      <c r="F11" s="29" t="str">
        <f aca="false">SUBSTITUTE(A11," ","_")&amp;"_"&amp;SUBSTITUTE(B11," ","_")&amp;"_"&amp;SUBSTITUTE(C11," ","_")&amp;"_"&amp;SUBSTITUTE(D11," ","_")</f>
        <v>NISSAN_X-Trail_2.5_L_4WD_250X__</v>
      </c>
      <c r="G11" s="29" t="str">
        <f aca="false">SUBSTITUTE(A11," ","_")&amp;"_"&amp;SUBSTITUTE(B11," ","_")&amp;"_"&amp;SUBSTITUTE(C11," ","_")</f>
        <v>NISSAN_X-Trail_2.5_L_4WD_250X_</v>
      </c>
      <c r="H11" s="20"/>
      <c r="I11" s="20"/>
      <c r="K11" s="29" t="n">
        <f aca="false">VLOOKUP(G11,model!$F$2:$K$620,6,0)</f>
        <v>437</v>
      </c>
      <c r="L11" s="20" t="e">
        <f aca="false">VLOOKUP(E11,product_2!$B$2:$C$46,2,0)</f>
        <v>#N/A</v>
      </c>
    </row>
    <row r="12" s="29" customFormat="true" ht="13.8" hidden="false" customHeight="false" outlineLevel="0" collapsed="false">
      <c r="A12" s="20" t="s">
        <v>32</v>
      </c>
      <c r="B12" s="20" t="s">
        <v>538</v>
      </c>
      <c r="C12" s="20" t="n">
        <v>2015</v>
      </c>
      <c r="D12" s="20" t="s">
        <v>719</v>
      </c>
      <c r="E12" s="20" t="s">
        <v>798</v>
      </c>
      <c r="F12" s="29" t="str">
        <f aca="false">SUBSTITUTE(A12," ","_")&amp;"_"&amp;SUBSTITUTE(B12," ","_")&amp;"_"&amp;SUBSTITUTE(C12," ","_")&amp;"_"&amp;SUBSTITUTE(D12," ","_")</f>
        <v>NISSAN_X-Trail_(All_Variants)_2015_NS50</v>
      </c>
      <c r="G12" s="29" t="str">
        <f aca="false">SUBSTITUTE(A12," ","_")&amp;"_"&amp;SUBSTITUTE(B12," ","_")&amp;"_"&amp;SUBSTITUTE(C12," ","_")</f>
        <v>NISSAN_X-Trail_(All_Variants)_2015</v>
      </c>
      <c r="H12" s="20" t="str">
        <f aca="false">D12</f>
        <v>NS50</v>
      </c>
      <c r="I12" s="20" t="str">
        <f aca="false">E12</f>
        <v>D23L</v>
      </c>
      <c r="K12" s="29" t="n">
        <f aca="false">VLOOKUP(G12,model!$F$2:$K$620,6,0)</f>
        <v>438</v>
      </c>
      <c r="L12" s="20" t="n">
        <f aca="false">VLOOKUP(E12,product_2!$B$2:$C$46,2,0)</f>
        <v>0</v>
      </c>
    </row>
    <row r="13" s="29" customFormat="true" ht="13.8" hidden="false" customHeight="false" outlineLevel="0" collapsed="false">
      <c r="A13" s="20" t="s">
        <v>32</v>
      </c>
      <c r="B13" s="20" t="s">
        <v>539</v>
      </c>
      <c r="C13" s="20" t="n">
        <v>2016</v>
      </c>
      <c r="D13" s="20" t="s">
        <v>719</v>
      </c>
      <c r="E13" s="20" t="s">
        <v>798</v>
      </c>
      <c r="F13" s="29" t="str">
        <f aca="false">SUBSTITUTE(A13," ","_")&amp;"_"&amp;SUBSTITUTE(B13," ","_")&amp;"_"&amp;SUBSTITUTE(C13," ","_")&amp;"_"&amp;SUBSTITUTE(D13," ","_")</f>
        <v>NISSAN_Juke_1.6_2016_NS50</v>
      </c>
      <c r="G13" s="29" t="str">
        <f aca="false">SUBSTITUTE(A13," ","_")&amp;"_"&amp;SUBSTITUTE(B13," ","_")&amp;"_"&amp;SUBSTITUTE(C13," ","_")</f>
        <v>NISSAN_Juke_1.6_2016</v>
      </c>
      <c r="H13" s="20" t="str">
        <f aca="false">D13</f>
        <v>NS50</v>
      </c>
      <c r="I13" s="20" t="str">
        <f aca="false">E13</f>
        <v>D23L</v>
      </c>
      <c r="K13" s="29" t="n">
        <f aca="false">VLOOKUP(G13,model!$F$2:$K$620,6,0)</f>
        <v>439</v>
      </c>
      <c r="L13" s="20" t="n">
        <f aca="false">VLOOKUP(E13,product_2!$B$2:$C$46,2,0)</f>
        <v>0</v>
      </c>
    </row>
    <row r="14" s="29" customFormat="true" ht="13.8" hidden="false" customHeight="false" outlineLevel="0" collapsed="false">
      <c r="A14" s="20" t="s">
        <v>32</v>
      </c>
      <c r="B14" s="20" t="s">
        <v>540</v>
      </c>
      <c r="C14" s="20"/>
      <c r="D14" s="20" t="s">
        <v>719</v>
      </c>
      <c r="E14" s="20" t="s">
        <v>798</v>
      </c>
      <c r="F14" s="29" t="str">
        <f aca="false">SUBSTITUTE(A14," ","_")&amp;"_"&amp;SUBSTITUTE(B14," ","_")&amp;"_"&amp;SUBSTITUTE(C14," ","_")&amp;"_"&amp;SUBSTITUTE(D14," ","_")</f>
        <v>NISSAN_350Z_MT__NS50</v>
      </c>
      <c r="G14" s="29" t="str">
        <f aca="false">SUBSTITUTE(A14," ","_")&amp;"_"&amp;SUBSTITUTE(B14," ","_")&amp;"_"&amp;SUBSTITUTE(C14," ","_")</f>
        <v>NISSAN_350Z_MT_</v>
      </c>
      <c r="H14" s="20" t="str">
        <f aca="false">D14</f>
        <v>NS50</v>
      </c>
      <c r="I14" s="20" t="str">
        <f aca="false">E14</f>
        <v>D23L</v>
      </c>
      <c r="K14" s="29" t="n">
        <f aca="false">VLOOKUP(G14,model!$F$2:$K$620,6,0)</f>
        <v>440</v>
      </c>
      <c r="L14" s="20" t="n">
        <f aca="false">VLOOKUP(E14,product_2!$B$2:$C$46,2,0)</f>
        <v>0</v>
      </c>
    </row>
    <row r="15" s="29" customFormat="true" ht="13.8" hidden="false" customHeight="false" outlineLevel="0" collapsed="false">
      <c r="A15" s="20" t="s">
        <v>32</v>
      </c>
      <c r="B15" s="20" t="s">
        <v>541</v>
      </c>
      <c r="C15" s="20"/>
      <c r="D15" s="20" t="s">
        <v>719</v>
      </c>
      <c r="E15" s="20" t="s">
        <v>798</v>
      </c>
      <c r="F15" s="29" t="str">
        <f aca="false">SUBSTITUTE(A15," ","_")&amp;"_"&amp;SUBSTITUTE(B15," ","_")&amp;"_"&amp;SUBSTITUTE(C15," ","_")&amp;"_"&amp;SUBSTITUTE(D15," ","_")</f>
        <v>NISSAN_350Z_AT__NS50</v>
      </c>
      <c r="G15" s="29" t="str">
        <f aca="false">SUBSTITUTE(A15," ","_")&amp;"_"&amp;SUBSTITUTE(B15," ","_")&amp;"_"&amp;SUBSTITUTE(C15," ","_")</f>
        <v>NISSAN_350Z_AT_</v>
      </c>
      <c r="H15" s="20" t="str">
        <f aca="false">D15</f>
        <v>NS50</v>
      </c>
      <c r="I15" s="20" t="str">
        <f aca="false">E15</f>
        <v>D23L</v>
      </c>
      <c r="K15" s="29" t="n">
        <f aca="false">VLOOKUP(G15,model!$F$2:$K$620,6,0)</f>
        <v>441</v>
      </c>
      <c r="L15" s="20" t="n">
        <f aca="false">VLOOKUP(E15,product_2!$B$2:$C$46,2,0)</f>
        <v>0</v>
      </c>
    </row>
    <row r="16" s="29" customFormat="true" ht="13.8" hidden="false" customHeight="false" outlineLevel="0" collapsed="false">
      <c r="A16" s="20" t="s">
        <v>32</v>
      </c>
      <c r="B16" s="20" t="s">
        <v>542</v>
      </c>
      <c r="C16" s="20" t="s">
        <v>543</v>
      </c>
      <c r="D16" s="20" t="s">
        <v>721</v>
      </c>
      <c r="E16" s="20" t="s">
        <v>800</v>
      </c>
      <c r="F16" s="29" t="str">
        <f aca="false">SUBSTITUTE(A16," ","_")&amp;"_"&amp;SUBSTITUTE(B16," ","_")&amp;"_"&amp;SUBSTITUTE(C16," ","_")&amp;"_"&amp;SUBSTITUTE(D16," ","_")</f>
        <v>NISSAN_GTR_3.8_V6_2012_-_2015_NS40</v>
      </c>
      <c r="G16" s="29" t="str">
        <f aca="false">SUBSTITUTE(A16," ","_")&amp;"_"&amp;SUBSTITUTE(B16," ","_")&amp;"_"&amp;SUBSTITUTE(C16," ","_")</f>
        <v>NISSAN_GTR_3.8_V6_2012_-_2015</v>
      </c>
      <c r="H16" s="20" t="str">
        <f aca="false">D16</f>
        <v>NS40</v>
      </c>
      <c r="I16" s="20" t="str">
        <f aca="false">E16</f>
        <v>B20L</v>
      </c>
      <c r="K16" s="29" t="n">
        <f aca="false">VLOOKUP(G16,model!$F$2:$K$620,6,0)</f>
        <v>442</v>
      </c>
      <c r="L16" s="20" t="n">
        <f aca="false">VLOOKUP(E16,product_2!$B$2:$C$46,2,0)</f>
        <v>0</v>
      </c>
    </row>
    <row r="17" s="29" customFormat="true" ht="13.8" hidden="false" customHeight="false" outlineLevel="0" collapsed="false">
      <c r="A17" s="20" t="s">
        <v>33</v>
      </c>
      <c r="B17" s="20" t="s">
        <v>590</v>
      </c>
      <c r="C17" s="20" t="s">
        <v>185</v>
      </c>
      <c r="D17" s="20" t="s">
        <v>722</v>
      </c>
      <c r="E17" s="20" t="s">
        <v>722</v>
      </c>
      <c r="F17" s="29" t="str">
        <f aca="false">SUBSTITUTE(A17," ","_")&amp;"_"&amp;SUBSTITUTE(B17," ","_")&amp;"_"&amp;SUBSTITUTE(C17," ","_")&amp;"_"&amp;SUBSTITUTE(D17," ","_")</f>
        <v>OPEL_Astra__1999_-_on_DIN66</v>
      </c>
      <c r="G17" s="29" t="str">
        <f aca="false">SUBSTITUTE(A17," ","_")&amp;"_"&amp;SUBSTITUTE(B17," ","_")&amp;"_"&amp;SUBSTITUTE(C17," ","_")</f>
        <v>OPEL_Astra__1999_-_on</v>
      </c>
      <c r="H17" s="20" t="str">
        <f aca="false">D17</f>
        <v>DIN66</v>
      </c>
      <c r="I17" s="20" t="str">
        <f aca="false">E17</f>
        <v>DIN66</v>
      </c>
      <c r="J17" s="29" t="n">
        <v>2001</v>
      </c>
      <c r="K17" s="29" t="n">
        <f aca="false">VLOOKUP(G17,model!$F$2:$K$620,6,0)</f>
        <v>486</v>
      </c>
      <c r="L17" s="20" t="n">
        <f aca="false">VLOOKUP(E17,product_2!$B$2:$C$46,2,0)</f>
        <v>0</v>
      </c>
    </row>
    <row r="18" s="29" customFormat="true" ht="13.8" hidden="false" customHeight="false" outlineLevel="0" collapsed="false">
      <c r="A18" s="20" t="s">
        <v>33</v>
      </c>
      <c r="B18" s="20" t="s">
        <v>591</v>
      </c>
      <c r="C18" s="20" t="s">
        <v>262</v>
      </c>
      <c r="D18" s="20" t="s">
        <v>723</v>
      </c>
      <c r="E18" s="20" t="s">
        <v>723</v>
      </c>
      <c r="F18" s="29" t="str">
        <f aca="false">SUBSTITUTE(A18," ","_")&amp;"_"&amp;SUBSTITUTE(B18," ","_")&amp;"_"&amp;SUBSTITUTE(C18," ","_")&amp;"_"&amp;SUBSTITUTE(D18," ","_")</f>
        <v>OPEL_Omega_1998_-_on_DIN88</v>
      </c>
      <c r="G18" s="29" t="str">
        <f aca="false">SUBSTITUTE(A18," ","_")&amp;"_"&amp;SUBSTITUTE(B18," ","_")&amp;"_"&amp;SUBSTITUTE(C18," ","_")</f>
        <v>OPEL_Omega_1998_-_on</v>
      </c>
      <c r="H18" s="20" t="str">
        <f aca="false">D18</f>
        <v>DIN88</v>
      </c>
      <c r="I18" s="20" t="str">
        <f aca="false">E18</f>
        <v>DIN88</v>
      </c>
      <c r="K18" s="29" t="n">
        <f aca="false">VLOOKUP(G18,model!$F$2:$K$620,6,0)</f>
        <v>487</v>
      </c>
      <c r="L18" s="20" t="n">
        <f aca="false">VLOOKUP(E18,product_2!$B$2:$C$46,2,0)</f>
        <v>0</v>
      </c>
    </row>
    <row r="19" s="29" customFormat="true" ht="13.8" hidden="false" customHeight="false" outlineLevel="0" collapsed="false">
      <c r="A19" s="20" t="s">
        <v>33</v>
      </c>
      <c r="B19" s="20" t="s">
        <v>592</v>
      </c>
      <c r="C19" s="20" t="s">
        <v>185</v>
      </c>
      <c r="D19" s="20" t="s">
        <v>722</v>
      </c>
      <c r="E19" s="20" t="s">
        <v>722</v>
      </c>
      <c r="F19" s="29" t="str">
        <f aca="false">SUBSTITUTE(A19," ","_")&amp;"_"&amp;SUBSTITUTE(B19," ","_")&amp;"_"&amp;SUBSTITUTE(C19," ","_")&amp;"_"&amp;SUBSTITUTE(D19," ","_")</f>
        <v>OPEL_Tigra__1999_-_on_DIN66</v>
      </c>
      <c r="G19" s="29" t="str">
        <f aca="false">SUBSTITUTE(A19," ","_")&amp;"_"&amp;SUBSTITUTE(B19," ","_")&amp;"_"&amp;SUBSTITUTE(C19," ","_")</f>
        <v>OPEL_Tigra__1999_-_on</v>
      </c>
      <c r="H19" s="20" t="str">
        <f aca="false">D19</f>
        <v>DIN66</v>
      </c>
      <c r="I19" s="20" t="str">
        <f aca="false">E19</f>
        <v>DIN66</v>
      </c>
      <c r="J19" s="29" t="n">
        <v>2001</v>
      </c>
      <c r="K19" s="29" t="n">
        <f aca="false">VLOOKUP(G19,model!$F$2:$K$620,6,0)</f>
        <v>488</v>
      </c>
      <c r="L19" s="20" t="n">
        <f aca="false">VLOOKUP(E19,product_2!$B$2:$C$46,2,0)</f>
        <v>0</v>
      </c>
    </row>
    <row r="20" s="29" customFormat="true" ht="13.8" hidden="false" customHeight="false" outlineLevel="0" collapsed="false">
      <c r="A20" s="20" t="s">
        <v>33</v>
      </c>
      <c r="B20" s="20" t="s">
        <v>593</v>
      </c>
      <c r="C20" s="20" t="s">
        <v>262</v>
      </c>
      <c r="D20" s="20" t="s">
        <v>722</v>
      </c>
      <c r="E20" s="20" t="s">
        <v>722</v>
      </c>
      <c r="F20" s="29" t="str">
        <f aca="false">SUBSTITUTE(A20," ","_")&amp;"_"&amp;SUBSTITUTE(B20," ","_")&amp;"_"&amp;SUBSTITUTE(C20," ","_")&amp;"_"&amp;SUBSTITUTE(D20," ","_")</f>
        <v>OPEL_Vectra_1998_-_on_DIN66</v>
      </c>
      <c r="G20" s="29" t="str">
        <f aca="false">SUBSTITUTE(A20," ","_")&amp;"_"&amp;SUBSTITUTE(B20," ","_")&amp;"_"&amp;SUBSTITUTE(C20," ","_")</f>
        <v>OPEL_Vectra_1998_-_on</v>
      </c>
      <c r="H20" s="20" t="str">
        <f aca="false">D20</f>
        <v>DIN66</v>
      </c>
      <c r="I20" s="20" t="str">
        <f aca="false">E20</f>
        <v>DIN66</v>
      </c>
      <c r="J20" s="29" t="n">
        <v>2001</v>
      </c>
      <c r="K20" s="29" t="n">
        <f aca="false">VLOOKUP(G20,model!$F$2:$K$620,6,0)</f>
        <v>489</v>
      </c>
      <c r="L20" s="20" t="n">
        <f aca="false">VLOOKUP(E20,product_2!$B$2:$C$46,2,0)</f>
        <v>0</v>
      </c>
    </row>
    <row r="21" s="29" customFormat="true" ht="13.8" hidden="false" customHeight="false" outlineLevel="0" collapsed="false">
      <c r="A21" s="30"/>
      <c r="B21" s="30"/>
      <c r="C21" s="20"/>
      <c r="D21" s="20"/>
      <c r="E21" s="20"/>
      <c r="F21" s="29" t="str">
        <f aca="false">SUBSTITUTE(A21," ","_")&amp;"_"&amp;SUBSTITUTE(B21," ","_")&amp;"_"&amp;SUBSTITUTE(C21," ","_")&amp;"_"&amp;SUBSTITUTE(D21," ","_")</f>
        <v>___</v>
      </c>
      <c r="G21" s="29" t="str">
        <f aca="false">SUBSTITUTE(A21," ","_")&amp;"_"&amp;SUBSTITUTE(B21," ","_")&amp;"_"&amp;SUBSTITUTE(C21," ","_")</f>
        <v>__</v>
      </c>
      <c r="H21" s="20"/>
      <c r="I21" s="20"/>
      <c r="K21" s="29" t="e">
        <f aca="false">VLOOKUP(G21,model!$F$2:$K$620,6,0)</f>
        <v>#N/A</v>
      </c>
      <c r="L21" s="20" t="e">
        <f aca="false">VLOOKUP(E21,product_2!$B$2:$C$46,2,0)</f>
        <v>#N/A</v>
      </c>
    </row>
    <row r="22" s="29" customFormat="true" ht="13.8" hidden="false" customHeight="false" outlineLevel="0" collapsed="false">
      <c r="A22" s="31"/>
      <c r="B22" s="31"/>
      <c r="C22" s="31"/>
      <c r="D22" s="31"/>
      <c r="E22" s="31"/>
      <c r="F22" s="29" t="str">
        <f aca="false">SUBSTITUTE(A22," ","_")&amp;"_"&amp;SUBSTITUTE(B22," ","_")&amp;"_"&amp;SUBSTITUTE(C22," ","_")&amp;"_"&amp;SUBSTITUTE(D22," ","_")</f>
        <v>___</v>
      </c>
      <c r="G22" s="29" t="str">
        <f aca="false">SUBSTITUTE(A22," ","_")&amp;"_"&amp;SUBSTITUTE(B22," ","_")&amp;"_"&amp;SUBSTITUTE(C22," ","_")</f>
        <v>__</v>
      </c>
      <c r="H22" s="20"/>
      <c r="I22" s="20"/>
      <c r="K22" s="29" t="e">
        <f aca="false">VLOOKUP(G22,model!$F$2:$K$620,6,0)</f>
        <v>#N/A</v>
      </c>
      <c r="L22" s="20" t="e">
        <f aca="false">VLOOKUP(E22,product_2!$B$2:$C$46,2,0)</f>
        <v>#N/A</v>
      </c>
    </row>
    <row r="23" s="29" customFormat="true" ht="13.8" hidden="false" customHeight="false" outlineLevel="0" collapsed="false">
      <c r="A23" s="32" t="s">
        <v>34</v>
      </c>
      <c r="B23" s="32"/>
      <c r="C23" s="31"/>
      <c r="D23" s="31"/>
      <c r="E23" s="31"/>
      <c r="F23" s="29" t="str">
        <f aca="false">SUBSTITUTE(A23," ","_")&amp;"_"&amp;SUBSTITUTE(B23," ","_")&amp;"_"&amp;SUBSTITUTE(C23," ","_")&amp;"_"&amp;SUBSTITUTE(D23," ","_")</f>
        <v>PEUGEOT___</v>
      </c>
      <c r="G23" s="29" t="str">
        <f aca="false">SUBSTITUTE(A23," ","_")&amp;"_"&amp;SUBSTITUTE(B23," ","_")&amp;"_"&amp;SUBSTITUTE(C23," ","_")</f>
        <v>PEUGEOT__</v>
      </c>
      <c r="H23" s="20"/>
      <c r="I23" s="20"/>
      <c r="K23" s="29" t="e">
        <f aca="false">VLOOKUP(G23,model!$F$2:$K$620,6,0)</f>
        <v>#N/A</v>
      </c>
      <c r="L23" s="20" t="e">
        <f aca="false">VLOOKUP(E23,product_2!$B$2:$C$46,2,0)</f>
        <v>#N/A</v>
      </c>
    </row>
    <row r="24" s="29" customFormat="true" ht="13.8" hidden="false" customHeight="false" outlineLevel="0" collapsed="false">
      <c r="A24" s="20" t="s">
        <v>801</v>
      </c>
      <c r="B24" s="20" t="s">
        <v>788</v>
      </c>
      <c r="C24" s="20" t="s">
        <v>790</v>
      </c>
      <c r="D24" s="20" t="s">
        <v>791</v>
      </c>
      <c r="E24" s="20" t="s">
        <v>792</v>
      </c>
      <c r="F24" s="29" t="str">
        <f aca="false">SUBSTITUTE(A24," ","_")&amp;"_"&amp;SUBSTITUTE(B24," ","_")&amp;"_"&amp;SUBSTITUTE(C24," ","_")&amp;"_"&amp;SUBSTITUTE(D24," ","_")</f>
        <v>Brand__Make_Year_Model_OE_Battery_</v>
      </c>
      <c r="G24" s="29" t="str">
        <f aca="false">SUBSTITUTE(A24," ","_")&amp;"_"&amp;SUBSTITUTE(B24," ","_")&amp;"_"&amp;SUBSTITUTE(C24," ","_")</f>
        <v>Brand__Make_Year_Model</v>
      </c>
      <c r="H24" s="20" t="str">
        <f aca="false">D24</f>
        <v>OE Battery</v>
      </c>
      <c r="I24" s="20" t="str">
        <f aca="false">E24</f>
        <v>Energizer Replacement</v>
      </c>
      <c r="K24" s="29" t="e">
        <f aca="false">VLOOKUP(G24,model!$F$2:$K$620,6,0)</f>
        <v>#N/A</v>
      </c>
      <c r="L24" s="20" t="e">
        <f aca="false">VLOOKUP(E24,product_2!$B$2:$C$46,2,0)</f>
        <v>#N/A</v>
      </c>
    </row>
    <row r="25" s="29" customFormat="true" ht="13.8" hidden="false" customHeight="false" outlineLevel="0" collapsed="false">
      <c r="A25" s="20"/>
      <c r="B25" s="20"/>
      <c r="C25" s="20"/>
      <c r="D25" s="20"/>
      <c r="E25" s="20"/>
      <c r="F25" s="29" t="str">
        <f aca="false">SUBSTITUTE(A25," ","_")&amp;"_"&amp;SUBSTITUTE(B25," ","_")&amp;"_"&amp;SUBSTITUTE(C25," ","_")&amp;"_"&amp;SUBSTITUTE(D25," ","_")</f>
        <v>___</v>
      </c>
      <c r="G25" s="29" t="str">
        <f aca="false">SUBSTITUTE(A25," ","_")&amp;"_"&amp;SUBSTITUTE(B25," ","_")&amp;"_"&amp;SUBSTITUTE(C25," ","_")</f>
        <v>__</v>
      </c>
      <c r="H25" s="20"/>
      <c r="I25" s="20"/>
      <c r="K25" s="29" t="e">
        <f aca="false">VLOOKUP(G25,model!$F$2:$K$620,6,0)</f>
        <v>#N/A</v>
      </c>
      <c r="L25" s="20" t="e">
        <f aca="false">VLOOKUP(E25,product_2!$B$2:$C$46,2,0)</f>
        <v>#N/A</v>
      </c>
    </row>
    <row r="26" s="29" customFormat="true" ht="13.8" hidden="false" customHeight="false" outlineLevel="0" collapsed="false">
      <c r="A26" s="20" t="s">
        <v>34</v>
      </c>
      <c r="B26" s="20" t="n">
        <v>1007</v>
      </c>
      <c r="C26" s="20"/>
      <c r="D26" s="20" t="s">
        <v>724</v>
      </c>
      <c r="E26" s="20" t="s">
        <v>724</v>
      </c>
      <c r="F26" s="29" t="str">
        <f aca="false">SUBSTITUTE(A26," ","_")&amp;"_"&amp;SUBSTITUTE(B26," ","_")&amp;"_"&amp;SUBSTITUTE(C26," ","_")&amp;"_"&amp;SUBSTITUTE(D26," ","_")</f>
        <v>PEUGEOT_1007__DIN44</v>
      </c>
      <c r="G26" s="29" t="str">
        <f aca="false">SUBSTITUTE(A26," ","_")&amp;"_"&amp;SUBSTITUTE(B26," ","_")&amp;"_"&amp;SUBSTITUTE(C26," ","_")</f>
        <v>PEUGEOT_1007_</v>
      </c>
      <c r="H26" s="20" t="str">
        <f aca="false">D26</f>
        <v>DIN44</v>
      </c>
      <c r="I26" s="20" t="str">
        <f aca="false">E26</f>
        <v>DIN44</v>
      </c>
      <c r="K26" s="29" t="n">
        <f aca="false">VLOOKUP(G26,model!$F$2:$K$620,6,0)</f>
        <v>490</v>
      </c>
      <c r="L26" s="20" t="n">
        <f aca="false">VLOOKUP(E26,product_2!$B$2:$C$46,2,0)</f>
        <v>0</v>
      </c>
    </row>
    <row r="27" s="29" customFormat="true" ht="13.8" hidden="false" customHeight="false" outlineLevel="0" collapsed="false">
      <c r="A27" s="20" t="s">
        <v>34</v>
      </c>
      <c r="B27" s="20" t="n">
        <v>206</v>
      </c>
      <c r="C27" s="20"/>
      <c r="D27" s="20" t="s">
        <v>724</v>
      </c>
      <c r="E27" s="20" t="s">
        <v>724</v>
      </c>
      <c r="F27" s="29" t="str">
        <f aca="false">SUBSTITUTE(A27," ","_")&amp;"_"&amp;SUBSTITUTE(B27," ","_")&amp;"_"&amp;SUBSTITUTE(C27," ","_")&amp;"_"&amp;SUBSTITUTE(D27," ","_")</f>
        <v>PEUGEOT_206__DIN44</v>
      </c>
      <c r="G27" s="29" t="str">
        <f aca="false">SUBSTITUTE(A27," ","_")&amp;"_"&amp;SUBSTITUTE(B27," ","_")&amp;"_"&amp;SUBSTITUTE(C27," ","_")</f>
        <v>PEUGEOT_206_</v>
      </c>
      <c r="H27" s="20" t="str">
        <f aca="false">D27</f>
        <v>DIN44</v>
      </c>
      <c r="I27" s="20" t="str">
        <f aca="false">E27</f>
        <v>DIN44</v>
      </c>
      <c r="K27" s="29" t="n">
        <f aca="false">VLOOKUP(G27,model!$F$2:$K$620,6,0)</f>
        <v>491</v>
      </c>
      <c r="L27" s="20" t="n">
        <f aca="false">VLOOKUP(E27,product_2!$B$2:$C$46,2,0)</f>
        <v>0</v>
      </c>
    </row>
    <row r="28" s="29" customFormat="true" ht="13.8" hidden="false" customHeight="false" outlineLevel="0" collapsed="false">
      <c r="A28" s="20" t="s">
        <v>34</v>
      </c>
      <c r="B28" s="20" t="n">
        <v>307</v>
      </c>
      <c r="C28" s="20"/>
      <c r="D28" s="20" t="s">
        <v>724</v>
      </c>
      <c r="E28" s="20" t="s">
        <v>724</v>
      </c>
      <c r="F28" s="29" t="str">
        <f aca="false">SUBSTITUTE(A28," ","_")&amp;"_"&amp;SUBSTITUTE(B28," ","_")&amp;"_"&amp;SUBSTITUTE(C28," ","_")&amp;"_"&amp;SUBSTITUTE(D28," ","_")</f>
        <v>PEUGEOT_307__DIN44</v>
      </c>
      <c r="G28" s="29" t="str">
        <f aca="false">SUBSTITUTE(A28," ","_")&amp;"_"&amp;SUBSTITUTE(B28," ","_")&amp;"_"&amp;SUBSTITUTE(C28," ","_")</f>
        <v>PEUGEOT_307_</v>
      </c>
      <c r="H28" s="20" t="str">
        <f aca="false">D28</f>
        <v>DIN44</v>
      </c>
      <c r="I28" s="20" t="str">
        <f aca="false">E28</f>
        <v>DIN44</v>
      </c>
      <c r="K28" s="29" t="n">
        <f aca="false">VLOOKUP(G28,model!$F$2:$K$620,6,0)</f>
        <v>492</v>
      </c>
      <c r="L28" s="20" t="n">
        <f aca="false">VLOOKUP(E28,product_2!$B$2:$C$46,2,0)</f>
        <v>0</v>
      </c>
    </row>
    <row r="29" s="29" customFormat="true" ht="13.8" hidden="false" customHeight="false" outlineLevel="0" collapsed="false">
      <c r="A29" s="20" t="s">
        <v>34</v>
      </c>
      <c r="B29" s="20" t="n">
        <v>407</v>
      </c>
      <c r="C29" s="20"/>
      <c r="D29" s="20" t="s">
        <v>722</v>
      </c>
      <c r="E29" s="20" t="s">
        <v>722</v>
      </c>
      <c r="F29" s="29" t="str">
        <f aca="false">SUBSTITUTE(A29," ","_")&amp;"_"&amp;SUBSTITUTE(B29," ","_")&amp;"_"&amp;SUBSTITUTE(C29," ","_")&amp;"_"&amp;SUBSTITUTE(D29," ","_")</f>
        <v>PEUGEOT_407__DIN66</v>
      </c>
      <c r="G29" s="29" t="str">
        <f aca="false">SUBSTITUTE(A29," ","_")&amp;"_"&amp;SUBSTITUTE(B29," ","_")&amp;"_"&amp;SUBSTITUTE(C29," ","_")</f>
        <v>PEUGEOT_407_</v>
      </c>
      <c r="H29" s="20" t="str">
        <f aca="false">D29</f>
        <v>DIN66</v>
      </c>
      <c r="I29" s="20" t="str">
        <f aca="false">E29</f>
        <v>DIN66</v>
      </c>
      <c r="J29" s="29" t="n">
        <v>2001</v>
      </c>
      <c r="K29" s="29" t="n">
        <f aca="false">VLOOKUP(G29,model!$F$2:$K$620,6,0)</f>
        <v>493</v>
      </c>
      <c r="L29" s="20" t="n">
        <f aca="false">VLOOKUP(E29,product_2!$B$2:$C$46,2,0)</f>
        <v>0</v>
      </c>
    </row>
    <row r="30" s="29" customFormat="true" ht="13.8" hidden="false" customHeight="false" outlineLevel="0" collapsed="false">
      <c r="A30" s="20" t="s">
        <v>34</v>
      </c>
      <c r="B30" s="20" t="n">
        <v>301</v>
      </c>
      <c r="C30" s="20" t="s">
        <v>141</v>
      </c>
      <c r="D30" s="33" t="s">
        <v>725</v>
      </c>
      <c r="E30" s="34"/>
      <c r="F30" s="29" t="str">
        <f aca="false">SUBSTITUTE(A30," ","_")&amp;"_"&amp;SUBSTITUTE(B30," ","_")&amp;"_"&amp;SUBSTITUTE(C30," ","_")&amp;"_"&amp;SUBSTITUTE(D30," ","_")</f>
        <v>PEUGEOT_301_2012_-_on_DIN70</v>
      </c>
      <c r="G30" s="29" t="str">
        <f aca="false">SUBSTITUTE(A30," ","_")&amp;"_"&amp;SUBSTITUTE(B30," ","_")&amp;"_"&amp;SUBSTITUTE(C30," ","_")</f>
        <v>PEUGEOT_301_2012_-_on</v>
      </c>
      <c r="H30" s="20" t="str">
        <f aca="false">D30</f>
        <v>DIN70</v>
      </c>
      <c r="I30" s="20"/>
      <c r="K30" s="29" t="n">
        <f aca="false">VLOOKUP(G30,model!$F$2:$K$620,6,0)</f>
        <v>494</v>
      </c>
      <c r="L30" s="20" t="e">
        <f aca="false">VLOOKUP(E30,product_2!$B$2:$C$46,2,0)</f>
        <v>#N/A</v>
      </c>
    </row>
    <row r="31" s="29" customFormat="true" ht="13.8" hidden="false" customHeight="false" outlineLevel="0" collapsed="false">
      <c r="A31" s="20" t="s">
        <v>34</v>
      </c>
      <c r="B31" s="20" t="n">
        <v>308</v>
      </c>
      <c r="C31" s="20" t="s">
        <v>141</v>
      </c>
      <c r="D31" s="33" t="s">
        <v>725</v>
      </c>
      <c r="E31" s="34"/>
      <c r="F31" s="29" t="str">
        <f aca="false">SUBSTITUTE(A31," ","_")&amp;"_"&amp;SUBSTITUTE(B31," ","_")&amp;"_"&amp;SUBSTITUTE(C31," ","_")&amp;"_"&amp;SUBSTITUTE(D31," ","_")</f>
        <v>PEUGEOT_308_2012_-_on_DIN70</v>
      </c>
      <c r="G31" s="29" t="str">
        <f aca="false">SUBSTITUTE(A31," ","_")&amp;"_"&amp;SUBSTITUTE(B31," ","_")&amp;"_"&amp;SUBSTITUTE(C31," ","_")</f>
        <v>PEUGEOT_308_2012_-_on</v>
      </c>
      <c r="H31" s="20" t="str">
        <f aca="false">D31</f>
        <v>DIN70</v>
      </c>
      <c r="I31" s="20"/>
      <c r="K31" s="29" t="n">
        <f aca="false">VLOOKUP(G31,model!$F$2:$K$620,6,0)</f>
        <v>495</v>
      </c>
      <c r="L31" s="20" t="e">
        <f aca="false">VLOOKUP(E31,product_2!$B$2:$C$46,2,0)</f>
        <v>#N/A</v>
      </c>
    </row>
    <row r="32" s="29" customFormat="true" ht="13.8" hidden="false" customHeight="false" outlineLevel="0" collapsed="false">
      <c r="A32" s="20" t="s">
        <v>34</v>
      </c>
      <c r="B32" s="20" t="n">
        <v>2008</v>
      </c>
      <c r="C32" s="20" t="s">
        <v>141</v>
      </c>
      <c r="D32" s="33" t="s">
        <v>725</v>
      </c>
      <c r="E32" s="34" t="s">
        <v>802</v>
      </c>
      <c r="F32" s="29" t="str">
        <f aca="false">SUBSTITUTE(A32," ","_")&amp;"_"&amp;SUBSTITUTE(B32," ","_")&amp;"_"&amp;SUBSTITUTE(C32," ","_")&amp;"_"&amp;SUBSTITUTE(D32," ","_")</f>
        <v>PEUGEOT_2008_2012_-_on_DIN70</v>
      </c>
      <c r="G32" s="29" t="str">
        <f aca="false">SUBSTITUTE(A32," ","_")&amp;"_"&amp;SUBSTITUTE(B32," ","_")&amp;"_"&amp;SUBSTITUTE(C32," ","_")</f>
        <v>PEUGEOT_2008_2012_-_on</v>
      </c>
      <c r="H32" s="20" t="str">
        <f aca="false">D32</f>
        <v>DIN70</v>
      </c>
      <c r="I32" s="20" t="str">
        <f aca="false">E32</f>
        <v>If the vehicle is equipped with start/stop technology, the recommended battery is ENERGIZER AGM</v>
      </c>
      <c r="K32" s="29" t="n">
        <f aca="false">VLOOKUP(G32,model!$F$2:$K$620,6,0)</f>
        <v>496</v>
      </c>
      <c r="L32" s="20" t="e">
        <f aca="false">VLOOKUP(E32,product_2!$B$2:$C$46,2,0)</f>
        <v>#N/A</v>
      </c>
    </row>
    <row r="33" s="29" customFormat="true" ht="13.8" hidden="false" customHeight="false" outlineLevel="0" collapsed="false">
      <c r="A33" s="20" t="s">
        <v>34</v>
      </c>
      <c r="B33" s="20" t="n">
        <v>5008</v>
      </c>
      <c r="C33" s="20" t="s">
        <v>141</v>
      </c>
      <c r="D33" s="33" t="s">
        <v>725</v>
      </c>
      <c r="E33" s="34" t="s">
        <v>802</v>
      </c>
      <c r="F33" s="29" t="str">
        <f aca="false">SUBSTITUTE(A33," ","_")&amp;"_"&amp;SUBSTITUTE(B33," ","_")&amp;"_"&amp;SUBSTITUTE(C33," ","_")&amp;"_"&amp;SUBSTITUTE(D33," ","_")</f>
        <v>PEUGEOT_5008_2012_-_on_DIN70</v>
      </c>
      <c r="G33" s="29" t="str">
        <f aca="false">SUBSTITUTE(A33," ","_")&amp;"_"&amp;SUBSTITUTE(B33," ","_")&amp;"_"&amp;SUBSTITUTE(C33," ","_")</f>
        <v>PEUGEOT_5008_2012_-_on</v>
      </c>
      <c r="H33" s="20" t="str">
        <f aca="false">D33</f>
        <v>DIN70</v>
      </c>
      <c r="I33" s="20" t="str">
        <f aca="false">E33</f>
        <v>If the vehicle is equipped with start/stop technology, the recommended battery is ENERGIZER AGM</v>
      </c>
      <c r="K33" s="29" t="n">
        <f aca="false">VLOOKUP(G33,model!$F$2:$K$620,6,0)</f>
        <v>497</v>
      </c>
      <c r="L33" s="20" t="e">
        <f aca="false">VLOOKUP(E33,product_2!$B$2:$C$46,2,0)</f>
        <v>#N/A</v>
      </c>
    </row>
    <row r="34" s="29" customFormat="true" ht="13.8" hidden="false" customHeight="false" outlineLevel="0" collapsed="false">
      <c r="A34" s="20" t="s">
        <v>34</v>
      </c>
      <c r="B34" s="20" t="n">
        <v>508</v>
      </c>
      <c r="C34" s="20" t="s">
        <v>141</v>
      </c>
      <c r="D34" s="33" t="s">
        <v>725</v>
      </c>
      <c r="E34" s="34" t="s">
        <v>802</v>
      </c>
      <c r="F34" s="29" t="str">
        <f aca="false">SUBSTITUTE(A34," ","_")&amp;"_"&amp;SUBSTITUTE(B34," ","_")&amp;"_"&amp;SUBSTITUTE(C34," ","_")&amp;"_"&amp;SUBSTITUTE(D34," ","_")</f>
        <v>PEUGEOT_508_2012_-_on_DIN70</v>
      </c>
      <c r="G34" s="29" t="str">
        <f aca="false">SUBSTITUTE(A34," ","_")&amp;"_"&amp;SUBSTITUTE(B34," ","_")&amp;"_"&amp;SUBSTITUTE(C34," ","_")</f>
        <v>PEUGEOT_508_2012_-_on</v>
      </c>
      <c r="H34" s="20" t="str">
        <f aca="false">D34</f>
        <v>DIN70</v>
      </c>
      <c r="I34" s="20" t="str">
        <f aca="false">E34</f>
        <v>If the vehicle is equipped with start/stop technology, the recommended battery is ENERGIZER AGM</v>
      </c>
      <c r="K34" s="29" t="n">
        <f aca="false">VLOOKUP(G34,model!$F$2:$K$620,6,0)</f>
        <v>498</v>
      </c>
      <c r="L34" s="20" t="e">
        <f aca="false">VLOOKUP(E34,product_2!$B$2:$C$46,2,0)</f>
        <v>#N/A</v>
      </c>
    </row>
    <row r="35" s="29" customFormat="true" ht="13.8" hidden="false" customHeight="false" outlineLevel="0" collapsed="false">
      <c r="A35" s="20" t="s">
        <v>34</v>
      </c>
      <c r="B35" s="20" t="n">
        <v>208</v>
      </c>
      <c r="C35" s="20" t="s">
        <v>141</v>
      </c>
      <c r="D35" s="33" t="s">
        <v>725</v>
      </c>
      <c r="E35" s="34" t="s">
        <v>802</v>
      </c>
      <c r="F35" s="29" t="str">
        <f aca="false">SUBSTITUTE(A35," ","_")&amp;"_"&amp;SUBSTITUTE(B35," ","_")&amp;"_"&amp;SUBSTITUTE(C35," ","_")&amp;"_"&amp;SUBSTITUTE(D35," ","_")</f>
        <v>PEUGEOT_208_2012_-_on_DIN70</v>
      </c>
      <c r="G35" s="29" t="str">
        <f aca="false">SUBSTITUTE(A35," ","_")&amp;"_"&amp;SUBSTITUTE(B35," ","_")&amp;"_"&amp;SUBSTITUTE(C35," ","_")</f>
        <v>PEUGEOT_208_2012_-_on</v>
      </c>
      <c r="H35" s="20" t="str">
        <f aca="false">D35</f>
        <v>DIN70</v>
      </c>
      <c r="I35" s="20" t="str">
        <f aca="false">E35</f>
        <v>If the vehicle is equipped with start/stop technology, the recommended battery is ENERGIZER AGM</v>
      </c>
      <c r="K35" s="29" t="n">
        <f aca="false">VLOOKUP(G35,model!$F$2:$K$620,6,0)</f>
        <v>499</v>
      </c>
      <c r="L35" s="20" t="e">
        <f aca="false">VLOOKUP(E35,product_2!$B$2:$C$46,2,0)</f>
        <v>#N/A</v>
      </c>
    </row>
    <row r="36" s="29" customFormat="true" ht="13.8" hidden="false" customHeight="false" outlineLevel="0" collapsed="false">
      <c r="A36" s="20" t="s">
        <v>34</v>
      </c>
      <c r="B36" s="20" t="s">
        <v>594</v>
      </c>
      <c r="C36" s="20" t="s">
        <v>141</v>
      </c>
      <c r="D36" s="20" t="s">
        <v>725</v>
      </c>
      <c r="E36" s="20"/>
      <c r="F36" s="29" t="str">
        <f aca="false">SUBSTITUTE(A36," ","_")&amp;"_"&amp;SUBSTITUTE(B36," ","_")&amp;"_"&amp;SUBSTITUTE(C36," ","_")&amp;"_"&amp;SUBSTITUTE(D36," ","_")</f>
        <v>PEUGEOT_Expert_2012_-_on_DIN70</v>
      </c>
      <c r="G36" s="29" t="str">
        <f aca="false">SUBSTITUTE(A36," ","_")&amp;"_"&amp;SUBSTITUTE(B36," ","_")&amp;"_"&amp;SUBSTITUTE(C36," ","_")</f>
        <v>PEUGEOT_Expert_2012_-_on</v>
      </c>
      <c r="H36" s="20" t="str">
        <f aca="false">D36</f>
        <v>DIN70</v>
      </c>
      <c r="I36" s="20"/>
      <c r="K36" s="29" t="n">
        <f aca="false">VLOOKUP(G36,model!$F$2:$K$620,6,0)</f>
        <v>500</v>
      </c>
      <c r="L36" s="20" t="e">
        <f aca="false">VLOOKUP(E36,product_2!$B$2:$C$46,2,0)</f>
        <v>#N/A</v>
      </c>
    </row>
    <row r="37" s="29" customFormat="true" ht="13.8" hidden="false" customHeight="false" outlineLevel="0" collapsed="false">
      <c r="A37" s="20" t="s">
        <v>34</v>
      </c>
      <c r="B37" s="20" t="s">
        <v>595</v>
      </c>
      <c r="C37" s="20" t="s">
        <v>141</v>
      </c>
      <c r="D37" s="20" t="s">
        <v>726</v>
      </c>
      <c r="E37" s="20"/>
      <c r="F37" s="29" t="str">
        <f aca="false">SUBSTITUTE(A37," ","_")&amp;"_"&amp;SUBSTITUTE(B37," ","_")&amp;"_"&amp;SUBSTITUTE(C37," ","_")&amp;"_"&amp;SUBSTITUTE(D37," ","_")</f>
        <v>PEUGEOT_RCZ_2012_-_on_DIN55</v>
      </c>
      <c r="G37" s="29" t="str">
        <f aca="false">SUBSTITUTE(A37," ","_")&amp;"_"&amp;SUBSTITUTE(B37," ","_")&amp;"_"&amp;SUBSTITUTE(C37," ","_")</f>
        <v>PEUGEOT_RCZ_2012_-_on</v>
      </c>
      <c r="H37" s="20" t="str">
        <f aca="false">D37</f>
        <v>DIN55</v>
      </c>
      <c r="I37" s="20"/>
      <c r="K37" s="29" t="n">
        <f aca="false">VLOOKUP(G37,model!$F$2:$K$620,6,0)</f>
        <v>501</v>
      </c>
      <c r="L37" s="20" t="e">
        <f aca="false">VLOOKUP(E37,product_2!$B$2:$C$46,2,0)</f>
        <v>#N/A</v>
      </c>
    </row>
    <row r="38" s="29" customFormat="true" ht="13.8" hidden="false" customHeight="false" outlineLevel="0" collapsed="false">
      <c r="A38" s="20" t="s">
        <v>34</v>
      </c>
      <c r="B38" s="20" t="s">
        <v>596</v>
      </c>
      <c r="C38" s="20"/>
      <c r="D38" s="20" t="s">
        <v>723</v>
      </c>
      <c r="E38" s="20" t="s">
        <v>723</v>
      </c>
      <c r="F38" s="29" t="str">
        <f aca="false">SUBSTITUTE(A38," ","_")&amp;"_"&amp;SUBSTITUTE(B38," ","_")&amp;"_"&amp;SUBSTITUTE(C38," ","_")&amp;"_"&amp;SUBSTITUTE(D38," ","_")</f>
        <v>PEUGEOT_Partner_Van__DIN88</v>
      </c>
      <c r="G38" s="29" t="str">
        <f aca="false">SUBSTITUTE(A38," ","_")&amp;"_"&amp;SUBSTITUTE(B38," ","_")&amp;"_"&amp;SUBSTITUTE(C38," ","_")</f>
        <v>PEUGEOT_Partner_Van_</v>
      </c>
      <c r="H38" s="20" t="str">
        <f aca="false">D38</f>
        <v>DIN88</v>
      </c>
      <c r="I38" s="20" t="str">
        <f aca="false">E38</f>
        <v>DIN88</v>
      </c>
      <c r="K38" s="29" t="n">
        <f aca="false">VLOOKUP(G38,model!$F$2:$K$620,6,0)</f>
        <v>502</v>
      </c>
      <c r="L38" s="20" t="n">
        <f aca="false">VLOOKUP(E38,product_2!$B$2:$C$46,2,0)</f>
        <v>0</v>
      </c>
    </row>
    <row r="39" s="29" customFormat="true" ht="13.8" hidden="false" customHeight="false" outlineLevel="0" collapsed="false">
      <c r="A39" s="35" t="s">
        <v>32</v>
      </c>
      <c r="B39" s="35"/>
      <c r="C39" s="36"/>
      <c r="D39" s="36"/>
      <c r="E39" s="36"/>
      <c r="F39" s="29" t="str">
        <f aca="false">SUBSTITUTE(A39," ","_")&amp;"_"&amp;SUBSTITUTE(B39," ","_")&amp;"_"&amp;SUBSTITUTE(C39," ","_")&amp;"_"&amp;SUBSTITUTE(D39," ","_")</f>
        <v>NISSAN___</v>
      </c>
      <c r="G39" s="29" t="str">
        <f aca="false">SUBSTITUTE(A39," ","_")&amp;"_"&amp;SUBSTITUTE(B39," ","_")&amp;"_"&amp;SUBSTITUTE(C39," ","_")</f>
        <v>NISSAN__</v>
      </c>
      <c r="H39" s="20"/>
      <c r="I39" s="20"/>
      <c r="K39" s="29" t="e">
        <f aca="false">VLOOKUP(G39,model!$F$2:$K$620,6,0)</f>
        <v>#N/A</v>
      </c>
      <c r="L39" s="20" t="e">
        <f aca="false">VLOOKUP(E39,product_2!$B$2:$C$46,2,0)</f>
        <v>#N/A</v>
      </c>
    </row>
    <row r="40" s="29" customFormat="true" ht="13.8" hidden="false" customHeight="false" outlineLevel="0" collapsed="false">
      <c r="A40" s="20" t="s">
        <v>801</v>
      </c>
      <c r="B40" s="20" t="s">
        <v>788</v>
      </c>
      <c r="C40" s="20" t="s">
        <v>790</v>
      </c>
      <c r="D40" s="20" t="s">
        <v>791</v>
      </c>
      <c r="E40" s="20" t="s">
        <v>792</v>
      </c>
      <c r="F40" s="29" t="str">
        <f aca="false">SUBSTITUTE(A40," ","_")&amp;"_"&amp;SUBSTITUTE(B40," ","_")&amp;"_"&amp;SUBSTITUTE(C40," ","_")&amp;"_"&amp;SUBSTITUTE(D40," ","_")</f>
        <v>Brand__Make_Year_Model_OE_Battery_</v>
      </c>
      <c r="G40" s="29" t="str">
        <f aca="false">SUBSTITUTE(A40," ","_")&amp;"_"&amp;SUBSTITUTE(B40," ","_")&amp;"_"&amp;SUBSTITUTE(C40," ","_")</f>
        <v>Brand__Make_Year_Model</v>
      </c>
      <c r="H40" s="20" t="str">
        <f aca="false">D40</f>
        <v>OE Battery</v>
      </c>
      <c r="I40" s="20" t="str">
        <f aca="false">E40</f>
        <v>Energizer Replacement</v>
      </c>
      <c r="K40" s="29" t="e">
        <f aca="false">VLOOKUP(G40,model!$F$2:$K$620,6,0)</f>
        <v>#N/A</v>
      </c>
      <c r="L40" s="20" t="e">
        <f aca="false">VLOOKUP(E40,product_2!$B$2:$C$46,2,0)</f>
        <v>#N/A</v>
      </c>
    </row>
    <row r="41" s="29" customFormat="true" ht="13.8" hidden="false" customHeight="false" outlineLevel="0" collapsed="false">
      <c r="A41" s="20"/>
      <c r="B41" s="20"/>
      <c r="C41" s="20"/>
      <c r="D41" s="20"/>
      <c r="E41" s="20"/>
      <c r="F41" s="29" t="str">
        <f aca="false">SUBSTITUTE(A41," ","_")&amp;"_"&amp;SUBSTITUTE(B41," ","_")&amp;"_"&amp;SUBSTITUTE(C41," ","_")&amp;"_"&amp;SUBSTITUTE(D41," ","_")</f>
        <v>___</v>
      </c>
      <c r="G41" s="29" t="str">
        <f aca="false">SUBSTITUTE(A41," ","_")&amp;"_"&amp;SUBSTITUTE(B41," ","_")&amp;"_"&amp;SUBSTITUTE(C41," ","_")</f>
        <v>__</v>
      </c>
      <c r="H41" s="20"/>
      <c r="I41" s="20"/>
      <c r="K41" s="29" t="e">
        <f aca="false">VLOOKUP(G41,model!$F$2:$K$620,6,0)</f>
        <v>#N/A</v>
      </c>
      <c r="L41" s="20" t="e">
        <f aca="false">VLOOKUP(E41,product_2!$B$2:$C$46,2,0)</f>
        <v>#N/A</v>
      </c>
    </row>
    <row r="42" s="29" customFormat="true" ht="13.8" hidden="false" customHeight="false" outlineLevel="0" collapsed="false">
      <c r="A42" s="35" t="s">
        <v>32</v>
      </c>
      <c r="B42" s="20" t="s">
        <v>544</v>
      </c>
      <c r="C42" s="20" t="s">
        <v>175</v>
      </c>
      <c r="D42" s="20" t="s">
        <v>719</v>
      </c>
      <c r="E42" s="20" t="s">
        <v>798</v>
      </c>
      <c r="F42" s="29" t="str">
        <f aca="false">SUBSTITUTE(A42," ","_")&amp;"_"&amp;SUBSTITUTE(B42," ","_")&amp;"_"&amp;SUBSTITUTE(C42," ","_")&amp;"_"&amp;SUBSTITUTE(D42," ","_")</f>
        <v>NISSAN_Cefiro_1989_-_on_NS50</v>
      </c>
      <c r="G42" s="29" t="str">
        <f aca="false">SUBSTITUTE(A42," ","_")&amp;"_"&amp;SUBSTITUTE(B42," ","_")&amp;"_"&amp;SUBSTITUTE(C42," ","_")</f>
        <v>NISSAN_Cefiro_1989_-_on</v>
      </c>
      <c r="H42" s="20" t="str">
        <f aca="false">D42</f>
        <v>NS50</v>
      </c>
      <c r="I42" s="20" t="str">
        <f aca="false">E42</f>
        <v>D23L</v>
      </c>
      <c r="K42" s="29" t="n">
        <f aca="false">VLOOKUP(G42,model!$F$2:$K$620,6,0)</f>
        <v>443</v>
      </c>
      <c r="L42" s="20" t="n">
        <f aca="false">VLOOKUP(E42,product_2!$B$2:$C$46,2,0)</f>
        <v>0</v>
      </c>
    </row>
    <row r="43" s="29" customFormat="true" ht="13.8" hidden="false" customHeight="false" outlineLevel="0" collapsed="false">
      <c r="A43" s="35" t="s">
        <v>32</v>
      </c>
      <c r="B43" s="20" t="s">
        <v>545</v>
      </c>
      <c r="C43" s="20" t="s">
        <v>546</v>
      </c>
      <c r="D43" s="20" t="s">
        <v>718</v>
      </c>
      <c r="E43" s="20" t="s">
        <v>797</v>
      </c>
      <c r="F43" s="29" t="str">
        <f aca="false">SUBSTITUTE(A43," ","_")&amp;"_"&amp;SUBSTITUTE(B43," ","_")&amp;"_"&amp;SUBSTITUTE(C43," ","_")&amp;"_"&amp;SUBSTITUTE(D43," ","_")</f>
        <v>NISSAN_Classic_1988_-_1993_N70</v>
      </c>
      <c r="G43" s="29" t="str">
        <f aca="false">SUBSTITUTE(A43," ","_")&amp;"_"&amp;SUBSTITUTE(B43," ","_")&amp;"_"&amp;SUBSTITUTE(C43," ","_")</f>
        <v>NISSAN_Classic_1988_-_1993</v>
      </c>
      <c r="H43" s="20" t="str">
        <f aca="false">D43</f>
        <v>N70</v>
      </c>
      <c r="I43" s="20" t="str">
        <f aca="false">E43</f>
        <v>D31L</v>
      </c>
      <c r="K43" s="29" t="n">
        <f aca="false">VLOOKUP(G43,model!$F$2:$K$620,6,0)</f>
        <v>444</v>
      </c>
      <c r="L43" s="20" t="n">
        <f aca="false">VLOOKUP(E43,product_2!$B$2:$C$46,2,0)</f>
        <v>0</v>
      </c>
    </row>
    <row r="44" s="29" customFormat="true" ht="13.8" hidden="false" customHeight="false" outlineLevel="0" collapsed="false">
      <c r="A44" s="35" t="s">
        <v>32</v>
      </c>
      <c r="B44" s="20" t="s">
        <v>547</v>
      </c>
      <c r="C44" s="20" t="s">
        <v>173</v>
      </c>
      <c r="D44" s="20" t="s">
        <v>718</v>
      </c>
      <c r="E44" s="20" t="s">
        <v>797</v>
      </c>
      <c r="F44" s="29" t="str">
        <f aca="false">SUBSTITUTE(A44," ","_")&amp;"_"&amp;SUBSTITUTE(B44," ","_")&amp;"_"&amp;SUBSTITUTE(C44," ","_")&amp;"_"&amp;SUBSTITUTE(D44," ","_")</f>
        <v>NISSAN_Eagle_1991_-_1999_N70</v>
      </c>
      <c r="G44" s="29" t="str">
        <f aca="false">SUBSTITUTE(A44," ","_")&amp;"_"&amp;SUBSTITUTE(B44," ","_")&amp;"_"&amp;SUBSTITUTE(C44," ","_")</f>
        <v>NISSAN_Eagle_1991_-_1999</v>
      </c>
      <c r="H44" s="20" t="str">
        <f aca="false">D44</f>
        <v>N70</v>
      </c>
      <c r="I44" s="20" t="str">
        <f aca="false">E44</f>
        <v>D31L</v>
      </c>
      <c r="K44" s="29" t="n">
        <f aca="false">VLOOKUP(G44,model!$F$2:$K$620,6,0)</f>
        <v>445</v>
      </c>
      <c r="L44" s="20" t="n">
        <f aca="false">VLOOKUP(E44,product_2!$B$2:$C$46,2,0)</f>
        <v>0</v>
      </c>
    </row>
    <row r="45" s="29" customFormat="true" ht="13.8" hidden="false" customHeight="false" outlineLevel="0" collapsed="false">
      <c r="A45" s="35" t="s">
        <v>32</v>
      </c>
      <c r="B45" s="20" t="s">
        <v>548</v>
      </c>
      <c r="C45" s="20"/>
      <c r="D45" s="20" t="s">
        <v>718</v>
      </c>
      <c r="E45" s="20" t="s">
        <v>797</v>
      </c>
      <c r="F45" s="29" t="str">
        <f aca="false">SUBSTITUTE(A45," ","_")&amp;"_"&amp;SUBSTITUTE(B45," ","_")&amp;"_"&amp;SUBSTITUTE(C45," ","_")&amp;"_"&amp;SUBSTITUTE(D45," ","_")</f>
        <v>NISSAN_Estate_2.7_(E25)_New_Estate__N70</v>
      </c>
      <c r="G45" s="29" t="str">
        <f aca="false">SUBSTITUTE(A45," ","_")&amp;"_"&amp;SUBSTITUTE(B45," ","_")&amp;"_"&amp;SUBSTITUTE(C45," ","_")</f>
        <v>NISSAN_Estate_2.7_(E25)_New_Estate_</v>
      </c>
      <c r="H45" s="20" t="str">
        <f aca="false">D45</f>
        <v>N70</v>
      </c>
      <c r="I45" s="20" t="str">
        <f aca="false">E45</f>
        <v>D31L</v>
      </c>
      <c r="K45" s="29" t="n">
        <f aca="false">VLOOKUP(G45,model!$F$2:$K$620,6,0)</f>
        <v>446</v>
      </c>
      <c r="L45" s="20" t="n">
        <f aca="false">VLOOKUP(E45,product_2!$B$2:$C$46,2,0)</f>
        <v>0</v>
      </c>
    </row>
    <row r="46" s="29" customFormat="true" ht="13.8" hidden="false" customHeight="false" outlineLevel="0" collapsed="false">
      <c r="A46" s="35" t="s">
        <v>32</v>
      </c>
      <c r="B46" s="20" t="s">
        <v>549</v>
      </c>
      <c r="C46" s="20"/>
      <c r="D46" s="20" t="s">
        <v>718</v>
      </c>
      <c r="E46" s="20" t="s">
        <v>797</v>
      </c>
      <c r="F46" s="29" t="str">
        <f aca="false">SUBSTITUTE(A46," ","_")&amp;"_"&amp;SUBSTITUTE(B46," ","_")&amp;"_"&amp;SUBSTITUTE(C46," ","_")&amp;"_"&amp;SUBSTITUTE(D46," ","_")</f>
        <v>NISSAN_Estate_2.7_(E25)_Closed_Van__N70</v>
      </c>
      <c r="G46" s="29" t="str">
        <f aca="false">SUBSTITUTE(A46," ","_")&amp;"_"&amp;SUBSTITUTE(B46," ","_")&amp;"_"&amp;SUBSTITUTE(C46," ","_")</f>
        <v>NISSAN_Estate_2.7_(E25)_Closed_Van_</v>
      </c>
      <c r="H46" s="20" t="str">
        <f aca="false">D46</f>
        <v>N70</v>
      </c>
      <c r="I46" s="20" t="str">
        <f aca="false">E46</f>
        <v>D31L</v>
      </c>
      <c r="K46" s="29" t="n">
        <f aca="false">VLOOKUP(G46,model!$F$2:$K$620,6,0)</f>
        <v>447</v>
      </c>
      <c r="L46" s="20" t="n">
        <f aca="false">VLOOKUP(E46,product_2!$B$2:$C$46,2,0)</f>
        <v>0</v>
      </c>
    </row>
    <row r="47" s="29" customFormat="true" ht="13.8" hidden="false" customHeight="false" outlineLevel="0" collapsed="false">
      <c r="A47" s="35" t="s">
        <v>32</v>
      </c>
      <c r="B47" s="20" t="s">
        <v>550</v>
      </c>
      <c r="C47" s="20" t="s">
        <v>91</v>
      </c>
      <c r="D47" s="20" t="s">
        <v>719</v>
      </c>
      <c r="E47" s="20" t="s">
        <v>798</v>
      </c>
      <c r="F47" s="29" t="str">
        <f aca="false">SUBSTITUTE(A47," ","_")&amp;"_"&amp;SUBSTITUTE(B47," ","_")&amp;"_"&amp;SUBSTITUTE(C47," ","_")&amp;"_"&amp;SUBSTITUTE(D47," ","_")</f>
        <v>NISSAN_Exalta_2000_-_on_NS50</v>
      </c>
      <c r="G47" s="29" t="str">
        <f aca="false">SUBSTITUTE(A47," ","_")&amp;"_"&amp;SUBSTITUTE(B47," ","_")&amp;"_"&amp;SUBSTITUTE(C47," ","_")</f>
        <v>NISSAN_Exalta_2000_-_on</v>
      </c>
      <c r="H47" s="20" t="str">
        <f aca="false">D47</f>
        <v>NS50</v>
      </c>
      <c r="I47" s="20" t="str">
        <f aca="false">E47</f>
        <v>D23L</v>
      </c>
      <c r="K47" s="29" t="n">
        <f aca="false">VLOOKUP(G47,model!$F$2:$K$620,6,0)</f>
        <v>448</v>
      </c>
      <c r="L47" s="20" t="n">
        <f aca="false">VLOOKUP(E47,product_2!$B$2:$C$46,2,0)</f>
        <v>0</v>
      </c>
    </row>
    <row r="48" s="29" customFormat="true" ht="13.8" hidden="false" customHeight="false" outlineLevel="0" collapsed="false">
      <c r="A48" s="35" t="s">
        <v>32</v>
      </c>
      <c r="B48" s="20" t="s">
        <v>551</v>
      </c>
      <c r="C48" s="20" t="s">
        <v>185</v>
      </c>
      <c r="D48" s="20" t="s">
        <v>718</v>
      </c>
      <c r="E48" s="20" t="s">
        <v>803</v>
      </c>
      <c r="F48" s="29" t="str">
        <f aca="false">SUBSTITUTE(A48," ","_")&amp;"_"&amp;SUBSTITUTE(B48," ","_")&amp;"_"&amp;SUBSTITUTE(C48," ","_")&amp;"_"&amp;SUBSTITUTE(D48," ","_")</f>
        <v>NISSAN_Frontier_1999_-_on_N70</v>
      </c>
      <c r="G48" s="29" t="str">
        <f aca="false">SUBSTITUTE(A48," ","_")&amp;"_"&amp;SUBSTITUTE(B48," ","_")&amp;"_"&amp;SUBSTITUTE(C48," ","_")</f>
        <v>NISSAN_Frontier_1999_-_on</v>
      </c>
      <c r="H48" s="20" t="str">
        <f aca="false">D48</f>
        <v>N70</v>
      </c>
      <c r="I48" s="20" t="str">
        <f aca="false">E48</f>
        <v>D31R</v>
      </c>
      <c r="K48" s="29" t="n">
        <f aca="false">VLOOKUP(G48,model!$F$2:$K$620,6,0)</f>
        <v>449</v>
      </c>
      <c r="L48" s="20" t="n">
        <f aca="false">VLOOKUP(E48,product_2!$B$2:$C$46,2,0)</f>
        <v>0</v>
      </c>
    </row>
    <row r="49" s="29" customFormat="true" ht="13.8" hidden="false" customHeight="false" outlineLevel="0" collapsed="false">
      <c r="A49" s="35" t="s">
        <v>32</v>
      </c>
      <c r="B49" s="20" t="s">
        <v>552</v>
      </c>
      <c r="C49" s="20"/>
      <c r="D49" s="20" t="s">
        <v>718</v>
      </c>
      <c r="E49" s="20" t="s">
        <v>803</v>
      </c>
      <c r="F49" s="29" t="str">
        <f aca="false">SUBSTITUTE(A49," ","_")&amp;"_"&amp;SUBSTITUTE(B49," ","_")&amp;"_"&amp;SUBSTITUTE(C49," ","_")&amp;"_"&amp;SUBSTITUTE(D49," ","_")</f>
        <v>NISSAN_Frontier_Bravado__N70</v>
      </c>
      <c r="G49" s="29" t="str">
        <f aca="false">SUBSTITUTE(A49," ","_")&amp;"_"&amp;SUBSTITUTE(B49," ","_")&amp;"_"&amp;SUBSTITUTE(C49," ","_")</f>
        <v>NISSAN_Frontier_Bravado_</v>
      </c>
      <c r="H49" s="20" t="str">
        <f aca="false">D49</f>
        <v>N70</v>
      </c>
      <c r="I49" s="20" t="str">
        <f aca="false">E49</f>
        <v>D31R</v>
      </c>
      <c r="K49" s="29" t="n">
        <f aca="false">VLOOKUP(G49,model!$F$2:$K$620,6,0)</f>
        <v>450</v>
      </c>
      <c r="L49" s="20" t="n">
        <f aca="false">VLOOKUP(E49,product_2!$B$2:$C$46,2,0)</f>
        <v>0</v>
      </c>
    </row>
    <row r="50" s="29" customFormat="true" ht="13.8" hidden="false" customHeight="false" outlineLevel="0" collapsed="false">
      <c r="A50" s="35" t="s">
        <v>32</v>
      </c>
      <c r="B50" s="20" t="s">
        <v>553</v>
      </c>
      <c r="C50" s="20" t="s">
        <v>75</v>
      </c>
      <c r="D50" s="20" t="s">
        <v>718</v>
      </c>
      <c r="E50" s="20" t="s">
        <v>797</v>
      </c>
      <c r="F50" s="29" t="str">
        <f aca="false">SUBSTITUTE(A50," ","_")&amp;"_"&amp;SUBSTITUTE(B50," ","_")&amp;"_"&amp;SUBSTITUTE(C50," ","_")&amp;"_"&amp;SUBSTITUTE(D50," ","_")</f>
        <v>NISSAN_Frontier_Navarra_2.5_CRDI_Turbo_2007_-_on_N70</v>
      </c>
      <c r="G50" s="29" t="str">
        <f aca="false">SUBSTITUTE(A50," ","_")&amp;"_"&amp;SUBSTITUTE(B50," ","_")&amp;"_"&amp;SUBSTITUTE(C50," ","_")</f>
        <v>NISSAN_Frontier_Navarra_2.5_CRDI_Turbo_2007_-_on</v>
      </c>
      <c r="H50" s="20" t="str">
        <f aca="false">D50</f>
        <v>N70</v>
      </c>
      <c r="I50" s="20" t="str">
        <f aca="false">E50</f>
        <v>D31L</v>
      </c>
      <c r="K50" s="29" t="n">
        <f aca="false">VLOOKUP(G50,model!$F$2:$K$620,6,0)</f>
        <v>451</v>
      </c>
      <c r="L50" s="20" t="n">
        <f aca="false">VLOOKUP(E50,product_2!$B$2:$C$46,2,0)</f>
        <v>0</v>
      </c>
    </row>
    <row r="51" s="29" customFormat="true" ht="13.8" hidden="false" customHeight="false" outlineLevel="0" collapsed="false">
      <c r="A51" s="35" t="s">
        <v>32</v>
      </c>
      <c r="B51" s="20" t="s">
        <v>554</v>
      </c>
      <c r="C51" s="20" t="n">
        <v>2011</v>
      </c>
      <c r="D51" s="20" t="s">
        <v>718</v>
      </c>
      <c r="E51" s="20" t="s">
        <v>797</v>
      </c>
      <c r="F51" s="29" t="str">
        <f aca="false">SUBSTITUTE(A51," ","_")&amp;"_"&amp;SUBSTITUTE(B51," ","_")&amp;"_"&amp;SUBSTITUTE(C51," ","_")&amp;"_"&amp;SUBSTITUTE(D51," ","_")</f>
        <v>NISSAN_Frontier_Navarra_Brute_2.5_4x4_MT_2011_N70</v>
      </c>
      <c r="G51" s="29" t="str">
        <f aca="false">SUBSTITUTE(A51," ","_")&amp;"_"&amp;SUBSTITUTE(B51," ","_")&amp;"_"&amp;SUBSTITUTE(C51," ","_")</f>
        <v>NISSAN_Frontier_Navarra_Brute_2.5_4x4_MT_2011</v>
      </c>
      <c r="H51" s="20" t="str">
        <f aca="false">D51</f>
        <v>N70</v>
      </c>
      <c r="I51" s="20" t="str">
        <f aca="false">E51</f>
        <v>D31L</v>
      </c>
      <c r="K51" s="29" t="n">
        <f aca="false">VLOOKUP(G51,model!$F$2:$K$620,6,0)</f>
        <v>452</v>
      </c>
      <c r="L51" s="20" t="n">
        <f aca="false">VLOOKUP(E51,product_2!$B$2:$C$46,2,0)</f>
        <v>0</v>
      </c>
    </row>
    <row r="52" s="29" customFormat="true" ht="13.8" hidden="false" customHeight="false" outlineLevel="0" collapsed="false">
      <c r="A52" s="35" t="s">
        <v>32</v>
      </c>
      <c r="B52" s="20" t="s">
        <v>555</v>
      </c>
      <c r="C52" s="20" t="n">
        <v>2011</v>
      </c>
      <c r="D52" s="20" t="s">
        <v>718</v>
      </c>
      <c r="E52" s="20" t="s">
        <v>797</v>
      </c>
      <c r="F52" s="29" t="str">
        <f aca="false">SUBSTITUTE(A52," ","_")&amp;"_"&amp;SUBSTITUTE(B52," ","_")&amp;"_"&amp;SUBSTITUTE(C52," ","_")&amp;"_"&amp;SUBSTITUTE(D52," ","_")</f>
        <v>NISSAN_Frontier_Navarra_Brute_2.5XL_4x4_MT_2011_N70</v>
      </c>
      <c r="G52" s="29" t="str">
        <f aca="false">SUBSTITUTE(A52," ","_")&amp;"_"&amp;SUBSTITUTE(B52," ","_")&amp;"_"&amp;SUBSTITUTE(C52," ","_")</f>
        <v>NISSAN_Frontier_Navarra_Brute_2.5XL_4x4_MT_2011</v>
      </c>
      <c r="H52" s="20" t="str">
        <f aca="false">D52</f>
        <v>N70</v>
      </c>
      <c r="I52" s="20" t="str">
        <f aca="false">E52</f>
        <v>D31L</v>
      </c>
      <c r="K52" s="29" t="n">
        <f aca="false">VLOOKUP(G52,model!$F$2:$K$620,6,0)</f>
        <v>453</v>
      </c>
      <c r="L52" s="20" t="n">
        <f aca="false">VLOOKUP(E52,product_2!$B$2:$C$46,2,0)</f>
        <v>0</v>
      </c>
    </row>
    <row r="53" s="29" customFormat="true" ht="13.8" hidden="false" customHeight="false" outlineLevel="0" collapsed="false">
      <c r="A53" s="35" t="s">
        <v>32</v>
      </c>
      <c r="B53" s="20" t="s">
        <v>556</v>
      </c>
      <c r="C53" s="20" t="n">
        <v>2011</v>
      </c>
      <c r="D53" s="20" t="s">
        <v>718</v>
      </c>
      <c r="E53" s="20" t="s">
        <v>797</v>
      </c>
      <c r="F53" s="29" t="str">
        <f aca="false">SUBSTITUTE(A53," ","_")&amp;"_"&amp;SUBSTITUTE(B53," ","_")&amp;"_"&amp;SUBSTITUTE(C53," ","_")&amp;"_"&amp;SUBSTITUTE(D53," ","_")</f>
        <v>NISSAN_Frontier_Navarra_Krome_Edition_2.5_CRDI_4x4_MT_2011_N70</v>
      </c>
      <c r="G53" s="29" t="str">
        <f aca="false">SUBSTITUTE(A53," ","_")&amp;"_"&amp;SUBSTITUTE(B53," ","_")&amp;"_"&amp;SUBSTITUTE(C53," ","_")</f>
        <v>NISSAN_Frontier_Navarra_Krome_Edition_2.5_CRDI_4x4_MT_2011</v>
      </c>
      <c r="H53" s="20" t="str">
        <f aca="false">D53</f>
        <v>N70</v>
      </c>
      <c r="I53" s="20" t="str">
        <f aca="false">E53</f>
        <v>D31L</v>
      </c>
      <c r="K53" s="29" t="n">
        <f aca="false">VLOOKUP(G53,model!$F$2:$K$620,6,0)</f>
        <v>454</v>
      </c>
      <c r="L53" s="20" t="n">
        <f aca="false">VLOOKUP(E53,product_2!$B$2:$C$46,2,0)</f>
        <v>0</v>
      </c>
    </row>
    <row r="54" s="29" customFormat="true" ht="13.8" hidden="false" customHeight="false" outlineLevel="0" collapsed="false">
      <c r="A54" s="35" t="s">
        <v>32</v>
      </c>
      <c r="B54" s="20" t="s">
        <v>557</v>
      </c>
      <c r="C54" s="20" t="n">
        <v>2011</v>
      </c>
      <c r="D54" s="20" t="s">
        <v>718</v>
      </c>
      <c r="E54" s="20" t="s">
        <v>797</v>
      </c>
      <c r="F54" s="29" t="str">
        <f aca="false">SUBSTITUTE(A54," ","_")&amp;"_"&amp;SUBSTITUTE(B54," ","_")&amp;"_"&amp;SUBSTITUTE(C54," ","_")&amp;"_"&amp;SUBSTITUTE(D54," ","_")</f>
        <v>NISSAN_Frontier_Navarra_Krome_Edition_2.5_CRDI_4x4_AT_2011_N70</v>
      </c>
      <c r="G54" s="29" t="str">
        <f aca="false">SUBSTITUTE(A54," ","_")&amp;"_"&amp;SUBSTITUTE(B54," ","_")&amp;"_"&amp;SUBSTITUTE(C54," ","_")</f>
        <v>NISSAN_Frontier_Navarra_Krome_Edition_2.5_CRDI_4x4_AT_2011</v>
      </c>
      <c r="H54" s="20" t="str">
        <f aca="false">D54</f>
        <v>N70</v>
      </c>
      <c r="I54" s="20" t="str">
        <f aca="false">E54</f>
        <v>D31L</v>
      </c>
      <c r="K54" s="29" t="n">
        <f aca="false">VLOOKUP(G54,model!$F$2:$K$620,6,0)</f>
        <v>455</v>
      </c>
      <c r="L54" s="20" t="n">
        <f aca="false">VLOOKUP(E54,product_2!$B$2:$C$46,2,0)</f>
        <v>0</v>
      </c>
    </row>
    <row r="55" s="29" customFormat="true" ht="13.8" hidden="false" customHeight="false" outlineLevel="0" collapsed="false">
      <c r="A55" s="35" t="s">
        <v>32</v>
      </c>
      <c r="B55" s="20" t="s">
        <v>558</v>
      </c>
      <c r="C55" s="20" t="n">
        <v>2012</v>
      </c>
      <c r="D55" s="20" t="s">
        <v>720</v>
      </c>
      <c r="E55" s="20" t="s">
        <v>799</v>
      </c>
      <c r="F55" s="29" t="str">
        <f aca="false">SUBSTITUTE(A55," ","_")&amp;"_"&amp;SUBSTITUTE(B55," ","_")&amp;"_"&amp;SUBSTITUTE(C55," ","_")&amp;"_"&amp;SUBSTITUTE(D55," ","_")</f>
        <v>NISSAN_Almera_(N17)_1.2/1.5_(Versa_in_the_US)_2012_NS60</v>
      </c>
      <c r="G55" s="29" t="str">
        <f aca="false">SUBSTITUTE(A55," ","_")&amp;"_"&amp;SUBSTITUTE(B55," ","_")&amp;"_"&amp;SUBSTITUTE(C55," ","_")</f>
        <v>NISSAN_Almera_(N17)_1.2/1.5_(Versa_in_the_US)_2012</v>
      </c>
      <c r="H55" s="20" t="str">
        <f aca="false">D55</f>
        <v>NS60</v>
      </c>
      <c r="I55" s="20" t="str">
        <f aca="false">E55</f>
        <v>B24LS</v>
      </c>
      <c r="J55" s="29" t="n">
        <v>1985</v>
      </c>
      <c r="K55" s="29" t="n">
        <f aca="false">VLOOKUP(G55,model!$F$2:$K$620,6,0)</f>
        <v>456</v>
      </c>
      <c r="L55" s="20" t="n">
        <f aca="false">VLOOKUP(E55,product_2!$B$2:$C$46,2,0)</f>
        <v>0</v>
      </c>
    </row>
    <row r="56" s="29" customFormat="true" ht="13.8" hidden="false" customHeight="false" outlineLevel="0" collapsed="false">
      <c r="A56" s="35" t="s">
        <v>32</v>
      </c>
      <c r="B56" s="33" t="s">
        <v>559</v>
      </c>
      <c r="C56" s="33" t="n">
        <v>2015</v>
      </c>
      <c r="D56" s="20" t="s">
        <v>718</v>
      </c>
      <c r="E56" s="23" t="s">
        <v>804</v>
      </c>
      <c r="F56" s="29" t="str">
        <f aca="false">SUBSTITUTE(A56," ","_")&amp;"_"&amp;SUBSTITUTE(B56," ","_")&amp;"_"&amp;SUBSTITUTE(C56," ","_")&amp;"_"&amp;SUBSTITUTE(D56," ","_")</f>
        <v>NISSAN_NP300_Navarra_2.5LI_(All_Variants)_2015_N70</v>
      </c>
      <c r="G56" s="29" t="str">
        <f aca="false">SUBSTITUTE(A56," ","_")&amp;"_"&amp;SUBSTITUTE(B56," ","_")&amp;"_"&amp;SUBSTITUTE(C56," ","_")</f>
        <v>NISSAN_NP300_Navarra_2.5LI_(All_Variants)_2015</v>
      </c>
      <c r="H56" s="20" t="str">
        <f aca="false">D56</f>
        <v>N70</v>
      </c>
      <c r="I56" s="20" t="str">
        <f aca="false">E56</f>
        <v>110D31L</v>
      </c>
      <c r="K56" s="29" t="n">
        <f aca="false">VLOOKUP(G56,model!$F$2:$K$620,6,0)</f>
        <v>457</v>
      </c>
      <c r="L56" s="20" t="n">
        <f aca="false">VLOOKUP(E56,product_2!$B$2:$C$46,2,0)</f>
        <v>0</v>
      </c>
    </row>
    <row r="57" s="29" customFormat="true" ht="13.8" hidden="false" customHeight="false" outlineLevel="0" collapsed="false">
      <c r="A57" s="35" t="s">
        <v>32</v>
      </c>
      <c r="B57" s="33" t="s">
        <v>560</v>
      </c>
      <c r="C57" s="37"/>
      <c r="D57" s="13"/>
      <c r="E57" s="24"/>
      <c r="F57" s="29" t="str">
        <f aca="false">SUBSTITUTE(A57," ","_")&amp;"_"&amp;SUBSTITUTE(B57," ","_")&amp;"_"&amp;SUBSTITUTE(C57," ","_")&amp;"_"&amp;SUBSTITUTE(D57," ","_")</f>
        <v>NISSAN_Grand_Livina_1.8_XL_Elite__</v>
      </c>
      <c r="G57" s="29" t="str">
        <f aca="false">SUBSTITUTE(A57," ","_")&amp;"_"&amp;SUBSTITUTE(B57," ","_")&amp;"_"&amp;SUBSTITUTE(C57," ","_")</f>
        <v>NISSAN_Grand_Livina_1.8_XL_Elite_</v>
      </c>
      <c r="H57" s="20"/>
      <c r="I57" s="20"/>
      <c r="K57" s="29" t="n">
        <f aca="false">VLOOKUP(G57,model!$F$2:$K$620,6,0)</f>
        <v>458</v>
      </c>
      <c r="L57" s="20" t="e">
        <f aca="false">VLOOKUP(E57,product_2!$B$2:$C$46,2,0)</f>
        <v>#N/A</v>
      </c>
    </row>
    <row r="58" s="29" customFormat="true" ht="13.8" hidden="false" customHeight="false" outlineLevel="0" collapsed="false">
      <c r="A58" s="35" t="s">
        <v>32</v>
      </c>
      <c r="B58" s="33" t="s">
        <v>561</v>
      </c>
      <c r="C58" s="38"/>
      <c r="D58" s="13" t="s">
        <v>720</v>
      </c>
      <c r="E58" s="39" t="s">
        <v>799</v>
      </c>
      <c r="F58" s="29" t="str">
        <f aca="false">SUBSTITUTE(A58," ","_")&amp;"_"&amp;SUBSTITUTE(B58," ","_")&amp;"_"&amp;SUBSTITUTE(C58," ","_")&amp;"_"&amp;SUBSTITUTE(D58," ","_")</f>
        <v>NISSAN_Grand_Livina_1.8_XR_Luxury___NS60</v>
      </c>
      <c r="G58" s="29" t="str">
        <f aca="false">SUBSTITUTE(A58," ","_")&amp;"_"&amp;SUBSTITUTE(B58," ","_")&amp;"_"&amp;SUBSTITUTE(C58," ","_")</f>
        <v>NISSAN_Grand_Livina_1.8_XR_Luxury__</v>
      </c>
      <c r="H58" s="20" t="str">
        <f aca="false">D58</f>
        <v>NS60</v>
      </c>
      <c r="I58" s="20" t="str">
        <f aca="false">E58</f>
        <v>B24LS</v>
      </c>
      <c r="J58" s="29" t="n">
        <v>1985</v>
      </c>
      <c r="K58" s="29" t="n">
        <f aca="false">VLOOKUP(G58,model!$F$2:$K$620,6,0)</f>
        <v>459</v>
      </c>
      <c r="L58" s="20" t="n">
        <f aca="false">VLOOKUP(E58,product_2!$B$2:$C$46,2,0)</f>
        <v>0</v>
      </c>
    </row>
    <row r="59" s="29" customFormat="true" ht="13.8" hidden="false" customHeight="false" outlineLevel="0" collapsed="false">
      <c r="A59" s="35" t="s">
        <v>32</v>
      </c>
      <c r="B59" s="33" t="s">
        <v>562</v>
      </c>
      <c r="C59" s="40"/>
      <c r="D59" s="41"/>
      <c r="E59" s="42"/>
      <c r="F59" s="29" t="str">
        <f aca="false">SUBSTITUTE(A59," ","_")&amp;"_"&amp;SUBSTITUTE(B59," ","_")&amp;"_"&amp;SUBSTITUTE(C59," ","_")&amp;"_"&amp;SUBSTITUTE(D59," ","_")</f>
        <v>NISSAN_Grand_Livina_2.8_XV_Elegance__</v>
      </c>
      <c r="G59" s="29" t="str">
        <f aca="false">SUBSTITUTE(A59," ","_")&amp;"_"&amp;SUBSTITUTE(B59," ","_")&amp;"_"&amp;SUBSTITUTE(C59," ","_")</f>
        <v>NISSAN_Grand_Livina_2.8_XV_Elegance_</v>
      </c>
      <c r="H59" s="20"/>
      <c r="I59" s="20"/>
      <c r="K59" s="29" t="n">
        <f aca="false">VLOOKUP(G59,model!$F$2:$K$620,6,0)</f>
        <v>460</v>
      </c>
      <c r="L59" s="20" t="e">
        <f aca="false">VLOOKUP(E59,product_2!$B$2:$C$46,2,0)</f>
        <v>#N/A</v>
      </c>
    </row>
    <row r="60" s="29" customFormat="true" ht="13.8" hidden="false" customHeight="false" outlineLevel="0" collapsed="false">
      <c r="A60" s="35" t="s">
        <v>32</v>
      </c>
      <c r="B60" s="20" t="s">
        <v>563</v>
      </c>
      <c r="C60" s="41" t="s">
        <v>564</v>
      </c>
      <c r="D60" s="41" t="s">
        <v>719</v>
      </c>
      <c r="E60" s="20" t="s">
        <v>798</v>
      </c>
      <c r="F60" s="29" t="str">
        <f aca="false">SUBSTITUTE(A60," ","_")&amp;"_"&amp;SUBSTITUTE(B60," ","_")&amp;"_"&amp;SUBSTITUTE(C60," ","_")&amp;"_"&amp;SUBSTITUTE(D60," ","_")</f>
        <v>NISSAN_Maxima_1987_-_1991_NS50</v>
      </c>
      <c r="G60" s="29" t="str">
        <f aca="false">SUBSTITUTE(A60," ","_")&amp;"_"&amp;SUBSTITUTE(B60," ","_")&amp;"_"&amp;SUBSTITUTE(C60," ","_")</f>
        <v>NISSAN_Maxima_1987_-_1991</v>
      </c>
      <c r="H60" s="20" t="str">
        <f aca="false">D60</f>
        <v>NS50</v>
      </c>
      <c r="I60" s="20" t="str">
        <f aca="false">E60</f>
        <v>D23L</v>
      </c>
      <c r="K60" s="29" t="n">
        <f aca="false">VLOOKUP(G60,model!$F$2:$K$620,6,0)</f>
        <v>461</v>
      </c>
      <c r="L60" s="20" t="n">
        <f aca="false">VLOOKUP(E60,product_2!$B$2:$C$46,2,0)</f>
        <v>0</v>
      </c>
    </row>
    <row r="61" s="29" customFormat="true" ht="13.8" hidden="false" customHeight="false" outlineLevel="0" collapsed="false">
      <c r="A61" s="35" t="s">
        <v>32</v>
      </c>
      <c r="B61" s="20" t="s">
        <v>565</v>
      </c>
      <c r="C61" s="20" t="n">
        <v>2015</v>
      </c>
      <c r="D61" s="20" t="s">
        <v>719</v>
      </c>
      <c r="E61" s="20" t="s">
        <v>798</v>
      </c>
      <c r="F61" s="29" t="str">
        <f aca="false">SUBSTITUTE(A61," ","_")&amp;"_"&amp;SUBSTITUTE(B61," ","_")&amp;"_"&amp;SUBSTITUTE(C61," ","_")&amp;"_"&amp;SUBSTITUTE(D61," ","_")</f>
        <v>NISSAN_Altima_2015_NS50</v>
      </c>
      <c r="G61" s="29" t="str">
        <f aca="false">SUBSTITUTE(A61," ","_")&amp;"_"&amp;SUBSTITUTE(B61," ","_")&amp;"_"&amp;SUBSTITUTE(C61," ","_")</f>
        <v>NISSAN_Altima_2015</v>
      </c>
      <c r="H61" s="20" t="str">
        <f aca="false">D61</f>
        <v>NS50</v>
      </c>
      <c r="I61" s="20" t="str">
        <f aca="false">E61</f>
        <v>D23L</v>
      </c>
      <c r="K61" s="29" t="n">
        <f aca="false">VLOOKUP(G61,model!$F$2:$K$620,6,0)</f>
        <v>462</v>
      </c>
      <c r="L61" s="20" t="n">
        <f aca="false">VLOOKUP(E61,product_2!$B$2:$C$46,2,0)</f>
        <v>0</v>
      </c>
    </row>
    <row r="62" s="29" customFormat="true" ht="13.8" hidden="false" customHeight="false" outlineLevel="0" collapsed="false">
      <c r="A62" s="35" t="s">
        <v>32</v>
      </c>
      <c r="B62" s="20" t="s">
        <v>566</v>
      </c>
      <c r="C62" s="20"/>
      <c r="D62" s="20" t="s">
        <v>719</v>
      </c>
      <c r="E62" s="20" t="s">
        <v>798</v>
      </c>
      <c r="F62" s="29" t="str">
        <f aca="false">SUBSTITUTE(A62," ","_")&amp;"_"&amp;SUBSTITUTE(B62," ","_")&amp;"_"&amp;SUBSTITUTE(C62," ","_")&amp;"_"&amp;SUBSTITUTE(D62," ","_")</f>
        <v>NISSAN_Murano___NS50</v>
      </c>
      <c r="G62" s="29" t="str">
        <f aca="false">SUBSTITUTE(A62," ","_")&amp;"_"&amp;SUBSTITUTE(B62," ","_")&amp;"_"&amp;SUBSTITUTE(C62," ","_")</f>
        <v>NISSAN_Murano__</v>
      </c>
      <c r="H62" s="20" t="str">
        <f aca="false">D62</f>
        <v>NS50</v>
      </c>
      <c r="I62" s="20" t="str">
        <f aca="false">E62</f>
        <v>D23L</v>
      </c>
      <c r="K62" s="29" t="n">
        <f aca="false">VLOOKUP(G62,model!$F$2:$K$620,6,0)</f>
        <v>463</v>
      </c>
      <c r="L62" s="20" t="n">
        <f aca="false">VLOOKUP(E62,product_2!$B$2:$C$46,2,0)</f>
        <v>0</v>
      </c>
    </row>
    <row r="63" s="29" customFormat="true" ht="13.8" hidden="false" customHeight="false" outlineLevel="0" collapsed="false">
      <c r="A63" s="35" t="s">
        <v>32</v>
      </c>
      <c r="B63" s="20" t="s">
        <v>567</v>
      </c>
      <c r="C63" s="20" t="s">
        <v>171</v>
      </c>
      <c r="D63" s="20" t="s">
        <v>718</v>
      </c>
      <c r="E63" s="20" t="s">
        <v>797</v>
      </c>
      <c r="F63" s="29" t="str">
        <f aca="false">SUBSTITUTE(A63," ","_")&amp;"_"&amp;SUBSTITUTE(B63," ","_")&amp;"_"&amp;SUBSTITUTE(C63," ","_")&amp;"_"&amp;SUBSTITUTE(D63," ","_")</f>
        <v>NISSAN_Pathfinder_1989_-_1999_N70</v>
      </c>
      <c r="G63" s="29" t="str">
        <f aca="false">SUBSTITUTE(A63," ","_")&amp;"_"&amp;SUBSTITUTE(B63," ","_")&amp;"_"&amp;SUBSTITUTE(C63," ","_")</f>
        <v>NISSAN_Pathfinder_1989_-_1999</v>
      </c>
      <c r="H63" s="20" t="str">
        <f aca="false">D63</f>
        <v>N70</v>
      </c>
      <c r="I63" s="20" t="str">
        <f aca="false">E63</f>
        <v>D31L</v>
      </c>
      <c r="K63" s="29" t="n">
        <f aca="false">VLOOKUP(G63,model!$F$2:$K$620,6,0)</f>
        <v>464</v>
      </c>
      <c r="L63" s="20" t="n">
        <f aca="false">VLOOKUP(E63,product_2!$B$2:$C$46,2,0)</f>
        <v>0</v>
      </c>
    </row>
    <row r="64" s="29" customFormat="true" ht="13.8" hidden="false" customHeight="false" outlineLevel="0" collapsed="false">
      <c r="A64" s="35" t="s">
        <v>32</v>
      </c>
      <c r="B64" s="20" t="s">
        <v>568</v>
      </c>
      <c r="C64" s="20" t="s">
        <v>175</v>
      </c>
      <c r="D64" s="20" t="s">
        <v>718</v>
      </c>
      <c r="E64" s="20" t="s">
        <v>797</v>
      </c>
      <c r="F64" s="29" t="str">
        <f aca="false">SUBSTITUTE(A64," ","_")&amp;"_"&amp;SUBSTITUTE(B64," ","_")&amp;"_"&amp;SUBSTITUTE(C64," ","_")&amp;"_"&amp;SUBSTITUTE(D64," ","_")</f>
        <v>NISSAN_Patrol_1989_-_on_N70</v>
      </c>
      <c r="G64" s="29" t="str">
        <f aca="false">SUBSTITUTE(A64," ","_")&amp;"_"&amp;SUBSTITUTE(B64," ","_")&amp;"_"&amp;SUBSTITUTE(C64," ","_")</f>
        <v>NISSAN_Patrol_1989_-_on</v>
      </c>
      <c r="H64" s="20" t="str">
        <f aca="false">D64</f>
        <v>N70</v>
      </c>
      <c r="I64" s="20" t="str">
        <f aca="false">E64</f>
        <v>D31L</v>
      </c>
      <c r="K64" s="29" t="n">
        <f aca="false">VLOOKUP(G64,model!$F$2:$K$620,6,0)</f>
        <v>465</v>
      </c>
      <c r="L64" s="20" t="n">
        <f aca="false">VLOOKUP(E64,product_2!$B$2:$C$46,2,0)</f>
        <v>0</v>
      </c>
    </row>
    <row r="65" s="29" customFormat="true" ht="13.8" hidden="false" customHeight="false" outlineLevel="0" collapsed="false">
      <c r="A65" s="35" t="s">
        <v>32</v>
      </c>
      <c r="B65" s="20" t="s">
        <v>569</v>
      </c>
      <c r="C65" s="20" t="s">
        <v>75</v>
      </c>
      <c r="D65" s="20" t="s">
        <v>718</v>
      </c>
      <c r="E65" s="20" t="s">
        <v>797</v>
      </c>
      <c r="F65" s="29" t="str">
        <f aca="false">SUBSTITUTE(A65," ","_")&amp;"_"&amp;SUBSTITUTE(B65," ","_")&amp;"_"&amp;SUBSTITUTE(C65," ","_")&amp;"_"&amp;SUBSTITUTE(D65," ","_")</f>
        <v>NISSAN_Patrol_Safari_3.0_DSL_2007_-_on_N70</v>
      </c>
      <c r="G65" s="29" t="str">
        <f aca="false">SUBSTITUTE(A65," ","_")&amp;"_"&amp;SUBSTITUTE(B65," ","_")&amp;"_"&amp;SUBSTITUTE(C65," ","_")</f>
        <v>NISSAN_Patrol_Safari_3.0_DSL_2007_-_on</v>
      </c>
      <c r="H65" s="20" t="str">
        <f aca="false">D65</f>
        <v>N70</v>
      </c>
      <c r="I65" s="20" t="str">
        <f aca="false">E65</f>
        <v>D31L</v>
      </c>
      <c r="K65" s="29" t="n">
        <f aca="false">VLOOKUP(G65,model!$F$2:$K$620,6,0)</f>
        <v>466</v>
      </c>
      <c r="L65" s="20" t="n">
        <f aca="false">VLOOKUP(E65,product_2!$B$2:$C$46,2,0)</f>
        <v>0</v>
      </c>
    </row>
    <row r="66" s="29" customFormat="true" ht="13.8" hidden="false" customHeight="false" outlineLevel="0" collapsed="false">
      <c r="A66" s="35" t="s">
        <v>32</v>
      </c>
      <c r="B66" s="20" t="s">
        <v>570</v>
      </c>
      <c r="C66" s="20" t="s">
        <v>75</v>
      </c>
      <c r="D66" s="20" t="s">
        <v>718</v>
      </c>
      <c r="E66" s="20" t="s">
        <v>805</v>
      </c>
      <c r="F66" s="29" t="str">
        <f aca="false">SUBSTITUTE(A66," ","_")&amp;"_"&amp;SUBSTITUTE(B66," ","_")&amp;"_"&amp;SUBSTITUTE(C66," ","_")&amp;"_"&amp;SUBSTITUTE(D66," ","_")</f>
        <v>NISSAN_Patrol_Safari_4.5_Gas_2007_-_on_N70</v>
      </c>
      <c r="G66" s="29" t="str">
        <f aca="false">SUBSTITUTE(A66," ","_")&amp;"_"&amp;SUBSTITUTE(B66," ","_")&amp;"_"&amp;SUBSTITUTE(C66," ","_")</f>
        <v>NISSAN_Patrol_Safari_4.5_Gas_2007_-_on</v>
      </c>
      <c r="H66" s="20" t="str">
        <f aca="false">D66</f>
        <v>N70</v>
      </c>
      <c r="I66" s="20" t="str">
        <f aca="false">E66</f>
        <v>D26L</v>
      </c>
      <c r="K66" s="29" t="n">
        <f aca="false">VLOOKUP(G66,model!$F$2:$K$620,6,0)</f>
        <v>467</v>
      </c>
      <c r="L66" s="20" t="n">
        <f aca="false">VLOOKUP(E66,product_2!$B$2:$C$46,2,0)</f>
        <v>0</v>
      </c>
    </row>
    <row r="67" s="29" customFormat="true" ht="13.8" hidden="false" customHeight="false" outlineLevel="0" collapsed="false">
      <c r="A67" s="35" t="s">
        <v>32</v>
      </c>
      <c r="B67" s="20" t="s">
        <v>571</v>
      </c>
      <c r="C67" s="20"/>
      <c r="D67" s="20" t="s">
        <v>718</v>
      </c>
      <c r="E67" s="20" t="s">
        <v>797</v>
      </c>
      <c r="F67" s="29" t="str">
        <f aca="false">SUBSTITUTE(A67," ","_")&amp;"_"&amp;SUBSTITUTE(B67," ","_")&amp;"_"&amp;SUBSTITUTE(C67," ","_")&amp;"_"&amp;SUBSTITUTE(D67," ","_")</f>
        <v>NISSAN_Patrol_Super_Safari__N70</v>
      </c>
      <c r="G67" s="29" t="str">
        <f aca="false">SUBSTITUTE(A67," ","_")&amp;"_"&amp;SUBSTITUTE(B67," ","_")&amp;"_"&amp;SUBSTITUTE(C67," ","_")</f>
        <v>NISSAN_Patrol_Super_Safari_</v>
      </c>
      <c r="H67" s="20" t="str">
        <f aca="false">D67</f>
        <v>N70</v>
      </c>
      <c r="I67" s="20" t="str">
        <f aca="false">E67</f>
        <v>D31L</v>
      </c>
      <c r="K67" s="29" t="n">
        <f aca="false">VLOOKUP(G67,model!$F$2:$K$620,6,0)</f>
        <v>468</v>
      </c>
      <c r="L67" s="20" t="n">
        <f aca="false">VLOOKUP(E67,product_2!$B$2:$C$46,2,0)</f>
        <v>0</v>
      </c>
    </row>
    <row r="68" s="29" customFormat="true" ht="13.8" hidden="false" customHeight="false" outlineLevel="0" collapsed="false">
      <c r="A68" s="35" t="s">
        <v>32</v>
      </c>
      <c r="B68" s="20" t="s">
        <v>572</v>
      </c>
      <c r="C68" s="20" t="n">
        <v>2012</v>
      </c>
      <c r="D68" s="20" t="s">
        <v>719</v>
      </c>
      <c r="E68" s="20" t="s">
        <v>798</v>
      </c>
      <c r="F68" s="29" t="str">
        <f aca="false">SUBSTITUTE(A68," ","_")&amp;"_"&amp;SUBSTITUTE(B68," ","_")&amp;"_"&amp;SUBSTITUTE(C68," ","_")&amp;"_"&amp;SUBSTITUTE(D68," ","_")</f>
        <v>NISSAN_Patrol_Royale_2012_NS50</v>
      </c>
      <c r="G68" s="29" t="str">
        <f aca="false">SUBSTITUTE(A68," ","_")&amp;"_"&amp;SUBSTITUTE(B68," ","_")&amp;"_"&amp;SUBSTITUTE(C68," ","_")</f>
        <v>NISSAN_Patrol_Royale_2012</v>
      </c>
      <c r="H68" s="20" t="str">
        <f aca="false">D68</f>
        <v>NS50</v>
      </c>
      <c r="I68" s="20" t="str">
        <f aca="false">E68</f>
        <v>D23L</v>
      </c>
      <c r="K68" s="29" t="n">
        <f aca="false">VLOOKUP(G68,model!$F$2:$K$620,6,0)</f>
        <v>469</v>
      </c>
      <c r="L68" s="20" t="n">
        <f aca="false">VLOOKUP(E68,product_2!$B$2:$C$46,2,0)</f>
        <v>0</v>
      </c>
    </row>
    <row r="69" s="29" customFormat="true" ht="13.8" hidden="false" customHeight="false" outlineLevel="0" collapsed="false">
      <c r="A69" s="35" t="s">
        <v>32</v>
      </c>
      <c r="B69" s="33" t="s">
        <v>573</v>
      </c>
      <c r="C69" s="13" t="s">
        <v>87</v>
      </c>
      <c r="D69" s="13" t="s">
        <v>719</v>
      </c>
      <c r="E69" s="13" t="s">
        <v>798</v>
      </c>
      <c r="F69" s="29" t="str">
        <f aca="false">SUBSTITUTE(A69," ","_")&amp;"_"&amp;SUBSTITUTE(B69," ","_")&amp;"_"&amp;SUBSTITUTE(C69," ","_")&amp;"_"&amp;SUBSTITUTE(D69," ","_")</f>
        <v>NISSAN_Sentra_GX_MT_1991_-_on_NS50</v>
      </c>
      <c r="G69" s="29" t="str">
        <f aca="false">SUBSTITUTE(A69," ","_")&amp;"_"&amp;SUBSTITUTE(B69," ","_")&amp;"_"&amp;SUBSTITUTE(C69," ","_")</f>
        <v>NISSAN_Sentra_GX_MT_1991_-_on</v>
      </c>
      <c r="H69" s="20" t="str">
        <f aca="false">D69</f>
        <v>NS50</v>
      </c>
      <c r="I69" s="20" t="str">
        <f aca="false">E69</f>
        <v>D23L</v>
      </c>
      <c r="K69" s="29" t="n">
        <f aca="false">VLOOKUP(G69,model!$F$2:$K$620,6,0)</f>
        <v>470</v>
      </c>
      <c r="L69" s="20" t="n">
        <f aca="false">VLOOKUP(E69,product_2!$B$2:$C$46,2,0)</f>
        <v>0</v>
      </c>
    </row>
    <row r="70" s="29" customFormat="true" ht="13.8" hidden="false" customHeight="false" outlineLevel="0" collapsed="false">
      <c r="A70" s="35" t="s">
        <v>32</v>
      </c>
      <c r="B70" s="33" t="s">
        <v>574</v>
      </c>
      <c r="C70" s="13" t="s">
        <v>87</v>
      </c>
      <c r="D70" s="13" t="s">
        <v>719</v>
      </c>
      <c r="E70" s="13" t="s">
        <v>798</v>
      </c>
      <c r="F70" s="29" t="str">
        <f aca="false">SUBSTITUTE(A70," ","_")&amp;"_"&amp;SUBSTITUTE(B70," ","_")&amp;"_"&amp;SUBSTITUTE(C70," ","_")&amp;"_"&amp;SUBSTITUTE(D70," ","_")</f>
        <v>NISSAN_Sentra_GX_MT_(PWR)_1991_-_on_NS50</v>
      </c>
      <c r="G70" s="29" t="str">
        <f aca="false">SUBSTITUTE(A70," ","_")&amp;"_"&amp;SUBSTITUTE(B70," ","_")&amp;"_"&amp;SUBSTITUTE(C70," ","_")</f>
        <v>NISSAN_Sentra_GX_MT_(PWR)_1991_-_on</v>
      </c>
      <c r="H70" s="20" t="str">
        <f aca="false">D70</f>
        <v>NS50</v>
      </c>
      <c r="I70" s="20" t="str">
        <f aca="false">E70</f>
        <v>D23L</v>
      </c>
      <c r="K70" s="29" t="n">
        <f aca="false">VLOOKUP(G70,model!$F$2:$K$620,6,0)</f>
        <v>471</v>
      </c>
      <c r="L70" s="20" t="n">
        <f aca="false">VLOOKUP(E70,product_2!$B$2:$C$46,2,0)</f>
        <v>0</v>
      </c>
    </row>
    <row r="71" s="29" customFormat="true" ht="13.8" hidden="false" customHeight="false" outlineLevel="0" collapsed="false">
      <c r="A71" s="35" t="s">
        <v>32</v>
      </c>
      <c r="B71" s="33" t="s">
        <v>575</v>
      </c>
      <c r="C71" s="13" t="s">
        <v>87</v>
      </c>
      <c r="D71" s="13" t="s">
        <v>719</v>
      </c>
      <c r="E71" s="13" t="s">
        <v>798</v>
      </c>
      <c r="F71" s="29" t="str">
        <f aca="false">SUBSTITUTE(A71," ","_")&amp;"_"&amp;SUBSTITUTE(B71," ","_")&amp;"_"&amp;SUBSTITUTE(C71," ","_")&amp;"_"&amp;SUBSTITUTE(D71," ","_")</f>
        <v>NISSAN_Sentra_GX_AT_1991_-_on_NS50</v>
      </c>
      <c r="G71" s="29" t="str">
        <f aca="false">SUBSTITUTE(A71," ","_")&amp;"_"&amp;SUBSTITUTE(B71," ","_")&amp;"_"&amp;SUBSTITUTE(C71," ","_")</f>
        <v>NISSAN_Sentra_GX_AT_1991_-_on</v>
      </c>
      <c r="H71" s="20" t="str">
        <f aca="false">D71</f>
        <v>NS50</v>
      </c>
      <c r="I71" s="20" t="str">
        <f aca="false">E71</f>
        <v>D23L</v>
      </c>
      <c r="K71" s="29" t="n">
        <f aca="false">VLOOKUP(G71,model!$F$2:$K$620,6,0)</f>
        <v>472</v>
      </c>
      <c r="L71" s="20" t="n">
        <f aca="false">VLOOKUP(E71,product_2!$B$2:$C$46,2,0)</f>
        <v>0</v>
      </c>
    </row>
    <row r="72" s="29" customFormat="true" ht="13.8" hidden="false" customHeight="false" outlineLevel="0" collapsed="false">
      <c r="A72" s="35" t="s">
        <v>32</v>
      </c>
      <c r="B72" s="33" t="s">
        <v>576</v>
      </c>
      <c r="C72" s="13" t="s">
        <v>87</v>
      </c>
      <c r="D72" s="13" t="s">
        <v>719</v>
      </c>
      <c r="E72" s="13" t="s">
        <v>798</v>
      </c>
      <c r="F72" s="29" t="str">
        <f aca="false">SUBSTITUTE(A72," ","_")&amp;"_"&amp;SUBSTITUTE(B72," ","_")&amp;"_"&amp;SUBSTITUTE(C72," ","_")&amp;"_"&amp;SUBSTITUTE(D72," ","_")</f>
        <v>NISSAN_Sentra_GSX_MT_1991_-_on_NS50</v>
      </c>
      <c r="G72" s="29" t="str">
        <f aca="false">SUBSTITUTE(A72," ","_")&amp;"_"&amp;SUBSTITUTE(B72," ","_")&amp;"_"&amp;SUBSTITUTE(C72," ","_")</f>
        <v>NISSAN_Sentra_GSX_MT_1991_-_on</v>
      </c>
      <c r="H72" s="20" t="str">
        <f aca="false">D72</f>
        <v>NS50</v>
      </c>
      <c r="I72" s="20" t="str">
        <f aca="false">E72</f>
        <v>D23L</v>
      </c>
      <c r="K72" s="29" t="n">
        <f aca="false">VLOOKUP(G72,model!$F$2:$K$620,6,0)</f>
        <v>473</v>
      </c>
      <c r="L72" s="20" t="n">
        <f aca="false">VLOOKUP(E72,product_2!$B$2:$C$46,2,0)</f>
        <v>0</v>
      </c>
    </row>
    <row r="73" s="29" customFormat="true" ht="13.8" hidden="false" customHeight="false" outlineLevel="0" collapsed="false">
      <c r="A73" s="35" t="s">
        <v>32</v>
      </c>
      <c r="B73" s="33" t="s">
        <v>577</v>
      </c>
      <c r="C73" s="13" t="s">
        <v>87</v>
      </c>
      <c r="D73" s="13" t="s">
        <v>719</v>
      </c>
      <c r="E73" s="13" t="s">
        <v>798</v>
      </c>
      <c r="F73" s="29" t="str">
        <f aca="false">SUBSTITUTE(A73," ","_")&amp;"_"&amp;SUBSTITUTE(B73," ","_")&amp;"_"&amp;SUBSTITUTE(C73," ","_")&amp;"_"&amp;SUBSTITUTE(D73," ","_")</f>
        <v>NISSAN_Sentra_GS_1991_-_on_NS50</v>
      </c>
      <c r="G73" s="29" t="str">
        <f aca="false">SUBSTITUTE(A73," ","_")&amp;"_"&amp;SUBSTITUTE(B73," ","_")&amp;"_"&amp;SUBSTITUTE(C73," ","_")</f>
        <v>NISSAN_Sentra_GS_1991_-_on</v>
      </c>
      <c r="H73" s="20" t="str">
        <f aca="false">D73</f>
        <v>NS50</v>
      </c>
      <c r="I73" s="20" t="str">
        <f aca="false">E73</f>
        <v>D23L</v>
      </c>
      <c r="K73" s="29" t="n">
        <f aca="false">VLOOKUP(G73,model!$F$2:$K$620,6,0)</f>
        <v>474</v>
      </c>
      <c r="L73" s="20" t="n">
        <f aca="false">VLOOKUP(E73,product_2!$B$2:$C$46,2,0)</f>
        <v>0</v>
      </c>
    </row>
    <row r="74" s="29" customFormat="true" ht="13.8" hidden="false" customHeight="false" outlineLevel="0" collapsed="false">
      <c r="A74" s="35" t="s">
        <v>32</v>
      </c>
      <c r="B74" s="20" t="s">
        <v>578</v>
      </c>
      <c r="C74" s="41" t="n">
        <v>2015</v>
      </c>
      <c r="D74" s="41" t="s">
        <v>720</v>
      </c>
      <c r="E74" s="41" t="s">
        <v>799</v>
      </c>
      <c r="F74" s="29" t="str">
        <f aca="false">SUBSTITUTE(A74," ","_")&amp;"_"&amp;SUBSTITUTE(B74," ","_")&amp;"_"&amp;SUBSTITUTE(C74," ","_")&amp;"_"&amp;SUBSTITUTE(D74," ","_")</f>
        <v>NISSAN_Sentra_2015_NS60</v>
      </c>
      <c r="G74" s="29" t="str">
        <f aca="false">SUBSTITUTE(A74," ","_")&amp;"_"&amp;SUBSTITUTE(B74," ","_")&amp;"_"&amp;SUBSTITUTE(C74," ","_")</f>
        <v>NISSAN_Sentra_2015</v>
      </c>
      <c r="H74" s="20" t="str">
        <f aca="false">D74</f>
        <v>NS60</v>
      </c>
      <c r="I74" s="20" t="str">
        <f aca="false">E74</f>
        <v>B24LS</v>
      </c>
      <c r="J74" s="29" t="n">
        <v>1985</v>
      </c>
      <c r="K74" s="29" t="n">
        <f aca="false">VLOOKUP(G74,model!$F$2:$K$620,6,0)</f>
        <v>475</v>
      </c>
      <c r="L74" s="20" t="n">
        <f aca="false">VLOOKUP(E74,product_2!$B$2:$C$46,2,0)</f>
        <v>0</v>
      </c>
    </row>
    <row r="75" s="29" customFormat="true" ht="13.8" hidden="false" customHeight="false" outlineLevel="0" collapsed="false">
      <c r="A75" s="35" t="s">
        <v>32</v>
      </c>
      <c r="B75" s="20" t="s">
        <v>579</v>
      </c>
      <c r="C75" s="37" t="n">
        <v>2015</v>
      </c>
      <c r="D75" s="20" t="s">
        <v>719</v>
      </c>
      <c r="E75" s="24" t="s">
        <v>798</v>
      </c>
      <c r="F75" s="29" t="str">
        <f aca="false">SUBSTITUTE(A75," ","_")&amp;"_"&amp;SUBSTITUTE(B75," ","_")&amp;"_"&amp;SUBSTITUTE(C75," ","_")&amp;"_"&amp;SUBSTITUTE(D75," ","_")</f>
        <v>NISSAN_Sulphy_2015_NS50</v>
      </c>
      <c r="G75" s="29" t="str">
        <f aca="false">SUBSTITUTE(A75," ","_")&amp;"_"&amp;SUBSTITUTE(B75," ","_")&amp;"_"&amp;SUBSTITUTE(C75," ","_")</f>
        <v>NISSAN_Sulphy_2015</v>
      </c>
      <c r="H75" s="20" t="str">
        <f aca="false">D75</f>
        <v>NS50</v>
      </c>
      <c r="I75" s="20" t="str">
        <f aca="false">E75</f>
        <v>D23L</v>
      </c>
      <c r="K75" s="29" t="n">
        <f aca="false">VLOOKUP(G75,model!$F$2:$K$620,6,0)</f>
        <v>476</v>
      </c>
      <c r="L75" s="20" t="n">
        <f aca="false">VLOOKUP(E75,product_2!$B$2:$C$46,2,0)</f>
        <v>0</v>
      </c>
    </row>
    <row r="76" s="29" customFormat="true" ht="13.8" hidden="false" customHeight="false" outlineLevel="0" collapsed="false">
      <c r="A76" s="35" t="s">
        <v>32</v>
      </c>
      <c r="B76" s="33" t="s">
        <v>580</v>
      </c>
      <c r="C76" s="14" t="s">
        <v>266</v>
      </c>
      <c r="D76" s="14" t="s">
        <v>719</v>
      </c>
      <c r="E76" s="14" t="s">
        <v>805</v>
      </c>
      <c r="F76" s="29" t="str">
        <f aca="false">SUBSTITUTE(A76," ","_")&amp;"_"&amp;SUBSTITUTE(B76," ","_")&amp;"_"&amp;SUBSTITUTE(C76," ","_")&amp;"_"&amp;SUBSTITUTE(D76," ","_")</f>
        <v>NISSAN_Serena_250_L_2004_-_on_NS50</v>
      </c>
      <c r="G76" s="29" t="str">
        <f aca="false">SUBSTITUTE(A76," ","_")&amp;"_"&amp;SUBSTITUTE(B76," ","_")&amp;"_"&amp;SUBSTITUTE(C76," ","_")</f>
        <v>NISSAN_Serena_250_L_2004_-_on</v>
      </c>
      <c r="H76" s="20" t="str">
        <f aca="false">D76</f>
        <v>NS50</v>
      </c>
      <c r="I76" s="20" t="str">
        <f aca="false">E76</f>
        <v>D26L</v>
      </c>
      <c r="K76" s="29" t="n">
        <f aca="false">VLOOKUP(G76,model!$F$2:$K$620,6,0)</f>
        <v>477</v>
      </c>
      <c r="L76" s="20" t="n">
        <f aca="false">VLOOKUP(E76,product_2!$B$2:$C$46,2,0)</f>
        <v>0</v>
      </c>
    </row>
    <row r="77" s="29" customFormat="true" ht="13.8" hidden="false" customHeight="false" outlineLevel="0" collapsed="false">
      <c r="A77" s="35" t="s">
        <v>32</v>
      </c>
      <c r="B77" s="33" t="s">
        <v>581</v>
      </c>
      <c r="C77" s="14" t="s">
        <v>266</v>
      </c>
      <c r="D77" s="14" t="s">
        <v>719</v>
      </c>
      <c r="E77" s="14" t="s">
        <v>805</v>
      </c>
      <c r="F77" s="29" t="str">
        <f aca="false">SUBSTITUTE(A77," ","_")&amp;"_"&amp;SUBSTITUTE(B77," ","_")&amp;"_"&amp;SUBSTITUTE(C77," ","_")&amp;"_"&amp;SUBSTITUTE(D77," ","_")</f>
        <v>NISSAN_Serena_250_E_2004_-_on_NS50</v>
      </c>
      <c r="G77" s="29" t="str">
        <f aca="false">SUBSTITUTE(A77," ","_")&amp;"_"&amp;SUBSTITUTE(B77," ","_")&amp;"_"&amp;SUBSTITUTE(C77," ","_")</f>
        <v>NISSAN_Serena_250_E_2004_-_on</v>
      </c>
      <c r="H77" s="20" t="str">
        <f aca="false">D77</f>
        <v>NS50</v>
      </c>
      <c r="I77" s="20" t="str">
        <f aca="false">E77</f>
        <v>D26L</v>
      </c>
      <c r="K77" s="29" t="n">
        <f aca="false">VLOOKUP(G77,model!$F$2:$K$620,6,0)</f>
        <v>478</v>
      </c>
      <c r="L77" s="20" t="n">
        <f aca="false">VLOOKUP(E77,product_2!$B$2:$C$46,2,0)</f>
        <v>0</v>
      </c>
    </row>
    <row r="78" s="29" customFormat="true" ht="13.8" hidden="false" customHeight="false" outlineLevel="0" collapsed="false">
      <c r="A78" s="35" t="s">
        <v>32</v>
      </c>
      <c r="B78" s="20" t="s">
        <v>582</v>
      </c>
      <c r="C78" s="41"/>
      <c r="D78" s="20" t="s">
        <v>719</v>
      </c>
      <c r="E78" s="24" t="s">
        <v>805</v>
      </c>
      <c r="F78" s="29" t="str">
        <f aca="false">SUBSTITUTE(A78," ","_")&amp;"_"&amp;SUBSTITUTE(B78," ","_")&amp;"_"&amp;SUBSTITUTE(C78," ","_")&amp;"_"&amp;SUBSTITUTE(D78," ","_")</f>
        <v>NISSAN_2005X__NS50</v>
      </c>
      <c r="G78" s="29" t="str">
        <f aca="false">SUBSTITUTE(A78," ","_")&amp;"_"&amp;SUBSTITUTE(B78," ","_")&amp;"_"&amp;SUBSTITUTE(C78," ","_")</f>
        <v>NISSAN_2005X_</v>
      </c>
      <c r="H78" s="20" t="str">
        <f aca="false">D78</f>
        <v>NS50</v>
      </c>
      <c r="I78" s="20" t="str">
        <f aca="false">E78</f>
        <v>D26L</v>
      </c>
      <c r="K78" s="29" t="n">
        <f aca="false">VLOOKUP(G78,model!$F$2:$K$620,6,0)</f>
        <v>479</v>
      </c>
      <c r="L78" s="20" t="n">
        <f aca="false">VLOOKUP(E78,product_2!$B$2:$C$46,2,0)</f>
        <v>0</v>
      </c>
    </row>
    <row r="79" s="29" customFormat="true" ht="13.8" hidden="false" customHeight="false" outlineLevel="0" collapsed="false">
      <c r="A79" s="35" t="s">
        <v>32</v>
      </c>
      <c r="B79" s="20" t="s">
        <v>583</v>
      </c>
      <c r="C79" s="20"/>
      <c r="D79" s="20" t="s">
        <v>719</v>
      </c>
      <c r="E79" s="24" t="s">
        <v>798</v>
      </c>
      <c r="F79" s="29" t="str">
        <f aca="false">SUBSTITUTE(A79," ","_")&amp;"_"&amp;SUBSTITUTE(B79," ","_")&amp;"_"&amp;SUBSTITUTE(C79," ","_")&amp;"_"&amp;SUBSTITUTE(D79," ","_")</f>
        <v>NISSAN_350Z__NS50</v>
      </c>
      <c r="G79" s="29" t="str">
        <f aca="false">SUBSTITUTE(A79," ","_")&amp;"_"&amp;SUBSTITUTE(B79," ","_")&amp;"_"&amp;SUBSTITUTE(C79," ","_")</f>
        <v>NISSAN_350Z_</v>
      </c>
      <c r="H79" s="20" t="str">
        <f aca="false">D79</f>
        <v>NS50</v>
      </c>
      <c r="I79" s="20" t="str">
        <f aca="false">E79</f>
        <v>D23L</v>
      </c>
      <c r="K79" s="29" t="n">
        <f aca="false">VLOOKUP(G79,model!$F$2:$K$620,6,0)</f>
        <v>480</v>
      </c>
      <c r="L79" s="20" t="n">
        <f aca="false">VLOOKUP(E79,product_2!$B$2:$C$46,2,0)</f>
        <v>0</v>
      </c>
    </row>
    <row r="80" s="29" customFormat="true" ht="13.8" hidden="false" customHeight="false" outlineLevel="0" collapsed="false">
      <c r="A80" s="35" t="s">
        <v>32</v>
      </c>
      <c r="B80" s="20" t="s">
        <v>584</v>
      </c>
      <c r="C80" s="20"/>
      <c r="D80" s="20" t="s">
        <v>719</v>
      </c>
      <c r="E80" s="24" t="s">
        <v>798</v>
      </c>
      <c r="F80" s="29" t="str">
        <f aca="false">SUBSTITUTE(A80," ","_")&amp;"_"&amp;SUBSTITUTE(B80," ","_")&amp;"_"&amp;SUBSTITUTE(C80," ","_")&amp;"_"&amp;SUBSTITUTE(D80," ","_")</f>
        <v>NISSAN_370Z__NS50</v>
      </c>
      <c r="G80" s="29" t="str">
        <f aca="false">SUBSTITUTE(A80," ","_")&amp;"_"&amp;SUBSTITUTE(B80," ","_")&amp;"_"&amp;SUBSTITUTE(C80," ","_")</f>
        <v>NISSAN_370Z_</v>
      </c>
      <c r="H80" s="20" t="str">
        <f aca="false">D80</f>
        <v>NS50</v>
      </c>
      <c r="I80" s="20" t="str">
        <f aca="false">E80</f>
        <v>D23L</v>
      </c>
      <c r="K80" s="29" t="n">
        <f aca="false">VLOOKUP(G80,model!$F$2:$K$620,6,0)</f>
        <v>481</v>
      </c>
      <c r="L80" s="20" t="n">
        <f aca="false">VLOOKUP(E80,product_2!$B$2:$C$46,2,0)</f>
        <v>0</v>
      </c>
    </row>
    <row r="81" s="29" customFormat="true" ht="13.8" hidden="false" customHeight="false" outlineLevel="0" collapsed="false">
      <c r="A81" s="35" t="s">
        <v>32</v>
      </c>
      <c r="B81" s="20" t="s">
        <v>585</v>
      </c>
      <c r="C81" s="20" t="s">
        <v>586</v>
      </c>
      <c r="D81" s="20" t="s">
        <v>719</v>
      </c>
      <c r="E81" s="24" t="s">
        <v>798</v>
      </c>
      <c r="F81" s="29" t="str">
        <f aca="false">SUBSTITUTE(A81," ","_")&amp;"_"&amp;SUBSTITUTE(B81," ","_")&amp;"_"&amp;SUBSTITUTE(C81," ","_")&amp;"_"&amp;SUBSTITUTE(D81," ","_")</f>
        <v>NISSAN_Sunny_Pick_Up_1991_-_1997__NS50</v>
      </c>
      <c r="G81" s="29" t="str">
        <f aca="false">SUBSTITUTE(A81," ","_")&amp;"_"&amp;SUBSTITUTE(B81," ","_")&amp;"_"&amp;SUBSTITUTE(C81," ","_")</f>
        <v>NISSAN_Sunny_Pick_Up_1991_-_1997_</v>
      </c>
      <c r="H81" s="20" t="str">
        <f aca="false">D81</f>
        <v>NS50</v>
      </c>
      <c r="I81" s="20" t="str">
        <f aca="false">E81</f>
        <v>D23L</v>
      </c>
      <c r="K81" s="29" t="n">
        <f aca="false">VLOOKUP(G81,model!$F$2:$K$620,6,0)</f>
        <v>482</v>
      </c>
      <c r="L81" s="20" t="n">
        <f aca="false">VLOOKUP(E81,product_2!$B$2:$C$46,2,0)</f>
        <v>0</v>
      </c>
    </row>
    <row r="82" s="29" customFormat="true" ht="13.8" hidden="false" customHeight="false" outlineLevel="0" collapsed="false">
      <c r="A82" s="35" t="s">
        <v>32</v>
      </c>
      <c r="B82" s="20" t="s">
        <v>587</v>
      </c>
      <c r="C82" s="20"/>
      <c r="D82" s="20" t="s">
        <v>719</v>
      </c>
      <c r="E82" s="24" t="s">
        <v>798</v>
      </c>
      <c r="F82" s="29" t="str">
        <f aca="false">SUBSTITUTE(A82," ","_")&amp;"_"&amp;SUBSTITUTE(B82," ","_")&amp;"_"&amp;SUBSTITUTE(C82," ","_")&amp;"_"&amp;SUBSTITUTE(D82," ","_")</f>
        <v>NISSAN_Teana_2.3_L_230_JK__NS50</v>
      </c>
      <c r="G82" s="29" t="str">
        <f aca="false">SUBSTITUTE(A82," ","_")&amp;"_"&amp;SUBSTITUTE(B82," ","_")&amp;"_"&amp;SUBSTITUTE(C82," ","_")</f>
        <v>NISSAN_Teana_2.3_L_230_JK_</v>
      </c>
      <c r="H82" s="20" t="str">
        <f aca="false">D82</f>
        <v>NS50</v>
      </c>
      <c r="I82" s="20" t="str">
        <f aca="false">E82</f>
        <v>D23L</v>
      </c>
      <c r="K82" s="29" t="n">
        <f aca="false">VLOOKUP(G82,model!$F$2:$K$620,6,0)</f>
        <v>483</v>
      </c>
      <c r="L82" s="20" t="n">
        <f aca="false">VLOOKUP(E82,product_2!$B$2:$C$46,2,0)</f>
        <v>0</v>
      </c>
    </row>
    <row r="83" s="29" customFormat="true" ht="13.8" hidden="false" customHeight="false" outlineLevel="0" collapsed="false">
      <c r="A83" s="35" t="s">
        <v>32</v>
      </c>
      <c r="B83" s="20" t="s">
        <v>588</v>
      </c>
      <c r="C83" s="20"/>
      <c r="D83" s="20" t="s">
        <v>719</v>
      </c>
      <c r="E83" s="24" t="s">
        <v>798</v>
      </c>
      <c r="F83" s="29" t="str">
        <f aca="false">SUBSTITUTE(A83," ","_")&amp;"_"&amp;SUBSTITUTE(B83," ","_")&amp;"_"&amp;SUBSTITUTE(C83," ","_")&amp;"_"&amp;SUBSTITUTE(D83," ","_")</f>
        <v>NISSAN_TEana_2.3_L_230_JMY__NS50</v>
      </c>
      <c r="G83" s="29" t="str">
        <f aca="false">SUBSTITUTE(A83," ","_")&amp;"_"&amp;SUBSTITUTE(B83," ","_")&amp;"_"&amp;SUBSTITUTE(C83," ","_")</f>
        <v>NISSAN_TEana_2.3_L_230_JMY_</v>
      </c>
      <c r="H83" s="20" t="str">
        <f aca="false">D83</f>
        <v>NS50</v>
      </c>
      <c r="I83" s="20" t="str">
        <f aca="false">E83</f>
        <v>D23L</v>
      </c>
      <c r="K83" s="29" t="n">
        <f aca="false">VLOOKUP(G83,model!$F$2:$K$620,6,0)</f>
        <v>484</v>
      </c>
      <c r="L83" s="20" t="n">
        <f aca="false">VLOOKUP(E83,product_2!$B$2:$C$46,2,0)</f>
        <v>0</v>
      </c>
    </row>
    <row r="84" s="29" customFormat="true" ht="13.8" hidden="false" customHeight="false" outlineLevel="0" collapsed="false">
      <c r="A84" s="35" t="s">
        <v>32</v>
      </c>
      <c r="B84" s="20" t="s">
        <v>589</v>
      </c>
      <c r="C84" s="20" t="s">
        <v>283</v>
      </c>
      <c r="D84" s="20" t="s">
        <v>718</v>
      </c>
      <c r="E84" s="20" t="s">
        <v>803</v>
      </c>
      <c r="F84" s="29" t="str">
        <f aca="false">SUBSTITUTE(A84," ","_")&amp;"_"&amp;SUBSTITUTE(B84," ","_")&amp;"_"&amp;SUBSTITUTE(C84," ","_")&amp;"_"&amp;SUBSTITUTE(D84," ","_")</f>
        <v>NISSAN_Terrano_1995_-_on_N70</v>
      </c>
      <c r="G84" s="29" t="str">
        <f aca="false">SUBSTITUTE(A84," ","_")&amp;"_"&amp;SUBSTITUTE(B84," ","_")&amp;"_"&amp;SUBSTITUTE(C84," ","_")</f>
        <v>NISSAN_Terrano_1995_-_on</v>
      </c>
      <c r="H84" s="20" t="str">
        <f aca="false">D84</f>
        <v>N70</v>
      </c>
      <c r="I84" s="20" t="str">
        <f aca="false">E84</f>
        <v>D31R</v>
      </c>
      <c r="K84" s="29" t="n">
        <f aca="false">VLOOKUP(G84,model!$F$2:$K$620,6,0)</f>
        <v>485</v>
      </c>
      <c r="L84" s="20" t="n">
        <f aca="false">VLOOKUP(E84,product_2!$B$2:$C$46,2,0)</f>
        <v>0</v>
      </c>
    </row>
    <row r="85" s="31" customFormat="true" ht="13.8" hidden="false" customHeight="false" outlineLevel="0" collapsed="false">
      <c r="F85" s="29" t="str">
        <f aca="false">SUBSTITUTE(A85," ","_")&amp;"_"&amp;SUBSTITUTE(B85," ","_")&amp;"_"&amp;SUBSTITUTE(C85," ","_")&amp;"_"&amp;SUBSTITUTE(D85," ","_")</f>
        <v>___</v>
      </c>
      <c r="G85" s="29" t="str">
        <f aca="false">SUBSTITUTE(A85," ","_")&amp;"_"&amp;SUBSTITUTE(B85," ","_")&amp;"_"&amp;SUBSTITUTE(C85," ","_")</f>
        <v>__</v>
      </c>
      <c r="H85" s="20"/>
      <c r="I85" s="20"/>
      <c r="K85" s="29" t="e">
        <f aca="false">VLOOKUP(G85,model!$F$2:$K$620,6,0)</f>
        <v>#N/A</v>
      </c>
      <c r="L85" s="20" t="e">
        <f aca="false">VLOOKUP(E85,product_2!$B$2:$C$46,2,0)</f>
        <v>#N/A</v>
      </c>
    </row>
    <row r="86" s="29" customFormat="true" ht="13.8" hidden="false" customHeight="false" outlineLevel="0" collapsed="false">
      <c r="A86" s="43" t="s">
        <v>31</v>
      </c>
      <c r="B86" s="43"/>
      <c r="F86" s="29" t="str">
        <f aca="false">SUBSTITUTE(A86," ","_")&amp;"_"&amp;SUBSTITUTE(B86," ","_")&amp;"_"&amp;SUBSTITUTE(C86," ","_")&amp;"_"&amp;SUBSTITUTE(D86," ","_")</f>
        <v>MITSUBISHI___</v>
      </c>
      <c r="G86" s="29" t="str">
        <f aca="false">SUBSTITUTE(A86," ","_")&amp;"_"&amp;SUBSTITUTE(B86," ","_")&amp;"_"&amp;SUBSTITUTE(C86," ","_")</f>
        <v>MITSUBISHI__</v>
      </c>
      <c r="H86" s="20"/>
      <c r="I86" s="20"/>
      <c r="K86" s="29" t="e">
        <f aca="false">VLOOKUP(G86,model!$F$2:$K$620,6,0)</f>
        <v>#N/A</v>
      </c>
      <c r="L86" s="20" t="e">
        <f aca="false">VLOOKUP(E86,product_2!$B$2:$C$46,2,0)</f>
        <v>#N/A</v>
      </c>
    </row>
    <row r="87" s="29" customFormat="true" ht="13.8" hidden="false" customHeight="false" outlineLevel="0" collapsed="false">
      <c r="A87" s="31"/>
      <c r="B87" s="31"/>
      <c r="C87" s="31"/>
      <c r="D87" s="31"/>
      <c r="E87" s="31"/>
      <c r="F87" s="29" t="str">
        <f aca="false">SUBSTITUTE(A87," ","_")&amp;"_"&amp;SUBSTITUTE(B87," ","_")&amp;"_"&amp;SUBSTITUTE(C87," ","_")&amp;"_"&amp;SUBSTITUTE(D87," ","_")</f>
        <v>___</v>
      </c>
      <c r="G87" s="29" t="str">
        <f aca="false">SUBSTITUTE(A87," ","_")&amp;"_"&amp;SUBSTITUTE(B87," ","_")&amp;"_"&amp;SUBSTITUTE(C87," ","_")</f>
        <v>__</v>
      </c>
      <c r="H87" s="20"/>
      <c r="I87" s="20"/>
      <c r="K87" s="29" t="e">
        <f aca="false">VLOOKUP(G87,model!$F$2:$K$620,6,0)</f>
        <v>#N/A</v>
      </c>
      <c r="L87" s="20" t="e">
        <f aca="false">VLOOKUP(E87,product_2!$B$2:$C$46,2,0)</f>
        <v>#N/A</v>
      </c>
    </row>
    <row r="88" s="29" customFormat="true" ht="13.8" hidden="false" customHeight="false" outlineLevel="0" collapsed="false">
      <c r="A88" s="20" t="s">
        <v>801</v>
      </c>
      <c r="B88" s="20" t="s">
        <v>788</v>
      </c>
      <c r="C88" s="20" t="s">
        <v>790</v>
      </c>
      <c r="D88" s="20" t="s">
        <v>791</v>
      </c>
      <c r="E88" s="20" t="s">
        <v>792</v>
      </c>
      <c r="F88" s="29" t="str">
        <f aca="false">SUBSTITUTE(A88," ","_")&amp;"_"&amp;SUBSTITUTE(B88," ","_")&amp;"_"&amp;SUBSTITUTE(C88," ","_")&amp;"_"&amp;SUBSTITUTE(D88," ","_")</f>
        <v>Brand__Make_Year_Model_OE_Battery_</v>
      </c>
      <c r="G88" s="29" t="str">
        <f aca="false">SUBSTITUTE(A88," ","_")&amp;"_"&amp;SUBSTITUTE(B88," ","_")&amp;"_"&amp;SUBSTITUTE(C88," ","_")</f>
        <v>Brand__Make_Year_Model</v>
      </c>
      <c r="H88" s="20" t="str">
        <f aca="false">D88</f>
        <v>OE Battery</v>
      </c>
      <c r="I88" s="20" t="str">
        <f aca="false">E88</f>
        <v>Energizer Replacement</v>
      </c>
      <c r="K88" s="29" t="e">
        <f aca="false">VLOOKUP(G88,model!$F$2:$K$620,6,0)</f>
        <v>#N/A</v>
      </c>
      <c r="L88" s="20" t="e">
        <f aca="false">VLOOKUP(E88,product_2!$B$2:$C$46,2,0)</f>
        <v>#N/A</v>
      </c>
    </row>
    <row r="89" s="29" customFormat="true" ht="13.8" hidden="false" customHeight="false" outlineLevel="0" collapsed="false">
      <c r="A89" s="20"/>
      <c r="B89" s="20"/>
      <c r="C89" s="20"/>
      <c r="D89" s="20"/>
      <c r="E89" s="20"/>
      <c r="F89" s="29" t="str">
        <f aca="false">SUBSTITUTE(A89," ","_")&amp;"_"&amp;SUBSTITUTE(B89," ","_")&amp;"_"&amp;SUBSTITUTE(C89," ","_")&amp;"_"&amp;SUBSTITUTE(D89," ","_")</f>
        <v>___</v>
      </c>
      <c r="G89" s="29" t="str">
        <f aca="false">SUBSTITUTE(A89," ","_")&amp;"_"&amp;SUBSTITUTE(B89," ","_")&amp;"_"&amp;SUBSTITUTE(C89," ","_")</f>
        <v>__</v>
      </c>
      <c r="H89" s="20"/>
      <c r="I89" s="20"/>
      <c r="K89" s="29" t="e">
        <f aca="false">VLOOKUP(G89,model!$F$2:$K$620,6,0)</f>
        <v>#N/A</v>
      </c>
      <c r="L89" s="20" t="e">
        <f aca="false">VLOOKUP(E89,product_2!$B$2:$C$46,2,0)</f>
        <v>#N/A</v>
      </c>
    </row>
    <row r="90" s="29" customFormat="true" ht="13.8" hidden="false" customHeight="false" outlineLevel="0" collapsed="false">
      <c r="A90" s="20" t="s">
        <v>31</v>
      </c>
      <c r="B90" s="33" t="s">
        <v>477</v>
      </c>
      <c r="C90" s="13" t="s">
        <v>478</v>
      </c>
      <c r="D90" s="13" t="s">
        <v>718</v>
      </c>
      <c r="E90" s="13" t="s">
        <v>797</v>
      </c>
      <c r="F90" s="29" t="str">
        <f aca="false">SUBSTITUTE(A90," ","_")&amp;"_"&amp;SUBSTITUTE(B90," ","_")&amp;"_"&amp;SUBSTITUTE(C90," ","_")&amp;"_"&amp;SUBSTITUTE(D90," ","_")</f>
        <v>MITSUBISHI_Strada_GL_1988_-_on_N70</v>
      </c>
      <c r="G90" s="29" t="str">
        <f aca="false">SUBSTITUTE(A90," ","_")&amp;"_"&amp;SUBSTITUTE(B90," ","_")&amp;"_"&amp;SUBSTITUTE(C90," ","_")</f>
        <v>MITSUBISHI_Strada_GL_1988_-_on</v>
      </c>
      <c r="H90" s="20" t="str">
        <f aca="false">D90</f>
        <v>N70</v>
      </c>
      <c r="I90" s="20" t="str">
        <f aca="false">E90</f>
        <v>D31L</v>
      </c>
      <c r="K90" s="29" t="n">
        <f aca="false">VLOOKUP(G90,model!$F$2:$K$620,6,0)</f>
        <v>382</v>
      </c>
      <c r="L90" s="20" t="n">
        <f aca="false">VLOOKUP(E90,product_2!$B$2:$C$46,2,0)</f>
        <v>0</v>
      </c>
    </row>
    <row r="91" s="29" customFormat="true" ht="13.8" hidden="false" customHeight="false" outlineLevel="0" collapsed="false">
      <c r="A91" s="20" t="s">
        <v>31</v>
      </c>
      <c r="B91" s="33" t="s">
        <v>479</v>
      </c>
      <c r="C91" s="13" t="s">
        <v>478</v>
      </c>
      <c r="D91" s="13" t="s">
        <v>718</v>
      </c>
      <c r="E91" s="13" t="s">
        <v>797</v>
      </c>
      <c r="F91" s="29" t="str">
        <f aca="false">SUBSTITUTE(A91," ","_")&amp;"_"&amp;SUBSTITUTE(B91," ","_")&amp;"_"&amp;SUBSTITUTE(C91," ","_")&amp;"_"&amp;SUBSTITUTE(D91," ","_")</f>
        <v>MITSUBISHI_Strada_GLX_1988_-_on_N70</v>
      </c>
      <c r="G91" s="29" t="str">
        <f aca="false">SUBSTITUTE(A91," ","_")&amp;"_"&amp;SUBSTITUTE(B91," ","_")&amp;"_"&amp;SUBSTITUTE(C91," ","_")</f>
        <v>MITSUBISHI_Strada_GLX_1988_-_on</v>
      </c>
      <c r="H91" s="20" t="str">
        <f aca="false">D91</f>
        <v>N70</v>
      </c>
      <c r="I91" s="20" t="str">
        <f aca="false">E91</f>
        <v>D31L</v>
      </c>
      <c r="K91" s="29" t="n">
        <f aca="false">VLOOKUP(G91,model!$F$2:$K$620,6,0)</f>
        <v>383</v>
      </c>
      <c r="L91" s="20" t="n">
        <f aca="false">VLOOKUP(E91,product_2!$B$2:$C$46,2,0)</f>
        <v>0</v>
      </c>
    </row>
    <row r="92" s="29" customFormat="true" ht="13.8" hidden="false" customHeight="false" outlineLevel="0" collapsed="false">
      <c r="A92" s="20" t="s">
        <v>31</v>
      </c>
      <c r="B92" s="33" t="s">
        <v>480</v>
      </c>
      <c r="C92" s="13" t="s">
        <v>478</v>
      </c>
      <c r="D92" s="13" t="s">
        <v>718</v>
      </c>
      <c r="E92" s="13" t="s">
        <v>797</v>
      </c>
      <c r="F92" s="29" t="str">
        <f aca="false">SUBSTITUTE(A92," ","_")&amp;"_"&amp;SUBSTITUTE(B92," ","_")&amp;"_"&amp;SUBSTITUTE(C92," ","_")&amp;"_"&amp;SUBSTITUTE(D92," ","_")</f>
        <v>MITSUBISHI_Strada_GLS_Sports__1988_-_on_N70</v>
      </c>
      <c r="G92" s="29" t="str">
        <f aca="false">SUBSTITUTE(A92," ","_")&amp;"_"&amp;SUBSTITUTE(B92," ","_")&amp;"_"&amp;SUBSTITUTE(C92," ","_")</f>
        <v>MITSUBISHI_Strada_GLS_Sports__1988_-_on</v>
      </c>
      <c r="H92" s="20" t="str">
        <f aca="false">D92</f>
        <v>N70</v>
      </c>
      <c r="I92" s="20" t="str">
        <f aca="false">E92</f>
        <v>D31L</v>
      </c>
      <c r="K92" s="29" t="n">
        <f aca="false">VLOOKUP(G92,model!$F$2:$K$620,6,0)</f>
        <v>384</v>
      </c>
      <c r="L92" s="20" t="n">
        <f aca="false">VLOOKUP(E92,product_2!$B$2:$C$46,2,0)</f>
        <v>0</v>
      </c>
    </row>
    <row r="93" s="29" customFormat="true" ht="13.8" hidden="false" customHeight="false" outlineLevel="0" collapsed="false">
      <c r="A93" s="20" t="s">
        <v>31</v>
      </c>
      <c r="B93" s="33" t="s">
        <v>481</v>
      </c>
      <c r="C93" s="13" t="s">
        <v>478</v>
      </c>
      <c r="D93" s="13" t="s">
        <v>718</v>
      </c>
      <c r="E93" s="13" t="s">
        <v>797</v>
      </c>
      <c r="F93" s="29" t="str">
        <f aca="false">SUBSTITUTE(A93," ","_")&amp;"_"&amp;SUBSTITUTE(B93," ","_")&amp;"_"&amp;SUBSTITUTE(C93," ","_")&amp;"_"&amp;SUBSTITUTE(D93," ","_")</f>
        <v>MITSUBISHI_Strada_GLS_Sports_Custom_Edition_1988_-_on_N70</v>
      </c>
      <c r="G93" s="29" t="str">
        <f aca="false">SUBSTITUTE(A93," ","_")&amp;"_"&amp;SUBSTITUTE(B93," ","_")&amp;"_"&amp;SUBSTITUTE(C93," ","_")</f>
        <v>MITSUBISHI_Strada_GLS_Sports_Custom_Edition_1988_-_on</v>
      </c>
      <c r="H93" s="20" t="str">
        <f aca="false">D93</f>
        <v>N70</v>
      </c>
      <c r="I93" s="20" t="str">
        <f aca="false">E93</f>
        <v>D31L</v>
      </c>
      <c r="K93" s="29" t="n">
        <f aca="false">VLOOKUP(G93,model!$F$2:$K$620,6,0)</f>
        <v>385</v>
      </c>
      <c r="L93" s="20" t="n">
        <f aca="false">VLOOKUP(E93,product_2!$B$2:$C$46,2,0)</f>
        <v>0</v>
      </c>
    </row>
    <row r="94" s="29" customFormat="true" ht="13.8" hidden="false" customHeight="false" outlineLevel="0" collapsed="false">
      <c r="A94" s="20" t="s">
        <v>31</v>
      </c>
      <c r="B94" s="20" t="s">
        <v>482</v>
      </c>
      <c r="C94" s="33" t="n">
        <v>2015</v>
      </c>
      <c r="D94" s="20" t="s">
        <v>718</v>
      </c>
      <c r="E94" s="20" t="s">
        <v>797</v>
      </c>
      <c r="F94" s="29" t="str">
        <f aca="false">SUBSTITUTE(A94," ","_")&amp;"_"&amp;SUBSTITUTE(B94," ","_")&amp;"_"&amp;SUBSTITUTE(C94," ","_")&amp;"_"&amp;SUBSTITUTE(D94," ","_")</f>
        <v>MITSUBISHI_Strada_GX_GLX_GLS_(New_Body)_2015_N70</v>
      </c>
      <c r="G94" s="29" t="str">
        <f aca="false">SUBSTITUTE(A94," ","_")&amp;"_"&amp;SUBSTITUTE(B94," ","_")&amp;"_"&amp;SUBSTITUTE(C94," ","_")</f>
        <v>MITSUBISHI_Strada_GX_GLX_GLS_(New_Body)_2015</v>
      </c>
      <c r="H94" s="20" t="str">
        <f aca="false">D94</f>
        <v>N70</v>
      </c>
      <c r="I94" s="20" t="str">
        <f aca="false">E94</f>
        <v>D31L</v>
      </c>
      <c r="K94" s="29" t="n">
        <f aca="false">VLOOKUP(G94,model!$F$2:$K$620,6,0)</f>
        <v>386</v>
      </c>
      <c r="L94" s="20" t="n">
        <f aca="false">VLOOKUP(E94,product_2!$B$2:$C$46,2,0)</f>
        <v>0</v>
      </c>
    </row>
    <row r="95" s="29" customFormat="true" ht="13.8" hidden="false" customHeight="false" outlineLevel="0" collapsed="false">
      <c r="A95" s="20" t="s">
        <v>31</v>
      </c>
      <c r="B95" s="20" t="s">
        <v>483</v>
      </c>
      <c r="C95" s="20" t="s">
        <v>484</v>
      </c>
      <c r="D95" s="20" t="s">
        <v>718</v>
      </c>
      <c r="E95" s="20" t="s">
        <v>797</v>
      </c>
      <c r="F95" s="29" t="str">
        <f aca="false">SUBSTITUTE(A95," ","_")&amp;"_"&amp;SUBSTITUTE(B95," ","_")&amp;"_"&amp;SUBSTITUTE(C95," ","_")&amp;"_"&amp;SUBSTITUTE(D95," ","_")</f>
        <v>MITSUBISHI_L300_(Diesel)_1987-_on_N70</v>
      </c>
      <c r="G95" s="29" t="str">
        <f aca="false">SUBSTITUTE(A95," ","_")&amp;"_"&amp;SUBSTITUTE(B95," ","_")&amp;"_"&amp;SUBSTITUTE(C95," ","_")</f>
        <v>MITSUBISHI_L300_(Diesel)_1987-_on</v>
      </c>
      <c r="H95" s="20" t="str">
        <f aca="false">D95</f>
        <v>N70</v>
      </c>
      <c r="I95" s="20" t="str">
        <f aca="false">E95</f>
        <v>D31L</v>
      </c>
      <c r="K95" s="29" t="n">
        <f aca="false">VLOOKUP(G95,model!$F$2:$K$620,6,0)</f>
        <v>387</v>
      </c>
      <c r="L95" s="20" t="n">
        <f aca="false">VLOOKUP(E95,product_2!$B$2:$C$46,2,0)</f>
        <v>0</v>
      </c>
    </row>
    <row r="96" s="29" customFormat="true" ht="13.8" hidden="false" customHeight="false" outlineLevel="0" collapsed="false">
      <c r="A96" s="20" t="s">
        <v>31</v>
      </c>
      <c r="B96" s="20" t="s">
        <v>485</v>
      </c>
      <c r="C96" s="20" t="s">
        <v>484</v>
      </c>
      <c r="D96" s="20" t="s">
        <v>719</v>
      </c>
      <c r="E96" s="20" t="s">
        <v>805</v>
      </c>
      <c r="F96" s="29" t="str">
        <f aca="false">SUBSTITUTE(A96," ","_")&amp;"_"&amp;SUBSTITUTE(B96," ","_")&amp;"_"&amp;SUBSTITUTE(C96," ","_")&amp;"_"&amp;SUBSTITUTE(D96," ","_")</f>
        <v>MITSUBISHI_L300_(Gasoline)_1987-_on_NS50</v>
      </c>
      <c r="G96" s="29" t="str">
        <f aca="false">SUBSTITUTE(A96," ","_")&amp;"_"&amp;SUBSTITUTE(B96," ","_")&amp;"_"&amp;SUBSTITUTE(C96," ","_")</f>
        <v>MITSUBISHI_L300_(Gasoline)_1987-_on</v>
      </c>
      <c r="H96" s="20" t="str">
        <f aca="false">D96</f>
        <v>NS50</v>
      </c>
      <c r="I96" s="20" t="str">
        <f aca="false">E96</f>
        <v>D26L</v>
      </c>
      <c r="K96" s="29" t="n">
        <f aca="false">VLOOKUP(G96,model!$F$2:$K$620,6,0)</f>
        <v>388</v>
      </c>
      <c r="L96" s="20" t="n">
        <f aca="false">VLOOKUP(E96,product_2!$B$2:$C$46,2,0)</f>
        <v>0</v>
      </c>
    </row>
    <row r="97" s="29" customFormat="true" ht="13.8" hidden="false" customHeight="false" outlineLevel="0" collapsed="false">
      <c r="A97" s="20" t="s">
        <v>31</v>
      </c>
      <c r="B97" s="20" t="s">
        <v>486</v>
      </c>
      <c r="C97" s="20"/>
      <c r="D97" s="20" t="s">
        <v>718</v>
      </c>
      <c r="E97" s="20" t="s">
        <v>797</v>
      </c>
      <c r="F97" s="29" t="str">
        <f aca="false">SUBSTITUTE(A97," ","_")&amp;"_"&amp;SUBSTITUTE(B97," ","_")&amp;"_"&amp;SUBSTITUTE(C97," ","_")&amp;"_"&amp;SUBSTITUTE(D97," ","_")</f>
        <v>MITSUBISHI_L300_Versa_Van__N70</v>
      </c>
      <c r="G97" s="29" t="str">
        <f aca="false">SUBSTITUTE(A97," ","_")&amp;"_"&amp;SUBSTITUTE(B97," ","_")&amp;"_"&amp;SUBSTITUTE(C97," ","_")</f>
        <v>MITSUBISHI_L300_Versa_Van_</v>
      </c>
      <c r="H97" s="20" t="str">
        <f aca="false">D97</f>
        <v>N70</v>
      </c>
      <c r="I97" s="20" t="str">
        <f aca="false">E97</f>
        <v>D31L</v>
      </c>
      <c r="K97" s="29" t="n">
        <f aca="false">VLOOKUP(G97,model!$F$2:$K$620,6,0)</f>
        <v>389</v>
      </c>
      <c r="L97" s="20" t="n">
        <f aca="false">VLOOKUP(E97,product_2!$B$2:$C$46,2,0)</f>
        <v>0</v>
      </c>
    </row>
    <row r="98" s="29" customFormat="true" ht="13.8" hidden="false" customHeight="false" outlineLevel="0" collapsed="false">
      <c r="A98" s="20" t="s">
        <v>31</v>
      </c>
      <c r="B98" s="20" t="s">
        <v>487</v>
      </c>
      <c r="C98" s="20" t="s">
        <v>488</v>
      </c>
      <c r="D98" s="20" t="s">
        <v>719</v>
      </c>
      <c r="E98" s="20" t="s">
        <v>798</v>
      </c>
      <c r="F98" s="29" t="str">
        <f aca="false">SUBSTITUTE(A98," ","_")&amp;"_"&amp;SUBSTITUTE(B98," ","_")&amp;"_"&amp;SUBSTITUTE(C98," ","_")&amp;"_"&amp;SUBSTITUTE(D98," ","_")</f>
        <v>MITSUBISHI_Lancer_(Box_Type)_1983_-_88_NS50</v>
      </c>
      <c r="G98" s="29" t="str">
        <f aca="false">SUBSTITUTE(A98," ","_")&amp;"_"&amp;SUBSTITUTE(B98," ","_")&amp;"_"&amp;SUBSTITUTE(C98," ","_")</f>
        <v>MITSUBISHI_Lancer_(Box_Type)_1983_-_88</v>
      </c>
      <c r="H98" s="20" t="str">
        <f aca="false">D98</f>
        <v>NS50</v>
      </c>
      <c r="I98" s="20" t="str">
        <f aca="false">E98</f>
        <v>D23L</v>
      </c>
      <c r="K98" s="29" t="n">
        <f aca="false">VLOOKUP(G98,model!$F$2:$K$620,6,0)</f>
        <v>390</v>
      </c>
      <c r="L98" s="20" t="n">
        <f aca="false">VLOOKUP(E98,product_2!$B$2:$C$46,2,0)</f>
        <v>0</v>
      </c>
    </row>
    <row r="99" s="29" customFormat="true" ht="13.8" hidden="false" customHeight="false" outlineLevel="0" collapsed="false">
      <c r="A99" s="20" t="s">
        <v>31</v>
      </c>
      <c r="B99" s="20" t="s">
        <v>489</v>
      </c>
      <c r="C99" s="20" t="n">
        <v>2006</v>
      </c>
      <c r="D99" s="20" t="s">
        <v>719</v>
      </c>
      <c r="E99" s="20" t="s">
        <v>798</v>
      </c>
      <c r="F99" s="29" t="str">
        <f aca="false">SUBSTITUTE(A99," ","_")&amp;"_"&amp;SUBSTITUTE(B99," ","_")&amp;"_"&amp;SUBSTITUTE(C99," ","_")&amp;"_"&amp;SUBSTITUTE(D99," ","_")</f>
        <v>MITSUBISHI_Lancer_2.0_2006_NS50</v>
      </c>
      <c r="G99" s="29" t="str">
        <f aca="false">SUBSTITUTE(A99," ","_")&amp;"_"&amp;SUBSTITUTE(B99," ","_")&amp;"_"&amp;SUBSTITUTE(C99," ","_")</f>
        <v>MITSUBISHI_Lancer_2.0_2006</v>
      </c>
      <c r="H99" s="20" t="str">
        <f aca="false">D99</f>
        <v>NS50</v>
      </c>
      <c r="I99" s="20" t="str">
        <f aca="false">E99</f>
        <v>D23L</v>
      </c>
      <c r="K99" s="29" t="n">
        <f aca="false">VLOOKUP(G99,model!$F$2:$K$620,6,0)</f>
        <v>391</v>
      </c>
      <c r="L99" s="20" t="n">
        <f aca="false">VLOOKUP(E99,product_2!$B$2:$C$46,2,0)</f>
        <v>0</v>
      </c>
    </row>
    <row r="100" s="29" customFormat="true" ht="13.8" hidden="false" customHeight="false" outlineLevel="0" collapsed="false">
      <c r="A100" s="20" t="s">
        <v>31</v>
      </c>
      <c r="B100" s="20" t="s">
        <v>490</v>
      </c>
      <c r="C100" s="20" t="s">
        <v>175</v>
      </c>
      <c r="D100" s="20" t="s">
        <v>720</v>
      </c>
      <c r="E100" s="20" t="s">
        <v>787</v>
      </c>
      <c r="F100" s="29" t="str">
        <f aca="false">SUBSTITUTE(A100," ","_")&amp;"_"&amp;SUBSTITUTE(B100," ","_")&amp;"_"&amp;SUBSTITUTE(C100," ","_")&amp;"_"&amp;SUBSTITUTE(D100," ","_")</f>
        <v>MITSUBISHI_Lancer_EL/GL/GLI_1989_-_on_NS60</v>
      </c>
      <c r="G100" s="29" t="str">
        <f aca="false">SUBSTITUTE(A100," ","_")&amp;"_"&amp;SUBSTITUTE(B100," ","_")&amp;"_"&amp;SUBSTITUTE(C100," ","_")</f>
        <v>MITSUBISHI_Lancer_EL/GL/GLI_1989_-_on</v>
      </c>
      <c r="H100" s="20" t="str">
        <f aca="false">D100</f>
        <v>NS60</v>
      </c>
      <c r="I100" s="20" t="str">
        <f aca="false">E100</f>
        <v>B24L</v>
      </c>
      <c r="J100" s="29" t="n">
        <v>1985</v>
      </c>
      <c r="K100" s="29" t="n">
        <f aca="false">VLOOKUP(G100,model!$F$2:$K$620,6,0)</f>
        <v>392</v>
      </c>
      <c r="L100" s="20" t="n">
        <f aca="false">VLOOKUP(E100,product_2!$B$2:$C$46,2,0)</f>
        <v>0</v>
      </c>
    </row>
    <row r="101" s="29" customFormat="true" ht="13.8" hidden="false" customHeight="false" outlineLevel="0" collapsed="false">
      <c r="A101" s="20" t="s">
        <v>31</v>
      </c>
      <c r="B101" s="20" t="s">
        <v>491</v>
      </c>
      <c r="C101" s="20" t="s">
        <v>492</v>
      </c>
      <c r="D101" s="20" t="s">
        <v>721</v>
      </c>
      <c r="E101" s="20" t="s">
        <v>800</v>
      </c>
      <c r="F101" s="29" t="str">
        <f aca="false">SUBSTITUTE(A101," ","_")&amp;"_"&amp;SUBSTITUTE(B101," ","_")&amp;"_"&amp;SUBSTITUTE(C101," ","_")&amp;"_"&amp;SUBSTITUTE(D101," ","_")</f>
        <v>MITSUBISHI_Lancer_Evolution_(IV,_V_VI,_VII,_VIII,_IX_&amp;_X)_1995_-_on__NS40</v>
      </c>
      <c r="G101" s="29" t="str">
        <f aca="false">SUBSTITUTE(A101," ","_")&amp;"_"&amp;SUBSTITUTE(B101," ","_")&amp;"_"&amp;SUBSTITUTE(C101," ","_")</f>
        <v>MITSUBISHI_Lancer_Evolution_(IV,_V_VI,_VII,_VIII,_IX_&amp;_X)_1995_-_on_</v>
      </c>
      <c r="H101" s="20" t="str">
        <f aca="false">D101</f>
        <v>NS40</v>
      </c>
      <c r="I101" s="20" t="str">
        <f aca="false">E101</f>
        <v>B20L</v>
      </c>
      <c r="K101" s="29" t="n">
        <f aca="false">VLOOKUP(G101,model!$F$2:$K$620,6,0)</f>
        <v>393</v>
      </c>
      <c r="L101" s="20" t="n">
        <f aca="false">VLOOKUP(E101,product_2!$B$2:$C$46,2,0)</f>
        <v>0</v>
      </c>
    </row>
    <row r="102" s="29" customFormat="true" ht="13.8" hidden="false" customHeight="false" outlineLevel="0" collapsed="false">
      <c r="A102" s="20" t="s">
        <v>31</v>
      </c>
      <c r="B102" s="20" t="s">
        <v>493</v>
      </c>
      <c r="C102" s="20" t="s">
        <v>494</v>
      </c>
      <c r="D102" s="20" t="s">
        <v>727</v>
      </c>
      <c r="E102" s="20" t="s">
        <v>798</v>
      </c>
      <c r="F102" s="29" t="str">
        <f aca="false">SUBSTITUTE(A102," ","_")&amp;"_"&amp;SUBSTITUTE(B102," ","_")&amp;"_"&amp;SUBSTITUTE(C102," ","_")&amp;"_"&amp;SUBSTITUTE(D102," ","_")</f>
        <v>MITSUBISHI_Lancer_GLXI/GLX/GSR/_SOHC*_1989_-_on__NS50L</v>
      </c>
      <c r="G102" s="29" t="str">
        <f aca="false">SUBSTITUTE(A102," ","_")&amp;"_"&amp;SUBSTITUTE(B102," ","_")&amp;"_"&amp;SUBSTITUTE(C102," ","_")</f>
        <v>MITSUBISHI_Lancer_GLXI/GLX/GSR/_SOHC*_1989_-_on_</v>
      </c>
      <c r="H102" s="20" t="str">
        <f aca="false">D102</f>
        <v>NS50L</v>
      </c>
      <c r="I102" s="20" t="str">
        <f aca="false">E102</f>
        <v>D23L</v>
      </c>
      <c r="K102" s="29" t="n">
        <f aca="false">VLOOKUP(G102,model!$F$2:$K$620,6,0)</f>
        <v>394</v>
      </c>
      <c r="L102" s="20" t="n">
        <f aca="false">VLOOKUP(E102,product_2!$B$2:$C$46,2,0)</f>
        <v>0</v>
      </c>
    </row>
    <row r="103" s="29" customFormat="true" ht="13.8" hidden="false" customHeight="false" outlineLevel="0" collapsed="false">
      <c r="A103" s="20" t="s">
        <v>31</v>
      </c>
      <c r="B103" s="20" t="s">
        <v>495</v>
      </c>
      <c r="C103" s="20" t="s">
        <v>91</v>
      </c>
      <c r="D103" s="20" t="s">
        <v>727</v>
      </c>
      <c r="E103" s="20" t="s">
        <v>798</v>
      </c>
      <c r="F103" s="29" t="str">
        <f aca="false">SUBSTITUTE(A103," ","_")&amp;"_"&amp;SUBSTITUTE(B103," ","_")&amp;"_"&amp;SUBSTITUTE(C103," ","_")&amp;"_"&amp;SUBSTITUTE(D103," ","_")</f>
        <v>MITSUBISHI_Lancer_MX*_2000_-_on_NS50L</v>
      </c>
      <c r="G103" s="29" t="str">
        <f aca="false">SUBSTITUTE(A103," ","_")&amp;"_"&amp;SUBSTITUTE(B103," ","_")&amp;"_"&amp;SUBSTITUTE(C103," ","_")</f>
        <v>MITSUBISHI_Lancer_MX*_2000_-_on</v>
      </c>
      <c r="H103" s="20" t="str">
        <f aca="false">D103</f>
        <v>NS50L</v>
      </c>
      <c r="I103" s="20" t="str">
        <f aca="false">E103</f>
        <v>D23L</v>
      </c>
      <c r="K103" s="29" t="n">
        <f aca="false">VLOOKUP(G103,model!$F$2:$K$620,6,0)</f>
        <v>395</v>
      </c>
      <c r="L103" s="20" t="n">
        <f aca="false">VLOOKUP(E103,product_2!$B$2:$C$46,2,0)</f>
        <v>0</v>
      </c>
    </row>
    <row r="104" s="29" customFormat="true" ht="13.8" hidden="false" customHeight="false" outlineLevel="0" collapsed="false">
      <c r="A104" s="20" t="s">
        <v>31</v>
      </c>
      <c r="B104" s="20" t="s">
        <v>495</v>
      </c>
      <c r="C104" s="20" t="s">
        <v>496</v>
      </c>
      <c r="D104" s="20" t="s">
        <v>720</v>
      </c>
      <c r="E104" s="20" t="s">
        <v>799</v>
      </c>
      <c r="F104" s="29" t="str">
        <f aca="false">SUBSTITUTE(A104," ","_")&amp;"_"&amp;SUBSTITUTE(B104," ","_")&amp;"_"&amp;SUBSTITUTE(C104," ","_")&amp;"_"&amp;SUBSTITUTE(D104," ","_")</f>
        <v>MITSUBISHI_Lancer_MX*_2004_-_2007__NS60</v>
      </c>
      <c r="G104" s="29" t="str">
        <f aca="false">SUBSTITUTE(A104," ","_")&amp;"_"&amp;SUBSTITUTE(B104," ","_")&amp;"_"&amp;SUBSTITUTE(C104," ","_")</f>
        <v>MITSUBISHI_Lancer_MX*_2004_-_2007_</v>
      </c>
      <c r="H104" s="20" t="str">
        <f aca="false">D104</f>
        <v>NS60</v>
      </c>
      <c r="I104" s="20" t="str">
        <f aca="false">E104</f>
        <v>B24LS</v>
      </c>
      <c r="J104" s="29" t="n">
        <v>1985</v>
      </c>
      <c r="K104" s="29" t="n">
        <f aca="false">VLOOKUP(G104,model!$F$2:$K$620,6,0)</f>
        <v>396</v>
      </c>
      <c r="L104" s="20" t="n">
        <f aca="false">VLOOKUP(E104,product_2!$B$2:$C$46,2,0)</f>
        <v>0</v>
      </c>
    </row>
    <row r="105" s="29" customFormat="true" ht="13.8" hidden="false" customHeight="false" outlineLevel="0" collapsed="false">
      <c r="A105" s="20" t="s">
        <v>31</v>
      </c>
      <c r="B105" s="20" t="s">
        <v>497</v>
      </c>
      <c r="C105" s="20" t="n">
        <v>2009</v>
      </c>
      <c r="D105" s="20" t="s">
        <v>727</v>
      </c>
      <c r="E105" s="20" t="s">
        <v>798</v>
      </c>
      <c r="F105" s="29" t="str">
        <f aca="false">SUBSTITUTE(A105," ","_")&amp;"_"&amp;SUBSTITUTE(B105," ","_")&amp;"_"&amp;SUBSTITUTE(C105," ","_")&amp;"_"&amp;SUBSTITUTE(D105," ","_")</f>
        <v>MITSUBISHI_Lancer_GLX_M/T_2009_NS50L</v>
      </c>
      <c r="G105" s="29" t="str">
        <f aca="false">SUBSTITUTE(A105," ","_")&amp;"_"&amp;SUBSTITUTE(B105," ","_")&amp;"_"&amp;SUBSTITUTE(C105," ","_")</f>
        <v>MITSUBISHI_Lancer_GLX_M/T_2009</v>
      </c>
      <c r="H105" s="20" t="str">
        <f aca="false">D105</f>
        <v>NS50L</v>
      </c>
      <c r="I105" s="20" t="str">
        <f aca="false">E105</f>
        <v>D23L</v>
      </c>
      <c r="K105" s="29" t="n">
        <f aca="false">VLOOKUP(G105,model!$F$2:$K$620,6,0)</f>
        <v>397</v>
      </c>
      <c r="L105" s="20" t="n">
        <f aca="false">VLOOKUP(E105,product_2!$B$2:$C$46,2,0)</f>
        <v>0</v>
      </c>
    </row>
    <row r="106" s="29" customFormat="true" ht="13.8" hidden="false" customHeight="false" outlineLevel="0" collapsed="false">
      <c r="A106" s="20" t="s">
        <v>31</v>
      </c>
      <c r="B106" s="20" t="s">
        <v>498</v>
      </c>
      <c r="C106" s="20" t="n">
        <v>2009</v>
      </c>
      <c r="D106" s="20" t="s">
        <v>727</v>
      </c>
      <c r="E106" s="20" t="s">
        <v>798</v>
      </c>
      <c r="F106" s="29" t="str">
        <f aca="false">SUBSTITUTE(A106," ","_")&amp;"_"&amp;SUBSTITUTE(B106," ","_")&amp;"_"&amp;SUBSTITUTE(C106," ","_")&amp;"_"&amp;SUBSTITUTE(D106," ","_")</f>
        <v>MITSUBISHI_Lancer_GLS_CVT_2009_NS50L</v>
      </c>
      <c r="G106" s="29" t="str">
        <f aca="false">SUBSTITUTE(A106," ","_")&amp;"_"&amp;SUBSTITUTE(B106," ","_")&amp;"_"&amp;SUBSTITUTE(C106," ","_")</f>
        <v>MITSUBISHI_Lancer_GLS_CVT_2009</v>
      </c>
      <c r="H106" s="20" t="str">
        <f aca="false">D106</f>
        <v>NS50L</v>
      </c>
      <c r="I106" s="20" t="str">
        <f aca="false">E106</f>
        <v>D23L</v>
      </c>
      <c r="K106" s="29" t="n">
        <f aca="false">VLOOKUP(G106,model!$F$2:$K$620,6,0)</f>
        <v>398</v>
      </c>
      <c r="L106" s="20" t="n">
        <f aca="false">VLOOKUP(E106,product_2!$B$2:$C$46,2,0)</f>
        <v>0</v>
      </c>
    </row>
    <row r="107" s="29" customFormat="true" ht="13.8" hidden="false" customHeight="false" outlineLevel="0" collapsed="false">
      <c r="A107" s="20" t="s">
        <v>31</v>
      </c>
      <c r="B107" s="20" t="s">
        <v>499</v>
      </c>
      <c r="C107" s="20"/>
      <c r="D107" s="20" t="s">
        <v>727</v>
      </c>
      <c r="E107" s="20" t="s">
        <v>798</v>
      </c>
      <c r="F107" s="29" t="str">
        <f aca="false">SUBSTITUTE(A107," ","_")&amp;"_"&amp;SUBSTITUTE(B107," ","_")&amp;"_"&amp;SUBSTITUTE(C107," ","_")&amp;"_"&amp;SUBSTITUTE(D107," ","_")</f>
        <v>MITSUBISHI_Lancer_Ex_(GS41;_GLX/MX/GT/GT-A/Ralli-Art)__NS50L</v>
      </c>
      <c r="G107" s="29" t="str">
        <f aca="false">SUBSTITUTE(A107," ","_")&amp;"_"&amp;SUBSTITUTE(B107," ","_")&amp;"_"&amp;SUBSTITUTE(C107," ","_")</f>
        <v>MITSUBISHI_Lancer_Ex_(GS41;_GLX/MX/GT/GT-A/Ralli-Art)_</v>
      </c>
      <c r="H107" s="20" t="str">
        <f aca="false">D107</f>
        <v>NS50L</v>
      </c>
      <c r="I107" s="20" t="str">
        <f aca="false">E107</f>
        <v>D23L</v>
      </c>
      <c r="K107" s="29" t="n">
        <f aca="false">VLOOKUP(G107,model!$F$2:$K$620,6,0)</f>
        <v>399</v>
      </c>
      <c r="L107" s="20" t="n">
        <f aca="false">VLOOKUP(E107,product_2!$B$2:$C$46,2,0)</f>
        <v>0</v>
      </c>
    </row>
    <row r="108" s="29" customFormat="true" ht="13.8" hidden="false" customHeight="false" outlineLevel="0" collapsed="false">
      <c r="A108" s="20" t="s">
        <v>31</v>
      </c>
      <c r="B108" s="33" t="s">
        <v>500</v>
      </c>
      <c r="C108" s="13" t="s">
        <v>266</v>
      </c>
      <c r="D108" s="13" t="s">
        <v>719</v>
      </c>
      <c r="E108" s="13" t="s">
        <v>798</v>
      </c>
      <c r="F108" s="29" t="str">
        <f aca="false">SUBSTITUTE(A108," ","_")&amp;"_"&amp;SUBSTITUTE(B108," ","_")&amp;"_"&amp;SUBSTITUTE(C108," ","_")&amp;"_"&amp;SUBSTITUTE(D108," ","_")</f>
        <v>MITSUBISHI_Outlander_GLX_2004_-_on_NS50</v>
      </c>
      <c r="G108" s="29" t="str">
        <f aca="false">SUBSTITUTE(A108," ","_")&amp;"_"&amp;SUBSTITUTE(B108," ","_")&amp;"_"&amp;SUBSTITUTE(C108," ","_")</f>
        <v>MITSUBISHI_Outlander_GLX_2004_-_on</v>
      </c>
      <c r="H108" s="20" t="str">
        <f aca="false">D108</f>
        <v>NS50</v>
      </c>
      <c r="I108" s="20" t="str">
        <f aca="false">E108</f>
        <v>D23L</v>
      </c>
      <c r="K108" s="29" t="n">
        <f aca="false">VLOOKUP(G108,model!$F$2:$K$620,6,0)</f>
        <v>400</v>
      </c>
      <c r="L108" s="20" t="n">
        <f aca="false">VLOOKUP(E108,product_2!$B$2:$C$46,2,0)</f>
        <v>0</v>
      </c>
    </row>
    <row r="109" s="29" customFormat="true" ht="13.8" hidden="false" customHeight="false" outlineLevel="0" collapsed="false">
      <c r="A109" s="20" t="s">
        <v>31</v>
      </c>
      <c r="B109" s="33" t="s">
        <v>501</v>
      </c>
      <c r="C109" s="13" t="s">
        <v>266</v>
      </c>
      <c r="D109" s="13" t="s">
        <v>719</v>
      </c>
      <c r="E109" s="13" t="s">
        <v>798</v>
      </c>
      <c r="F109" s="29" t="str">
        <f aca="false">SUBSTITUTE(A109," ","_")&amp;"_"&amp;SUBSTITUTE(B109," ","_")&amp;"_"&amp;SUBSTITUTE(C109," ","_")&amp;"_"&amp;SUBSTITUTE(D109," ","_")</f>
        <v>MITSUBISHI_Outlander_GLS_2004_-_on_NS50</v>
      </c>
      <c r="G109" s="29" t="str">
        <f aca="false">SUBSTITUTE(A109," ","_")&amp;"_"&amp;SUBSTITUTE(B109," ","_")&amp;"_"&amp;SUBSTITUTE(C109," ","_")</f>
        <v>MITSUBISHI_Outlander_GLS_2004_-_on</v>
      </c>
      <c r="H109" s="20" t="str">
        <f aca="false">D109</f>
        <v>NS50</v>
      </c>
      <c r="I109" s="20" t="str">
        <f aca="false">E109</f>
        <v>D23L</v>
      </c>
      <c r="K109" s="29" t="n">
        <f aca="false">VLOOKUP(G109,model!$F$2:$K$620,6,0)</f>
        <v>401</v>
      </c>
      <c r="L109" s="20" t="n">
        <f aca="false">VLOOKUP(E109,product_2!$B$2:$C$46,2,0)</f>
        <v>0</v>
      </c>
    </row>
    <row r="110" s="29" customFormat="true" ht="13.8" hidden="false" customHeight="false" outlineLevel="0" collapsed="false">
      <c r="A110" s="20" t="s">
        <v>31</v>
      </c>
      <c r="B110" s="33" t="s">
        <v>502</v>
      </c>
      <c r="C110" s="13" t="s">
        <v>266</v>
      </c>
      <c r="D110" s="13" t="s">
        <v>719</v>
      </c>
      <c r="E110" s="13" t="s">
        <v>798</v>
      </c>
      <c r="F110" s="29" t="str">
        <f aca="false">SUBSTITUTE(A110," ","_")&amp;"_"&amp;SUBSTITUTE(B110," ","_")&amp;"_"&amp;SUBSTITUTE(C110," ","_")&amp;"_"&amp;SUBSTITUTE(D110," ","_")</f>
        <v>MITSUBISHI_Outlander_GLS_Sports_2004_-_on_NS50</v>
      </c>
      <c r="G110" s="29" t="str">
        <f aca="false">SUBSTITUTE(A110," ","_")&amp;"_"&amp;SUBSTITUTE(B110," ","_")&amp;"_"&amp;SUBSTITUTE(C110," ","_")</f>
        <v>MITSUBISHI_Outlander_GLS_Sports_2004_-_on</v>
      </c>
      <c r="H110" s="20" t="str">
        <f aca="false">D110</f>
        <v>NS50</v>
      </c>
      <c r="I110" s="20" t="str">
        <f aca="false">E110</f>
        <v>D23L</v>
      </c>
      <c r="K110" s="29" t="n">
        <f aca="false">VLOOKUP(G110,model!$F$2:$K$620,6,0)</f>
        <v>402</v>
      </c>
      <c r="L110" s="20" t="n">
        <f aca="false">VLOOKUP(E110,product_2!$B$2:$C$46,2,0)</f>
        <v>0</v>
      </c>
    </row>
    <row r="111" s="29" customFormat="true" ht="13.8" hidden="false" customHeight="false" outlineLevel="0" collapsed="false">
      <c r="A111" s="20" t="s">
        <v>31</v>
      </c>
      <c r="B111" s="20" t="s">
        <v>503</v>
      </c>
      <c r="C111" s="20" t="s">
        <v>478</v>
      </c>
      <c r="D111" s="20" t="s">
        <v>718</v>
      </c>
      <c r="E111" s="20" t="s">
        <v>797</v>
      </c>
      <c r="F111" s="29" t="str">
        <f aca="false">SUBSTITUTE(A111," ","_")&amp;"_"&amp;SUBSTITUTE(B111," ","_")&amp;"_"&amp;SUBSTITUTE(C111," ","_")&amp;"_"&amp;SUBSTITUTE(D111," ","_")</f>
        <v>MITSUBISHI_Pajero_(Diesel)_1988_-_on_N70</v>
      </c>
      <c r="G111" s="29" t="str">
        <f aca="false">SUBSTITUTE(A111," ","_")&amp;"_"&amp;SUBSTITUTE(B111," ","_")&amp;"_"&amp;SUBSTITUTE(C111," ","_")</f>
        <v>MITSUBISHI_Pajero_(Diesel)_1988_-_on</v>
      </c>
      <c r="H111" s="20" t="str">
        <f aca="false">D111</f>
        <v>N70</v>
      </c>
      <c r="I111" s="20" t="str">
        <f aca="false">E111</f>
        <v>D31L</v>
      </c>
      <c r="K111" s="29" t="n">
        <f aca="false">VLOOKUP(G111,model!$F$2:$K$620,6,0)</f>
        <v>403</v>
      </c>
      <c r="L111" s="20" t="n">
        <f aca="false">VLOOKUP(E111,product_2!$B$2:$C$46,2,0)</f>
        <v>0</v>
      </c>
    </row>
    <row r="112" s="29" customFormat="true" ht="13.8" hidden="false" customHeight="false" outlineLevel="0" collapsed="false">
      <c r="A112" s="20" t="s">
        <v>31</v>
      </c>
      <c r="B112" s="20" t="s">
        <v>504</v>
      </c>
      <c r="C112" s="20" t="s">
        <v>478</v>
      </c>
      <c r="D112" s="20" t="s">
        <v>728</v>
      </c>
      <c r="E112" s="20" t="s">
        <v>805</v>
      </c>
      <c r="F112" s="29" t="str">
        <f aca="false">SUBSTITUTE(A112," ","_")&amp;"_"&amp;SUBSTITUTE(B112," ","_")&amp;"_"&amp;SUBSTITUTE(C112," ","_")&amp;"_"&amp;SUBSTITUTE(D112," ","_")</f>
        <v>MITSUBISHI_Pajero_(Gasoline)_1988_-_on_N50</v>
      </c>
      <c r="G112" s="29" t="str">
        <f aca="false">SUBSTITUTE(A112," ","_")&amp;"_"&amp;SUBSTITUTE(B112," ","_")&amp;"_"&amp;SUBSTITUTE(C112," ","_")</f>
        <v>MITSUBISHI_Pajero_(Gasoline)_1988_-_on</v>
      </c>
      <c r="H112" s="20" t="str">
        <f aca="false">D112</f>
        <v>N50</v>
      </c>
      <c r="I112" s="20" t="str">
        <f aca="false">E112</f>
        <v>D26L</v>
      </c>
      <c r="K112" s="29" t="n">
        <f aca="false">VLOOKUP(G112,model!$F$2:$K$620,6,0)</f>
        <v>404</v>
      </c>
      <c r="L112" s="20" t="n">
        <f aca="false">VLOOKUP(E112,product_2!$B$2:$C$46,2,0)</f>
        <v>0</v>
      </c>
    </row>
    <row r="113" s="29" customFormat="true" ht="13.8" hidden="false" customHeight="false" outlineLevel="0" collapsed="false">
      <c r="A113" s="20" t="s">
        <v>31</v>
      </c>
      <c r="B113" s="20" t="s">
        <v>505</v>
      </c>
      <c r="C113" s="20"/>
      <c r="D113" s="20" t="s">
        <v>718</v>
      </c>
      <c r="E113" s="20" t="s">
        <v>797</v>
      </c>
      <c r="F113" s="29" t="str">
        <f aca="false">SUBSTITUTE(A113," ","_")&amp;"_"&amp;SUBSTITUTE(B113," ","_")&amp;"_"&amp;SUBSTITUTE(C113," ","_")&amp;"_"&amp;SUBSTITUTE(D113," ","_")</f>
        <v>MITSUBISHI_Pajero_SE__N70</v>
      </c>
      <c r="G113" s="29" t="str">
        <f aca="false">SUBSTITUTE(A113," ","_")&amp;"_"&amp;SUBSTITUTE(B113," ","_")&amp;"_"&amp;SUBSTITUTE(C113," ","_")</f>
        <v>MITSUBISHI_Pajero_SE_</v>
      </c>
      <c r="H113" s="20" t="str">
        <f aca="false">D113</f>
        <v>N70</v>
      </c>
      <c r="I113" s="20" t="str">
        <f aca="false">E113</f>
        <v>D31L</v>
      </c>
      <c r="K113" s="29" t="n">
        <f aca="false">VLOOKUP(G113,model!$F$2:$K$620,6,0)</f>
        <v>405</v>
      </c>
      <c r="L113" s="20" t="n">
        <f aca="false">VLOOKUP(E113,product_2!$B$2:$C$46,2,0)</f>
        <v>0</v>
      </c>
    </row>
    <row r="114" s="29" customFormat="true" ht="13.8" hidden="false" customHeight="false" outlineLevel="0" collapsed="false">
      <c r="A114" s="20" t="s">
        <v>31</v>
      </c>
      <c r="B114" s="20" t="s">
        <v>506</v>
      </c>
      <c r="C114" s="20"/>
      <c r="D114" s="20" t="s">
        <v>718</v>
      </c>
      <c r="E114" s="20" t="s">
        <v>797</v>
      </c>
      <c r="F114" s="29" t="str">
        <f aca="false">SUBSTITUTE(A114," ","_")&amp;"_"&amp;SUBSTITUTE(B114," ","_")&amp;"_"&amp;SUBSTITUTE(C114," ","_")&amp;"_"&amp;SUBSTITUTE(D114," ","_")</f>
        <v>MITSUBISHI_Montero_Sports_4x2___N70</v>
      </c>
      <c r="G114" s="29" t="str">
        <f aca="false">SUBSTITUTE(A114," ","_")&amp;"_"&amp;SUBSTITUTE(B114," ","_")&amp;"_"&amp;SUBSTITUTE(C114," ","_")</f>
        <v>MITSUBISHI_Montero_Sports_4x2__</v>
      </c>
      <c r="H114" s="20" t="str">
        <f aca="false">D114</f>
        <v>N70</v>
      </c>
      <c r="I114" s="20" t="str">
        <f aca="false">E114</f>
        <v>D31L</v>
      </c>
      <c r="K114" s="29" t="n">
        <f aca="false">VLOOKUP(G114,model!$F$2:$K$620,6,0)</f>
        <v>406</v>
      </c>
      <c r="L114" s="20" t="n">
        <f aca="false">VLOOKUP(E114,product_2!$B$2:$C$46,2,0)</f>
        <v>0</v>
      </c>
    </row>
    <row r="115" s="29" customFormat="true" ht="13.8" hidden="false" customHeight="false" outlineLevel="0" collapsed="false">
      <c r="A115" s="20" t="s">
        <v>31</v>
      </c>
      <c r="B115" s="20" t="s">
        <v>507</v>
      </c>
      <c r="C115" s="20"/>
      <c r="D115" s="20" t="s">
        <v>728</v>
      </c>
      <c r="E115" s="20" t="s">
        <v>797</v>
      </c>
      <c r="F115" s="29" t="str">
        <f aca="false">SUBSTITUTE(A115," ","_")&amp;"_"&amp;SUBSTITUTE(B115," ","_")&amp;"_"&amp;SUBSTITUTE(C115," ","_")&amp;"_"&amp;SUBSTITUTE(D115," ","_")</f>
        <v>MITSUBISHI_Montero_Sports_GLS__N50</v>
      </c>
      <c r="G115" s="29" t="str">
        <f aca="false">SUBSTITUTE(A115," ","_")&amp;"_"&amp;SUBSTITUTE(B115," ","_")&amp;"_"&amp;SUBSTITUTE(C115," ","_")</f>
        <v>MITSUBISHI_Montero_Sports_GLS_</v>
      </c>
      <c r="H115" s="20" t="str">
        <f aca="false">D115</f>
        <v>N50</v>
      </c>
      <c r="I115" s="20" t="str">
        <f aca="false">E115</f>
        <v>D31L</v>
      </c>
      <c r="K115" s="29" t="n">
        <f aca="false">VLOOKUP(G115,model!$F$2:$K$620,6,0)</f>
        <v>407</v>
      </c>
      <c r="L115" s="20" t="n">
        <f aca="false">VLOOKUP(E115,product_2!$B$2:$C$46,2,0)</f>
        <v>0</v>
      </c>
    </row>
    <row r="116" s="29" customFormat="true" ht="13.8" hidden="false" customHeight="false" outlineLevel="0" collapsed="false">
      <c r="A116" s="20" t="s">
        <v>31</v>
      </c>
      <c r="B116" s="20" t="s">
        <v>508</v>
      </c>
      <c r="C116" s="20" t="n">
        <v>2014</v>
      </c>
      <c r="D116" s="20" t="s">
        <v>728</v>
      </c>
      <c r="E116" s="20" t="s">
        <v>805</v>
      </c>
      <c r="F116" s="29" t="str">
        <f aca="false">SUBSTITUTE(A116," ","_")&amp;"_"&amp;SUBSTITUTE(B116," ","_")&amp;"_"&amp;SUBSTITUTE(C116," ","_")&amp;"_"&amp;SUBSTITUTE(D116," ","_")</f>
        <v>MITSUBISHI_Montero_Sports_GLS_(Depending_on_Tray_Size)_2014_N50</v>
      </c>
      <c r="G116" s="29" t="str">
        <f aca="false">SUBSTITUTE(A116," ","_")&amp;"_"&amp;SUBSTITUTE(B116," ","_")&amp;"_"&amp;SUBSTITUTE(C116," ","_")</f>
        <v>MITSUBISHI_Montero_Sports_GLS_(Depending_on_Tray_Size)_2014</v>
      </c>
      <c r="H116" s="20" t="str">
        <f aca="false">D116</f>
        <v>N50</v>
      </c>
      <c r="I116" s="20" t="str">
        <f aca="false">E116</f>
        <v>D26L</v>
      </c>
      <c r="K116" s="29" t="n">
        <f aca="false">VLOOKUP(G116,model!$F$2:$K$620,6,0)</f>
        <v>408</v>
      </c>
      <c r="L116" s="20" t="n">
        <f aca="false">VLOOKUP(E116,product_2!$B$2:$C$46,2,0)</f>
        <v>0</v>
      </c>
    </row>
    <row r="117" s="29" customFormat="true" ht="13.8" hidden="false" customHeight="false" outlineLevel="0" collapsed="false">
      <c r="A117" s="20" t="s">
        <v>31</v>
      </c>
      <c r="B117" s="20" t="s">
        <v>509</v>
      </c>
      <c r="C117" s="20" t="n">
        <v>2010</v>
      </c>
      <c r="D117" s="20" t="s">
        <v>728</v>
      </c>
      <c r="E117" s="20" t="s">
        <v>805</v>
      </c>
      <c r="F117" s="29" t="str">
        <f aca="false">SUBSTITUTE(A117," ","_")&amp;"_"&amp;SUBSTITUTE(B117," ","_")&amp;"_"&amp;SUBSTITUTE(C117," ","_")&amp;"_"&amp;SUBSTITUTE(D117," ","_")</f>
        <v>MITSUBISHI_Montero_Sport_2.4_Li_MIVEC_Euro4_2010_N50</v>
      </c>
      <c r="G117" s="29" t="str">
        <f aca="false">SUBSTITUTE(A117," ","_")&amp;"_"&amp;SUBSTITUTE(B117," ","_")&amp;"_"&amp;SUBSTITUTE(C117," ","_")</f>
        <v>MITSUBISHI_Montero_Sport_2.4_Li_MIVEC_Euro4_2010</v>
      </c>
      <c r="H117" s="20" t="str">
        <f aca="false">D117</f>
        <v>N50</v>
      </c>
      <c r="I117" s="20" t="str">
        <f aca="false">E117</f>
        <v>D26L</v>
      </c>
      <c r="K117" s="29" t="n">
        <f aca="false">VLOOKUP(G117,model!$F$2:$K$620,6,0)</f>
        <v>409</v>
      </c>
      <c r="L117" s="20" t="n">
        <f aca="false">VLOOKUP(E117,product_2!$B$2:$C$46,2,0)</f>
        <v>0</v>
      </c>
    </row>
    <row r="118" s="29" customFormat="true" ht="13.8" hidden="false" customHeight="false" outlineLevel="0" collapsed="false">
      <c r="A118" s="20" t="s">
        <v>31</v>
      </c>
      <c r="B118" s="20" t="s">
        <v>509</v>
      </c>
      <c r="C118" s="20" t="n">
        <v>2016</v>
      </c>
      <c r="D118" s="20" t="s">
        <v>728</v>
      </c>
      <c r="E118" s="20" t="s">
        <v>797</v>
      </c>
      <c r="F118" s="29" t="str">
        <f aca="false">SUBSTITUTE(A118," ","_")&amp;"_"&amp;SUBSTITUTE(B118," ","_")&amp;"_"&amp;SUBSTITUTE(C118," ","_")&amp;"_"&amp;SUBSTITUTE(D118," ","_")</f>
        <v>MITSUBISHI_Montero_Sport_2.4_Li_MIVEC_Euro4_2016_N50</v>
      </c>
      <c r="G118" s="29" t="str">
        <f aca="false">SUBSTITUTE(A118," ","_")&amp;"_"&amp;SUBSTITUTE(B118," ","_")&amp;"_"&amp;SUBSTITUTE(C118," ","_")</f>
        <v>MITSUBISHI_Montero_Sport_2.4_Li_MIVEC_Euro4_2016</v>
      </c>
      <c r="H118" s="20" t="str">
        <f aca="false">D118</f>
        <v>N50</v>
      </c>
      <c r="I118" s="20" t="str">
        <f aca="false">E118</f>
        <v>D31L</v>
      </c>
      <c r="K118" s="29" t="n">
        <f aca="false">VLOOKUP(G118,model!$F$2:$K$620,6,0)</f>
        <v>410</v>
      </c>
      <c r="L118" s="20" t="n">
        <f aca="false">VLOOKUP(E118,product_2!$B$2:$C$46,2,0)</f>
        <v>0</v>
      </c>
    </row>
    <row r="119" s="29" customFormat="true" ht="13.8" hidden="false" customHeight="false" outlineLevel="0" collapsed="false">
      <c r="A119" s="20" t="s">
        <v>31</v>
      </c>
      <c r="B119" s="20" t="s">
        <v>510</v>
      </c>
      <c r="C119" s="20" t="n">
        <v>2004</v>
      </c>
      <c r="D119" s="20" t="s">
        <v>719</v>
      </c>
      <c r="E119" s="20" t="s">
        <v>798</v>
      </c>
      <c r="F119" s="29" t="str">
        <f aca="false">SUBSTITUTE(A119," ","_")&amp;"_"&amp;SUBSTITUTE(B119," ","_")&amp;"_"&amp;SUBSTITUTE(C119," ","_")&amp;"_"&amp;SUBSTITUTE(D119," ","_")</f>
        <v>MITSUBISHI_Spacegear_2004_NS50</v>
      </c>
      <c r="G119" s="29" t="str">
        <f aca="false">SUBSTITUTE(A119," ","_")&amp;"_"&amp;SUBSTITUTE(B119," ","_")&amp;"_"&amp;SUBSTITUTE(C119," ","_")</f>
        <v>MITSUBISHI_Spacegear_2004</v>
      </c>
      <c r="H119" s="20" t="str">
        <f aca="false">D119</f>
        <v>NS50</v>
      </c>
      <c r="I119" s="20" t="str">
        <f aca="false">E119</f>
        <v>D23L</v>
      </c>
      <c r="K119" s="29" t="n">
        <f aca="false">VLOOKUP(G119,model!$F$2:$K$620,6,0)</f>
        <v>411</v>
      </c>
      <c r="L119" s="20" t="n">
        <f aca="false">VLOOKUP(E119,product_2!$B$2:$C$46,2,0)</f>
        <v>0</v>
      </c>
    </row>
    <row r="120" s="29" customFormat="true" ht="13.8" hidden="false" customHeight="false" outlineLevel="0" collapsed="false">
      <c r="A120" s="20" t="s">
        <v>31</v>
      </c>
      <c r="B120" s="20" t="s">
        <v>511</v>
      </c>
      <c r="C120" s="20"/>
      <c r="D120" s="20" t="s">
        <v>728</v>
      </c>
      <c r="E120" s="20" t="s">
        <v>805</v>
      </c>
      <c r="F120" s="29" t="str">
        <f aca="false">SUBSTITUTE(A120," ","_")&amp;"_"&amp;SUBSTITUTE(B120," ","_")&amp;"_"&amp;SUBSTITUTE(C120," ","_")&amp;"_"&amp;SUBSTITUTE(D120," ","_")</f>
        <v>MITSUBISHI_Spacegear**__N50</v>
      </c>
      <c r="G120" s="29" t="str">
        <f aca="false">SUBSTITUTE(A120," ","_")&amp;"_"&amp;SUBSTITUTE(B120," ","_")&amp;"_"&amp;SUBSTITUTE(C120," ","_")</f>
        <v>MITSUBISHI_Spacegear**_</v>
      </c>
      <c r="H120" s="20" t="str">
        <f aca="false">D120</f>
        <v>N50</v>
      </c>
      <c r="I120" s="20" t="str">
        <f aca="false">E120</f>
        <v>D26L</v>
      </c>
      <c r="K120" s="29" t="n">
        <f aca="false">VLOOKUP(G120,model!$F$2:$K$620,6,0)</f>
        <v>412</v>
      </c>
      <c r="L120" s="20" t="n">
        <f aca="false">VLOOKUP(E120,product_2!$B$2:$C$46,2,0)</f>
        <v>0</v>
      </c>
    </row>
    <row r="121" s="29" customFormat="true" ht="13.8" hidden="false" customHeight="false" outlineLevel="0" collapsed="false">
      <c r="A121" s="20" t="s">
        <v>31</v>
      </c>
      <c r="B121" s="20" t="s">
        <v>512</v>
      </c>
      <c r="C121" s="20" t="s">
        <v>513</v>
      </c>
      <c r="D121" s="20" t="s">
        <v>728</v>
      </c>
      <c r="E121" s="20" t="s">
        <v>805</v>
      </c>
      <c r="F121" s="29" t="str">
        <f aca="false">SUBSTITUTE(A121," ","_")&amp;"_"&amp;SUBSTITUTE(B121," ","_")&amp;"_"&amp;SUBSTITUTE(C121," ","_")&amp;"_"&amp;SUBSTITUTE(D121," ","_")</f>
        <v>MITSUBISHI_Space_Wagon_1993_-on_N50</v>
      </c>
      <c r="G121" s="29" t="str">
        <f aca="false">SUBSTITUTE(A121," ","_")&amp;"_"&amp;SUBSTITUTE(B121," ","_")&amp;"_"&amp;SUBSTITUTE(C121," ","_")</f>
        <v>MITSUBISHI_Space_Wagon_1993_-on</v>
      </c>
      <c r="H121" s="20" t="str">
        <f aca="false">D121</f>
        <v>N50</v>
      </c>
      <c r="I121" s="20" t="str">
        <f aca="false">E121</f>
        <v>D26L</v>
      </c>
      <c r="K121" s="29" t="n">
        <f aca="false">VLOOKUP(G121,model!$F$2:$K$620,6,0)</f>
        <v>413</v>
      </c>
      <c r="L121" s="20" t="n">
        <f aca="false">VLOOKUP(E121,product_2!$B$2:$C$46,2,0)</f>
        <v>0</v>
      </c>
    </row>
    <row r="122" s="29" customFormat="true" ht="13.8" hidden="false" customHeight="false" outlineLevel="0" collapsed="false">
      <c r="A122" s="20"/>
      <c r="B122" s="20"/>
      <c r="C122" s="20"/>
      <c r="D122" s="20"/>
      <c r="E122" s="20"/>
      <c r="F122" s="29" t="str">
        <f aca="false">SUBSTITUTE(A122," ","_")&amp;"_"&amp;SUBSTITUTE(B122," ","_")&amp;"_"&amp;SUBSTITUTE(C122," ","_")&amp;"_"&amp;SUBSTITUTE(D122," ","_")</f>
        <v>___</v>
      </c>
      <c r="G122" s="29" t="str">
        <f aca="false">SUBSTITUTE(A122," ","_")&amp;"_"&amp;SUBSTITUTE(B122," ","_")&amp;"_"&amp;SUBSTITUTE(C122," ","_")</f>
        <v>__</v>
      </c>
      <c r="H122" s="20"/>
      <c r="I122" s="20"/>
      <c r="K122" s="29" t="e">
        <f aca="false">VLOOKUP(G122,model!$F$2:$K$620,6,0)</f>
        <v>#N/A</v>
      </c>
      <c r="L122" s="20" t="e">
        <f aca="false">VLOOKUP(E122,product_2!$B$2:$C$46,2,0)</f>
        <v>#N/A</v>
      </c>
    </row>
    <row r="123" s="31" customFormat="true" ht="13.8" hidden="false" customHeight="false" outlineLevel="0" collapsed="false">
      <c r="F123" s="29" t="str">
        <f aca="false">SUBSTITUTE(A123," ","_")&amp;"_"&amp;SUBSTITUTE(B123," ","_")&amp;"_"&amp;SUBSTITUTE(C123," ","_")&amp;"_"&amp;SUBSTITUTE(D123," ","_")</f>
        <v>___</v>
      </c>
      <c r="G123" s="29" t="str">
        <f aca="false">SUBSTITUTE(A123," ","_")&amp;"_"&amp;SUBSTITUTE(B123," ","_")&amp;"_"&amp;SUBSTITUTE(C123," ","_")</f>
        <v>__</v>
      </c>
      <c r="H123" s="20"/>
      <c r="I123" s="20"/>
      <c r="K123" s="29" t="e">
        <f aca="false">VLOOKUP(G123,model!$F$2:$K$620,6,0)</f>
        <v>#N/A</v>
      </c>
      <c r="L123" s="20" t="e">
        <f aca="false">VLOOKUP(E123,product_2!$B$2:$C$46,2,0)</f>
        <v>#N/A</v>
      </c>
    </row>
    <row r="124" s="29" customFormat="true" ht="13.8" hidden="false" customHeight="false" outlineLevel="0" collapsed="false">
      <c r="A124" s="43" t="s">
        <v>30</v>
      </c>
      <c r="B124" s="43"/>
      <c r="F124" s="29" t="str">
        <f aca="false">SUBSTITUTE(A124," ","_")&amp;"_"&amp;SUBSTITUTE(B124," ","_")&amp;"_"&amp;SUBSTITUTE(C124," ","_")&amp;"_"&amp;SUBSTITUTE(D124," ","_")</f>
        <v>MERCEDES_BENZ___</v>
      </c>
      <c r="G124" s="29" t="str">
        <f aca="false">SUBSTITUTE(A124," ","_")&amp;"_"&amp;SUBSTITUTE(B124," ","_")&amp;"_"&amp;SUBSTITUTE(C124," ","_")</f>
        <v>MERCEDES_BENZ__</v>
      </c>
      <c r="H124" s="20"/>
      <c r="I124" s="20"/>
      <c r="K124" s="29" t="e">
        <f aca="false">VLOOKUP(G124,model!$F$2:$K$620,6,0)</f>
        <v>#N/A</v>
      </c>
      <c r="L124" s="20" t="e">
        <f aca="false">VLOOKUP(E124,product_2!$B$2:$C$46,2,0)</f>
        <v>#N/A</v>
      </c>
    </row>
    <row r="125" s="29" customFormat="true" ht="13.8" hidden="false" customHeight="false" outlineLevel="0" collapsed="false">
      <c r="F125" s="29" t="str">
        <f aca="false">SUBSTITUTE(A125," ","_")&amp;"_"&amp;SUBSTITUTE(B125," ","_")&amp;"_"&amp;SUBSTITUTE(C125," ","_")&amp;"_"&amp;SUBSTITUTE(D125," ","_")</f>
        <v>___</v>
      </c>
      <c r="G125" s="29" t="str">
        <f aca="false">SUBSTITUTE(A125," ","_")&amp;"_"&amp;SUBSTITUTE(B125," ","_")&amp;"_"&amp;SUBSTITUTE(C125," ","_")</f>
        <v>__</v>
      </c>
      <c r="H125" s="20"/>
      <c r="I125" s="20"/>
      <c r="K125" s="29" t="e">
        <f aca="false">VLOOKUP(G125,model!$F$2:$K$620,6,0)</f>
        <v>#N/A</v>
      </c>
      <c r="L125" s="20" t="e">
        <f aca="false">VLOOKUP(E125,product_2!$B$2:$C$46,2,0)</f>
        <v>#N/A</v>
      </c>
    </row>
    <row r="126" s="29" customFormat="true" ht="13.8" hidden="false" customHeight="false" outlineLevel="0" collapsed="false">
      <c r="A126" s="20" t="s">
        <v>801</v>
      </c>
      <c r="B126" s="20" t="s">
        <v>788</v>
      </c>
      <c r="C126" s="20" t="s">
        <v>790</v>
      </c>
      <c r="D126" s="20" t="s">
        <v>791</v>
      </c>
      <c r="E126" s="20" t="s">
        <v>792</v>
      </c>
      <c r="F126" s="29" t="str">
        <f aca="false">SUBSTITUTE(A126," ","_")&amp;"_"&amp;SUBSTITUTE(B126," ","_")&amp;"_"&amp;SUBSTITUTE(C126," ","_")&amp;"_"&amp;SUBSTITUTE(D126," ","_")</f>
        <v>Brand__Make_Year_Model_OE_Battery_</v>
      </c>
      <c r="G126" s="29" t="str">
        <f aca="false">SUBSTITUTE(A126," ","_")&amp;"_"&amp;SUBSTITUTE(B126," ","_")&amp;"_"&amp;SUBSTITUTE(C126," ","_")</f>
        <v>Brand__Make_Year_Model</v>
      </c>
      <c r="H126" s="20" t="str">
        <f aca="false">D126</f>
        <v>OE Battery</v>
      </c>
      <c r="I126" s="20" t="str">
        <f aca="false">E126</f>
        <v>Energizer Replacement</v>
      </c>
      <c r="K126" s="29" t="e">
        <f aca="false">VLOOKUP(G126,model!$F$2:$K$620,6,0)</f>
        <v>#N/A</v>
      </c>
      <c r="L126" s="20" t="e">
        <f aca="false">VLOOKUP(E126,product_2!$B$2:$C$46,2,0)</f>
        <v>#N/A</v>
      </c>
    </row>
    <row r="127" s="29" customFormat="true" ht="13.8" hidden="false" customHeight="false" outlineLevel="0" collapsed="false">
      <c r="A127" s="20"/>
      <c r="B127" s="20"/>
      <c r="C127" s="20"/>
      <c r="D127" s="20"/>
      <c r="E127" s="30"/>
      <c r="F127" s="29" t="str">
        <f aca="false">SUBSTITUTE(A127," ","_")&amp;"_"&amp;SUBSTITUTE(B127," ","_")&amp;"_"&amp;SUBSTITUTE(C127," ","_")&amp;"_"&amp;SUBSTITUTE(D127," ","_")</f>
        <v>___</v>
      </c>
      <c r="G127" s="29" t="str">
        <f aca="false">SUBSTITUTE(A127," ","_")&amp;"_"&amp;SUBSTITUTE(B127," ","_")&amp;"_"&amp;SUBSTITUTE(C127," ","_")</f>
        <v>__</v>
      </c>
      <c r="H127" s="20"/>
      <c r="I127" s="20"/>
      <c r="K127" s="29" t="e">
        <f aca="false">VLOOKUP(G127,model!$F$2:$K$620,6,0)</f>
        <v>#N/A</v>
      </c>
      <c r="L127" s="20" t="e">
        <f aca="false">VLOOKUP(E127,product_2!$B$2:$C$46,2,0)</f>
        <v>#N/A</v>
      </c>
    </row>
    <row r="128" s="29" customFormat="true" ht="13.8" hidden="false" customHeight="false" outlineLevel="0" collapsed="false">
      <c r="A128" s="20" t="s">
        <v>30</v>
      </c>
      <c r="B128" s="20" t="s">
        <v>455</v>
      </c>
      <c r="C128" s="20"/>
      <c r="D128" s="33" t="s">
        <v>722</v>
      </c>
      <c r="E128" s="34"/>
      <c r="F128" s="29" t="str">
        <f aca="false">SUBSTITUTE(A128," ","_")&amp;"_"&amp;SUBSTITUTE(B128," ","_")&amp;"_"&amp;SUBSTITUTE(C128," ","_")&amp;"_"&amp;SUBSTITUTE(D128," ","_")</f>
        <v>MERCEDES_BENZ_A_Class___DIN66</v>
      </c>
      <c r="G128" s="29" t="str">
        <f aca="false">SUBSTITUTE(A128," ","_")&amp;"_"&amp;SUBSTITUTE(B128," ","_")&amp;"_"&amp;SUBSTITUTE(C128," ","_")</f>
        <v>MERCEDES_BENZ_A_Class__</v>
      </c>
      <c r="H128" s="20" t="str">
        <f aca="false">D128</f>
        <v>DIN66</v>
      </c>
      <c r="I128" s="20"/>
      <c r="K128" s="29" t="n">
        <f aca="false">VLOOKUP(G128,model!$F$2:$K$620,6,0)</f>
        <v>360</v>
      </c>
      <c r="L128" s="20" t="e">
        <f aca="false">VLOOKUP(E128,product_2!$B$2:$C$46,2,0)</f>
        <v>#N/A</v>
      </c>
    </row>
    <row r="129" s="29" customFormat="true" ht="13.8" hidden="false" customHeight="false" outlineLevel="0" collapsed="false">
      <c r="A129" s="20" t="s">
        <v>30</v>
      </c>
      <c r="B129" s="20" t="s">
        <v>456</v>
      </c>
      <c r="C129" s="20"/>
      <c r="D129" s="33" t="s">
        <v>722</v>
      </c>
      <c r="E129" s="44"/>
      <c r="F129" s="29" t="str">
        <f aca="false">SUBSTITUTE(A129," ","_")&amp;"_"&amp;SUBSTITUTE(B129," ","_")&amp;"_"&amp;SUBSTITUTE(C129," ","_")&amp;"_"&amp;SUBSTITUTE(D129," ","_")</f>
        <v>MERCEDES_BENZ_B_Class__DIN66</v>
      </c>
      <c r="G129" s="29" t="str">
        <f aca="false">SUBSTITUTE(A129," ","_")&amp;"_"&amp;SUBSTITUTE(B129," ","_")&amp;"_"&amp;SUBSTITUTE(C129," ","_")</f>
        <v>MERCEDES_BENZ_B_Class_</v>
      </c>
      <c r="H129" s="20" t="str">
        <f aca="false">D129</f>
        <v>DIN66</v>
      </c>
      <c r="I129" s="20"/>
      <c r="K129" s="29" t="n">
        <f aca="false">VLOOKUP(G129,model!$F$2:$K$620,6,0)</f>
        <v>361</v>
      </c>
      <c r="L129" s="20" t="e">
        <f aca="false">VLOOKUP(E129,product_2!$B$2:$C$46,2,0)</f>
        <v>#N/A</v>
      </c>
    </row>
    <row r="130" s="29" customFormat="true" ht="13.8" hidden="false" customHeight="false" outlineLevel="0" collapsed="false">
      <c r="A130" s="20" t="s">
        <v>30</v>
      </c>
      <c r="B130" s="20" t="s">
        <v>457</v>
      </c>
      <c r="C130" s="20" t="s">
        <v>283</v>
      </c>
      <c r="D130" s="33" t="s">
        <v>722</v>
      </c>
      <c r="E130" s="44"/>
      <c r="F130" s="29" t="str">
        <f aca="false">SUBSTITUTE(A130," ","_")&amp;"_"&amp;SUBSTITUTE(B130," ","_")&amp;"_"&amp;SUBSTITUTE(C130," ","_")&amp;"_"&amp;SUBSTITUTE(D130," ","_")</f>
        <v>MERCEDES_BENZ_C_Class_1995_-_on_DIN66</v>
      </c>
      <c r="G130" s="29" t="str">
        <f aca="false">SUBSTITUTE(A130," ","_")&amp;"_"&amp;SUBSTITUTE(B130," ","_")&amp;"_"&amp;SUBSTITUTE(C130," ","_")</f>
        <v>MERCEDES_BENZ_C_Class_1995_-_on</v>
      </c>
      <c r="H130" s="20" t="str">
        <f aca="false">D130</f>
        <v>DIN66</v>
      </c>
      <c r="I130" s="20"/>
      <c r="K130" s="29" t="n">
        <f aca="false">VLOOKUP(G130,model!$F$2:$K$620,6,0)</f>
        <v>362</v>
      </c>
      <c r="L130" s="20" t="e">
        <f aca="false">VLOOKUP(E130,product_2!$B$2:$C$46,2,0)</f>
        <v>#N/A</v>
      </c>
    </row>
    <row r="131" s="29" customFormat="true" ht="13.8" hidden="false" customHeight="false" outlineLevel="0" collapsed="false">
      <c r="A131" s="20" t="s">
        <v>30</v>
      </c>
      <c r="B131" s="20" t="s">
        <v>458</v>
      </c>
      <c r="C131" s="20" t="n">
        <v>2006</v>
      </c>
      <c r="D131" s="33" t="s">
        <v>723</v>
      </c>
      <c r="E131" s="13"/>
      <c r="F131" s="29" t="str">
        <f aca="false">SUBSTITUTE(A131," ","_")&amp;"_"&amp;SUBSTITUTE(B131," ","_")&amp;"_"&amp;SUBSTITUTE(C131," ","_")&amp;"_"&amp;SUBSTITUTE(D131," ","_")</f>
        <v>MERCEDES_BENZ_C230_2006_DIN88</v>
      </c>
      <c r="G131" s="29" t="str">
        <f aca="false">SUBSTITUTE(A131," ","_")&amp;"_"&amp;SUBSTITUTE(B131," ","_")&amp;"_"&amp;SUBSTITUTE(C131," ","_")</f>
        <v>MERCEDES_BENZ_C230_2006</v>
      </c>
      <c r="H131" s="20" t="str">
        <f aca="false">D131</f>
        <v>DIN88</v>
      </c>
      <c r="I131" s="20"/>
      <c r="K131" s="29" t="n">
        <f aca="false">VLOOKUP(G131,model!$F$2:$K$620,6,0)</f>
        <v>363</v>
      </c>
      <c r="L131" s="20" t="e">
        <f aca="false">VLOOKUP(E131,product_2!$B$2:$C$46,2,0)</f>
        <v>#N/A</v>
      </c>
    </row>
    <row r="132" s="29" customFormat="true" ht="13.8" hidden="false" customHeight="false" outlineLevel="0" collapsed="false">
      <c r="A132" s="20" t="s">
        <v>30</v>
      </c>
      <c r="B132" s="20" t="s">
        <v>459</v>
      </c>
      <c r="C132" s="20" t="n">
        <v>2006</v>
      </c>
      <c r="D132" s="33" t="s">
        <v>723</v>
      </c>
      <c r="E132" s="13"/>
      <c r="F132" s="29" t="str">
        <f aca="false">SUBSTITUTE(A132," ","_")&amp;"_"&amp;SUBSTITUTE(B132," ","_")&amp;"_"&amp;SUBSTITUTE(C132," ","_")&amp;"_"&amp;SUBSTITUTE(D132," ","_")</f>
        <v>MERCEDES_BENZ_CL_Class_2006_DIN88</v>
      </c>
      <c r="G132" s="29" t="str">
        <f aca="false">SUBSTITUTE(A132," ","_")&amp;"_"&amp;SUBSTITUTE(B132," ","_")&amp;"_"&amp;SUBSTITUTE(C132," ","_")</f>
        <v>MERCEDES_BENZ_CL_Class_2006</v>
      </c>
      <c r="H132" s="20" t="str">
        <f aca="false">D132</f>
        <v>DIN88</v>
      </c>
      <c r="I132" s="20"/>
      <c r="K132" s="29" t="n">
        <f aca="false">VLOOKUP(G132,model!$F$2:$K$620,6,0)</f>
        <v>364</v>
      </c>
      <c r="L132" s="20" t="e">
        <f aca="false">VLOOKUP(E132,product_2!$B$2:$C$46,2,0)</f>
        <v>#N/A</v>
      </c>
    </row>
    <row r="133" s="29" customFormat="true" ht="13.8" hidden="false" customHeight="false" outlineLevel="0" collapsed="false">
      <c r="A133" s="20" t="s">
        <v>30</v>
      </c>
      <c r="B133" s="20" t="s">
        <v>460</v>
      </c>
      <c r="C133" s="20"/>
      <c r="D133" s="33" t="s">
        <v>723</v>
      </c>
      <c r="E133" s="13"/>
      <c r="F133" s="29" t="str">
        <f aca="false">SUBSTITUTE(A133," ","_")&amp;"_"&amp;SUBSTITUTE(B133," ","_")&amp;"_"&amp;SUBSTITUTE(C133," ","_")&amp;"_"&amp;SUBSTITUTE(D133," ","_")</f>
        <v>MERCEDES_BENZ_CLK_Class__DIN88</v>
      </c>
      <c r="G133" s="29" t="str">
        <f aca="false">SUBSTITUTE(A133," ","_")&amp;"_"&amp;SUBSTITUTE(B133," ","_")&amp;"_"&amp;SUBSTITUTE(C133," ","_")</f>
        <v>MERCEDES_BENZ_CLK_Class_</v>
      </c>
      <c r="H133" s="20" t="str">
        <f aca="false">D133</f>
        <v>DIN88</v>
      </c>
      <c r="I133" s="20"/>
      <c r="K133" s="29" t="n">
        <f aca="false">VLOOKUP(G133,model!$F$2:$K$620,6,0)</f>
        <v>365</v>
      </c>
      <c r="L133" s="20" t="e">
        <f aca="false">VLOOKUP(E133,product_2!$B$2:$C$46,2,0)</f>
        <v>#N/A</v>
      </c>
    </row>
    <row r="134" s="29" customFormat="true" ht="13.8" hidden="false" customHeight="false" outlineLevel="0" collapsed="false">
      <c r="A134" s="20" t="s">
        <v>30</v>
      </c>
      <c r="B134" s="20" t="s">
        <v>461</v>
      </c>
      <c r="C134" s="20"/>
      <c r="D134" s="33" t="s">
        <v>723</v>
      </c>
      <c r="E134" s="13"/>
      <c r="F134" s="29" t="str">
        <f aca="false">SUBSTITUTE(A134," ","_")&amp;"_"&amp;SUBSTITUTE(B134," ","_")&amp;"_"&amp;SUBSTITUTE(C134," ","_")&amp;"_"&amp;SUBSTITUTE(D134," ","_")</f>
        <v>MERCEDES_BENZ_CLS_Class__DIN88</v>
      </c>
      <c r="G134" s="29" t="str">
        <f aca="false">SUBSTITUTE(A134," ","_")&amp;"_"&amp;SUBSTITUTE(B134," ","_")&amp;"_"&amp;SUBSTITUTE(C134," ","_")</f>
        <v>MERCEDES_BENZ_CLS_Class_</v>
      </c>
      <c r="H134" s="20" t="str">
        <f aca="false">D134</f>
        <v>DIN88</v>
      </c>
      <c r="I134" s="20"/>
      <c r="K134" s="29" t="n">
        <f aca="false">VLOOKUP(G134,model!$F$2:$K$620,6,0)</f>
        <v>366</v>
      </c>
      <c r="L134" s="20" t="e">
        <f aca="false">VLOOKUP(E134,product_2!$B$2:$C$46,2,0)</f>
        <v>#N/A</v>
      </c>
    </row>
    <row r="135" s="29" customFormat="true" ht="13.8" hidden="false" customHeight="false" outlineLevel="0" collapsed="false">
      <c r="A135" s="20" t="s">
        <v>30</v>
      </c>
      <c r="B135" s="20" t="s">
        <v>462</v>
      </c>
      <c r="C135" s="20" t="s">
        <v>283</v>
      </c>
      <c r="D135" s="33" t="s">
        <v>723</v>
      </c>
      <c r="E135" s="34" t="s">
        <v>802</v>
      </c>
      <c r="F135" s="29" t="str">
        <f aca="false">SUBSTITUTE(A135," ","_")&amp;"_"&amp;SUBSTITUTE(B135," ","_")&amp;"_"&amp;SUBSTITUTE(C135," ","_")&amp;"_"&amp;SUBSTITUTE(D135," ","_")</f>
        <v>MERCEDES_BENZ_E_Class_1995_-_on_DIN88</v>
      </c>
      <c r="G135" s="29" t="str">
        <f aca="false">SUBSTITUTE(A135," ","_")&amp;"_"&amp;SUBSTITUTE(B135," ","_")&amp;"_"&amp;SUBSTITUTE(C135," ","_")</f>
        <v>MERCEDES_BENZ_E_Class_1995_-_on</v>
      </c>
      <c r="H135" s="20" t="str">
        <f aca="false">D135</f>
        <v>DIN88</v>
      </c>
      <c r="I135" s="20" t="str">
        <f aca="false">E135</f>
        <v>If the vehicle is equipped with start/stop technology, the recommended battery is ENERGIZER AGM</v>
      </c>
      <c r="J135" s="29" t="n">
        <v>2003</v>
      </c>
      <c r="K135" s="29" t="n">
        <f aca="false">VLOOKUP(G135,model!$F$2:$K$620,6,0)</f>
        <v>367</v>
      </c>
      <c r="L135" s="20" t="e">
        <f aca="false">VLOOKUP(E135,product_2!$B$2:$C$46,2,0)</f>
        <v>#N/A</v>
      </c>
    </row>
    <row r="136" s="29" customFormat="true" ht="13.8" hidden="false" customHeight="false" outlineLevel="0" collapsed="false">
      <c r="A136" s="20" t="s">
        <v>30</v>
      </c>
      <c r="B136" s="20" t="s">
        <v>463</v>
      </c>
      <c r="C136" s="20"/>
      <c r="D136" s="33" t="s">
        <v>729</v>
      </c>
      <c r="E136" s="34" t="s">
        <v>802</v>
      </c>
      <c r="F136" s="29" t="str">
        <f aca="false">SUBSTITUTE(A136," ","_")&amp;"_"&amp;SUBSTITUTE(B136," ","_")&amp;"_"&amp;SUBSTITUTE(C136," ","_")&amp;"_"&amp;SUBSTITUTE(D136," ","_")</f>
        <v>MERCEDES_BENZ_G_Class__DIN110</v>
      </c>
      <c r="G136" s="29" t="str">
        <f aca="false">SUBSTITUTE(A136," ","_")&amp;"_"&amp;SUBSTITUTE(B136," ","_")&amp;"_"&amp;SUBSTITUTE(C136," ","_")</f>
        <v>MERCEDES_BENZ_G_Class_</v>
      </c>
      <c r="H136" s="20" t="str">
        <f aca="false">D136</f>
        <v>DIN110</v>
      </c>
      <c r="I136" s="20" t="str">
        <f aca="false">E136</f>
        <v>If the vehicle is equipped with start/stop technology, the recommended battery is ENERGIZER AGM</v>
      </c>
      <c r="K136" s="29" t="n">
        <f aca="false">VLOOKUP(G136,model!$F$2:$K$620,6,0)</f>
        <v>368</v>
      </c>
      <c r="L136" s="20" t="e">
        <f aca="false">VLOOKUP(E136,product_2!$B$2:$C$46,2,0)</f>
        <v>#N/A</v>
      </c>
    </row>
    <row r="137" s="29" customFormat="true" ht="13.8" hidden="false" customHeight="false" outlineLevel="0" collapsed="false">
      <c r="A137" s="20" t="s">
        <v>30</v>
      </c>
      <c r="B137" s="20" t="s">
        <v>464</v>
      </c>
      <c r="C137" s="20"/>
      <c r="D137" s="33" t="s">
        <v>723</v>
      </c>
      <c r="E137" s="34" t="s">
        <v>802</v>
      </c>
      <c r="F137" s="29" t="str">
        <f aca="false">SUBSTITUTE(A137," ","_")&amp;"_"&amp;SUBSTITUTE(B137," ","_")&amp;"_"&amp;SUBSTITUTE(C137," ","_")&amp;"_"&amp;SUBSTITUTE(D137," ","_")</f>
        <v>MERCEDES_BENZ_GL_Class___DIN88</v>
      </c>
      <c r="G137" s="29" t="str">
        <f aca="false">SUBSTITUTE(A137," ","_")&amp;"_"&amp;SUBSTITUTE(B137," ","_")&amp;"_"&amp;SUBSTITUTE(C137," ","_")</f>
        <v>MERCEDES_BENZ_GL_Class__</v>
      </c>
      <c r="H137" s="20" t="str">
        <f aca="false">D137</f>
        <v>DIN88</v>
      </c>
      <c r="I137" s="20" t="str">
        <f aca="false">E137</f>
        <v>If the vehicle is equipped with start/stop technology, the recommended battery is ENERGIZER AGM</v>
      </c>
      <c r="J137" s="29" t="n">
        <v>2003</v>
      </c>
      <c r="K137" s="29" t="n">
        <f aca="false">VLOOKUP(G137,model!$F$2:$K$620,6,0)</f>
        <v>369</v>
      </c>
      <c r="L137" s="20" t="e">
        <f aca="false">VLOOKUP(E137,product_2!$B$2:$C$46,2,0)</f>
        <v>#N/A</v>
      </c>
    </row>
    <row r="138" s="29" customFormat="true" ht="13.8" hidden="false" customHeight="false" outlineLevel="0" collapsed="false">
      <c r="A138" s="20" t="s">
        <v>30</v>
      </c>
      <c r="B138" s="20" t="s">
        <v>465</v>
      </c>
      <c r="C138" s="20" t="s">
        <v>61</v>
      </c>
      <c r="D138" s="33" t="s">
        <v>718</v>
      </c>
      <c r="E138" s="34" t="s">
        <v>802</v>
      </c>
      <c r="F138" s="29" t="str">
        <f aca="false">SUBSTITUTE(A138," ","_")&amp;"_"&amp;SUBSTITUTE(B138," ","_")&amp;"_"&amp;SUBSTITUTE(C138," ","_")&amp;"_"&amp;SUBSTITUTE(D138," ","_")</f>
        <v>MERCEDES_BENZ_M_Class_(GLE)_1996_-_on_N70</v>
      </c>
      <c r="G138" s="29" t="str">
        <f aca="false">SUBSTITUTE(A138," ","_")&amp;"_"&amp;SUBSTITUTE(B138," ","_")&amp;"_"&amp;SUBSTITUTE(C138," ","_")</f>
        <v>MERCEDES_BENZ_M_Class_(GLE)_1996_-_on</v>
      </c>
      <c r="H138" s="20" t="str">
        <f aca="false">D138</f>
        <v>N70</v>
      </c>
      <c r="I138" s="20" t="str">
        <f aca="false">E138</f>
        <v>If the vehicle is equipped with start/stop technology, the recommended battery is ENERGIZER AGM</v>
      </c>
      <c r="K138" s="29" t="n">
        <f aca="false">VLOOKUP(G138,model!$F$2:$K$620,6,0)</f>
        <v>370</v>
      </c>
      <c r="L138" s="20" t="e">
        <f aca="false">VLOOKUP(E138,product_2!$B$2:$C$46,2,0)</f>
        <v>#N/A</v>
      </c>
    </row>
    <row r="139" s="29" customFormat="true" ht="13.8" hidden="false" customHeight="false" outlineLevel="0" collapsed="false">
      <c r="A139" s="20" t="s">
        <v>30</v>
      </c>
      <c r="B139" s="20" t="s">
        <v>466</v>
      </c>
      <c r="C139" s="20" t="n">
        <v>2015</v>
      </c>
      <c r="D139" s="33" t="s">
        <v>730</v>
      </c>
      <c r="E139" s="34" t="s">
        <v>802</v>
      </c>
      <c r="F139" s="29" t="str">
        <f aca="false">SUBSTITUTE(A139," ","_")&amp;"_"&amp;SUBSTITUTE(B139," ","_")&amp;"_"&amp;SUBSTITUTE(C139," ","_")&amp;"_"&amp;SUBSTITUTE(D139," ","_")</f>
        <v>MERCEDES_BENZ_GLE_Coupe_2015_DIN77</v>
      </c>
      <c r="G139" s="29" t="str">
        <f aca="false">SUBSTITUTE(A139," ","_")&amp;"_"&amp;SUBSTITUTE(B139," ","_")&amp;"_"&amp;SUBSTITUTE(C139," ","_")</f>
        <v>MERCEDES_BENZ_GLE_Coupe_2015</v>
      </c>
      <c r="H139" s="20" t="str">
        <f aca="false">D139</f>
        <v>DIN77</v>
      </c>
      <c r="I139" s="20" t="str">
        <f aca="false">E139</f>
        <v>If the vehicle is equipped with start/stop technology, the recommended battery is ENERGIZER AGM</v>
      </c>
      <c r="K139" s="29" t="n">
        <f aca="false">VLOOKUP(G139,model!$F$2:$K$620,6,0)</f>
        <v>371</v>
      </c>
      <c r="L139" s="20" t="e">
        <f aca="false">VLOOKUP(E139,product_2!$B$2:$C$46,2,0)</f>
        <v>#N/A</v>
      </c>
    </row>
    <row r="140" s="29" customFormat="true" ht="13.8" hidden="false" customHeight="false" outlineLevel="0" collapsed="false">
      <c r="A140" s="20" t="s">
        <v>30</v>
      </c>
      <c r="B140" s="20" t="s">
        <v>467</v>
      </c>
      <c r="C140" s="20"/>
      <c r="D140" s="33" t="s">
        <v>723</v>
      </c>
      <c r="E140" s="34" t="s">
        <v>802</v>
      </c>
      <c r="F140" s="29" t="str">
        <f aca="false">SUBSTITUTE(A140," ","_")&amp;"_"&amp;SUBSTITUTE(B140," ","_")&amp;"_"&amp;SUBSTITUTE(C140," ","_")&amp;"_"&amp;SUBSTITUTE(D140," ","_")</f>
        <v>MERCEDES_BENZ_ML_350/500_(GLE)__DIN88</v>
      </c>
      <c r="G140" s="29" t="str">
        <f aca="false">SUBSTITUTE(A140," ","_")&amp;"_"&amp;SUBSTITUTE(B140," ","_")&amp;"_"&amp;SUBSTITUTE(C140," ","_")</f>
        <v>MERCEDES_BENZ_ML_350/500_(GLE)_</v>
      </c>
      <c r="H140" s="20" t="str">
        <f aca="false">D140</f>
        <v>DIN88</v>
      </c>
      <c r="I140" s="20" t="str">
        <f aca="false">E140</f>
        <v>If the vehicle is equipped with start/stop technology, the recommended battery is ENERGIZER AGM</v>
      </c>
      <c r="J140" s="29" t="n">
        <v>2003</v>
      </c>
      <c r="K140" s="29" t="n">
        <f aca="false">VLOOKUP(G140,model!$F$2:$K$620,6,0)</f>
        <v>372</v>
      </c>
      <c r="L140" s="20" t="e">
        <f aca="false">VLOOKUP(E140,product_2!$B$2:$C$46,2,0)</f>
        <v>#N/A</v>
      </c>
    </row>
    <row r="141" s="29" customFormat="true" ht="13.8" hidden="false" customHeight="false" outlineLevel="0" collapsed="false">
      <c r="A141" s="20" t="s">
        <v>30</v>
      </c>
      <c r="B141" s="20" t="s">
        <v>468</v>
      </c>
      <c r="C141" s="20"/>
      <c r="D141" s="33" t="s">
        <v>723</v>
      </c>
      <c r="E141" s="34" t="s">
        <v>802</v>
      </c>
      <c r="F141" s="29" t="str">
        <f aca="false">SUBSTITUTE(A141," ","_")&amp;"_"&amp;SUBSTITUTE(B141," ","_")&amp;"_"&amp;SUBSTITUTE(C141," ","_")&amp;"_"&amp;SUBSTITUTE(D141," ","_")</f>
        <v>MERCEDES_BENZ_GLC_(Old_GLK220)__DIN88</v>
      </c>
      <c r="G141" s="29" t="str">
        <f aca="false">SUBSTITUTE(A141," ","_")&amp;"_"&amp;SUBSTITUTE(B141," ","_")&amp;"_"&amp;SUBSTITUTE(C141," ","_")</f>
        <v>MERCEDES_BENZ_GLC_(Old_GLK220)_</v>
      </c>
      <c r="H141" s="20" t="str">
        <f aca="false">D141</f>
        <v>DIN88</v>
      </c>
      <c r="I141" s="20" t="str">
        <f aca="false">E141</f>
        <v>If the vehicle is equipped with start/stop technology, the recommended battery is ENERGIZER AGM</v>
      </c>
      <c r="J141" s="29" t="n">
        <v>2003</v>
      </c>
      <c r="K141" s="29" t="n">
        <f aca="false">VLOOKUP(G141,model!$F$2:$K$620,6,0)</f>
        <v>373</v>
      </c>
      <c r="L141" s="20" t="e">
        <f aca="false">VLOOKUP(E141,product_2!$B$2:$C$46,2,0)</f>
        <v>#N/A</v>
      </c>
    </row>
    <row r="142" s="29" customFormat="true" ht="13.8" hidden="false" customHeight="false" outlineLevel="0" collapsed="false">
      <c r="A142" s="20" t="s">
        <v>30</v>
      </c>
      <c r="B142" s="20" t="s">
        <v>469</v>
      </c>
      <c r="C142" s="20"/>
      <c r="D142" s="33" t="s">
        <v>723</v>
      </c>
      <c r="E142" s="34" t="s">
        <v>802</v>
      </c>
      <c r="F142" s="29" t="str">
        <f aca="false">SUBSTITUTE(A142," ","_")&amp;"_"&amp;SUBSTITUTE(B142," ","_")&amp;"_"&amp;SUBSTITUTE(C142," ","_")&amp;"_"&amp;SUBSTITUTE(D142," ","_")</f>
        <v>MERCEDES_BENZ_R_Class__DIN88</v>
      </c>
      <c r="G142" s="29" t="str">
        <f aca="false">SUBSTITUTE(A142," ","_")&amp;"_"&amp;SUBSTITUTE(B142," ","_")&amp;"_"&amp;SUBSTITUTE(C142," ","_")</f>
        <v>MERCEDES_BENZ_R_Class_</v>
      </c>
      <c r="H142" s="20" t="str">
        <f aca="false">D142</f>
        <v>DIN88</v>
      </c>
      <c r="I142" s="20" t="str">
        <f aca="false">E142</f>
        <v>If the vehicle is equipped with start/stop technology, the recommended battery is ENERGIZER AGM</v>
      </c>
      <c r="J142" s="29" t="n">
        <v>2003</v>
      </c>
      <c r="K142" s="29" t="n">
        <f aca="false">VLOOKUP(G142,model!$F$2:$K$620,6,0)</f>
        <v>374</v>
      </c>
      <c r="L142" s="20" t="e">
        <f aca="false">VLOOKUP(E142,product_2!$B$2:$C$46,2,0)</f>
        <v>#N/A</v>
      </c>
    </row>
    <row r="143" s="29" customFormat="true" ht="13.8" hidden="false" customHeight="false" outlineLevel="0" collapsed="false">
      <c r="A143" s="20" t="s">
        <v>30</v>
      </c>
      <c r="B143" s="20" t="s">
        <v>470</v>
      </c>
      <c r="C143" s="20" t="n">
        <v>2006</v>
      </c>
      <c r="D143" s="33" t="s">
        <v>723</v>
      </c>
      <c r="E143" s="34" t="s">
        <v>802</v>
      </c>
      <c r="F143" s="29" t="str">
        <f aca="false">SUBSTITUTE(A143," ","_")&amp;"_"&amp;SUBSTITUTE(B143," ","_")&amp;"_"&amp;SUBSTITUTE(C143," ","_")&amp;"_"&amp;SUBSTITUTE(D143," ","_")</f>
        <v>MERCEDES_BENZ_S_Series_2006_DIN88</v>
      </c>
      <c r="G143" s="29" t="str">
        <f aca="false">SUBSTITUTE(A143," ","_")&amp;"_"&amp;SUBSTITUTE(B143," ","_")&amp;"_"&amp;SUBSTITUTE(C143," ","_")</f>
        <v>MERCEDES_BENZ_S_Series_2006</v>
      </c>
      <c r="H143" s="20" t="str">
        <f aca="false">D143</f>
        <v>DIN88</v>
      </c>
      <c r="I143" s="20" t="str">
        <f aca="false">E143</f>
        <v>If the vehicle is equipped with start/stop technology, the recommended battery is ENERGIZER AGM</v>
      </c>
      <c r="J143" s="29" t="n">
        <v>2003</v>
      </c>
      <c r="K143" s="29" t="n">
        <f aca="false">VLOOKUP(G143,model!$F$2:$K$620,6,0)</f>
        <v>375</v>
      </c>
      <c r="L143" s="20" t="e">
        <f aca="false">VLOOKUP(E143,product_2!$B$2:$C$46,2,0)</f>
        <v>#N/A</v>
      </c>
    </row>
    <row r="144" s="29" customFormat="true" ht="13.8" hidden="false" customHeight="false" outlineLevel="0" collapsed="false">
      <c r="A144" s="20" t="s">
        <v>30</v>
      </c>
      <c r="B144" s="20" t="s">
        <v>471</v>
      </c>
      <c r="C144" s="20"/>
      <c r="D144" s="33" t="s">
        <v>723</v>
      </c>
      <c r="E144" s="34" t="s">
        <v>802</v>
      </c>
      <c r="F144" s="29" t="str">
        <f aca="false">SUBSTITUTE(A144," ","_")&amp;"_"&amp;SUBSTITUTE(B144," ","_")&amp;"_"&amp;SUBSTITUTE(C144," ","_")&amp;"_"&amp;SUBSTITUTE(D144," ","_")</f>
        <v>MERCEDES_BENZ_SL_Class__DIN88</v>
      </c>
      <c r="G144" s="29" t="str">
        <f aca="false">SUBSTITUTE(A144," ","_")&amp;"_"&amp;SUBSTITUTE(B144," ","_")&amp;"_"&amp;SUBSTITUTE(C144," ","_")</f>
        <v>MERCEDES_BENZ_SL_Class_</v>
      </c>
      <c r="H144" s="20" t="str">
        <f aca="false">D144</f>
        <v>DIN88</v>
      </c>
      <c r="I144" s="20" t="str">
        <f aca="false">E144</f>
        <v>If the vehicle is equipped with start/stop technology, the recommended battery is ENERGIZER AGM</v>
      </c>
      <c r="J144" s="29" t="n">
        <v>2003</v>
      </c>
      <c r="K144" s="29" t="n">
        <f aca="false">VLOOKUP(G144,model!$F$2:$K$620,6,0)</f>
        <v>376</v>
      </c>
      <c r="L144" s="20" t="e">
        <f aca="false">VLOOKUP(E144,product_2!$B$2:$C$46,2,0)</f>
        <v>#N/A</v>
      </c>
    </row>
    <row r="145" s="29" customFormat="true" ht="13.8" hidden="false" customHeight="false" outlineLevel="0" collapsed="false">
      <c r="A145" s="20" t="s">
        <v>30</v>
      </c>
      <c r="B145" s="20" t="s">
        <v>472</v>
      </c>
      <c r="C145" s="20" t="s">
        <v>63</v>
      </c>
      <c r="D145" s="33" t="s">
        <v>722</v>
      </c>
      <c r="E145" s="34" t="s">
        <v>802</v>
      </c>
      <c r="F145" s="29" t="str">
        <f aca="false">SUBSTITUTE(A145," ","_")&amp;"_"&amp;SUBSTITUTE(B145," ","_")&amp;"_"&amp;SUBSTITUTE(C145," ","_")&amp;"_"&amp;SUBSTITUTE(D145," ","_")</f>
        <v>MERCEDES_BENZ_SLK_1997_-_on_DIN66</v>
      </c>
      <c r="G145" s="29" t="str">
        <f aca="false">SUBSTITUTE(A145," ","_")&amp;"_"&amp;SUBSTITUTE(B145," ","_")&amp;"_"&amp;SUBSTITUTE(C145," ","_")</f>
        <v>MERCEDES_BENZ_SLK_1997_-_on</v>
      </c>
      <c r="H145" s="20" t="str">
        <f aca="false">D145</f>
        <v>DIN66</v>
      </c>
      <c r="I145" s="20" t="str">
        <f aca="false">E145</f>
        <v>If the vehicle is equipped with start/stop technology, the recommended battery is ENERGIZER AGM</v>
      </c>
      <c r="J145" s="29" t="s">
        <v>806</v>
      </c>
      <c r="K145" s="29" t="n">
        <f aca="false">VLOOKUP(G145,model!$F$2:$K$620,6,0)</f>
        <v>377</v>
      </c>
      <c r="L145" s="20" t="e">
        <f aca="false">VLOOKUP(E145,product_2!$B$2:$C$46,2,0)</f>
        <v>#N/A</v>
      </c>
    </row>
    <row r="146" s="29" customFormat="true" ht="13.8" hidden="false" customHeight="false" outlineLevel="0" collapsed="false">
      <c r="A146" s="20" t="s">
        <v>30</v>
      </c>
      <c r="B146" s="20" t="s">
        <v>472</v>
      </c>
      <c r="C146" s="20" t="s">
        <v>473</v>
      </c>
      <c r="D146" s="33" t="s">
        <v>729</v>
      </c>
      <c r="E146" s="34" t="s">
        <v>802</v>
      </c>
      <c r="F146" s="29" t="str">
        <f aca="false">SUBSTITUTE(A146," ","_")&amp;"_"&amp;SUBSTITUTE(B146," ","_")&amp;"_"&amp;SUBSTITUTE(C146," ","_")&amp;"_"&amp;SUBSTITUTE(D146," ","_")</f>
        <v>MERCEDES_BENZ_SLK_2013_to_Present__DIN110</v>
      </c>
      <c r="G146" s="29" t="str">
        <f aca="false">SUBSTITUTE(A146," ","_")&amp;"_"&amp;SUBSTITUTE(B146," ","_")&amp;"_"&amp;SUBSTITUTE(C146," ","_")</f>
        <v>MERCEDES_BENZ_SLK_2013_to_Present_</v>
      </c>
      <c r="H146" s="20" t="str">
        <f aca="false">D146</f>
        <v>DIN110</v>
      </c>
      <c r="I146" s="20" t="str">
        <f aca="false">E146</f>
        <v>If the vehicle is equipped with start/stop technology, the recommended battery is ENERGIZER AGM</v>
      </c>
      <c r="K146" s="29" t="n">
        <f aca="false">VLOOKUP(G146,model!$F$2:$K$620,6,0)</f>
        <v>378</v>
      </c>
      <c r="L146" s="20" t="e">
        <f aca="false">VLOOKUP(E146,product_2!$B$2:$C$46,2,0)</f>
        <v>#N/A</v>
      </c>
    </row>
    <row r="147" s="29" customFormat="true" ht="13.8" hidden="false" customHeight="false" outlineLevel="0" collapsed="false">
      <c r="A147" s="20" t="s">
        <v>30</v>
      </c>
      <c r="B147" s="20" t="s">
        <v>474</v>
      </c>
      <c r="C147" s="20" t="s">
        <v>473</v>
      </c>
      <c r="D147" s="33" t="s">
        <v>729</v>
      </c>
      <c r="E147" s="34" t="s">
        <v>802</v>
      </c>
      <c r="F147" s="29" t="str">
        <f aca="false">SUBSTITUTE(A147," ","_")&amp;"_"&amp;SUBSTITUTE(B147," ","_")&amp;"_"&amp;SUBSTITUTE(C147," ","_")&amp;"_"&amp;SUBSTITUTE(D147," ","_")</f>
        <v>MERCEDES_BENZ_SLS_2013_to_Present__DIN110</v>
      </c>
      <c r="G147" s="29" t="str">
        <f aca="false">SUBSTITUTE(A147," ","_")&amp;"_"&amp;SUBSTITUTE(B147," ","_")&amp;"_"&amp;SUBSTITUTE(C147," ","_")</f>
        <v>MERCEDES_BENZ_SLS_2013_to_Present_</v>
      </c>
      <c r="H147" s="20" t="str">
        <f aca="false">D147</f>
        <v>DIN110</v>
      </c>
      <c r="I147" s="20" t="str">
        <f aca="false">E147</f>
        <v>If the vehicle is equipped with start/stop technology, the recommended battery is ENERGIZER AGM</v>
      </c>
      <c r="K147" s="29" t="n">
        <f aca="false">VLOOKUP(G147,model!$F$2:$K$620,6,0)</f>
        <v>379</v>
      </c>
      <c r="L147" s="20" t="e">
        <f aca="false">VLOOKUP(E147,product_2!$B$2:$C$46,2,0)</f>
        <v>#N/A</v>
      </c>
    </row>
    <row r="148" s="29" customFormat="true" ht="13.8" hidden="false" customHeight="false" outlineLevel="0" collapsed="false">
      <c r="A148" s="20" t="s">
        <v>30</v>
      </c>
      <c r="B148" s="20" t="s">
        <v>475</v>
      </c>
      <c r="C148" s="20" t="s">
        <v>473</v>
      </c>
      <c r="D148" s="33" t="s">
        <v>729</v>
      </c>
      <c r="E148" s="34" t="s">
        <v>802</v>
      </c>
      <c r="F148" s="29" t="str">
        <f aca="false">SUBSTITUTE(A148," ","_")&amp;"_"&amp;SUBSTITUTE(B148," ","_")&amp;"_"&amp;SUBSTITUTE(C148," ","_")&amp;"_"&amp;SUBSTITUTE(D148," ","_")</f>
        <v>MERCEDES_BENZ_AMG_-_GT_2013_to_Present__DIN110</v>
      </c>
      <c r="G148" s="29" t="str">
        <f aca="false">SUBSTITUTE(A148," ","_")&amp;"_"&amp;SUBSTITUTE(B148," ","_")&amp;"_"&amp;SUBSTITUTE(C148," ","_")</f>
        <v>MERCEDES_BENZ_AMG_-_GT_2013_to_Present_</v>
      </c>
      <c r="H148" s="20" t="str">
        <f aca="false">D148</f>
        <v>DIN110</v>
      </c>
      <c r="I148" s="20" t="str">
        <f aca="false">E148</f>
        <v>If the vehicle is equipped with start/stop technology, the recommended battery is ENERGIZER AGM</v>
      </c>
      <c r="K148" s="29" t="n">
        <f aca="false">VLOOKUP(G148,model!$F$2:$K$620,6,0)</f>
        <v>380</v>
      </c>
      <c r="L148" s="20" t="e">
        <f aca="false">VLOOKUP(E148,product_2!$B$2:$C$46,2,0)</f>
        <v>#N/A</v>
      </c>
    </row>
    <row r="149" s="29" customFormat="true" ht="13.8" hidden="false" customHeight="false" outlineLevel="0" collapsed="false">
      <c r="A149" s="20" t="s">
        <v>30</v>
      </c>
      <c r="B149" s="20" t="s">
        <v>476</v>
      </c>
      <c r="C149" s="20"/>
      <c r="D149" s="33"/>
      <c r="E149" s="34" t="s">
        <v>802</v>
      </c>
      <c r="F149" s="29" t="str">
        <f aca="false">SUBSTITUTE(A149," ","_")&amp;"_"&amp;SUBSTITUTE(B149," ","_")&amp;"_"&amp;SUBSTITUTE(C149," ","_")&amp;"_"&amp;SUBSTITUTE(D149," ","_")</f>
        <v>MERCEDES_BENZ_Viano__</v>
      </c>
      <c r="G149" s="29" t="str">
        <f aca="false">SUBSTITUTE(A149," ","_")&amp;"_"&amp;SUBSTITUTE(B149," ","_")&amp;"_"&amp;SUBSTITUTE(C149," ","_")</f>
        <v>MERCEDES_BENZ_Viano_</v>
      </c>
      <c r="H149" s="20"/>
      <c r="I149" s="20" t="str">
        <f aca="false">E149</f>
        <v>If the vehicle is equipped with start/stop technology, the recommended battery is ENERGIZER AGM</v>
      </c>
      <c r="K149" s="29" t="n">
        <f aca="false">VLOOKUP(G149,model!$F$2:$K$620,6,0)</f>
        <v>381</v>
      </c>
      <c r="L149" s="20" t="e">
        <f aca="false">VLOOKUP(E149,product_2!$B$2:$C$46,2,0)</f>
        <v>#N/A</v>
      </c>
    </row>
    <row r="150" s="29" customFormat="true" ht="13.8" hidden="false" customHeight="false" outlineLevel="0" collapsed="false">
      <c r="A150" s="20"/>
      <c r="B150" s="20"/>
      <c r="C150" s="20"/>
      <c r="D150" s="20"/>
      <c r="E150" s="41"/>
      <c r="F150" s="29" t="str">
        <f aca="false">SUBSTITUTE(A150," ","_")&amp;"_"&amp;SUBSTITUTE(B150," ","_")&amp;"_"&amp;SUBSTITUTE(C150," ","_")&amp;"_"&amp;SUBSTITUTE(D150," ","_")</f>
        <v>___</v>
      </c>
      <c r="G150" s="29" t="str">
        <f aca="false">SUBSTITUTE(A150," ","_")&amp;"_"&amp;SUBSTITUTE(B150," ","_")&amp;"_"&amp;SUBSTITUTE(C150," ","_")</f>
        <v>__</v>
      </c>
      <c r="H150" s="20"/>
      <c r="I150" s="20"/>
      <c r="K150" s="29" t="e">
        <f aca="false">VLOOKUP(G150,model!$F$2:$K$620,6,0)</f>
        <v>#N/A</v>
      </c>
      <c r="L150" s="20" t="e">
        <f aca="false">VLOOKUP(E150,product_2!$B$2:$C$46,2,0)</f>
        <v>#N/A</v>
      </c>
    </row>
    <row r="151" s="31" customFormat="true" ht="13.8" hidden="false" customHeight="false" outlineLevel="0" collapsed="false">
      <c r="F151" s="29" t="str">
        <f aca="false">SUBSTITUTE(A151," ","_")&amp;"_"&amp;SUBSTITUTE(B151," ","_")&amp;"_"&amp;SUBSTITUTE(C151," ","_")&amp;"_"&amp;SUBSTITUTE(D151," ","_")</f>
        <v>___</v>
      </c>
      <c r="G151" s="29" t="str">
        <f aca="false">SUBSTITUTE(A151," ","_")&amp;"_"&amp;SUBSTITUTE(B151," ","_")&amp;"_"&amp;SUBSTITUTE(C151," ","_")</f>
        <v>__</v>
      </c>
      <c r="H151" s="20"/>
      <c r="I151" s="20"/>
      <c r="K151" s="29" t="e">
        <f aca="false">VLOOKUP(G151,model!$F$2:$K$620,6,0)</f>
        <v>#N/A</v>
      </c>
      <c r="L151" s="20" t="e">
        <f aca="false">VLOOKUP(E151,product_2!$B$2:$C$46,2,0)</f>
        <v>#N/A</v>
      </c>
    </row>
    <row r="152" s="29" customFormat="true" ht="13.8" hidden="false" customHeight="false" outlineLevel="0" collapsed="false">
      <c r="A152" s="43" t="s">
        <v>31</v>
      </c>
      <c r="B152" s="43"/>
      <c r="F152" s="29" t="str">
        <f aca="false">SUBSTITUTE(A152," ","_")&amp;"_"&amp;SUBSTITUTE(B152," ","_")&amp;"_"&amp;SUBSTITUTE(C152," ","_")&amp;"_"&amp;SUBSTITUTE(D152," ","_")</f>
        <v>MITSUBISHI___</v>
      </c>
      <c r="G152" s="29" t="str">
        <f aca="false">SUBSTITUTE(A152," ","_")&amp;"_"&amp;SUBSTITUTE(B152," ","_")&amp;"_"&amp;SUBSTITUTE(C152," ","_")</f>
        <v>MITSUBISHI__</v>
      </c>
      <c r="H152" s="20"/>
      <c r="I152" s="20"/>
      <c r="K152" s="29" t="e">
        <f aca="false">VLOOKUP(G152,model!$F$2:$K$620,6,0)</f>
        <v>#N/A</v>
      </c>
      <c r="L152" s="20" t="e">
        <f aca="false">VLOOKUP(E152,product_2!$B$2:$C$46,2,0)</f>
        <v>#N/A</v>
      </c>
    </row>
    <row r="153" s="29" customFormat="true" ht="13.8" hidden="false" customHeight="false" outlineLevel="0" collapsed="false">
      <c r="F153" s="29" t="str">
        <f aca="false">SUBSTITUTE(A153," ","_")&amp;"_"&amp;SUBSTITUTE(B153," ","_")&amp;"_"&amp;SUBSTITUTE(C153," ","_")&amp;"_"&amp;SUBSTITUTE(D153," ","_")</f>
        <v>___</v>
      </c>
      <c r="G153" s="29" t="str">
        <f aca="false">SUBSTITUTE(A153," ","_")&amp;"_"&amp;SUBSTITUTE(B153," ","_")&amp;"_"&amp;SUBSTITUTE(C153," ","_")</f>
        <v>__</v>
      </c>
      <c r="H153" s="20"/>
      <c r="I153" s="20"/>
      <c r="K153" s="29" t="e">
        <f aca="false">VLOOKUP(G153,model!$F$2:$K$620,6,0)</f>
        <v>#N/A</v>
      </c>
      <c r="L153" s="20" t="e">
        <f aca="false">VLOOKUP(E153,product_2!$B$2:$C$46,2,0)</f>
        <v>#N/A</v>
      </c>
    </row>
    <row r="154" s="29" customFormat="true" ht="13.8" hidden="false" customHeight="false" outlineLevel="0" collapsed="false">
      <c r="A154" s="20" t="s">
        <v>801</v>
      </c>
      <c r="B154" s="20" t="s">
        <v>788</v>
      </c>
      <c r="C154" s="20" t="s">
        <v>790</v>
      </c>
      <c r="D154" s="20" t="s">
        <v>791</v>
      </c>
      <c r="E154" s="20" t="s">
        <v>792</v>
      </c>
      <c r="F154" s="29" t="str">
        <f aca="false">SUBSTITUTE(A154," ","_")&amp;"_"&amp;SUBSTITUTE(B154," ","_")&amp;"_"&amp;SUBSTITUTE(C154," ","_")&amp;"_"&amp;SUBSTITUTE(D154," ","_")</f>
        <v>Brand__Make_Year_Model_OE_Battery_</v>
      </c>
      <c r="G154" s="29" t="str">
        <f aca="false">SUBSTITUTE(A154," ","_")&amp;"_"&amp;SUBSTITUTE(B154," ","_")&amp;"_"&amp;SUBSTITUTE(C154," ","_")</f>
        <v>Brand__Make_Year_Model</v>
      </c>
      <c r="H154" s="20" t="str">
        <f aca="false">D154</f>
        <v>OE Battery</v>
      </c>
      <c r="I154" s="20" t="str">
        <f aca="false">E154</f>
        <v>Energizer Replacement</v>
      </c>
      <c r="K154" s="29" t="e">
        <f aca="false">VLOOKUP(G154,model!$F$2:$K$620,6,0)</f>
        <v>#N/A</v>
      </c>
      <c r="L154" s="20" t="e">
        <f aca="false">VLOOKUP(E154,product_2!$B$2:$C$46,2,0)</f>
        <v>#N/A</v>
      </c>
    </row>
    <row r="155" s="29" customFormat="true" ht="13.8" hidden="false" customHeight="false" outlineLevel="0" collapsed="false">
      <c r="A155" s="20"/>
      <c r="B155" s="20"/>
      <c r="C155" s="30"/>
      <c r="D155" s="30"/>
      <c r="E155" s="30"/>
      <c r="F155" s="29" t="str">
        <f aca="false">SUBSTITUTE(A155," ","_")&amp;"_"&amp;SUBSTITUTE(B155," ","_")&amp;"_"&amp;SUBSTITUTE(C155," ","_")&amp;"_"&amp;SUBSTITUTE(D155," ","_")</f>
        <v>___</v>
      </c>
      <c r="G155" s="29" t="str">
        <f aca="false">SUBSTITUTE(A155," ","_")&amp;"_"&amp;SUBSTITUTE(B155," ","_")&amp;"_"&amp;SUBSTITUTE(C155," ","_")</f>
        <v>__</v>
      </c>
      <c r="H155" s="20"/>
      <c r="I155" s="20"/>
      <c r="K155" s="29" t="e">
        <f aca="false">VLOOKUP(G155,model!$F$2:$K$620,6,0)</f>
        <v>#N/A</v>
      </c>
      <c r="L155" s="20" t="e">
        <f aca="false">VLOOKUP(E155,product_2!$B$2:$C$46,2,0)</f>
        <v>#N/A</v>
      </c>
    </row>
    <row r="156" s="29" customFormat="true" ht="13.8" hidden="false" customHeight="false" outlineLevel="0" collapsed="false">
      <c r="A156" s="20" t="s">
        <v>31</v>
      </c>
      <c r="B156" s="33" t="s">
        <v>514</v>
      </c>
      <c r="C156" s="45" t="s">
        <v>185</v>
      </c>
      <c r="D156" s="45" t="s">
        <v>718</v>
      </c>
      <c r="E156" s="45" t="s">
        <v>797</v>
      </c>
      <c r="F156" s="29" t="str">
        <f aca="false">SUBSTITUTE(A156," ","_")&amp;"_"&amp;SUBSTITUTE(B156," ","_")&amp;"_"&amp;SUBSTITUTE(C156," ","_")&amp;"_"&amp;SUBSTITUTE(D156," ","_")</f>
        <v>MITSUBISHI_Adventure_GLX_1999_-_on_N70</v>
      </c>
      <c r="G156" s="29" t="str">
        <f aca="false">SUBSTITUTE(A156," ","_")&amp;"_"&amp;SUBSTITUTE(B156," ","_")&amp;"_"&amp;SUBSTITUTE(C156," ","_")</f>
        <v>MITSUBISHI_Adventure_GLX_1999_-_on</v>
      </c>
      <c r="H156" s="20" t="str">
        <f aca="false">D156</f>
        <v>N70</v>
      </c>
      <c r="I156" s="20" t="str">
        <f aca="false">E156</f>
        <v>D31L</v>
      </c>
      <c r="K156" s="29" t="n">
        <f aca="false">VLOOKUP(G156,model!$F$2:$K$620,6,0)</f>
        <v>414</v>
      </c>
      <c r="L156" s="20" t="n">
        <f aca="false">VLOOKUP(E156,product_2!$B$2:$C$46,2,0)</f>
        <v>0</v>
      </c>
    </row>
    <row r="157" s="29" customFormat="true" ht="13.8" hidden="false" customHeight="false" outlineLevel="0" collapsed="false">
      <c r="A157" s="20" t="s">
        <v>31</v>
      </c>
      <c r="B157" s="33" t="s">
        <v>515</v>
      </c>
      <c r="C157" s="45" t="s">
        <v>185</v>
      </c>
      <c r="D157" s="45" t="s">
        <v>718</v>
      </c>
      <c r="E157" s="45" t="s">
        <v>797</v>
      </c>
      <c r="F157" s="29" t="str">
        <f aca="false">SUBSTITUTE(A157," ","_")&amp;"_"&amp;SUBSTITUTE(B157," ","_")&amp;"_"&amp;SUBSTITUTE(C157," ","_")&amp;"_"&amp;SUBSTITUTE(D157," ","_")</f>
        <v>MITSUBISHI_Adventure_GX_1999_-_on_N70</v>
      </c>
      <c r="G157" s="29" t="str">
        <f aca="false">SUBSTITUTE(A157," ","_")&amp;"_"&amp;SUBSTITUTE(B157," ","_")&amp;"_"&amp;SUBSTITUTE(C157," ","_")</f>
        <v>MITSUBISHI_Adventure_GX_1999_-_on</v>
      </c>
      <c r="H157" s="20" t="str">
        <f aca="false">D157</f>
        <v>N70</v>
      </c>
      <c r="I157" s="20" t="str">
        <f aca="false">E157</f>
        <v>D31L</v>
      </c>
      <c r="K157" s="29" t="n">
        <f aca="false">VLOOKUP(G157,model!$F$2:$K$620,6,0)</f>
        <v>415</v>
      </c>
      <c r="L157" s="20" t="n">
        <f aca="false">VLOOKUP(E157,product_2!$B$2:$C$46,2,0)</f>
        <v>0</v>
      </c>
    </row>
    <row r="158" s="29" customFormat="true" ht="13.8" hidden="false" customHeight="false" outlineLevel="0" collapsed="false">
      <c r="A158" s="20" t="s">
        <v>31</v>
      </c>
      <c r="B158" s="33" t="s">
        <v>516</v>
      </c>
      <c r="C158" s="45" t="s">
        <v>185</v>
      </c>
      <c r="D158" s="45" t="s">
        <v>718</v>
      </c>
      <c r="E158" s="45" t="s">
        <v>797</v>
      </c>
      <c r="F158" s="29" t="str">
        <f aca="false">SUBSTITUTE(A158," ","_")&amp;"_"&amp;SUBSTITUTE(B158," ","_")&amp;"_"&amp;SUBSTITUTE(C158," ","_")&amp;"_"&amp;SUBSTITUTE(D158," ","_")</f>
        <v>MITSUBISHI_Adventure_GLS_Sports_1999_-_on_N70</v>
      </c>
      <c r="G158" s="29" t="str">
        <f aca="false">SUBSTITUTE(A158," ","_")&amp;"_"&amp;SUBSTITUTE(B158," ","_")&amp;"_"&amp;SUBSTITUTE(C158," ","_")</f>
        <v>MITSUBISHI_Adventure_GLS_Sports_1999_-_on</v>
      </c>
      <c r="H158" s="20" t="str">
        <f aca="false">D158</f>
        <v>N70</v>
      </c>
      <c r="I158" s="20" t="str">
        <f aca="false">E158</f>
        <v>D31L</v>
      </c>
      <c r="K158" s="29" t="n">
        <f aca="false">VLOOKUP(G158,model!$F$2:$K$620,6,0)</f>
        <v>416</v>
      </c>
      <c r="L158" s="20" t="n">
        <f aca="false">VLOOKUP(E158,product_2!$B$2:$C$46,2,0)</f>
        <v>0</v>
      </c>
    </row>
    <row r="159" s="29" customFormat="true" ht="13.8" hidden="false" customHeight="false" outlineLevel="0" collapsed="false">
      <c r="A159" s="20" t="s">
        <v>31</v>
      </c>
      <c r="B159" s="33" t="s">
        <v>517</v>
      </c>
      <c r="C159" s="45" t="s">
        <v>185</v>
      </c>
      <c r="D159" s="45" t="s">
        <v>718</v>
      </c>
      <c r="E159" s="45" t="s">
        <v>797</v>
      </c>
      <c r="F159" s="29" t="str">
        <f aca="false">SUBSTITUTE(A159," ","_")&amp;"_"&amp;SUBSTITUTE(B159," ","_")&amp;"_"&amp;SUBSTITUTE(C159," ","_")&amp;"_"&amp;SUBSTITUTE(D159," ","_")</f>
        <v>MITSUBISHI_Adventure_Super_Sports__1999_-_on_N70</v>
      </c>
      <c r="G159" s="29" t="str">
        <f aca="false">SUBSTITUTE(A159," ","_")&amp;"_"&amp;SUBSTITUTE(B159," ","_")&amp;"_"&amp;SUBSTITUTE(C159," ","_")</f>
        <v>MITSUBISHI_Adventure_Super_Sports__1999_-_on</v>
      </c>
      <c r="H159" s="20" t="str">
        <f aca="false">D159</f>
        <v>N70</v>
      </c>
      <c r="I159" s="20" t="str">
        <f aca="false">E159</f>
        <v>D31L</v>
      </c>
      <c r="K159" s="29" t="n">
        <f aca="false">VLOOKUP(G159,model!$F$2:$K$620,6,0)</f>
        <v>417</v>
      </c>
      <c r="L159" s="20" t="n">
        <f aca="false">VLOOKUP(E159,product_2!$B$2:$C$46,2,0)</f>
        <v>0</v>
      </c>
    </row>
    <row r="160" s="29" customFormat="true" ht="13.8" hidden="false" customHeight="false" outlineLevel="0" collapsed="false">
      <c r="A160" s="20" t="s">
        <v>31</v>
      </c>
      <c r="B160" s="20" t="s">
        <v>518</v>
      </c>
      <c r="C160" s="40"/>
      <c r="D160" s="30"/>
      <c r="E160" s="30"/>
      <c r="F160" s="29" t="str">
        <f aca="false">SUBSTITUTE(A160," ","_")&amp;"_"&amp;SUBSTITUTE(B160," ","_")&amp;"_"&amp;SUBSTITUTE(C160," ","_")&amp;"_"&amp;SUBSTITUTE(D160," ","_")</f>
        <v>MITSUBISHI_ASX_2.0_GLX_MT__</v>
      </c>
      <c r="G160" s="29" t="str">
        <f aca="false">SUBSTITUTE(A160," ","_")&amp;"_"&amp;SUBSTITUTE(B160," ","_")&amp;"_"&amp;SUBSTITUTE(C160," ","_")</f>
        <v>MITSUBISHI_ASX_2.0_GLX_MT_</v>
      </c>
      <c r="H160" s="20"/>
      <c r="I160" s="20"/>
      <c r="K160" s="29" t="n">
        <f aca="false">VLOOKUP(G160,model!$F$2:$K$620,6,0)</f>
        <v>418</v>
      </c>
      <c r="L160" s="20" t="e">
        <f aca="false">VLOOKUP(E160,product_2!$B$2:$C$46,2,0)</f>
        <v>#N/A</v>
      </c>
    </row>
    <row r="161" s="29" customFormat="true" ht="13.8" hidden="false" customHeight="false" outlineLevel="0" collapsed="false">
      <c r="A161" s="20" t="s">
        <v>31</v>
      </c>
      <c r="B161" s="20" t="s">
        <v>519</v>
      </c>
      <c r="C161" s="33" t="n">
        <v>2011</v>
      </c>
      <c r="D161" s="13" t="s">
        <v>727</v>
      </c>
      <c r="E161" s="13" t="s">
        <v>798</v>
      </c>
      <c r="F161" s="29" t="str">
        <f aca="false">SUBSTITUTE(A161," ","_")&amp;"_"&amp;SUBSTITUTE(B161," ","_")&amp;"_"&amp;SUBSTITUTE(C161," ","_")&amp;"_"&amp;SUBSTITUTE(D161," ","_")</f>
        <v>MITSUBISHI_ASX_2.0_GLS_4X2_CVT_2011_NS50L</v>
      </c>
      <c r="G161" s="29" t="str">
        <f aca="false">SUBSTITUTE(A161," ","_")&amp;"_"&amp;SUBSTITUTE(B161," ","_")&amp;"_"&amp;SUBSTITUTE(C161," ","_")</f>
        <v>MITSUBISHI_ASX_2.0_GLS_4X2_CVT_2011</v>
      </c>
      <c r="H161" s="20" t="str">
        <f aca="false">D161</f>
        <v>NS50L</v>
      </c>
      <c r="I161" s="20" t="str">
        <f aca="false">E161</f>
        <v>D23L</v>
      </c>
      <c r="K161" s="29" t="n">
        <f aca="false">VLOOKUP(G161,model!$F$2:$K$620,6,0)</f>
        <v>419</v>
      </c>
      <c r="L161" s="20" t="n">
        <f aca="false">VLOOKUP(E161,product_2!$B$2:$C$46,2,0)</f>
        <v>0</v>
      </c>
    </row>
    <row r="162" s="29" customFormat="true" ht="13.8" hidden="false" customHeight="false" outlineLevel="0" collapsed="false">
      <c r="A162" s="20" t="s">
        <v>31</v>
      </c>
      <c r="B162" s="20" t="s">
        <v>520</v>
      </c>
      <c r="C162" s="33"/>
      <c r="D162" s="41"/>
      <c r="E162" s="41"/>
      <c r="F162" s="29" t="str">
        <f aca="false">SUBSTITUTE(A162," ","_")&amp;"_"&amp;SUBSTITUTE(B162," ","_")&amp;"_"&amp;SUBSTITUTE(C162," ","_")&amp;"_"&amp;SUBSTITUTE(D162," ","_")</f>
        <v>MITSUBISHI_ASX_2.0_GLS_4X4_CVT__</v>
      </c>
      <c r="G162" s="29" t="str">
        <f aca="false">SUBSTITUTE(A162," ","_")&amp;"_"&amp;SUBSTITUTE(B162," ","_")&amp;"_"&amp;SUBSTITUTE(C162," ","_")</f>
        <v>MITSUBISHI_ASX_2.0_GLS_4X4_CVT_</v>
      </c>
      <c r="H162" s="20"/>
      <c r="I162" s="20"/>
      <c r="K162" s="29" t="n">
        <f aca="false">VLOOKUP(G162,model!$F$2:$K$620,6,0)</f>
        <v>420</v>
      </c>
      <c r="L162" s="20" t="e">
        <f aca="false">VLOOKUP(E162,product_2!$B$2:$C$46,2,0)</f>
        <v>#N/A</v>
      </c>
    </row>
    <row r="163" s="29" customFormat="true" ht="13.8" hidden="false" customHeight="false" outlineLevel="0" collapsed="false">
      <c r="A163" s="20" t="s">
        <v>31</v>
      </c>
      <c r="B163" s="20" t="s">
        <v>521</v>
      </c>
      <c r="C163" s="20" t="s">
        <v>75</v>
      </c>
      <c r="D163" s="41" t="s">
        <v>731</v>
      </c>
      <c r="E163" s="41" t="s">
        <v>750</v>
      </c>
      <c r="F163" s="29" t="str">
        <f aca="false">SUBSTITUTE(A163," ","_")&amp;"_"&amp;SUBSTITUTE(B163," ","_")&amp;"_"&amp;SUBSTITUTE(C163," ","_")&amp;"_"&amp;SUBSTITUTE(D163," ","_")</f>
        <v>MITSUBISHI_Endeavor__2007_-_on_G34</v>
      </c>
      <c r="G163" s="29" t="str">
        <f aca="false">SUBSTITUTE(A163," ","_")&amp;"_"&amp;SUBSTITUTE(B163," ","_")&amp;"_"&amp;SUBSTITUTE(C163," ","_")</f>
        <v>MITSUBISHI_Endeavor__2007_-_on</v>
      </c>
      <c r="H163" s="20" t="str">
        <f aca="false">D163</f>
        <v>G34</v>
      </c>
      <c r="I163" s="20" t="str">
        <f aca="false">E163</f>
        <v>G34/78</v>
      </c>
      <c r="K163" s="29" t="n">
        <f aca="false">VLOOKUP(G163,model!$F$2:$K$620,6,0)</f>
        <v>421</v>
      </c>
      <c r="L163" s="20" t="n">
        <f aca="false">VLOOKUP(E163,product_2!$B$2:$C$46,2,0)</f>
        <v>0</v>
      </c>
    </row>
    <row r="164" s="29" customFormat="true" ht="13.8" hidden="false" customHeight="false" outlineLevel="0" collapsed="false">
      <c r="A164" s="20" t="s">
        <v>31</v>
      </c>
      <c r="B164" s="20" t="s">
        <v>522</v>
      </c>
      <c r="C164" s="20"/>
      <c r="D164" s="20" t="s">
        <v>728</v>
      </c>
      <c r="E164" s="20" t="s">
        <v>805</v>
      </c>
      <c r="F164" s="29" t="str">
        <f aca="false">SUBSTITUTE(A164," ","_")&amp;"_"&amp;SUBSTITUTE(B164," ","_")&amp;"_"&amp;SUBSTITUTE(C164," ","_")&amp;"_"&amp;SUBSTITUTE(D164," ","_")</f>
        <v>MITSUBISHI_Eclipse_GT__N50</v>
      </c>
      <c r="G164" s="29" t="str">
        <f aca="false">SUBSTITUTE(A164," ","_")&amp;"_"&amp;SUBSTITUTE(B164," ","_")&amp;"_"&amp;SUBSTITUTE(C164," ","_")</f>
        <v>MITSUBISHI_Eclipse_GT_</v>
      </c>
      <c r="H164" s="20" t="str">
        <f aca="false">D164</f>
        <v>N50</v>
      </c>
      <c r="I164" s="20" t="str">
        <f aca="false">E164</f>
        <v>D26L</v>
      </c>
      <c r="K164" s="29" t="n">
        <f aca="false">VLOOKUP(G164,model!$F$2:$K$620,6,0)</f>
        <v>422</v>
      </c>
      <c r="L164" s="20" t="n">
        <f aca="false">VLOOKUP(E164,product_2!$B$2:$C$46,2,0)</f>
        <v>0</v>
      </c>
    </row>
    <row r="165" s="29" customFormat="true" ht="13.8" hidden="false" customHeight="false" outlineLevel="0" collapsed="false">
      <c r="A165" s="20" t="s">
        <v>31</v>
      </c>
      <c r="B165" s="20" t="s">
        <v>523</v>
      </c>
      <c r="C165" s="20"/>
      <c r="D165" s="20" t="s">
        <v>718</v>
      </c>
      <c r="E165" s="20" t="s">
        <v>797</v>
      </c>
      <c r="F165" s="29" t="str">
        <f aca="false">SUBSTITUTE(A165," ","_")&amp;"_"&amp;SUBSTITUTE(B165," ","_")&amp;"_"&amp;SUBSTITUTE(C165," ","_")&amp;"_"&amp;SUBSTITUTE(D165," ","_")</f>
        <v>MITSUBISHI_Exceed_(Diesel)__N70</v>
      </c>
      <c r="G165" s="29" t="str">
        <f aca="false">SUBSTITUTE(A165," ","_")&amp;"_"&amp;SUBSTITUTE(B165," ","_")&amp;"_"&amp;SUBSTITUTE(C165," ","_")</f>
        <v>MITSUBISHI_Exceed_(Diesel)_</v>
      </c>
      <c r="H165" s="20" t="str">
        <f aca="false">D165</f>
        <v>N70</v>
      </c>
      <c r="I165" s="20" t="str">
        <f aca="false">E165</f>
        <v>D31L</v>
      </c>
      <c r="K165" s="29" t="n">
        <f aca="false">VLOOKUP(G165,model!$F$2:$K$620,6,0)</f>
        <v>423</v>
      </c>
      <c r="L165" s="20" t="n">
        <f aca="false">VLOOKUP(E165,product_2!$B$2:$C$46,2,0)</f>
        <v>0</v>
      </c>
    </row>
    <row r="166" s="29" customFormat="true" ht="13.8" hidden="false" customHeight="false" outlineLevel="0" collapsed="false">
      <c r="A166" s="20" t="s">
        <v>31</v>
      </c>
      <c r="B166" s="20" t="s">
        <v>524</v>
      </c>
      <c r="C166" s="30"/>
      <c r="D166" s="30" t="s">
        <v>732</v>
      </c>
      <c r="E166" s="30" t="s">
        <v>798</v>
      </c>
      <c r="F166" s="29" t="str">
        <f aca="false">SUBSTITUTE(A166," ","_")&amp;"_"&amp;SUBSTITUTE(B166," ","_")&amp;"_"&amp;SUBSTITUTE(C166," ","_")&amp;"_"&amp;SUBSTITUTE(D166," ","_")</f>
        <v>MITSUBISHI_Exceed_(Gasoline)__NS50_</v>
      </c>
      <c r="G166" s="29" t="str">
        <f aca="false">SUBSTITUTE(A166," ","_")&amp;"_"&amp;SUBSTITUTE(B166," ","_")&amp;"_"&amp;SUBSTITUTE(C166," ","_")</f>
        <v>MITSUBISHI_Exceed_(Gasoline)_</v>
      </c>
      <c r="H166" s="20" t="str">
        <f aca="false">D166</f>
        <v>NS50</v>
      </c>
      <c r="I166" s="20" t="str">
        <f aca="false">E166</f>
        <v>D23L</v>
      </c>
      <c r="K166" s="29" t="n">
        <f aca="false">VLOOKUP(G166,model!$F$2:$K$620,6,0)</f>
        <v>424</v>
      </c>
      <c r="L166" s="20" t="n">
        <f aca="false">VLOOKUP(E166,product_2!$B$2:$C$46,2,0)</f>
        <v>0</v>
      </c>
    </row>
    <row r="167" s="29" customFormat="true" ht="13.8" hidden="false" customHeight="false" outlineLevel="0" collapsed="false">
      <c r="A167" s="20" t="s">
        <v>31</v>
      </c>
      <c r="B167" s="33" t="s">
        <v>525</v>
      </c>
      <c r="C167" s="14" t="s">
        <v>75</v>
      </c>
      <c r="D167" s="14" t="s">
        <v>719</v>
      </c>
      <c r="E167" s="14" t="s">
        <v>798</v>
      </c>
      <c r="F167" s="29" t="str">
        <f aca="false">SUBSTITUTE(A167," ","_")&amp;"_"&amp;SUBSTITUTE(B167," ","_")&amp;"_"&amp;SUBSTITUTE(C167," ","_")&amp;"_"&amp;SUBSTITUTE(D167," ","_")</f>
        <v>MITSUBISHI_Fuzion_GLS_Sports__2007_-_on_NS50</v>
      </c>
      <c r="G167" s="29" t="str">
        <f aca="false">SUBSTITUTE(A167," ","_")&amp;"_"&amp;SUBSTITUTE(B167," ","_")&amp;"_"&amp;SUBSTITUTE(C167," ","_")</f>
        <v>MITSUBISHI_Fuzion_GLS_Sports__2007_-_on</v>
      </c>
      <c r="H167" s="20" t="str">
        <f aca="false">D167</f>
        <v>NS50</v>
      </c>
      <c r="I167" s="20" t="str">
        <f aca="false">E167</f>
        <v>D23L</v>
      </c>
      <c r="K167" s="29" t="n">
        <f aca="false">VLOOKUP(G167,model!$F$2:$K$620,6,0)</f>
        <v>425</v>
      </c>
      <c r="L167" s="20" t="n">
        <f aca="false">VLOOKUP(E167,product_2!$B$2:$C$46,2,0)</f>
        <v>0</v>
      </c>
    </row>
    <row r="168" s="29" customFormat="true" ht="13.8" hidden="false" customHeight="false" outlineLevel="0" collapsed="false">
      <c r="A168" s="20" t="s">
        <v>31</v>
      </c>
      <c r="B168" s="33" t="s">
        <v>526</v>
      </c>
      <c r="C168" s="14"/>
      <c r="D168" s="14"/>
      <c r="E168" s="14"/>
      <c r="F168" s="29" t="str">
        <f aca="false">SUBSTITUTE(A168," ","_")&amp;"_"&amp;SUBSTITUTE(B168," ","_")&amp;"_"&amp;SUBSTITUTE(C168," ","_")&amp;"_"&amp;SUBSTITUTE(D168," ","_")</f>
        <v>MITSUBISHI_Fuzion_GLX__</v>
      </c>
      <c r="G168" s="29" t="str">
        <f aca="false">SUBSTITUTE(A168," ","_")&amp;"_"&amp;SUBSTITUTE(B168," ","_")&amp;"_"&amp;SUBSTITUTE(C168," ","_")</f>
        <v>MITSUBISHI_Fuzion_GLX_</v>
      </c>
      <c r="H168" s="20"/>
      <c r="I168" s="20"/>
      <c r="K168" s="29" t="n">
        <f aca="false">VLOOKUP(G168,model!$F$2:$K$620,6,0)</f>
        <v>426</v>
      </c>
      <c r="L168" s="20" t="e">
        <f aca="false">VLOOKUP(E168,product_2!$B$2:$C$46,2,0)</f>
        <v>#N/A</v>
      </c>
    </row>
    <row r="169" s="29" customFormat="true" ht="13.8" hidden="false" customHeight="false" outlineLevel="0" collapsed="false">
      <c r="A169" s="20" t="s">
        <v>31</v>
      </c>
      <c r="B169" s="20" t="s">
        <v>527</v>
      </c>
      <c r="C169" s="41" t="s">
        <v>175</v>
      </c>
      <c r="D169" s="41" t="s">
        <v>728</v>
      </c>
      <c r="E169" s="41" t="s">
        <v>805</v>
      </c>
      <c r="F169" s="29" t="str">
        <f aca="false">SUBSTITUTE(A169," ","_")&amp;"_"&amp;SUBSTITUTE(B169," ","_")&amp;"_"&amp;SUBSTITUTE(C169," ","_")&amp;"_"&amp;SUBSTITUTE(D169," ","_")</f>
        <v>MITSUBISHI_Galant_1989_-_on_N50</v>
      </c>
      <c r="G169" s="29" t="str">
        <f aca="false">SUBSTITUTE(A169," ","_")&amp;"_"&amp;SUBSTITUTE(B169," ","_")&amp;"_"&amp;SUBSTITUTE(C169," ","_")</f>
        <v>MITSUBISHI_Galant_1989_-_on</v>
      </c>
      <c r="H169" s="20" t="str">
        <f aca="false">D169</f>
        <v>N50</v>
      </c>
      <c r="I169" s="20" t="str">
        <f aca="false">E169</f>
        <v>D26L</v>
      </c>
      <c r="K169" s="29" t="n">
        <f aca="false">VLOOKUP(G169,model!$F$2:$K$620,6,0)</f>
        <v>427</v>
      </c>
      <c r="L169" s="20" t="n">
        <f aca="false">VLOOKUP(E169,product_2!$B$2:$C$46,2,0)</f>
        <v>0</v>
      </c>
    </row>
    <row r="170" s="29" customFormat="true" ht="13.8" hidden="false" customHeight="false" outlineLevel="0" collapsed="false">
      <c r="A170" s="20" t="s">
        <v>31</v>
      </c>
      <c r="B170" s="20" t="s">
        <v>528</v>
      </c>
      <c r="C170" s="20" t="n">
        <v>2006</v>
      </c>
      <c r="D170" s="20" t="s">
        <v>728</v>
      </c>
      <c r="E170" s="20" t="s">
        <v>805</v>
      </c>
      <c r="F170" s="29" t="str">
        <f aca="false">SUBSTITUTE(A170," ","_")&amp;"_"&amp;SUBSTITUTE(B170," ","_")&amp;"_"&amp;SUBSTITUTE(C170," ","_")&amp;"_"&amp;SUBSTITUTE(D170," ","_")</f>
        <v>MITSUBISHI_Galant_(2.4_Mivec)_2006_N50</v>
      </c>
      <c r="G170" s="29" t="str">
        <f aca="false">SUBSTITUTE(A170," ","_")&amp;"_"&amp;SUBSTITUTE(B170," ","_")&amp;"_"&amp;SUBSTITUTE(C170," ","_")</f>
        <v>MITSUBISHI_Galant_(2.4_Mivec)_2006</v>
      </c>
      <c r="H170" s="20" t="str">
        <f aca="false">D170</f>
        <v>N50</v>
      </c>
      <c r="I170" s="20" t="str">
        <f aca="false">E170</f>
        <v>D26L</v>
      </c>
      <c r="K170" s="29" t="n">
        <f aca="false">VLOOKUP(G170,model!$F$2:$K$620,6,0)</f>
        <v>428</v>
      </c>
      <c r="L170" s="20" t="n">
        <f aca="false">VLOOKUP(E170,product_2!$B$2:$C$46,2,0)</f>
        <v>0</v>
      </c>
    </row>
    <row r="171" s="29" customFormat="true" ht="13.8" hidden="false" customHeight="false" outlineLevel="0" collapsed="false">
      <c r="A171" s="20" t="s">
        <v>31</v>
      </c>
      <c r="B171" s="20" t="s">
        <v>529</v>
      </c>
      <c r="C171" s="20" t="s">
        <v>223</v>
      </c>
      <c r="D171" s="20" t="s">
        <v>719</v>
      </c>
      <c r="E171" s="20" t="s">
        <v>798</v>
      </c>
      <c r="F171" s="29" t="str">
        <f aca="false">SUBSTITUTE(A171," ","_")&amp;"_"&amp;SUBSTITUTE(B171," ","_")&amp;"_"&amp;SUBSTITUTE(C171," ","_")&amp;"_"&amp;SUBSTITUTE(D171," ","_")</f>
        <v>MITSUBISHI_Grandis_2005_-_on_NS50</v>
      </c>
      <c r="G171" s="29" t="str">
        <f aca="false">SUBSTITUTE(A171," ","_")&amp;"_"&amp;SUBSTITUTE(B171," ","_")&amp;"_"&amp;SUBSTITUTE(C171," ","_")</f>
        <v>MITSUBISHI_Grandis_2005_-_on</v>
      </c>
      <c r="H171" s="20" t="str">
        <f aca="false">D171</f>
        <v>NS50</v>
      </c>
      <c r="I171" s="20" t="str">
        <f aca="false">E171</f>
        <v>D23L</v>
      </c>
      <c r="K171" s="29" t="n">
        <f aca="false">VLOOKUP(G171,model!$F$2:$K$620,6,0)</f>
        <v>429</v>
      </c>
      <c r="L171" s="20" t="n">
        <f aca="false">VLOOKUP(E171,product_2!$B$2:$C$46,2,0)</f>
        <v>0</v>
      </c>
    </row>
    <row r="172" s="29" customFormat="true" ht="13.8" hidden="false" customHeight="false" outlineLevel="0" collapsed="false">
      <c r="A172" s="20"/>
      <c r="B172" s="20"/>
      <c r="C172" s="20"/>
      <c r="D172" s="20"/>
      <c r="E172" s="20"/>
      <c r="F172" s="29" t="str">
        <f aca="false">SUBSTITUTE(A172," ","_")&amp;"_"&amp;SUBSTITUTE(B172," ","_")&amp;"_"&amp;SUBSTITUTE(C172," ","_")&amp;"_"&amp;SUBSTITUTE(D172," ","_")</f>
        <v>___</v>
      </c>
      <c r="G172" s="29" t="str">
        <f aca="false">SUBSTITUTE(A172," ","_")&amp;"_"&amp;SUBSTITUTE(B172," ","_")&amp;"_"&amp;SUBSTITUTE(C172," ","_")</f>
        <v>__</v>
      </c>
      <c r="H172" s="20"/>
      <c r="I172" s="20"/>
      <c r="K172" s="29" t="e">
        <f aca="false">VLOOKUP(G172,model!$F$2:$K$620,6,0)</f>
        <v>#N/A</v>
      </c>
      <c r="L172" s="20" t="e">
        <f aca="false">VLOOKUP(E172,product_2!$B$2:$C$46,2,0)</f>
        <v>#N/A</v>
      </c>
    </row>
    <row r="173" s="31" customFormat="true" ht="13.8" hidden="false" customHeight="false" outlineLevel="0" collapsed="false">
      <c r="F173" s="29" t="str">
        <f aca="false">SUBSTITUTE(A173," ","_")&amp;"_"&amp;SUBSTITUTE(B173," ","_")&amp;"_"&amp;SUBSTITUTE(C173," ","_")&amp;"_"&amp;SUBSTITUTE(D173," ","_")</f>
        <v>___</v>
      </c>
      <c r="G173" s="29" t="str">
        <f aca="false">SUBSTITUTE(A173," ","_")&amp;"_"&amp;SUBSTITUTE(B173," ","_")&amp;"_"&amp;SUBSTITUTE(C173," ","_")</f>
        <v>__</v>
      </c>
      <c r="H173" s="20"/>
      <c r="I173" s="20"/>
      <c r="K173" s="29" t="e">
        <f aca="false">VLOOKUP(G173,model!$F$2:$K$620,6,0)</f>
        <v>#N/A</v>
      </c>
      <c r="L173" s="20" t="e">
        <f aca="false">VLOOKUP(E173,product_2!$B$2:$C$46,2,0)</f>
        <v>#N/A</v>
      </c>
    </row>
    <row r="174" s="29" customFormat="true" ht="13.8" hidden="false" customHeight="false" outlineLevel="0" collapsed="false">
      <c r="A174" s="43" t="s">
        <v>28</v>
      </c>
      <c r="B174" s="43"/>
      <c r="F174" s="29" t="str">
        <f aca="false">SUBSTITUTE(A174," ","_")&amp;"_"&amp;SUBSTITUTE(B174," ","_")&amp;"_"&amp;SUBSTITUTE(C174," ","_")&amp;"_"&amp;SUBSTITUTE(D174," ","_")</f>
        <v>MASERATI___</v>
      </c>
      <c r="G174" s="29" t="str">
        <f aca="false">SUBSTITUTE(A174," ","_")&amp;"_"&amp;SUBSTITUTE(B174," ","_")&amp;"_"&amp;SUBSTITUTE(C174," ","_")</f>
        <v>MASERATI__</v>
      </c>
      <c r="H174" s="20"/>
      <c r="I174" s="20"/>
      <c r="K174" s="29" t="e">
        <f aca="false">VLOOKUP(G174,model!$F$2:$K$620,6,0)</f>
        <v>#N/A</v>
      </c>
      <c r="L174" s="20" t="e">
        <f aca="false">VLOOKUP(E174,product_2!$B$2:$C$46,2,0)</f>
        <v>#N/A</v>
      </c>
    </row>
    <row r="175" s="29" customFormat="true" ht="13.8" hidden="false" customHeight="false" outlineLevel="0" collapsed="false">
      <c r="F175" s="29" t="str">
        <f aca="false">SUBSTITUTE(A175," ","_")&amp;"_"&amp;SUBSTITUTE(B175," ","_")&amp;"_"&amp;SUBSTITUTE(C175," ","_")&amp;"_"&amp;SUBSTITUTE(D175," ","_")</f>
        <v>___</v>
      </c>
      <c r="G175" s="29" t="str">
        <f aca="false">SUBSTITUTE(A175," ","_")&amp;"_"&amp;SUBSTITUTE(B175," ","_")&amp;"_"&amp;SUBSTITUTE(C175," ","_")</f>
        <v>__</v>
      </c>
      <c r="H175" s="20"/>
      <c r="I175" s="20"/>
      <c r="K175" s="29" t="e">
        <f aca="false">VLOOKUP(G175,model!$F$2:$K$620,6,0)</f>
        <v>#N/A</v>
      </c>
      <c r="L175" s="20" t="e">
        <f aca="false">VLOOKUP(E175,product_2!$B$2:$C$46,2,0)</f>
        <v>#N/A</v>
      </c>
    </row>
    <row r="176" s="29" customFormat="true" ht="13.8" hidden="false" customHeight="false" outlineLevel="0" collapsed="false">
      <c r="A176" s="20" t="s">
        <v>801</v>
      </c>
      <c r="B176" s="20" t="s">
        <v>788</v>
      </c>
      <c r="C176" s="20" t="s">
        <v>790</v>
      </c>
      <c r="D176" s="20" t="s">
        <v>791</v>
      </c>
      <c r="E176" s="20" t="s">
        <v>792</v>
      </c>
      <c r="F176" s="29" t="str">
        <f aca="false">SUBSTITUTE(A176," ","_")&amp;"_"&amp;SUBSTITUTE(B176," ","_")&amp;"_"&amp;SUBSTITUTE(C176," ","_")&amp;"_"&amp;SUBSTITUTE(D176," ","_")</f>
        <v>Brand__Make_Year_Model_OE_Battery_</v>
      </c>
      <c r="G176" s="29" t="str">
        <f aca="false">SUBSTITUTE(A176," ","_")&amp;"_"&amp;SUBSTITUTE(B176," ","_")&amp;"_"&amp;SUBSTITUTE(C176," ","_")</f>
        <v>Brand__Make_Year_Model</v>
      </c>
      <c r="H176" s="20" t="str">
        <f aca="false">D176</f>
        <v>OE Battery</v>
      </c>
      <c r="I176" s="20" t="str">
        <f aca="false">E176</f>
        <v>Energizer Replacement</v>
      </c>
      <c r="K176" s="29" t="e">
        <f aca="false">VLOOKUP(G176,model!$F$2:$K$620,6,0)</f>
        <v>#N/A</v>
      </c>
      <c r="L176" s="20" t="e">
        <f aca="false">VLOOKUP(E176,product_2!$B$2:$C$46,2,0)</f>
        <v>#N/A</v>
      </c>
    </row>
    <row r="177" s="29" customFormat="true" ht="13.8" hidden="false" customHeight="false" outlineLevel="0" collapsed="false">
      <c r="A177" s="20"/>
      <c r="B177" s="20"/>
      <c r="C177" s="20"/>
      <c r="D177" s="20"/>
      <c r="E177" s="20"/>
      <c r="F177" s="29" t="str">
        <f aca="false">SUBSTITUTE(A177," ","_")&amp;"_"&amp;SUBSTITUTE(B177," ","_")&amp;"_"&amp;SUBSTITUTE(C177," ","_")&amp;"_"&amp;SUBSTITUTE(D177," ","_")</f>
        <v>___</v>
      </c>
      <c r="G177" s="29" t="str">
        <f aca="false">SUBSTITUTE(A177," ","_")&amp;"_"&amp;SUBSTITUTE(B177," ","_")&amp;"_"&amp;SUBSTITUTE(C177," ","_")</f>
        <v>__</v>
      </c>
      <c r="H177" s="20"/>
      <c r="I177" s="20"/>
      <c r="K177" s="29" t="e">
        <f aca="false">VLOOKUP(G177,model!$F$2:$K$620,6,0)</f>
        <v>#N/A</v>
      </c>
      <c r="L177" s="20" t="e">
        <f aca="false">VLOOKUP(E177,product_2!$B$2:$C$46,2,0)</f>
        <v>#N/A</v>
      </c>
    </row>
    <row r="178" s="29" customFormat="true" ht="13.8" hidden="false" customHeight="false" outlineLevel="0" collapsed="false">
      <c r="A178" s="20" t="s">
        <v>28</v>
      </c>
      <c r="B178" s="20" t="s">
        <v>425</v>
      </c>
      <c r="C178" s="20" t="s">
        <v>426</v>
      </c>
      <c r="D178" s="33" t="s">
        <v>723</v>
      </c>
      <c r="E178" s="34" t="s">
        <v>802</v>
      </c>
      <c r="F178" s="29" t="str">
        <f aca="false">SUBSTITUTE(A178," ","_")&amp;"_"&amp;SUBSTITUTE(B178," ","_")&amp;"_"&amp;SUBSTITUTE(C178," ","_")&amp;"_"&amp;SUBSTITUTE(D178," ","_")</f>
        <v>MASERATI_Quattroporte_2003_-_2012__DIN88</v>
      </c>
      <c r="G178" s="29" t="str">
        <f aca="false">SUBSTITUTE(A178," ","_")&amp;"_"&amp;SUBSTITUTE(B178," ","_")&amp;"_"&amp;SUBSTITUTE(C178," ","_")</f>
        <v>MASERATI_Quattroporte_2003_-_2012_</v>
      </c>
      <c r="H178" s="20" t="str">
        <f aca="false">D178</f>
        <v>DIN88</v>
      </c>
      <c r="I178" s="20" t="str">
        <f aca="false">E178</f>
        <v>If the vehicle is equipped with start/stop technology, the recommended battery is ENERGIZER AGM</v>
      </c>
      <c r="J178" s="29" t="n">
        <v>2003</v>
      </c>
      <c r="K178" s="29" t="n">
        <f aca="false">VLOOKUP(G178,model!$F$2:$K$620,6,0)</f>
        <v>330</v>
      </c>
      <c r="L178" s="20" t="e">
        <f aca="false">VLOOKUP(E178,product_2!$B$2:$C$46,2,0)</f>
        <v>#N/A</v>
      </c>
    </row>
    <row r="179" s="29" customFormat="true" ht="13.8" hidden="false" customHeight="false" outlineLevel="0" collapsed="false">
      <c r="A179" s="20" t="s">
        <v>28</v>
      </c>
      <c r="B179" s="20" t="s">
        <v>425</v>
      </c>
      <c r="C179" s="20" t="s">
        <v>427</v>
      </c>
      <c r="D179" s="33" t="s">
        <v>723</v>
      </c>
      <c r="E179" s="34" t="s">
        <v>802</v>
      </c>
      <c r="F179" s="29" t="str">
        <f aca="false">SUBSTITUTE(A179," ","_")&amp;"_"&amp;SUBSTITUTE(B179," ","_")&amp;"_"&amp;SUBSTITUTE(C179," ","_")&amp;"_"&amp;SUBSTITUTE(D179," ","_")</f>
        <v>MASERATI_Quattroporte_2013_-_on_DIN88</v>
      </c>
      <c r="G179" s="29" t="str">
        <f aca="false">SUBSTITUTE(A179," ","_")&amp;"_"&amp;SUBSTITUTE(B179," ","_")&amp;"_"&amp;SUBSTITUTE(C179," ","_")</f>
        <v>MASERATI_Quattroporte_2013_-_on</v>
      </c>
      <c r="H179" s="20" t="str">
        <f aca="false">D179</f>
        <v>DIN88</v>
      </c>
      <c r="I179" s="20" t="str">
        <f aca="false">E179</f>
        <v>If the vehicle is equipped with start/stop technology, the recommended battery is ENERGIZER AGM</v>
      </c>
      <c r="J179" s="29" t="n">
        <v>2003</v>
      </c>
      <c r="K179" s="29" t="n">
        <f aca="false">VLOOKUP(G179,model!$F$2:$K$620,6,0)</f>
        <v>331</v>
      </c>
      <c r="L179" s="20" t="e">
        <f aca="false">VLOOKUP(E179,product_2!$B$2:$C$46,2,0)</f>
        <v>#N/A</v>
      </c>
    </row>
    <row r="180" s="29" customFormat="true" ht="13.8" hidden="false" customHeight="false" outlineLevel="0" collapsed="false">
      <c r="A180" s="20" t="s">
        <v>28</v>
      </c>
      <c r="B180" s="20" t="s">
        <v>428</v>
      </c>
      <c r="C180" s="20" t="s">
        <v>285</v>
      </c>
      <c r="D180" s="33" t="s">
        <v>723</v>
      </c>
      <c r="E180" s="34" t="s">
        <v>802</v>
      </c>
      <c r="F180" s="29" t="str">
        <f aca="false">SUBSTITUTE(A180," ","_")&amp;"_"&amp;SUBSTITUTE(B180," ","_")&amp;"_"&amp;SUBSTITUTE(C180," ","_")&amp;"_"&amp;SUBSTITUTE(D180," ","_")</f>
        <v>MASERATI_Gran_Turismo_2007_-_on__DIN88</v>
      </c>
      <c r="G180" s="29" t="str">
        <f aca="false">SUBSTITUTE(A180," ","_")&amp;"_"&amp;SUBSTITUTE(B180," ","_")&amp;"_"&amp;SUBSTITUTE(C180," ","_")</f>
        <v>MASERATI_Gran_Turismo_2007_-_on_</v>
      </c>
      <c r="H180" s="20" t="str">
        <f aca="false">D180</f>
        <v>DIN88</v>
      </c>
      <c r="I180" s="20" t="str">
        <f aca="false">E180</f>
        <v>If the vehicle is equipped with start/stop technology, the recommended battery is ENERGIZER AGM</v>
      </c>
      <c r="J180" s="29" t="n">
        <v>2003</v>
      </c>
      <c r="K180" s="29" t="n">
        <f aca="false">VLOOKUP(G180,model!$F$2:$K$620,6,0)</f>
        <v>332</v>
      </c>
      <c r="L180" s="20" t="e">
        <f aca="false">VLOOKUP(E180,product_2!$B$2:$C$46,2,0)</f>
        <v>#N/A</v>
      </c>
    </row>
    <row r="181" s="29" customFormat="true" ht="13.8" hidden="false" customHeight="false" outlineLevel="0" collapsed="false">
      <c r="A181" s="20" t="s">
        <v>28</v>
      </c>
      <c r="B181" s="20" t="s">
        <v>429</v>
      </c>
      <c r="C181" s="20" t="s">
        <v>427</v>
      </c>
      <c r="D181" s="33" t="s">
        <v>723</v>
      </c>
      <c r="E181" s="34" t="s">
        <v>802</v>
      </c>
      <c r="F181" s="29" t="str">
        <f aca="false">SUBSTITUTE(A181," ","_")&amp;"_"&amp;SUBSTITUTE(B181," ","_")&amp;"_"&amp;SUBSTITUTE(C181," ","_")&amp;"_"&amp;SUBSTITUTE(D181," ","_")</f>
        <v>MASERATI_Ghibu_(M157)_2013_-_on_DIN88</v>
      </c>
      <c r="G181" s="29" t="str">
        <f aca="false">SUBSTITUTE(A181," ","_")&amp;"_"&amp;SUBSTITUTE(B181," ","_")&amp;"_"&amp;SUBSTITUTE(C181," ","_")</f>
        <v>MASERATI_Ghibu_(M157)_2013_-_on</v>
      </c>
      <c r="H181" s="20" t="str">
        <f aca="false">D181</f>
        <v>DIN88</v>
      </c>
      <c r="I181" s="20" t="str">
        <f aca="false">E181</f>
        <v>If the vehicle is equipped with start/stop technology, the recommended battery is ENERGIZER AGM</v>
      </c>
      <c r="J181" s="29" t="n">
        <v>2003</v>
      </c>
      <c r="K181" s="29" t="n">
        <f aca="false">VLOOKUP(G181,model!$F$2:$K$620,6,0)</f>
        <v>333</v>
      </c>
      <c r="L181" s="20" t="e">
        <f aca="false">VLOOKUP(E181,product_2!$B$2:$C$46,2,0)</f>
        <v>#N/A</v>
      </c>
    </row>
    <row r="182" s="29" customFormat="true" ht="13.8" hidden="false" customHeight="false" outlineLevel="0" collapsed="false">
      <c r="A182" s="20"/>
      <c r="B182" s="20"/>
      <c r="C182" s="20"/>
      <c r="D182" s="20"/>
      <c r="E182" s="20"/>
      <c r="F182" s="29" t="str">
        <f aca="false">SUBSTITUTE(A182," ","_")&amp;"_"&amp;SUBSTITUTE(B182," ","_")&amp;"_"&amp;SUBSTITUTE(C182," ","_")&amp;"_"&amp;SUBSTITUTE(D182," ","_")</f>
        <v>___</v>
      </c>
      <c r="G182" s="29" t="str">
        <f aca="false">SUBSTITUTE(A182," ","_")&amp;"_"&amp;SUBSTITUTE(B182," ","_")&amp;"_"&amp;SUBSTITUTE(C182," ","_")</f>
        <v>__</v>
      </c>
      <c r="H182" s="20"/>
      <c r="I182" s="20"/>
      <c r="K182" s="29" t="e">
        <f aca="false">VLOOKUP(G182,model!$F$2:$K$620,6,0)</f>
        <v>#N/A</v>
      </c>
      <c r="L182" s="20" t="e">
        <f aca="false">VLOOKUP(E182,product_2!$B$2:$C$46,2,0)</f>
        <v>#N/A</v>
      </c>
    </row>
    <row r="183" s="31" customFormat="true" ht="13.8" hidden="false" customHeight="false" outlineLevel="0" collapsed="false">
      <c r="F183" s="29" t="str">
        <f aca="false">SUBSTITUTE(A183," ","_")&amp;"_"&amp;SUBSTITUTE(B183," ","_")&amp;"_"&amp;SUBSTITUTE(C183," ","_")&amp;"_"&amp;SUBSTITUTE(D183," ","_")</f>
        <v>___</v>
      </c>
      <c r="G183" s="29" t="str">
        <f aca="false">SUBSTITUTE(A183," ","_")&amp;"_"&amp;SUBSTITUTE(B183," ","_")&amp;"_"&amp;SUBSTITUTE(C183," ","_")</f>
        <v>__</v>
      </c>
      <c r="H183" s="20"/>
      <c r="I183" s="20"/>
      <c r="K183" s="29" t="e">
        <f aca="false">VLOOKUP(G183,model!$F$2:$K$620,6,0)</f>
        <v>#N/A</v>
      </c>
      <c r="L183" s="20" t="e">
        <f aca="false">VLOOKUP(E183,product_2!$B$2:$C$46,2,0)</f>
        <v>#N/A</v>
      </c>
    </row>
    <row r="184" s="29" customFormat="true" ht="13.8" hidden="false" customHeight="false" outlineLevel="0" collapsed="false">
      <c r="A184" s="43" t="s">
        <v>29</v>
      </c>
      <c r="B184" s="43"/>
      <c r="F184" s="29" t="str">
        <f aca="false">SUBSTITUTE(A184," ","_")&amp;"_"&amp;SUBSTITUTE(B184," ","_")&amp;"_"&amp;SUBSTITUTE(C184," ","_")&amp;"_"&amp;SUBSTITUTE(D184," ","_")</f>
        <v>MAZDA___</v>
      </c>
      <c r="G184" s="29" t="str">
        <f aca="false">SUBSTITUTE(A184," ","_")&amp;"_"&amp;SUBSTITUTE(B184," ","_")&amp;"_"&amp;SUBSTITUTE(C184," ","_")</f>
        <v>MAZDA__</v>
      </c>
      <c r="H184" s="20"/>
      <c r="I184" s="20"/>
      <c r="K184" s="29" t="e">
        <f aca="false">VLOOKUP(G184,model!$F$2:$K$620,6,0)</f>
        <v>#N/A</v>
      </c>
      <c r="L184" s="20" t="e">
        <f aca="false">VLOOKUP(E184,product_2!$B$2:$C$46,2,0)</f>
        <v>#N/A</v>
      </c>
    </row>
    <row r="185" s="29" customFormat="true" ht="13.8" hidden="false" customHeight="false" outlineLevel="0" collapsed="false">
      <c r="F185" s="29" t="str">
        <f aca="false">SUBSTITUTE(A185," ","_")&amp;"_"&amp;SUBSTITUTE(B185," ","_")&amp;"_"&amp;SUBSTITUTE(C185," ","_")&amp;"_"&amp;SUBSTITUTE(D185," ","_")</f>
        <v>___</v>
      </c>
      <c r="G185" s="29" t="str">
        <f aca="false">SUBSTITUTE(A185," ","_")&amp;"_"&amp;SUBSTITUTE(B185," ","_")&amp;"_"&amp;SUBSTITUTE(C185," ","_")</f>
        <v>__</v>
      </c>
      <c r="H185" s="20"/>
      <c r="I185" s="20"/>
      <c r="K185" s="29" t="e">
        <f aca="false">VLOOKUP(G185,model!$F$2:$K$620,6,0)</f>
        <v>#N/A</v>
      </c>
      <c r="L185" s="20" t="e">
        <f aca="false">VLOOKUP(E185,product_2!$B$2:$C$46,2,0)</f>
        <v>#N/A</v>
      </c>
    </row>
    <row r="186" s="29" customFormat="true" ht="13.8" hidden="false" customHeight="false" outlineLevel="0" collapsed="false">
      <c r="A186" s="20" t="s">
        <v>801</v>
      </c>
      <c r="B186" s="20" t="s">
        <v>788</v>
      </c>
      <c r="C186" s="20" t="s">
        <v>790</v>
      </c>
      <c r="D186" s="20" t="s">
        <v>791</v>
      </c>
      <c r="E186" s="20" t="s">
        <v>792</v>
      </c>
      <c r="F186" s="29" t="str">
        <f aca="false">SUBSTITUTE(A186," ","_")&amp;"_"&amp;SUBSTITUTE(B186," ","_")&amp;"_"&amp;SUBSTITUTE(C186," ","_")&amp;"_"&amp;SUBSTITUTE(D186," ","_")</f>
        <v>Brand__Make_Year_Model_OE_Battery_</v>
      </c>
      <c r="G186" s="29" t="str">
        <f aca="false">SUBSTITUTE(A186," ","_")&amp;"_"&amp;SUBSTITUTE(B186," ","_")&amp;"_"&amp;SUBSTITUTE(C186," ","_")</f>
        <v>Brand__Make_Year_Model</v>
      </c>
      <c r="H186" s="20" t="str">
        <f aca="false">D186</f>
        <v>OE Battery</v>
      </c>
      <c r="I186" s="20" t="str">
        <f aca="false">E186</f>
        <v>Energizer Replacement</v>
      </c>
      <c r="K186" s="29" t="e">
        <f aca="false">VLOOKUP(G186,model!$F$2:$K$620,6,0)</f>
        <v>#N/A</v>
      </c>
      <c r="L186" s="20" t="e">
        <f aca="false">VLOOKUP(E186,product_2!$B$2:$C$46,2,0)</f>
        <v>#N/A</v>
      </c>
    </row>
    <row r="187" s="29" customFormat="true" ht="13.8" hidden="false" customHeight="false" outlineLevel="0" collapsed="false">
      <c r="A187" s="20"/>
      <c r="B187" s="20"/>
      <c r="C187" s="20"/>
      <c r="D187" s="20"/>
      <c r="E187" s="20"/>
      <c r="F187" s="29" t="str">
        <f aca="false">SUBSTITUTE(A187," ","_")&amp;"_"&amp;SUBSTITUTE(B187," ","_")&amp;"_"&amp;SUBSTITUTE(C187," ","_")&amp;"_"&amp;SUBSTITUTE(D187," ","_")</f>
        <v>___</v>
      </c>
      <c r="G187" s="29" t="str">
        <f aca="false">SUBSTITUTE(A187," ","_")&amp;"_"&amp;SUBSTITUTE(B187," ","_")&amp;"_"&amp;SUBSTITUTE(C187," ","_")</f>
        <v>__</v>
      </c>
      <c r="H187" s="20"/>
      <c r="I187" s="20"/>
      <c r="K187" s="29" t="e">
        <f aca="false">VLOOKUP(G187,model!$F$2:$K$620,6,0)</f>
        <v>#N/A</v>
      </c>
      <c r="L187" s="20" t="e">
        <f aca="false">VLOOKUP(E187,product_2!$B$2:$C$46,2,0)</f>
        <v>#N/A</v>
      </c>
    </row>
    <row r="188" s="29" customFormat="true" ht="13.8" hidden="false" customHeight="false" outlineLevel="0" collapsed="false">
      <c r="A188" s="20" t="s">
        <v>29</v>
      </c>
      <c r="B188" s="20" t="n">
        <v>323</v>
      </c>
      <c r="C188" s="20" t="s">
        <v>430</v>
      </c>
      <c r="D188" s="20" t="s">
        <v>719</v>
      </c>
      <c r="E188" s="20" t="s">
        <v>798</v>
      </c>
      <c r="F188" s="29" t="str">
        <f aca="false">SUBSTITUTE(A188," ","_")&amp;"_"&amp;SUBSTITUTE(B188," ","_")&amp;"_"&amp;SUBSTITUTE(C188," ","_")&amp;"_"&amp;SUBSTITUTE(D188," ","_")</f>
        <v>MAZDA_323_1993_-_on_NS50</v>
      </c>
      <c r="G188" s="29" t="str">
        <f aca="false">SUBSTITUTE(A188," ","_")&amp;"_"&amp;SUBSTITUTE(B188," ","_")&amp;"_"&amp;SUBSTITUTE(C188," ","_")</f>
        <v>MAZDA_323_1993_-_on</v>
      </c>
      <c r="H188" s="20" t="str">
        <f aca="false">D188</f>
        <v>NS50</v>
      </c>
      <c r="I188" s="20" t="str">
        <f aca="false">E188</f>
        <v>D23L</v>
      </c>
      <c r="K188" s="29" t="n">
        <f aca="false">VLOOKUP(G188,model!$F$2:$K$620,6,0)</f>
        <v>334</v>
      </c>
      <c r="L188" s="20" t="n">
        <f aca="false">VLOOKUP(E188,product_2!$B$2:$C$46,2,0)</f>
        <v>0</v>
      </c>
    </row>
    <row r="189" s="29" customFormat="true" ht="13.8" hidden="false" customHeight="false" outlineLevel="0" collapsed="false">
      <c r="A189" s="20" t="s">
        <v>29</v>
      </c>
      <c r="B189" s="20" t="n">
        <v>626</v>
      </c>
      <c r="C189" s="20" t="s">
        <v>430</v>
      </c>
      <c r="D189" s="20" t="s">
        <v>728</v>
      </c>
      <c r="E189" s="20" t="s">
        <v>805</v>
      </c>
      <c r="F189" s="29" t="str">
        <f aca="false">SUBSTITUTE(A189," ","_")&amp;"_"&amp;SUBSTITUTE(B189," ","_")&amp;"_"&amp;SUBSTITUTE(C189," ","_")&amp;"_"&amp;SUBSTITUTE(D189," ","_")</f>
        <v>MAZDA_626_1993_-_on_N50</v>
      </c>
      <c r="G189" s="29" t="str">
        <f aca="false">SUBSTITUTE(A189," ","_")&amp;"_"&amp;SUBSTITUTE(B189," ","_")&amp;"_"&amp;SUBSTITUTE(C189," ","_")</f>
        <v>MAZDA_626_1993_-_on</v>
      </c>
      <c r="H189" s="20" t="str">
        <f aca="false">D189</f>
        <v>N50</v>
      </c>
      <c r="I189" s="20" t="str">
        <f aca="false">E189</f>
        <v>D26L</v>
      </c>
      <c r="K189" s="29" t="n">
        <f aca="false">VLOOKUP(G189,model!$F$2:$K$620,6,0)</f>
        <v>335</v>
      </c>
      <c r="L189" s="20" t="n">
        <f aca="false">VLOOKUP(E189,product_2!$B$2:$C$46,2,0)</f>
        <v>0</v>
      </c>
    </row>
    <row r="190" s="29" customFormat="true" ht="13.8" hidden="false" customHeight="false" outlineLevel="0" collapsed="false">
      <c r="A190" s="20" t="s">
        <v>29</v>
      </c>
      <c r="B190" s="20" t="s">
        <v>431</v>
      </c>
      <c r="C190" s="20"/>
      <c r="D190" s="20" t="s">
        <v>719</v>
      </c>
      <c r="E190" s="20" t="s">
        <v>798</v>
      </c>
      <c r="F190" s="29" t="str">
        <f aca="false">SUBSTITUTE(A190," ","_")&amp;"_"&amp;SUBSTITUTE(B190," ","_")&amp;"_"&amp;SUBSTITUTE(C190," ","_")&amp;"_"&amp;SUBSTITUTE(D190," ","_")</f>
        <v>MAZDA_Astina__NS50</v>
      </c>
      <c r="G190" s="29" t="str">
        <f aca="false">SUBSTITUTE(A190," ","_")&amp;"_"&amp;SUBSTITUTE(B190," ","_")&amp;"_"&amp;SUBSTITUTE(C190," ","_")</f>
        <v>MAZDA_Astina_</v>
      </c>
      <c r="H190" s="20" t="str">
        <f aca="false">D190</f>
        <v>NS50</v>
      </c>
      <c r="I190" s="20" t="str">
        <f aca="false">E190</f>
        <v>D23L</v>
      </c>
      <c r="K190" s="29" t="n">
        <f aca="false">VLOOKUP(G190,model!$F$2:$K$620,6,0)</f>
        <v>336</v>
      </c>
      <c r="L190" s="20" t="n">
        <f aca="false">VLOOKUP(E190,product_2!$B$2:$C$46,2,0)</f>
        <v>0</v>
      </c>
    </row>
    <row r="191" s="29" customFormat="true" ht="13.8" hidden="false" customHeight="false" outlineLevel="0" collapsed="false">
      <c r="A191" s="20" t="s">
        <v>29</v>
      </c>
      <c r="B191" s="20" t="s">
        <v>432</v>
      </c>
      <c r="C191" s="20" t="s">
        <v>433</v>
      </c>
      <c r="D191" s="20" t="s">
        <v>718</v>
      </c>
      <c r="E191" s="20" t="s">
        <v>797</v>
      </c>
      <c r="F191" s="29" t="str">
        <f aca="false">SUBSTITUTE(A191," ","_")&amp;"_"&amp;SUBSTITUTE(B191," ","_")&amp;"_"&amp;SUBSTITUTE(C191," ","_")&amp;"_"&amp;SUBSTITUTE(D191," ","_")</f>
        <v>MAZDA_B2200_Pick-up_1989_-_1986__N70</v>
      </c>
      <c r="G191" s="29" t="str">
        <f aca="false">SUBSTITUTE(A191," ","_")&amp;"_"&amp;SUBSTITUTE(B191," ","_")&amp;"_"&amp;SUBSTITUTE(C191," ","_")</f>
        <v>MAZDA_B2200_Pick-up_1989_-_1986_</v>
      </c>
      <c r="H191" s="20" t="str">
        <f aca="false">D191</f>
        <v>N70</v>
      </c>
      <c r="I191" s="20" t="str">
        <f aca="false">E191</f>
        <v>D31L</v>
      </c>
      <c r="K191" s="29" t="n">
        <f aca="false">VLOOKUP(G191,model!$F$2:$K$620,6,0)</f>
        <v>337</v>
      </c>
      <c r="L191" s="20" t="n">
        <f aca="false">VLOOKUP(E191,product_2!$B$2:$C$46,2,0)</f>
        <v>0</v>
      </c>
    </row>
    <row r="192" s="29" customFormat="true" ht="13.8" hidden="false" customHeight="false" outlineLevel="0" collapsed="false">
      <c r="A192" s="20" t="s">
        <v>29</v>
      </c>
      <c r="B192" s="20" t="s">
        <v>434</v>
      </c>
      <c r="C192" s="20" t="s">
        <v>175</v>
      </c>
      <c r="D192" s="20" t="s">
        <v>718</v>
      </c>
      <c r="E192" s="20" t="s">
        <v>797</v>
      </c>
      <c r="F192" s="29" t="str">
        <f aca="false">SUBSTITUTE(A192," ","_")&amp;"_"&amp;SUBSTITUTE(B192," ","_")&amp;"_"&amp;SUBSTITUTE(C192," ","_")&amp;"_"&amp;SUBSTITUTE(D192," ","_")</f>
        <v>MAZDA_B2500_Pick-up_1989_-_on_N70</v>
      </c>
      <c r="G192" s="29" t="str">
        <f aca="false">SUBSTITUTE(A192," ","_")&amp;"_"&amp;SUBSTITUTE(B192," ","_")&amp;"_"&amp;SUBSTITUTE(C192," ","_")</f>
        <v>MAZDA_B2500_Pick-up_1989_-_on</v>
      </c>
      <c r="H192" s="20" t="str">
        <f aca="false">D192</f>
        <v>N70</v>
      </c>
      <c r="I192" s="20" t="str">
        <f aca="false">E192</f>
        <v>D31L</v>
      </c>
      <c r="K192" s="29" t="n">
        <f aca="false">VLOOKUP(G192,model!$F$2:$K$620,6,0)</f>
        <v>338</v>
      </c>
      <c r="L192" s="20" t="n">
        <f aca="false">VLOOKUP(E192,product_2!$B$2:$C$46,2,0)</f>
        <v>0</v>
      </c>
    </row>
    <row r="193" s="29" customFormat="true" ht="13.8" hidden="false" customHeight="false" outlineLevel="0" collapsed="false">
      <c r="A193" s="20" t="s">
        <v>29</v>
      </c>
      <c r="B193" s="20" t="s">
        <v>435</v>
      </c>
      <c r="C193" s="20"/>
      <c r="D193" s="20" t="s">
        <v>718</v>
      </c>
      <c r="E193" s="20" t="s">
        <v>803</v>
      </c>
      <c r="F193" s="29" t="str">
        <f aca="false">SUBSTITUTE(A193," ","_")&amp;"_"&amp;SUBSTITUTE(B193," ","_")&amp;"_"&amp;SUBSTITUTE(C193," ","_")&amp;"_"&amp;SUBSTITUTE(D193," ","_")</f>
        <v>MAZDA_BT50__N70</v>
      </c>
      <c r="G193" s="29" t="str">
        <f aca="false">SUBSTITUTE(A193," ","_")&amp;"_"&amp;SUBSTITUTE(B193," ","_")&amp;"_"&amp;SUBSTITUTE(C193," ","_")</f>
        <v>MAZDA_BT50_</v>
      </c>
      <c r="H193" s="20" t="str">
        <f aca="false">D193</f>
        <v>N70</v>
      </c>
      <c r="I193" s="20" t="str">
        <f aca="false">E193</f>
        <v>D31R</v>
      </c>
      <c r="K193" s="29" t="n">
        <f aca="false">VLOOKUP(G193,model!$F$2:$K$620,6,0)</f>
        <v>339</v>
      </c>
      <c r="L193" s="20" t="n">
        <f aca="false">VLOOKUP(E193,product_2!$B$2:$C$46,2,0)</f>
        <v>0</v>
      </c>
    </row>
    <row r="194" s="29" customFormat="true" ht="13.8" hidden="false" customHeight="false" outlineLevel="0" collapsed="false">
      <c r="A194" s="20" t="s">
        <v>29</v>
      </c>
      <c r="B194" s="20" t="s">
        <v>436</v>
      </c>
      <c r="C194" s="20"/>
      <c r="D194" s="20" t="s">
        <v>727</v>
      </c>
      <c r="E194" s="20" t="s">
        <v>798</v>
      </c>
      <c r="F194" s="29" t="str">
        <f aca="false">SUBSTITUTE(A194," ","_")&amp;"_"&amp;SUBSTITUTE(B194," ","_")&amp;"_"&amp;SUBSTITUTE(C194," ","_")&amp;"_"&amp;SUBSTITUTE(D194," ","_")</f>
        <v>MAZDA_CX-7__NS50L</v>
      </c>
      <c r="G194" s="29" t="str">
        <f aca="false">SUBSTITUTE(A194," ","_")&amp;"_"&amp;SUBSTITUTE(B194," ","_")&amp;"_"&amp;SUBSTITUTE(C194," ","_")</f>
        <v>MAZDA_CX-7_</v>
      </c>
      <c r="H194" s="20" t="str">
        <f aca="false">D194</f>
        <v>NS50L</v>
      </c>
      <c r="I194" s="20" t="str">
        <f aca="false">E194</f>
        <v>D23L</v>
      </c>
      <c r="K194" s="29" t="n">
        <f aca="false">VLOOKUP(G194,model!$F$2:$K$620,6,0)</f>
        <v>340</v>
      </c>
      <c r="L194" s="20" t="n">
        <f aca="false">VLOOKUP(E194,product_2!$B$2:$C$46,2,0)</f>
        <v>0</v>
      </c>
    </row>
    <row r="195" s="29" customFormat="true" ht="13.8" hidden="false" customHeight="false" outlineLevel="0" collapsed="false">
      <c r="A195" s="20" t="s">
        <v>29</v>
      </c>
      <c r="B195" s="20" t="s">
        <v>437</v>
      </c>
      <c r="C195" s="20" t="s">
        <v>75</v>
      </c>
      <c r="D195" s="20" t="s">
        <v>728</v>
      </c>
      <c r="E195" s="20" t="s">
        <v>805</v>
      </c>
      <c r="F195" s="29" t="str">
        <f aca="false">SUBSTITUTE(A195," ","_")&amp;"_"&amp;SUBSTITUTE(B195," ","_")&amp;"_"&amp;SUBSTITUTE(C195," ","_")&amp;"_"&amp;SUBSTITUTE(D195," ","_")</f>
        <v>MAZDA_CX9_2007_-_on_N50</v>
      </c>
      <c r="G195" s="29" t="str">
        <f aca="false">SUBSTITUTE(A195," ","_")&amp;"_"&amp;SUBSTITUTE(B195," ","_")&amp;"_"&amp;SUBSTITUTE(C195," ","_")</f>
        <v>MAZDA_CX9_2007_-_on</v>
      </c>
      <c r="H195" s="20" t="str">
        <f aca="false">D195</f>
        <v>N50</v>
      </c>
      <c r="I195" s="20" t="str">
        <f aca="false">E195</f>
        <v>D26L</v>
      </c>
      <c r="K195" s="29" t="n">
        <f aca="false">VLOOKUP(G195,model!$F$2:$K$620,6,0)</f>
        <v>341</v>
      </c>
      <c r="L195" s="20" t="n">
        <f aca="false">VLOOKUP(E195,product_2!$B$2:$C$46,2,0)</f>
        <v>0</v>
      </c>
    </row>
    <row r="196" s="29" customFormat="true" ht="13.8" hidden="false" customHeight="false" outlineLevel="0" collapsed="false">
      <c r="A196" s="20" t="s">
        <v>29</v>
      </c>
      <c r="B196" s="20" t="s">
        <v>438</v>
      </c>
      <c r="C196" s="20"/>
      <c r="D196" s="20" t="s">
        <v>720</v>
      </c>
      <c r="E196" s="20" t="s">
        <v>787</v>
      </c>
      <c r="F196" s="29" t="str">
        <f aca="false">SUBSTITUTE(A196," ","_")&amp;"_"&amp;SUBSTITUTE(B196," ","_")&amp;"_"&amp;SUBSTITUTE(C196," ","_")&amp;"_"&amp;SUBSTITUTE(D196," ","_")</f>
        <v>MAZDA_Lantis__NS60</v>
      </c>
      <c r="G196" s="29" t="str">
        <f aca="false">SUBSTITUTE(A196," ","_")&amp;"_"&amp;SUBSTITUTE(B196," ","_")&amp;"_"&amp;SUBSTITUTE(C196," ","_")</f>
        <v>MAZDA_Lantis_</v>
      </c>
      <c r="H196" s="20" t="str">
        <f aca="false">D196</f>
        <v>NS60</v>
      </c>
      <c r="I196" s="20" t="str">
        <f aca="false">E196</f>
        <v>B24L</v>
      </c>
      <c r="J196" s="29" t="n">
        <v>1985</v>
      </c>
      <c r="K196" s="29" t="n">
        <f aca="false">VLOOKUP(G196,model!$F$2:$K$620,6,0)</f>
        <v>342</v>
      </c>
      <c r="L196" s="20" t="n">
        <f aca="false">VLOOKUP(E196,product_2!$B$2:$C$46,2,0)</f>
        <v>0</v>
      </c>
    </row>
    <row r="197" s="29" customFormat="true" ht="13.8" hidden="false" customHeight="false" outlineLevel="0" collapsed="false">
      <c r="A197" s="20" t="s">
        <v>29</v>
      </c>
      <c r="B197" s="20" t="s">
        <v>439</v>
      </c>
      <c r="C197" s="20"/>
      <c r="D197" s="20" t="s">
        <v>720</v>
      </c>
      <c r="E197" s="20" t="s">
        <v>787</v>
      </c>
      <c r="F197" s="29" t="str">
        <f aca="false">SUBSTITUTE(A197," ","_")&amp;"_"&amp;SUBSTITUTE(B197," ","_")&amp;"_"&amp;SUBSTITUTE(C197," ","_")&amp;"_"&amp;SUBSTITUTE(D197," ","_")</f>
        <v>MAZDA_Mazda_2__NS60</v>
      </c>
      <c r="G197" s="29" t="str">
        <f aca="false">SUBSTITUTE(A197," ","_")&amp;"_"&amp;SUBSTITUTE(B197," ","_")&amp;"_"&amp;SUBSTITUTE(C197," ","_")</f>
        <v>MAZDA_Mazda_2_</v>
      </c>
      <c r="H197" s="20" t="str">
        <f aca="false">D197</f>
        <v>NS60</v>
      </c>
      <c r="I197" s="20" t="str">
        <f aca="false">E197</f>
        <v>B24L</v>
      </c>
      <c r="J197" s="29" t="n">
        <v>1985</v>
      </c>
      <c r="K197" s="29" t="n">
        <f aca="false">VLOOKUP(G197,model!$F$2:$K$620,6,0)</f>
        <v>343</v>
      </c>
      <c r="L197" s="20" t="n">
        <f aca="false">VLOOKUP(E197,product_2!$B$2:$C$46,2,0)</f>
        <v>0</v>
      </c>
    </row>
    <row r="198" s="29" customFormat="true" ht="13.8" hidden="false" customHeight="false" outlineLevel="0" collapsed="false">
      <c r="A198" s="20" t="s">
        <v>29</v>
      </c>
      <c r="B198" s="20" t="s">
        <v>440</v>
      </c>
      <c r="C198" s="20" t="n">
        <v>2004</v>
      </c>
      <c r="D198" s="20" t="s">
        <v>719</v>
      </c>
      <c r="E198" s="20" t="s">
        <v>798</v>
      </c>
      <c r="F198" s="29" t="str">
        <f aca="false">SUBSTITUTE(A198," ","_")&amp;"_"&amp;SUBSTITUTE(B198," ","_")&amp;"_"&amp;SUBSTITUTE(C198," ","_")&amp;"_"&amp;SUBSTITUTE(D198," ","_")</f>
        <v>MAZDA_Mazda_3_2004_NS50</v>
      </c>
      <c r="G198" s="29" t="str">
        <f aca="false">SUBSTITUTE(A198," ","_")&amp;"_"&amp;SUBSTITUTE(B198," ","_")&amp;"_"&amp;SUBSTITUTE(C198," ","_")</f>
        <v>MAZDA_Mazda_3_2004</v>
      </c>
      <c r="H198" s="20" t="str">
        <f aca="false">D198</f>
        <v>NS50</v>
      </c>
      <c r="I198" s="20" t="str">
        <f aca="false">E198</f>
        <v>D23L</v>
      </c>
      <c r="K198" s="29" t="n">
        <f aca="false">VLOOKUP(G198,model!$F$2:$K$620,6,0)</f>
        <v>344</v>
      </c>
      <c r="L198" s="20" t="n">
        <f aca="false">VLOOKUP(E198,product_2!$B$2:$C$46,2,0)</f>
        <v>0</v>
      </c>
    </row>
    <row r="199" s="29" customFormat="true" ht="13.8" hidden="false" customHeight="false" outlineLevel="0" collapsed="false">
      <c r="A199" s="20" t="s">
        <v>29</v>
      </c>
      <c r="B199" s="20" t="s">
        <v>441</v>
      </c>
      <c r="C199" s="20"/>
      <c r="D199" s="20" t="s">
        <v>719</v>
      </c>
      <c r="E199" s="20" t="s">
        <v>798</v>
      </c>
      <c r="F199" s="29" t="str">
        <f aca="false">SUBSTITUTE(A199," ","_")&amp;"_"&amp;SUBSTITUTE(B199," ","_")&amp;"_"&amp;SUBSTITUTE(C199," ","_")&amp;"_"&amp;SUBSTITUTE(D199," ","_")</f>
        <v>MAZDA_Mazda_3_2.0__NS50</v>
      </c>
      <c r="G199" s="29" t="str">
        <f aca="false">SUBSTITUTE(A199," ","_")&amp;"_"&amp;SUBSTITUTE(B199," ","_")&amp;"_"&amp;SUBSTITUTE(C199," ","_")</f>
        <v>MAZDA_Mazda_3_2.0_</v>
      </c>
      <c r="H199" s="20" t="str">
        <f aca="false">D199</f>
        <v>NS50</v>
      </c>
      <c r="I199" s="20" t="str">
        <f aca="false">E199</f>
        <v>D23L</v>
      </c>
      <c r="K199" s="29" t="n">
        <f aca="false">VLOOKUP(G199,model!$F$2:$K$620,6,0)</f>
        <v>345</v>
      </c>
      <c r="L199" s="20" t="n">
        <f aca="false">VLOOKUP(E199,product_2!$B$2:$C$46,2,0)</f>
        <v>0</v>
      </c>
    </row>
    <row r="200" s="29" customFormat="true" ht="13.8" hidden="false" customHeight="false" outlineLevel="0" collapsed="false">
      <c r="A200" s="20" t="s">
        <v>29</v>
      </c>
      <c r="B200" s="20" t="s">
        <v>442</v>
      </c>
      <c r="C200" s="20" t="n">
        <v>2004</v>
      </c>
      <c r="D200" s="20" t="s">
        <v>719</v>
      </c>
      <c r="E200" s="20" t="s">
        <v>798</v>
      </c>
      <c r="F200" s="29" t="str">
        <f aca="false">SUBSTITUTE(A200," ","_")&amp;"_"&amp;SUBSTITUTE(B200," ","_")&amp;"_"&amp;SUBSTITUTE(C200," ","_")&amp;"_"&amp;SUBSTITUTE(D200," ","_")</f>
        <v>MAZDA_Mazda_6_2004_NS50</v>
      </c>
      <c r="G200" s="29" t="str">
        <f aca="false">SUBSTITUTE(A200," ","_")&amp;"_"&amp;SUBSTITUTE(B200," ","_")&amp;"_"&amp;SUBSTITUTE(C200," ","_")</f>
        <v>MAZDA_Mazda_6_2004</v>
      </c>
      <c r="H200" s="20" t="str">
        <f aca="false">D200</f>
        <v>NS50</v>
      </c>
      <c r="I200" s="20" t="str">
        <f aca="false">E200</f>
        <v>D23L</v>
      </c>
      <c r="K200" s="29" t="n">
        <f aca="false">VLOOKUP(G200,model!$F$2:$K$620,6,0)</f>
        <v>346</v>
      </c>
      <c r="L200" s="20" t="n">
        <f aca="false">VLOOKUP(E200,product_2!$B$2:$C$46,2,0)</f>
        <v>0</v>
      </c>
    </row>
    <row r="201" s="29" customFormat="true" ht="13.8" hidden="false" customHeight="false" outlineLevel="0" collapsed="false">
      <c r="A201" s="20" t="s">
        <v>29</v>
      </c>
      <c r="B201" s="20" t="s">
        <v>443</v>
      </c>
      <c r="C201" s="20"/>
      <c r="D201" s="20" t="s">
        <v>719</v>
      </c>
      <c r="E201" s="20" t="s">
        <v>798</v>
      </c>
      <c r="F201" s="29" t="str">
        <f aca="false">SUBSTITUTE(A201," ","_")&amp;"_"&amp;SUBSTITUTE(B201," ","_")&amp;"_"&amp;SUBSTITUTE(C201," ","_")&amp;"_"&amp;SUBSTITUTE(D201," ","_")</f>
        <v>MAZDA_Mazda_6_2.3__NS50</v>
      </c>
      <c r="G201" s="29" t="str">
        <f aca="false">SUBSTITUTE(A201," ","_")&amp;"_"&amp;SUBSTITUTE(B201," ","_")&amp;"_"&amp;SUBSTITUTE(C201," ","_")</f>
        <v>MAZDA_Mazda_6_2.3_</v>
      </c>
      <c r="H201" s="20" t="str">
        <f aca="false">D201</f>
        <v>NS50</v>
      </c>
      <c r="I201" s="20" t="str">
        <f aca="false">E201</f>
        <v>D23L</v>
      </c>
      <c r="K201" s="29" t="n">
        <f aca="false">VLOOKUP(G201,model!$F$2:$K$620,6,0)</f>
        <v>347</v>
      </c>
      <c r="L201" s="20" t="n">
        <f aca="false">VLOOKUP(E201,product_2!$B$2:$C$46,2,0)</f>
        <v>0</v>
      </c>
    </row>
    <row r="202" s="29" customFormat="true" ht="13.8" hidden="false" customHeight="false" outlineLevel="0" collapsed="false">
      <c r="A202" s="20" t="s">
        <v>29</v>
      </c>
      <c r="B202" s="20" t="s">
        <v>442</v>
      </c>
      <c r="C202" s="20" t="s">
        <v>75</v>
      </c>
      <c r="D202" s="20" t="s">
        <v>719</v>
      </c>
      <c r="E202" s="20" t="s">
        <v>798</v>
      </c>
      <c r="F202" s="29" t="str">
        <f aca="false">SUBSTITUTE(A202," ","_")&amp;"_"&amp;SUBSTITUTE(B202," ","_")&amp;"_"&amp;SUBSTITUTE(C202," ","_")&amp;"_"&amp;SUBSTITUTE(D202," ","_")</f>
        <v>MAZDA_Mazda_6_2007_-_on_NS50</v>
      </c>
      <c r="G202" s="29" t="str">
        <f aca="false">SUBSTITUTE(A202," ","_")&amp;"_"&amp;SUBSTITUTE(B202," ","_")&amp;"_"&amp;SUBSTITUTE(C202," ","_")</f>
        <v>MAZDA_Mazda_6_2007_-_on</v>
      </c>
      <c r="H202" s="20" t="str">
        <f aca="false">D202</f>
        <v>NS50</v>
      </c>
      <c r="I202" s="20" t="str">
        <f aca="false">E202</f>
        <v>D23L</v>
      </c>
      <c r="K202" s="29" t="n">
        <f aca="false">VLOOKUP(G202,model!$F$2:$K$620,6,0)</f>
        <v>348</v>
      </c>
      <c r="L202" s="20" t="n">
        <f aca="false">VLOOKUP(E202,product_2!$B$2:$C$46,2,0)</f>
        <v>0</v>
      </c>
    </row>
    <row r="203" s="29" customFormat="true" ht="13.8" hidden="false" customHeight="false" outlineLevel="0" collapsed="false">
      <c r="A203" s="20" t="s">
        <v>29</v>
      </c>
      <c r="B203" s="20" t="s">
        <v>444</v>
      </c>
      <c r="C203" s="20" t="s">
        <v>164</v>
      </c>
      <c r="D203" s="20" t="s">
        <v>718</v>
      </c>
      <c r="E203" s="20" t="s">
        <v>797</v>
      </c>
      <c r="F203" s="29" t="str">
        <f aca="false">SUBSTITUTE(A203," ","_")&amp;"_"&amp;SUBSTITUTE(B203," ","_")&amp;"_"&amp;SUBSTITUTE(C203," ","_")&amp;"_"&amp;SUBSTITUTE(D203," ","_")</f>
        <v>MAZDA_MPV_1996_-_1999_N70</v>
      </c>
      <c r="G203" s="29" t="str">
        <f aca="false">SUBSTITUTE(A203," ","_")&amp;"_"&amp;SUBSTITUTE(B203," ","_")&amp;"_"&amp;SUBSTITUTE(C203," ","_")</f>
        <v>MAZDA_MPV_1996_-_1999</v>
      </c>
      <c r="H203" s="20" t="str">
        <f aca="false">D203</f>
        <v>N70</v>
      </c>
      <c r="I203" s="20" t="str">
        <f aca="false">E203</f>
        <v>D31L</v>
      </c>
      <c r="K203" s="29" t="n">
        <f aca="false">VLOOKUP(G203,model!$F$2:$K$620,6,0)</f>
        <v>349</v>
      </c>
      <c r="L203" s="20" t="n">
        <f aca="false">VLOOKUP(E203,product_2!$B$2:$C$46,2,0)</f>
        <v>0</v>
      </c>
    </row>
    <row r="204" s="29" customFormat="true" ht="13.8" hidden="false" customHeight="false" outlineLevel="0" collapsed="false">
      <c r="A204" s="20" t="s">
        <v>29</v>
      </c>
      <c r="B204" s="20" t="s">
        <v>445</v>
      </c>
      <c r="C204" s="20" t="s">
        <v>285</v>
      </c>
      <c r="D204" s="20" t="s">
        <v>733</v>
      </c>
      <c r="E204" s="20" t="s">
        <v>787</v>
      </c>
      <c r="F204" s="29" t="str">
        <f aca="false">SUBSTITUTE(A204," ","_")&amp;"_"&amp;SUBSTITUTE(B204," ","_")&amp;"_"&amp;SUBSTITUTE(C204," ","_")&amp;"_"&amp;SUBSTITUTE(D204," ","_")</f>
        <v>MAZDA_MX-5_Miata_2007_-_on__NS60L</v>
      </c>
      <c r="G204" s="29" t="str">
        <f aca="false">SUBSTITUTE(A204," ","_")&amp;"_"&amp;SUBSTITUTE(B204," ","_")&amp;"_"&amp;SUBSTITUTE(C204," ","_")</f>
        <v>MAZDA_MX-5_Miata_2007_-_on_</v>
      </c>
      <c r="H204" s="20" t="str">
        <f aca="false">D204</f>
        <v>NS60L</v>
      </c>
      <c r="I204" s="20" t="str">
        <f aca="false">E204</f>
        <v>B24L</v>
      </c>
      <c r="K204" s="29" t="n">
        <f aca="false">VLOOKUP(G204,model!$F$2:$K$620,6,0)</f>
        <v>350</v>
      </c>
      <c r="L204" s="20" t="n">
        <f aca="false">VLOOKUP(E204,product_2!$B$2:$C$46,2,0)</f>
        <v>0</v>
      </c>
    </row>
    <row r="205" s="29" customFormat="true" ht="13.8" hidden="false" customHeight="false" outlineLevel="0" collapsed="false">
      <c r="A205" s="20" t="s">
        <v>29</v>
      </c>
      <c r="B205" s="20" t="s">
        <v>446</v>
      </c>
      <c r="C205" s="20" t="s">
        <v>447</v>
      </c>
      <c r="D205" s="20" t="s">
        <v>719</v>
      </c>
      <c r="E205" s="20" t="s">
        <v>798</v>
      </c>
      <c r="F205" s="29" t="str">
        <f aca="false">SUBSTITUTE(A205," ","_")&amp;"_"&amp;SUBSTITUTE(B205," ","_")&amp;"_"&amp;SUBSTITUTE(C205," ","_")&amp;"_"&amp;SUBSTITUTE(D205," ","_")</f>
        <v>MAZDA_Power_Van_E2000_GS_2L_1992_-_1999_NS50</v>
      </c>
      <c r="G205" s="29" t="str">
        <f aca="false">SUBSTITUTE(A205," ","_")&amp;"_"&amp;SUBSTITUTE(B205," ","_")&amp;"_"&amp;SUBSTITUTE(C205," ","_")</f>
        <v>MAZDA_Power_Van_E2000_GS_2L_1992_-_1999</v>
      </c>
      <c r="H205" s="20" t="str">
        <f aca="false">D205</f>
        <v>NS50</v>
      </c>
      <c r="I205" s="20" t="str">
        <f aca="false">E205</f>
        <v>D23L</v>
      </c>
      <c r="K205" s="29" t="n">
        <f aca="false">VLOOKUP(G205,model!$F$2:$K$620,6,0)</f>
        <v>351</v>
      </c>
      <c r="L205" s="20" t="n">
        <f aca="false">VLOOKUP(E205,product_2!$B$2:$C$46,2,0)</f>
        <v>0</v>
      </c>
    </row>
    <row r="206" s="29" customFormat="true" ht="13.8" hidden="false" customHeight="false" outlineLevel="0" collapsed="false">
      <c r="A206" s="20" t="s">
        <v>29</v>
      </c>
      <c r="B206" s="20" t="s">
        <v>448</v>
      </c>
      <c r="C206" s="20" t="n">
        <v>2004</v>
      </c>
      <c r="D206" s="20" t="s">
        <v>728</v>
      </c>
      <c r="E206" s="20" t="s">
        <v>805</v>
      </c>
      <c r="F206" s="29" t="str">
        <f aca="false">SUBSTITUTE(A206," ","_")&amp;"_"&amp;SUBSTITUTE(B206," ","_")&amp;"_"&amp;SUBSTITUTE(C206," ","_")&amp;"_"&amp;SUBSTITUTE(D206," ","_")</f>
        <v>MAZDA_Tribute_2004_N50</v>
      </c>
      <c r="G206" s="29" t="str">
        <f aca="false">SUBSTITUTE(A206," ","_")&amp;"_"&amp;SUBSTITUTE(B206," ","_")&amp;"_"&amp;SUBSTITUTE(C206," ","_")</f>
        <v>MAZDA_Tribute_2004</v>
      </c>
      <c r="H206" s="20" t="str">
        <f aca="false">D206</f>
        <v>N50</v>
      </c>
      <c r="I206" s="20" t="str">
        <f aca="false">E206</f>
        <v>D26L</v>
      </c>
      <c r="K206" s="29" t="n">
        <f aca="false">VLOOKUP(G206,model!$F$2:$K$620,6,0)</f>
        <v>352</v>
      </c>
      <c r="L206" s="20" t="n">
        <f aca="false">VLOOKUP(E206,product_2!$B$2:$C$46,2,0)</f>
        <v>0</v>
      </c>
    </row>
    <row r="207" s="29" customFormat="true" ht="13.8" hidden="false" customHeight="false" outlineLevel="0" collapsed="false">
      <c r="A207" s="20" t="s">
        <v>29</v>
      </c>
      <c r="B207" s="20" t="s">
        <v>449</v>
      </c>
      <c r="C207" s="20" t="n">
        <v>2011</v>
      </c>
      <c r="D207" s="20" t="s">
        <v>722</v>
      </c>
      <c r="E207" s="20" t="s">
        <v>722</v>
      </c>
      <c r="F207" s="29" t="str">
        <f aca="false">SUBSTITUTE(A207," ","_")&amp;"_"&amp;SUBSTITUTE(B207," ","_")&amp;"_"&amp;SUBSTITUTE(C207," ","_")&amp;"_"&amp;SUBSTITUTE(D207," ","_")</f>
        <v>MAZDA_BT-50_2.2Li_4x2_2011_DIN66</v>
      </c>
      <c r="G207" s="29" t="str">
        <f aca="false">SUBSTITUTE(A207," ","_")&amp;"_"&amp;SUBSTITUTE(B207," ","_")&amp;"_"&amp;SUBSTITUTE(C207," ","_")</f>
        <v>MAZDA_BT-50_2.2Li_4x2_2011</v>
      </c>
      <c r="H207" s="20" t="str">
        <f aca="false">D207</f>
        <v>DIN66</v>
      </c>
      <c r="I207" s="20" t="str">
        <f aca="false">E207</f>
        <v>DIN66</v>
      </c>
      <c r="J207" s="29" t="n">
        <v>2001</v>
      </c>
      <c r="K207" s="29" t="n">
        <f aca="false">VLOOKUP(G207,model!$F$2:$K$620,6,0)</f>
        <v>353</v>
      </c>
      <c r="L207" s="20" t="n">
        <f aca="false">VLOOKUP(E207,product_2!$B$2:$C$46,2,0)</f>
        <v>0</v>
      </c>
    </row>
    <row r="208" s="29" customFormat="true" ht="13.8" hidden="false" customHeight="false" outlineLevel="0" collapsed="false">
      <c r="A208" s="20" t="s">
        <v>29</v>
      </c>
      <c r="B208" s="20" t="s">
        <v>450</v>
      </c>
      <c r="C208" s="20" t="n">
        <v>2011</v>
      </c>
      <c r="D208" s="20" t="s">
        <v>730</v>
      </c>
      <c r="E208" s="20" t="s">
        <v>730</v>
      </c>
      <c r="F208" s="29" t="str">
        <f aca="false">SUBSTITUTE(A208," ","_")&amp;"_"&amp;SUBSTITUTE(B208," ","_")&amp;"_"&amp;SUBSTITUTE(C208," ","_")&amp;"_"&amp;SUBSTITUTE(D208," ","_")</f>
        <v>MAZDA_BT-50_3.2Li_4x4_2011_DIN77</v>
      </c>
      <c r="G208" s="29" t="str">
        <f aca="false">SUBSTITUTE(A208," ","_")&amp;"_"&amp;SUBSTITUTE(B208," ","_")&amp;"_"&amp;SUBSTITUTE(C208," ","_")</f>
        <v>MAZDA_BT-50_3.2Li_4x4_2011</v>
      </c>
      <c r="H208" s="20" t="str">
        <f aca="false">D208</f>
        <v>DIN77</v>
      </c>
      <c r="I208" s="20" t="str">
        <f aca="false">E208</f>
        <v>DIN77</v>
      </c>
      <c r="K208" s="29" t="n">
        <f aca="false">VLOOKUP(G208,model!$F$2:$K$620,6,0)</f>
        <v>354</v>
      </c>
      <c r="L208" s="20" t="n">
        <f aca="false">VLOOKUP(E208,product_2!$B$2:$C$46,2,0)</f>
        <v>0</v>
      </c>
    </row>
    <row r="209" s="29" customFormat="true" ht="13.8" hidden="false" customHeight="false" outlineLevel="0" collapsed="false">
      <c r="A209" s="20" t="s">
        <v>29</v>
      </c>
      <c r="B209" s="20" t="s">
        <v>451</v>
      </c>
      <c r="C209" s="20" t="n">
        <v>2012</v>
      </c>
      <c r="D209" s="20" t="s">
        <v>734</v>
      </c>
      <c r="E209" s="20"/>
      <c r="F209" s="29" t="str">
        <f aca="false">SUBSTITUTE(A209," ","_")&amp;"_"&amp;SUBSTITUTE(B209," ","_")&amp;"_"&amp;SUBSTITUTE(C209," ","_")&amp;"_"&amp;SUBSTITUTE(D209," ","_")</f>
        <v>MAZDA_Mazda_6_Skyactiv_2012_NS50_S/S</v>
      </c>
      <c r="G209" s="29" t="str">
        <f aca="false">SUBSTITUTE(A209," ","_")&amp;"_"&amp;SUBSTITUTE(B209," ","_")&amp;"_"&amp;SUBSTITUTE(C209," ","_")</f>
        <v>MAZDA_Mazda_6_Skyactiv_2012</v>
      </c>
      <c r="H209" s="20" t="str">
        <f aca="false">D209</f>
        <v>NS50 S/S</v>
      </c>
      <c r="I209" s="20"/>
      <c r="K209" s="29" t="n">
        <f aca="false">VLOOKUP(G209,model!$F$2:$K$620,6,0)</f>
        <v>355</v>
      </c>
      <c r="L209" s="20" t="e">
        <f aca="false">VLOOKUP(E209,product_2!$B$2:$C$46,2,0)</f>
        <v>#N/A</v>
      </c>
    </row>
    <row r="210" s="29" customFormat="true" ht="13.8" hidden="false" customHeight="false" outlineLevel="0" collapsed="false">
      <c r="A210" s="20" t="s">
        <v>29</v>
      </c>
      <c r="B210" s="20" t="s">
        <v>452</v>
      </c>
      <c r="C210" s="20" t="n">
        <v>2013</v>
      </c>
      <c r="D210" s="20" t="s">
        <v>734</v>
      </c>
      <c r="E210" s="20"/>
      <c r="F210" s="29" t="str">
        <f aca="false">SUBSTITUTE(A210," ","_")&amp;"_"&amp;SUBSTITUTE(B210," ","_")&amp;"_"&amp;SUBSTITUTE(C210," ","_")&amp;"_"&amp;SUBSTITUTE(D210," ","_")</f>
        <v>MAZDA_CX-5_2013_NS50_S/S</v>
      </c>
      <c r="G210" s="29" t="str">
        <f aca="false">SUBSTITUTE(A210," ","_")&amp;"_"&amp;SUBSTITUTE(B210," ","_")&amp;"_"&amp;SUBSTITUTE(C210," ","_")</f>
        <v>MAZDA_CX-5_2013</v>
      </c>
      <c r="H210" s="20" t="str">
        <f aca="false">D210</f>
        <v>NS50 S/S</v>
      </c>
      <c r="I210" s="20"/>
      <c r="K210" s="29" t="n">
        <f aca="false">VLOOKUP(G210,model!$F$2:$K$620,6,0)</f>
        <v>356</v>
      </c>
      <c r="L210" s="20" t="e">
        <f aca="false">VLOOKUP(E210,product_2!$B$2:$C$46,2,0)</f>
        <v>#N/A</v>
      </c>
    </row>
    <row r="211" s="29" customFormat="true" ht="13.8" hidden="false" customHeight="false" outlineLevel="0" collapsed="false">
      <c r="A211" s="20" t="s">
        <v>29</v>
      </c>
      <c r="B211" s="20" t="s">
        <v>453</v>
      </c>
      <c r="C211" s="20" t="n">
        <v>2014</v>
      </c>
      <c r="D211" s="20" t="s">
        <v>734</v>
      </c>
      <c r="E211" s="20"/>
      <c r="F211" s="29" t="str">
        <f aca="false">SUBSTITUTE(A211," ","_")&amp;"_"&amp;SUBSTITUTE(B211," ","_")&amp;"_"&amp;SUBSTITUTE(C211," ","_")&amp;"_"&amp;SUBSTITUTE(D211," ","_")</f>
        <v>MAZDA_Mazda3_Skyactiv_2014_NS50_S/S</v>
      </c>
      <c r="G211" s="29" t="str">
        <f aca="false">SUBSTITUTE(A211," ","_")&amp;"_"&amp;SUBSTITUTE(B211," ","_")&amp;"_"&amp;SUBSTITUTE(C211," ","_")</f>
        <v>MAZDA_Mazda3_Skyactiv_2014</v>
      </c>
      <c r="H211" s="20" t="str">
        <f aca="false">D211</f>
        <v>NS50 S/S</v>
      </c>
      <c r="I211" s="20"/>
      <c r="K211" s="29" t="n">
        <f aca="false">VLOOKUP(G211,model!$F$2:$K$620,6,0)</f>
        <v>357</v>
      </c>
      <c r="L211" s="20" t="e">
        <f aca="false">VLOOKUP(E211,product_2!$B$2:$C$46,2,0)</f>
        <v>#N/A</v>
      </c>
    </row>
    <row r="212" s="29" customFormat="true" ht="13.8" hidden="false" customHeight="false" outlineLevel="0" collapsed="false">
      <c r="A212" s="20" t="s">
        <v>29</v>
      </c>
      <c r="B212" s="20" t="s">
        <v>454</v>
      </c>
      <c r="C212" s="20" t="n">
        <v>2014</v>
      </c>
      <c r="D212" s="20" t="s">
        <v>720</v>
      </c>
      <c r="E212" s="20" t="s">
        <v>798</v>
      </c>
      <c r="F212" s="29" t="str">
        <f aca="false">SUBSTITUTE(A212," ","_")&amp;"_"&amp;SUBSTITUTE(B212," ","_")&amp;"_"&amp;SUBSTITUTE(C212," ","_")&amp;"_"&amp;SUBSTITUTE(D212," ","_")</f>
        <v>MAZDA_Mazda2_Skyactiv_2014_NS60</v>
      </c>
      <c r="G212" s="29" t="str">
        <f aca="false">SUBSTITUTE(A212," ","_")&amp;"_"&amp;SUBSTITUTE(B212," ","_")&amp;"_"&amp;SUBSTITUTE(C212," ","_")</f>
        <v>MAZDA_Mazda2_Skyactiv_2014</v>
      </c>
      <c r="H212" s="20" t="str">
        <f aca="false">D212</f>
        <v>NS60</v>
      </c>
      <c r="I212" s="20" t="str">
        <f aca="false">E212</f>
        <v>D23L</v>
      </c>
      <c r="J212" s="29" t="n">
        <v>1985</v>
      </c>
      <c r="K212" s="29" t="n">
        <f aca="false">VLOOKUP(G212,model!$F$2:$K$620,6,0)</f>
        <v>358</v>
      </c>
      <c r="L212" s="20" t="n">
        <f aca="false">VLOOKUP(E212,product_2!$B$2:$C$46,2,0)</f>
        <v>0</v>
      </c>
    </row>
    <row r="213" s="29" customFormat="true" ht="13.8" hidden="false" customHeight="false" outlineLevel="0" collapsed="false">
      <c r="A213" s="20" t="s">
        <v>29</v>
      </c>
      <c r="B213" s="20" t="s">
        <v>445</v>
      </c>
      <c r="C213" s="20" t="n">
        <v>2015</v>
      </c>
      <c r="D213" s="20" t="s">
        <v>735</v>
      </c>
      <c r="E213" s="20" t="s">
        <v>807</v>
      </c>
      <c r="F213" s="29" t="str">
        <f aca="false">SUBSTITUTE(A213," ","_")&amp;"_"&amp;SUBSTITUTE(B213," ","_")&amp;"_"&amp;SUBSTITUTE(C213," ","_")&amp;"_"&amp;SUBSTITUTE(D213," ","_")</f>
        <v>MAZDA_MX-5_Miata_2015_NS60_S/S</v>
      </c>
      <c r="G213" s="29" t="str">
        <f aca="false">SUBSTITUTE(A213," ","_")&amp;"_"&amp;SUBSTITUTE(B213," ","_")&amp;"_"&amp;SUBSTITUTE(C213," ","_")</f>
        <v>MAZDA_MX-5_Miata_2015</v>
      </c>
      <c r="H213" s="20" t="str">
        <f aca="false">D213</f>
        <v>NS60 S/S</v>
      </c>
      <c r="I213" s="20" t="str">
        <f aca="false">E213</f>
        <v>For Development</v>
      </c>
      <c r="K213" s="29" t="n">
        <f aca="false">VLOOKUP(G213,model!$F$2:$K$620,6,0)</f>
        <v>359</v>
      </c>
      <c r="L213" s="20" t="e">
        <f aca="false">VLOOKUP(E213,product_2!$B$2:$C$46,2,0)</f>
        <v>#N/A</v>
      </c>
    </row>
    <row r="214" s="29" customFormat="true" ht="13.8" hidden="false" customHeight="false" outlineLevel="0" collapsed="false">
      <c r="A214" s="20"/>
      <c r="B214" s="46"/>
      <c r="C214" s="20"/>
      <c r="D214" s="20"/>
      <c r="E214" s="20"/>
      <c r="F214" s="29" t="str">
        <f aca="false">SUBSTITUTE(A214," ","_")&amp;"_"&amp;SUBSTITUTE(B214," ","_")&amp;"_"&amp;SUBSTITUTE(C214," ","_")&amp;"_"&amp;SUBSTITUTE(D214," ","_")</f>
        <v>___</v>
      </c>
      <c r="G214" s="29" t="str">
        <f aca="false">SUBSTITUTE(A214," ","_")&amp;"_"&amp;SUBSTITUTE(B214," ","_")&amp;"_"&amp;SUBSTITUTE(C214," ","_")</f>
        <v>__</v>
      </c>
      <c r="H214" s="20"/>
      <c r="I214" s="20"/>
      <c r="K214" s="29" t="e">
        <f aca="false">VLOOKUP(G214,model!$F$2:$K$620,6,0)</f>
        <v>#N/A</v>
      </c>
      <c r="L214" s="20" t="e">
        <f aca="false">VLOOKUP(E214,product_2!$B$2:$C$46,2,0)</f>
        <v>#N/A</v>
      </c>
    </row>
    <row r="215" s="31" customFormat="true" ht="13.8" hidden="false" customHeight="false" outlineLevel="0" collapsed="false">
      <c r="F215" s="29" t="str">
        <f aca="false">SUBSTITUTE(A215," ","_")&amp;"_"&amp;SUBSTITUTE(B215," ","_")&amp;"_"&amp;SUBSTITUTE(C215," ","_")&amp;"_"&amp;SUBSTITUTE(D215," ","_")</f>
        <v>___</v>
      </c>
      <c r="G215" s="29" t="str">
        <f aca="false">SUBSTITUTE(A215," ","_")&amp;"_"&amp;SUBSTITUTE(B215," ","_")&amp;"_"&amp;SUBSTITUTE(C215," ","_")</f>
        <v>__</v>
      </c>
      <c r="H215" s="20"/>
      <c r="I215" s="20"/>
      <c r="K215" s="29" t="e">
        <f aca="false">VLOOKUP(G215,model!$F$2:$K$620,6,0)</f>
        <v>#N/A</v>
      </c>
      <c r="L215" s="20" t="e">
        <f aca="false">VLOOKUP(E215,product_2!$B$2:$C$46,2,0)</f>
        <v>#N/A</v>
      </c>
    </row>
    <row r="216" s="29" customFormat="true" ht="13.8" hidden="false" customHeight="false" outlineLevel="0" collapsed="false">
      <c r="A216" s="43" t="s">
        <v>24</v>
      </c>
      <c r="B216" s="43"/>
      <c r="F216" s="29" t="str">
        <f aca="false">SUBSTITUTE(A216," ","_")&amp;"_"&amp;SUBSTITUTE(B216," ","_")&amp;"_"&amp;SUBSTITUTE(C216," ","_")&amp;"_"&amp;SUBSTITUTE(D216," ","_")</f>
        <v>KIA___</v>
      </c>
      <c r="G216" s="29" t="str">
        <f aca="false">SUBSTITUTE(A216," ","_")&amp;"_"&amp;SUBSTITUTE(B216," ","_")&amp;"_"&amp;SUBSTITUTE(C216," ","_")</f>
        <v>KIA__</v>
      </c>
      <c r="H216" s="20"/>
      <c r="I216" s="20"/>
      <c r="K216" s="29" t="e">
        <f aca="false">VLOOKUP(G216,model!$F$2:$K$620,6,0)</f>
        <v>#N/A</v>
      </c>
      <c r="L216" s="20" t="e">
        <f aca="false">VLOOKUP(E216,product_2!$B$2:$C$46,2,0)</f>
        <v>#N/A</v>
      </c>
    </row>
    <row r="217" s="29" customFormat="true" ht="13.8" hidden="false" customHeight="false" outlineLevel="0" collapsed="false">
      <c r="F217" s="29" t="str">
        <f aca="false">SUBSTITUTE(A217," ","_")&amp;"_"&amp;SUBSTITUTE(B217," ","_")&amp;"_"&amp;SUBSTITUTE(C217," ","_")&amp;"_"&amp;SUBSTITUTE(D217," ","_")</f>
        <v>___</v>
      </c>
      <c r="G217" s="29" t="str">
        <f aca="false">SUBSTITUTE(A217," ","_")&amp;"_"&amp;SUBSTITUTE(B217," ","_")&amp;"_"&amp;SUBSTITUTE(C217," ","_")</f>
        <v>__</v>
      </c>
      <c r="H217" s="20"/>
      <c r="I217" s="20"/>
      <c r="K217" s="29" t="e">
        <f aca="false">VLOOKUP(G217,model!$F$2:$K$620,6,0)</f>
        <v>#N/A</v>
      </c>
      <c r="L217" s="20" t="e">
        <f aca="false">VLOOKUP(E217,product_2!$B$2:$C$46,2,0)</f>
        <v>#N/A</v>
      </c>
    </row>
    <row r="218" s="29" customFormat="true" ht="13.8" hidden="false" customHeight="false" outlineLevel="0" collapsed="false">
      <c r="A218" s="20" t="s">
        <v>801</v>
      </c>
      <c r="B218" s="20" t="s">
        <v>788</v>
      </c>
      <c r="C218" s="20" t="s">
        <v>790</v>
      </c>
      <c r="D218" s="20" t="s">
        <v>791</v>
      </c>
      <c r="E218" s="20" t="s">
        <v>792</v>
      </c>
      <c r="F218" s="29" t="str">
        <f aca="false">SUBSTITUTE(A218," ","_")&amp;"_"&amp;SUBSTITUTE(B218," ","_")&amp;"_"&amp;SUBSTITUTE(C218," ","_")&amp;"_"&amp;SUBSTITUTE(D218," ","_")</f>
        <v>Brand__Make_Year_Model_OE_Battery_</v>
      </c>
      <c r="G218" s="29" t="str">
        <f aca="false">SUBSTITUTE(A218," ","_")&amp;"_"&amp;SUBSTITUTE(B218," ","_")&amp;"_"&amp;SUBSTITUTE(C218," ","_")</f>
        <v>Brand__Make_Year_Model</v>
      </c>
      <c r="H218" s="20" t="str">
        <f aca="false">D218</f>
        <v>OE Battery</v>
      </c>
      <c r="I218" s="20" t="str">
        <f aca="false">E218</f>
        <v>Energizer Replacement</v>
      </c>
      <c r="K218" s="29" t="e">
        <f aca="false">VLOOKUP(G218,model!$F$2:$K$620,6,0)</f>
        <v>#N/A</v>
      </c>
      <c r="L218" s="20" t="e">
        <f aca="false">VLOOKUP(E218,product_2!$B$2:$C$46,2,0)</f>
        <v>#N/A</v>
      </c>
    </row>
    <row r="219" s="29" customFormat="true" ht="13.8" hidden="false" customHeight="false" outlineLevel="0" collapsed="false">
      <c r="A219" s="20"/>
      <c r="B219" s="20"/>
      <c r="C219" s="20"/>
      <c r="D219" s="20"/>
      <c r="E219" s="20"/>
      <c r="F219" s="29" t="str">
        <f aca="false">SUBSTITUTE(A219," ","_")&amp;"_"&amp;SUBSTITUTE(B219," ","_")&amp;"_"&amp;SUBSTITUTE(C219," ","_")&amp;"_"&amp;SUBSTITUTE(D219," ","_")</f>
        <v>___</v>
      </c>
      <c r="G219" s="29" t="str">
        <f aca="false">SUBSTITUTE(A219," ","_")&amp;"_"&amp;SUBSTITUTE(B219," ","_")&amp;"_"&amp;SUBSTITUTE(C219," ","_")</f>
        <v>__</v>
      </c>
      <c r="H219" s="20"/>
      <c r="I219" s="20"/>
      <c r="K219" s="29" t="e">
        <f aca="false">VLOOKUP(G219,model!$F$2:$K$620,6,0)</f>
        <v>#N/A</v>
      </c>
      <c r="L219" s="20" t="e">
        <f aca="false">VLOOKUP(E219,product_2!$B$2:$C$46,2,0)</f>
        <v>#N/A</v>
      </c>
    </row>
    <row r="220" s="29" customFormat="true" ht="13.8" hidden="false" customHeight="false" outlineLevel="0" collapsed="false">
      <c r="A220" s="20" t="s">
        <v>24</v>
      </c>
      <c r="B220" s="20" t="s">
        <v>367</v>
      </c>
      <c r="C220" s="20" t="s">
        <v>368</v>
      </c>
      <c r="D220" s="20" t="s">
        <v>718</v>
      </c>
      <c r="E220" s="20" t="s">
        <v>797</v>
      </c>
      <c r="F220" s="29" t="str">
        <f aca="false">SUBSTITUTE(A220," ","_")&amp;"_"&amp;SUBSTITUTE(B220," ","_")&amp;"_"&amp;SUBSTITUTE(C220," ","_")&amp;"_"&amp;SUBSTITUTE(D220," ","_")</f>
        <v>KIA_Pregio_2.2L_(Diesel)_1994_-_2000__N70</v>
      </c>
      <c r="G220" s="29" t="str">
        <f aca="false">SUBSTITUTE(A220," ","_")&amp;"_"&amp;SUBSTITUTE(B220," ","_")&amp;"_"&amp;SUBSTITUTE(C220," ","_")</f>
        <v>KIA_Pregio_2.2L_(Diesel)_1994_-_2000_</v>
      </c>
      <c r="H220" s="20" t="str">
        <f aca="false">D220</f>
        <v>N70</v>
      </c>
      <c r="I220" s="20" t="str">
        <f aca="false">E220</f>
        <v>D31L</v>
      </c>
      <c r="K220" s="29" t="n">
        <f aca="false">VLOOKUP(G220,model!$F$2:$K$620,6,0)</f>
        <v>283</v>
      </c>
      <c r="L220" s="20" t="n">
        <f aca="false">VLOOKUP(E220,product_2!$B$2:$C$46,2,0)</f>
        <v>0</v>
      </c>
    </row>
    <row r="221" s="29" customFormat="true" ht="13.8" hidden="false" customHeight="false" outlineLevel="0" collapsed="false">
      <c r="A221" s="20" t="s">
        <v>24</v>
      </c>
      <c r="B221" s="20" t="s">
        <v>369</v>
      </c>
      <c r="C221" s="30" t="s">
        <v>370</v>
      </c>
      <c r="D221" s="20" t="s">
        <v>719</v>
      </c>
      <c r="E221" s="20" t="s">
        <v>798</v>
      </c>
      <c r="F221" s="29" t="str">
        <f aca="false">SUBSTITUTE(A221," ","_")&amp;"_"&amp;SUBSTITUTE(B221," ","_")&amp;"_"&amp;SUBSTITUTE(C221," ","_")&amp;"_"&amp;SUBSTITUTE(D221," ","_")</f>
        <v>KIA_Pride_1990_-_2000__NS50</v>
      </c>
      <c r="G221" s="29" t="str">
        <f aca="false">SUBSTITUTE(A221," ","_")&amp;"_"&amp;SUBSTITUTE(B221," ","_")&amp;"_"&amp;SUBSTITUTE(C221," ","_")</f>
        <v>KIA_Pride_1990_-_2000_</v>
      </c>
      <c r="H221" s="20" t="str">
        <f aca="false">D221</f>
        <v>NS50</v>
      </c>
      <c r="I221" s="20" t="str">
        <f aca="false">E221</f>
        <v>D23L</v>
      </c>
      <c r="K221" s="29" t="n">
        <f aca="false">VLOOKUP(G221,model!$F$2:$K$620,6,0)</f>
        <v>284</v>
      </c>
      <c r="L221" s="20" t="n">
        <f aca="false">VLOOKUP(E221,product_2!$B$2:$C$46,2,0)</f>
        <v>0</v>
      </c>
    </row>
    <row r="222" s="29" customFormat="true" ht="13.8" hidden="false" customHeight="false" outlineLevel="0" collapsed="false">
      <c r="A222" s="20" t="s">
        <v>24</v>
      </c>
      <c r="B222" s="33" t="s">
        <v>371</v>
      </c>
      <c r="C222" s="14" t="s">
        <v>372</v>
      </c>
      <c r="D222" s="23" t="s">
        <v>727</v>
      </c>
      <c r="E222" s="20" t="s">
        <v>808</v>
      </c>
      <c r="F222" s="29" t="str">
        <f aca="false">SUBSTITUTE(A222," ","_")&amp;"_"&amp;SUBSTITUTE(B222," ","_")&amp;"_"&amp;SUBSTITUTE(C222," ","_")&amp;"_"&amp;SUBSTITUTE(D222," ","_")</f>
        <v>KIA_Rio_1.4L_EX_Sedan_AT________2007_-_on_NS50L</v>
      </c>
      <c r="G222" s="29" t="str">
        <f aca="false">SUBSTITUTE(A222," ","_")&amp;"_"&amp;SUBSTITUTE(B222," ","_")&amp;"_"&amp;SUBSTITUTE(C222," ","_")</f>
        <v>KIA_Rio_1.4L_EX_Sedan_AT________2007_-_on</v>
      </c>
      <c r="H222" s="20" t="str">
        <f aca="false">D222</f>
        <v>NS50L</v>
      </c>
      <c r="I222" s="20" t="str">
        <f aca="false">E222</f>
        <v>L23L</v>
      </c>
      <c r="K222" s="29" t="n">
        <f aca="false">VLOOKUP(G222,model!$F$2:$K$620,6,0)</f>
        <v>285</v>
      </c>
      <c r="L222" s="20" t="n">
        <f aca="false">VLOOKUP(E222,product_2!$B$2:$C$46,2,0)</f>
        <v>0</v>
      </c>
    </row>
    <row r="223" s="29" customFormat="true" ht="13.8" hidden="false" customHeight="false" outlineLevel="0" collapsed="false">
      <c r="A223" s="20" t="s">
        <v>24</v>
      </c>
      <c r="B223" s="33" t="s">
        <v>373</v>
      </c>
      <c r="C223" s="14" t="s">
        <v>372</v>
      </c>
      <c r="D223" s="23" t="s">
        <v>727</v>
      </c>
      <c r="E223" s="20" t="s">
        <v>808</v>
      </c>
      <c r="F223" s="29" t="str">
        <f aca="false">SUBSTITUTE(A223," ","_")&amp;"_"&amp;SUBSTITUTE(B223," ","_")&amp;"_"&amp;SUBSTITUTE(C223," ","_")&amp;"_"&amp;SUBSTITUTE(D223," ","_")</f>
        <v>KIA_Rio_1.4L_EX_Sedan_MT________2007_-_on_NS50L</v>
      </c>
      <c r="G223" s="29" t="str">
        <f aca="false">SUBSTITUTE(A223," ","_")&amp;"_"&amp;SUBSTITUTE(B223," ","_")&amp;"_"&amp;SUBSTITUTE(C223," ","_")</f>
        <v>KIA_Rio_1.4L_EX_Sedan_MT________2007_-_on</v>
      </c>
      <c r="H223" s="20" t="str">
        <f aca="false">D223</f>
        <v>NS50L</v>
      </c>
      <c r="I223" s="20" t="str">
        <f aca="false">E223</f>
        <v>L23L</v>
      </c>
      <c r="K223" s="29" t="n">
        <f aca="false">VLOOKUP(G223,model!$F$2:$K$620,6,0)</f>
        <v>286</v>
      </c>
      <c r="L223" s="20" t="n">
        <f aca="false">VLOOKUP(E223,product_2!$B$2:$C$46,2,0)</f>
        <v>0</v>
      </c>
    </row>
    <row r="224" s="29" customFormat="true" ht="13.8" hidden="false" customHeight="false" outlineLevel="0" collapsed="false">
      <c r="A224" s="20" t="s">
        <v>24</v>
      </c>
      <c r="B224" s="20" t="s">
        <v>374</v>
      </c>
      <c r="C224" s="41" t="n">
        <v>2004</v>
      </c>
      <c r="D224" s="20" t="s">
        <v>718</v>
      </c>
      <c r="E224" s="20" t="s">
        <v>797</v>
      </c>
      <c r="F224" s="29" t="str">
        <f aca="false">SUBSTITUTE(A224," ","_")&amp;"_"&amp;SUBSTITUTE(B224," ","_")&amp;"_"&amp;SUBSTITUTE(C224," ","_")&amp;"_"&amp;SUBSTITUTE(D224," ","_")</f>
        <v>KIA_Sedona_2004_N70</v>
      </c>
      <c r="G224" s="29" t="str">
        <f aca="false">SUBSTITUTE(A224," ","_")&amp;"_"&amp;SUBSTITUTE(B224," ","_")&amp;"_"&amp;SUBSTITUTE(C224," ","_")</f>
        <v>KIA_Sedona_2004</v>
      </c>
      <c r="H224" s="20" t="str">
        <f aca="false">D224</f>
        <v>N70</v>
      </c>
      <c r="I224" s="20" t="str">
        <f aca="false">E224</f>
        <v>D31L</v>
      </c>
      <c r="K224" s="29" t="n">
        <f aca="false">VLOOKUP(G224,model!$F$2:$K$620,6,0)</f>
        <v>287</v>
      </c>
      <c r="L224" s="20" t="n">
        <f aca="false">VLOOKUP(E224,product_2!$B$2:$C$46,2,0)</f>
        <v>0</v>
      </c>
    </row>
    <row r="225" s="29" customFormat="true" ht="13.8" hidden="false" customHeight="false" outlineLevel="0" collapsed="false">
      <c r="A225" s="20" t="s">
        <v>24</v>
      </c>
      <c r="B225" s="20" t="s">
        <v>375</v>
      </c>
      <c r="C225" s="20" t="n">
        <v>2004</v>
      </c>
      <c r="D225" s="20" t="s">
        <v>728</v>
      </c>
      <c r="E225" s="20" t="s">
        <v>805</v>
      </c>
      <c r="F225" s="29" t="str">
        <f aca="false">SUBSTITUTE(A225," ","_")&amp;"_"&amp;SUBSTITUTE(B225," ","_")&amp;"_"&amp;SUBSTITUTE(C225," ","_")&amp;"_"&amp;SUBSTITUTE(D225," ","_")</f>
        <v>KIA_Sorento_2004_N50</v>
      </c>
      <c r="G225" s="29" t="str">
        <f aca="false">SUBSTITUTE(A225," ","_")&amp;"_"&amp;SUBSTITUTE(B225," ","_")&amp;"_"&amp;SUBSTITUTE(C225," ","_")</f>
        <v>KIA_Sorento_2004</v>
      </c>
      <c r="H225" s="20" t="str">
        <f aca="false">D225</f>
        <v>N50</v>
      </c>
      <c r="I225" s="20" t="str">
        <f aca="false">E225</f>
        <v>D26L</v>
      </c>
      <c r="K225" s="29" t="n">
        <f aca="false">VLOOKUP(G225,model!$F$2:$K$620,6,0)</f>
        <v>288</v>
      </c>
      <c r="L225" s="20" t="n">
        <f aca="false">VLOOKUP(E225,product_2!$B$2:$C$46,2,0)</f>
        <v>0</v>
      </c>
    </row>
    <row r="226" s="29" customFormat="true" ht="13.8" hidden="false" customHeight="false" outlineLevel="0" collapsed="false">
      <c r="A226" s="20" t="s">
        <v>24</v>
      </c>
      <c r="B226" s="20" t="s">
        <v>376</v>
      </c>
      <c r="C226" s="20" t="s">
        <v>75</v>
      </c>
      <c r="D226" s="20" t="s">
        <v>736</v>
      </c>
      <c r="E226" s="20" t="s">
        <v>809</v>
      </c>
      <c r="F226" s="29" t="str">
        <f aca="false">SUBSTITUTE(A226," ","_")&amp;"_"&amp;SUBSTITUTE(B226," ","_")&amp;"_"&amp;SUBSTITUTE(C226," ","_")&amp;"_"&amp;SUBSTITUTE(D226," ","_")</f>
        <v>KIA_Sorento_7_Seater_AT_2007_-_on_NX-20</v>
      </c>
      <c r="G226" s="29" t="str">
        <f aca="false">SUBSTITUTE(A226," ","_")&amp;"_"&amp;SUBSTITUTE(B226," ","_")&amp;"_"&amp;SUBSTITUTE(C226," ","_")</f>
        <v>KIA_Sorento_7_Seater_AT_2007_-_on</v>
      </c>
      <c r="H226" s="20" t="str">
        <f aca="false">D226</f>
        <v>NX-20</v>
      </c>
      <c r="I226" s="20" t="str">
        <f aca="false">E226</f>
        <v>NX-120L</v>
      </c>
      <c r="K226" s="29" t="n">
        <f aca="false">VLOOKUP(G226,model!$F$2:$K$620,6,0)</f>
        <v>289</v>
      </c>
      <c r="L226" s="20" t="n">
        <f aca="false">VLOOKUP(E226,product_2!$B$2:$C$46,2,0)</f>
        <v>0</v>
      </c>
    </row>
    <row r="227" s="29" customFormat="true" ht="13.8" hidden="false" customHeight="false" outlineLevel="0" collapsed="false">
      <c r="A227" s="20" t="s">
        <v>24</v>
      </c>
      <c r="B227" s="20" t="s">
        <v>377</v>
      </c>
      <c r="C227" s="30"/>
      <c r="D227" s="23" t="s">
        <v>727</v>
      </c>
      <c r="E227" s="20" t="s">
        <v>808</v>
      </c>
      <c r="F227" s="29" t="str">
        <f aca="false">SUBSTITUTE(A227," ","_")&amp;"_"&amp;SUBSTITUTE(B227," ","_")&amp;"_"&amp;SUBSTITUTE(C227," ","_")&amp;"_"&amp;SUBSTITUTE(D227," ","_")</f>
        <v>KIA_Soul_Gas___NS50L</v>
      </c>
      <c r="G227" s="29" t="str">
        <f aca="false">SUBSTITUTE(A227," ","_")&amp;"_"&amp;SUBSTITUTE(B227," ","_")&amp;"_"&amp;SUBSTITUTE(C227," ","_")</f>
        <v>KIA_Soul_Gas__</v>
      </c>
      <c r="H227" s="20" t="str">
        <f aca="false">D227</f>
        <v>NS50L</v>
      </c>
      <c r="I227" s="20" t="str">
        <f aca="false">E227</f>
        <v>L23L</v>
      </c>
      <c r="K227" s="29" t="n">
        <f aca="false">VLOOKUP(G227,model!$F$2:$K$620,6,0)</f>
        <v>290</v>
      </c>
      <c r="L227" s="20" t="n">
        <f aca="false">VLOOKUP(E227,product_2!$B$2:$C$46,2,0)</f>
        <v>0</v>
      </c>
    </row>
    <row r="228" s="29" customFormat="true" ht="13.8" hidden="false" customHeight="false" outlineLevel="0" collapsed="false">
      <c r="A228" s="20" t="s">
        <v>24</v>
      </c>
      <c r="B228" s="33" t="s">
        <v>378</v>
      </c>
      <c r="C228" s="14" t="s">
        <v>75</v>
      </c>
      <c r="D228" s="23" t="s">
        <v>727</v>
      </c>
      <c r="E228" s="20" t="s">
        <v>808</v>
      </c>
      <c r="F228" s="29" t="str">
        <f aca="false">SUBSTITUTE(A228," ","_")&amp;"_"&amp;SUBSTITUTE(B228," ","_")&amp;"_"&amp;SUBSTITUTE(C228," ","_")&amp;"_"&amp;SUBSTITUTE(D228," ","_")</f>
        <v>KIA_Sportage_2.0L_Gas_AT_2007_-_on_NS50L</v>
      </c>
      <c r="G228" s="29" t="str">
        <f aca="false">SUBSTITUTE(A228," ","_")&amp;"_"&amp;SUBSTITUTE(B228," ","_")&amp;"_"&amp;SUBSTITUTE(C228," ","_")</f>
        <v>KIA_Sportage_2.0L_Gas_AT_2007_-_on</v>
      </c>
      <c r="H228" s="20" t="str">
        <f aca="false">D228</f>
        <v>NS50L</v>
      </c>
      <c r="I228" s="20" t="str">
        <f aca="false">E228</f>
        <v>L23L</v>
      </c>
      <c r="K228" s="29" t="n">
        <f aca="false">VLOOKUP(G228,model!$F$2:$K$620,6,0)</f>
        <v>291</v>
      </c>
      <c r="L228" s="20" t="n">
        <f aca="false">VLOOKUP(E228,product_2!$B$2:$C$46,2,0)</f>
        <v>0</v>
      </c>
    </row>
    <row r="229" s="29" customFormat="true" ht="13.8" hidden="false" customHeight="false" outlineLevel="0" collapsed="false">
      <c r="A229" s="20" t="s">
        <v>24</v>
      </c>
      <c r="B229" s="33" t="s">
        <v>379</v>
      </c>
      <c r="C229" s="14" t="s">
        <v>75</v>
      </c>
      <c r="D229" s="23" t="s">
        <v>737</v>
      </c>
      <c r="E229" s="20" t="s">
        <v>810</v>
      </c>
      <c r="F229" s="29" t="str">
        <f aca="false">SUBSTITUTE(A229," ","_")&amp;"_"&amp;SUBSTITUTE(B229," ","_")&amp;"_"&amp;SUBSTITUTE(C229," ","_")&amp;"_"&amp;SUBSTITUTE(D229," ","_")</f>
        <v>KIA_Sportage_2.0L_LDSL_AT_CRDi_4x2_2007_-_on_N70R</v>
      </c>
      <c r="G229" s="29" t="str">
        <f aca="false">SUBSTITUTE(A229," ","_")&amp;"_"&amp;SUBSTITUTE(B229," ","_")&amp;"_"&amp;SUBSTITUTE(C229," ","_")</f>
        <v>KIA_Sportage_2.0L_LDSL_AT_CRDi_4x2_2007_-_on</v>
      </c>
      <c r="H229" s="20" t="str">
        <f aca="false">D229</f>
        <v>N70R</v>
      </c>
      <c r="I229" s="20" t="str">
        <f aca="false">E229</f>
        <v>L31R</v>
      </c>
      <c r="K229" s="29" t="n">
        <f aca="false">VLOOKUP(G229,model!$F$2:$K$620,6,0)</f>
        <v>292</v>
      </c>
      <c r="L229" s="20" t="n">
        <f aca="false">VLOOKUP(E229,product_2!$B$2:$C$46,2,0)</f>
        <v>0</v>
      </c>
    </row>
    <row r="230" s="29" customFormat="true" ht="13.8" hidden="false" customHeight="false" outlineLevel="0" collapsed="false">
      <c r="A230" s="20" t="s">
        <v>24</v>
      </c>
      <c r="B230" s="33" t="s">
        <v>380</v>
      </c>
      <c r="C230" s="14" t="s">
        <v>75</v>
      </c>
      <c r="D230" s="23" t="s">
        <v>718</v>
      </c>
      <c r="E230" s="20" t="s">
        <v>811</v>
      </c>
      <c r="F230" s="29" t="str">
        <f aca="false">SUBSTITUTE(A230," ","_")&amp;"_"&amp;SUBSTITUTE(B230," ","_")&amp;"_"&amp;SUBSTITUTE(C230," ","_")&amp;"_"&amp;SUBSTITUTE(D230," ","_")</f>
        <v>KIA_Sportage_2.0L_LDSL_AT_CRDi_4x4_2007_-_on_N70</v>
      </c>
      <c r="G230" s="29" t="str">
        <f aca="false">SUBSTITUTE(A230," ","_")&amp;"_"&amp;SUBSTITUTE(B230," ","_")&amp;"_"&amp;SUBSTITUTE(C230," ","_")</f>
        <v>KIA_Sportage_2.0L_LDSL_AT_CRDi_4x4_2007_-_on</v>
      </c>
      <c r="H230" s="20" t="str">
        <f aca="false">D230</f>
        <v>N70</v>
      </c>
      <c r="I230" s="20" t="str">
        <f aca="false">E230</f>
        <v>L31L</v>
      </c>
      <c r="K230" s="29" t="n">
        <f aca="false">VLOOKUP(G230,model!$F$2:$K$620,6,0)</f>
        <v>293</v>
      </c>
      <c r="L230" s="20" t="n">
        <f aca="false">VLOOKUP(E230,product_2!$B$2:$C$46,2,0)</f>
        <v>0</v>
      </c>
    </row>
    <row r="231" s="29" customFormat="true" ht="13.8" hidden="false" customHeight="false" outlineLevel="0" collapsed="false">
      <c r="A231" s="20"/>
      <c r="B231" s="20"/>
      <c r="C231" s="20"/>
      <c r="D231" s="20"/>
      <c r="E231" s="20"/>
      <c r="F231" s="29" t="str">
        <f aca="false">SUBSTITUTE(A231," ","_")&amp;"_"&amp;SUBSTITUTE(B231," ","_")&amp;"_"&amp;SUBSTITUTE(C231," ","_")&amp;"_"&amp;SUBSTITUTE(D231," ","_")</f>
        <v>___</v>
      </c>
      <c r="G231" s="29" t="str">
        <f aca="false">SUBSTITUTE(A231," ","_")&amp;"_"&amp;SUBSTITUTE(B231," ","_")&amp;"_"&amp;SUBSTITUTE(C231," ","_")</f>
        <v>__</v>
      </c>
      <c r="H231" s="20"/>
      <c r="I231" s="20"/>
      <c r="K231" s="29" t="e">
        <f aca="false">VLOOKUP(G231,model!$F$2:$K$620,6,0)</f>
        <v>#N/A</v>
      </c>
      <c r="L231" s="20" t="e">
        <f aca="false">VLOOKUP(E231,product_2!$B$2:$C$46,2,0)</f>
        <v>#N/A</v>
      </c>
    </row>
    <row r="232" s="31" customFormat="true" ht="13.8" hidden="false" customHeight="false" outlineLevel="0" collapsed="false">
      <c r="F232" s="29" t="str">
        <f aca="false">SUBSTITUTE(A232," ","_")&amp;"_"&amp;SUBSTITUTE(B232," ","_")&amp;"_"&amp;SUBSTITUTE(C232," ","_")&amp;"_"&amp;SUBSTITUTE(D232," ","_")</f>
        <v>___</v>
      </c>
      <c r="G232" s="29" t="str">
        <f aca="false">SUBSTITUTE(A232," ","_")&amp;"_"&amp;SUBSTITUTE(B232," ","_")&amp;"_"&amp;SUBSTITUTE(C232," ","_")</f>
        <v>__</v>
      </c>
      <c r="H232" s="20"/>
      <c r="I232" s="20"/>
      <c r="K232" s="29" t="e">
        <f aca="false">VLOOKUP(G232,model!$F$2:$K$620,6,0)</f>
        <v>#N/A</v>
      </c>
      <c r="L232" s="20" t="e">
        <f aca="false">VLOOKUP(E232,product_2!$B$2:$C$46,2,0)</f>
        <v>#N/A</v>
      </c>
    </row>
    <row r="233" s="29" customFormat="true" ht="13.8" hidden="false" customHeight="false" outlineLevel="0" collapsed="false">
      <c r="A233" s="43" t="s">
        <v>25</v>
      </c>
      <c r="B233" s="43"/>
      <c r="F233" s="29" t="str">
        <f aca="false">SUBSTITUTE(A233," ","_")&amp;"_"&amp;SUBSTITUTE(B233," ","_")&amp;"_"&amp;SUBSTITUTE(C233," ","_")&amp;"_"&amp;SUBSTITUTE(D233," ","_")</f>
        <v>LAMBORGHINI___</v>
      </c>
      <c r="G233" s="29" t="str">
        <f aca="false">SUBSTITUTE(A233," ","_")&amp;"_"&amp;SUBSTITUTE(B233," ","_")&amp;"_"&amp;SUBSTITUTE(C233," ","_")</f>
        <v>LAMBORGHINI__</v>
      </c>
      <c r="H233" s="20"/>
      <c r="I233" s="20"/>
      <c r="K233" s="29" t="e">
        <f aca="false">VLOOKUP(G233,model!$F$2:$K$620,6,0)</f>
        <v>#N/A</v>
      </c>
      <c r="L233" s="20" t="e">
        <f aca="false">VLOOKUP(E233,product_2!$B$2:$C$46,2,0)</f>
        <v>#N/A</v>
      </c>
    </row>
    <row r="234" s="29" customFormat="true" ht="13.8" hidden="false" customHeight="false" outlineLevel="0" collapsed="false">
      <c r="F234" s="29" t="str">
        <f aca="false">SUBSTITUTE(A234," ","_")&amp;"_"&amp;SUBSTITUTE(B234," ","_")&amp;"_"&amp;SUBSTITUTE(C234," ","_")&amp;"_"&amp;SUBSTITUTE(D234," ","_")</f>
        <v>___</v>
      </c>
      <c r="G234" s="29" t="str">
        <f aca="false">SUBSTITUTE(A234," ","_")&amp;"_"&amp;SUBSTITUTE(B234," ","_")&amp;"_"&amp;SUBSTITUTE(C234," ","_")</f>
        <v>__</v>
      </c>
      <c r="H234" s="20"/>
      <c r="I234" s="20"/>
      <c r="K234" s="29" t="e">
        <f aca="false">VLOOKUP(G234,model!$F$2:$K$620,6,0)</f>
        <v>#N/A</v>
      </c>
      <c r="L234" s="20" t="e">
        <f aca="false">VLOOKUP(E234,product_2!$B$2:$C$46,2,0)</f>
        <v>#N/A</v>
      </c>
    </row>
    <row r="235" s="29" customFormat="true" ht="13.8" hidden="false" customHeight="false" outlineLevel="0" collapsed="false">
      <c r="A235" s="20" t="s">
        <v>801</v>
      </c>
      <c r="B235" s="20" t="s">
        <v>788</v>
      </c>
      <c r="C235" s="20" t="s">
        <v>790</v>
      </c>
      <c r="D235" s="20" t="s">
        <v>791</v>
      </c>
      <c r="E235" s="20" t="s">
        <v>792</v>
      </c>
      <c r="F235" s="29" t="str">
        <f aca="false">SUBSTITUTE(A235," ","_")&amp;"_"&amp;SUBSTITUTE(B235," ","_")&amp;"_"&amp;SUBSTITUTE(C235," ","_")&amp;"_"&amp;SUBSTITUTE(D235," ","_")</f>
        <v>Brand__Make_Year_Model_OE_Battery_</v>
      </c>
      <c r="G235" s="29" t="str">
        <f aca="false">SUBSTITUTE(A235," ","_")&amp;"_"&amp;SUBSTITUTE(B235," ","_")&amp;"_"&amp;SUBSTITUTE(C235," ","_")</f>
        <v>Brand__Make_Year_Model</v>
      </c>
      <c r="H235" s="20" t="str">
        <f aca="false">D235</f>
        <v>OE Battery</v>
      </c>
      <c r="I235" s="20" t="str">
        <f aca="false">E235</f>
        <v>Energizer Replacement</v>
      </c>
      <c r="K235" s="29" t="e">
        <f aca="false">VLOOKUP(G235,model!$F$2:$K$620,6,0)</f>
        <v>#N/A</v>
      </c>
      <c r="L235" s="20" t="e">
        <f aca="false">VLOOKUP(E235,product_2!$B$2:$C$46,2,0)</f>
        <v>#N/A</v>
      </c>
    </row>
    <row r="236" s="29" customFormat="true" ht="13.8" hidden="false" customHeight="false" outlineLevel="0" collapsed="false">
      <c r="A236" s="20"/>
      <c r="B236" s="20"/>
      <c r="D236" s="20"/>
      <c r="E236" s="20"/>
      <c r="F236" s="29" t="str">
        <f aca="false">SUBSTITUTE(A236," ","_")&amp;"_"&amp;SUBSTITUTE(B236," ","_")&amp;"_"&amp;SUBSTITUTE(C236," ","_")&amp;"_"&amp;SUBSTITUTE(D236," ","_")</f>
        <v>___</v>
      </c>
      <c r="G236" s="29" t="str">
        <f aca="false">SUBSTITUTE(A236," ","_")&amp;"_"&amp;SUBSTITUTE(B236," ","_")&amp;"_"&amp;SUBSTITUTE(C236," ","_")</f>
        <v>__</v>
      </c>
      <c r="H236" s="20"/>
      <c r="I236" s="20"/>
      <c r="K236" s="29" t="e">
        <f aca="false">VLOOKUP(G236,model!$F$2:$K$620,6,0)</f>
        <v>#N/A</v>
      </c>
      <c r="L236" s="20" t="e">
        <f aca="false">VLOOKUP(E236,product_2!$B$2:$C$46,2,0)</f>
        <v>#N/A</v>
      </c>
    </row>
    <row r="237" s="29" customFormat="true" ht="13.8" hidden="false" customHeight="false" outlineLevel="0" collapsed="false">
      <c r="A237" s="20" t="s">
        <v>25</v>
      </c>
      <c r="B237" s="20" t="s">
        <v>398</v>
      </c>
      <c r="C237" s="20" t="s">
        <v>399</v>
      </c>
      <c r="D237" s="20" t="s">
        <v>725</v>
      </c>
      <c r="E237" s="20" t="s">
        <v>730</v>
      </c>
      <c r="F237" s="29" t="str">
        <f aca="false">SUBSTITUTE(A237," ","_")&amp;"_"&amp;SUBSTITUTE(B237," ","_")&amp;"_"&amp;SUBSTITUTE(C237," ","_")&amp;"_"&amp;SUBSTITUTE(D237," ","_")</f>
        <v>LAMBORGHINI_Countach_LP400-P_1994_-_1990__DIN70</v>
      </c>
      <c r="G237" s="29" t="str">
        <f aca="false">SUBSTITUTE(A237," ","_")&amp;"_"&amp;SUBSTITUTE(B237," ","_")&amp;"_"&amp;SUBSTITUTE(C237," ","_")</f>
        <v>LAMBORGHINI_Countach_LP400-P_1994_-_1990_</v>
      </c>
      <c r="H237" s="20" t="str">
        <f aca="false">D237</f>
        <v>DIN70</v>
      </c>
      <c r="I237" s="20" t="str">
        <f aca="false">E237</f>
        <v>DIN77</v>
      </c>
      <c r="K237" s="29" t="n">
        <f aca="false">VLOOKUP(G237,model!$F$2:$K$620,6,0)</f>
        <v>309</v>
      </c>
      <c r="L237" s="20" t="n">
        <f aca="false">VLOOKUP(E237,product_2!$B$2:$C$46,2,0)</f>
        <v>0</v>
      </c>
    </row>
    <row r="238" s="29" customFormat="true" ht="13.8" hidden="false" customHeight="false" outlineLevel="0" collapsed="false">
      <c r="A238" s="20" t="s">
        <v>25</v>
      </c>
      <c r="B238" s="20" t="s">
        <v>400</v>
      </c>
      <c r="C238" s="20" t="s">
        <v>401</v>
      </c>
      <c r="D238" s="20" t="s">
        <v>725</v>
      </c>
      <c r="E238" s="20" t="s">
        <v>730</v>
      </c>
      <c r="F238" s="29" t="str">
        <f aca="false">SUBSTITUTE(A238," ","_")&amp;"_"&amp;SUBSTITUTE(B238," ","_")&amp;"_"&amp;SUBSTITUTE(C238," ","_")&amp;"_"&amp;SUBSTITUTE(D238," ","_")</f>
        <v>LAMBORGHINI_Diablo_1990_-_2001_DIN70</v>
      </c>
      <c r="G238" s="29" t="str">
        <f aca="false">SUBSTITUTE(A238," ","_")&amp;"_"&amp;SUBSTITUTE(B238," ","_")&amp;"_"&amp;SUBSTITUTE(C238," ","_")</f>
        <v>LAMBORGHINI_Diablo_1990_-_2001</v>
      </c>
      <c r="H238" s="20" t="str">
        <f aca="false">D238</f>
        <v>DIN70</v>
      </c>
      <c r="I238" s="20" t="str">
        <f aca="false">E238</f>
        <v>DIN77</v>
      </c>
      <c r="K238" s="29" t="n">
        <f aca="false">VLOOKUP(G238,model!$F$2:$K$620,6,0)</f>
        <v>310</v>
      </c>
      <c r="L238" s="20" t="n">
        <f aca="false">VLOOKUP(E238,product_2!$B$2:$C$46,2,0)</f>
        <v>0</v>
      </c>
    </row>
    <row r="239" s="29" customFormat="true" ht="13.8" hidden="false" customHeight="false" outlineLevel="0" collapsed="false">
      <c r="A239" s="20" t="s">
        <v>25</v>
      </c>
      <c r="B239" s="20" t="s">
        <v>402</v>
      </c>
      <c r="C239" s="28" t="s">
        <v>403</v>
      </c>
      <c r="D239" s="33" t="s">
        <v>738</v>
      </c>
      <c r="E239" s="34" t="s">
        <v>802</v>
      </c>
      <c r="F239" s="29" t="str">
        <f aca="false">SUBSTITUTE(A239," ","_")&amp;"_"&amp;SUBSTITUTE(B239," ","_")&amp;"_"&amp;SUBSTITUTE(C239," ","_")&amp;"_"&amp;SUBSTITUTE(D239," ","_")</f>
        <v>LAMBORGHINI_Murcialego__2001_-_2010_DIN100</v>
      </c>
      <c r="G239" s="29" t="str">
        <f aca="false">SUBSTITUTE(A239," ","_")&amp;"_"&amp;SUBSTITUTE(B239," ","_")&amp;"_"&amp;SUBSTITUTE(C239," ","_")</f>
        <v>LAMBORGHINI_Murcialego__2001_-_2010</v>
      </c>
      <c r="H239" s="20" t="str">
        <f aca="false">D239</f>
        <v>DIN100</v>
      </c>
      <c r="I239" s="20" t="str">
        <f aca="false">E239</f>
        <v>If the vehicle is equipped with start/stop technology, the recommended battery is ENERGIZER AGM</v>
      </c>
      <c r="K239" s="29" t="n">
        <f aca="false">VLOOKUP(G239,model!$F$2:$K$620,6,0)</f>
        <v>311</v>
      </c>
      <c r="L239" s="20" t="e">
        <f aca="false">VLOOKUP(E239,product_2!$B$2:$C$46,2,0)</f>
        <v>#N/A</v>
      </c>
    </row>
    <row r="240" s="29" customFormat="true" ht="13.8" hidden="false" customHeight="false" outlineLevel="0" collapsed="false">
      <c r="A240" s="20" t="s">
        <v>25</v>
      </c>
      <c r="B240" s="20" t="s">
        <v>404</v>
      </c>
      <c r="C240" s="20" t="s">
        <v>405</v>
      </c>
      <c r="D240" s="33" t="s">
        <v>738</v>
      </c>
      <c r="E240" s="34" t="s">
        <v>802</v>
      </c>
      <c r="F240" s="29" t="str">
        <f aca="false">SUBSTITUTE(A240," ","_")&amp;"_"&amp;SUBSTITUTE(B240," ","_")&amp;"_"&amp;SUBSTITUTE(C240," ","_")&amp;"_"&amp;SUBSTITUTE(D240," ","_")</f>
        <v>LAMBORGHINI_Aventador_2011_-_on_DIN100</v>
      </c>
      <c r="G240" s="29" t="str">
        <f aca="false">SUBSTITUTE(A240," ","_")&amp;"_"&amp;SUBSTITUTE(B240," ","_")&amp;"_"&amp;SUBSTITUTE(C240," ","_")</f>
        <v>LAMBORGHINI_Aventador_2011_-_on</v>
      </c>
      <c r="H240" s="20" t="str">
        <f aca="false">D240</f>
        <v>DIN100</v>
      </c>
      <c r="I240" s="20" t="str">
        <f aca="false">E240</f>
        <v>If the vehicle is equipped with start/stop technology, the recommended battery is ENERGIZER AGM</v>
      </c>
      <c r="K240" s="29" t="n">
        <f aca="false">VLOOKUP(G240,model!$F$2:$K$620,6,0)</f>
        <v>312</v>
      </c>
      <c r="L240" s="20" t="e">
        <f aca="false">VLOOKUP(E240,product_2!$B$2:$C$46,2,0)</f>
        <v>#N/A</v>
      </c>
    </row>
    <row r="241" s="29" customFormat="true" ht="13.8" hidden="false" customHeight="false" outlineLevel="0" collapsed="false">
      <c r="A241" s="20" t="s">
        <v>25</v>
      </c>
      <c r="B241" s="20" t="s">
        <v>406</v>
      </c>
      <c r="C241" s="20" t="s">
        <v>407</v>
      </c>
      <c r="D241" s="33" t="s">
        <v>738</v>
      </c>
      <c r="E241" s="34" t="s">
        <v>802</v>
      </c>
      <c r="F241" s="29" t="str">
        <f aca="false">SUBSTITUTE(A241," ","_")&amp;"_"&amp;SUBSTITUTE(B241," ","_")&amp;"_"&amp;SUBSTITUTE(C241," ","_")&amp;"_"&amp;SUBSTITUTE(D241," ","_")</f>
        <v>LAMBORGHINI_Gallardo_2003_-_2013__DIN100</v>
      </c>
      <c r="G241" s="29" t="str">
        <f aca="false">SUBSTITUTE(A241," ","_")&amp;"_"&amp;SUBSTITUTE(B241," ","_")&amp;"_"&amp;SUBSTITUTE(C241," ","_")</f>
        <v>LAMBORGHINI_Gallardo_2003_-_2013_</v>
      </c>
      <c r="H241" s="20" t="str">
        <f aca="false">D241</f>
        <v>DIN100</v>
      </c>
      <c r="I241" s="20" t="str">
        <f aca="false">E241</f>
        <v>If the vehicle is equipped with start/stop technology, the recommended battery is ENERGIZER AGM</v>
      </c>
      <c r="K241" s="29" t="n">
        <f aca="false">VLOOKUP(G241,model!$F$2:$K$620,6,0)</f>
        <v>313</v>
      </c>
      <c r="L241" s="20" t="e">
        <f aca="false">VLOOKUP(E241,product_2!$B$2:$C$46,2,0)</f>
        <v>#N/A</v>
      </c>
    </row>
    <row r="242" s="29" customFormat="true" ht="13.8" hidden="false" customHeight="false" outlineLevel="0" collapsed="false">
      <c r="A242" s="20" t="s">
        <v>25</v>
      </c>
      <c r="B242" s="20" t="s">
        <v>408</v>
      </c>
      <c r="C242" s="20" t="s">
        <v>190</v>
      </c>
      <c r="D242" s="33" t="s">
        <v>738</v>
      </c>
      <c r="E242" s="34" t="s">
        <v>802</v>
      </c>
      <c r="F242" s="29" t="str">
        <f aca="false">SUBSTITUTE(A242," ","_")&amp;"_"&amp;SUBSTITUTE(B242," ","_")&amp;"_"&amp;SUBSTITUTE(C242," ","_")&amp;"_"&amp;SUBSTITUTE(D242," ","_")</f>
        <v>LAMBORGHINI_Hurracan__2014_-_on_DIN100</v>
      </c>
      <c r="G242" s="29" t="str">
        <f aca="false">SUBSTITUTE(A242," ","_")&amp;"_"&amp;SUBSTITUTE(B242," ","_")&amp;"_"&amp;SUBSTITUTE(C242," ","_")</f>
        <v>LAMBORGHINI_Hurracan__2014_-_on</v>
      </c>
      <c r="H242" s="20" t="str">
        <f aca="false">D242</f>
        <v>DIN100</v>
      </c>
      <c r="I242" s="20" t="str">
        <f aca="false">E242</f>
        <v>If the vehicle is equipped with start/stop technology, the recommended battery is ENERGIZER AGM</v>
      </c>
      <c r="K242" s="29" t="n">
        <f aca="false">VLOOKUP(G242,model!$F$2:$K$620,6,0)</f>
        <v>314</v>
      </c>
      <c r="L242" s="20" t="e">
        <f aca="false">VLOOKUP(E242,product_2!$B$2:$C$46,2,0)</f>
        <v>#N/A</v>
      </c>
    </row>
    <row r="243" s="29" customFormat="true" ht="13.8" hidden="false" customHeight="false" outlineLevel="0" collapsed="false">
      <c r="A243" s="20"/>
      <c r="B243" s="20"/>
      <c r="C243" s="20"/>
      <c r="D243" s="20"/>
      <c r="E243" s="20"/>
      <c r="F243" s="29" t="str">
        <f aca="false">SUBSTITUTE(A243," ","_")&amp;"_"&amp;SUBSTITUTE(B243," ","_")&amp;"_"&amp;SUBSTITUTE(C243," ","_")&amp;"_"&amp;SUBSTITUTE(D243," ","_")</f>
        <v>___</v>
      </c>
      <c r="G243" s="29" t="str">
        <f aca="false">SUBSTITUTE(A243," ","_")&amp;"_"&amp;SUBSTITUTE(B243," ","_")&amp;"_"&amp;SUBSTITUTE(C243," ","_")</f>
        <v>__</v>
      </c>
      <c r="H243" s="20"/>
      <c r="I243" s="20"/>
      <c r="K243" s="29" t="e">
        <f aca="false">VLOOKUP(G243,model!$F$2:$K$620,6,0)</f>
        <v>#N/A</v>
      </c>
      <c r="L243" s="20" t="e">
        <f aca="false">VLOOKUP(E243,product_2!$B$2:$C$46,2,0)</f>
        <v>#N/A</v>
      </c>
    </row>
    <row r="244" s="31" customFormat="true" ht="13.8" hidden="false" customHeight="false" outlineLevel="0" collapsed="false">
      <c r="F244" s="29" t="str">
        <f aca="false">SUBSTITUTE(A244," ","_")&amp;"_"&amp;SUBSTITUTE(B244," ","_")&amp;"_"&amp;SUBSTITUTE(C244," ","_")&amp;"_"&amp;SUBSTITUTE(D244," ","_")</f>
        <v>___</v>
      </c>
      <c r="G244" s="29" t="str">
        <f aca="false">SUBSTITUTE(A244," ","_")&amp;"_"&amp;SUBSTITUTE(B244," ","_")&amp;"_"&amp;SUBSTITUTE(C244," ","_")</f>
        <v>__</v>
      </c>
      <c r="H244" s="20"/>
      <c r="I244" s="20"/>
      <c r="K244" s="29" t="e">
        <f aca="false">VLOOKUP(G244,model!$F$2:$K$620,6,0)</f>
        <v>#N/A</v>
      </c>
      <c r="L244" s="20" t="e">
        <f aca="false">VLOOKUP(E244,product_2!$B$2:$C$46,2,0)</f>
        <v>#N/A</v>
      </c>
    </row>
    <row r="245" s="29" customFormat="true" ht="13.8" hidden="false" customHeight="false" outlineLevel="0" collapsed="false">
      <c r="A245" s="43" t="s">
        <v>26</v>
      </c>
      <c r="B245" s="43"/>
      <c r="F245" s="29" t="str">
        <f aca="false">SUBSTITUTE(A245," ","_")&amp;"_"&amp;SUBSTITUTE(B245," ","_")&amp;"_"&amp;SUBSTITUTE(C245," ","_")&amp;"_"&amp;SUBSTITUTE(D245," ","_")</f>
        <v>LAND_ROVER___</v>
      </c>
      <c r="G245" s="29" t="str">
        <f aca="false">SUBSTITUTE(A245," ","_")&amp;"_"&amp;SUBSTITUTE(B245," ","_")&amp;"_"&amp;SUBSTITUTE(C245," ","_")</f>
        <v>LAND_ROVER__</v>
      </c>
      <c r="H245" s="20"/>
      <c r="I245" s="20"/>
      <c r="K245" s="29" t="e">
        <f aca="false">VLOOKUP(G245,model!$F$2:$K$620,6,0)</f>
        <v>#N/A</v>
      </c>
      <c r="L245" s="20" t="e">
        <f aca="false">VLOOKUP(E245,product_2!$B$2:$C$46,2,0)</f>
        <v>#N/A</v>
      </c>
    </row>
    <row r="246" s="29" customFormat="true" ht="13.8" hidden="false" customHeight="false" outlineLevel="0" collapsed="false">
      <c r="F246" s="29" t="str">
        <f aca="false">SUBSTITUTE(A246," ","_")&amp;"_"&amp;SUBSTITUTE(B246," ","_")&amp;"_"&amp;SUBSTITUTE(C246," ","_")&amp;"_"&amp;SUBSTITUTE(D246," ","_")</f>
        <v>___</v>
      </c>
      <c r="G246" s="29" t="str">
        <f aca="false">SUBSTITUTE(A246," ","_")&amp;"_"&amp;SUBSTITUTE(B246," ","_")&amp;"_"&amp;SUBSTITUTE(C246," ","_")</f>
        <v>__</v>
      </c>
      <c r="H246" s="20"/>
      <c r="I246" s="20"/>
      <c r="K246" s="29" t="e">
        <f aca="false">VLOOKUP(G246,model!$F$2:$K$620,6,0)</f>
        <v>#N/A</v>
      </c>
      <c r="L246" s="20" t="e">
        <f aca="false">VLOOKUP(E246,product_2!$B$2:$C$46,2,0)</f>
        <v>#N/A</v>
      </c>
    </row>
    <row r="247" s="29" customFormat="true" ht="13.8" hidden="false" customHeight="false" outlineLevel="0" collapsed="false">
      <c r="A247" s="20" t="s">
        <v>801</v>
      </c>
      <c r="B247" s="20" t="s">
        <v>788</v>
      </c>
      <c r="C247" s="20" t="s">
        <v>790</v>
      </c>
      <c r="D247" s="20" t="s">
        <v>791</v>
      </c>
      <c r="E247" s="20" t="s">
        <v>792</v>
      </c>
      <c r="F247" s="29" t="str">
        <f aca="false">SUBSTITUTE(A247," ","_")&amp;"_"&amp;SUBSTITUTE(B247," ","_")&amp;"_"&amp;SUBSTITUTE(C247," ","_")&amp;"_"&amp;SUBSTITUTE(D247," ","_")</f>
        <v>Brand__Make_Year_Model_OE_Battery_</v>
      </c>
      <c r="G247" s="29" t="str">
        <f aca="false">SUBSTITUTE(A247," ","_")&amp;"_"&amp;SUBSTITUTE(B247," ","_")&amp;"_"&amp;SUBSTITUTE(C247," ","_")</f>
        <v>Brand__Make_Year_Model</v>
      </c>
      <c r="H247" s="20" t="str">
        <f aca="false">D247</f>
        <v>OE Battery</v>
      </c>
      <c r="I247" s="20" t="str">
        <f aca="false">E247</f>
        <v>Energizer Replacement</v>
      </c>
      <c r="K247" s="29" t="e">
        <f aca="false">VLOOKUP(G247,model!$F$2:$K$620,6,0)</f>
        <v>#N/A</v>
      </c>
      <c r="L247" s="20" t="e">
        <f aca="false">VLOOKUP(E247,product_2!$B$2:$C$46,2,0)</f>
        <v>#N/A</v>
      </c>
    </row>
    <row r="248" s="29" customFormat="true" ht="13.8" hidden="false" customHeight="false" outlineLevel="0" collapsed="false">
      <c r="A248" s="20"/>
      <c r="B248" s="20"/>
      <c r="C248" s="30"/>
      <c r="D248" s="30"/>
      <c r="E248" s="30"/>
      <c r="F248" s="29" t="str">
        <f aca="false">SUBSTITUTE(A248," ","_")&amp;"_"&amp;SUBSTITUTE(B248," ","_")&amp;"_"&amp;SUBSTITUTE(C248," ","_")&amp;"_"&amp;SUBSTITUTE(D248," ","_")</f>
        <v>___</v>
      </c>
      <c r="G248" s="29" t="str">
        <f aca="false">SUBSTITUTE(A248," ","_")&amp;"_"&amp;SUBSTITUTE(B248," ","_")&amp;"_"&amp;SUBSTITUTE(C248," ","_")</f>
        <v>__</v>
      </c>
      <c r="H248" s="20"/>
      <c r="I248" s="20"/>
      <c r="K248" s="29" t="e">
        <f aca="false">VLOOKUP(G248,model!$F$2:$K$620,6,0)</f>
        <v>#N/A</v>
      </c>
      <c r="L248" s="20" t="e">
        <f aca="false">VLOOKUP(E248,product_2!$B$2:$C$46,2,0)</f>
        <v>#N/A</v>
      </c>
    </row>
    <row r="249" s="29" customFormat="true" ht="13.8" hidden="false" customHeight="false" outlineLevel="0" collapsed="false">
      <c r="A249" s="20" t="s">
        <v>26</v>
      </c>
      <c r="B249" s="33" t="s">
        <v>409</v>
      </c>
      <c r="C249" s="14" t="s">
        <v>410</v>
      </c>
      <c r="D249" s="14" t="s">
        <v>728</v>
      </c>
      <c r="E249" s="34" t="s">
        <v>812</v>
      </c>
      <c r="F249" s="29" t="str">
        <f aca="false">SUBSTITUTE(A249," ","_")&amp;"_"&amp;SUBSTITUTE(B249," ","_")&amp;"_"&amp;SUBSTITUTE(C249," ","_")&amp;"_"&amp;SUBSTITUTE(D249," ","_")</f>
        <v>LAND_ROVER_LR2_1996_-_190_N50</v>
      </c>
      <c r="G249" s="29" t="str">
        <f aca="false">SUBSTITUTE(A249," ","_")&amp;"_"&amp;SUBSTITUTE(B249," ","_")&amp;"_"&amp;SUBSTITUTE(C249," ","_")</f>
        <v>LAND_ROVER_LR2_1996_-_190</v>
      </c>
      <c r="H249" s="20" t="str">
        <f aca="false">D249</f>
        <v>N50</v>
      </c>
      <c r="I249" s="20" t="str">
        <f aca="false">E249</f>
        <v>If the vehicle is equipped with start/stop technology, the recommended battery is ENERGIZER AGM OR Energizer EFB</v>
      </c>
      <c r="K249" s="29" t="n">
        <f aca="false">VLOOKUP(G249,model!$F$2:$K$620,6,0)</f>
        <v>315</v>
      </c>
      <c r="L249" s="20" t="e">
        <f aca="false">VLOOKUP(E249,product_2!$B$2:$C$46,2,0)</f>
        <v>#N/A</v>
      </c>
    </row>
    <row r="250" s="29" customFormat="true" ht="13.8" hidden="false" customHeight="false" outlineLevel="0" collapsed="false">
      <c r="A250" s="20" t="s">
        <v>26</v>
      </c>
      <c r="B250" s="33" t="s">
        <v>411</v>
      </c>
      <c r="C250" s="14" t="s">
        <v>410</v>
      </c>
      <c r="D250" s="14" t="s">
        <v>728</v>
      </c>
      <c r="E250" s="34" t="s">
        <v>812</v>
      </c>
      <c r="F250" s="29" t="str">
        <f aca="false">SUBSTITUTE(A250," ","_")&amp;"_"&amp;SUBSTITUTE(B250," ","_")&amp;"_"&amp;SUBSTITUTE(C250," ","_")&amp;"_"&amp;SUBSTITUTE(D250," ","_")</f>
        <v>LAND_ROVER_LR3_1996_-_190_N50</v>
      </c>
      <c r="G250" s="29" t="str">
        <f aca="false">SUBSTITUTE(A250," ","_")&amp;"_"&amp;SUBSTITUTE(B250," ","_")&amp;"_"&amp;SUBSTITUTE(C250," ","_")</f>
        <v>LAND_ROVER_LR3_1996_-_190</v>
      </c>
      <c r="H250" s="20" t="str">
        <f aca="false">D250</f>
        <v>N50</v>
      </c>
      <c r="I250" s="20" t="str">
        <f aca="false">E250</f>
        <v>If the vehicle is equipped with start/stop technology, the recommended battery is ENERGIZER AGM OR Energizer EFB</v>
      </c>
      <c r="K250" s="29" t="n">
        <f aca="false">VLOOKUP(G250,model!$F$2:$K$620,6,0)</f>
        <v>316</v>
      </c>
      <c r="L250" s="20" t="e">
        <f aca="false">VLOOKUP(E250,product_2!$B$2:$C$46,2,0)</f>
        <v>#N/A</v>
      </c>
    </row>
    <row r="251" s="29" customFormat="true" ht="13.8" hidden="false" customHeight="false" outlineLevel="0" collapsed="false">
      <c r="A251" s="20" t="s">
        <v>26</v>
      </c>
      <c r="B251" s="33" t="s">
        <v>412</v>
      </c>
      <c r="C251" s="30"/>
      <c r="D251" s="14" t="s">
        <v>722</v>
      </c>
      <c r="E251" s="34" t="s">
        <v>812</v>
      </c>
      <c r="F251" s="29" t="str">
        <f aca="false">SUBSTITUTE(A251," ","_")&amp;"_"&amp;SUBSTITUTE(B251," ","_")&amp;"_"&amp;SUBSTITUTE(C251," ","_")&amp;"_"&amp;SUBSTITUTE(D251," ","_")</f>
        <v>LAND_ROVER_Range_Rover_(4,4,4.6is,4.Bis)__DIN66</v>
      </c>
      <c r="G251" s="29" t="str">
        <f aca="false">SUBSTITUTE(A251," ","_")&amp;"_"&amp;SUBSTITUTE(B251," ","_")&amp;"_"&amp;SUBSTITUTE(C251," ","_")</f>
        <v>LAND_ROVER_Range_Rover_(4,4,4.6is,4.Bis)_</v>
      </c>
      <c r="H251" s="20" t="str">
        <f aca="false">D251</f>
        <v>DIN66</v>
      </c>
      <c r="I251" s="20" t="str">
        <f aca="false">E251</f>
        <v>If the vehicle is equipped with start/stop technology, the recommended battery is ENERGIZER AGM OR Energizer EFB</v>
      </c>
      <c r="J251" s="29" t="s">
        <v>806</v>
      </c>
      <c r="K251" s="29" t="n">
        <f aca="false">VLOOKUP(G251,model!$F$2:$K$620,6,0)</f>
        <v>317</v>
      </c>
      <c r="L251" s="20" t="e">
        <f aca="false">VLOOKUP(E251,product_2!$B$2:$C$46,2,0)</f>
        <v>#N/A</v>
      </c>
    </row>
    <row r="252" s="29" customFormat="true" ht="13.8" hidden="false" customHeight="false" outlineLevel="0" collapsed="false">
      <c r="A252" s="20" t="s">
        <v>26</v>
      </c>
      <c r="B252" s="33" t="s">
        <v>413</v>
      </c>
      <c r="C252" s="41"/>
      <c r="D252" s="14" t="s">
        <v>722</v>
      </c>
      <c r="E252" s="34" t="s">
        <v>812</v>
      </c>
      <c r="F252" s="29" t="str">
        <f aca="false">SUBSTITUTE(A252," ","_")&amp;"_"&amp;SUBSTITUTE(B252," ","_")&amp;"_"&amp;SUBSTITUTE(C252," ","_")&amp;"_"&amp;SUBSTITUTE(D252," ","_")</f>
        <v>LAND_ROVER_Range_Rover_Sport__DIN66</v>
      </c>
      <c r="G252" s="29" t="str">
        <f aca="false">SUBSTITUTE(A252," ","_")&amp;"_"&amp;SUBSTITUTE(B252," ","_")&amp;"_"&amp;SUBSTITUTE(C252," ","_")</f>
        <v>LAND_ROVER_Range_Rover_Sport_</v>
      </c>
      <c r="H252" s="20" t="str">
        <f aca="false">D252</f>
        <v>DIN66</v>
      </c>
      <c r="I252" s="20" t="str">
        <f aca="false">E252</f>
        <v>If the vehicle is equipped with start/stop technology, the recommended battery is ENERGIZER AGM OR Energizer EFB</v>
      </c>
      <c r="J252" s="29" t="s">
        <v>806</v>
      </c>
      <c r="K252" s="29" t="n">
        <f aca="false">VLOOKUP(G252,model!$F$2:$K$620,6,0)</f>
        <v>318</v>
      </c>
      <c r="L252" s="20" t="e">
        <f aca="false">VLOOKUP(E252,product_2!$B$2:$C$46,2,0)</f>
        <v>#N/A</v>
      </c>
    </row>
    <row r="253" s="29" customFormat="true" ht="13.8" hidden="false" customHeight="false" outlineLevel="0" collapsed="false">
      <c r="A253" s="20"/>
      <c r="B253" s="20"/>
      <c r="C253" s="20"/>
      <c r="D253" s="20"/>
      <c r="E253" s="20"/>
      <c r="F253" s="29" t="str">
        <f aca="false">SUBSTITUTE(A253," ","_")&amp;"_"&amp;SUBSTITUTE(B253," ","_")&amp;"_"&amp;SUBSTITUTE(C253," ","_")&amp;"_"&amp;SUBSTITUTE(D253," ","_")</f>
        <v>___</v>
      </c>
      <c r="G253" s="29" t="str">
        <f aca="false">SUBSTITUTE(A253," ","_")&amp;"_"&amp;SUBSTITUTE(B253," ","_")&amp;"_"&amp;SUBSTITUTE(C253," ","_")</f>
        <v>__</v>
      </c>
      <c r="H253" s="20"/>
      <c r="I253" s="20"/>
      <c r="K253" s="29" t="e">
        <f aca="false">VLOOKUP(G253,model!$F$2:$K$620,6,0)</f>
        <v>#N/A</v>
      </c>
      <c r="L253" s="20" t="e">
        <f aca="false">VLOOKUP(E253,product_2!$B$2:$C$46,2,0)</f>
        <v>#N/A</v>
      </c>
    </row>
    <row r="254" s="31" customFormat="true" ht="13.8" hidden="false" customHeight="false" outlineLevel="0" collapsed="false">
      <c r="F254" s="29" t="str">
        <f aca="false">SUBSTITUTE(A254," ","_")&amp;"_"&amp;SUBSTITUTE(B254," ","_")&amp;"_"&amp;SUBSTITUTE(C254," ","_")&amp;"_"&amp;SUBSTITUTE(D254," ","_")</f>
        <v>___</v>
      </c>
      <c r="G254" s="29" t="str">
        <f aca="false">SUBSTITUTE(A254," ","_")&amp;"_"&amp;SUBSTITUTE(B254," ","_")&amp;"_"&amp;SUBSTITUTE(C254," ","_")</f>
        <v>__</v>
      </c>
      <c r="H254" s="20"/>
      <c r="I254" s="20"/>
      <c r="K254" s="29" t="e">
        <f aca="false">VLOOKUP(G254,model!$F$2:$K$620,6,0)</f>
        <v>#N/A</v>
      </c>
      <c r="L254" s="20" t="e">
        <f aca="false">VLOOKUP(E254,product_2!$B$2:$C$46,2,0)</f>
        <v>#N/A</v>
      </c>
    </row>
    <row r="255" s="29" customFormat="true" ht="13.8" hidden="false" customHeight="false" outlineLevel="0" collapsed="false">
      <c r="A255" s="43" t="s">
        <v>27</v>
      </c>
      <c r="B255" s="43"/>
      <c r="F255" s="29" t="str">
        <f aca="false">SUBSTITUTE(A255," ","_")&amp;"_"&amp;SUBSTITUTE(B255," ","_")&amp;"_"&amp;SUBSTITUTE(C255," ","_")&amp;"_"&amp;SUBSTITUTE(D255," ","_")</f>
        <v>LEXUS___</v>
      </c>
      <c r="G255" s="29" t="str">
        <f aca="false">SUBSTITUTE(A255," ","_")&amp;"_"&amp;SUBSTITUTE(B255," ","_")&amp;"_"&amp;SUBSTITUTE(C255," ","_")</f>
        <v>LEXUS__</v>
      </c>
      <c r="H255" s="20"/>
      <c r="I255" s="20"/>
      <c r="K255" s="29" t="e">
        <f aca="false">VLOOKUP(G255,model!$F$2:$K$620,6,0)</f>
        <v>#N/A</v>
      </c>
      <c r="L255" s="20" t="e">
        <f aca="false">VLOOKUP(E255,product_2!$B$2:$C$46,2,0)</f>
        <v>#N/A</v>
      </c>
    </row>
    <row r="256" s="29" customFormat="true" ht="13.8" hidden="false" customHeight="false" outlineLevel="0" collapsed="false">
      <c r="F256" s="29" t="str">
        <f aca="false">SUBSTITUTE(A256," ","_")&amp;"_"&amp;SUBSTITUTE(B256," ","_")&amp;"_"&amp;SUBSTITUTE(C256," ","_")&amp;"_"&amp;SUBSTITUTE(D256," ","_")</f>
        <v>___</v>
      </c>
      <c r="G256" s="29" t="str">
        <f aca="false">SUBSTITUTE(A256," ","_")&amp;"_"&amp;SUBSTITUTE(B256," ","_")&amp;"_"&amp;SUBSTITUTE(C256," ","_")</f>
        <v>__</v>
      </c>
      <c r="H256" s="20"/>
      <c r="I256" s="20"/>
      <c r="K256" s="29" t="e">
        <f aca="false">VLOOKUP(G256,model!$F$2:$K$620,6,0)</f>
        <v>#N/A</v>
      </c>
      <c r="L256" s="20" t="e">
        <f aca="false">VLOOKUP(E256,product_2!$B$2:$C$46,2,0)</f>
        <v>#N/A</v>
      </c>
    </row>
    <row r="257" s="29" customFormat="true" ht="13.8" hidden="false" customHeight="false" outlineLevel="0" collapsed="false">
      <c r="A257" s="20" t="s">
        <v>801</v>
      </c>
      <c r="B257" s="20" t="s">
        <v>788</v>
      </c>
      <c r="C257" s="20" t="s">
        <v>790</v>
      </c>
      <c r="D257" s="20" t="s">
        <v>791</v>
      </c>
      <c r="E257" s="20" t="s">
        <v>792</v>
      </c>
      <c r="F257" s="29" t="str">
        <f aca="false">SUBSTITUTE(A257," ","_")&amp;"_"&amp;SUBSTITUTE(B257," ","_")&amp;"_"&amp;SUBSTITUTE(C257," ","_")&amp;"_"&amp;SUBSTITUTE(D257," ","_")</f>
        <v>Brand__Make_Year_Model_OE_Battery_</v>
      </c>
      <c r="G257" s="29" t="str">
        <f aca="false">SUBSTITUTE(A257," ","_")&amp;"_"&amp;SUBSTITUTE(B257," ","_")&amp;"_"&amp;SUBSTITUTE(C257," ","_")</f>
        <v>Brand__Make_Year_Model</v>
      </c>
      <c r="H257" s="20" t="str">
        <f aca="false">D257</f>
        <v>OE Battery</v>
      </c>
      <c r="I257" s="20" t="str">
        <f aca="false">E257</f>
        <v>Energizer Replacement</v>
      </c>
      <c r="K257" s="29" t="e">
        <f aca="false">VLOOKUP(G257,model!$F$2:$K$620,6,0)</f>
        <v>#N/A</v>
      </c>
      <c r="L257" s="20" t="e">
        <f aca="false">VLOOKUP(E257,product_2!$B$2:$C$46,2,0)</f>
        <v>#N/A</v>
      </c>
    </row>
    <row r="258" s="29" customFormat="true" ht="13.8" hidden="false" customHeight="false" outlineLevel="0" collapsed="false">
      <c r="A258" s="20"/>
      <c r="B258" s="20"/>
      <c r="C258" s="20"/>
      <c r="D258" s="20"/>
      <c r="E258" s="20"/>
      <c r="F258" s="29" t="str">
        <f aca="false">SUBSTITUTE(A258," ","_")&amp;"_"&amp;SUBSTITUTE(B258," ","_")&amp;"_"&amp;SUBSTITUTE(C258," ","_")&amp;"_"&amp;SUBSTITUTE(D258," ","_")</f>
        <v>___</v>
      </c>
      <c r="G258" s="29" t="str">
        <f aca="false">SUBSTITUTE(A258," ","_")&amp;"_"&amp;SUBSTITUTE(B258," ","_")&amp;"_"&amp;SUBSTITUTE(C258," ","_")</f>
        <v>__</v>
      </c>
      <c r="H258" s="20"/>
      <c r="I258" s="20"/>
      <c r="K258" s="29" t="e">
        <f aca="false">VLOOKUP(G258,model!$F$2:$K$620,6,0)</f>
        <v>#N/A</v>
      </c>
      <c r="L258" s="20" t="e">
        <f aca="false">VLOOKUP(E258,product_2!$B$2:$C$46,2,0)</f>
        <v>#N/A</v>
      </c>
    </row>
    <row r="259" s="29" customFormat="true" ht="13.8" hidden="false" customHeight="false" outlineLevel="0" collapsed="false">
      <c r="A259" s="20" t="s">
        <v>27</v>
      </c>
      <c r="B259" s="20" t="s">
        <v>414</v>
      </c>
      <c r="C259" s="20"/>
      <c r="D259" s="20" t="s">
        <v>739</v>
      </c>
      <c r="E259" s="20" t="s">
        <v>805</v>
      </c>
      <c r="F259" s="29" t="str">
        <f aca="false">SUBSTITUTE(A259," ","_")&amp;"_"&amp;SUBSTITUTE(B259," ","_")&amp;"_"&amp;SUBSTITUTE(C259," ","_")&amp;"_"&amp;SUBSTITUTE(D259," ","_")</f>
        <v>LEXUS_ES350__N50L</v>
      </c>
      <c r="G259" s="29" t="str">
        <f aca="false">SUBSTITUTE(A259," ","_")&amp;"_"&amp;SUBSTITUTE(B259," ","_")&amp;"_"&amp;SUBSTITUTE(C259," ","_")</f>
        <v>LEXUS_ES350_</v>
      </c>
      <c r="H259" s="20" t="str">
        <f aca="false">D259</f>
        <v>N50L</v>
      </c>
      <c r="I259" s="20" t="str">
        <f aca="false">E259</f>
        <v>D26L</v>
      </c>
      <c r="K259" s="29" t="n">
        <f aca="false">VLOOKUP(G259,model!$F$2:$K$620,6,0)</f>
        <v>319</v>
      </c>
      <c r="L259" s="20" t="n">
        <f aca="false">VLOOKUP(E259,product_2!$B$2:$C$46,2,0)</f>
        <v>0</v>
      </c>
    </row>
    <row r="260" s="29" customFormat="true" ht="13.8" hidden="false" customHeight="false" outlineLevel="0" collapsed="false">
      <c r="A260" s="20" t="s">
        <v>27</v>
      </c>
      <c r="B260" s="20" t="s">
        <v>415</v>
      </c>
      <c r="C260" s="20"/>
      <c r="D260" s="20" t="s">
        <v>739</v>
      </c>
      <c r="E260" s="20" t="s">
        <v>805</v>
      </c>
      <c r="F260" s="29" t="str">
        <f aca="false">SUBSTITUTE(A260," ","_")&amp;"_"&amp;SUBSTITUTE(B260," ","_")&amp;"_"&amp;SUBSTITUTE(C260," ","_")&amp;"_"&amp;SUBSTITUTE(D260," ","_")</f>
        <v>LEXUS_GS460__N50L</v>
      </c>
      <c r="G260" s="29" t="str">
        <f aca="false">SUBSTITUTE(A260," ","_")&amp;"_"&amp;SUBSTITUTE(B260," ","_")&amp;"_"&amp;SUBSTITUTE(C260," ","_")</f>
        <v>LEXUS_GS460_</v>
      </c>
      <c r="H260" s="20" t="str">
        <f aca="false">D260</f>
        <v>N50L</v>
      </c>
      <c r="I260" s="20" t="str">
        <f aca="false">E260</f>
        <v>D26L</v>
      </c>
      <c r="K260" s="29" t="n">
        <f aca="false">VLOOKUP(G260,model!$F$2:$K$620,6,0)</f>
        <v>320</v>
      </c>
      <c r="L260" s="20" t="n">
        <f aca="false">VLOOKUP(E260,product_2!$B$2:$C$46,2,0)</f>
        <v>0</v>
      </c>
    </row>
    <row r="261" s="29" customFormat="true" ht="13.8" hidden="false" customHeight="false" outlineLevel="0" collapsed="false">
      <c r="A261" s="20" t="s">
        <v>27</v>
      </c>
      <c r="B261" s="20" t="s">
        <v>416</v>
      </c>
      <c r="C261" s="20"/>
      <c r="D261" s="20" t="s">
        <v>739</v>
      </c>
      <c r="E261" s="20" t="s">
        <v>805</v>
      </c>
      <c r="F261" s="29" t="str">
        <f aca="false">SUBSTITUTE(A261," ","_")&amp;"_"&amp;SUBSTITUTE(B261," ","_")&amp;"_"&amp;SUBSTITUTE(C261," ","_")&amp;"_"&amp;SUBSTITUTE(D261," ","_")</f>
        <v>LEXUS_IS300/350__N50L</v>
      </c>
      <c r="G261" s="29" t="str">
        <f aca="false">SUBSTITUTE(A261," ","_")&amp;"_"&amp;SUBSTITUTE(B261," ","_")&amp;"_"&amp;SUBSTITUTE(C261," ","_")</f>
        <v>LEXUS_IS300/350_</v>
      </c>
      <c r="H261" s="20" t="str">
        <f aca="false">D261</f>
        <v>N50L</v>
      </c>
      <c r="I261" s="20" t="str">
        <f aca="false">E261</f>
        <v>D26L</v>
      </c>
      <c r="K261" s="29" t="n">
        <f aca="false">VLOOKUP(G261,model!$F$2:$K$620,6,0)</f>
        <v>321</v>
      </c>
      <c r="L261" s="20" t="n">
        <f aca="false">VLOOKUP(E261,product_2!$B$2:$C$46,2,0)</f>
        <v>0</v>
      </c>
    </row>
    <row r="262" s="29" customFormat="true" ht="13.8" hidden="false" customHeight="false" outlineLevel="0" collapsed="false">
      <c r="A262" s="20" t="s">
        <v>27</v>
      </c>
      <c r="B262" s="20" t="s">
        <v>417</v>
      </c>
      <c r="C262" s="20"/>
      <c r="D262" s="20" t="s">
        <v>739</v>
      </c>
      <c r="E262" s="20" t="s">
        <v>805</v>
      </c>
      <c r="F262" s="29" t="str">
        <f aca="false">SUBSTITUTE(A262," ","_")&amp;"_"&amp;SUBSTITUTE(B262," ","_")&amp;"_"&amp;SUBSTITUTE(C262," ","_")&amp;"_"&amp;SUBSTITUTE(D262," ","_")</f>
        <v>LEXUS_IS300C__N50L</v>
      </c>
      <c r="G262" s="29" t="str">
        <f aca="false">SUBSTITUTE(A262," ","_")&amp;"_"&amp;SUBSTITUTE(B262," ","_")&amp;"_"&amp;SUBSTITUTE(C262," ","_")</f>
        <v>LEXUS_IS300C_</v>
      </c>
      <c r="H262" s="20" t="str">
        <f aca="false">D262</f>
        <v>N50L</v>
      </c>
      <c r="I262" s="20" t="str">
        <f aca="false">E262</f>
        <v>D26L</v>
      </c>
      <c r="K262" s="29" t="n">
        <f aca="false">VLOOKUP(G262,model!$F$2:$K$620,6,0)</f>
        <v>322</v>
      </c>
      <c r="L262" s="20" t="n">
        <f aca="false">VLOOKUP(E262,product_2!$B$2:$C$46,2,0)</f>
        <v>0</v>
      </c>
    </row>
    <row r="263" s="29" customFormat="true" ht="13.8" hidden="false" customHeight="false" outlineLevel="0" collapsed="false">
      <c r="A263" s="20" t="s">
        <v>27</v>
      </c>
      <c r="B263" s="20" t="s">
        <v>418</v>
      </c>
      <c r="C263" s="20"/>
      <c r="D263" s="20" t="s">
        <v>739</v>
      </c>
      <c r="E263" s="20" t="s">
        <v>805</v>
      </c>
      <c r="F263" s="29" t="str">
        <f aca="false">SUBSTITUTE(A263," ","_")&amp;"_"&amp;SUBSTITUTE(B263," ","_")&amp;"_"&amp;SUBSTITUTE(C263," ","_")&amp;"_"&amp;SUBSTITUTE(D263," ","_")</f>
        <v>LEXUS_LS460_(5-Seater)__N50L</v>
      </c>
      <c r="G263" s="29" t="str">
        <f aca="false">SUBSTITUTE(A263," ","_")&amp;"_"&amp;SUBSTITUTE(B263," ","_")&amp;"_"&amp;SUBSTITUTE(C263," ","_")</f>
        <v>LEXUS_LS460_(5-Seater)_</v>
      </c>
      <c r="H263" s="20" t="str">
        <f aca="false">D263</f>
        <v>N50L</v>
      </c>
      <c r="I263" s="20" t="str">
        <f aca="false">E263</f>
        <v>D26L</v>
      </c>
      <c r="K263" s="29" t="n">
        <f aca="false">VLOOKUP(G263,model!$F$2:$K$620,6,0)</f>
        <v>323</v>
      </c>
      <c r="L263" s="20" t="n">
        <f aca="false">VLOOKUP(E263,product_2!$B$2:$C$46,2,0)</f>
        <v>0</v>
      </c>
    </row>
    <row r="264" s="29" customFormat="true" ht="13.8" hidden="false" customHeight="false" outlineLevel="0" collapsed="false">
      <c r="A264" s="20" t="s">
        <v>27</v>
      </c>
      <c r="B264" s="20" t="s">
        <v>419</v>
      </c>
      <c r="C264" s="20"/>
      <c r="D264" s="20" t="s">
        <v>739</v>
      </c>
      <c r="E264" s="20" t="s">
        <v>805</v>
      </c>
      <c r="F264" s="29" t="str">
        <f aca="false">SUBSTITUTE(A264," ","_")&amp;"_"&amp;SUBSTITUTE(B264," ","_")&amp;"_"&amp;SUBSTITUTE(C264," ","_")&amp;"_"&amp;SUBSTITUTE(D264," ","_")</f>
        <v>LEXUS_LS460_(4-Seater)__N50L</v>
      </c>
      <c r="G264" s="29" t="str">
        <f aca="false">SUBSTITUTE(A264," ","_")&amp;"_"&amp;SUBSTITUTE(B264," ","_")&amp;"_"&amp;SUBSTITUTE(C264," ","_")</f>
        <v>LEXUS_LS460_(4-Seater)_</v>
      </c>
      <c r="H264" s="20" t="str">
        <f aca="false">D264</f>
        <v>N50L</v>
      </c>
      <c r="I264" s="20" t="str">
        <f aca="false">E264</f>
        <v>D26L</v>
      </c>
      <c r="K264" s="29" t="n">
        <f aca="false">VLOOKUP(G264,model!$F$2:$K$620,6,0)</f>
        <v>324</v>
      </c>
      <c r="L264" s="20" t="n">
        <f aca="false">VLOOKUP(E264,product_2!$B$2:$C$46,2,0)</f>
        <v>0</v>
      </c>
    </row>
    <row r="265" s="29" customFormat="true" ht="13.8" hidden="false" customHeight="false" outlineLevel="0" collapsed="false">
      <c r="A265" s="20" t="s">
        <v>27</v>
      </c>
      <c r="B265" s="20" t="s">
        <v>420</v>
      </c>
      <c r="C265" s="20"/>
      <c r="D265" s="20" t="s">
        <v>740</v>
      </c>
      <c r="E265" s="20" t="s">
        <v>797</v>
      </c>
      <c r="F265" s="29" t="str">
        <f aca="false">SUBSTITUTE(A265," ","_")&amp;"_"&amp;SUBSTITUTE(B265," ","_")&amp;"_"&amp;SUBSTITUTE(C265," ","_")&amp;"_"&amp;SUBSTITUTE(D265," ","_")</f>
        <v>LEXUS_LX570__N70L</v>
      </c>
      <c r="G265" s="29" t="str">
        <f aca="false">SUBSTITUTE(A265," ","_")&amp;"_"&amp;SUBSTITUTE(B265," ","_")&amp;"_"&amp;SUBSTITUTE(C265," ","_")</f>
        <v>LEXUS_LX570_</v>
      </c>
      <c r="H265" s="20" t="str">
        <f aca="false">D265</f>
        <v>N70L</v>
      </c>
      <c r="I265" s="20" t="str">
        <f aca="false">E265</f>
        <v>D31L</v>
      </c>
      <c r="K265" s="29" t="n">
        <f aca="false">VLOOKUP(G265,model!$F$2:$K$620,6,0)</f>
        <v>325</v>
      </c>
      <c r="L265" s="20" t="n">
        <f aca="false">VLOOKUP(E265,product_2!$B$2:$C$46,2,0)</f>
        <v>0</v>
      </c>
    </row>
    <row r="266" s="29" customFormat="true" ht="13.8" hidden="false" customHeight="false" outlineLevel="0" collapsed="false">
      <c r="A266" s="20" t="s">
        <v>27</v>
      </c>
      <c r="B266" s="20" t="s">
        <v>421</v>
      </c>
      <c r="C266" s="20"/>
      <c r="D266" s="20" t="s">
        <v>740</v>
      </c>
      <c r="E266" s="20" t="s">
        <v>797</v>
      </c>
      <c r="F266" s="29" t="str">
        <f aca="false">SUBSTITUTE(A266," ","_")&amp;"_"&amp;SUBSTITUTE(B266," ","_")&amp;"_"&amp;SUBSTITUTE(C266," ","_")&amp;"_"&amp;SUBSTITUTE(D266," ","_")</f>
        <v>LEXUS_RX350__N70L</v>
      </c>
      <c r="G266" s="29" t="str">
        <f aca="false">SUBSTITUTE(A266," ","_")&amp;"_"&amp;SUBSTITUTE(B266," ","_")&amp;"_"&amp;SUBSTITUTE(C266," ","_")</f>
        <v>LEXUS_RX350_</v>
      </c>
      <c r="H266" s="20" t="str">
        <f aca="false">D266</f>
        <v>N70L</v>
      </c>
      <c r="I266" s="20" t="str">
        <f aca="false">E266</f>
        <v>D31L</v>
      </c>
      <c r="K266" s="29" t="n">
        <f aca="false">VLOOKUP(G266,model!$F$2:$K$620,6,0)</f>
        <v>326</v>
      </c>
      <c r="L266" s="20" t="n">
        <f aca="false">VLOOKUP(E266,product_2!$B$2:$C$46,2,0)</f>
        <v>0</v>
      </c>
    </row>
    <row r="267" s="29" customFormat="true" ht="13.8" hidden="false" customHeight="false" outlineLevel="0" collapsed="false">
      <c r="A267" s="20" t="s">
        <v>27</v>
      </c>
      <c r="B267" s="20" t="s">
        <v>422</v>
      </c>
      <c r="C267" s="20" t="n">
        <v>2015</v>
      </c>
      <c r="D267" s="20" t="s">
        <v>740</v>
      </c>
      <c r="E267" s="20" t="s">
        <v>797</v>
      </c>
      <c r="F267" s="29" t="str">
        <f aca="false">SUBSTITUTE(A267," ","_")&amp;"_"&amp;SUBSTITUTE(B267," ","_")&amp;"_"&amp;SUBSTITUTE(C267," ","_")&amp;"_"&amp;SUBSTITUTE(D267," ","_")</f>
        <v>LEXUS_NX2.0Li_2015_N70L</v>
      </c>
      <c r="G267" s="29" t="str">
        <f aca="false">SUBSTITUTE(A267," ","_")&amp;"_"&amp;SUBSTITUTE(B267," ","_")&amp;"_"&amp;SUBSTITUTE(C267," ","_")</f>
        <v>LEXUS_NX2.0Li_2015</v>
      </c>
      <c r="H267" s="20" t="str">
        <f aca="false">D267</f>
        <v>N70L</v>
      </c>
      <c r="I267" s="20" t="str">
        <f aca="false">E267</f>
        <v>D31L</v>
      </c>
      <c r="K267" s="29" t="n">
        <f aca="false">VLOOKUP(G267,model!$F$2:$K$620,6,0)</f>
        <v>327</v>
      </c>
      <c r="L267" s="20" t="n">
        <f aca="false">VLOOKUP(E267,product_2!$B$2:$C$46,2,0)</f>
        <v>0</v>
      </c>
    </row>
    <row r="268" s="29" customFormat="true" ht="13.8" hidden="false" customHeight="false" outlineLevel="0" collapsed="false">
      <c r="A268" s="20" t="s">
        <v>27</v>
      </c>
      <c r="B268" s="20" t="s">
        <v>423</v>
      </c>
      <c r="C268" s="20" t="n">
        <v>2015</v>
      </c>
      <c r="D268" s="20" t="s">
        <v>740</v>
      </c>
      <c r="E268" s="20" t="s">
        <v>797</v>
      </c>
      <c r="F268" s="29" t="str">
        <f aca="false">SUBSTITUTE(A268," ","_")&amp;"_"&amp;SUBSTITUTE(B268," ","_")&amp;"_"&amp;SUBSTITUTE(C268," ","_")&amp;"_"&amp;SUBSTITUTE(D268," ","_")</f>
        <v>LEXUS_RX3.5Li_2015_N70L</v>
      </c>
      <c r="G268" s="29" t="str">
        <f aca="false">SUBSTITUTE(A268," ","_")&amp;"_"&amp;SUBSTITUTE(B268," ","_")&amp;"_"&amp;SUBSTITUTE(C268," ","_")</f>
        <v>LEXUS_RX3.5Li_2015</v>
      </c>
      <c r="H268" s="20" t="str">
        <f aca="false">D268</f>
        <v>N70L</v>
      </c>
      <c r="I268" s="20" t="str">
        <f aca="false">E268</f>
        <v>D31L</v>
      </c>
      <c r="K268" s="29" t="n">
        <f aca="false">VLOOKUP(G268,model!$F$2:$K$620,6,0)</f>
        <v>328</v>
      </c>
      <c r="L268" s="20" t="n">
        <f aca="false">VLOOKUP(E268,product_2!$B$2:$C$46,2,0)</f>
        <v>0</v>
      </c>
    </row>
    <row r="269" s="29" customFormat="true" ht="13.8" hidden="false" customHeight="false" outlineLevel="0" collapsed="false">
      <c r="A269" s="20" t="s">
        <v>27</v>
      </c>
      <c r="B269" s="20" t="s">
        <v>424</v>
      </c>
      <c r="C269" s="20" t="n">
        <v>2015</v>
      </c>
      <c r="D269" s="20" t="s">
        <v>728</v>
      </c>
      <c r="E269" s="20" t="s">
        <v>805</v>
      </c>
      <c r="F269" s="29" t="str">
        <f aca="false">SUBSTITUTE(A269," ","_")&amp;"_"&amp;SUBSTITUTE(B269," ","_")&amp;"_"&amp;SUBSTITUTE(C269," ","_")&amp;"_"&amp;SUBSTITUTE(D269," ","_")</f>
        <v>LEXUS_RC350/RC-F_2015_N50</v>
      </c>
      <c r="G269" s="29" t="str">
        <f aca="false">SUBSTITUTE(A269," ","_")&amp;"_"&amp;SUBSTITUTE(B269," ","_")&amp;"_"&amp;SUBSTITUTE(C269," ","_")</f>
        <v>LEXUS_RC350/RC-F_2015</v>
      </c>
      <c r="H269" s="20" t="str">
        <f aca="false">D269</f>
        <v>N50</v>
      </c>
      <c r="I269" s="20" t="str">
        <f aca="false">E269</f>
        <v>D26L</v>
      </c>
      <c r="K269" s="29" t="n">
        <f aca="false">VLOOKUP(G269,model!$F$2:$K$620,6,0)</f>
        <v>329</v>
      </c>
      <c r="L269" s="20" t="n">
        <f aca="false">VLOOKUP(E269,product_2!$B$2:$C$46,2,0)</f>
        <v>0</v>
      </c>
    </row>
    <row r="270" s="29" customFormat="true" ht="13.8" hidden="false" customHeight="false" outlineLevel="0" collapsed="false">
      <c r="A270" s="20"/>
      <c r="B270" s="20"/>
      <c r="C270" s="20"/>
      <c r="D270" s="20"/>
      <c r="E270" s="20"/>
      <c r="F270" s="29" t="str">
        <f aca="false">SUBSTITUTE(A270," ","_")&amp;"_"&amp;SUBSTITUTE(B270," ","_")&amp;"_"&amp;SUBSTITUTE(C270," ","_")&amp;"_"&amp;SUBSTITUTE(D270," ","_")</f>
        <v>___</v>
      </c>
      <c r="G270" s="29" t="str">
        <f aca="false">SUBSTITUTE(A270," ","_")&amp;"_"&amp;SUBSTITUTE(B270," ","_")&amp;"_"&amp;SUBSTITUTE(C270," ","_")</f>
        <v>__</v>
      </c>
      <c r="H270" s="20"/>
      <c r="I270" s="20"/>
      <c r="K270" s="29" t="e">
        <f aca="false">VLOOKUP(G270,model!$F$2:$K$620,6,0)</f>
        <v>#N/A</v>
      </c>
      <c r="L270" s="20" t="e">
        <f aca="false">VLOOKUP(E270,product_2!$B$2:$C$46,2,0)</f>
        <v>#N/A</v>
      </c>
    </row>
    <row r="271" s="31" customFormat="true" ht="13.8" hidden="false" customHeight="false" outlineLevel="0" collapsed="false">
      <c r="F271" s="29" t="str">
        <f aca="false">SUBSTITUTE(A271," ","_")&amp;"_"&amp;SUBSTITUTE(B271," ","_")&amp;"_"&amp;SUBSTITUTE(C271," ","_")&amp;"_"&amp;SUBSTITUTE(D271," ","_")</f>
        <v>___</v>
      </c>
      <c r="G271" s="29" t="str">
        <f aca="false">SUBSTITUTE(A271," ","_")&amp;"_"&amp;SUBSTITUTE(B271," ","_")&amp;"_"&amp;SUBSTITUTE(C271," ","_")</f>
        <v>__</v>
      </c>
      <c r="H271" s="20"/>
      <c r="I271" s="20"/>
      <c r="K271" s="29" t="e">
        <f aca="false">VLOOKUP(G271,model!$F$2:$K$620,6,0)</f>
        <v>#N/A</v>
      </c>
      <c r="L271" s="20" t="e">
        <f aca="false">VLOOKUP(E271,product_2!$B$2:$C$46,2,0)</f>
        <v>#N/A</v>
      </c>
    </row>
    <row r="272" s="29" customFormat="true" ht="13.8" hidden="false" customHeight="false" outlineLevel="0" collapsed="false">
      <c r="A272" s="43" t="s">
        <v>22</v>
      </c>
      <c r="B272" s="43"/>
      <c r="F272" s="29" t="str">
        <f aca="false">SUBSTITUTE(A272," ","_")&amp;"_"&amp;SUBSTITUTE(B272," ","_")&amp;"_"&amp;SUBSTITUTE(C272," ","_")&amp;"_"&amp;SUBSTITUTE(D272," ","_")</f>
        <v>ISUZU___</v>
      </c>
      <c r="G272" s="29" t="str">
        <f aca="false">SUBSTITUTE(A272," ","_")&amp;"_"&amp;SUBSTITUTE(B272," ","_")&amp;"_"&amp;SUBSTITUTE(C272," ","_")</f>
        <v>ISUZU__</v>
      </c>
      <c r="H272" s="20"/>
      <c r="I272" s="20"/>
      <c r="K272" s="29" t="e">
        <f aca="false">VLOOKUP(G272,model!$F$2:$K$620,6,0)</f>
        <v>#N/A</v>
      </c>
      <c r="L272" s="20" t="e">
        <f aca="false">VLOOKUP(E272,product_2!$B$2:$C$46,2,0)</f>
        <v>#N/A</v>
      </c>
    </row>
    <row r="273" s="29" customFormat="true" ht="13.8" hidden="false" customHeight="false" outlineLevel="0" collapsed="false">
      <c r="F273" s="29" t="str">
        <f aca="false">SUBSTITUTE(A273," ","_")&amp;"_"&amp;SUBSTITUTE(B273," ","_")&amp;"_"&amp;SUBSTITUTE(C273," ","_")&amp;"_"&amp;SUBSTITUTE(D273," ","_")</f>
        <v>___</v>
      </c>
      <c r="G273" s="29" t="str">
        <f aca="false">SUBSTITUTE(A273," ","_")&amp;"_"&amp;SUBSTITUTE(B273," ","_")&amp;"_"&amp;SUBSTITUTE(C273," ","_")</f>
        <v>__</v>
      </c>
      <c r="H273" s="20"/>
      <c r="I273" s="20"/>
      <c r="K273" s="29" t="e">
        <f aca="false">VLOOKUP(G273,model!$F$2:$K$620,6,0)</f>
        <v>#N/A</v>
      </c>
      <c r="L273" s="20" t="e">
        <f aca="false">VLOOKUP(E273,product_2!$B$2:$C$46,2,0)</f>
        <v>#N/A</v>
      </c>
    </row>
    <row r="274" s="29" customFormat="true" ht="13.8" hidden="false" customHeight="false" outlineLevel="0" collapsed="false">
      <c r="A274" s="20" t="s">
        <v>801</v>
      </c>
      <c r="B274" s="20" t="s">
        <v>788</v>
      </c>
      <c r="C274" s="20" t="s">
        <v>790</v>
      </c>
      <c r="D274" s="20" t="s">
        <v>791</v>
      </c>
      <c r="E274" s="20" t="s">
        <v>792</v>
      </c>
      <c r="F274" s="29" t="str">
        <f aca="false">SUBSTITUTE(A274," ","_")&amp;"_"&amp;SUBSTITUTE(B274," ","_")&amp;"_"&amp;SUBSTITUTE(C274," ","_")&amp;"_"&amp;SUBSTITUTE(D274," ","_")</f>
        <v>Brand__Make_Year_Model_OE_Battery_</v>
      </c>
      <c r="G274" s="29" t="str">
        <f aca="false">SUBSTITUTE(A274," ","_")&amp;"_"&amp;SUBSTITUTE(B274," ","_")&amp;"_"&amp;SUBSTITUTE(C274," ","_")</f>
        <v>Brand__Make_Year_Model</v>
      </c>
      <c r="H274" s="20" t="str">
        <f aca="false">D274</f>
        <v>OE Battery</v>
      </c>
      <c r="I274" s="20" t="str">
        <f aca="false">E274</f>
        <v>Energizer Replacement</v>
      </c>
      <c r="K274" s="29" t="e">
        <f aca="false">VLOOKUP(G274,model!$F$2:$K$620,6,0)</f>
        <v>#N/A</v>
      </c>
      <c r="L274" s="20" t="e">
        <f aca="false">VLOOKUP(E274,product_2!$B$2:$C$46,2,0)</f>
        <v>#N/A</v>
      </c>
    </row>
    <row r="275" s="29" customFormat="true" ht="13.8" hidden="false" customHeight="false" outlineLevel="0" collapsed="false">
      <c r="A275" s="20"/>
      <c r="B275" s="20"/>
      <c r="C275" s="20"/>
      <c r="D275" s="20"/>
      <c r="E275" s="20"/>
      <c r="F275" s="29" t="str">
        <f aca="false">SUBSTITUTE(A275," ","_")&amp;"_"&amp;SUBSTITUTE(B275," ","_")&amp;"_"&amp;SUBSTITUTE(C275," ","_")&amp;"_"&amp;SUBSTITUTE(D275," ","_")</f>
        <v>___</v>
      </c>
      <c r="G275" s="29" t="str">
        <f aca="false">SUBSTITUTE(A275," ","_")&amp;"_"&amp;SUBSTITUTE(B275," ","_")&amp;"_"&amp;SUBSTITUTE(C275," ","_")</f>
        <v>__</v>
      </c>
      <c r="H275" s="20"/>
      <c r="I275" s="20"/>
      <c r="K275" s="29" t="e">
        <f aca="false">VLOOKUP(G275,model!$F$2:$K$620,6,0)</f>
        <v>#N/A</v>
      </c>
      <c r="L275" s="20" t="e">
        <f aca="false">VLOOKUP(E275,product_2!$B$2:$C$46,2,0)</f>
        <v>#N/A</v>
      </c>
    </row>
    <row r="276" s="29" customFormat="true" ht="13.8" hidden="false" customHeight="false" outlineLevel="0" collapsed="false">
      <c r="A276" s="20" t="s">
        <v>22</v>
      </c>
      <c r="B276" s="20" t="s">
        <v>338</v>
      </c>
      <c r="C276" s="20"/>
      <c r="D276" s="20" t="s">
        <v>728</v>
      </c>
      <c r="E276" s="20" t="s">
        <v>805</v>
      </c>
      <c r="F276" s="29" t="str">
        <f aca="false">SUBSTITUTE(A276," ","_")&amp;"_"&amp;SUBSTITUTE(B276," ","_")&amp;"_"&amp;SUBSTITUTE(C276," ","_")&amp;"_"&amp;SUBSTITUTE(D276," ","_")</f>
        <v>ISUZU_D-Max_3.0_iTEQ_4x2__N50</v>
      </c>
      <c r="G276" s="29" t="str">
        <f aca="false">SUBSTITUTE(A276," ","_")&amp;"_"&amp;SUBSTITUTE(B276," ","_")&amp;"_"&amp;SUBSTITUTE(C276," ","_")</f>
        <v>ISUZU_D-Max_3.0_iTEQ_4x2_</v>
      </c>
      <c r="H276" s="20" t="str">
        <f aca="false">D276</f>
        <v>N50</v>
      </c>
      <c r="I276" s="20" t="str">
        <f aca="false">E276</f>
        <v>D26L</v>
      </c>
      <c r="K276" s="29" t="n">
        <f aca="false">VLOOKUP(G276,model!$F$2:$K$620,6,0)</f>
        <v>257</v>
      </c>
      <c r="L276" s="20" t="n">
        <f aca="false">VLOOKUP(E276,product_2!$B$2:$C$46,2,0)</f>
        <v>0</v>
      </c>
    </row>
    <row r="277" s="29" customFormat="true" ht="13.8" hidden="false" customHeight="false" outlineLevel="0" collapsed="false">
      <c r="A277" s="20" t="s">
        <v>22</v>
      </c>
      <c r="B277" s="20" t="s">
        <v>339</v>
      </c>
      <c r="C277" s="20"/>
      <c r="D277" s="20" t="s">
        <v>718</v>
      </c>
      <c r="E277" s="20" t="s">
        <v>797</v>
      </c>
      <c r="F277" s="29" t="str">
        <f aca="false">SUBSTITUTE(A277," ","_")&amp;"_"&amp;SUBSTITUTE(B277," ","_")&amp;"_"&amp;SUBSTITUTE(C277," ","_")&amp;"_"&amp;SUBSTITUTE(D277," ","_")</f>
        <v>ISUZU_D-Max_3.0_iTEQ_4x4__N70</v>
      </c>
      <c r="G277" s="29" t="str">
        <f aca="false">SUBSTITUTE(A277," ","_")&amp;"_"&amp;SUBSTITUTE(B277," ","_")&amp;"_"&amp;SUBSTITUTE(C277," ","_")</f>
        <v>ISUZU_D-Max_3.0_iTEQ_4x4_</v>
      </c>
      <c r="H277" s="20" t="str">
        <f aca="false">D277</f>
        <v>N70</v>
      </c>
      <c r="I277" s="20" t="str">
        <f aca="false">E277</f>
        <v>D31L</v>
      </c>
      <c r="K277" s="29" t="n">
        <f aca="false">VLOOKUP(G277,model!$F$2:$K$620,6,0)</f>
        <v>258</v>
      </c>
      <c r="L277" s="20" t="n">
        <f aca="false">VLOOKUP(E277,product_2!$B$2:$C$46,2,0)</f>
        <v>0</v>
      </c>
    </row>
    <row r="278" s="29" customFormat="true" ht="13.8" hidden="false" customHeight="false" outlineLevel="0" collapsed="false">
      <c r="A278" s="20" t="s">
        <v>22</v>
      </c>
      <c r="B278" s="20" t="s">
        <v>340</v>
      </c>
      <c r="C278" s="20" t="s">
        <v>266</v>
      </c>
      <c r="D278" s="20" t="s">
        <v>728</v>
      </c>
      <c r="E278" s="20" t="s">
        <v>805</v>
      </c>
      <c r="F278" s="29" t="str">
        <f aca="false">SUBSTITUTE(A278," ","_")&amp;"_"&amp;SUBSTITUTE(B278," ","_")&amp;"_"&amp;SUBSTITUTE(C278," ","_")&amp;"_"&amp;SUBSTITUTE(D278," ","_")</f>
        <v>ISUZU_D-Max_2.5Li_4x2/3.0Li_4x4_(New_Gen_Bod)__2004_-_on_N50</v>
      </c>
      <c r="G278" s="29" t="str">
        <f aca="false">SUBSTITUTE(A278," ","_")&amp;"_"&amp;SUBSTITUTE(B278," ","_")&amp;"_"&amp;SUBSTITUTE(C278," ","_")</f>
        <v>ISUZU_D-Max_2.5Li_4x2/3.0Li_4x4_(New_Gen_Bod)__2004_-_on</v>
      </c>
      <c r="H278" s="20" t="str">
        <f aca="false">D278</f>
        <v>N50</v>
      </c>
      <c r="I278" s="20" t="str">
        <f aca="false">E278</f>
        <v>D26L</v>
      </c>
      <c r="K278" s="29" t="n">
        <f aca="false">VLOOKUP(G278,model!$F$2:$K$620,6,0)</f>
        <v>259</v>
      </c>
      <c r="L278" s="20" t="n">
        <f aca="false">VLOOKUP(E278,product_2!$B$2:$C$46,2,0)</f>
        <v>0</v>
      </c>
    </row>
    <row r="279" s="29" customFormat="true" ht="13.8" hidden="false" customHeight="false" outlineLevel="0" collapsed="false">
      <c r="A279" s="20" t="s">
        <v>22</v>
      </c>
      <c r="B279" s="20" t="s">
        <v>341</v>
      </c>
      <c r="C279" s="20"/>
      <c r="D279" s="20" t="s">
        <v>728</v>
      </c>
      <c r="E279" s="20" t="s">
        <v>805</v>
      </c>
      <c r="F279" s="29" t="str">
        <f aca="false">SUBSTITUTE(A279," ","_")&amp;"_"&amp;SUBSTITUTE(B279," ","_")&amp;"_"&amp;SUBSTITUTE(C279," ","_")&amp;"_"&amp;SUBSTITUTE(D279," ","_")</f>
        <v>ISUZU_FSR_345L/FVR345L__N50</v>
      </c>
      <c r="G279" s="29" t="str">
        <f aca="false">SUBSTITUTE(A279," ","_")&amp;"_"&amp;SUBSTITUTE(B279," ","_")&amp;"_"&amp;SUBSTITUTE(C279," ","_")</f>
        <v>ISUZU_FSR_345L/FVR345L_</v>
      </c>
      <c r="H279" s="20" t="str">
        <f aca="false">D279</f>
        <v>N50</v>
      </c>
      <c r="I279" s="20" t="str">
        <f aca="false">E279</f>
        <v>D26L</v>
      </c>
      <c r="K279" s="29" t="n">
        <f aca="false">VLOOKUP(G279,model!$F$2:$K$620,6,0)</f>
        <v>260</v>
      </c>
      <c r="L279" s="20" t="n">
        <f aca="false">VLOOKUP(E279,product_2!$B$2:$C$46,2,0)</f>
        <v>0</v>
      </c>
    </row>
    <row r="280" s="29" customFormat="true" ht="13.8" hidden="false" customHeight="false" outlineLevel="0" collapsed="false">
      <c r="A280" s="20" t="s">
        <v>22</v>
      </c>
      <c r="B280" s="20" t="s">
        <v>342</v>
      </c>
      <c r="C280" s="20" t="s">
        <v>343</v>
      </c>
      <c r="D280" s="20" t="s">
        <v>728</v>
      </c>
      <c r="E280" s="20" t="s">
        <v>805</v>
      </c>
      <c r="F280" s="29" t="str">
        <f aca="false">SUBSTITUTE(A280," ","_")&amp;"_"&amp;SUBSTITUTE(B280," ","_")&amp;"_"&amp;SUBSTITUTE(C280," ","_")&amp;"_"&amp;SUBSTITUTE(D280," ","_")</f>
        <v>ISUZU_FTR_1995_-_2000_N50</v>
      </c>
      <c r="G280" s="29" t="str">
        <f aca="false">SUBSTITUTE(A280," ","_")&amp;"_"&amp;SUBSTITUTE(B280," ","_")&amp;"_"&amp;SUBSTITUTE(C280," ","_")</f>
        <v>ISUZU_FTR_1995_-_2000</v>
      </c>
      <c r="H280" s="20" t="str">
        <f aca="false">D280</f>
        <v>N50</v>
      </c>
      <c r="I280" s="20" t="str">
        <f aca="false">E280</f>
        <v>D26L</v>
      </c>
      <c r="K280" s="29" t="n">
        <f aca="false">VLOOKUP(G280,model!$F$2:$K$620,6,0)</f>
        <v>261</v>
      </c>
      <c r="L280" s="20" t="n">
        <f aca="false">VLOOKUP(E280,product_2!$B$2:$C$46,2,0)</f>
        <v>0</v>
      </c>
    </row>
    <row r="281" s="29" customFormat="true" ht="13.8" hidden="false" customHeight="false" outlineLevel="0" collapsed="false">
      <c r="A281" s="20" t="s">
        <v>22</v>
      </c>
      <c r="B281" s="20" t="s">
        <v>344</v>
      </c>
      <c r="C281" s="20" t="s">
        <v>262</v>
      </c>
      <c r="D281" s="20" t="s">
        <v>718</v>
      </c>
      <c r="E281" s="20" t="s">
        <v>797</v>
      </c>
      <c r="F281" s="29" t="str">
        <f aca="false">SUBSTITUTE(A281," ","_")&amp;"_"&amp;SUBSTITUTE(B281," ","_")&amp;"_"&amp;SUBSTITUTE(C281," ","_")&amp;"_"&amp;SUBSTITUTE(D281," ","_")</f>
        <v>ISUZU_Fuego_1998_-_on_N70</v>
      </c>
      <c r="G281" s="29" t="str">
        <f aca="false">SUBSTITUTE(A281," ","_")&amp;"_"&amp;SUBSTITUTE(B281," ","_")&amp;"_"&amp;SUBSTITUTE(C281," ","_")</f>
        <v>ISUZU_Fuego_1998_-_on</v>
      </c>
      <c r="H281" s="20" t="str">
        <f aca="false">D281</f>
        <v>N70</v>
      </c>
      <c r="I281" s="20" t="str">
        <f aca="false">E281</f>
        <v>D31L</v>
      </c>
      <c r="K281" s="29" t="n">
        <f aca="false">VLOOKUP(G281,model!$F$2:$K$620,6,0)</f>
        <v>262</v>
      </c>
      <c r="L281" s="20" t="n">
        <f aca="false">VLOOKUP(E281,product_2!$B$2:$C$46,2,0)</f>
        <v>0</v>
      </c>
    </row>
    <row r="282" s="29" customFormat="true" ht="13.8" hidden="false" customHeight="false" outlineLevel="0" collapsed="false">
      <c r="A282" s="20" t="s">
        <v>22</v>
      </c>
      <c r="B282" s="20" t="s">
        <v>345</v>
      </c>
      <c r="C282" s="20" t="s">
        <v>346</v>
      </c>
      <c r="D282" s="20" t="s">
        <v>719</v>
      </c>
      <c r="E282" s="20" t="s">
        <v>798</v>
      </c>
      <c r="F282" s="29" t="str">
        <f aca="false">SUBSTITUTE(A282," ","_")&amp;"_"&amp;SUBSTITUTE(B282," ","_")&amp;"_"&amp;SUBSTITUTE(C282," ","_")&amp;"_"&amp;SUBSTITUTE(D282," ","_")</f>
        <v>ISUZU_Highlander___1996_-_on_NS50</v>
      </c>
      <c r="G282" s="29" t="str">
        <f aca="false">SUBSTITUTE(A282," ","_")&amp;"_"&amp;SUBSTITUTE(B282," ","_")&amp;"_"&amp;SUBSTITUTE(C282," ","_")</f>
        <v>ISUZU_Highlander___1996_-_on</v>
      </c>
      <c r="H282" s="20" t="str">
        <f aca="false">D282</f>
        <v>NS50</v>
      </c>
      <c r="I282" s="20" t="str">
        <f aca="false">E282</f>
        <v>D23L</v>
      </c>
      <c r="K282" s="29" t="n">
        <f aca="false">VLOOKUP(G282,model!$F$2:$K$620,6,0)</f>
        <v>263</v>
      </c>
      <c r="L282" s="20" t="n">
        <f aca="false">VLOOKUP(E282,product_2!$B$2:$C$46,2,0)</f>
        <v>0</v>
      </c>
    </row>
    <row r="283" s="29" customFormat="true" ht="13.8" hidden="false" customHeight="false" outlineLevel="0" collapsed="false">
      <c r="A283" s="20" t="s">
        <v>22</v>
      </c>
      <c r="B283" s="20" t="s">
        <v>347</v>
      </c>
      <c r="C283" s="20"/>
      <c r="D283" s="20" t="s">
        <v>719</v>
      </c>
      <c r="E283" s="20" t="s">
        <v>798</v>
      </c>
      <c r="F283" s="29" t="str">
        <f aca="false">SUBSTITUTE(A283," ","_")&amp;"_"&amp;SUBSTITUTE(B283," ","_")&amp;"_"&amp;SUBSTITUTE(C283," ","_")&amp;"_"&amp;SUBSTITUTE(D283," ","_")</f>
        <v>ISUZU_NHR/NKR__NS50</v>
      </c>
      <c r="G283" s="29" t="str">
        <f aca="false">SUBSTITUTE(A283," ","_")&amp;"_"&amp;SUBSTITUTE(B283," ","_")&amp;"_"&amp;SUBSTITUTE(C283," ","_")</f>
        <v>ISUZU_NHR/NKR_</v>
      </c>
      <c r="H283" s="20" t="str">
        <f aca="false">D283</f>
        <v>NS50</v>
      </c>
      <c r="I283" s="20" t="str">
        <f aca="false">E283</f>
        <v>D23L</v>
      </c>
      <c r="K283" s="29" t="n">
        <f aca="false">VLOOKUP(G283,model!$F$2:$K$620,6,0)</f>
        <v>264</v>
      </c>
      <c r="L283" s="20" t="n">
        <f aca="false">VLOOKUP(E283,product_2!$B$2:$C$46,2,0)</f>
        <v>0</v>
      </c>
    </row>
    <row r="284" s="29" customFormat="true" ht="13.8" hidden="false" customHeight="false" outlineLevel="0" collapsed="false">
      <c r="A284" s="20" t="s">
        <v>22</v>
      </c>
      <c r="B284" s="20" t="s">
        <v>347</v>
      </c>
      <c r="C284" s="20" t="n">
        <v>2014</v>
      </c>
      <c r="D284" s="20" t="s">
        <v>741</v>
      </c>
      <c r="E284" s="20" t="s">
        <v>813</v>
      </c>
      <c r="F284" s="29" t="str">
        <f aca="false">SUBSTITUTE(A284," ","_")&amp;"_"&amp;SUBSTITUTE(B284," ","_")&amp;"_"&amp;SUBSTITUTE(C284," ","_")&amp;"_"&amp;SUBSTITUTE(D284," ","_")</f>
        <v>ISUZU_NHR/NKR_2014_N50x2</v>
      </c>
      <c r="G284" s="29" t="str">
        <f aca="false">SUBSTITUTE(A284," ","_")&amp;"_"&amp;SUBSTITUTE(B284," ","_")&amp;"_"&amp;SUBSTITUTE(C284," ","_")</f>
        <v>ISUZU_NHR/NKR_2014</v>
      </c>
      <c r="H284" s="20" t="str">
        <f aca="false">D284</f>
        <v>N50x2</v>
      </c>
      <c r="I284" s="20" t="str">
        <f aca="false">E284</f>
        <v>D26L/R</v>
      </c>
      <c r="K284" s="29" t="n">
        <f aca="false">VLOOKUP(G284,model!$F$2:$K$620,6,0)</f>
        <v>265</v>
      </c>
      <c r="L284" s="20" t="n">
        <f aca="false">VLOOKUP(E284,product_2!$B$2:$C$46,2,0)</f>
        <v>0</v>
      </c>
    </row>
    <row r="285" s="29" customFormat="true" ht="13.8" hidden="false" customHeight="false" outlineLevel="0" collapsed="false">
      <c r="A285" s="20" t="s">
        <v>22</v>
      </c>
      <c r="B285" s="20" t="s">
        <v>348</v>
      </c>
      <c r="C285" s="20"/>
      <c r="D285" s="20" t="s">
        <v>719</v>
      </c>
      <c r="E285" s="20" t="s">
        <v>814</v>
      </c>
      <c r="F285" s="29" t="str">
        <f aca="false">SUBSTITUTE(A285," ","_")&amp;"_"&amp;SUBSTITUTE(B285," ","_")&amp;"_"&amp;SUBSTITUTE(C285," ","_")&amp;"_"&amp;SUBSTITUTE(D285," ","_")</f>
        <v>ISUZU_NQR__NS50</v>
      </c>
      <c r="G285" s="29" t="str">
        <f aca="false">SUBSTITUTE(A285," ","_")&amp;"_"&amp;SUBSTITUTE(B285," ","_")&amp;"_"&amp;SUBSTITUTE(C285," ","_")</f>
        <v>ISUZU_NQR_</v>
      </c>
      <c r="H285" s="20" t="str">
        <f aca="false">D285</f>
        <v>NS50</v>
      </c>
      <c r="I285" s="20" t="str">
        <f aca="false">E285</f>
        <v>D23R</v>
      </c>
      <c r="K285" s="29" t="n">
        <f aca="false">VLOOKUP(G285,model!$F$2:$K$620,6,0)</f>
        <v>266</v>
      </c>
      <c r="L285" s="20" t="n">
        <f aca="false">VLOOKUP(E285,product_2!$B$2:$C$46,2,0)</f>
        <v>0</v>
      </c>
    </row>
    <row r="286" s="29" customFormat="true" ht="13.8" hidden="false" customHeight="false" outlineLevel="0" collapsed="false">
      <c r="A286" s="20" t="s">
        <v>22</v>
      </c>
      <c r="B286" s="20" t="s">
        <v>349</v>
      </c>
      <c r="C286" s="20" t="s">
        <v>350</v>
      </c>
      <c r="D286" s="20" t="s">
        <v>718</v>
      </c>
      <c r="E286" s="20" t="s">
        <v>797</v>
      </c>
      <c r="F286" s="29" t="str">
        <f aca="false">SUBSTITUTE(A286," ","_")&amp;"_"&amp;SUBSTITUTE(B286," ","_")&amp;"_"&amp;SUBSTITUTE(C286," ","_")&amp;"_"&amp;SUBSTITUTE(D286," ","_")</f>
        <v>ISUZU_Pick-up__(All_Models)_1990_-_on_N70</v>
      </c>
      <c r="G286" s="29" t="str">
        <f aca="false">SUBSTITUTE(A286," ","_")&amp;"_"&amp;SUBSTITUTE(B286," ","_")&amp;"_"&amp;SUBSTITUTE(C286," ","_")</f>
        <v>ISUZU_Pick-up__(All_Models)_1990_-_on</v>
      </c>
      <c r="H286" s="20" t="str">
        <f aca="false">D286</f>
        <v>N70</v>
      </c>
      <c r="I286" s="20" t="str">
        <f aca="false">E286</f>
        <v>D31L</v>
      </c>
      <c r="K286" s="29" t="n">
        <f aca="false">VLOOKUP(G286,model!$F$2:$K$620,6,0)</f>
        <v>267</v>
      </c>
      <c r="L286" s="20" t="n">
        <f aca="false">VLOOKUP(E286,product_2!$B$2:$C$46,2,0)</f>
        <v>0</v>
      </c>
    </row>
    <row r="287" s="29" customFormat="true" ht="13.8" hidden="false" customHeight="false" outlineLevel="0" collapsed="false">
      <c r="A287" s="20" t="s">
        <v>22</v>
      </c>
      <c r="B287" s="20" t="s">
        <v>351</v>
      </c>
      <c r="C287" s="20"/>
      <c r="D287" s="20" t="s">
        <v>719</v>
      </c>
      <c r="E287" s="20" t="s">
        <v>798</v>
      </c>
      <c r="F287" s="29" t="str">
        <f aca="false">SUBSTITUTE(A287," ","_")&amp;"_"&amp;SUBSTITUTE(B287," ","_")&amp;"_"&amp;SUBSTITUTE(C287," ","_")&amp;"_"&amp;SUBSTITUTE(D287," ","_")</f>
        <v>ISUZU_Sportivbo__NS50</v>
      </c>
      <c r="G287" s="29" t="str">
        <f aca="false">SUBSTITUTE(A287," ","_")&amp;"_"&amp;SUBSTITUTE(B287," ","_")&amp;"_"&amp;SUBSTITUTE(C287," ","_")</f>
        <v>ISUZU_Sportivbo_</v>
      </c>
      <c r="H287" s="20" t="str">
        <f aca="false">D287</f>
        <v>NS50</v>
      </c>
      <c r="I287" s="20" t="str">
        <f aca="false">E287</f>
        <v>D23L</v>
      </c>
      <c r="K287" s="29" t="n">
        <f aca="false">VLOOKUP(G287,model!$F$2:$K$620,6,0)</f>
        <v>268</v>
      </c>
      <c r="L287" s="20" t="n">
        <f aca="false">VLOOKUP(E287,product_2!$B$2:$C$46,2,0)</f>
        <v>0</v>
      </c>
    </row>
    <row r="288" s="29" customFormat="true" ht="13.8" hidden="false" customHeight="false" outlineLevel="0" collapsed="false">
      <c r="A288" s="20" t="s">
        <v>22</v>
      </c>
      <c r="B288" s="20" t="s">
        <v>352</v>
      </c>
      <c r="C288" s="20" t="s">
        <v>61</v>
      </c>
      <c r="D288" s="20" t="s">
        <v>718</v>
      </c>
      <c r="E288" s="20" t="s">
        <v>803</v>
      </c>
      <c r="F288" s="29" t="str">
        <f aca="false">SUBSTITUTE(A288," ","_")&amp;"_"&amp;SUBSTITUTE(B288," ","_")&amp;"_"&amp;SUBSTITUTE(C288," ","_")&amp;"_"&amp;SUBSTITUTE(D288," ","_")</f>
        <v>ISUZU_Tropper_(Diesel)_1996_-_on_N70</v>
      </c>
      <c r="G288" s="29" t="str">
        <f aca="false">SUBSTITUTE(A288," ","_")&amp;"_"&amp;SUBSTITUTE(B288," ","_")&amp;"_"&amp;SUBSTITUTE(C288," ","_")</f>
        <v>ISUZU_Tropper_(Diesel)_1996_-_on</v>
      </c>
      <c r="H288" s="20" t="str">
        <f aca="false">D288</f>
        <v>N70</v>
      </c>
      <c r="I288" s="20" t="str">
        <f aca="false">E288</f>
        <v>D31R</v>
      </c>
      <c r="K288" s="29" t="n">
        <f aca="false">VLOOKUP(G288,model!$F$2:$K$620,6,0)</f>
        <v>269</v>
      </c>
      <c r="L288" s="20" t="n">
        <f aca="false">VLOOKUP(E288,product_2!$B$2:$C$46,2,0)</f>
        <v>0</v>
      </c>
    </row>
    <row r="289" s="29" customFormat="true" ht="13.8" hidden="false" customHeight="false" outlineLevel="0" collapsed="false">
      <c r="A289" s="20" t="s">
        <v>22</v>
      </c>
      <c r="B289" s="20" t="s">
        <v>353</v>
      </c>
      <c r="C289" s="20" t="s">
        <v>354</v>
      </c>
      <c r="D289" s="20" t="s">
        <v>718</v>
      </c>
      <c r="E289" s="20" t="s">
        <v>803</v>
      </c>
      <c r="F289" s="29" t="str">
        <f aca="false">SUBSTITUTE(A289," ","_")&amp;"_"&amp;SUBSTITUTE(B289," ","_")&amp;"_"&amp;SUBSTITUTE(C289," ","_")&amp;"_"&amp;SUBSTITUTE(D289," ","_")</f>
        <v>ISUZU_Tropper_(Gasoline)_1996-_on_N70</v>
      </c>
      <c r="G289" s="29" t="str">
        <f aca="false">SUBSTITUTE(A289," ","_")&amp;"_"&amp;SUBSTITUTE(B289," ","_")&amp;"_"&amp;SUBSTITUTE(C289," ","_")</f>
        <v>ISUZU_Tropper_(Gasoline)_1996-_on</v>
      </c>
      <c r="H289" s="20" t="str">
        <f aca="false">D289</f>
        <v>N70</v>
      </c>
      <c r="I289" s="20" t="str">
        <f aca="false">E289</f>
        <v>D31R</v>
      </c>
      <c r="K289" s="29" t="n">
        <f aca="false">VLOOKUP(G289,model!$F$2:$K$620,6,0)</f>
        <v>270</v>
      </c>
      <c r="L289" s="20" t="n">
        <f aca="false">VLOOKUP(E289,product_2!$B$2:$C$46,2,0)</f>
        <v>0</v>
      </c>
    </row>
    <row r="290" s="29" customFormat="true" ht="13.8" hidden="false" customHeight="false" outlineLevel="0" collapsed="false">
      <c r="A290" s="20"/>
      <c r="B290" s="20"/>
      <c r="C290" s="20"/>
      <c r="D290" s="20"/>
      <c r="E290" s="20"/>
      <c r="F290" s="29" t="str">
        <f aca="false">SUBSTITUTE(A290," ","_")&amp;"_"&amp;SUBSTITUTE(B290," ","_")&amp;"_"&amp;SUBSTITUTE(C290," ","_")&amp;"_"&amp;SUBSTITUTE(D290," ","_")</f>
        <v>___</v>
      </c>
      <c r="G290" s="29" t="str">
        <f aca="false">SUBSTITUTE(A290," ","_")&amp;"_"&amp;SUBSTITUTE(B290," ","_")&amp;"_"&amp;SUBSTITUTE(C290," ","_")</f>
        <v>__</v>
      </c>
      <c r="H290" s="20"/>
      <c r="I290" s="20"/>
      <c r="K290" s="29" t="e">
        <f aca="false">VLOOKUP(G290,model!$F$2:$K$620,6,0)</f>
        <v>#N/A</v>
      </c>
      <c r="L290" s="20" t="e">
        <f aca="false">VLOOKUP(E290,product_2!$B$2:$C$46,2,0)</f>
        <v>#N/A</v>
      </c>
    </row>
    <row r="291" s="31" customFormat="true" ht="13.8" hidden="false" customHeight="false" outlineLevel="0" collapsed="false">
      <c r="F291" s="29" t="str">
        <f aca="false">SUBSTITUTE(A291," ","_")&amp;"_"&amp;SUBSTITUTE(B291," ","_")&amp;"_"&amp;SUBSTITUTE(C291," ","_")&amp;"_"&amp;SUBSTITUTE(D291," ","_")</f>
        <v>___</v>
      </c>
      <c r="G291" s="29" t="str">
        <f aca="false">SUBSTITUTE(A291," ","_")&amp;"_"&amp;SUBSTITUTE(B291," ","_")&amp;"_"&amp;SUBSTITUTE(C291," ","_")</f>
        <v>__</v>
      </c>
      <c r="H291" s="20"/>
      <c r="I291" s="20"/>
      <c r="K291" s="29" t="e">
        <f aca="false">VLOOKUP(G291,model!$F$2:$K$620,6,0)</f>
        <v>#N/A</v>
      </c>
      <c r="L291" s="20" t="e">
        <f aca="false">VLOOKUP(E291,product_2!$B$2:$C$46,2,0)</f>
        <v>#N/A</v>
      </c>
    </row>
    <row r="292" s="29" customFormat="true" ht="13.8" hidden="false" customHeight="false" outlineLevel="0" collapsed="false">
      <c r="A292" s="43" t="s">
        <v>23</v>
      </c>
      <c r="B292" s="43"/>
      <c r="F292" s="29" t="str">
        <f aca="false">SUBSTITUTE(A292," ","_")&amp;"_"&amp;SUBSTITUTE(B292," ","_")&amp;"_"&amp;SUBSTITUTE(C292," ","_")&amp;"_"&amp;SUBSTITUTE(D292," ","_")</f>
        <v>JAGUAR___</v>
      </c>
      <c r="G292" s="29" t="str">
        <f aca="false">SUBSTITUTE(A292," ","_")&amp;"_"&amp;SUBSTITUTE(B292," ","_")&amp;"_"&amp;SUBSTITUTE(C292," ","_")</f>
        <v>JAGUAR__</v>
      </c>
      <c r="H292" s="20"/>
      <c r="I292" s="20"/>
      <c r="K292" s="29" t="e">
        <f aca="false">VLOOKUP(G292,model!$F$2:$K$620,6,0)</f>
        <v>#N/A</v>
      </c>
      <c r="L292" s="20" t="e">
        <f aca="false">VLOOKUP(E292,product_2!$B$2:$C$46,2,0)</f>
        <v>#N/A</v>
      </c>
    </row>
    <row r="293" s="29" customFormat="true" ht="13.8" hidden="false" customHeight="false" outlineLevel="0" collapsed="false">
      <c r="F293" s="29" t="str">
        <f aca="false">SUBSTITUTE(A293," ","_")&amp;"_"&amp;SUBSTITUTE(B293," ","_")&amp;"_"&amp;SUBSTITUTE(C293," ","_")&amp;"_"&amp;SUBSTITUTE(D293," ","_")</f>
        <v>___</v>
      </c>
      <c r="G293" s="29" t="str">
        <f aca="false">SUBSTITUTE(A293," ","_")&amp;"_"&amp;SUBSTITUTE(B293," ","_")&amp;"_"&amp;SUBSTITUTE(C293," ","_")</f>
        <v>__</v>
      </c>
      <c r="H293" s="20"/>
      <c r="I293" s="20"/>
      <c r="K293" s="29" t="e">
        <f aca="false">VLOOKUP(G293,model!$F$2:$K$620,6,0)</f>
        <v>#N/A</v>
      </c>
      <c r="L293" s="20" t="e">
        <f aca="false">VLOOKUP(E293,product_2!$B$2:$C$46,2,0)</f>
        <v>#N/A</v>
      </c>
    </row>
    <row r="294" s="29" customFormat="true" ht="13.8" hidden="false" customHeight="false" outlineLevel="0" collapsed="false">
      <c r="A294" s="20" t="s">
        <v>801</v>
      </c>
      <c r="B294" s="20" t="s">
        <v>788</v>
      </c>
      <c r="C294" s="20" t="s">
        <v>790</v>
      </c>
      <c r="D294" s="20" t="s">
        <v>791</v>
      </c>
      <c r="E294" s="20" t="s">
        <v>792</v>
      </c>
      <c r="F294" s="29" t="str">
        <f aca="false">SUBSTITUTE(A294," ","_")&amp;"_"&amp;SUBSTITUTE(B294," ","_")&amp;"_"&amp;SUBSTITUTE(C294," ","_")&amp;"_"&amp;SUBSTITUTE(D294," ","_")</f>
        <v>Brand__Make_Year_Model_OE_Battery_</v>
      </c>
      <c r="G294" s="29" t="str">
        <f aca="false">SUBSTITUTE(A294," ","_")&amp;"_"&amp;SUBSTITUTE(B294," ","_")&amp;"_"&amp;SUBSTITUTE(C294," ","_")</f>
        <v>Brand__Make_Year_Model</v>
      </c>
      <c r="H294" s="20" t="str">
        <f aca="false">D294</f>
        <v>OE Battery</v>
      </c>
      <c r="I294" s="20" t="str">
        <f aca="false">E294</f>
        <v>Energizer Replacement</v>
      </c>
      <c r="K294" s="29" t="e">
        <f aca="false">VLOOKUP(G294,model!$F$2:$K$620,6,0)</f>
        <v>#N/A</v>
      </c>
      <c r="L294" s="20" t="e">
        <f aca="false">VLOOKUP(E294,product_2!$B$2:$C$46,2,0)</f>
        <v>#N/A</v>
      </c>
    </row>
    <row r="295" s="29" customFormat="true" ht="13.8" hidden="false" customHeight="false" outlineLevel="0" collapsed="false">
      <c r="A295" s="20"/>
      <c r="B295" s="20"/>
      <c r="C295" s="20"/>
      <c r="D295" s="20"/>
      <c r="E295" s="30"/>
      <c r="F295" s="29" t="str">
        <f aca="false">SUBSTITUTE(A295," ","_")&amp;"_"&amp;SUBSTITUTE(B295," ","_")&amp;"_"&amp;SUBSTITUTE(C295," ","_")&amp;"_"&amp;SUBSTITUTE(D295," ","_")</f>
        <v>___</v>
      </c>
      <c r="G295" s="29" t="str">
        <f aca="false">SUBSTITUTE(A295," ","_")&amp;"_"&amp;SUBSTITUTE(B295," ","_")&amp;"_"&amp;SUBSTITUTE(C295," ","_")</f>
        <v>__</v>
      </c>
      <c r="H295" s="20"/>
      <c r="I295" s="20"/>
      <c r="K295" s="29" t="e">
        <f aca="false">VLOOKUP(G295,model!$F$2:$K$620,6,0)</f>
        <v>#N/A</v>
      </c>
      <c r="L295" s="20" t="e">
        <f aca="false">VLOOKUP(E295,product_2!$B$2:$C$46,2,0)</f>
        <v>#N/A</v>
      </c>
    </row>
    <row r="296" s="29" customFormat="true" ht="13.8" hidden="false" customHeight="false" outlineLevel="0" collapsed="false">
      <c r="A296" s="20" t="s">
        <v>23</v>
      </c>
      <c r="B296" s="20" t="s">
        <v>360</v>
      </c>
      <c r="C296" s="20"/>
      <c r="D296" s="33" t="s">
        <v>723</v>
      </c>
      <c r="E296" s="30"/>
      <c r="F296" s="29" t="str">
        <f aca="false">SUBSTITUTE(A296," ","_")&amp;"_"&amp;SUBSTITUTE(B296," ","_")&amp;"_"&amp;SUBSTITUTE(C296," ","_")&amp;"_"&amp;SUBSTITUTE(D296," ","_")</f>
        <v>JAGUAR_Jaguar_S-Type__DIN88</v>
      </c>
      <c r="G296" s="29" t="str">
        <f aca="false">SUBSTITUTE(A296," ","_")&amp;"_"&amp;SUBSTITUTE(B296," ","_")&amp;"_"&amp;SUBSTITUTE(C296," ","_")</f>
        <v>JAGUAR_Jaguar_S-Type_</v>
      </c>
      <c r="H296" s="20" t="str">
        <f aca="false">D296</f>
        <v>DIN88</v>
      </c>
      <c r="I296" s="20"/>
      <c r="K296" s="29" t="n">
        <f aca="false">VLOOKUP(G296,model!$F$2:$K$620,6,0)</f>
        <v>276</v>
      </c>
      <c r="L296" s="20" t="e">
        <f aca="false">VLOOKUP(E296,product_2!$B$2:$C$46,2,0)</f>
        <v>#N/A</v>
      </c>
    </row>
    <row r="297" s="29" customFormat="true" ht="13.8" hidden="false" customHeight="false" outlineLevel="0" collapsed="false">
      <c r="A297" s="20" t="s">
        <v>23</v>
      </c>
      <c r="B297" s="20" t="s">
        <v>361</v>
      </c>
      <c r="C297" s="20"/>
      <c r="D297" s="33" t="s">
        <v>723</v>
      </c>
      <c r="E297" s="34" t="s">
        <v>802</v>
      </c>
      <c r="F297" s="29" t="str">
        <f aca="false">SUBSTITUTE(A297," ","_")&amp;"_"&amp;SUBSTITUTE(B297," ","_")&amp;"_"&amp;SUBSTITUTE(C297," ","_")&amp;"_"&amp;SUBSTITUTE(D297," ","_")</f>
        <v>JAGUAR_Jaguar_XK-Type__DIN88</v>
      </c>
      <c r="G297" s="29" t="str">
        <f aca="false">SUBSTITUTE(A297," ","_")&amp;"_"&amp;SUBSTITUTE(B297," ","_")&amp;"_"&amp;SUBSTITUTE(C297," ","_")</f>
        <v>JAGUAR_Jaguar_XK-Type_</v>
      </c>
      <c r="H297" s="20" t="str">
        <f aca="false">D297</f>
        <v>DIN88</v>
      </c>
      <c r="I297" s="20" t="str">
        <f aca="false">E297</f>
        <v>If the vehicle is equipped with start/stop technology, the recommended battery is ENERGIZER AGM</v>
      </c>
      <c r="J297" s="29" t="n">
        <v>2003</v>
      </c>
      <c r="K297" s="29" t="n">
        <f aca="false">VLOOKUP(G297,model!$F$2:$K$620,6,0)</f>
        <v>277</v>
      </c>
      <c r="L297" s="20" t="e">
        <f aca="false">VLOOKUP(E297,product_2!$B$2:$C$46,2,0)</f>
        <v>#N/A</v>
      </c>
    </row>
    <row r="298" s="29" customFormat="true" ht="13.8" hidden="false" customHeight="false" outlineLevel="0" collapsed="false">
      <c r="A298" s="20" t="s">
        <v>23</v>
      </c>
      <c r="B298" s="20" t="s">
        <v>362</v>
      </c>
      <c r="C298" s="20"/>
      <c r="D298" s="33" t="s">
        <v>729</v>
      </c>
      <c r="E298" s="34" t="s">
        <v>802</v>
      </c>
      <c r="F298" s="29" t="str">
        <f aca="false">SUBSTITUTE(A298," ","_")&amp;"_"&amp;SUBSTITUTE(B298," ","_")&amp;"_"&amp;SUBSTITUTE(C298," ","_")&amp;"_"&amp;SUBSTITUTE(D298," ","_")</f>
        <v>JAGUAR_Jaguar_XKR-Type__DIN110</v>
      </c>
      <c r="G298" s="29" t="str">
        <f aca="false">SUBSTITUTE(A298," ","_")&amp;"_"&amp;SUBSTITUTE(B298," ","_")&amp;"_"&amp;SUBSTITUTE(C298," ","_")</f>
        <v>JAGUAR_Jaguar_XKR-Type_</v>
      </c>
      <c r="H298" s="20" t="str">
        <f aca="false">D298</f>
        <v>DIN110</v>
      </c>
      <c r="I298" s="20" t="str">
        <f aca="false">E298</f>
        <v>If the vehicle is equipped with start/stop technology, the recommended battery is ENERGIZER AGM</v>
      </c>
      <c r="K298" s="29" t="n">
        <f aca="false">VLOOKUP(G298,model!$F$2:$K$620,6,0)</f>
        <v>278</v>
      </c>
      <c r="L298" s="20" t="e">
        <f aca="false">VLOOKUP(E298,product_2!$B$2:$C$46,2,0)</f>
        <v>#N/A</v>
      </c>
    </row>
    <row r="299" s="29" customFormat="true" ht="13.8" hidden="false" customHeight="false" outlineLevel="0" collapsed="false">
      <c r="A299" s="20" t="s">
        <v>23</v>
      </c>
      <c r="B299" s="20" t="s">
        <v>363</v>
      </c>
      <c r="C299" s="20"/>
      <c r="D299" s="33" t="s">
        <v>723</v>
      </c>
      <c r="E299" s="34" t="s">
        <v>802</v>
      </c>
      <c r="F299" s="29" t="str">
        <f aca="false">SUBSTITUTE(A299," ","_")&amp;"_"&amp;SUBSTITUTE(B299," ","_")&amp;"_"&amp;SUBSTITUTE(C299," ","_")&amp;"_"&amp;SUBSTITUTE(D299," ","_")</f>
        <v>JAGUAR_Jaguar_XS-Type__DIN88</v>
      </c>
      <c r="G299" s="29" t="str">
        <f aca="false">SUBSTITUTE(A299," ","_")&amp;"_"&amp;SUBSTITUTE(B299," ","_")&amp;"_"&amp;SUBSTITUTE(C299," ","_")</f>
        <v>JAGUAR_Jaguar_XS-Type_</v>
      </c>
      <c r="H299" s="20" t="str">
        <f aca="false">D299</f>
        <v>DIN88</v>
      </c>
      <c r="I299" s="20" t="str">
        <f aca="false">E299</f>
        <v>If the vehicle is equipped with start/stop technology, the recommended battery is ENERGIZER AGM</v>
      </c>
      <c r="J299" s="29" t="n">
        <v>2003</v>
      </c>
      <c r="K299" s="29" t="n">
        <f aca="false">VLOOKUP(G299,model!$F$2:$K$620,6,0)</f>
        <v>279</v>
      </c>
      <c r="L299" s="20" t="e">
        <f aca="false">VLOOKUP(E299,product_2!$B$2:$C$46,2,0)</f>
        <v>#N/A</v>
      </c>
    </row>
    <row r="300" s="29" customFormat="true" ht="13.8" hidden="false" customHeight="false" outlineLevel="0" collapsed="false">
      <c r="A300" s="20" t="s">
        <v>23</v>
      </c>
      <c r="B300" s="20" t="s">
        <v>364</v>
      </c>
      <c r="C300" s="20"/>
      <c r="D300" s="33" t="s">
        <v>723</v>
      </c>
      <c r="E300" s="34" t="s">
        <v>802</v>
      </c>
      <c r="F300" s="29" t="str">
        <f aca="false">SUBSTITUTE(A300," ","_")&amp;"_"&amp;SUBSTITUTE(B300," ","_")&amp;"_"&amp;SUBSTITUTE(C300," ","_")&amp;"_"&amp;SUBSTITUTE(D300," ","_")</f>
        <v>JAGUAR_Jaguar_X-Type__DIN88</v>
      </c>
      <c r="G300" s="29" t="str">
        <f aca="false">SUBSTITUTE(A300," ","_")&amp;"_"&amp;SUBSTITUTE(B300," ","_")&amp;"_"&amp;SUBSTITUTE(C300," ","_")</f>
        <v>JAGUAR_Jaguar_X-Type_</v>
      </c>
      <c r="H300" s="20" t="str">
        <f aca="false">D300</f>
        <v>DIN88</v>
      </c>
      <c r="I300" s="20" t="str">
        <f aca="false">E300</f>
        <v>If the vehicle is equipped with start/stop technology, the recommended battery is ENERGIZER AGM</v>
      </c>
      <c r="J300" s="29" t="n">
        <v>2003</v>
      </c>
      <c r="K300" s="29" t="n">
        <f aca="false">VLOOKUP(G300,model!$F$2:$K$620,6,0)</f>
        <v>280</v>
      </c>
      <c r="L300" s="20" t="e">
        <f aca="false">VLOOKUP(E300,product_2!$B$2:$C$46,2,0)</f>
        <v>#N/A</v>
      </c>
    </row>
    <row r="301" s="29" customFormat="true" ht="13.8" hidden="false" customHeight="false" outlineLevel="0" collapsed="false">
      <c r="A301" s="20" t="s">
        <v>23</v>
      </c>
      <c r="B301" s="20" t="s">
        <v>365</v>
      </c>
      <c r="C301" s="20"/>
      <c r="D301" s="33" t="s">
        <v>729</v>
      </c>
      <c r="E301" s="34" t="s">
        <v>802</v>
      </c>
      <c r="F301" s="29" t="str">
        <f aca="false">SUBSTITUTE(A301," ","_")&amp;"_"&amp;SUBSTITUTE(B301," ","_")&amp;"_"&amp;SUBSTITUTE(C301," ","_")&amp;"_"&amp;SUBSTITUTE(D301," ","_")</f>
        <v>JAGUAR_Jaguar_XI-Type__DIN110</v>
      </c>
      <c r="G301" s="29" t="str">
        <f aca="false">SUBSTITUTE(A301," ","_")&amp;"_"&amp;SUBSTITUTE(B301," ","_")&amp;"_"&amp;SUBSTITUTE(C301," ","_")</f>
        <v>JAGUAR_Jaguar_XI-Type_</v>
      </c>
      <c r="H301" s="20" t="str">
        <f aca="false">D301</f>
        <v>DIN110</v>
      </c>
      <c r="I301" s="20"/>
      <c r="K301" s="29" t="n">
        <f aca="false">VLOOKUP(G301,model!$F$2:$K$620,6,0)</f>
        <v>281</v>
      </c>
      <c r="L301" s="20" t="e">
        <f aca="false">VLOOKUP(E301,product_2!$B$2:$C$46,2,0)</f>
        <v>#N/A</v>
      </c>
    </row>
    <row r="302" s="29" customFormat="true" ht="13.8" hidden="false" customHeight="false" outlineLevel="0" collapsed="false">
      <c r="A302" s="20" t="s">
        <v>23</v>
      </c>
      <c r="B302" s="20" t="s">
        <v>366</v>
      </c>
      <c r="C302" s="20"/>
      <c r="D302" s="33" t="s">
        <v>729</v>
      </c>
      <c r="E302" s="34" t="s">
        <v>802</v>
      </c>
      <c r="F302" s="29" t="str">
        <f aca="false">SUBSTITUTE(A302," ","_")&amp;"_"&amp;SUBSTITUTE(B302," ","_")&amp;"_"&amp;SUBSTITUTE(C302," ","_")&amp;"_"&amp;SUBSTITUTE(D302," ","_")</f>
        <v>JAGUAR_Jaguar_XIR-Type__DIN110</v>
      </c>
      <c r="G302" s="29" t="str">
        <f aca="false">SUBSTITUTE(A302," ","_")&amp;"_"&amp;SUBSTITUTE(B302," ","_")&amp;"_"&amp;SUBSTITUTE(C302," ","_")</f>
        <v>JAGUAR_Jaguar_XIR-Type_</v>
      </c>
      <c r="H302" s="20" t="str">
        <f aca="false">D302</f>
        <v>DIN110</v>
      </c>
      <c r="I302" s="20"/>
      <c r="K302" s="29" t="n">
        <f aca="false">VLOOKUP(G302,model!$F$2:$K$620,6,0)</f>
        <v>282</v>
      </c>
      <c r="L302" s="20" t="e">
        <f aca="false">VLOOKUP(E302,product_2!$B$2:$C$46,2,0)</f>
        <v>#N/A</v>
      </c>
    </row>
    <row r="303" s="29" customFormat="true" ht="13.8" hidden="false" customHeight="false" outlineLevel="0" collapsed="false">
      <c r="A303" s="20"/>
      <c r="B303" s="20"/>
      <c r="C303" s="20"/>
      <c r="D303" s="20"/>
      <c r="E303" s="20"/>
      <c r="F303" s="29" t="str">
        <f aca="false">SUBSTITUTE(A303," ","_")&amp;"_"&amp;SUBSTITUTE(B303," ","_")&amp;"_"&amp;SUBSTITUTE(C303," ","_")&amp;"_"&amp;SUBSTITUTE(D303," ","_")</f>
        <v>___</v>
      </c>
      <c r="G303" s="29" t="str">
        <f aca="false">SUBSTITUTE(A303," ","_")&amp;"_"&amp;SUBSTITUTE(B303," ","_")&amp;"_"&amp;SUBSTITUTE(C303," ","_")</f>
        <v>__</v>
      </c>
      <c r="H303" s="20"/>
      <c r="I303" s="20"/>
      <c r="K303" s="29" t="e">
        <f aca="false">VLOOKUP(G303,model!$F$2:$K$620,6,0)</f>
        <v>#N/A</v>
      </c>
      <c r="L303" s="20" t="e">
        <f aca="false">VLOOKUP(E303,product_2!$B$2:$C$46,2,0)</f>
        <v>#N/A</v>
      </c>
    </row>
    <row r="304" s="31" customFormat="true" ht="13.8" hidden="false" customHeight="false" outlineLevel="0" collapsed="false">
      <c r="F304" s="29" t="str">
        <f aca="false">SUBSTITUTE(A304," ","_")&amp;"_"&amp;SUBSTITUTE(B304," ","_")&amp;"_"&amp;SUBSTITUTE(C304," ","_")&amp;"_"&amp;SUBSTITUTE(D304," ","_")</f>
        <v>___</v>
      </c>
      <c r="G304" s="29" t="str">
        <f aca="false">SUBSTITUTE(A304," ","_")&amp;"_"&amp;SUBSTITUTE(B304," ","_")&amp;"_"&amp;SUBSTITUTE(C304," ","_")</f>
        <v>__</v>
      </c>
      <c r="H304" s="20"/>
      <c r="I304" s="20"/>
      <c r="K304" s="29" t="e">
        <f aca="false">VLOOKUP(G304,model!$F$2:$K$620,6,0)</f>
        <v>#N/A</v>
      </c>
      <c r="L304" s="20" t="e">
        <f aca="false">VLOOKUP(E304,product_2!$B$2:$C$46,2,0)</f>
        <v>#N/A</v>
      </c>
    </row>
    <row r="305" s="29" customFormat="true" ht="13.8" hidden="false" customHeight="false" outlineLevel="0" collapsed="false">
      <c r="A305" s="43" t="s">
        <v>24</v>
      </c>
      <c r="B305" s="43"/>
      <c r="F305" s="29" t="str">
        <f aca="false">SUBSTITUTE(A305," ","_")&amp;"_"&amp;SUBSTITUTE(B305," ","_")&amp;"_"&amp;SUBSTITUTE(C305," ","_")&amp;"_"&amp;SUBSTITUTE(D305," ","_")</f>
        <v>KIA___</v>
      </c>
      <c r="G305" s="29" t="str">
        <f aca="false">SUBSTITUTE(A305," ","_")&amp;"_"&amp;SUBSTITUTE(B305," ","_")&amp;"_"&amp;SUBSTITUTE(C305," ","_")</f>
        <v>KIA__</v>
      </c>
      <c r="H305" s="20"/>
      <c r="I305" s="20"/>
      <c r="K305" s="29" t="e">
        <f aca="false">VLOOKUP(G305,model!$F$2:$K$620,6,0)</f>
        <v>#N/A</v>
      </c>
      <c r="L305" s="20" t="e">
        <f aca="false">VLOOKUP(E305,product_2!$B$2:$C$46,2,0)</f>
        <v>#N/A</v>
      </c>
    </row>
    <row r="306" s="29" customFormat="true" ht="13.8" hidden="false" customHeight="false" outlineLevel="0" collapsed="false">
      <c r="F306" s="29" t="str">
        <f aca="false">SUBSTITUTE(A306," ","_")&amp;"_"&amp;SUBSTITUTE(B306," ","_")&amp;"_"&amp;SUBSTITUTE(C306," ","_")&amp;"_"&amp;SUBSTITUTE(D306," ","_")</f>
        <v>___</v>
      </c>
      <c r="G306" s="29" t="str">
        <f aca="false">SUBSTITUTE(A306," ","_")&amp;"_"&amp;SUBSTITUTE(B306," ","_")&amp;"_"&amp;SUBSTITUTE(C306," ","_")</f>
        <v>__</v>
      </c>
      <c r="H306" s="20"/>
      <c r="I306" s="20"/>
      <c r="K306" s="29" t="e">
        <f aca="false">VLOOKUP(G306,model!$F$2:$K$620,6,0)</f>
        <v>#N/A</v>
      </c>
      <c r="L306" s="20" t="e">
        <f aca="false">VLOOKUP(E306,product_2!$B$2:$C$46,2,0)</f>
        <v>#N/A</v>
      </c>
    </row>
    <row r="307" s="29" customFormat="true" ht="13.8" hidden="false" customHeight="false" outlineLevel="0" collapsed="false">
      <c r="A307" s="20" t="s">
        <v>801</v>
      </c>
      <c r="B307" s="20" t="s">
        <v>788</v>
      </c>
      <c r="C307" s="20" t="s">
        <v>790</v>
      </c>
      <c r="D307" s="20" t="s">
        <v>791</v>
      </c>
      <c r="E307" s="20" t="s">
        <v>792</v>
      </c>
      <c r="F307" s="29" t="str">
        <f aca="false">SUBSTITUTE(A307," ","_")&amp;"_"&amp;SUBSTITUTE(B307," ","_")&amp;"_"&amp;SUBSTITUTE(C307," ","_")&amp;"_"&amp;SUBSTITUTE(D307," ","_")</f>
        <v>Brand__Make_Year_Model_OE_Battery_</v>
      </c>
      <c r="G307" s="29" t="str">
        <f aca="false">SUBSTITUTE(A307," ","_")&amp;"_"&amp;SUBSTITUTE(B307," ","_")&amp;"_"&amp;SUBSTITUTE(C307," ","_")</f>
        <v>Brand__Make_Year_Model</v>
      </c>
      <c r="H307" s="20" t="str">
        <f aca="false">D307</f>
        <v>OE Battery</v>
      </c>
      <c r="I307" s="20" t="str">
        <f aca="false">E307</f>
        <v>Energizer Replacement</v>
      </c>
      <c r="K307" s="29" t="e">
        <f aca="false">VLOOKUP(G307,model!$F$2:$K$620,6,0)</f>
        <v>#N/A</v>
      </c>
      <c r="L307" s="20" t="e">
        <f aca="false">VLOOKUP(E307,product_2!$B$2:$C$46,2,0)</f>
        <v>#N/A</v>
      </c>
    </row>
    <row r="308" s="29" customFormat="true" ht="13.8" hidden="false" customHeight="false" outlineLevel="0" collapsed="false">
      <c r="A308" s="20"/>
      <c r="B308" s="20"/>
      <c r="C308" s="20"/>
      <c r="D308" s="20"/>
      <c r="E308" s="20"/>
      <c r="F308" s="29" t="str">
        <f aca="false">SUBSTITUTE(A308," ","_")&amp;"_"&amp;SUBSTITUTE(B308," ","_")&amp;"_"&amp;SUBSTITUTE(C308," ","_")&amp;"_"&amp;SUBSTITUTE(D308," ","_")</f>
        <v>___</v>
      </c>
      <c r="G308" s="29" t="str">
        <f aca="false">SUBSTITUTE(A308," ","_")&amp;"_"&amp;SUBSTITUTE(B308," ","_")&amp;"_"&amp;SUBSTITUTE(C308," ","_")</f>
        <v>__</v>
      </c>
      <c r="H308" s="20"/>
      <c r="I308" s="20"/>
      <c r="K308" s="29" t="e">
        <f aca="false">VLOOKUP(G308,model!$F$2:$K$620,6,0)</f>
        <v>#N/A</v>
      </c>
      <c r="L308" s="20" t="e">
        <f aca="false">VLOOKUP(E308,product_2!$B$2:$C$46,2,0)</f>
        <v>#N/A</v>
      </c>
    </row>
    <row r="309" s="29" customFormat="true" ht="13.8" hidden="false" customHeight="false" outlineLevel="0" collapsed="false">
      <c r="A309" s="20" t="s">
        <v>24</v>
      </c>
      <c r="B309" s="20" t="s">
        <v>381</v>
      </c>
      <c r="C309" s="30" t="s">
        <v>382</v>
      </c>
      <c r="D309" s="20" t="s">
        <v>718</v>
      </c>
      <c r="E309" s="20" t="s">
        <v>797</v>
      </c>
      <c r="F309" s="29" t="str">
        <f aca="false">SUBSTITUTE(A309," ","_")&amp;"_"&amp;SUBSTITUTE(B309," ","_")&amp;"_"&amp;SUBSTITUTE(C309," ","_")&amp;"_"&amp;SUBSTITUTE(D309," ","_")</f>
        <v>KIA_Besta_2.2L_(Diesel)_1994_-_2004__N70</v>
      </c>
      <c r="G309" s="29" t="str">
        <f aca="false">SUBSTITUTE(A309," ","_")&amp;"_"&amp;SUBSTITUTE(B309," ","_")&amp;"_"&amp;SUBSTITUTE(C309," ","_")</f>
        <v>KIA_Besta_2.2L_(Diesel)_1994_-_2004_</v>
      </c>
      <c r="H309" s="20" t="str">
        <f aca="false">D309</f>
        <v>N70</v>
      </c>
      <c r="I309" s="20" t="str">
        <f aca="false">E309</f>
        <v>D31L</v>
      </c>
      <c r="K309" s="29" t="n">
        <f aca="false">VLOOKUP(G309,model!$F$2:$K$620,6,0)</f>
        <v>294</v>
      </c>
      <c r="L309" s="20" t="n">
        <f aca="false">VLOOKUP(E309,product_2!$B$2:$C$46,2,0)</f>
        <v>0</v>
      </c>
    </row>
    <row r="310" s="29" customFormat="true" ht="13.8" hidden="false" customHeight="false" outlineLevel="0" collapsed="false">
      <c r="A310" s="20" t="s">
        <v>24</v>
      </c>
      <c r="B310" s="33" t="s">
        <v>383</v>
      </c>
      <c r="C310" s="13" t="s">
        <v>75</v>
      </c>
      <c r="D310" s="23" t="s">
        <v>727</v>
      </c>
      <c r="E310" s="20" t="s">
        <v>808</v>
      </c>
      <c r="F310" s="29" t="str">
        <f aca="false">SUBSTITUTE(A310," ","_")&amp;"_"&amp;SUBSTITUTE(B310," ","_")&amp;"_"&amp;SUBSTITUTE(C310," ","_")&amp;"_"&amp;SUBSTITUTE(D310," ","_")</f>
        <v>KIA_Carens_2.0_Li_Gas_EX_AT_2007_-_on_NS50L</v>
      </c>
      <c r="G310" s="29" t="str">
        <f aca="false">SUBSTITUTE(A310," ","_")&amp;"_"&amp;SUBSTITUTE(B310," ","_")&amp;"_"&amp;SUBSTITUTE(C310," ","_")</f>
        <v>KIA_Carens_2.0_Li_Gas_EX_AT_2007_-_on</v>
      </c>
      <c r="H310" s="20" t="str">
        <f aca="false">D310</f>
        <v>NS50L</v>
      </c>
      <c r="I310" s="20" t="str">
        <f aca="false">E310</f>
        <v>L23L</v>
      </c>
      <c r="K310" s="29" t="n">
        <f aca="false">VLOOKUP(G310,model!$F$2:$K$620,6,0)</f>
        <v>295</v>
      </c>
      <c r="L310" s="20" t="n">
        <f aca="false">VLOOKUP(E310,product_2!$B$2:$C$46,2,0)</f>
        <v>0</v>
      </c>
    </row>
    <row r="311" s="29" customFormat="true" ht="13.8" hidden="false" customHeight="false" outlineLevel="0" collapsed="false">
      <c r="A311" s="20" t="s">
        <v>24</v>
      </c>
      <c r="B311" s="33" t="s">
        <v>384</v>
      </c>
      <c r="C311" s="13" t="s">
        <v>75</v>
      </c>
      <c r="D311" s="23" t="s">
        <v>718</v>
      </c>
      <c r="E311" s="20" t="s">
        <v>815</v>
      </c>
      <c r="F311" s="29" t="str">
        <f aca="false">SUBSTITUTE(A311," ","_")&amp;"_"&amp;SUBSTITUTE(B311," ","_")&amp;"_"&amp;SUBSTITUTE(C311," ","_")&amp;"_"&amp;SUBSTITUTE(D311," ","_")</f>
        <v>KIA_Carens_2.0_Li_LX_CRDI_AT_2007_-_on_N70</v>
      </c>
      <c r="G311" s="29" t="str">
        <f aca="false">SUBSTITUTE(A311," ","_")&amp;"_"&amp;SUBSTITUTE(B311," ","_")&amp;"_"&amp;SUBSTITUTE(C311," ","_")</f>
        <v>KIA_Carens_2.0_Li_LX_CRDI_AT_2007_-_on</v>
      </c>
      <c r="H311" s="20" t="str">
        <f aca="false">D311</f>
        <v>N70</v>
      </c>
      <c r="I311" s="20" t="str">
        <f aca="false">E311</f>
        <v>L31L</v>
      </c>
      <c r="K311" s="29" t="n">
        <f aca="false">VLOOKUP(G311,model!$F$2:$K$620,6,0)</f>
        <v>296</v>
      </c>
      <c r="L311" s="20" t="n">
        <f aca="false">VLOOKUP(E311,product_2!$B$2:$C$46,2,0)</f>
        <v>0</v>
      </c>
    </row>
    <row r="312" s="29" customFormat="true" ht="13.8" hidden="false" customHeight="false" outlineLevel="0" collapsed="false">
      <c r="A312" s="20" t="s">
        <v>24</v>
      </c>
      <c r="B312" s="33" t="s">
        <v>385</v>
      </c>
      <c r="C312" s="13" t="s">
        <v>75</v>
      </c>
      <c r="D312" s="23" t="s">
        <v>718</v>
      </c>
      <c r="E312" s="20" t="s">
        <v>815</v>
      </c>
      <c r="F312" s="29" t="str">
        <f aca="false">SUBSTITUTE(A312," ","_")&amp;"_"&amp;SUBSTITUTE(B312," ","_")&amp;"_"&amp;SUBSTITUTE(C312," ","_")&amp;"_"&amp;SUBSTITUTE(D312," ","_")</f>
        <v>KIA_Carens_2.0_Li_EX_CRDI_AT_2007_-_on_N70</v>
      </c>
      <c r="G312" s="29" t="str">
        <f aca="false">SUBSTITUTE(A312," ","_")&amp;"_"&amp;SUBSTITUTE(B312," ","_")&amp;"_"&amp;SUBSTITUTE(C312," ","_")</f>
        <v>KIA_Carens_2.0_Li_EX_CRDI_AT_2007_-_on</v>
      </c>
      <c r="H312" s="20" t="str">
        <f aca="false">D312</f>
        <v>N70</v>
      </c>
      <c r="I312" s="20" t="str">
        <f aca="false">E312</f>
        <v>L31L</v>
      </c>
      <c r="K312" s="29" t="n">
        <f aca="false">VLOOKUP(G312,model!$F$2:$K$620,6,0)</f>
        <v>297</v>
      </c>
      <c r="L312" s="20" t="n">
        <f aca="false">VLOOKUP(E312,product_2!$B$2:$C$46,2,0)</f>
        <v>0</v>
      </c>
    </row>
    <row r="313" s="29" customFormat="true" ht="13.8" hidden="false" customHeight="false" outlineLevel="0" collapsed="false">
      <c r="A313" s="20" t="s">
        <v>24</v>
      </c>
      <c r="B313" s="20" t="s">
        <v>386</v>
      </c>
      <c r="C313" s="13" t="s">
        <v>387</v>
      </c>
      <c r="D313" s="23" t="s">
        <v>718</v>
      </c>
      <c r="E313" s="30" t="s">
        <v>797</v>
      </c>
      <c r="F313" s="29" t="str">
        <f aca="false">SUBSTITUTE(A313," ","_")&amp;"_"&amp;SUBSTITUTE(B313," ","_")&amp;"_"&amp;SUBSTITUTE(C313," ","_")&amp;"_"&amp;SUBSTITUTE(D313," ","_")</f>
        <v>KIA_Carnival_200_-_on_N70</v>
      </c>
      <c r="G313" s="29" t="str">
        <f aca="false">SUBSTITUTE(A313," ","_")&amp;"_"&amp;SUBSTITUTE(B313," ","_")&amp;"_"&amp;SUBSTITUTE(C313," ","_")</f>
        <v>KIA_Carnival_200_-_on</v>
      </c>
      <c r="H313" s="20" t="str">
        <f aca="false">D313</f>
        <v>N70</v>
      </c>
      <c r="I313" s="20" t="str">
        <f aca="false">E313</f>
        <v>D31L</v>
      </c>
      <c r="K313" s="29" t="n">
        <f aca="false">VLOOKUP(G313,model!$F$2:$K$620,6,0)</f>
        <v>298</v>
      </c>
      <c r="L313" s="20" t="n">
        <f aca="false">VLOOKUP(E313,product_2!$B$2:$C$46,2,0)</f>
        <v>0</v>
      </c>
    </row>
    <row r="314" s="29" customFormat="true" ht="13.8" hidden="false" customHeight="false" outlineLevel="0" collapsed="false">
      <c r="A314" s="20" t="s">
        <v>24</v>
      </c>
      <c r="B314" s="33" t="s">
        <v>388</v>
      </c>
      <c r="C314" s="14" t="s">
        <v>75</v>
      </c>
      <c r="D314" s="14" t="s">
        <v>744</v>
      </c>
      <c r="E314" s="14" t="s">
        <v>744</v>
      </c>
      <c r="F314" s="29" t="str">
        <f aca="false">SUBSTITUTE(A314," ","_")&amp;"_"&amp;SUBSTITUTE(B314," ","_")&amp;"_"&amp;SUBSTITUTE(C314," ","_")&amp;"_"&amp;SUBSTITUTE(D314," ","_")</f>
        <v>KIA_Carnival_LX_MT_CRDi_(SWB)_8_Seater_2007_-_on_N87L</v>
      </c>
      <c r="G314" s="29" t="str">
        <f aca="false">SUBSTITUTE(A314," ","_")&amp;"_"&amp;SUBSTITUTE(B314," ","_")&amp;"_"&amp;SUBSTITUTE(C314," ","_")</f>
        <v>KIA_Carnival_LX_MT_CRDi_(SWB)_8_Seater_2007_-_on</v>
      </c>
      <c r="H314" s="20" t="str">
        <f aca="false">D314</f>
        <v>N87L</v>
      </c>
      <c r="I314" s="20" t="str">
        <f aca="false">E314</f>
        <v>N87L</v>
      </c>
      <c r="K314" s="29" t="n">
        <f aca="false">VLOOKUP(G314,model!$F$2:$K$620,6,0)</f>
        <v>299</v>
      </c>
      <c r="L314" s="20" t="n">
        <f aca="false">VLOOKUP(E314,product_2!$B$2:$C$46,2,0)</f>
        <v>0</v>
      </c>
    </row>
    <row r="315" s="29" customFormat="true" ht="13.8" hidden="false" customHeight="false" outlineLevel="0" collapsed="false">
      <c r="A315" s="20" t="s">
        <v>24</v>
      </c>
      <c r="B315" s="33" t="s">
        <v>389</v>
      </c>
      <c r="C315" s="14" t="s">
        <v>75</v>
      </c>
      <c r="D315" s="14" t="s">
        <v>744</v>
      </c>
      <c r="E315" s="14" t="s">
        <v>744</v>
      </c>
      <c r="F315" s="29" t="str">
        <f aca="false">SUBSTITUTE(A315," ","_")&amp;"_"&amp;SUBSTITUTE(B315," ","_")&amp;"_"&amp;SUBSTITUTE(C315," ","_")&amp;"_"&amp;SUBSTITUTE(D315," ","_")</f>
        <v>KIA_Carnival_LX_AT_CRDi_(SWB)_8_Seater_2007_-_on_N87L</v>
      </c>
      <c r="G315" s="29" t="str">
        <f aca="false">SUBSTITUTE(A315," ","_")&amp;"_"&amp;SUBSTITUTE(B315," ","_")&amp;"_"&amp;SUBSTITUTE(C315," ","_")</f>
        <v>KIA_Carnival_LX_AT_CRDi_(SWB)_8_Seater_2007_-_on</v>
      </c>
      <c r="H315" s="20" t="str">
        <f aca="false">D315</f>
        <v>N87L</v>
      </c>
      <c r="I315" s="20" t="str">
        <f aca="false">E315</f>
        <v>N87L</v>
      </c>
      <c r="K315" s="29" t="n">
        <f aca="false">VLOOKUP(G315,model!$F$2:$K$620,6,0)</f>
        <v>300</v>
      </c>
      <c r="L315" s="20" t="n">
        <f aca="false">VLOOKUP(E315,product_2!$B$2:$C$46,2,0)</f>
        <v>0</v>
      </c>
    </row>
    <row r="316" s="29" customFormat="true" ht="13.8" hidden="false" customHeight="false" outlineLevel="0" collapsed="false">
      <c r="A316" s="20" t="s">
        <v>24</v>
      </c>
      <c r="B316" s="33" t="s">
        <v>390</v>
      </c>
      <c r="C316" s="14" t="s">
        <v>75</v>
      </c>
      <c r="D316" s="14" t="s">
        <v>744</v>
      </c>
      <c r="E316" s="14" t="s">
        <v>744</v>
      </c>
      <c r="F316" s="29" t="str">
        <f aca="false">SUBSTITUTE(A316," ","_")&amp;"_"&amp;SUBSTITUTE(B316," ","_")&amp;"_"&amp;SUBSTITUTE(C316," ","_")&amp;"_"&amp;SUBSTITUTE(D316," ","_")</f>
        <v>KIA_Carnival_LX_AT_CRDi_(LWB)_2007_-_on_N87L</v>
      </c>
      <c r="G316" s="29" t="str">
        <f aca="false">SUBSTITUTE(A316," ","_")&amp;"_"&amp;SUBSTITUTE(B316," ","_")&amp;"_"&amp;SUBSTITUTE(C316," ","_")</f>
        <v>KIA_Carnival_LX_AT_CRDi_(LWB)_2007_-_on</v>
      </c>
      <c r="H316" s="20" t="str">
        <f aca="false">D316</f>
        <v>N87L</v>
      </c>
      <c r="I316" s="20" t="str">
        <f aca="false">E316</f>
        <v>N87L</v>
      </c>
      <c r="K316" s="29" t="n">
        <f aca="false">VLOOKUP(G316,model!$F$2:$K$620,6,0)</f>
        <v>301</v>
      </c>
      <c r="L316" s="20" t="n">
        <f aca="false">VLOOKUP(E316,product_2!$B$2:$C$46,2,0)</f>
        <v>0</v>
      </c>
    </row>
    <row r="317" s="29" customFormat="true" ht="13.8" hidden="false" customHeight="false" outlineLevel="0" collapsed="false">
      <c r="A317" s="20" t="s">
        <v>24</v>
      </c>
      <c r="B317" s="33" t="s">
        <v>391</v>
      </c>
      <c r="C317" s="14" t="s">
        <v>75</v>
      </c>
      <c r="D317" s="14" t="s">
        <v>744</v>
      </c>
      <c r="E317" s="14" t="s">
        <v>744</v>
      </c>
      <c r="F317" s="29" t="str">
        <f aca="false">SUBSTITUTE(A317," ","_")&amp;"_"&amp;SUBSTITUTE(B317," ","_")&amp;"_"&amp;SUBSTITUTE(C317," ","_")&amp;"_"&amp;SUBSTITUTE(D317," ","_")</f>
        <v>KIA_Carnival_EX_AT_CRDi_(SWB)_8_Seater_2007_-_on_N87L</v>
      </c>
      <c r="G317" s="29" t="str">
        <f aca="false">SUBSTITUTE(A317," ","_")&amp;"_"&amp;SUBSTITUTE(B317," ","_")&amp;"_"&amp;SUBSTITUTE(C317," ","_")</f>
        <v>KIA_Carnival_EX_AT_CRDi_(SWB)_8_Seater_2007_-_on</v>
      </c>
      <c r="H317" s="20" t="str">
        <f aca="false">D317</f>
        <v>N87L</v>
      </c>
      <c r="I317" s="20" t="str">
        <f aca="false">E317</f>
        <v>N87L</v>
      </c>
      <c r="K317" s="29" t="n">
        <f aca="false">VLOOKUP(G317,model!$F$2:$K$620,6,0)</f>
        <v>302</v>
      </c>
      <c r="L317" s="20" t="n">
        <f aca="false">VLOOKUP(E317,product_2!$B$2:$C$46,2,0)</f>
        <v>0</v>
      </c>
    </row>
    <row r="318" s="29" customFormat="true" ht="13.8" hidden="false" customHeight="false" outlineLevel="0" collapsed="false">
      <c r="A318" s="20" t="s">
        <v>24</v>
      </c>
      <c r="B318" s="33" t="s">
        <v>392</v>
      </c>
      <c r="C318" s="14" t="s">
        <v>75</v>
      </c>
      <c r="D318" s="14" t="s">
        <v>744</v>
      </c>
      <c r="E318" s="14" t="s">
        <v>744</v>
      </c>
      <c r="F318" s="29" t="str">
        <f aca="false">SUBSTITUTE(A318," ","_")&amp;"_"&amp;SUBSTITUTE(B318," ","_")&amp;"_"&amp;SUBSTITUTE(C318," ","_")&amp;"_"&amp;SUBSTITUTE(D318," ","_")</f>
        <v>KIA_Carnival_EX_AT_CRDi_(LWB)__2007_-_on_N87L</v>
      </c>
      <c r="G318" s="29" t="str">
        <f aca="false">SUBSTITUTE(A318," ","_")&amp;"_"&amp;SUBSTITUTE(B318," ","_")&amp;"_"&amp;SUBSTITUTE(C318," ","_")</f>
        <v>KIA_Carnival_EX_AT_CRDi_(LWB)__2007_-_on</v>
      </c>
      <c r="H318" s="20" t="str">
        <f aca="false">D318</f>
        <v>N87L</v>
      </c>
      <c r="I318" s="20" t="str">
        <f aca="false">E318</f>
        <v>N87L</v>
      </c>
      <c r="K318" s="29" t="n">
        <f aca="false">VLOOKUP(G318,model!$F$2:$K$620,6,0)</f>
        <v>303</v>
      </c>
      <c r="L318" s="20" t="n">
        <f aca="false">VLOOKUP(E318,product_2!$B$2:$C$46,2,0)</f>
        <v>0</v>
      </c>
    </row>
    <row r="319" s="29" customFormat="true" ht="13.8" hidden="false" customHeight="false" outlineLevel="0" collapsed="false">
      <c r="A319" s="20" t="s">
        <v>24</v>
      </c>
      <c r="B319" s="20" t="s">
        <v>393</v>
      </c>
      <c r="C319" s="41"/>
      <c r="D319" s="41"/>
      <c r="E319" s="41" t="s">
        <v>808</v>
      </c>
      <c r="F319" s="29" t="str">
        <f aca="false">SUBSTITUTE(A319," ","_")&amp;"_"&amp;SUBSTITUTE(B319," ","_")&amp;"_"&amp;SUBSTITUTE(C319," ","_")&amp;"_"&amp;SUBSTITUTE(D319," ","_")</f>
        <v>KIA_KIA_Forte__</v>
      </c>
      <c r="G319" s="29" t="str">
        <f aca="false">SUBSTITUTE(A319," ","_")&amp;"_"&amp;SUBSTITUTE(B319," ","_")&amp;"_"&amp;SUBSTITUTE(C319," ","_")</f>
        <v>KIA_KIA_Forte_</v>
      </c>
      <c r="H319" s="20"/>
      <c r="I319" s="20" t="str">
        <f aca="false">E319</f>
        <v>L23L</v>
      </c>
      <c r="K319" s="29" t="n">
        <f aca="false">VLOOKUP(G319,model!$F$2:$K$620,6,0)</f>
        <v>304</v>
      </c>
      <c r="L319" s="20" t="n">
        <f aca="false">VLOOKUP(E319,product_2!$B$2:$C$46,2,0)</f>
        <v>0</v>
      </c>
    </row>
    <row r="320" s="29" customFormat="true" ht="13.8" hidden="false" customHeight="false" outlineLevel="0" collapsed="false">
      <c r="A320" s="20" t="s">
        <v>24</v>
      </c>
      <c r="B320" s="20" t="s">
        <v>394</v>
      </c>
      <c r="C320" s="20"/>
      <c r="D320" s="20"/>
      <c r="E320" s="20" t="s">
        <v>744</v>
      </c>
      <c r="F320" s="29" t="str">
        <f aca="false">SUBSTITUTE(A320," ","_")&amp;"_"&amp;SUBSTITUTE(B320," ","_")&amp;"_"&amp;SUBSTITUTE(C320," ","_")&amp;"_"&amp;SUBSTITUTE(D320," ","_")</f>
        <v>KIA_K2700__</v>
      </c>
      <c r="G320" s="29" t="str">
        <f aca="false">SUBSTITUTE(A320," ","_")&amp;"_"&amp;SUBSTITUTE(B320," ","_")&amp;"_"&amp;SUBSTITUTE(C320," ","_")</f>
        <v>KIA_K2700_</v>
      </c>
      <c r="H320" s="20"/>
      <c r="I320" s="20" t="str">
        <f aca="false">E320</f>
        <v>N87L</v>
      </c>
      <c r="K320" s="29" t="n">
        <f aca="false">VLOOKUP(G320,model!$F$2:$K$620,6,0)</f>
        <v>305</v>
      </c>
      <c r="L320" s="20" t="n">
        <f aca="false">VLOOKUP(E320,product_2!$B$2:$C$46,2,0)</f>
        <v>0</v>
      </c>
    </row>
    <row r="321" s="29" customFormat="true" ht="13.8" hidden="false" customHeight="false" outlineLevel="0" collapsed="false">
      <c r="A321" s="20" t="s">
        <v>24</v>
      </c>
      <c r="B321" s="20" t="s">
        <v>395</v>
      </c>
      <c r="C321" s="30"/>
      <c r="D321" s="30"/>
      <c r="E321" s="30" t="s">
        <v>816</v>
      </c>
      <c r="F321" s="29" t="str">
        <f aca="false">SUBSTITUTE(A321," ","_")&amp;"_"&amp;SUBSTITUTE(B321," ","_")&amp;"_"&amp;SUBSTITUTE(C321," ","_")&amp;"_"&amp;SUBSTITUTE(D321," ","_")</f>
        <v>KIA_Mojave_Gas__</v>
      </c>
      <c r="G321" s="29" t="str">
        <f aca="false">SUBSTITUTE(A321," ","_")&amp;"_"&amp;SUBSTITUTE(B321," ","_")&amp;"_"&amp;SUBSTITUTE(C321," ","_")</f>
        <v>KIA_Mojave_Gas_</v>
      </c>
      <c r="H321" s="20"/>
      <c r="I321" s="20" t="str">
        <f aca="false">E321</f>
        <v>L26L</v>
      </c>
      <c r="K321" s="29" t="n">
        <f aca="false">VLOOKUP(G321,model!$F$2:$K$620,6,0)</f>
        <v>306</v>
      </c>
      <c r="L321" s="20" t="n">
        <f aca="false">VLOOKUP(E321,product_2!$B$2:$C$46,2,0)</f>
        <v>0</v>
      </c>
    </row>
    <row r="322" s="29" customFormat="true" ht="13.8" hidden="false" customHeight="false" outlineLevel="0" collapsed="false">
      <c r="A322" s="20" t="s">
        <v>24</v>
      </c>
      <c r="B322" s="33" t="s">
        <v>396</v>
      </c>
      <c r="C322" s="14" t="s">
        <v>75</v>
      </c>
      <c r="D322" s="14" t="s">
        <v>742</v>
      </c>
      <c r="E322" s="14" t="s">
        <v>817</v>
      </c>
      <c r="F322" s="29" t="str">
        <f aca="false">SUBSTITUTE(A322," ","_")&amp;"_"&amp;SUBSTITUTE(B322," ","_")&amp;"_"&amp;SUBSTITUTE(C322," ","_")&amp;"_"&amp;SUBSTITUTE(D322," ","_")</f>
        <v>KIA_Picanto_DLX_MT__2007_-_on_NS40L</v>
      </c>
      <c r="G322" s="29" t="str">
        <f aca="false">SUBSTITUTE(A322," ","_")&amp;"_"&amp;SUBSTITUTE(B322," ","_")&amp;"_"&amp;SUBSTITUTE(C322," ","_")</f>
        <v>KIA_Picanto_DLX_MT__2007_-_on</v>
      </c>
      <c r="H322" s="20" t="str">
        <f aca="false">D322</f>
        <v>NS40L</v>
      </c>
      <c r="I322" s="20" t="str">
        <f aca="false">E322</f>
        <v>B21L</v>
      </c>
      <c r="K322" s="29" t="n">
        <f aca="false">VLOOKUP(G322,model!$F$2:$K$620,6,0)</f>
        <v>307</v>
      </c>
      <c r="L322" s="20" t="n">
        <f aca="false">VLOOKUP(E322,product_2!$B$2:$C$46,2,0)</f>
        <v>0</v>
      </c>
    </row>
    <row r="323" s="29" customFormat="true" ht="13.8" hidden="false" customHeight="false" outlineLevel="0" collapsed="false">
      <c r="A323" s="20" t="s">
        <v>24</v>
      </c>
      <c r="B323" s="33" t="s">
        <v>397</v>
      </c>
      <c r="C323" s="14" t="s">
        <v>75</v>
      </c>
      <c r="D323" s="14" t="s">
        <v>742</v>
      </c>
      <c r="E323" s="14" t="s">
        <v>817</v>
      </c>
      <c r="F323" s="29" t="str">
        <f aca="false">SUBSTITUTE(A323," ","_")&amp;"_"&amp;SUBSTITUTE(B323," ","_")&amp;"_"&amp;SUBSTITUTE(C323," ","_")&amp;"_"&amp;SUBSTITUTE(D323," ","_")</f>
        <v>KIA_Picanto_DLX_AT__2007_-_on_NS40L</v>
      </c>
      <c r="G323" s="29" t="str">
        <f aca="false">SUBSTITUTE(A323," ","_")&amp;"_"&amp;SUBSTITUTE(B323," ","_")&amp;"_"&amp;SUBSTITUTE(C323," ","_")</f>
        <v>KIA_Picanto_DLX_AT__2007_-_on</v>
      </c>
      <c r="H323" s="20" t="str">
        <f aca="false">D323</f>
        <v>NS40L</v>
      </c>
      <c r="I323" s="20" t="str">
        <f aca="false">E323</f>
        <v>B21L</v>
      </c>
      <c r="K323" s="29" t="n">
        <f aca="false">VLOOKUP(G323,model!$F$2:$K$620,6,0)</f>
        <v>308</v>
      </c>
      <c r="L323" s="20" t="n">
        <f aca="false">VLOOKUP(E323,product_2!$B$2:$C$46,2,0)</f>
        <v>0</v>
      </c>
    </row>
    <row r="324" s="29" customFormat="true" ht="13.8" hidden="false" customHeight="false" outlineLevel="0" collapsed="false">
      <c r="A324" s="20"/>
      <c r="B324" s="20"/>
      <c r="C324" s="20"/>
      <c r="D324" s="20"/>
      <c r="E324" s="20"/>
      <c r="F324" s="29" t="str">
        <f aca="false">SUBSTITUTE(A324," ","_")&amp;"_"&amp;SUBSTITUTE(B324," ","_")&amp;"_"&amp;SUBSTITUTE(C324," ","_")&amp;"_"&amp;SUBSTITUTE(D324," ","_")</f>
        <v>___</v>
      </c>
      <c r="G324" s="29" t="str">
        <f aca="false">SUBSTITUTE(A324," ","_")&amp;"_"&amp;SUBSTITUTE(B324," ","_")&amp;"_"&amp;SUBSTITUTE(C324," ","_")</f>
        <v>__</v>
      </c>
      <c r="H324" s="20"/>
      <c r="I324" s="20"/>
      <c r="K324" s="29" t="e">
        <f aca="false">VLOOKUP(G324,model!$F$2:$K$620,6,0)</f>
        <v>#N/A</v>
      </c>
      <c r="L324" s="20" t="e">
        <f aca="false">VLOOKUP(E324,product_2!$B$2:$C$46,2,0)</f>
        <v>#N/A</v>
      </c>
    </row>
    <row r="325" s="31" customFormat="true" ht="13.8" hidden="false" customHeight="false" outlineLevel="0" collapsed="false">
      <c r="F325" s="29" t="str">
        <f aca="false">SUBSTITUTE(A325," ","_")&amp;"_"&amp;SUBSTITUTE(B325," ","_")&amp;"_"&amp;SUBSTITUTE(C325," ","_")&amp;"_"&amp;SUBSTITUTE(D325," ","_")</f>
        <v>___</v>
      </c>
      <c r="G325" s="29" t="str">
        <f aca="false">SUBSTITUTE(A325," ","_")&amp;"_"&amp;SUBSTITUTE(B325," ","_")&amp;"_"&amp;SUBSTITUTE(C325," ","_")</f>
        <v>__</v>
      </c>
      <c r="H325" s="20"/>
      <c r="I325" s="20"/>
      <c r="K325" s="29" t="e">
        <f aca="false">VLOOKUP(G325,model!$F$2:$K$620,6,0)</f>
        <v>#N/A</v>
      </c>
      <c r="L325" s="20" t="e">
        <f aca="false">VLOOKUP(E325,product_2!$B$2:$C$46,2,0)</f>
        <v>#N/A</v>
      </c>
    </row>
    <row r="326" s="29" customFormat="true" ht="13.8" hidden="false" customHeight="false" outlineLevel="0" collapsed="false">
      <c r="A326" s="43" t="s">
        <v>21</v>
      </c>
      <c r="B326" s="43"/>
      <c r="F326" s="29" t="str">
        <f aca="false">SUBSTITUTE(A326," ","_")&amp;"_"&amp;SUBSTITUTE(B326," ","_")&amp;"_"&amp;SUBSTITUTE(C326," ","_")&amp;"_"&amp;SUBSTITUTE(D326," ","_")</f>
        <v>HYUNDAI___</v>
      </c>
      <c r="G326" s="29" t="str">
        <f aca="false">SUBSTITUTE(A326," ","_")&amp;"_"&amp;SUBSTITUTE(B326," ","_")&amp;"_"&amp;SUBSTITUTE(C326," ","_")</f>
        <v>HYUNDAI__</v>
      </c>
      <c r="H326" s="20"/>
      <c r="I326" s="20"/>
      <c r="K326" s="29" t="e">
        <f aca="false">VLOOKUP(G326,model!$F$2:$K$620,6,0)</f>
        <v>#N/A</v>
      </c>
      <c r="L326" s="20" t="e">
        <f aca="false">VLOOKUP(E326,product_2!$B$2:$C$46,2,0)</f>
        <v>#N/A</v>
      </c>
    </row>
    <row r="327" s="29" customFormat="true" ht="13.8" hidden="false" customHeight="false" outlineLevel="0" collapsed="false">
      <c r="F327" s="29" t="str">
        <f aca="false">SUBSTITUTE(A327," ","_")&amp;"_"&amp;SUBSTITUTE(B327," ","_")&amp;"_"&amp;SUBSTITUTE(C327," ","_")&amp;"_"&amp;SUBSTITUTE(D327," ","_")</f>
        <v>___</v>
      </c>
      <c r="G327" s="29" t="str">
        <f aca="false">SUBSTITUTE(A327," ","_")&amp;"_"&amp;SUBSTITUTE(B327," ","_")&amp;"_"&amp;SUBSTITUTE(C327," ","_")</f>
        <v>__</v>
      </c>
      <c r="H327" s="20"/>
      <c r="I327" s="20"/>
      <c r="K327" s="29" t="e">
        <f aca="false">VLOOKUP(G327,model!$F$2:$K$620,6,0)</f>
        <v>#N/A</v>
      </c>
      <c r="L327" s="20" t="e">
        <f aca="false">VLOOKUP(E327,product_2!$B$2:$C$46,2,0)</f>
        <v>#N/A</v>
      </c>
    </row>
    <row r="328" s="29" customFormat="true" ht="13.8" hidden="false" customHeight="false" outlineLevel="0" collapsed="false">
      <c r="A328" s="20" t="s">
        <v>801</v>
      </c>
      <c r="B328" s="20" t="s">
        <v>788</v>
      </c>
      <c r="C328" s="20" t="s">
        <v>790</v>
      </c>
      <c r="D328" s="20" t="s">
        <v>791</v>
      </c>
      <c r="E328" s="20" t="s">
        <v>792</v>
      </c>
      <c r="F328" s="29" t="str">
        <f aca="false">SUBSTITUTE(A328," ","_")&amp;"_"&amp;SUBSTITUTE(B328," ","_")&amp;"_"&amp;SUBSTITUTE(C328," ","_")&amp;"_"&amp;SUBSTITUTE(D328," ","_")</f>
        <v>Brand__Make_Year_Model_OE_Battery_</v>
      </c>
      <c r="G328" s="29" t="str">
        <f aca="false">SUBSTITUTE(A328," ","_")&amp;"_"&amp;SUBSTITUTE(B328," ","_")&amp;"_"&amp;SUBSTITUTE(C328," ","_")</f>
        <v>Brand__Make_Year_Model</v>
      </c>
      <c r="H328" s="20" t="str">
        <f aca="false">D328</f>
        <v>OE Battery</v>
      </c>
      <c r="I328" s="20" t="str">
        <f aca="false">E328</f>
        <v>Energizer Replacement</v>
      </c>
      <c r="K328" s="29" t="e">
        <f aca="false">VLOOKUP(G328,model!$F$2:$K$620,6,0)</f>
        <v>#N/A</v>
      </c>
      <c r="L328" s="20" t="e">
        <f aca="false">VLOOKUP(E328,product_2!$B$2:$C$46,2,0)</f>
        <v>#N/A</v>
      </c>
    </row>
    <row r="329" s="29" customFormat="true" ht="13.8" hidden="false" customHeight="false" outlineLevel="0" collapsed="false">
      <c r="A329" s="20"/>
      <c r="B329" s="20"/>
      <c r="C329" s="20"/>
      <c r="D329" s="20"/>
      <c r="E329" s="20"/>
      <c r="F329" s="29" t="str">
        <f aca="false">SUBSTITUTE(A329," ","_")&amp;"_"&amp;SUBSTITUTE(B329," ","_")&amp;"_"&amp;SUBSTITUTE(C329," ","_")&amp;"_"&amp;SUBSTITUTE(D329," ","_")</f>
        <v>___</v>
      </c>
      <c r="G329" s="29" t="str">
        <f aca="false">SUBSTITUTE(A329," ","_")&amp;"_"&amp;SUBSTITUTE(B329," ","_")&amp;"_"&amp;SUBSTITUTE(C329," ","_")</f>
        <v>__</v>
      </c>
      <c r="H329" s="20"/>
      <c r="I329" s="20"/>
      <c r="K329" s="29" t="e">
        <f aca="false">VLOOKUP(G329,model!$F$2:$K$620,6,0)</f>
        <v>#N/A</v>
      </c>
      <c r="L329" s="20" t="e">
        <f aca="false">VLOOKUP(E329,product_2!$B$2:$C$46,2,0)</f>
        <v>#N/A</v>
      </c>
    </row>
    <row r="330" s="29" customFormat="true" ht="13.8" hidden="false" customHeight="false" outlineLevel="0" collapsed="false">
      <c r="A330" s="20" t="s">
        <v>21</v>
      </c>
      <c r="B330" s="20" t="s">
        <v>282</v>
      </c>
      <c r="C330" s="20" t="s">
        <v>283</v>
      </c>
      <c r="D330" s="20" t="s">
        <v>728</v>
      </c>
      <c r="E330" s="20" t="s">
        <v>805</v>
      </c>
      <c r="F330" s="29" t="str">
        <f aca="false">SUBSTITUTE(A330," ","_")&amp;"_"&amp;SUBSTITUTE(B330," ","_")&amp;"_"&amp;SUBSTITUTE(C330," ","_")&amp;"_"&amp;SUBSTITUTE(D330," ","_")</f>
        <v>HYUNDAI_Grace_(Gasoline_1995_-_on_N50</v>
      </c>
      <c r="G330" s="29" t="str">
        <f aca="false">SUBSTITUTE(A330," ","_")&amp;"_"&amp;SUBSTITUTE(B330," ","_")&amp;"_"&amp;SUBSTITUTE(C330," ","_")</f>
        <v>HYUNDAI_Grace_(Gasoline_1995_-_on</v>
      </c>
      <c r="H330" s="20" t="str">
        <f aca="false">D330</f>
        <v>N50</v>
      </c>
      <c r="I330" s="20" t="str">
        <f aca="false">E330</f>
        <v>D26L</v>
      </c>
      <c r="K330" s="29" t="n">
        <f aca="false">VLOOKUP(G330,model!$F$2:$K$620,6,0)</f>
        <v>205</v>
      </c>
      <c r="L330" s="20" t="n">
        <f aca="false">VLOOKUP(E330,product_2!$B$2:$C$46,2,0)</f>
        <v>0</v>
      </c>
    </row>
    <row r="331" s="29" customFormat="true" ht="13.8" hidden="false" customHeight="false" outlineLevel="0" collapsed="false">
      <c r="A331" s="20" t="s">
        <v>21</v>
      </c>
      <c r="B331" s="20" t="s">
        <v>284</v>
      </c>
      <c r="C331" s="20" t="s">
        <v>285</v>
      </c>
      <c r="D331" s="20" t="s">
        <v>718</v>
      </c>
      <c r="E331" s="20" t="s">
        <v>803</v>
      </c>
      <c r="F331" s="29" t="str">
        <f aca="false">SUBSTITUTE(A331," ","_")&amp;"_"&amp;SUBSTITUTE(B331," ","_")&amp;"_"&amp;SUBSTITUTE(C331," ","_")&amp;"_"&amp;SUBSTITUTE(D331," ","_")</f>
        <v>HYUNDAI_08_Grand_Starex_TCI_GL_MT_10_2007_-_on__N70</v>
      </c>
      <c r="G331" s="29" t="str">
        <f aca="false">SUBSTITUTE(A331," ","_")&amp;"_"&amp;SUBSTITUTE(B331," ","_")&amp;"_"&amp;SUBSTITUTE(C331," ","_")</f>
        <v>HYUNDAI_08_Grand_Starex_TCI_GL_MT_10_2007_-_on_</v>
      </c>
      <c r="H331" s="20" t="str">
        <f aca="false">D331</f>
        <v>N70</v>
      </c>
      <c r="I331" s="20" t="str">
        <f aca="false">E331</f>
        <v>D31R</v>
      </c>
      <c r="K331" s="29" t="n">
        <f aca="false">VLOOKUP(G331,model!$F$2:$K$620,6,0)</f>
        <v>206</v>
      </c>
      <c r="L331" s="20" t="n">
        <f aca="false">VLOOKUP(E331,product_2!$B$2:$C$46,2,0)</f>
        <v>0</v>
      </c>
    </row>
    <row r="332" s="29" customFormat="true" ht="13.8" hidden="false" customHeight="false" outlineLevel="0" collapsed="false">
      <c r="A332" s="20" t="s">
        <v>21</v>
      </c>
      <c r="B332" s="20" t="s">
        <v>286</v>
      </c>
      <c r="C332" s="20" t="s">
        <v>285</v>
      </c>
      <c r="D332" s="20" t="s">
        <v>718</v>
      </c>
      <c r="E332" s="20" t="s">
        <v>803</v>
      </c>
      <c r="F332" s="29" t="str">
        <f aca="false">SUBSTITUTE(A332," ","_")&amp;"_"&amp;SUBSTITUTE(B332," ","_")&amp;"_"&amp;SUBSTITUTE(C332," ","_")&amp;"_"&amp;SUBSTITUTE(D332," ","_")</f>
        <v>HYUNDAI_08_Grand_Starex_TCI_GL_MT_12_2007_-_on__N70</v>
      </c>
      <c r="G332" s="29" t="str">
        <f aca="false">SUBSTITUTE(A332," ","_")&amp;"_"&amp;SUBSTITUTE(B332," ","_")&amp;"_"&amp;SUBSTITUTE(C332," ","_")</f>
        <v>HYUNDAI_08_Grand_Starex_TCI_GL_MT_12_2007_-_on_</v>
      </c>
      <c r="H332" s="20" t="str">
        <f aca="false">D332</f>
        <v>N70</v>
      </c>
      <c r="I332" s="20" t="str">
        <f aca="false">E332</f>
        <v>D31R</v>
      </c>
      <c r="K332" s="29" t="n">
        <f aca="false">VLOOKUP(G332,model!$F$2:$K$620,6,0)</f>
        <v>207</v>
      </c>
      <c r="L332" s="20" t="n">
        <f aca="false">VLOOKUP(E332,product_2!$B$2:$C$46,2,0)</f>
        <v>0</v>
      </c>
    </row>
    <row r="333" s="29" customFormat="true" ht="13.8" hidden="false" customHeight="false" outlineLevel="0" collapsed="false">
      <c r="A333" s="20" t="s">
        <v>21</v>
      </c>
      <c r="B333" s="20" t="s">
        <v>287</v>
      </c>
      <c r="C333" s="20" t="s">
        <v>285</v>
      </c>
      <c r="D333" s="20" t="s">
        <v>718</v>
      </c>
      <c r="E333" s="20" t="s">
        <v>803</v>
      </c>
      <c r="F333" s="29" t="str">
        <f aca="false">SUBSTITUTE(A333," ","_")&amp;"_"&amp;SUBSTITUTE(B333," ","_")&amp;"_"&amp;SUBSTITUTE(C333," ","_")&amp;"_"&amp;SUBSTITUTE(D333," ","_")</f>
        <v>HYUNDAI_08_Grand_Starex_TCI_GLS_AT_10_2007_-_on__N70</v>
      </c>
      <c r="G333" s="29" t="str">
        <f aca="false">SUBSTITUTE(A333," ","_")&amp;"_"&amp;SUBSTITUTE(B333," ","_")&amp;"_"&amp;SUBSTITUTE(C333," ","_")</f>
        <v>HYUNDAI_08_Grand_Starex_TCI_GLS_AT_10_2007_-_on_</v>
      </c>
      <c r="H333" s="20" t="str">
        <f aca="false">D333</f>
        <v>N70</v>
      </c>
      <c r="I333" s="20" t="str">
        <f aca="false">E333</f>
        <v>D31R</v>
      </c>
      <c r="K333" s="29" t="n">
        <f aca="false">VLOOKUP(G333,model!$F$2:$K$620,6,0)</f>
        <v>208</v>
      </c>
      <c r="L333" s="20" t="n">
        <f aca="false">VLOOKUP(E333,product_2!$B$2:$C$46,2,0)</f>
        <v>0</v>
      </c>
    </row>
    <row r="334" s="29" customFormat="true" ht="13.8" hidden="false" customHeight="false" outlineLevel="0" collapsed="false">
      <c r="A334" s="20" t="s">
        <v>21</v>
      </c>
      <c r="B334" s="20" t="s">
        <v>288</v>
      </c>
      <c r="C334" s="20" t="s">
        <v>285</v>
      </c>
      <c r="D334" s="20" t="s">
        <v>718</v>
      </c>
      <c r="E334" s="20" t="s">
        <v>803</v>
      </c>
      <c r="F334" s="29" t="str">
        <f aca="false">SUBSTITUTE(A334," ","_")&amp;"_"&amp;SUBSTITUTE(B334," ","_")&amp;"_"&amp;SUBSTITUTE(C334," ","_")&amp;"_"&amp;SUBSTITUTE(D334," ","_")</f>
        <v>HYUNDAI_08_Grand_Starex_CRDi_VGT_GLS_MT_10S_2007_-_on__N70</v>
      </c>
      <c r="G334" s="29" t="str">
        <f aca="false">SUBSTITUTE(A334," ","_")&amp;"_"&amp;SUBSTITUTE(B334," ","_")&amp;"_"&amp;SUBSTITUTE(C334," ","_")</f>
        <v>HYUNDAI_08_Grand_Starex_CRDi_VGT_GLS_MT_10S_2007_-_on_</v>
      </c>
      <c r="H334" s="20" t="str">
        <f aca="false">D334</f>
        <v>N70</v>
      </c>
      <c r="I334" s="20" t="str">
        <f aca="false">E334</f>
        <v>D31R</v>
      </c>
      <c r="K334" s="29" t="n">
        <f aca="false">VLOOKUP(G334,model!$F$2:$K$620,6,0)</f>
        <v>209</v>
      </c>
      <c r="L334" s="20" t="n">
        <f aca="false">VLOOKUP(E334,product_2!$B$2:$C$46,2,0)</f>
        <v>0</v>
      </c>
    </row>
    <row r="335" s="29" customFormat="true" ht="13.8" hidden="false" customHeight="false" outlineLevel="0" collapsed="false">
      <c r="A335" s="20" t="s">
        <v>21</v>
      </c>
      <c r="B335" s="20" t="s">
        <v>289</v>
      </c>
      <c r="C335" s="20" t="s">
        <v>285</v>
      </c>
      <c r="D335" s="20" t="s">
        <v>718</v>
      </c>
      <c r="E335" s="20" t="s">
        <v>803</v>
      </c>
      <c r="F335" s="29" t="str">
        <f aca="false">SUBSTITUTE(A335," ","_")&amp;"_"&amp;SUBSTITUTE(B335," ","_")&amp;"_"&amp;SUBSTITUTE(C335," ","_")&amp;"_"&amp;SUBSTITUTE(D335," ","_")</f>
        <v>HYUNDAI_08_Grand_Starex_CRDi_VGT_GLS_MT_12S_2007_-_on__N70</v>
      </c>
      <c r="G335" s="29" t="str">
        <f aca="false">SUBSTITUTE(A335," ","_")&amp;"_"&amp;SUBSTITUTE(B335," ","_")&amp;"_"&amp;SUBSTITUTE(C335," ","_")</f>
        <v>HYUNDAI_08_Grand_Starex_CRDi_VGT_GLS_MT_12S_2007_-_on_</v>
      </c>
      <c r="H335" s="20" t="str">
        <f aca="false">D335</f>
        <v>N70</v>
      </c>
      <c r="I335" s="20" t="str">
        <f aca="false">E335</f>
        <v>D31R</v>
      </c>
      <c r="K335" s="29" t="n">
        <f aca="false">VLOOKUP(G335,model!$F$2:$K$620,6,0)</f>
        <v>210</v>
      </c>
      <c r="L335" s="20" t="n">
        <f aca="false">VLOOKUP(E335,product_2!$B$2:$C$46,2,0)</f>
        <v>0</v>
      </c>
    </row>
    <row r="336" s="29" customFormat="true" ht="13.8" hidden="false" customHeight="false" outlineLevel="0" collapsed="false">
      <c r="A336" s="20" t="s">
        <v>21</v>
      </c>
      <c r="B336" s="20" t="s">
        <v>290</v>
      </c>
      <c r="C336" s="20" t="s">
        <v>285</v>
      </c>
      <c r="D336" s="20" t="s">
        <v>718</v>
      </c>
      <c r="E336" s="20" t="s">
        <v>803</v>
      </c>
      <c r="F336" s="29" t="str">
        <f aca="false">SUBSTITUTE(A336," ","_")&amp;"_"&amp;SUBSTITUTE(B336," ","_")&amp;"_"&amp;SUBSTITUTE(C336," ","_")&amp;"_"&amp;SUBSTITUTE(D336," ","_")</f>
        <v>HYUNDAI_08_Grand_Starex_CRDi_VGT_GLS_AT_12S_2007_-_on__N70</v>
      </c>
      <c r="G336" s="29" t="str">
        <f aca="false">SUBSTITUTE(A336," ","_")&amp;"_"&amp;SUBSTITUTE(B336," ","_")&amp;"_"&amp;SUBSTITUTE(C336," ","_")</f>
        <v>HYUNDAI_08_Grand_Starex_CRDi_VGT_GLS_AT_12S_2007_-_on_</v>
      </c>
      <c r="H336" s="20" t="str">
        <f aca="false">D336</f>
        <v>N70</v>
      </c>
      <c r="I336" s="20" t="str">
        <f aca="false">E336</f>
        <v>D31R</v>
      </c>
      <c r="K336" s="29" t="n">
        <f aca="false">VLOOKUP(G336,model!$F$2:$K$620,6,0)</f>
        <v>211</v>
      </c>
      <c r="L336" s="20" t="n">
        <f aca="false">VLOOKUP(E336,product_2!$B$2:$C$46,2,0)</f>
        <v>0</v>
      </c>
    </row>
    <row r="337" s="29" customFormat="true" ht="13.8" hidden="false" customHeight="false" outlineLevel="0" collapsed="false">
      <c r="A337" s="20" t="s">
        <v>21</v>
      </c>
      <c r="B337" s="20" t="s">
        <v>291</v>
      </c>
      <c r="C337" s="20" t="s">
        <v>285</v>
      </c>
      <c r="D337" s="20" t="s">
        <v>718</v>
      </c>
      <c r="E337" s="20" t="s">
        <v>803</v>
      </c>
      <c r="F337" s="29" t="str">
        <f aca="false">SUBSTITUTE(A337," ","_")&amp;"_"&amp;SUBSTITUTE(B337," ","_")&amp;"_"&amp;SUBSTITUTE(C337," ","_")&amp;"_"&amp;SUBSTITUTE(D337," ","_")</f>
        <v>HYUNDAI_08_Grand_Starex_CRDi_VGT_Gold_AT_10S_2007_-_on__N70</v>
      </c>
      <c r="G337" s="29" t="str">
        <f aca="false">SUBSTITUTE(A337," ","_")&amp;"_"&amp;SUBSTITUTE(B337," ","_")&amp;"_"&amp;SUBSTITUTE(C337," ","_")</f>
        <v>HYUNDAI_08_Grand_Starex_CRDi_VGT_Gold_AT_10S_2007_-_on_</v>
      </c>
      <c r="H337" s="20" t="str">
        <f aca="false">D337</f>
        <v>N70</v>
      </c>
      <c r="I337" s="20" t="str">
        <f aca="false">E337</f>
        <v>D31R</v>
      </c>
      <c r="K337" s="29" t="n">
        <f aca="false">VLOOKUP(G337,model!$F$2:$K$620,6,0)</f>
        <v>212</v>
      </c>
      <c r="L337" s="20" t="n">
        <f aca="false">VLOOKUP(E337,product_2!$B$2:$C$46,2,0)</f>
        <v>0</v>
      </c>
    </row>
    <row r="338" s="29" customFormat="true" ht="13.8" hidden="false" customHeight="false" outlineLevel="0" collapsed="false">
      <c r="A338" s="20" t="s">
        <v>21</v>
      </c>
      <c r="B338" s="20" t="s">
        <v>292</v>
      </c>
      <c r="C338" s="20" t="s">
        <v>285</v>
      </c>
      <c r="D338" s="20" t="s">
        <v>718</v>
      </c>
      <c r="E338" s="20" t="s">
        <v>803</v>
      </c>
      <c r="F338" s="29" t="str">
        <f aca="false">SUBSTITUTE(A338," ","_")&amp;"_"&amp;SUBSTITUTE(B338," ","_")&amp;"_"&amp;SUBSTITUTE(C338," ","_")&amp;"_"&amp;SUBSTITUTE(D338," ","_")</f>
        <v>HYUNDAI_08_Grand_Starex_CRDi_VGT_GLS_AT_5S_10S_2007_-_on__N70</v>
      </c>
      <c r="G338" s="29" t="str">
        <f aca="false">SUBSTITUTE(A338," ","_")&amp;"_"&amp;SUBSTITUTE(B338," ","_")&amp;"_"&amp;SUBSTITUTE(C338," ","_")</f>
        <v>HYUNDAI_08_Grand_Starex_CRDi_VGT_GLS_AT_5S_10S_2007_-_on_</v>
      </c>
      <c r="H338" s="20" t="str">
        <f aca="false">D338</f>
        <v>N70</v>
      </c>
      <c r="I338" s="20" t="str">
        <f aca="false">E338</f>
        <v>D31R</v>
      </c>
      <c r="K338" s="29" t="n">
        <f aca="false">VLOOKUP(G338,model!$F$2:$K$620,6,0)</f>
        <v>213</v>
      </c>
      <c r="L338" s="20" t="n">
        <f aca="false">VLOOKUP(E338,product_2!$B$2:$C$46,2,0)</f>
        <v>0</v>
      </c>
    </row>
    <row r="339" s="29" customFormat="true" ht="13.8" hidden="false" customHeight="false" outlineLevel="0" collapsed="false">
      <c r="A339" s="20" t="s">
        <v>21</v>
      </c>
      <c r="B339" s="20" t="s">
        <v>293</v>
      </c>
      <c r="C339" s="20" t="s">
        <v>283</v>
      </c>
      <c r="D339" s="20" t="s">
        <v>718</v>
      </c>
      <c r="E339" s="20" t="s">
        <v>797</v>
      </c>
      <c r="F339" s="29" t="str">
        <f aca="false">SUBSTITUTE(A339," ","_")&amp;"_"&amp;SUBSTITUTE(B339," ","_")&amp;"_"&amp;SUBSTITUTE(C339," ","_")&amp;"_"&amp;SUBSTITUTE(D339," ","_")</f>
        <v>HYUNDAI_H100/Grace_1995_-_on_N70</v>
      </c>
      <c r="G339" s="29" t="str">
        <f aca="false">SUBSTITUTE(A339," ","_")&amp;"_"&amp;SUBSTITUTE(B339," ","_")&amp;"_"&amp;SUBSTITUTE(C339," ","_")</f>
        <v>HYUNDAI_H100/Grace_1995_-_on</v>
      </c>
      <c r="H339" s="20" t="str">
        <f aca="false">D339</f>
        <v>N70</v>
      </c>
      <c r="I339" s="20" t="str">
        <f aca="false">E339</f>
        <v>D31L</v>
      </c>
      <c r="K339" s="29" t="n">
        <f aca="false">VLOOKUP(G339,model!$F$2:$K$620,6,0)</f>
        <v>214</v>
      </c>
      <c r="L339" s="20" t="n">
        <f aca="false">VLOOKUP(E339,product_2!$B$2:$C$46,2,0)</f>
        <v>0</v>
      </c>
    </row>
    <row r="340" s="29" customFormat="true" ht="13.8" hidden="false" customHeight="false" outlineLevel="0" collapsed="false">
      <c r="A340" s="20" t="s">
        <v>21</v>
      </c>
      <c r="B340" s="20" t="s">
        <v>294</v>
      </c>
      <c r="C340" s="20"/>
      <c r="D340" s="20" t="s">
        <v>718</v>
      </c>
      <c r="E340" s="20" t="s">
        <v>797</v>
      </c>
      <c r="F340" s="29" t="str">
        <f aca="false">SUBSTITUTE(A340," ","_")&amp;"_"&amp;SUBSTITUTE(B340," ","_")&amp;"_"&amp;SUBSTITUTE(C340," ","_")&amp;"_"&amp;SUBSTITUTE(D340," ","_")</f>
        <v>HYUNDAI_Porter_2.6_Diesel_(Cab_Chasis)__N70</v>
      </c>
      <c r="G340" s="29" t="str">
        <f aca="false">SUBSTITUTE(A340," ","_")&amp;"_"&amp;SUBSTITUTE(B340," ","_")&amp;"_"&amp;SUBSTITUTE(C340," ","_")</f>
        <v>HYUNDAI_Porter_2.6_Diesel_(Cab_Chasis)_</v>
      </c>
      <c r="H340" s="20" t="str">
        <f aca="false">D340</f>
        <v>N70</v>
      </c>
      <c r="I340" s="20" t="str">
        <f aca="false">E340</f>
        <v>D31L</v>
      </c>
      <c r="K340" s="29" t="n">
        <f aca="false">VLOOKUP(G340,model!$F$2:$K$620,6,0)</f>
        <v>215</v>
      </c>
      <c r="L340" s="20" t="n">
        <f aca="false">VLOOKUP(E340,product_2!$B$2:$C$46,2,0)</f>
        <v>0</v>
      </c>
    </row>
    <row r="341" s="29" customFormat="true" ht="13.8" hidden="false" customHeight="false" outlineLevel="0" collapsed="false">
      <c r="A341" s="20" t="s">
        <v>21</v>
      </c>
      <c r="B341" s="20" t="s">
        <v>295</v>
      </c>
      <c r="C341" s="20"/>
      <c r="D341" s="20" t="s">
        <v>718</v>
      </c>
      <c r="E341" s="20" t="s">
        <v>797</v>
      </c>
      <c r="F341" s="29" t="str">
        <f aca="false">SUBSTITUTE(A341," ","_")&amp;"_"&amp;SUBSTITUTE(B341," ","_")&amp;"_"&amp;SUBSTITUTE(C341," ","_")&amp;"_"&amp;SUBSTITUTE(D341," ","_")</f>
        <v>HYUNDAI_Porter_2.6_Diesel_(Shuttle)__N70</v>
      </c>
      <c r="G341" s="29" t="str">
        <f aca="false">SUBSTITUTE(A341," ","_")&amp;"_"&amp;SUBSTITUTE(B341," ","_")&amp;"_"&amp;SUBSTITUTE(C341," ","_")</f>
        <v>HYUNDAI_Porter_2.6_Diesel_(Shuttle)_</v>
      </c>
      <c r="H341" s="20" t="str">
        <f aca="false">D341</f>
        <v>N70</v>
      </c>
      <c r="I341" s="20" t="str">
        <f aca="false">E341</f>
        <v>D31L</v>
      </c>
      <c r="K341" s="29" t="n">
        <f aca="false">VLOOKUP(G341,model!$F$2:$K$620,6,0)</f>
        <v>216</v>
      </c>
      <c r="L341" s="20" t="n">
        <f aca="false">VLOOKUP(E341,product_2!$B$2:$C$46,2,0)</f>
        <v>0</v>
      </c>
    </row>
    <row r="342" s="29" customFormat="true" ht="13.8" hidden="false" customHeight="false" outlineLevel="0" collapsed="false">
      <c r="A342" s="20" t="s">
        <v>21</v>
      </c>
      <c r="B342" s="20" t="s">
        <v>296</v>
      </c>
      <c r="C342" s="20"/>
      <c r="D342" s="20" t="s">
        <v>718</v>
      </c>
      <c r="E342" s="20" t="s">
        <v>797</v>
      </c>
      <c r="F342" s="29" t="str">
        <f aca="false">SUBSTITUTE(A342," ","_")&amp;"_"&amp;SUBSTITUTE(B342," ","_")&amp;"_"&amp;SUBSTITUTE(C342," ","_")&amp;"_"&amp;SUBSTITUTE(D342," ","_")</f>
        <v>HYUNDAI_Porter_2.6_Diesel_(Closed_Van)__N70</v>
      </c>
      <c r="G342" s="29" t="str">
        <f aca="false">SUBSTITUTE(A342," ","_")&amp;"_"&amp;SUBSTITUTE(B342," ","_")&amp;"_"&amp;SUBSTITUTE(C342," ","_")</f>
        <v>HYUNDAI_Porter_2.6_Diesel_(Closed_Van)_</v>
      </c>
      <c r="H342" s="20" t="str">
        <f aca="false">D342</f>
        <v>N70</v>
      </c>
      <c r="I342" s="20" t="str">
        <f aca="false">E342</f>
        <v>D31L</v>
      </c>
      <c r="K342" s="29" t="n">
        <f aca="false">VLOOKUP(G342,model!$F$2:$K$620,6,0)</f>
        <v>217</v>
      </c>
      <c r="L342" s="20" t="n">
        <f aca="false">VLOOKUP(E342,product_2!$B$2:$C$46,2,0)</f>
        <v>0</v>
      </c>
    </row>
    <row r="343" s="29" customFormat="true" ht="13.8" hidden="false" customHeight="false" outlineLevel="0" collapsed="false">
      <c r="A343" s="20" t="s">
        <v>21</v>
      </c>
      <c r="B343" s="20" t="s">
        <v>297</v>
      </c>
      <c r="C343" s="20"/>
      <c r="D343" s="20" t="s">
        <v>718</v>
      </c>
      <c r="E343" s="20" t="s">
        <v>797</v>
      </c>
      <c r="F343" s="29" t="str">
        <f aca="false">SUBSTITUTE(A343," ","_")&amp;"_"&amp;SUBSTITUTE(B343," ","_")&amp;"_"&amp;SUBSTITUTE(C343," ","_")&amp;"_"&amp;SUBSTITUTE(D343," ","_")</f>
        <v>HYUNDAI_Porter_2.6_Diesel_(Drop_Side)__N70</v>
      </c>
      <c r="G343" s="29" t="str">
        <f aca="false">SUBSTITUTE(A343," ","_")&amp;"_"&amp;SUBSTITUTE(B343," ","_")&amp;"_"&amp;SUBSTITUTE(C343," ","_")</f>
        <v>HYUNDAI_Porter_2.6_Diesel_(Drop_Side)_</v>
      </c>
      <c r="H343" s="20" t="str">
        <f aca="false">D343</f>
        <v>N70</v>
      </c>
      <c r="I343" s="20" t="str">
        <f aca="false">E343</f>
        <v>D31L</v>
      </c>
      <c r="K343" s="29" t="n">
        <f aca="false">VLOOKUP(G343,model!$F$2:$K$620,6,0)</f>
        <v>218</v>
      </c>
      <c r="L343" s="20" t="n">
        <f aca="false">VLOOKUP(E343,product_2!$B$2:$C$46,2,0)</f>
        <v>0</v>
      </c>
    </row>
    <row r="344" s="29" customFormat="true" ht="13.8" hidden="false" customHeight="false" outlineLevel="0" collapsed="false">
      <c r="A344" s="20" t="s">
        <v>21</v>
      </c>
      <c r="B344" s="20" t="s">
        <v>298</v>
      </c>
      <c r="C344" s="20"/>
      <c r="D344" s="20" t="s">
        <v>718</v>
      </c>
      <c r="E344" s="20" t="s">
        <v>797</v>
      </c>
      <c r="F344" s="29" t="str">
        <f aca="false">SUBSTITUTE(A344," ","_")&amp;"_"&amp;SUBSTITUTE(B344," ","_")&amp;"_"&amp;SUBSTITUTE(C344," ","_")&amp;"_"&amp;SUBSTITUTE(D344," ","_")</f>
        <v>HYUNDAI_Porter_2.6_Diesel_(XG)__N70</v>
      </c>
      <c r="G344" s="29" t="str">
        <f aca="false">SUBSTITUTE(A344," ","_")&amp;"_"&amp;SUBSTITUTE(B344," ","_")&amp;"_"&amp;SUBSTITUTE(C344," ","_")</f>
        <v>HYUNDAI_Porter_2.6_Diesel_(XG)_</v>
      </c>
      <c r="H344" s="20" t="str">
        <f aca="false">D344</f>
        <v>N70</v>
      </c>
      <c r="I344" s="20" t="str">
        <f aca="false">E344</f>
        <v>D31L</v>
      </c>
      <c r="K344" s="29" t="n">
        <f aca="false">VLOOKUP(G344,model!$F$2:$K$620,6,0)</f>
        <v>219</v>
      </c>
      <c r="L344" s="20" t="n">
        <f aca="false">VLOOKUP(E344,product_2!$B$2:$C$46,2,0)</f>
        <v>0</v>
      </c>
    </row>
    <row r="345" s="29" customFormat="true" ht="13.8" hidden="false" customHeight="false" outlineLevel="0" collapsed="false">
      <c r="A345" s="20" t="s">
        <v>21</v>
      </c>
      <c r="B345" s="20" t="s">
        <v>299</v>
      </c>
      <c r="C345" s="20"/>
      <c r="D345" s="20" t="s">
        <v>721</v>
      </c>
      <c r="E345" s="20" t="s">
        <v>817</v>
      </c>
      <c r="F345" s="29" t="str">
        <f aca="false">SUBSTITUTE(A345," ","_")&amp;"_"&amp;SUBSTITUTE(B345," ","_")&amp;"_"&amp;SUBSTITUTE(C345," ","_")&amp;"_"&amp;SUBSTITUTE(D345," ","_")</f>
        <v>HYUNDAI_i10_1.1_GL_NT__NS40</v>
      </c>
      <c r="G345" s="29" t="str">
        <f aca="false">SUBSTITUTE(A345," ","_")&amp;"_"&amp;SUBSTITUTE(B345," ","_")&amp;"_"&amp;SUBSTITUTE(C345," ","_")</f>
        <v>HYUNDAI_i10_1.1_GL_NT_</v>
      </c>
      <c r="H345" s="20" t="str">
        <f aca="false">D345</f>
        <v>NS40</v>
      </c>
      <c r="I345" s="20" t="str">
        <f aca="false">E345</f>
        <v>B21L</v>
      </c>
      <c r="K345" s="29" t="n">
        <f aca="false">VLOOKUP(G345,model!$F$2:$K$620,6,0)</f>
        <v>220</v>
      </c>
      <c r="L345" s="20" t="n">
        <f aca="false">VLOOKUP(E345,product_2!$B$2:$C$46,2,0)</f>
        <v>0</v>
      </c>
    </row>
    <row r="346" s="29" customFormat="true" ht="13.8" hidden="false" customHeight="false" outlineLevel="0" collapsed="false">
      <c r="A346" s="20" t="s">
        <v>21</v>
      </c>
      <c r="B346" s="20" t="s">
        <v>300</v>
      </c>
      <c r="C346" s="20"/>
      <c r="D346" s="20" t="s">
        <v>721</v>
      </c>
      <c r="E346" s="20" t="s">
        <v>817</v>
      </c>
      <c r="F346" s="29" t="str">
        <f aca="false">SUBSTITUTE(A346," ","_")&amp;"_"&amp;SUBSTITUTE(B346," ","_")&amp;"_"&amp;SUBSTITUTE(C346," ","_")&amp;"_"&amp;SUBSTITUTE(D346," ","_")</f>
        <v>HYUNDAI_i10_1.1_GLS_MT__NS40</v>
      </c>
      <c r="G346" s="29" t="str">
        <f aca="false">SUBSTITUTE(A346," ","_")&amp;"_"&amp;SUBSTITUTE(B346," ","_")&amp;"_"&amp;SUBSTITUTE(C346," ","_")</f>
        <v>HYUNDAI_i10_1.1_GLS_MT_</v>
      </c>
      <c r="H346" s="20" t="str">
        <f aca="false">D346</f>
        <v>NS40</v>
      </c>
      <c r="I346" s="20" t="str">
        <f aca="false">E346</f>
        <v>B21L</v>
      </c>
      <c r="K346" s="29" t="n">
        <f aca="false">VLOOKUP(G346,model!$F$2:$K$620,6,0)</f>
        <v>221</v>
      </c>
      <c r="L346" s="20" t="n">
        <f aca="false">VLOOKUP(E346,product_2!$B$2:$C$46,2,0)</f>
        <v>0</v>
      </c>
    </row>
    <row r="347" s="29" customFormat="true" ht="13.8" hidden="false" customHeight="false" outlineLevel="0" collapsed="false">
      <c r="A347" s="20" t="s">
        <v>21</v>
      </c>
      <c r="B347" s="20" t="s">
        <v>301</v>
      </c>
      <c r="C347" s="20"/>
      <c r="D347" s="20" t="s">
        <v>721</v>
      </c>
      <c r="E347" s="20" t="s">
        <v>817</v>
      </c>
      <c r="F347" s="29" t="str">
        <f aca="false">SUBSTITUTE(A347," ","_")&amp;"_"&amp;SUBSTITUTE(B347," ","_")&amp;"_"&amp;SUBSTITUTE(C347," ","_")&amp;"_"&amp;SUBSTITUTE(D347," ","_")</f>
        <v>HYUNDAI_i10_1.1_GLS_AT__NS40</v>
      </c>
      <c r="G347" s="29" t="str">
        <f aca="false">SUBSTITUTE(A347," ","_")&amp;"_"&amp;SUBSTITUTE(B347," ","_")&amp;"_"&amp;SUBSTITUTE(C347," ","_")</f>
        <v>HYUNDAI_i10_1.1_GLS_AT_</v>
      </c>
      <c r="H347" s="20" t="str">
        <f aca="false">D347</f>
        <v>NS40</v>
      </c>
      <c r="I347" s="20" t="str">
        <f aca="false">E347</f>
        <v>B21L</v>
      </c>
      <c r="K347" s="29" t="n">
        <f aca="false">VLOOKUP(G347,model!$F$2:$K$620,6,0)</f>
        <v>222</v>
      </c>
      <c r="L347" s="20" t="n">
        <f aca="false">VLOOKUP(E347,product_2!$B$2:$C$46,2,0)</f>
        <v>0</v>
      </c>
    </row>
    <row r="348" s="29" customFormat="true" ht="13.8" hidden="false" customHeight="false" outlineLevel="0" collapsed="false">
      <c r="A348" s="20" t="s">
        <v>21</v>
      </c>
      <c r="B348" s="20" t="s">
        <v>302</v>
      </c>
      <c r="C348" s="20"/>
      <c r="D348" s="20" t="s">
        <v>721</v>
      </c>
      <c r="E348" s="20" t="s">
        <v>817</v>
      </c>
      <c r="F348" s="29" t="str">
        <f aca="false">SUBSTITUTE(A348," ","_")&amp;"_"&amp;SUBSTITUTE(B348," ","_")&amp;"_"&amp;SUBSTITUTE(C348," ","_")&amp;"_"&amp;SUBSTITUTE(D348," ","_")</f>
        <v>HYUNDAI_i10_1.2_GLS_MT__NS40</v>
      </c>
      <c r="G348" s="29" t="str">
        <f aca="false">SUBSTITUTE(A348," ","_")&amp;"_"&amp;SUBSTITUTE(B348," ","_")&amp;"_"&amp;SUBSTITUTE(C348," ","_")</f>
        <v>HYUNDAI_i10_1.2_GLS_MT_</v>
      </c>
      <c r="H348" s="20" t="str">
        <f aca="false">D348</f>
        <v>NS40</v>
      </c>
      <c r="I348" s="20" t="str">
        <f aca="false">E348</f>
        <v>B21L</v>
      </c>
      <c r="K348" s="29" t="n">
        <f aca="false">VLOOKUP(G348,model!$F$2:$K$620,6,0)</f>
        <v>223</v>
      </c>
      <c r="L348" s="20" t="n">
        <f aca="false">VLOOKUP(E348,product_2!$B$2:$C$46,2,0)</f>
        <v>0</v>
      </c>
    </row>
    <row r="349" s="29" customFormat="true" ht="13.8" hidden="false" customHeight="false" outlineLevel="0" collapsed="false">
      <c r="A349" s="20" t="s">
        <v>21</v>
      </c>
      <c r="B349" s="20" t="s">
        <v>303</v>
      </c>
      <c r="C349" s="20"/>
      <c r="D349" s="20" t="s">
        <v>721</v>
      </c>
      <c r="E349" s="20" t="s">
        <v>817</v>
      </c>
      <c r="F349" s="29" t="str">
        <f aca="false">SUBSTITUTE(A349," ","_")&amp;"_"&amp;SUBSTITUTE(B349," ","_")&amp;"_"&amp;SUBSTITUTE(C349," ","_")&amp;"_"&amp;SUBSTITUTE(D349," ","_")</f>
        <v>HYUNDAI_i10_1.2_GLS_AT__NS40</v>
      </c>
      <c r="G349" s="29" t="str">
        <f aca="false">SUBSTITUTE(A349," ","_")&amp;"_"&amp;SUBSTITUTE(B349," ","_")&amp;"_"&amp;SUBSTITUTE(C349," ","_")</f>
        <v>HYUNDAI_i10_1.2_GLS_AT_</v>
      </c>
      <c r="H349" s="20" t="str">
        <f aca="false">D349</f>
        <v>NS40</v>
      </c>
      <c r="I349" s="20" t="str">
        <f aca="false">E349</f>
        <v>B21L</v>
      </c>
      <c r="K349" s="29" t="n">
        <f aca="false">VLOOKUP(G349,model!$F$2:$K$620,6,0)</f>
        <v>224</v>
      </c>
      <c r="L349" s="20" t="n">
        <f aca="false">VLOOKUP(E349,product_2!$B$2:$C$46,2,0)</f>
        <v>0</v>
      </c>
    </row>
    <row r="350" s="29" customFormat="true" ht="13.8" hidden="false" customHeight="false" outlineLevel="0" collapsed="false">
      <c r="A350" s="20" t="s">
        <v>21</v>
      </c>
      <c r="B350" s="20" t="s">
        <v>304</v>
      </c>
      <c r="C350" s="20"/>
      <c r="D350" s="20" t="s">
        <v>721</v>
      </c>
      <c r="E350" s="20" t="s">
        <v>817</v>
      </c>
      <c r="F350" s="29" t="str">
        <f aca="false">SUBSTITUTE(A350," ","_")&amp;"_"&amp;SUBSTITUTE(B350," ","_")&amp;"_"&amp;SUBSTITUTE(C350," ","_")&amp;"_"&amp;SUBSTITUTE(D350," ","_")</f>
        <v>HYUNDAI_i20__NS40</v>
      </c>
      <c r="G350" s="29" t="str">
        <f aca="false">SUBSTITUTE(A350," ","_")&amp;"_"&amp;SUBSTITUTE(B350," ","_")&amp;"_"&amp;SUBSTITUTE(C350," ","_")</f>
        <v>HYUNDAI_i20_</v>
      </c>
      <c r="H350" s="20" t="str">
        <f aca="false">D350</f>
        <v>NS40</v>
      </c>
      <c r="I350" s="20" t="str">
        <f aca="false">E350</f>
        <v>B21L</v>
      </c>
      <c r="K350" s="29" t="n">
        <f aca="false">VLOOKUP(G350,model!$F$2:$K$620,6,0)</f>
        <v>225</v>
      </c>
      <c r="L350" s="20" t="n">
        <f aca="false">VLOOKUP(E350,product_2!$B$2:$C$46,2,0)</f>
        <v>0</v>
      </c>
    </row>
    <row r="351" s="29" customFormat="true" ht="13.8" hidden="false" customHeight="false" outlineLevel="0" collapsed="false">
      <c r="A351" s="20" t="s">
        <v>21</v>
      </c>
      <c r="B351" s="20" t="s">
        <v>305</v>
      </c>
      <c r="C351" s="20"/>
      <c r="D351" s="20" t="s">
        <v>720</v>
      </c>
      <c r="E351" s="20" t="s">
        <v>787</v>
      </c>
      <c r="F351" s="29" t="str">
        <f aca="false">SUBSTITUTE(A351," ","_")&amp;"_"&amp;SUBSTITUTE(B351," ","_")&amp;"_"&amp;SUBSTITUTE(C351," ","_")&amp;"_"&amp;SUBSTITUTE(D351," ","_")</f>
        <v>HYUNDAI_i30__NS60</v>
      </c>
      <c r="G351" s="29" t="str">
        <f aca="false">SUBSTITUTE(A351," ","_")&amp;"_"&amp;SUBSTITUTE(B351," ","_")&amp;"_"&amp;SUBSTITUTE(C351," ","_")</f>
        <v>HYUNDAI_i30_</v>
      </c>
      <c r="H351" s="20" t="str">
        <f aca="false">D351</f>
        <v>NS60</v>
      </c>
      <c r="I351" s="20" t="str">
        <f aca="false">E351</f>
        <v>B24L</v>
      </c>
      <c r="J351" s="29" t="n">
        <v>1985</v>
      </c>
      <c r="K351" s="29" t="n">
        <f aca="false">VLOOKUP(G351,model!$F$2:$K$620,6,0)</f>
        <v>226</v>
      </c>
      <c r="L351" s="20" t="n">
        <f aca="false">VLOOKUP(E351,product_2!$B$2:$C$46,2,0)</f>
        <v>0</v>
      </c>
    </row>
    <row r="352" s="29" customFormat="true" ht="13.8" hidden="false" customHeight="false" outlineLevel="0" collapsed="false">
      <c r="A352" s="20" t="s">
        <v>21</v>
      </c>
      <c r="B352" s="20" t="s">
        <v>306</v>
      </c>
      <c r="C352" s="20"/>
      <c r="D352" s="20" t="s">
        <v>743</v>
      </c>
      <c r="E352" s="20" t="s">
        <v>798</v>
      </c>
      <c r="F352" s="29" t="str">
        <f aca="false">SUBSTITUTE(A352," ","_")&amp;"_"&amp;SUBSTITUTE(B352," ","_")&amp;"_"&amp;SUBSTITUTE(C352," ","_")&amp;"_"&amp;SUBSTITUTE(D352," ","_")</f>
        <v>HYUNDAI_Matrix_(1.6_Gas)__D20</v>
      </c>
      <c r="G352" s="29" t="str">
        <f aca="false">SUBSTITUTE(A352," ","_")&amp;"_"&amp;SUBSTITUTE(B352," ","_")&amp;"_"&amp;SUBSTITUTE(C352," ","_")</f>
        <v>HYUNDAI_Matrix_(1.6_Gas)_</v>
      </c>
      <c r="H352" s="20" t="str">
        <f aca="false">D352</f>
        <v>D20</v>
      </c>
      <c r="I352" s="20" t="str">
        <f aca="false">E352</f>
        <v>D23L</v>
      </c>
      <c r="K352" s="29" t="n">
        <f aca="false">VLOOKUP(G352,model!$F$2:$K$620,6,0)</f>
        <v>227</v>
      </c>
      <c r="L352" s="20" t="n">
        <f aca="false">VLOOKUP(E352,product_2!$B$2:$C$46,2,0)</f>
        <v>0</v>
      </c>
    </row>
    <row r="353" s="29" customFormat="true" ht="13.8" hidden="false" customHeight="false" outlineLevel="0" collapsed="false">
      <c r="A353" s="20" t="s">
        <v>21</v>
      </c>
      <c r="B353" s="20" t="s">
        <v>307</v>
      </c>
      <c r="C353" s="20" t="s">
        <v>266</v>
      </c>
      <c r="D353" s="20" t="s">
        <v>728</v>
      </c>
      <c r="E353" s="20" t="s">
        <v>816</v>
      </c>
      <c r="F353" s="29" t="str">
        <f aca="false">SUBSTITUTE(A353," ","_")&amp;"_"&amp;SUBSTITUTE(B353," ","_")&amp;"_"&amp;SUBSTITUTE(C353," ","_")&amp;"_"&amp;SUBSTITUTE(D353," ","_")</f>
        <v>HYUNDAI_Matrix_(CRDi_Diesel)_2004_-_on_N50</v>
      </c>
      <c r="G353" s="29" t="str">
        <f aca="false">SUBSTITUTE(A353," ","_")&amp;"_"&amp;SUBSTITUTE(B353," ","_")&amp;"_"&amp;SUBSTITUTE(C353," ","_")</f>
        <v>HYUNDAI_Matrix_(CRDi_Diesel)_2004_-_on</v>
      </c>
      <c r="H353" s="20" t="str">
        <f aca="false">D353</f>
        <v>N50</v>
      </c>
      <c r="I353" s="20" t="str">
        <f aca="false">E353</f>
        <v>L26L</v>
      </c>
      <c r="K353" s="29" t="n">
        <f aca="false">VLOOKUP(G353,model!$F$2:$K$620,6,0)</f>
        <v>228</v>
      </c>
      <c r="L353" s="20" t="n">
        <f aca="false">VLOOKUP(E353,product_2!$B$2:$C$46,2,0)</f>
        <v>0</v>
      </c>
    </row>
    <row r="354" s="29" customFormat="true" ht="13.8" hidden="false" customHeight="false" outlineLevel="0" collapsed="false">
      <c r="A354" s="20" t="s">
        <v>21</v>
      </c>
      <c r="B354" s="20" t="s">
        <v>308</v>
      </c>
      <c r="C354" s="30" t="s">
        <v>223</v>
      </c>
      <c r="D354" s="30" t="s">
        <v>718</v>
      </c>
      <c r="E354" s="30" t="s">
        <v>797</v>
      </c>
      <c r="F354" s="29" t="str">
        <f aca="false">SUBSTITUTE(A354," ","_")&amp;"_"&amp;SUBSTITUTE(B354," ","_")&amp;"_"&amp;SUBSTITUTE(C354," ","_")&amp;"_"&amp;SUBSTITUTE(D354," ","_")</f>
        <v>HYUNDAI_Santa_Fe_2.7_GLS_4x4_AT_Gas_2005_-_on_N70</v>
      </c>
      <c r="G354" s="29" t="str">
        <f aca="false">SUBSTITUTE(A354," ","_")&amp;"_"&amp;SUBSTITUTE(B354," ","_")&amp;"_"&amp;SUBSTITUTE(C354," ","_")</f>
        <v>HYUNDAI_Santa_Fe_2.7_GLS_4x4_AT_Gas_2005_-_on</v>
      </c>
      <c r="H354" s="20" t="str">
        <f aca="false">D354</f>
        <v>N70</v>
      </c>
      <c r="I354" s="20" t="str">
        <f aca="false">E354</f>
        <v>D31L</v>
      </c>
      <c r="K354" s="29" t="n">
        <f aca="false">VLOOKUP(G354,model!$F$2:$K$620,6,0)</f>
        <v>229</v>
      </c>
      <c r="L354" s="20" t="n">
        <f aca="false">VLOOKUP(E354,product_2!$B$2:$C$46,2,0)</f>
        <v>0</v>
      </c>
    </row>
    <row r="355" s="29" customFormat="true" ht="13.8" hidden="false" customHeight="false" outlineLevel="0" collapsed="false">
      <c r="A355" s="20" t="s">
        <v>21</v>
      </c>
      <c r="B355" s="33" t="s">
        <v>309</v>
      </c>
      <c r="C355" s="14" t="s">
        <v>223</v>
      </c>
      <c r="D355" s="14" t="s">
        <v>718</v>
      </c>
      <c r="E355" s="14" t="s">
        <v>811</v>
      </c>
      <c r="F355" s="29" t="str">
        <f aca="false">SUBSTITUTE(A355," ","_")&amp;"_"&amp;SUBSTITUTE(B355," ","_")&amp;"_"&amp;SUBSTITUTE(C355," ","_")&amp;"_"&amp;SUBSTITUTE(D355," ","_")</f>
        <v>HYUNDAI_Santa_Fe_2.2_GLS_4x4_AT_CRDi_DSL_2005_-_on_N70</v>
      </c>
      <c r="G355" s="29" t="str">
        <f aca="false">SUBSTITUTE(A355," ","_")&amp;"_"&amp;SUBSTITUTE(B355," ","_")&amp;"_"&amp;SUBSTITUTE(C355," ","_")</f>
        <v>HYUNDAI_Santa_Fe_2.2_GLS_4x4_AT_CRDi_DSL_2005_-_on</v>
      </c>
      <c r="H355" s="20" t="str">
        <f aca="false">D355</f>
        <v>N70</v>
      </c>
      <c r="I355" s="20" t="str">
        <f aca="false">E355</f>
        <v>L31L</v>
      </c>
      <c r="K355" s="29" t="n">
        <f aca="false">VLOOKUP(G355,model!$F$2:$K$620,6,0)</f>
        <v>230</v>
      </c>
      <c r="L355" s="20" t="n">
        <f aca="false">VLOOKUP(E355,product_2!$B$2:$C$46,2,0)</f>
        <v>0</v>
      </c>
    </row>
    <row r="356" s="29" customFormat="true" ht="13.8" hidden="false" customHeight="false" outlineLevel="0" collapsed="false">
      <c r="A356" s="20" t="s">
        <v>21</v>
      </c>
      <c r="B356" s="33" t="s">
        <v>310</v>
      </c>
      <c r="C356" s="14" t="s">
        <v>223</v>
      </c>
      <c r="D356" s="14" t="s">
        <v>718</v>
      </c>
      <c r="E356" s="14" t="s">
        <v>811</v>
      </c>
      <c r="F356" s="29" t="str">
        <f aca="false">SUBSTITUTE(A356," ","_")&amp;"_"&amp;SUBSTITUTE(B356," ","_")&amp;"_"&amp;SUBSTITUTE(C356," ","_")&amp;"_"&amp;SUBSTITUTE(D356," ","_")</f>
        <v>HYUNDAI_Santa_Fe_2.2_GLS_4x2_AT_CRDi_DSL_2005_-_on_N70</v>
      </c>
      <c r="G356" s="29" t="str">
        <f aca="false">SUBSTITUTE(A356," ","_")&amp;"_"&amp;SUBSTITUTE(B356," ","_")&amp;"_"&amp;SUBSTITUTE(C356," ","_")</f>
        <v>HYUNDAI_Santa_Fe_2.2_GLS_4x2_AT_CRDi_DSL_2005_-_on</v>
      </c>
      <c r="H356" s="20" t="str">
        <f aca="false">D356</f>
        <v>N70</v>
      </c>
      <c r="I356" s="20" t="str">
        <f aca="false">E356</f>
        <v>L31L</v>
      </c>
      <c r="K356" s="29" t="n">
        <f aca="false">VLOOKUP(G356,model!$F$2:$K$620,6,0)</f>
        <v>231</v>
      </c>
      <c r="L356" s="20" t="n">
        <f aca="false">VLOOKUP(E356,product_2!$B$2:$C$46,2,0)</f>
        <v>0</v>
      </c>
    </row>
    <row r="357" s="29" customFormat="true" ht="13.8" hidden="false" customHeight="false" outlineLevel="0" collapsed="false">
      <c r="A357" s="20" t="s">
        <v>21</v>
      </c>
      <c r="B357" s="33" t="s">
        <v>311</v>
      </c>
      <c r="C357" s="14" t="s">
        <v>61</v>
      </c>
      <c r="D357" s="14" t="s">
        <v>728</v>
      </c>
      <c r="E357" s="14" t="s">
        <v>805</v>
      </c>
      <c r="F357" s="29" t="str">
        <f aca="false">SUBSTITUTE(A357," ","_")&amp;"_"&amp;SUBSTITUTE(B357," ","_")&amp;"_"&amp;SUBSTITUTE(C357," ","_")&amp;"_"&amp;SUBSTITUTE(D357," ","_")</f>
        <v>HYUNDAI_Sonata_GLS_2.7_Gas_AT_1996_-_on_N50</v>
      </c>
      <c r="G357" s="29" t="str">
        <f aca="false">SUBSTITUTE(A357," ","_")&amp;"_"&amp;SUBSTITUTE(B357," ","_")&amp;"_"&amp;SUBSTITUTE(C357," ","_")</f>
        <v>HYUNDAI_Sonata_GLS_2.7_Gas_AT_1996_-_on</v>
      </c>
      <c r="H357" s="20" t="str">
        <f aca="false">D357</f>
        <v>N50</v>
      </c>
      <c r="I357" s="20" t="str">
        <f aca="false">E357</f>
        <v>D26L</v>
      </c>
      <c r="K357" s="29" t="n">
        <f aca="false">VLOOKUP(G357,model!$F$2:$K$620,6,0)</f>
        <v>232</v>
      </c>
      <c r="L357" s="20" t="n">
        <f aca="false">VLOOKUP(E357,product_2!$B$2:$C$46,2,0)</f>
        <v>0</v>
      </c>
    </row>
    <row r="358" s="29" customFormat="true" ht="13.8" hidden="false" customHeight="false" outlineLevel="0" collapsed="false">
      <c r="A358" s="20" t="s">
        <v>21</v>
      </c>
      <c r="B358" s="33" t="s">
        <v>312</v>
      </c>
      <c r="C358" s="14" t="s">
        <v>61</v>
      </c>
      <c r="D358" s="14" t="s">
        <v>728</v>
      </c>
      <c r="E358" s="14" t="s">
        <v>805</v>
      </c>
      <c r="F358" s="29" t="str">
        <f aca="false">SUBSTITUTE(A358," ","_")&amp;"_"&amp;SUBSTITUTE(B358," ","_")&amp;"_"&amp;SUBSTITUTE(C358," ","_")&amp;"_"&amp;SUBSTITUTE(D358," ","_")</f>
        <v>HYUNDAI_Sonata_GLS_2.4_Gas_AT_1996_-_on_N50</v>
      </c>
      <c r="G358" s="29" t="str">
        <f aca="false">SUBSTITUTE(A358," ","_")&amp;"_"&amp;SUBSTITUTE(B358," ","_")&amp;"_"&amp;SUBSTITUTE(C358," ","_")</f>
        <v>HYUNDAI_Sonata_GLS_2.4_Gas_AT_1996_-_on</v>
      </c>
      <c r="H358" s="20" t="str">
        <f aca="false">D358</f>
        <v>N50</v>
      </c>
      <c r="I358" s="20" t="str">
        <f aca="false">E358</f>
        <v>D26L</v>
      </c>
      <c r="K358" s="29" t="n">
        <f aca="false">VLOOKUP(G358,model!$F$2:$K$620,6,0)</f>
        <v>233</v>
      </c>
      <c r="L358" s="20" t="n">
        <f aca="false">VLOOKUP(E358,product_2!$B$2:$C$46,2,0)</f>
        <v>0</v>
      </c>
    </row>
    <row r="359" s="29" customFormat="true" ht="13.8" hidden="false" customHeight="false" outlineLevel="0" collapsed="false">
      <c r="A359" s="20" t="s">
        <v>21</v>
      </c>
      <c r="B359" s="33" t="s">
        <v>313</v>
      </c>
      <c r="C359" s="14" t="s">
        <v>266</v>
      </c>
      <c r="D359" s="20" t="s">
        <v>727</v>
      </c>
      <c r="E359" s="42" t="s">
        <v>808</v>
      </c>
      <c r="F359" s="29" t="str">
        <f aca="false">SUBSTITUTE(A359," ","_")&amp;"_"&amp;SUBSTITUTE(B359," ","_")&amp;"_"&amp;SUBSTITUTE(C359," ","_")&amp;"_"&amp;SUBSTITUTE(D359," ","_")</f>
        <v>HYUNDAI_Tucson_2.0_Gas_4x2_AT_2004_-_on_NS50L</v>
      </c>
      <c r="G359" s="29" t="str">
        <f aca="false">SUBSTITUTE(A359," ","_")&amp;"_"&amp;SUBSTITUTE(B359," ","_")&amp;"_"&amp;SUBSTITUTE(C359," ","_")</f>
        <v>HYUNDAI_Tucson_2.0_Gas_4x2_AT_2004_-_on</v>
      </c>
      <c r="H359" s="20" t="str">
        <f aca="false">D359</f>
        <v>NS50L</v>
      </c>
      <c r="I359" s="20" t="str">
        <f aca="false">E359</f>
        <v>L23L</v>
      </c>
      <c r="K359" s="29" t="n">
        <f aca="false">VLOOKUP(G359,model!$F$2:$K$620,6,0)</f>
        <v>234</v>
      </c>
      <c r="L359" s="20" t="n">
        <f aca="false">VLOOKUP(E359,product_2!$B$2:$C$46,2,0)</f>
        <v>0</v>
      </c>
    </row>
    <row r="360" s="29" customFormat="true" ht="13.8" hidden="false" customHeight="false" outlineLevel="0" collapsed="false">
      <c r="A360" s="20" t="s">
        <v>21</v>
      </c>
      <c r="B360" s="33" t="s">
        <v>314</v>
      </c>
      <c r="C360" s="14" t="s">
        <v>266</v>
      </c>
      <c r="D360" s="20" t="s">
        <v>727</v>
      </c>
      <c r="E360" s="24" t="s">
        <v>808</v>
      </c>
      <c r="F360" s="29" t="str">
        <f aca="false">SUBSTITUTE(A360," ","_")&amp;"_"&amp;SUBSTITUTE(B360," ","_")&amp;"_"&amp;SUBSTITUTE(C360," ","_")&amp;"_"&amp;SUBSTITUTE(D360," ","_")</f>
        <v>HYUNDAI_Tucson_2.0_Gas_4x2_MT_2004_-_on_NS50L</v>
      </c>
      <c r="G360" s="29" t="str">
        <f aca="false">SUBSTITUTE(A360," ","_")&amp;"_"&amp;SUBSTITUTE(B360," ","_")&amp;"_"&amp;SUBSTITUTE(C360," ","_")</f>
        <v>HYUNDAI_Tucson_2.0_Gas_4x2_MT_2004_-_on</v>
      </c>
      <c r="H360" s="20" t="str">
        <f aca="false">D360</f>
        <v>NS50L</v>
      </c>
      <c r="I360" s="20" t="str">
        <f aca="false">E360</f>
        <v>L23L</v>
      </c>
      <c r="K360" s="29" t="n">
        <f aca="false">VLOOKUP(G360,model!$F$2:$K$620,6,0)</f>
        <v>235</v>
      </c>
      <c r="L360" s="20" t="n">
        <f aca="false">VLOOKUP(E360,product_2!$B$2:$C$46,2,0)</f>
        <v>0</v>
      </c>
    </row>
    <row r="361" s="29" customFormat="true" ht="13.8" hidden="false" customHeight="false" outlineLevel="0" collapsed="false">
      <c r="A361" s="20" t="s">
        <v>21</v>
      </c>
      <c r="B361" s="33" t="s">
        <v>315</v>
      </c>
      <c r="C361" s="14" t="s">
        <v>266</v>
      </c>
      <c r="D361" s="14" t="s">
        <v>718</v>
      </c>
      <c r="E361" s="14" t="s">
        <v>811</v>
      </c>
      <c r="F361" s="29" t="str">
        <f aca="false">SUBSTITUTE(A361," ","_")&amp;"_"&amp;SUBSTITUTE(B361," ","_")&amp;"_"&amp;SUBSTITUTE(C361," ","_")&amp;"_"&amp;SUBSTITUTE(D361," ","_")</f>
        <v>HYUNDAI_Tucson_CRDi_DSL_4x4_AT_2004_-_on_N70</v>
      </c>
      <c r="G361" s="29" t="str">
        <f aca="false">SUBSTITUTE(A361," ","_")&amp;"_"&amp;SUBSTITUTE(B361," ","_")&amp;"_"&amp;SUBSTITUTE(C361," ","_")</f>
        <v>HYUNDAI_Tucson_CRDi_DSL_4x4_AT_2004_-_on</v>
      </c>
      <c r="H361" s="20" t="str">
        <f aca="false">D361</f>
        <v>N70</v>
      </c>
      <c r="I361" s="20" t="str">
        <f aca="false">E361</f>
        <v>L31L</v>
      </c>
      <c r="K361" s="29" t="n">
        <f aca="false">VLOOKUP(G361,model!$F$2:$K$620,6,0)</f>
        <v>236</v>
      </c>
      <c r="L361" s="20" t="n">
        <f aca="false">VLOOKUP(E361,product_2!$B$2:$C$46,2,0)</f>
        <v>0</v>
      </c>
    </row>
    <row r="362" s="29" customFormat="true" ht="13.8" hidden="false" customHeight="false" outlineLevel="0" collapsed="false">
      <c r="A362" s="20" t="s">
        <v>21</v>
      </c>
      <c r="B362" s="33" t="s">
        <v>316</v>
      </c>
      <c r="C362" s="14" t="s">
        <v>266</v>
      </c>
      <c r="D362" s="14" t="s">
        <v>718</v>
      </c>
      <c r="E362" s="14" t="s">
        <v>811</v>
      </c>
      <c r="F362" s="29" t="str">
        <f aca="false">SUBSTITUTE(A362," ","_")&amp;"_"&amp;SUBSTITUTE(B362," ","_")&amp;"_"&amp;SUBSTITUTE(C362," ","_")&amp;"_"&amp;SUBSTITUTE(D362," ","_")</f>
        <v>HYUNDAI_Tucson_CRDi_DSL_4x2_AT_2004_-_on_N70</v>
      </c>
      <c r="G362" s="29" t="str">
        <f aca="false">SUBSTITUTE(A362," ","_")&amp;"_"&amp;SUBSTITUTE(B362," ","_")&amp;"_"&amp;SUBSTITUTE(C362," ","_")</f>
        <v>HYUNDAI_Tucson_CRDi_DSL_4x2_AT_2004_-_on</v>
      </c>
      <c r="H362" s="20" t="str">
        <f aca="false">D362</f>
        <v>N70</v>
      </c>
      <c r="I362" s="20" t="str">
        <f aca="false">E362</f>
        <v>L31L</v>
      </c>
      <c r="K362" s="29" t="n">
        <f aca="false">VLOOKUP(G362,model!$F$2:$K$620,6,0)</f>
        <v>237</v>
      </c>
      <c r="L362" s="20" t="n">
        <f aca="false">VLOOKUP(E362,product_2!$B$2:$C$46,2,0)</f>
        <v>0</v>
      </c>
    </row>
    <row r="363" s="29" customFormat="true" ht="13.8" hidden="false" customHeight="false" outlineLevel="0" collapsed="false">
      <c r="A363" s="20" t="s">
        <v>21</v>
      </c>
      <c r="B363" s="33" t="s">
        <v>315</v>
      </c>
      <c r="C363" s="14" t="n">
        <v>2010</v>
      </c>
      <c r="D363" s="14" t="s">
        <v>737</v>
      </c>
      <c r="E363" s="14" t="s">
        <v>810</v>
      </c>
      <c r="F363" s="29" t="str">
        <f aca="false">SUBSTITUTE(A363," ","_")&amp;"_"&amp;SUBSTITUTE(B363," ","_")&amp;"_"&amp;SUBSTITUTE(C363," ","_")&amp;"_"&amp;SUBSTITUTE(D363," ","_")</f>
        <v>HYUNDAI_Tucson_CRDi_DSL_4x4_AT_2010_N70R</v>
      </c>
      <c r="G363" s="29" t="str">
        <f aca="false">SUBSTITUTE(A363," ","_")&amp;"_"&amp;SUBSTITUTE(B363," ","_")&amp;"_"&amp;SUBSTITUTE(C363," ","_")</f>
        <v>HYUNDAI_Tucson_CRDi_DSL_4x4_AT_2010</v>
      </c>
      <c r="H363" s="20" t="str">
        <f aca="false">D363</f>
        <v>N70R</v>
      </c>
      <c r="I363" s="20" t="str">
        <f aca="false">E363</f>
        <v>L31R</v>
      </c>
      <c r="K363" s="29" t="n">
        <f aca="false">VLOOKUP(G363,model!$F$2:$K$620,6,0)</f>
        <v>238</v>
      </c>
      <c r="L363" s="20" t="n">
        <f aca="false">VLOOKUP(E363,product_2!$B$2:$C$46,2,0)</f>
        <v>0</v>
      </c>
    </row>
    <row r="364" s="29" customFormat="true" ht="13.8" hidden="false" customHeight="false" outlineLevel="0" collapsed="false">
      <c r="A364" s="20" t="s">
        <v>21</v>
      </c>
      <c r="B364" s="33" t="s">
        <v>316</v>
      </c>
      <c r="C364" s="14" t="n">
        <v>2010</v>
      </c>
      <c r="D364" s="14" t="s">
        <v>737</v>
      </c>
      <c r="E364" s="14" t="s">
        <v>810</v>
      </c>
      <c r="F364" s="29" t="str">
        <f aca="false">SUBSTITUTE(A364," ","_")&amp;"_"&amp;SUBSTITUTE(B364," ","_")&amp;"_"&amp;SUBSTITUTE(C364," ","_")&amp;"_"&amp;SUBSTITUTE(D364," ","_")</f>
        <v>HYUNDAI_Tucson_CRDi_DSL_4x2_AT_2010_N70R</v>
      </c>
      <c r="G364" s="29" t="str">
        <f aca="false">SUBSTITUTE(A364," ","_")&amp;"_"&amp;SUBSTITUTE(B364," ","_")&amp;"_"&amp;SUBSTITUTE(C364," ","_")</f>
        <v>HYUNDAI_Tucson_CRDi_DSL_4x2_AT_2010</v>
      </c>
      <c r="H364" s="20" t="str">
        <f aca="false">D364</f>
        <v>N70R</v>
      </c>
      <c r="I364" s="20" t="str">
        <f aca="false">E364</f>
        <v>L31R</v>
      </c>
      <c r="K364" s="29" t="n">
        <f aca="false">VLOOKUP(G364,model!$F$2:$K$620,6,0)</f>
        <v>239</v>
      </c>
      <c r="L364" s="20" t="n">
        <f aca="false">VLOOKUP(E364,product_2!$B$2:$C$46,2,0)</f>
        <v>0</v>
      </c>
    </row>
    <row r="365" s="29" customFormat="true" ht="13.8" hidden="false" customHeight="false" outlineLevel="0" collapsed="false">
      <c r="A365" s="20" t="s">
        <v>21</v>
      </c>
      <c r="B365" s="20" t="s">
        <v>317</v>
      </c>
      <c r="C365" s="41" t="s">
        <v>318</v>
      </c>
      <c r="D365" s="41" t="s">
        <v>744</v>
      </c>
      <c r="E365" s="41" t="s">
        <v>744</v>
      </c>
      <c r="F365" s="29" t="str">
        <f aca="false">SUBSTITUTE(A365," ","_")&amp;"_"&amp;SUBSTITUTE(B365," ","_")&amp;"_"&amp;SUBSTITUTE(C365," ","_")&amp;"_"&amp;SUBSTITUTE(D365," ","_")</f>
        <v>HYUNDAI_Vera_Cruz_GLS_3.0_V6_CRDi_DSL_AT_4x4_2006_-_on_N87L</v>
      </c>
      <c r="G365" s="29" t="str">
        <f aca="false">SUBSTITUTE(A365," ","_")&amp;"_"&amp;SUBSTITUTE(B365," ","_")&amp;"_"&amp;SUBSTITUTE(C365," ","_")</f>
        <v>HYUNDAI_Vera_Cruz_GLS_3.0_V6_CRDi_DSL_AT_4x4_2006_-_on</v>
      </c>
      <c r="H365" s="20" t="str">
        <f aca="false">D365</f>
        <v>N87L</v>
      </c>
      <c r="I365" s="20" t="str">
        <f aca="false">E365</f>
        <v>N87L</v>
      </c>
      <c r="K365" s="29" t="n">
        <f aca="false">VLOOKUP(G365,model!$F$2:$K$620,6,0)</f>
        <v>240</v>
      </c>
      <c r="L365" s="20" t="n">
        <f aca="false">VLOOKUP(E365,product_2!$B$2:$C$46,2,0)</f>
        <v>0</v>
      </c>
    </row>
    <row r="366" s="29" customFormat="true" ht="13.8" hidden="false" customHeight="false" outlineLevel="0" collapsed="false">
      <c r="A366" s="20"/>
      <c r="B366" s="20"/>
      <c r="C366" s="20"/>
      <c r="D366" s="20"/>
      <c r="E366" s="20"/>
      <c r="F366" s="29" t="str">
        <f aca="false">SUBSTITUTE(A366," ","_")&amp;"_"&amp;SUBSTITUTE(B366," ","_")&amp;"_"&amp;SUBSTITUTE(C366," ","_")&amp;"_"&amp;SUBSTITUTE(D366," ","_")</f>
        <v>___</v>
      </c>
      <c r="G366" s="29" t="str">
        <f aca="false">SUBSTITUTE(A366," ","_")&amp;"_"&amp;SUBSTITUTE(B366," ","_")&amp;"_"&amp;SUBSTITUTE(C366," ","_")</f>
        <v>__</v>
      </c>
      <c r="H366" s="20"/>
      <c r="I366" s="20"/>
      <c r="K366" s="29" t="e">
        <f aca="false">VLOOKUP(G366,model!$F$2:$K$620,6,0)</f>
        <v>#N/A</v>
      </c>
      <c r="L366" s="20" t="e">
        <f aca="false">VLOOKUP(E366,product_2!$B$2:$C$46,2,0)</f>
        <v>#N/A</v>
      </c>
    </row>
    <row r="367" s="31" customFormat="true" ht="13.8" hidden="false" customHeight="false" outlineLevel="0" collapsed="false">
      <c r="F367" s="29" t="str">
        <f aca="false">SUBSTITUTE(A367," ","_")&amp;"_"&amp;SUBSTITUTE(B367," ","_")&amp;"_"&amp;SUBSTITUTE(C367," ","_")&amp;"_"&amp;SUBSTITUTE(D367," ","_")</f>
        <v>___</v>
      </c>
      <c r="G367" s="29" t="str">
        <f aca="false">SUBSTITUTE(A367," ","_")&amp;"_"&amp;SUBSTITUTE(B367," ","_")&amp;"_"&amp;SUBSTITUTE(C367," ","_")</f>
        <v>__</v>
      </c>
      <c r="H367" s="20"/>
      <c r="I367" s="20"/>
      <c r="K367" s="29" t="e">
        <f aca="false">VLOOKUP(G367,model!$F$2:$K$620,6,0)</f>
        <v>#N/A</v>
      </c>
      <c r="L367" s="20" t="e">
        <f aca="false">VLOOKUP(E367,product_2!$B$2:$C$46,2,0)</f>
        <v>#N/A</v>
      </c>
    </row>
    <row r="368" s="29" customFormat="true" ht="13.8" hidden="false" customHeight="false" outlineLevel="0" collapsed="false">
      <c r="A368" s="43" t="s">
        <v>22</v>
      </c>
      <c r="B368" s="43"/>
      <c r="F368" s="29" t="str">
        <f aca="false">SUBSTITUTE(A368," ","_")&amp;"_"&amp;SUBSTITUTE(B368," ","_")&amp;"_"&amp;SUBSTITUTE(C368," ","_")&amp;"_"&amp;SUBSTITUTE(D368," ","_")</f>
        <v>ISUZU___</v>
      </c>
      <c r="G368" s="29" t="str">
        <f aca="false">SUBSTITUTE(A368," ","_")&amp;"_"&amp;SUBSTITUTE(B368," ","_")&amp;"_"&amp;SUBSTITUTE(C368," ","_")</f>
        <v>ISUZU__</v>
      </c>
      <c r="H368" s="20"/>
      <c r="I368" s="20"/>
      <c r="K368" s="29" t="e">
        <f aca="false">VLOOKUP(G368,model!$F$2:$K$620,6,0)</f>
        <v>#N/A</v>
      </c>
      <c r="L368" s="20" t="e">
        <f aca="false">VLOOKUP(E368,product_2!$B$2:$C$46,2,0)</f>
        <v>#N/A</v>
      </c>
    </row>
    <row r="369" s="29" customFormat="true" ht="13.8" hidden="false" customHeight="false" outlineLevel="0" collapsed="false">
      <c r="F369" s="29" t="str">
        <f aca="false">SUBSTITUTE(A369," ","_")&amp;"_"&amp;SUBSTITUTE(B369," ","_")&amp;"_"&amp;SUBSTITUTE(C369," ","_")&amp;"_"&amp;SUBSTITUTE(D369," ","_")</f>
        <v>___</v>
      </c>
      <c r="G369" s="29" t="str">
        <f aca="false">SUBSTITUTE(A369," ","_")&amp;"_"&amp;SUBSTITUTE(B369," ","_")&amp;"_"&amp;SUBSTITUTE(C369," ","_")</f>
        <v>__</v>
      </c>
      <c r="H369" s="20"/>
      <c r="I369" s="20"/>
      <c r="K369" s="29" t="e">
        <f aca="false">VLOOKUP(G369,model!$F$2:$K$620,6,0)</f>
        <v>#N/A</v>
      </c>
      <c r="L369" s="20" t="e">
        <f aca="false">VLOOKUP(E369,product_2!$B$2:$C$46,2,0)</f>
        <v>#N/A</v>
      </c>
    </row>
    <row r="370" s="29" customFormat="true" ht="13.8" hidden="false" customHeight="false" outlineLevel="0" collapsed="false">
      <c r="A370" s="20" t="s">
        <v>801</v>
      </c>
      <c r="B370" s="20" t="s">
        <v>788</v>
      </c>
      <c r="C370" s="20" t="s">
        <v>790</v>
      </c>
      <c r="D370" s="20" t="s">
        <v>791</v>
      </c>
      <c r="E370" s="20" t="s">
        <v>792</v>
      </c>
      <c r="F370" s="29" t="str">
        <f aca="false">SUBSTITUTE(A370," ","_")&amp;"_"&amp;SUBSTITUTE(B370," ","_")&amp;"_"&amp;SUBSTITUTE(C370," ","_")&amp;"_"&amp;SUBSTITUTE(D370," ","_")</f>
        <v>Brand__Make_Year_Model_OE_Battery_</v>
      </c>
      <c r="G370" s="29" t="str">
        <f aca="false">SUBSTITUTE(A370," ","_")&amp;"_"&amp;SUBSTITUTE(B370," ","_")&amp;"_"&amp;SUBSTITUTE(C370," ","_")</f>
        <v>Brand__Make_Year_Model</v>
      </c>
      <c r="H370" s="20" t="str">
        <f aca="false">D370</f>
        <v>OE Battery</v>
      </c>
      <c r="I370" s="20" t="str">
        <f aca="false">E370</f>
        <v>Energizer Replacement</v>
      </c>
      <c r="K370" s="29" t="e">
        <f aca="false">VLOOKUP(G370,model!$F$2:$K$620,6,0)</f>
        <v>#N/A</v>
      </c>
      <c r="L370" s="20" t="e">
        <f aca="false">VLOOKUP(E370,product_2!$B$2:$C$46,2,0)</f>
        <v>#N/A</v>
      </c>
    </row>
    <row r="371" s="29" customFormat="true" ht="13.8" hidden="false" customHeight="false" outlineLevel="0" collapsed="false">
      <c r="A371" s="20"/>
      <c r="B371" s="20"/>
      <c r="C371" s="20"/>
      <c r="D371" s="30"/>
      <c r="E371" s="30"/>
      <c r="F371" s="29" t="str">
        <f aca="false">SUBSTITUTE(A371," ","_")&amp;"_"&amp;SUBSTITUTE(B371," ","_")&amp;"_"&amp;SUBSTITUTE(C371," ","_")&amp;"_"&amp;SUBSTITUTE(D371," ","_")</f>
        <v>___</v>
      </c>
      <c r="G371" s="29" t="str">
        <f aca="false">SUBSTITUTE(A371," ","_")&amp;"_"&amp;SUBSTITUTE(B371," ","_")&amp;"_"&amp;SUBSTITUTE(C371," ","_")</f>
        <v>__</v>
      </c>
      <c r="H371" s="20"/>
      <c r="I371" s="20"/>
      <c r="K371" s="29" t="e">
        <f aca="false">VLOOKUP(G371,model!$F$2:$K$620,6,0)</f>
        <v>#N/A</v>
      </c>
      <c r="L371" s="20" t="e">
        <f aca="false">VLOOKUP(E371,product_2!$B$2:$C$46,2,0)</f>
        <v>#N/A</v>
      </c>
    </row>
    <row r="372" s="29" customFormat="true" ht="13.8" hidden="false" customHeight="false" outlineLevel="0" collapsed="false">
      <c r="A372" s="20" t="s">
        <v>22</v>
      </c>
      <c r="B372" s="20" t="s">
        <v>355</v>
      </c>
      <c r="C372" s="20"/>
      <c r="D372" s="20" t="s">
        <v>718</v>
      </c>
      <c r="E372" s="20" t="s">
        <v>797</v>
      </c>
      <c r="F372" s="29" t="str">
        <f aca="false">SUBSTITUTE(A372," ","_")&amp;"_"&amp;SUBSTITUTE(B372," ","_")&amp;"_"&amp;SUBSTITUTE(C372," ","_")&amp;"_"&amp;SUBSTITUTE(D372," ","_")</f>
        <v>ISUZU_Alterra__N70</v>
      </c>
      <c r="G372" s="29" t="str">
        <f aca="false">SUBSTITUTE(A372," ","_")&amp;"_"&amp;SUBSTITUTE(B372," ","_")&amp;"_"&amp;SUBSTITUTE(C372," ","_")</f>
        <v>ISUZU_Alterra_</v>
      </c>
      <c r="H372" s="20" t="str">
        <f aca="false">D372</f>
        <v>N70</v>
      </c>
      <c r="I372" s="20" t="str">
        <f aca="false">E372</f>
        <v>D31L</v>
      </c>
      <c r="K372" s="29" t="n">
        <f aca="false">VLOOKUP(G372,model!$F$2:$K$620,6,0)</f>
        <v>271</v>
      </c>
      <c r="L372" s="20" t="n">
        <f aca="false">VLOOKUP(E372,product_2!$B$2:$C$46,2,0)</f>
        <v>0</v>
      </c>
    </row>
    <row r="373" s="29" customFormat="true" ht="13.8" hidden="false" customHeight="false" outlineLevel="0" collapsed="false">
      <c r="A373" s="20" t="s">
        <v>22</v>
      </c>
      <c r="B373" s="20" t="s">
        <v>356</v>
      </c>
      <c r="C373" s="20"/>
      <c r="D373" s="20" t="s">
        <v>718</v>
      </c>
      <c r="E373" s="20" t="s">
        <v>797</v>
      </c>
      <c r="F373" s="29" t="str">
        <f aca="false">SUBSTITUTE(A373," ","_")&amp;"_"&amp;SUBSTITUTE(B373," ","_")&amp;"_"&amp;SUBSTITUTE(C373," ","_")&amp;"_"&amp;SUBSTITUTE(D373," ","_")</f>
        <v>ISUZU_Alterra_Zen__N70</v>
      </c>
      <c r="G373" s="29" t="str">
        <f aca="false">SUBSTITUTE(A373," ","_")&amp;"_"&amp;SUBSTITUTE(B373," ","_")&amp;"_"&amp;SUBSTITUTE(C373," ","_")</f>
        <v>ISUZU_Alterra_Zen_</v>
      </c>
      <c r="H373" s="20" t="str">
        <f aca="false">D373</f>
        <v>N70</v>
      </c>
      <c r="I373" s="20" t="str">
        <f aca="false">E373</f>
        <v>D31L</v>
      </c>
      <c r="K373" s="29" t="n">
        <f aca="false">VLOOKUP(G373,model!$F$2:$K$620,6,0)</f>
        <v>272</v>
      </c>
      <c r="L373" s="20" t="n">
        <f aca="false">VLOOKUP(E373,product_2!$B$2:$C$46,2,0)</f>
        <v>0</v>
      </c>
    </row>
    <row r="374" s="29" customFormat="true" ht="13.8" hidden="false" customHeight="false" outlineLevel="0" collapsed="false">
      <c r="A374" s="20" t="s">
        <v>22</v>
      </c>
      <c r="B374" s="20" t="s">
        <v>357</v>
      </c>
      <c r="C374" s="20"/>
      <c r="D374" s="20" t="s">
        <v>718</v>
      </c>
      <c r="E374" s="20" t="s">
        <v>797</v>
      </c>
      <c r="F374" s="29" t="str">
        <f aca="false">SUBSTITUTE(A374," ","_")&amp;"_"&amp;SUBSTITUTE(B374," ","_")&amp;"_"&amp;SUBSTITUTE(C374," ","_")&amp;"_"&amp;SUBSTITUTE(D374," ","_")</f>
        <v>ISUZU_Alterra_Urvan_Cruiser___N70</v>
      </c>
      <c r="G374" s="29" t="str">
        <f aca="false">SUBSTITUTE(A374," ","_")&amp;"_"&amp;SUBSTITUTE(B374," ","_")&amp;"_"&amp;SUBSTITUTE(C374," ","_")</f>
        <v>ISUZU_Alterra_Urvan_Cruiser__</v>
      </c>
      <c r="H374" s="20" t="str">
        <f aca="false">D374</f>
        <v>N70</v>
      </c>
      <c r="I374" s="20" t="str">
        <f aca="false">E374</f>
        <v>D31L</v>
      </c>
      <c r="K374" s="29" t="n">
        <f aca="false">VLOOKUP(G374,model!$F$2:$K$620,6,0)</f>
        <v>273</v>
      </c>
      <c r="L374" s="20" t="n">
        <f aca="false">VLOOKUP(E374,product_2!$B$2:$C$46,2,0)</f>
        <v>0</v>
      </c>
    </row>
    <row r="375" s="29" customFormat="true" ht="13.8" hidden="false" customHeight="false" outlineLevel="0" collapsed="false">
      <c r="A375" s="20" t="s">
        <v>22</v>
      </c>
      <c r="B375" s="20" t="s">
        <v>358</v>
      </c>
      <c r="C375" s="20" t="s">
        <v>190</v>
      </c>
      <c r="D375" s="20" t="s">
        <v>728</v>
      </c>
      <c r="E375" s="20" t="s">
        <v>805</v>
      </c>
      <c r="F375" s="29" t="str">
        <f aca="false">SUBSTITUTE(A375," ","_")&amp;"_"&amp;SUBSTITUTE(B375," ","_")&amp;"_"&amp;SUBSTITUTE(C375," ","_")&amp;"_"&amp;SUBSTITUTE(D375," ","_")</f>
        <v>ISUZU_Mu-X_2.5Li_4x2/3.0Li_4x4_2014_-_on_N50</v>
      </c>
      <c r="G375" s="29" t="str">
        <f aca="false">SUBSTITUTE(A375," ","_")&amp;"_"&amp;SUBSTITUTE(B375," ","_")&amp;"_"&amp;SUBSTITUTE(C375," ","_")</f>
        <v>ISUZU_Mu-X_2.5Li_4x2/3.0Li_4x4_2014_-_on</v>
      </c>
      <c r="H375" s="20" t="str">
        <f aca="false">D375</f>
        <v>N50</v>
      </c>
      <c r="I375" s="20" t="str">
        <f aca="false">E375</f>
        <v>D26L</v>
      </c>
      <c r="K375" s="29" t="n">
        <f aca="false">VLOOKUP(G375,model!$F$2:$K$620,6,0)</f>
        <v>274</v>
      </c>
      <c r="L375" s="20" t="n">
        <f aca="false">VLOOKUP(E375,product_2!$B$2:$C$46,2,0)</f>
        <v>0</v>
      </c>
    </row>
    <row r="376" s="29" customFormat="true" ht="13.8" hidden="false" customHeight="false" outlineLevel="0" collapsed="false">
      <c r="A376" s="20" t="s">
        <v>22</v>
      </c>
      <c r="B376" s="20" t="s">
        <v>359</v>
      </c>
      <c r="C376" s="20"/>
      <c r="D376" s="20" t="s">
        <v>719</v>
      </c>
      <c r="E376" s="20" t="s">
        <v>798</v>
      </c>
      <c r="F376" s="29" t="str">
        <f aca="false">SUBSTITUTE(A376," ","_")&amp;"_"&amp;SUBSTITUTE(B376," ","_")&amp;"_"&amp;SUBSTITUTE(C376," ","_")&amp;"_"&amp;SUBSTITUTE(D376," ","_")</f>
        <v>ISUZU_Cross-Wind__NS50</v>
      </c>
      <c r="G376" s="29" t="str">
        <f aca="false">SUBSTITUTE(A376," ","_")&amp;"_"&amp;SUBSTITUTE(B376," ","_")&amp;"_"&amp;SUBSTITUTE(C376," ","_")</f>
        <v>ISUZU_Cross-Wind_</v>
      </c>
      <c r="H376" s="20" t="str">
        <f aca="false">D376</f>
        <v>NS50</v>
      </c>
      <c r="I376" s="20" t="str">
        <f aca="false">E376</f>
        <v>D23L</v>
      </c>
      <c r="K376" s="29" t="n">
        <f aca="false">VLOOKUP(G376,model!$F$2:$K$620,6,0)</f>
        <v>275</v>
      </c>
      <c r="L376" s="20" t="n">
        <f aca="false">VLOOKUP(E376,product_2!$B$2:$C$46,2,0)</f>
        <v>0</v>
      </c>
    </row>
    <row r="377" s="29" customFormat="true" ht="13.8" hidden="false" customHeight="false" outlineLevel="0" collapsed="false">
      <c r="A377" s="20"/>
      <c r="B377" s="20"/>
      <c r="C377" s="20"/>
      <c r="D377" s="20"/>
      <c r="E377" s="20"/>
      <c r="F377" s="29" t="str">
        <f aca="false">SUBSTITUTE(A377," ","_")&amp;"_"&amp;SUBSTITUTE(B377," ","_")&amp;"_"&amp;SUBSTITUTE(C377," ","_")&amp;"_"&amp;SUBSTITUTE(D377," ","_")</f>
        <v>___</v>
      </c>
      <c r="G377" s="29" t="str">
        <f aca="false">SUBSTITUTE(A377," ","_")&amp;"_"&amp;SUBSTITUTE(B377," ","_")&amp;"_"&amp;SUBSTITUTE(C377," ","_")</f>
        <v>__</v>
      </c>
      <c r="H377" s="20"/>
      <c r="I377" s="20"/>
      <c r="K377" s="29" t="e">
        <f aca="false">VLOOKUP(G377,model!$F$2:$K$620,6,0)</f>
        <v>#N/A</v>
      </c>
      <c r="L377" s="20" t="e">
        <f aca="false">VLOOKUP(E377,product_2!$B$2:$C$46,2,0)</f>
        <v>#N/A</v>
      </c>
    </row>
    <row r="378" s="31" customFormat="true" ht="13.8" hidden="false" customHeight="false" outlineLevel="0" collapsed="false">
      <c r="F378" s="29" t="str">
        <f aca="false">SUBSTITUTE(A378," ","_")&amp;"_"&amp;SUBSTITUTE(B378," ","_")&amp;"_"&amp;SUBSTITUTE(C378," ","_")&amp;"_"&amp;SUBSTITUTE(D378," ","_")</f>
        <v>___</v>
      </c>
      <c r="G378" s="29" t="str">
        <f aca="false">SUBSTITUTE(A378," ","_")&amp;"_"&amp;SUBSTITUTE(B378," ","_")&amp;"_"&amp;SUBSTITUTE(C378," ","_")</f>
        <v>__</v>
      </c>
      <c r="H378" s="20"/>
      <c r="I378" s="20"/>
      <c r="K378" s="29" t="e">
        <f aca="false">VLOOKUP(G378,model!$F$2:$K$620,6,0)</f>
        <v>#N/A</v>
      </c>
      <c r="L378" s="20" t="e">
        <f aca="false">VLOOKUP(E378,product_2!$B$2:$C$46,2,0)</f>
        <v>#N/A</v>
      </c>
    </row>
    <row r="379" s="29" customFormat="true" ht="13.8" hidden="false" customHeight="false" outlineLevel="0" collapsed="false">
      <c r="A379" s="31" t="s">
        <v>20</v>
      </c>
      <c r="B379" s="31"/>
      <c r="F379" s="29" t="str">
        <f aca="false">SUBSTITUTE(A379," ","_")&amp;"_"&amp;SUBSTITUTE(B379," ","_")&amp;"_"&amp;SUBSTITUTE(C379," ","_")&amp;"_"&amp;SUBSTITUTE(D379," ","_")</f>
        <v>HONDA___</v>
      </c>
      <c r="G379" s="29" t="str">
        <f aca="false">SUBSTITUTE(A379," ","_")&amp;"_"&amp;SUBSTITUTE(B379," ","_")&amp;"_"&amp;SUBSTITUTE(C379," ","_")</f>
        <v>HONDA__</v>
      </c>
      <c r="H379" s="20"/>
      <c r="I379" s="20"/>
      <c r="K379" s="29" t="e">
        <f aca="false">VLOOKUP(G379,model!$F$2:$K$620,6,0)</f>
        <v>#N/A</v>
      </c>
      <c r="L379" s="20" t="e">
        <f aca="false">VLOOKUP(E379,product_2!$B$2:$C$46,2,0)</f>
        <v>#N/A</v>
      </c>
    </row>
    <row r="380" s="29" customFormat="true" ht="13.8" hidden="false" customHeight="false" outlineLevel="0" collapsed="false">
      <c r="F380" s="29" t="str">
        <f aca="false">SUBSTITUTE(A380," ","_")&amp;"_"&amp;SUBSTITUTE(B380," ","_")&amp;"_"&amp;SUBSTITUTE(C380," ","_")&amp;"_"&amp;SUBSTITUTE(D380," ","_")</f>
        <v>___</v>
      </c>
      <c r="G380" s="29" t="str">
        <f aca="false">SUBSTITUTE(A380," ","_")&amp;"_"&amp;SUBSTITUTE(B380," ","_")&amp;"_"&amp;SUBSTITUTE(C380," ","_")</f>
        <v>__</v>
      </c>
      <c r="H380" s="20"/>
      <c r="I380" s="20"/>
      <c r="K380" s="29" t="e">
        <f aca="false">VLOOKUP(G380,model!$F$2:$K$620,6,0)</f>
        <v>#N/A</v>
      </c>
      <c r="L380" s="20" t="e">
        <f aca="false">VLOOKUP(E380,product_2!$B$2:$C$46,2,0)</f>
        <v>#N/A</v>
      </c>
    </row>
    <row r="381" s="29" customFormat="true" ht="13.8" hidden="false" customHeight="false" outlineLevel="0" collapsed="false">
      <c r="A381" s="20" t="s">
        <v>801</v>
      </c>
      <c r="B381" s="20" t="s">
        <v>788</v>
      </c>
      <c r="C381" s="20" t="s">
        <v>790</v>
      </c>
      <c r="D381" s="20" t="s">
        <v>791</v>
      </c>
      <c r="E381" s="20" t="s">
        <v>792</v>
      </c>
      <c r="F381" s="29" t="str">
        <f aca="false">SUBSTITUTE(A381," ","_")&amp;"_"&amp;SUBSTITUTE(B381," ","_")&amp;"_"&amp;SUBSTITUTE(C381," ","_")&amp;"_"&amp;SUBSTITUTE(D381," ","_")</f>
        <v>Brand__Make_Year_Model_OE_Battery_</v>
      </c>
      <c r="G381" s="29" t="str">
        <f aca="false">SUBSTITUTE(A381," ","_")&amp;"_"&amp;SUBSTITUTE(B381," ","_")&amp;"_"&amp;SUBSTITUTE(C381," ","_")</f>
        <v>Brand__Make_Year_Model</v>
      </c>
      <c r="H381" s="20" t="str">
        <f aca="false">D381</f>
        <v>OE Battery</v>
      </c>
      <c r="I381" s="20" t="str">
        <f aca="false">E381</f>
        <v>Energizer Replacement</v>
      </c>
      <c r="K381" s="29" t="e">
        <f aca="false">VLOOKUP(G381,model!$F$2:$K$620,6,0)</f>
        <v>#N/A</v>
      </c>
      <c r="L381" s="20" t="e">
        <f aca="false">VLOOKUP(E381,product_2!$B$2:$C$46,2,0)</f>
        <v>#N/A</v>
      </c>
    </row>
    <row r="382" s="29" customFormat="true" ht="13.8" hidden="false" customHeight="false" outlineLevel="0" collapsed="false">
      <c r="A382" s="20"/>
      <c r="B382" s="20"/>
      <c r="C382" s="20"/>
      <c r="D382" s="20"/>
      <c r="E382" s="20"/>
      <c r="F382" s="29" t="str">
        <f aca="false">SUBSTITUTE(A382," ","_")&amp;"_"&amp;SUBSTITUTE(B382," ","_")&amp;"_"&amp;SUBSTITUTE(C382," ","_")&amp;"_"&amp;SUBSTITUTE(D382," ","_")</f>
        <v>___</v>
      </c>
      <c r="G382" s="29" t="str">
        <f aca="false">SUBSTITUTE(A382," ","_")&amp;"_"&amp;SUBSTITUTE(B382," ","_")&amp;"_"&amp;SUBSTITUTE(C382," ","_")</f>
        <v>__</v>
      </c>
      <c r="H382" s="20"/>
      <c r="I382" s="20"/>
      <c r="K382" s="29" t="e">
        <f aca="false">VLOOKUP(G382,model!$F$2:$K$620,6,0)</f>
        <v>#N/A</v>
      </c>
      <c r="L382" s="20" t="e">
        <f aca="false">VLOOKUP(E382,product_2!$B$2:$C$46,2,0)</f>
        <v>#N/A</v>
      </c>
    </row>
    <row r="383" s="29" customFormat="true" ht="13.8" hidden="false" customHeight="false" outlineLevel="0" collapsed="false">
      <c r="A383" s="31" t="s">
        <v>20</v>
      </c>
      <c r="B383" s="20" t="s">
        <v>235</v>
      </c>
      <c r="C383" s="20" t="n">
        <v>2008</v>
      </c>
      <c r="D383" s="20" t="s">
        <v>720</v>
      </c>
      <c r="E383" s="20" t="s">
        <v>799</v>
      </c>
      <c r="F383" s="29" t="str">
        <f aca="false">SUBSTITUTE(A383," ","_")&amp;"_"&amp;SUBSTITUTE(B383," ","_")&amp;"_"&amp;SUBSTITUTE(C383," ","_")&amp;"_"&amp;SUBSTITUTE(D383," ","_")</f>
        <v>HONDA_New_Civic_1.8_V_MT_2008_NS60</v>
      </c>
      <c r="G383" s="29" t="str">
        <f aca="false">SUBSTITUTE(A383," ","_")&amp;"_"&amp;SUBSTITUTE(B383," ","_")&amp;"_"&amp;SUBSTITUTE(C383," ","_")</f>
        <v>HONDA_New_Civic_1.8_V_MT_2008</v>
      </c>
      <c r="H383" s="20" t="str">
        <f aca="false">D383</f>
        <v>NS60</v>
      </c>
      <c r="I383" s="20" t="str">
        <f aca="false">E383</f>
        <v>B24LS</v>
      </c>
      <c r="J383" s="29" t="n">
        <v>1985</v>
      </c>
      <c r="K383" s="29" t="n">
        <f aca="false">VLOOKUP(G383,model!$F$2:$K$620,6,0)</f>
        <v>164</v>
      </c>
      <c r="L383" s="20" t="n">
        <f aca="false">VLOOKUP(E383,product_2!$B$2:$C$46,2,0)</f>
        <v>0</v>
      </c>
    </row>
    <row r="384" s="29" customFormat="true" ht="13.8" hidden="false" customHeight="false" outlineLevel="0" collapsed="false">
      <c r="A384" s="31" t="s">
        <v>20</v>
      </c>
      <c r="B384" s="20" t="s">
        <v>236</v>
      </c>
      <c r="C384" s="20" t="n">
        <v>2008</v>
      </c>
      <c r="D384" s="20" t="s">
        <v>720</v>
      </c>
      <c r="E384" s="20" t="s">
        <v>799</v>
      </c>
      <c r="F384" s="29" t="str">
        <f aca="false">SUBSTITUTE(A384," ","_")&amp;"_"&amp;SUBSTITUTE(B384," ","_")&amp;"_"&amp;SUBSTITUTE(C384," ","_")&amp;"_"&amp;SUBSTITUTE(D384," ","_")</f>
        <v>HONDA_New_Civic_1.8_V_AT_2008_NS60</v>
      </c>
      <c r="G384" s="29" t="str">
        <f aca="false">SUBSTITUTE(A384," ","_")&amp;"_"&amp;SUBSTITUTE(B384," ","_")&amp;"_"&amp;SUBSTITUTE(C384," ","_")</f>
        <v>HONDA_New_Civic_1.8_V_AT_2008</v>
      </c>
      <c r="H384" s="20" t="str">
        <f aca="false">D384</f>
        <v>NS60</v>
      </c>
      <c r="I384" s="20" t="str">
        <f aca="false">E384</f>
        <v>B24LS</v>
      </c>
      <c r="J384" s="29" t="n">
        <v>1985</v>
      </c>
      <c r="K384" s="29" t="n">
        <f aca="false">VLOOKUP(G384,model!$F$2:$K$620,6,0)</f>
        <v>165</v>
      </c>
      <c r="L384" s="20" t="n">
        <f aca="false">VLOOKUP(E384,product_2!$B$2:$C$46,2,0)</f>
        <v>0</v>
      </c>
    </row>
    <row r="385" s="29" customFormat="true" ht="13.8" hidden="false" customHeight="false" outlineLevel="0" collapsed="false">
      <c r="A385" s="31" t="s">
        <v>20</v>
      </c>
      <c r="B385" s="20" t="s">
        <v>237</v>
      </c>
      <c r="C385" s="20" t="n">
        <v>2008</v>
      </c>
      <c r="D385" s="20" t="s">
        <v>720</v>
      </c>
      <c r="E385" s="20" t="s">
        <v>799</v>
      </c>
      <c r="F385" s="29" t="str">
        <f aca="false">SUBSTITUTE(A385," ","_")&amp;"_"&amp;SUBSTITUTE(B385," ","_")&amp;"_"&amp;SUBSTITUTE(C385," ","_")&amp;"_"&amp;SUBSTITUTE(D385," ","_")</f>
        <v>HONDA_New_Civic_1.8_S_MT_2008_NS60</v>
      </c>
      <c r="G385" s="29" t="str">
        <f aca="false">SUBSTITUTE(A385," ","_")&amp;"_"&amp;SUBSTITUTE(B385," ","_")&amp;"_"&amp;SUBSTITUTE(C385," ","_")</f>
        <v>HONDA_New_Civic_1.8_S_MT_2008</v>
      </c>
      <c r="H385" s="20" t="str">
        <f aca="false">D385</f>
        <v>NS60</v>
      </c>
      <c r="I385" s="20" t="str">
        <f aca="false">E385</f>
        <v>B24LS</v>
      </c>
      <c r="J385" s="29" t="n">
        <v>1985</v>
      </c>
      <c r="K385" s="29" t="n">
        <f aca="false">VLOOKUP(G385,model!$F$2:$K$620,6,0)</f>
        <v>166</v>
      </c>
      <c r="L385" s="20" t="n">
        <f aca="false">VLOOKUP(E385,product_2!$B$2:$C$46,2,0)</f>
        <v>0</v>
      </c>
    </row>
    <row r="386" s="29" customFormat="true" ht="13.8" hidden="false" customHeight="false" outlineLevel="0" collapsed="false">
      <c r="A386" s="31" t="s">
        <v>20</v>
      </c>
      <c r="B386" s="20" t="s">
        <v>238</v>
      </c>
      <c r="C386" s="20" t="n">
        <v>2008</v>
      </c>
      <c r="D386" s="20" t="s">
        <v>720</v>
      </c>
      <c r="E386" s="20" t="s">
        <v>799</v>
      </c>
      <c r="F386" s="29" t="str">
        <f aca="false">SUBSTITUTE(A386," ","_")&amp;"_"&amp;SUBSTITUTE(B386," ","_")&amp;"_"&amp;SUBSTITUTE(C386," ","_")&amp;"_"&amp;SUBSTITUTE(D386," ","_")</f>
        <v>HONDA_New_Civic_1.8_AT_2008_NS60</v>
      </c>
      <c r="G386" s="29" t="str">
        <f aca="false">SUBSTITUTE(A386," ","_")&amp;"_"&amp;SUBSTITUTE(B386," ","_")&amp;"_"&amp;SUBSTITUTE(C386," ","_")</f>
        <v>HONDA_New_Civic_1.8_AT_2008</v>
      </c>
      <c r="H386" s="20" t="str">
        <f aca="false">D386</f>
        <v>NS60</v>
      </c>
      <c r="I386" s="20" t="str">
        <f aca="false">E386</f>
        <v>B24LS</v>
      </c>
      <c r="J386" s="29" t="n">
        <v>1985</v>
      </c>
      <c r="K386" s="29" t="n">
        <f aca="false">VLOOKUP(G386,model!$F$2:$K$620,6,0)</f>
        <v>167</v>
      </c>
      <c r="L386" s="20" t="n">
        <f aca="false">VLOOKUP(E386,product_2!$B$2:$C$46,2,0)</f>
        <v>0</v>
      </c>
    </row>
    <row r="387" s="29" customFormat="true" ht="13.8" hidden="false" customHeight="false" outlineLevel="0" collapsed="false">
      <c r="A387" s="31" t="s">
        <v>20</v>
      </c>
      <c r="B387" s="20" t="s">
        <v>239</v>
      </c>
      <c r="C387" s="20" t="n">
        <v>2008</v>
      </c>
      <c r="D387" s="20" t="s">
        <v>720</v>
      </c>
      <c r="E387" s="20" t="s">
        <v>799</v>
      </c>
      <c r="F387" s="29" t="str">
        <f aca="false">SUBSTITUTE(A387," ","_")&amp;"_"&amp;SUBSTITUTE(B387," ","_")&amp;"_"&amp;SUBSTITUTE(C387," ","_")&amp;"_"&amp;SUBSTITUTE(D387," ","_")</f>
        <v>HONDA_New_Civic_2.0S_AT_2008_NS60</v>
      </c>
      <c r="G387" s="29" t="str">
        <f aca="false">SUBSTITUTE(A387," ","_")&amp;"_"&amp;SUBSTITUTE(B387," ","_")&amp;"_"&amp;SUBSTITUTE(C387," ","_")</f>
        <v>HONDA_New_Civic_2.0S_AT_2008</v>
      </c>
      <c r="H387" s="20" t="str">
        <f aca="false">D387</f>
        <v>NS60</v>
      </c>
      <c r="I387" s="20" t="str">
        <f aca="false">E387</f>
        <v>B24LS</v>
      </c>
      <c r="J387" s="29" t="n">
        <v>1985</v>
      </c>
      <c r="K387" s="29" t="n">
        <f aca="false">VLOOKUP(G387,model!$F$2:$K$620,6,0)</f>
        <v>168</v>
      </c>
      <c r="L387" s="20" t="n">
        <f aca="false">VLOOKUP(E387,product_2!$B$2:$C$46,2,0)</f>
        <v>0</v>
      </c>
    </row>
    <row r="388" s="29" customFormat="true" ht="13.8" hidden="false" customHeight="false" outlineLevel="0" collapsed="false">
      <c r="A388" s="31" t="s">
        <v>20</v>
      </c>
      <c r="B388" s="20" t="s">
        <v>239</v>
      </c>
      <c r="C388" s="20" t="n">
        <v>2016</v>
      </c>
      <c r="D388" s="20" t="s">
        <v>720</v>
      </c>
      <c r="E388" s="20" t="s">
        <v>799</v>
      </c>
      <c r="F388" s="29" t="str">
        <f aca="false">SUBSTITUTE(A388," ","_")&amp;"_"&amp;SUBSTITUTE(B388," ","_")&amp;"_"&amp;SUBSTITUTE(C388," ","_")&amp;"_"&amp;SUBSTITUTE(D388," ","_")</f>
        <v>HONDA_New_Civic_2.0S_AT_2016_NS60</v>
      </c>
      <c r="G388" s="29" t="str">
        <f aca="false">SUBSTITUTE(A388," ","_")&amp;"_"&amp;SUBSTITUTE(B388," ","_")&amp;"_"&amp;SUBSTITUTE(C388," ","_")</f>
        <v>HONDA_New_Civic_2.0S_AT_2016</v>
      </c>
      <c r="H388" s="20" t="str">
        <f aca="false">D388</f>
        <v>NS60</v>
      </c>
      <c r="I388" s="20" t="str">
        <f aca="false">E388</f>
        <v>B24LS</v>
      </c>
      <c r="J388" s="29" t="n">
        <v>1985</v>
      </c>
      <c r="K388" s="29" t="n">
        <f aca="false">VLOOKUP(G388,model!$F$2:$K$620,6,0)</f>
        <v>169</v>
      </c>
      <c r="L388" s="20" t="n">
        <f aca="false">VLOOKUP(E388,product_2!$B$2:$C$46,2,0)</f>
        <v>0</v>
      </c>
    </row>
    <row r="389" s="29" customFormat="true" ht="13.8" hidden="false" customHeight="false" outlineLevel="0" collapsed="false">
      <c r="A389" s="31" t="s">
        <v>20</v>
      </c>
      <c r="B389" s="20" t="s">
        <v>240</v>
      </c>
      <c r="C389" s="20" t="s">
        <v>241</v>
      </c>
      <c r="D389" s="20" t="s">
        <v>720</v>
      </c>
      <c r="E389" s="20" t="s">
        <v>787</v>
      </c>
      <c r="F389" s="29" t="str">
        <f aca="false">SUBSTITUTE(A389," ","_")&amp;"_"&amp;SUBSTITUTE(B389," ","_")&amp;"_"&amp;SUBSTITUTE(C389," ","_")&amp;"_"&amp;SUBSTITUTE(D389," ","_")</f>
        <v>HONDA_CIVIC_1991_-_2000_NS60</v>
      </c>
      <c r="G389" s="29" t="str">
        <f aca="false">SUBSTITUTE(A389," ","_")&amp;"_"&amp;SUBSTITUTE(B389," ","_")&amp;"_"&amp;SUBSTITUTE(C389," ","_")</f>
        <v>HONDA_CIVIC_1991_-_2000</v>
      </c>
      <c r="H389" s="20" t="str">
        <f aca="false">D389</f>
        <v>NS60</v>
      </c>
      <c r="I389" s="20" t="str">
        <f aca="false">E389</f>
        <v>B24L</v>
      </c>
      <c r="J389" s="29" t="n">
        <v>1985</v>
      </c>
      <c r="K389" s="29" t="n">
        <f aca="false">VLOOKUP(G389,model!$F$2:$K$620,6,0)</f>
        <v>170</v>
      </c>
      <c r="L389" s="20" t="n">
        <f aca="false">VLOOKUP(E389,product_2!$B$2:$C$46,2,0)</f>
        <v>0</v>
      </c>
    </row>
    <row r="390" s="29" customFormat="true" ht="13.8" hidden="false" customHeight="false" outlineLevel="0" collapsed="false">
      <c r="A390" s="31" t="s">
        <v>20</v>
      </c>
      <c r="B390" s="20" t="s">
        <v>240</v>
      </c>
      <c r="C390" s="20" t="s">
        <v>242</v>
      </c>
      <c r="D390" s="20" t="s">
        <v>720</v>
      </c>
      <c r="E390" s="20" t="s">
        <v>799</v>
      </c>
      <c r="F390" s="29" t="str">
        <f aca="false">SUBSTITUTE(A390," ","_")&amp;"_"&amp;SUBSTITUTE(B390," ","_")&amp;"_"&amp;SUBSTITUTE(C390," ","_")&amp;"_"&amp;SUBSTITUTE(D390," ","_")</f>
        <v>HONDA_CIVIC_2002_-_2006__NS60</v>
      </c>
      <c r="G390" s="29" t="str">
        <f aca="false">SUBSTITUTE(A390," ","_")&amp;"_"&amp;SUBSTITUTE(B390," ","_")&amp;"_"&amp;SUBSTITUTE(C390," ","_")</f>
        <v>HONDA_CIVIC_2002_-_2006_</v>
      </c>
      <c r="H390" s="20" t="str">
        <f aca="false">D390</f>
        <v>NS60</v>
      </c>
      <c r="I390" s="20" t="str">
        <f aca="false">E390</f>
        <v>B24LS</v>
      </c>
      <c r="J390" s="29" t="n">
        <v>1985</v>
      </c>
      <c r="K390" s="29" t="n">
        <f aca="false">VLOOKUP(G390,model!$F$2:$K$620,6,0)</f>
        <v>171</v>
      </c>
      <c r="L390" s="20" t="n">
        <f aca="false">VLOOKUP(E390,product_2!$B$2:$C$46,2,0)</f>
        <v>0</v>
      </c>
    </row>
    <row r="391" s="29" customFormat="true" ht="13.8" hidden="false" customHeight="false" outlineLevel="0" collapsed="false">
      <c r="A391" s="31" t="s">
        <v>20</v>
      </c>
      <c r="B391" s="20" t="s">
        <v>240</v>
      </c>
      <c r="C391" s="20" t="s">
        <v>243</v>
      </c>
      <c r="D391" s="20" t="s">
        <v>720</v>
      </c>
      <c r="E391" s="20" t="s">
        <v>799</v>
      </c>
      <c r="F391" s="29" t="str">
        <f aca="false">SUBSTITUTE(A391," ","_")&amp;"_"&amp;SUBSTITUTE(B391," ","_")&amp;"_"&amp;SUBSTITUTE(C391," ","_")&amp;"_"&amp;SUBSTITUTE(D391," ","_")</f>
        <v>HONDA_CIVIC_2006*_NS60</v>
      </c>
      <c r="G391" s="29" t="str">
        <f aca="false">SUBSTITUTE(A391," ","_")&amp;"_"&amp;SUBSTITUTE(B391," ","_")&amp;"_"&amp;SUBSTITUTE(C391," ","_")</f>
        <v>HONDA_CIVIC_2006*</v>
      </c>
      <c r="H391" s="20" t="str">
        <f aca="false">D391</f>
        <v>NS60</v>
      </c>
      <c r="I391" s="20" t="str">
        <f aca="false">E391</f>
        <v>B24LS</v>
      </c>
      <c r="J391" s="29" t="n">
        <v>1985</v>
      </c>
      <c r="K391" s="29" t="n">
        <f aca="false">VLOOKUP(G391,model!$F$2:$K$620,6,0)</f>
        <v>172</v>
      </c>
      <c r="L391" s="20" t="n">
        <f aca="false">VLOOKUP(E391,product_2!$B$2:$C$46,2,0)</f>
        <v>0</v>
      </c>
    </row>
    <row r="392" s="29" customFormat="true" ht="13.8" hidden="false" customHeight="false" outlineLevel="0" collapsed="false">
      <c r="A392" s="31" t="s">
        <v>20</v>
      </c>
      <c r="B392" s="20" t="s">
        <v>244</v>
      </c>
      <c r="C392" s="20" t="s">
        <v>245</v>
      </c>
      <c r="D392" s="20" t="s">
        <v>720</v>
      </c>
      <c r="E392" s="20" t="s">
        <v>818</v>
      </c>
      <c r="F392" s="29" t="str">
        <f aca="false">SUBSTITUTE(A392," ","_")&amp;"_"&amp;SUBSTITUTE(B392," ","_")&amp;"_"&amp;SUBSTITUTE(C392," ","_")&amp;"_"&amp;SUBSTITUTE(D392," ","_")</f>
        <v>HONDA_Civic_1.6L_2001_-_2006_NS60</v>
      </c>
      <c r="G392" s="29" t="str">
        <f aca="false">SUBSTITUTE(A392," ","_")&amp;"_"&amp;SUBSTITUTE(B392," ","_")&amp;"_"&amp;SUBSTITUTE(C392," ","_")</f>
        <v>HONDA_Civic_1.6L_2001_-_2006</v>
      </c>
      <c r="H392" s="20" t="str">
        <f aca="false">D392</f>
        <v>NS60</v>
      </c>
      <c r="I392" s="20" t="str">
        <f aca="false">E392</f>
        <v>B24RS</v>
      </c>
      <c r="J392" s="29" t="n">
        <v>1985</v>
      </c>
      <c r="K392" s="29" t="n">
        <f aca="false">VLOOKUP(G392,model!$F$2:$K$620,6,0)</f>
        <v>173</v>
      </c>
      <c r="L392" s="20" t="n">
        <f aca="false">VLOOKUP(E392,product_2!$B$2:$C$46,2,0)</f>
        <v>0</v>
      </c>
    </row>
    <row r="393" s="29" customFormat="true" ht="13.8" hidden="false" customHeight="false" outlineLevel="0" collapsed="false">
      <c r="A393" s="31" t="s">
        <v>20</v>
      </c>
      <c r="B393" s="20" t="s">
        <v>246</v>
      </c>
      <c r="C393" s="20" t="s">
        <v>75</v>
      </c>
      <c r="D393" s="20" t="s">
        <v>742</v>
      </c>
      <c r="E393" s="20" t="s">
        <v>819</v>
      </c>
      <c r="F393" s="29" t="str">
        <f aca="false">SUBSTITUTE(A393," ","_")&amp;"_"&amp;SUBSTITUTE(B393," ","_")&amp;"_"&amp;SUBSTITUTE(C393," ","_")&amp;"_"&amp;SUBSTITUTE(D393," ","_")</f>
        <v>HONDA_Civic_1.8L_2007_-_on_NS40L</v>
      </c>
      <c r="G393" s="29" t="str">
        <f aca="false">SUBSTITUTE(A393," ","_")&amp;"_"&amp;SUBSTITUTE(B393," ","_")&amp;"_"&amp;SUBSTITUTE(C393," ","_")</f>
        <v>HONDA_Civic_1.8L_2007_-_on</v>
      </c>
      <c r="H393" s="20" t="str">
        <f aca="false">D393</f>
        <v>NS40L</v>
      </c>
      <c r="I393" s="20" t="str">
        <f aca="false">E393</f>
        <v>B20LS</v>
      </c>
      <c r="K393" s="29" t="n">
        <f aca="false">VLOOKUP(G393,model!$F$2:$K$620,6,0)</f>
        <v>174</v>
      </c>
      <c r="L393" s="20" t="n">
        <f aca="false">VLOOKUP(E393,product_2!$B$2:$C$46,2,0)</f>
        <v>0</v>
      </c>
    </row>
    <row r="394" s="29" customFormat="true" ht="13.8" hidden="false" customHeight="false" outlineLevel="0" collapsed="false">
      <c r="A394" s="31" t="s">
        <v>20</v>
      </c>
      <c r="B394" s="20" t="s">
        <v>247</v>
      </c>
      <c r="C394" s="20" t="n">
        <v>2007</v>
      </c>
      <c r="D394" s="20" t="s">
        <v>720</v>
      </c>
      <c r="E394" s="20" t="s">
        <v>799</v>
      </c>
      <c r="F394" s="29" t="str">
        <f aca="false">SUBSTITUTE(A394," ","_")&amp;"_"&amp;SUBSTITUTE(B394," ","_")&amp;"_"&amp;SUBSTITUTE(C394," ","_")&amp;"_"&amp;SUBSTITUTE(D394," ","_")</f>
        <v>HONDA_Civic_1.8_&amp;_2.0_2007_NS60</v>
      </c>
      <c r="G394" s="29" t="str">
        <f aca="false">SUBSTITUTE(A394," ","_")&amp;"_"&amp;SUBSTITUTE(B394," ","_")&amp;"_"&amp;SUBSTITUTE(C394," ","_")</f>
        <v>HONDA_Civic_1.8_&amp;_2.0_2007</v>
      </c>
      <c r="H394" s="20" t="str">
        <f aca="false">D394</f>
        <v>NS60</v>
      </c>
      <c r="I394" s="20" t="str">
        <f aca="false">E394</f>
        <v>B24LS</v>
      </c>
      <c r="J394" s="29" t="n">
        <v>1985</v>
      </c>
      <c r="K394" s="29" t="n">
        <f aca="false">VLOOKUP(G394,model!$F$2:$K$620,6,0)</f>
        <v>175</v>
      </c>
      <c r="L394" s="20" t="n">
        <f aca="false">VLOOKUP(E394,product_2!$B$2:$C$46,2,0)</f>
        <v>0</v>
      </c>
    </row>
    <row r="395" s="29" customFormat="true" ht="13.8" hidden="false" customHeight="false" outlineLevel="0" collapsed="false">
      <c r="A395" s="31" t="s">
        <v>20</v>
      </c>
      <c r="B395" s="20" t="s">
        <v>248</v>
      </c>
      <c r="C395" s="20" t="s">
        <v>63</v>
      </c>
      <c r="D395" s="20" t="s">
        <v>720</v>
      </c>
      <c r="E395" s="20" t="s">
        <v>799</v>
      </c>
      <c r="F395" s="29" t="str">
        <f aca="false">SUBSTITUTE(A395," ","_")&amp;"_"&amp;SUBSTITUTE(B395," ","_")&amp;"_"&amp;SUBSTITUTE(C395," ","_")&amp;"_"&amp;SUBSTITUTE(D395," ","_")</f>
        <v>HONDA_CRV_1997_-_on_NS60</v>
      </c>
      <c r="G395" s="29" t="str">
        <f aca="false">SUBSTITUTE(A395," ","_")&amp;"_"&amp;SUBSTITUTE(B395," ","_")&amp;"_"&amp;SUBSTITUTE(C395," ","_")</f>
        <v>HONDA_CRV_1997_-_on</v>
      </c>
      <c r="H395" s="20" t="str">
        <f aca="false">D395</f>
        <v>NS60</v>
      </c>
      <c r="I395" s="20" t="str">
        <f aca="false">E395</f>
        <v>B24LS</v>
      </c>
      <c r="J395" s="29" t="n">
        <v>1985</v>
      </c>
      <c r="K395" s="29" t="n">
        <f aca="false">VLOOKUP(G395,model!$F$2:$K$620,6,0)</f>
        <v>176</v>
      </c>
      <c r="L395" s="20" t="n">
        <f aca="false">VLOOKUP(E395,product_2!$B$2:$C$46,2,0)</f>
        <v>0</v>
      </c>
    </row>
    <row r="396" s="29" customFormat="true" ht="13.8" hidden="false" customHeight="false" outlineLevel="0" collapsed="false">
      <c r="A396" s="31" t="s">
        <v>20</v>
      </c>
      <c r="B396" s="20" t="s">
        <v>249</v>
      </c>
      <c r="C396" s="20" t="s">
        <v>75</v>
      </c>
      <c r="D396" s="20" t="s">
        <v>733</v>
      </c>
      <c r="E396" s="20" t="s">
        <v>799</v>
      </c>
      <c r="F396" s="29" t="str">
        <f aca="false">SUBSTITUTE(A396," ","_")&amp;"_"&amp;SUBSTITUTE(B396," ","_")&amp;"_"&amp;SUBSTITUTE(C396," ","_")&amp;"_"&amp;SUBSTITUTE(D396," ","_")</f>
        <v>HONDA_CR-V_2.0-2.4_2007_-_on_NS60L</v>
      </c>
      <c r="G396" s="29" t="str">
        <f aca="false">SUBSTITUTE(A396," ","_")&amp;"_"&amp;SUBSTITUTE(B396," ","_")&amp;"_"&amp;SUBSTITUTE(C396," ","_")</f>
        <v>HONDA_CR-V_2.0-2.4_2007_-_on</v>
      </c>
      <c r="H396" s="20" t="str">
        <f aca="false">D396</f>
        <v>NS60L</v>
      </c>
      <c r="I396" s="20" t="str">
        <f aca="false">E396</f>
        <v>B24LS</v>
      </c>
      <c r="K396" s="29" t="n">
        <f aca="false">VLOOKUP(G396,model!$F$2:$K$620,6,0)</f>
        <v>177</v>
      </c>
      <c r="L396" s="20" t="n">
        <f aca="false">VLOOKUP(E396,product_2!$B$2:$C$46,2,0)</f>
        <v>0</v>
      </c>
    </row>
    <row r="397" s="29" customFormat="true" ht="13.8" hidden="false" customHeight="false" outlineLevel="0" collapsed="false">
      <c r="A397" s="31" t="s">
        <v>20</v>
      </c>
      <c r="B397" s="20" t="s">
        <v>250</v>
      </c>
      <c r="C397" s="20" t="s">
        <v>91</v>
      </c>
      <c r="D397" s="20" t="s">
        <v>720</v>
      </c>
      <c r="E397" s="20" t="s">
        <v>799</v>
      </c>
      <c r="F397" s="29" t="str">
        <f aca="false">SUBSTITUTE(A397," ","_")&amp;"_"&amp;SUBSTITUTE(B397," ","_")&amp;"_"&amp;SUBSTITUTE(C397," ","_")&amp;"_"&amp;SUBSTITUTE(D397," ","_")</f>
        <v>HONDA_HRV_2000_-_on_NS60</v>
      </c>
      <c r="G397" s="29" t="str">
        <f aca="false">SUBSTITUTE(A397," ","_")&amp;"_"&amp;SUBSTITUTE(B397," ","_")&amp;"_"&amp;SUBSTITUTE(C397," ","_")</f>
        <v>HONDA_HRV_2000_-_on</v>
      </c>
      <c r="H397" s="20" t="str">
        <f aca="false">D397</f>
        <v>NS60</v>
      </c>
      <c r="I397" s="20" t="str">
        <f aca="false">E397</f>
        <v>B24LS</v>
      </c>
      <c r="J397" s="29" t="n">
        <v>1985</v>
      </c>
      <c r="K397" s="29" t="n">
        <f aca="false">VLOOKUP(G397,model!$F$2:$K$620,6,0)</f>
        <v>178</v>
      </c>
      <c r="L397" s="20" t="n">
        <f aca="false">VLOOKUP(E397,product_2!$B$2:$C$46,2,0)</f>
        <v>0</v>
      </c>
    </row>
    <row r="398" s="29" customFormat="true" ht="13.8" hidden="false" customHeight="false" outlineLevel="0" collapsed="false">
      <c r="A398" s="31" t="s">
        <v>20</v>
      </c>
      <c r="B398" s="20" t="s">
        <v>251</v>
      </c>
      <c r="C398" s="20" t="s">
        <v>252</v>
      </c>
      <c r="D398" s="20" t="s">
        <v>728</v>
      </c>
      <c r="E398" s="20" t="s">
        <v>805</v>
      </c>
      <c r="F398" s="29" t="str">
        <f aca="false">SUBSTITUTE(A398," ","_")&amp;"_"&amp;SUBSTITUTE(B398," ","_")&amp;"_"&amp;SUBSTITUTE(C398," ","_")&amp;"_"&amp;SUBSTITUTE(D398," ","_")</f>
        <v>HONDA_Legend__1994_-_1995_N50</v>
      </c>
      <c r="G398" s="29" t="str">
        <f aca="false">SUBSTITUTE(A398," ","_")&amp;"_"&amp;SUBSTITUTE(B398," ","_")&amp;"_"&amp;SUBSTITUTE(C398," ","_")</f>
        <v>HONDA_Legend__1994_-_1995</v>
      </c>
      <c r="H398" s="20" t="str">
        <f aca="false">D398</f>
        <v>N50</v>
      </c>
      <c r="I398" s="20" t="str">
        <f aca="false">E398</f>
        <v>D26L</v>
      </c>
      <c r="K398" s="29" t="n">
        <f aca="false">VLOOKUP(G398,model!$F$2:$K$620,6,0)</f>
        <v>179</v>
      </c>
      <c r="L398" s="20" t="n">
        <f aca="false">VLOOKUP(E398,product_2!$B$2:$C$46,2,0)</f>
        <v>0</v>
      </c>
    </row>
    <row r="399" s="29" customFormat="true" ht="13.8" hidden="false" customHeight="false" outlineLevel="0" collapsed="false">
      <c r="A399" s="31" t="s">
        <v>20</v>
      </c>
      <c r="B399" s="20" t="s">
        <v>253</v>
      </c>
      <c r="C399" s="20" t="n">
        <v>2016</v>
      </c>
      <c r="D399" s="20" t="s">
        <v>728</v>
      </c>
      <c r="E399" s="20" t="s">
        <v>805</v>
      </c>
      <c r="F399" s="29" t="str">
        <f aca="false">SUBSTITUTE(A399," ","_")&amp;"_"&amp;SUBSTITUTE(B399," ","_")&amp;"_"&amp;SUBSTITUTE(C399," ","_")&amp;"_"&amp;SUBSTITUTE(D399," ","_")</f>
        <v>HONDA_Lergend__2016_N50</v>
      </c>
      <c r="G399" s="29" t="str">
        <f aca="false">SUBSTITUTE(A399," ","_")&amp;"_"&amp;SUBSTITUTE(B399," ","_")&amp;"_"&amp;SUBSTITUTE(C399," ","_")</f>
        <v>HONDA_Lergend__2016</v>
      </c>
      <c r="H399" s="20" t="str">
        <f aca="false">D399</f>
        <v>N50</v>
      </c>
      <c r="I399" s="20" t="str">
        <f aca="false">E399</f>
        <v>D26L</v>
      </c>
      <c r="K399" s="29" t="n">
        <f aca="false">VLOOKUP(G399,model!$F$2:$K$620,6,0)</f>
        <v>180</v>
      </c>
      <c r="L399" s="20" t="n">
        <f aca="false">VLOOKUP(E399,product_2!$B$2:$C$46,2,0)</f>
        <v>0</v>
      </c>
    </row>
    <row r="400" s="29" customFormat="true" ht="13.8" hidden="false" customHeight="false" outlineLevel="0" collapsed="false">
      <c r="A400" s="31" t="s">
        <v>20</v>
      </c>
      <c r="B400" s="20" t="s">
        <v>254</v>
      </c>
      <c r="C400" s="20" t="s">
        <v>255</v>
      </c>
      <c r="D400" s="20" t="s">
        <v>728</v>
      </c>
      <c r="E400" s="20" t="s">
        <v>805</v>
      </c>
      <c r="F400" s="29" t="str">
        <f aca="false">SUBSTITUTE(A400," ","_")&amp;"_"&amp;SUBSTITUTE(B400," ","_")&amp;"_"&amp;SUBSTITUTE(C400," ","_")&amp;"_"&amp;SUBSTITUTE(D400," ","_")</f>
        <v>HONDA_Odyssey_1987_-_2013_N50</v>
      </c>
      <c r="G400" s="29" t="str">
        <f aca="false">SUBSTITUTE(A400," ","_")&amp;"_"&amp;SUBSTITUTE(B400," ","_")&amp;"_"&amp;SUBSTITUTE(C400," ","_")</f>
        <v>HONDA_Odyssey_1987_-_2013</v>
      </c>
      <c r="H400" s="20" t="str">
        <f aca="false">D400</f>
        <v>N50</v>
      </c>
      <c r="I400" s="20" t="str">
        <f aca="false">E400</f>
        <v>D26L</v>
      </c>
      <c r="K400" s="29" t="n">
        <f aca="false">VLOOKUP(G400,model!$F$2:$K$620,6,0)</f>
        <v>181</v>
      </c>
      <c r="L400" s="20" t="n">
        <f aca="false">VLOOKUP(E400,product_2!$B$2:$C$46,2,0)</f>
        <v>0</v>
      </c>
    </row>
    <row r="401" s="29" customFormat="true" ht="13.8" hidden="false" customHeight="false" outlineLevel="0" collapsed="false">
      <c r="A401" s="31" t="s">
        <v>20</v>
      </c>
      <c r="B401" s="20" t="s">
        <v>256</v>
      </c>
      <c r="C401" s="20" t="s">
        <v>190</v>
      </c>
      <c r="D401" s="20" t="s">
        <v>745</v>
      </c>
      <c r="E401" s="20" t="s">
        <v>820</v>
      </c>
      <c r="F401" s="29" t="str">
        <f aca="false">SUBSTITUTE(A401," ","_")&amp;"_"&amp;SUBSTITUTE(B401," ","_")&amp;"_"&amp;SUBSTITUTE(C401," ","_")&amp;"_"&amp;SUBSTITUTE(D401," ","_")</f>
        <v>HONDA_Odyssey_(with_Start_-_Stop_Option)_2014_-_on_Q65_(D23L)</v>
      </c>
      <c r="G401" s="29" t="str">
        <f aca="false">SUBSTITUTE(A401," ","_")&amp;"_"&amp;SUBSTITUTE(B401," ","_")&amp;"_"&amp;SUBSTITUTE(C401," ","_")</f>
        <v>HONDA_Odyssey_(with_Start_-_Stop_Option)_2014_-_on</v>
      </c>
      <c r="H401" s="20" t="str">
        <f aca="false">D401</f>
        <v>Q65 (D23L)</v>
      </c>
      <c r="I401" s="20" t="str">
        <f aca="false">E401</f>
        <v>EFB D23L</v>
      </c>
      <c r="K401" s="29" t="n">
        <f aca="false">VLOOKUP(G401,model!$F$2:$K$620,6,0)</f>
        <v>182</v>
      </c>
      <c r="L401" s="20" t="n">
        <f aca="false">VLOOKUP(E401,product_2!$B$2:$C$46,2,0)</f>
        <v>0</v>
      </c>
    </row>
    <row r="402" s="29" customFormat="true" ht="13.8" hidden="false" customHeight="false" outlineLevel="0" collapsed="false">
      <c r="A402" s="31" t="s">
        <v>20</v>
      </c>
      <c r="B402" s="20" t="s">
        <v>257</v>
      </c>
      <c r="C402" s="20"/>
      <c r="D402" s="20" t="s">
        <v>728</v>
      </c>
      <c r="E402" s="20" t="s">
        <v>805</v>
      </c>
      <c r="F402" s="29" t="str">
        <f aca="false">SUBSTITUTE(A402," ","_")&amp;"_"&amp;SUBSTITUTE(B402," ","_")&amp;"_"&amp;SUBSTITUTE(C402," ","_")&amp;"_"&amp;SUBSTITUTE(D402," ","_")</f>
        <v>HONDA_Pilot___N50</v>
      </c>
      <c r="G402" s="29" t="str">
        <f aca="false">SUBSTITUTE(A402," ","_")&amp;"_"&amp;SUBSTITUTE(B402," ","_")&amp;"_"&amp;SUBSTITUTE(C402," ","_")</f>
        <v>HONDA_Pilot__</v>
      </c>
      <c r="H402" s="20" t="str">
        <f aca="false">D402</f>
        <v>N50</v>
      </c>
      <c r="I402" s="20" t="str">
        <f aca="false">E402</f>
        <v>D26L</v>
      </c>
      <c r="K402" s="29" t="n">
        <f aca="false">VLOOKUP(G402,model!$F$2:$K$620,6,0)</f>
        <v>183</v>
      </c>
      <c r="L402" s="20" t="n">
        <f aca="false">VLOOKUP(E402,product_2!$B$2:$C$46,2,0)</f>
        <v>0</v>
      </c>
    </row>
    <row r="403" s="29" customFormat="true" ht="13.8" hidden="false" customHeight="false" outlineLevel="0" collapsed="false">
      <c r="A403" s="31" t="s">
        <v>20</v>
      </c>
      <c r="B403" s="20" t="s">
        <v>258</v>
      </c>
      <c r="C403" s="20" t="n">
        <v>2016</v>
      </c>
      <c r="D403" s="20" t="s">
        <v>746</v>
      </c>
      <c r="E403" s="20" t="s">
        <v>807</v>
      </c>
      <c r="F403" s="29" t="str">
        <f aca="false">SUBSTITUTE(A403," ","_")&amp;"_"&amp;SUBSTITUTE(B403," ","_")&amp;"_"&amp;SUBSTITUTE(C403," ","_")&amp;"_"&amp;SUBSTITUTE(D403," ","_")</f>
        <v>HONDA_All_New_Pilot_2016_Q?(D26L)</v>
      </c>
      <c r="G403" s="29" t="str">
        <f aca="false">SUBSTITUTE(A403," ","_")&amp;"_"&amp;SUBSTITUTE(B403," ","_")&amp;"_"&amp;SUBSTITUTE(C403," ","_")</f>
        <v>HONDA_All_New_Pilot_2016</v>
      </c>
      <c r="H403" s="20" t="str">
        <f aca="false">D403</f>
        <v>Q?(D26L)</v>
      </c>
      <c r="I403" s="20" t="str">
        <f aca="false">E403</f>
        <v>For Development</v>
      </c>
      <c r="K403" s="29" t="n">
        <f aca="false">VLOOKUP(G403,model!$F$2:$K$620,6,0)</f>
        <v>184</v>
      </c>
      <c r="L403" s="20" t="e">
        <f aca="false">VLOOKUP(E403,product_2!$B$2:$C$46,2,0)</f>
        <v>#N/A</v>
      </c>
    </row>
    <row r="404" s="29" customFormat="true" ht="13.8" hidden="false" customHeight="false" outlineLevel="0" collapsed="false">
      <c r="A404" s="31" t="s">
        <v>20</v>
      </c>
      <c r="B404" s="20" t="s">
        <v>259</v>
      </c>
      <c r="C404" s="20"/>
      <c r="D404" s="20" t="s">
        <v>719</v>
      </c>
      <c r="E404" s="20" t="s">
        <v>798</v>
      </c>
      <c r="F404" s="29" t="str">
        <f aca="false">SUBSTITUTE(A404," ","_")&amp;"_"&amp;SUBSTITUTE(B404," ","_")&amp;"_"&amp;SUBSTITUTE(C404," ","_")&amp;"_"&amp;SUBSTITUTE(D404," ","_")</f>
        <v>HONDA_S2000__NS50</v>
      </c>
      <c r="G404" s="29" t="str">
        <f aca="false">SUBSTITUTE(A404," ","_")&amp;"_"&amp;SUBSTITUTE(B404," ","_")&amp;"_"&amp;SUBSTITUTE(C404," ","_")</f>
        <v>HONDA_S2000_</v>
      </c>
      <c r="H404" s="20" t="str">
        <f aca="false">D404</f>
        <v>NS50</v>
      </c>
      <c r="I404" s="20" t="str">
        <f aca="false">E404</f>
        <v>D23L</v>
      </c>
      <c r="K404" s="29" t="n">
        <f aca="false">VLOOKUP(G404,model!$F$2:$K$620,6,0)</f>
        <v>185</v>
      </c>
      <c r="L404" s="20" t="n">
        <f aca="false">VLOOKUP(E404,product_2!$B$2:$C$46,2,0)</f>
        <v>0</v>
      </c>
    </row>
    <row r="405" s="29" customFormat="true" ht="13.8" hidden="false" customHeight="false" outlineLevel="0" collapsed="false">
      <c r="A405" s="20"/>
      <c r="B405" s="20"/>
      <c r="C405" s="20"/>
      <c r="D405" s="20"/>
      <c r="E405" s="20"/>
      <c r="F405" s="29" t="str">
        <f aca="false">SUBSTITUTE(A405," ","_")&amp;"_"&amp;SUBSTITUTE(B405," ","_")&amp;"_"&amp;SUBSTITUTE(C405," ","_")&amp;"_"&amp;SUBSTITUTE(D405," ","_")</f>
        <v>___</v>
      </c>
      <c r="G405" s="29" t="str">
        <f aca="false">SUBSTITUTE(A405," ","_")&amp;"_"&amp;SUBSTITUTE(B405," ","_")&amp;"_"&amp;SUBSTITUTE(C405," ","_")</f>
        <v>__</v>
      </c>
      <c r="H405" s="20"/>
      <c r="I405" s="20"/>
      <c r="K405" s="29" t="e">
        <f aca="false">VLOOKUP(G405,model!$F$2:$K$620,6,0)</f>
        <v>#N/A</v>
      </c>
      <c r="L405" s="20" t="e">
        <f aca="false">VLOOKUP(E405,product_2!$B$2:$C$46,2,0)</f>
        <v>#N/A</v>
      </c>
    </row>
    <row r="406" s="31" customFormat="true" ht="13.8" hidden="false" customHeight="false" outlineLevel="0" collapsed="false">
      <c r="F406" s="29" t="str">
        <f aca="false">SUBSTITUTE(A406," ","_")&amp;"_"&amp;SUBSTITUTE(B406," ","_")&amp;"_"&amp;SUBSTITUTE(C406," ","_")&amp;"_"&amp;SUBSTITUTE(D406," ","_")</f>
        <v>___</v>
      </c>
      <c r="G406" s="29" t="str">
        <f aca="false">SUBSTITUTE(A406," ","_")&amp;"_"&amp;SUBSTITUTE(B406," ","_")&amp;"_"&amp;SUBSTITUTE(C406," ","_")</f>
        <v>__</v>
      </c>
      <c r="H406" s="20"/>
      <c r="I406" s="20"/>
      <c r="K406" s="29" t="e">
        <f aca="false">VLOOKUP(G406,model!$F$2:$K$620,6,0)</f>
        <v>#N/A</v>
      </c>
      <c r="L406" s="20" t="e">
        <f aca="false">VLOOKUP(E406,product_2!$B$2:$C$46,2,0)</f>
        <v>#N/A</v>
      </c>
    </row>
    <row r="407" s="29" customFormat="true" ht="13.8" hidden="false" customHeight="false" outlineLevel="0" collapsed="false">
      <c r="A407" s="43" t="s">
        <v>21</v>
      </c>
      <c r="B407" s="43"/>
      <c r="F407" s="29" t="str">
        <f aca="false">SUBSTITUTE(A407," ","_")&amp;"_"&amp;SUBSTITUTE(B407," ","_")&amp;"_"&amp;SUBSTITUTE(C407," ","_")&amp;"_"&amp;SUBSTITUTE(D407," ","_")</f>
        <v>HYUNDAI___</v>
      </c>
      <c r="G407" s="29" t="str">
        <f aca="false">SUBSTITUTE(A407," ","_")&amp;"_"&amp;SUBSTITUTE(B407," ","_")&amp;"_"&amp;SUBSTITUTE(C407," ","_")</f>
        <v>HYUNDAI__</v>
      </c>
      <c r="H407" s="20"/>
      <c r="I407" s="20"/>
      <c r="K407" s="29" t="e">
        <f aca="false">VLOOKUP(G407,model!$F$2:$K$620,6,0)</f>
        <v>#N/A</v>
      </c>
      <c r="L407" s="20" t="e">
        <f aca="false">VLOOKUP(E407,product_2!$B$2:$C$46,2,0)</f>
        <v>#N/A</v>
      </c>
    </row>
    <row r="408" s="29" customFormat="true" ht="13.8" hidden="false" customHeight="false" outlineLevel="0" collapsed="false">
      <c r="F408" s="29" t="str">
        <f aca="false">SUBSTITUTE(A408," ","_")&amp;"_"&amp;SUBSTITUTE(B408," ","_")&amp;"_"&amp;SUBSTITUTE(C408," ","_")&amp;"_"&amp;SUBSTITUTE(D408," ","_")</f>
        <v>___</v>
      </c>
      <c r="G408" s="29" t="str">
        <f aca="false">SUBSTITUTE(A408," ","_")&amp;"_"&amp;SUBSTITUTE(B408," ","_")&amp;"_"&amp;SUBSTITUTE(C408," ","_")</f>
        <v>__</v>
      </c>
      <c r="H408" s="20"/>
      <c r="I408" s="20"/>
      <c r="K408" s="29" t="e">
        <f aca="false">VLOOKUP(G408,model!$F$2:$K$620,6,0)</f>
        <v>#N/A</v>
      </c>
      <c r="L408" s="20" t="e">
        <f aca="false">VLOOKUP(E408,product_2!$B$2:$C$46,2,0)</f>
        <v>#N/A</v>
      </c>
    </row>
    <row r="409" s="29" customFormat="true" ht="13.8" hidden="false" customHeight="false" outlineLevel="0" collapsed="false">
      <c r="A409" s="20" t="s">
        <v>801</v>
      </c>
      <c r="B409" s="20" t="s">
        <v>788</v>
      </c>
      <c r="C409" s="20" t="s">
        <v>790</v>
      </c>
      <c r="D409" s="20" t="s">
        <v>791</v>
      </c>
      <c r="E409" s="20" t="s">
        <v>792</v>
      </c>
      <c r="F409" s="29" t="str">
        <f aca="false">SUBSTITUTE(A409," ","_")&amp;"_"&amp;SUBSTITUTE(B409," ","_")&amp;"_"&amp;SUBSTITUTE(C409," ","_")&amp;"_"&amp;SUBSTITUTE(D409," ","_")</f>
        <v>Brand__Make_Year_Model_OE_Battery_</v>
      </c>
      <c r="G409" s="29" t="str">
        <f aca="false">SUBSTITUTE(A409," ","_")&amp;"_"&amp;SUBSTITUTE(B409," ","_")&amp;"_"&amp;SUBSTITUTE(C409," ","_")</f>
        <v>Brand__Make_Year_Model</v>
      </c>
      <c r="H409" s="20" t="str">
        <f aca="false">D409</f>
        <v>OE Battery</v>
      </c>
      <c r="I409" s="20" t="str">
        <f aca="false">E409</f>
        <v>Energizer Replacement</v>
      </c>
      <c r="K409" s="29" t="e">
        <f aca="false">VLOOKUP(G409,model!$F$2:$K$620,6,0)</f>
        <v>#N/A</v>
      </c>
      <c r="L409" s="20" t="e">
        <f aca="false">VLOOKUP(E409,product_2!$B$2:$C$46,2,0)</f>
        <v>#N/A</v>
      </c>
    </row>
    <row r="410" s="29" customFormat="true" ht="13.8" hidden="false" customHeight="false" outlineLevel="0" collapsed="false">
      <c r="A410" s="20"/>
      <c r="B410" s="20"/>
      <c r="C410" s="30"/>
      <c r="D410" s="30"/>
      <c r="E410" s="30"/>
      <c r="F410" s="29" t="str">
        <f aca="false">SUBSTITUTE(A410," ","_")&amp;"_"&amp;SUBSTITUTE(B410," ","_")&amp;"_"&amp;SUBSTITUTE(C410," ","_")&amp;"_"&amp;SUBSTITUTE(D410," ","_")</f>
        <v>___</v>
      </c>
      <c r="G410" s="29" t="str">
        <f aca="false">SUBSTITUTE(A410," ","_")&amp;"_"&amp;SUBSTITUTE(B410," ","_")&amp;"_"&amp;SUBSTITUTE(C410," ","_")</f>
        <v>__</v>
      </c>
      <c r="H410" s="20"/>
      <c r="I410" s="20"/>
      <c r="K410" s="29" t="e">
        <f aca="false">VLOOKUP(G410,model!$F$2:$K$620,6,0)</f>
        <v>#N/A</v>
      </c>
      <c r="L410" s="20" t="e">
        <f aca="false">VLOOKUP(E410,product_2!$B$2:$C$46,2,0)</f>
        <v>#N/A</v>
      </c>
    </row>
    <row r="411" s="29" customFormat="true" ht="13.8" hidden="false" customHeight="false" outlineLevel="0" collapsed="false">
      <c r="A411" s="43" t="s">
        <v>21</v>
      </c>
      <c r="B411" s="33" t="s">
        <v>319</v>
      </c>
      <c r="C411" s="34" t="s">
        <v>266</v>
      </c>
      <c r="D411" s="34" t="s">
        <v>728</v>
      </c>
      <c r="E411" s="34" t="s">
        <v>816</v>
      </c>
      <c r="F411" s="29" t="str">
        <f aca="false">SUBSTITUTE(A411," ","_")&amp;"_"&amp;SUBSTITUTE(B411," ","_")&amp;"_"&amp;SUBSTITUTE(C411," ","_")&amp;"_"&amp;SUBSTITUTE(D411," ","_")</f>
        <v>HYUNDAI_Accent_GL_1.5_CRDi_MT_2004_-_on_N50</v>
      </c>
      <c r="G411" s="29" t="str">
        <f aca="false">SUBSTITUTE(A411," ","_")&amp;"_"&amp;SUBSTITUTE(B411," ","_")&amp;"_"&amp;SUBSTITUTE(C411," ","_")</f>
        <v>HYUNDAI_Accent_GL_1.5_CRDi_MT_2004_-_on</v>
      </c>
      <c r="H411" s="20" t="str">
        <f aca="false">D411</f>
        <v>N50</v>
      </c>
      <c r="I411" s="20" t="str">
        <f aca="false">E411</f>
        <v>L26L</v>
      </c>
      <c r="K411" s="29" t="n">
        <f aca="false">VLOOKUP(G411,model!$F$2:$K$620,6,0)</f>
        <v>241</v>
      </c>
      <c r="L411" s="20" t="n">
        <f aca="false">VLOOKUP(E411,product_2!$B$2:$C$46,2,0)</f>
        <v>0</v>
      </c>
    </row>
    <row r="412" s="29" customFormat="true" ht="13.8" hidden="false" customHeight="false" outlineLevel="0" collapsed="false">
      <c r="A412" s="43" t="s">
        <v>21</v>
      </c>
      <c r="B412" s="33" t="s">
        <v>320</v>
      </c>
      <c r="C412" s="34" t="s">
        <v>266</v>
      </c>
      <c r="D412" s="34" t="s">
        <v>728</v>
      </c>
      <c r="E412" s="34" t="s">
        <v>816</v>
      </c>
      <c r="F412" s="29" t="str">
        <f aca="false">SUBSTITUTE(A412," ","_")&amp;"_"&amp;SUBSTITUTE(B412," ","_")&amp;"_"&amp;SUBSTITUTE(C412," ","_")&amp;"_"&amp;SUBSTITUTE(D412," ","_")</f>
        <v>HYUNDAI_Accent_GLS_1.5_CRDi_MT_2004_-_on_N50</v>
      </c>
      <c r="G412" s="29" t="str">
        <f aca="false">SUBSTITUTE(A412," ","_")&amp;"_"&amp;SUBSTITUTE(B412," ","_")&amp;"_"&amp;SUBSTITUTE(C412," ","_")</f>
        <v>HYUNDAI_Accent_GLS_1.5_CRDi_MT_2004_-_on</v>
      </c>
      <c r="H412" s="20" t="str">
        <f aca="false">D412</f>
        <v>N50</v>
      </c>
      <c r="I412" s="20" t="str">
        <f aca="false">E412</f>
        <v>L26L</v>
      </c>
      <c r="K412" s="29" t="n">
        <f aca="false">VLOOKUP(G412,model!$F$2:$K$620,6,0)</f>
        <v>242</v>
      </c>
      <c r="L412" s="20" t="n">
        <f aca="false">VLOOKUP(E412,product_2!$B$2:$C$46,2,0)</f>
        <v>0</v>
      </c>
    </row>
    <row r="413" s="29" customFormat="true" ht="13.8" hidden="false" customHeight="false" outlineLevel="0" collapsed="false">
      <c r="A413" s="43" t="s">
        <v>21</v>
      </c>
      <c r="B413" s="33" t="s">
        <v>319</v>
      </c>
      <c r="C413" s="14" t="s">
        <v>321</v>
      </c>
      <c r="D413" s="14" t="s">
        <v>726</v>
      </c>
      <c r="E413" s="14" t="s">
        <v>726</v>
      </c>
      <c r="F413" s="29" t="str">
        <f aca="false">SUBSTITUTE(A413," ","_")&amp;"_"&amp;SUBSTITUTE(B413," ","_")&amp;"_"&amp;SUBSTITUTE(C413," ","_")&amp;"_"&amp;SUBSTITUTE(D413," ","_")</f>
        <v>HYUNDAI_Accent_GL_1.5_CRDi_MT_2013_to_Present_DIN55</v>
      </c>
      <c r="G413" s="29" t="str">
        <f aca="false">SUBSTITUTE(A413," ","_")&amp;"_"&amp;SUBSTITUTE(B413," ","_")&amp;"_"&amp;SUBSTITUTE(C413," ","_")</f>
        <v>HYUNDAI_Accent_GL_1.5_CRDi_MT_2013_to_Present</v>
      </c>
      <c r="H413" s="20" t="str">
        <f aca="false">D413</f>
        <v>DIN55</v>
      </c>
      <c r="I413" s="20" t="str">
        <f aca="false">E413</f>
        <v>DIN55</v>
      </c>
      <c r="K413" s="29" t="n">
        <f aca="false">VLOOKUP(G413,model!$F$2:$K$620,6,0)</f>
        <v>243</v>
      </c>
      <c r="L413" s="20" t="n">
        <f aca="false">VLOOKUP(E413,product_2!$B$2:$C$46,2,0)</f>
        <v>0</v>
      </c>
    </row>
    <row r="414" s="29" customFormat="true" ht="13.8" hidden="false" customHeight="false" outlineLevel="0" collapsed="false">
      <c r="A414" s="43" t="s">
        <v>21</v>
      </c>
      <c r="B414" s="33" t="s">
        <v>320</v>
      </c>
      <c r="C414" s="14" t="s">
        <v>321</v>
      </c>
      <c r="D414" s="14" t="s">
        <v>726</v>
      </c>
      <c r="E414" s="14" t="s">
        <v>726</v>
      </c>
      <c r="F414" s="29" t="str">
        <f aca="false">SUBSTITUTE(A414," ","_")&amp;"_"&amp;SUBSTITUTE(B414," ","_")&amp;"_"&amp;SUBSTITUTE(C414," ","_")&amp;"_"&amp;SUBSTITUTE(D414," ","_")</f>
        <v>HYUNDAI_Accent_GLS_1.5_CRDi_MT_2013_to_Present_DIN55</v>
      </c>
      <c r="G414" s="29" t="str">
        <f aca="false">SUBSTITUTE(A414," ","_")&amp;"_"&amp;SUBSTITUTE(B414," ","_")&amp;"_"&amp;SUBSTITUTE(C414," ","_")</f>
        <v>HYUNDAI_Accent_GLS_1.5_CRDi_MT_2013_to_Present</v>
      </c>
      <c r="H414" s="20" t="str">
        <f aca="false">D414</f>
        <v>DIN55</v>
      </c>
      <c r="I414" s="20" t="str">
        <f aca="false">E414</f>
        <v>DIN55</v>
      </c>
      <c r="K414" s="29" t="n">
        <f aca="false">VLOOKUP(G414,model!$F$2:$K$620,6,0)</f>
        <v>244</v>
      </c>
      <c r="L414" s="20" t="n">
        <f aca="false">VLOOKUP(E414,product_2!$B$2:$C$46,2,0)</f>
        <v>0</v>
      </c>
    </row>
    <row r="415" s="29" customFormat="true" ht="13.8" hidden="false" customHeight="false" outlineLevel="0" collapsed="false">
      <c r="A415" s="43" t="s">
        <v>21</v>
      </c>
      <c r="B415" s="20" t="s">
        <v>322</v>
      </c>
      <c r="C415" s="41" t="s">
        <v>266</v>
      </c>
      <c r="D415" s="41" t="s">
        <v>728</v>
      </c>
      <c r="E415" s="41" t="s">
        <v>816</v>
      </c>
      <c r="F415" s="29" t="str">
        <f aca="false">SUBSTITUTE(A415," ","_")&amp;"_"&amp;SUBSTITUTE(B415," ","_")&amp;"_"&amp;SUBSTITUTE(C415," ","_")&amp;"_"&amp;SUBSTITUTE(D415," ","_")</f>
        <v>HYUNDAI_Azera_GLS_3.3_AT_2004_-_on_N50</v>
      </c>
      <c r="G415" s="29" t="str">
        <f aca="false">SUBSTITUTE(A415," ","_")&amp;"_"&amp;SUBSTITUTE(B415," ","_")&amp;"_"&amp;SUBSTITUTE(C415," ","_")</f>
        <v>HYUNDAI_Azera_GLS_3.3_AT_2004_-_on</v>
      </c>
      <c r="H415" s="20" t="str">
        <f aca="false">D415</f>
        <v>N50</v>
      </c>
      <c r="I415" s="20" t="str">
        <f aca="false">E415</f>
        <v>L26L</v>
      </c>
      <c r="K415" s="29" t="n">
        <f aca="false">VLOOKUP(G415,model!$F$2:$K$620,6,0)</f>
        <v>245</v>
      </c>
      <c r="L415" s="20" t="n">
        <f aca="false">VLOOKUP(E415,product_2!$B$2:$C$46,2,0)</f>
        <v>0</v>
      </c>
    </row>
    <row r="416" s="29" customFormat="true" ht="13.8" hidden="false" customHeight="false" outlineLevel="0" collapsed="false">
      <c r="A416" s="43" t="s">
        <v>21</v>
      </c>
      <c r="B416" s="20" t="s">
        <v>323</v>
      </c>
      <c r="C416" s="20" t="s">
        <v>61</v>
      </c>
      <c r="D416" s="20" t="s">
        <v>743</v>
      </c>
      <c r="E416" s="20" t="s">
        <v>726</v>
      </c>
      <c r="F416" s="29" t="str">
        <f aca="false">SUBSTITUTE(A416," ","_")&amp;"_"&amp;SUBSTITUTE(B416," ","_")&amp;"_"&amp;SUBSTITUTE(C416," ","_")&amp;"_"&amp;SUBSTITUTE(D416," ","_")</f>
        <v>HYUNDAI_Elantra_GLS_1.6_CRDi_1996_-_on_D20</v>
      </c>
      <c r="G416" s="29" t="str">
        <f aca="false">SUBSTITUTE(A416," ","_")&amp;"_"&amp;SUBSTITUTE(B416," ","_")&amp;"_"&amp;SUBSTITUTE(C416," ","_")</f>
        <v>HYUNDAI_Elantra_GLS_1.6_CRDi_1996_-_on</v>
      </c>
      <c r="H416" s="20" t="str">
        <f aca="false">D416</f>
        <v>D20</v>
      </c>
      <c r="I416" s="20" t="str">
        <f aca="false">E416</f>
        <v>DIN55</v>
      </c>
      <c r="K416" s="29" t="n">
        <f aca="false">VLOOKUP(G416,model!$F$2:$K$620,6,0)</f>
        <v>246</v>
      </c>
      <c r="L416" s="20" t="n">
        <f aca="false">VLOOKUP(E416,product_2!$B$2:$C$46,2,0)</f>
        <v>0</v>
      </c>
    </row>
    <row r="417" s="29" customFormat="true" ht="13.8" hidden="false" customHeight="false" outlineLevel="0" collapsed="false">
      <c r="A417" s="43" t="s">
        <v>21</v>
      </c>
      <c r="B417" s="20" t="s">
        <v>324</v>
      </c>
      <c r="C417" s="20" t="s">
        <v>325</v>
      </c>
      <c r="D417" s="20" t="s">
        <v>743</v>
      </c>
      <c r="E417" s="20" t="s">
        <v>726</v>
      </c>
      <c r="F417" s="29" t="str">
        <f aca="false">SUBSTITUTE(A417," ","_")&amp;"_"&amp;SUBSTITUTE(B417," ","_")&amp;"_"&amp;SUBSTITUTE(C417," ","_")&amp;"_"&amp;SUBSTITUTE(D417," ","_")</f>
        <v>HYUNDAI_Elantra_GLS_1.6-1.8_Gas_2011_to_Present_D20</v>
      </c>
      <c r="G417" s="29" t="str">
        <f aca="false">SUBSTITUTE(A417," ","_")&amp;"_"&amp;SUBSTITUTE(B417," ","_")&amp;"_"&amp;SUBSTITUTE(C417," ","_")</f>
        <v>HYUNDAI_Elantra_GLS_1.6-1.8_Gas_2011_to_Present</v>
      </c>
      <c r="H417" s="20" t="str">
        <f aca="false">D417</f>
        <v>D20</v>
      </c>
      <c r="I417" s="20" t="str">
        <f aca="false">E417</f>
        <v>DIN55</v>
      </c>
      <c r="K417" s="29" t="n">
        <f aca="false">VLOOKUP(G417,model!$F$2:$K$620,6,0)</f>
        <v>247</v>
      </c>
      <c r="L417" s="20" t="n">
        <f aca="false">VLOOKUP(E417,product_2!$B$2:$C$46,2,0)</f>
        <v>0</v>
      </c>
    </row>
    <row r="418" s="29" customFormat="true" ht="13.8" hidden="false" customHeight="false" outlineLevel="0" collapsed="false">
      <c r="A418" s="43" t="s">
        <v>21</v>
      </c>
      <c r="B418" s="20" t="s">
        <v>326</v>
      </c>
      <c r="C418" s="20" t="s">
        <v>61</v>
      </c>
      <c r="D418" s="20" t="s">
        <v>719</v>
      </c>
      <c r="E418" s="20" t="s">
        <v>798</v>
      </c>
      <c r="F418" s="29" t="str">
        <f aca="false">SUBSTITUTE(A418," ","_")&amp;"_"&amp;SUBSTITUTE(B418," ","_")&amp;"_"&amp;SUBSTITUTE(C418," ","_")&amp;"_"&amp;SUBSTITUTE(D418," ","_")</f>
        <v>HYUNDAI_Coupe_GLS_2.0_Gas_AT_1996_-_on_NS50</v>
      </c>
      <c r="G418" s="29" t="str">
        <f aca="false">SUBSTITUTE(A418," ","_")&amp;"_"&amp;SUBSTITUTE(B418," ","_")&amp;"_"&amp;SUBSTITUTE(C418," ","_")</f>
        <v>HYUNDAI_Coupe_GLS_2.0_Gas_AT_1996_-_on</v>
      </c>
      <c r="H418" s="20" t="str">
        <f aca="false">D418</f>
        <v>NS50</v>
      </c>
      <c r="I418" s="20" t="str">
        <f aca="false">E418</f>
        <v>D23L</v>
      </c>
      <c r="K418" s="29" t="n">
        <f aca="false">VLOOKUP(G418,model!$F$2:$K$620,6,0)</f>
        <v>248</v>
      </c>
      <c r="L418" s="20" t="n">
        <f aca="false">VLOOKUP(E418,product_2!$B$2:$C$46,2,0)</f>
        <v>0</v>
      </c>
    </row>
    <row r="419" s="29" customFormat="true" ht="13.8" hidden="false" customHeight="false" outlineLevel="0" collapsed="false">
      <c r="A419" s="43" t="s">
        <v>21</v>
      </c>
      <c r="B419" s="20" t="s">
        <v>327</v>
      </c>
      <c r="C419" s="20" t="s">
        <v>61</v>
      </c>
      <c r="D419" s="20" t="s">
        <v>719</v>
      </c>
      <c r="E419" s="20" t="s">
        <v>798</v>
      </c>
      <c r="F419" s="29" t="str">
        <f aca="false">SUBSTITUTE(A419," ","_")&amp;"_"&amp;SUBSTITUTE(B419," ","_")&amp;"_"&amp;SUBSTITUTE(C419," ","_")&amp;"_"&amp;SUBSTITUTE(D419," ","_")</f>
        <v>HYUNDAI_Coupe_GLS_2.7_V6_AT_1996_-_on_NS50</v>
      </c>
      <c r="G419" s="29" t="str">
        <f aca="false">SUBSTITUTE(A419," ","_")&amp;"_"&amp;SUBSTITUTE(B419," ","_")&amp;"_"&amp;SUBSTITUTE(C419," ","_")</f>
        <v>HYUNDAI_Coupe_GLS_2.7_V6_AT_1996_-_on</v>
      </c>
      <c r="H419" s="20" t="str">
        <f aca="false">D419</f>
        <v>NS50</v>
      </c>
      <c r="I419" s="20" t="str">
        <f aca="false">E419</f>
        <v>D23L</v>
      </c>
      <c r="K419" s="29" t="n">
        <f aca="false">VLOOKUP(G419,model!$F$2:$K$620,6,0)</f>
        <v>249</v>
      </c>
      <c r="L419" s="20" t="n">
        <f aca="false">VLOOKUP(E419,product_2!$B$2:$C$46,2,0)</f>
        <v>0</v>
      </c>
    </row>
    <row r="420" s="29" customFormat="true" ht="13.8" hidden="false" customHeight="false" outlineLevel="0" collapsed="false">
      <c r="A420" s="43" t="s">
        <v>21</v>
      </c>
      <c r="B420" s="20" t="s">
        <v>328</v>
      </c>
      <c r="C420" s="20" t="s">
        <v>329</v>
      </c>
      <c r="D420" s="20" t="s">
        <v>719</v>
      </c>
      <c r="E420" s="20" t="s">
        <v>798</v>
      </c>
      <c r="F420" s="29" t="str">
        <f aca="false">SUBSTITUTE(A420," ","_")&amp;"_"&amp;SUBSTITUTE(B420," ","_")&amp;"_"&amp;SUBSTITUTE(C420," ","_")&amp;"_"&amp;SUBSTITUTE(D420," ","_")</f>
        <v>HYUNDAI_Excel_1993_-_1999_NS50</v>
      </c>
      <c r="G420" s="29" t="str">
        <f aca="false">SUBSTITUTE(A420," ","_")&amp;"_"&amp;SUBSTITUTE(B420," ","_")&amp;"_"&amp;SUBSTITUTE(C420," ","_")</f>
        <v>HYUNDAI_Excel_1993_-_1999</v>
      </c>
      <c r="H420" s="20" t="str">
        <f aca="false">D420</f>
        <v>NS50</v>
      </c>
      <c r="I420" s="20" t="str">
        <f aca="false">E420</f>
        <v>D23L</v>
      </c>
      <c r="K420" s="29" t="n">
        <f aca="false">VLOOKUP(G420,model!$F$2:$K$620,6,0)</f>
        <v>250</v>
      </c>
      <c r="L420" s="20" t="n">
        <f aca="false">VLOOKUP(E420,product_2!$B$2:$C$46,2,0)</f>
        <v>0</v>
      </c>
    </row>
    <row r="421" s="29" customFormat="true" ht="13.8" hidden="false" customHeight="false" outlineLevel="0" collapsed="false">
      <c r="A421" s="43" t="s">
        <v>21</v>
      </c>
      <c r="B421" s="20" t="s">
        <v>330</v>
      </c>
      <c r="C421" s="20"/>
      <c r="D421" s="20" t="s">
        <v>739</v>
      </c>
      <c r="E421" s="41" t="s">
        <v>816</v>
      </c>
      <c r="F421" s="29" t="str">
        <f aca="false">SUBSTITUTE(A421," ","_")&amp;"_"&amp;SUBSTITUTE(B421," ","_")&amp;"_"&amp;SUBSTITUTE(C421," ","_")&amp;"_"&amp;SUBSTITUTE(D421," ","_")</f>
        <v>HYUNDAI_Genesis_3.8_V6_GLS_AT__N50L</v>
      </c>
      <c r="G421" s="29" t="str">
        <f aca="false">SUBSTITUTE(A421," ","_")&amp;"_"&amp;SUBSTITUTE(B421," ","_")&amp;"_"&amp;SUBSTITUTE(C421," ","_")</f>
        <v>HYUNDAI_Genesis_3.8_V6_GLS_AT_</v>
      </c>
      <c r="H421" s="20" t="str">
        <f aca="false">D421</f>
        <v>N50L</v>
      </c>
      <c r="I421" s="20" t="str">
        <f aca="false">E421</f>
        <v>L26L</v>
      </c>
      <c r="K421" s="29" t="n">
        <f aca="false">VLOOKUP(G421,model!$F$2:$K$620,6,0)</f>
        <v>251</v>
      </c>
      <c r="L421" s="20" t="n">
        <f aca="false">VLOOKUP(E421,product_2!$B$2:$C$46,2,0)</f>
        <v>0</v>
      </c>
    </row>
    <row r="422" s="29" customFormat="true" ht="13.8" hidden="false" customHeight="false" outlineLevel="0" collapsed="false">
      <c r="A422" s="43" t="s">
        <v>21</v>
      </c>
      <c r="B422" s="20" t="s">
        <v>331</v>
      </c>
      <c r="C422" s="20"/>
      <c r="D422" s="20" t="s">
        <v>727</v>
      </c>
      <c r="E422" s="20" t="s">
        <v>798</v>
      </c>
      <c r="F422" s="29" t="str">
        <f aca="false">SUBSTITUTE(A422," ","_")&amp;"_"&amp;SUBSTITUTE(B422," ","_")&amp;"_"&amp;SUBSTITUTE(C422," ","_")&amp;"_"&amp;SUBSTITUTE(D422," ","_")</f>
        <v>HYUNDAI_Genesis_Coupe_2.0_Turbo_6_MT__NS50L</v>
      </c>
      <c r="G422" s="29" t="str">
        <f aca="false">SUBSTITUTE(A422," ","_")&amp;"_"&amp;SUBSTITUTE(B422," ","_")&amp;"_"&amp;SUBSTITUTE(C422," ","_")</f>
        <v>HYUNDAI_Genesis_Coupe_2.0_Turbo_6_MT_</v>
      </c>
      <c r="H422" s="20" t="str">
        <f aca="false">D422</f>
        <v>NS50L</v>
      </c>
      <c r="I422" s="20" t="str">
        <f aca="false">E422</f>
        <v>D23L</v>
      </c>
      <c r="K422" s="29" t="n">
        <f aca="false">VLOOKUP(G422,model!$F$2:$K$620,6,0)</f>
        <v>252</v>
      </c>
      <c r="L422" s="20" t="n">
        <f aca="false">VLOOKUP(E422,product_2!$B$2:$C$46,2,0)</f>
        <v>0</v>
      </c>
    </row>
    <row r="423" s="29" customFormat="true" ht="13.8" hidden="false" customHeight="false" outlineLevel="0" collapsed="false">
      <c r="A423" s="43" t="s">
        <v>21</v>
      </c>
      <c r="B423" s="20" t="s">
        <v>332</v>
      </c>
      <c r="C423" s="20"/>
      <c r="D423" s="20" t="s">
        <v>739</v>
      </c>
      <c r="E423" s="41" t="s">
        <v>816</v>
      </c>
      <c r="F423" s="29" t="str">
        <f aca="false">SUBSTITUTE(A423," ","_")&amp;"_"&amp;SUBSTITUTE(B423," ","_")&amp;"_"&amp;SUBSTITUTE(C423," ","_")&amp;"_"&amp;SUBSTITUTE(D423," ","_")</f>
        <v>HYUNDAI_Genesis_Coupe_3.8_V6_6_MT__N50L</v>
      </c>
      <c r="G423" s="29" t="str">
        <f aca="false">SUBSTITUTE(A423," ","_")&amp;"_"&amp;SUBSTITUTE(B423," ","_")&amp;"_"&amp;SUBSTITUTE(C423," ","_")</f>
        <v>HYUNDAI_Genesis_Coupe_3.8_V6_6_MT_</v>
      </c>
      <c r="H423" s="20" t="str">
        <f aca="false">D423</f>
        <v>N50L</v>
      </c>
      <c r="I423" s="20" t="str">
        <f aca="false">E423</f>
        <v>L26L</v>
      </c>
      <c r="K423" s="29" t="n">
        <f aca="false">VLOOKUP(G423,model!$F$2:$K$620,6,0)</f>
        <v>253</v>
      </c>
      <c r="L423" s="20" t="n">
        <f aca="false">VLOOKUP(E423,product_2!$B$2:$C$46,2,0)</f>
        <v>0</v>
      </c>
    </row>
    <row r="424" s="29" customFormat="true" ht="13.8" hidden="false" customHeight="false" outlineLevel="0" collapsed="false">
      <c r="A424" s="43" t="s">
        <v>21</v>
      </c>
      <c r="B424" s="20" t="s">
        <v>333</v>
      </c>
      <c r="C424" s="20"/>
      <c r="D424" s="20" t="s">
        <v>739</v>
      </c>
      <c r="E424" s="41" t="s">
        <v>816</v>
      </c>
      <c r="F424" s="29" t="str">
        <f aca="false">SUBSTITUTE(A424," ","_")&amp;"_"&amp;SUBSTITUTE(B424," ","_")&amp;"_"&amp;SUBSTITUTE(C424," ","_")&amp;"_"&amp;SUBSTITUTE(D424," ","_")</f>
        <v>HYUNDAI_Genesis_Turbo_SAT__N50L</v>
      </c>
      <c r="G424" s="29" t="str">
        <f aca="false">SUBSTITUTE(A424," ","_")&amp;"_"&amp;SUBSTITUTE(B424," ","_")&amp;"_"&amp;SUBSTITUTE(C424," ","_")</f>
        <v>HYUNDAI_Genesis_Turbo_SAT_</v>
      </c>
      <c r="H424" s="20" t="str">
        <f aca="false">D424</f>
        <v>N50L</v>
      </c>
      <c r="I424" s="20" t="str">
        <f aca="false">E424</f>
        <v>L26L</v>
      </c>
      <c r="K424" s="29" t="n">
        <f aca="false">VLOOKUP(G424,model!$F$2:$K$620,6,0)</f>
        <v>254</v>
      </c>
      <c r="L424" s="20" t="n">
        <f aca="false">VLOOKUP(E424,product_2!$B$2:$C$46,2,0)</f>
        <v>0</v>
      </c>
    </row>
    <row r="425" s="29" customFormat="true" ht="13.8" hidden="false" customHeight="false" outlineLevel="0" collapsed="false">
      <c r="A425" s="43" t="s">
        <v>21</v>
      </c>
      <c r="B425" s="20" t="s">
        <v>334</v>
      </c>
      <c r="C425" s="20" t="s">
        <v>335</v>
      </c>
      <c r="D425" s="20" t="s">
        <v>728</v>
      </c>
      <c r="E425" s="20" t="s">
        <v>805</v>
      </c>
      <c r="F425" s="29" t="str">
        <f aca="false">SUBSTITUTE(A425," ","_")&amp;"_"&amp;SUBSTITUTE(B425," ","_")&amp;"_"&amp;SUBSTITUTE(C425," ","_")&amp;"_"&amp;SUBSTITUTE(D425," ","_")</f>
        <v>HYUNDAI_GETZ_CRDi_1.5_MT_(FL)_2004_-_2009_N50</v>
      </c>
      <c r="G425" s="29" t="str">
        <f aca="false">SUBSTITUTE(A425," ","_")&amp;"_"&amp;SUBSTITUTE(B425," ","_")&amp;"_"&amp;SUBSTITUTE(C425," ","_")</f>
        <v>HYUNDAI_GETZ_CRDi_1.5_MT_(FL)_2004_-_2009</v>
      </c>
      <c r="H425" s="20" t="str">
        <f aca="false">D425</f>
        <v>N50</v>
      </c>
      <c r="I425" s="20" t="str">
        <f aca="false">E425</f>
        <v>D26L</v>
      </c>
      <c r="K425" s="29" t="n">
        <f aca="false">VLOOKUP(G425,model!$F$2:$K$620,6,0)</f>
        <v>255</v>
      </c>
      <c r="L425" s="20" t="n">
        <f aca="false">VLOOKUP(E425,product_2!$B$2:$C$46,2,0)</f>
        <v>0</v>
      </c>
    </row>
    <row r="426" s="29" customFormat="true" ht="13.8" hidden="false" customHeight="false" outlineLevel="0" collapsed="false">
      <c r="A426" s="43" t="s">
        <v>21</v>
      </c>
      <c r="B426" s="20" t="s">
        <v>336</v>
      </c>
      <c r="C426" s="20" t="s">
        <v>337</v>
      </c>
      <c r="D426" s="20" t="s">
        <v>743</v>
      </c>
      <c r="E426" s="20" t="s">
        <v>798</v>
      </c>
      <c r="F426" s="29" t="str">
        <f aca="false">SUBSTITUTE(A426," ","_")&amp;"_"&amp;SUBSTITUTE(B426," ","_")&amp;"_"&amp;SUBSTITUTE(C426," ","_")&amp;"_"&amp;SUBSTITUTE(D426," ","_")</f>
        <v>HYUNDAI_GETZ_Gas_1.1_MT_2003_-_2009_D20</v>
      </c>
      <c r="G426" s="29" t="str">
        <f aca="false">SUBSTITUTE(A426," ","_")&amp;"_"&amp;SUBSTITUTE(B426," ","_")&amp;"_"&amp;SUBSTITUTE(C426," ","_")</f>
        <v>HYUNDAI_GETZ_Gas_1.1_MT_2003_-_2009</v>
      </c>
      <c r="H426" s="20" t="str">
        <f aca="false">D426</f>
        <v>D20</v>
      </c>
      <c r="I426" s="20" t="str">
        <f aca="false">E426</f>
        <v>D23L</v>
      </c>
      <c r="K426" s="29" t="n">
        <f aca="false">VLOOKUP(G426,model!$F$2:$K$620,6,0)</f>
        <v>256</v>
      </c>
      <c r="L426" s="20" t="n">
        <f aca="false">VLOOKUP(E426,product_2!$B$2:$C$46,2,0)</f>
        <v>0</v>
      </c>
    </row>
    <row r="427" s="29" customFormat="true" ht="13.8" hidden="false" customHeight="false" outlineLevel="0" collapsed="false">
      <c r="A427" s="20"/>
      <c r="B427" s="20"/>
      <c r="C427" s="20"/>
      <c r="D427" s="20"/>
      <c r="E427" s="20"/>
      <c r="F427" s="29" t="str">
        <f aca="false">SUBSTITUTE(A427," ","_")&amp;"_"&amp;SUBSTITUTE(B427," ","_")&amp;"_"&amp;SUBSTITUTE(C427," ","_")&amp;"_"&amp;SUBSTITUTE(D427," ","_")</f>
        <v>___</v>
      </c>
      <c r="G427" s="29" t="str">
        <f aca="false">SUBSTITUTE(A427," ","_")&amp;"_"&amp;SUBSTITUTE(B427," ","_")&amp;"_"&amp;SUBSTITUTE(C427," ","_")</f>
        <v>__</v>
      </c>
      <c r="H427" s="20"/>
      <c r="I427" s="20"/>
      <c r="K427" s="29" t="e">
        <f aca="false">VLOOKUP(G427,model!$F$2:$K$620,6,0)</f>
        <v>#N/A</v>
      </c>
      <c r="L427" s="20" t="e">
        <f aca="false">VLOOKUP(E427,product_2!$B$2:$C$46,2,0)</f>
        <v>#N/A</v>
      </c>
    </row>
    <row r="428" s="31" customFormat="true" ht="13.8" hidden="false" customHeight="false" outlineLevel="0" collapsed="false">
      <c r="F428" s="29" t="str">
        <f aca="false">SUBSTITUTE(A428," ","_")&amp;"_"&amp;SUBSTITUTE(B428," ","_")&amp;"_"&amp;SUBSTITUTE(C428," ","_")&amp;"_"&amp;SUBSTITUTE(D428," ","_")</f>
        <v>___</v>
      </c>
      <c r="G428" s="29" t="str">
        <f aca="false">SUBSTITUTE(A428," ","_")&amp;"_"&amp;SUBSTITUTE(B428," ","_")&amp;"_"&amp;SUBSTITUTE(C428," ","_")</f>
        <v>__</v>
      </c>
      <c r="H428" s="20"/>
      <c r="I428" s="20"/>
      <c r="K428" s="29" t="e">
        <f aca="false">VLOOKUP(G428,model!$F$2:$K$620,6,0)</f>
        <v>#N/A</v>
      </c>
      <c r="L428" s="20" t="e">
        <f aca="false">VLOOKUP(E428,product_2!$B$2:$C$46,2,0)</f>
        <v>#N/A</v>
      </c>
    </row>
    <row r="429" s="29" customFormat="true" ht="13.8" hidden="false" customHeight="false" outlineLevel="0" collapsed="false">
      <c r="A429" s="43" t="s">
        <v>17</v>
      </c>
      <c r="B429" s="43"/>
      <c r="F429" s="29" t="str">
        <f aca="false">SUBSTITUTE(A429," ","_")&amp;"_"&amp;SUBSTITUTE(B429," ","_")&amp;"_"&amp;SUBSTITUTE(C429," ","_")&amp;"_"&amp;SUBSTITUTE(D429," ","_")</f>
        <v>FORD___</v>
      </c>
      <c r="G429" s="29" t="str">
        <f aca="false">SUBSTITUTE(A429," ","_")&amp;"_"&amp;SUBSTITUTE(B429," ","_")&amp;"_"&amp;SUBSTITUTE(C429," ","_")</f>
        <v>FORD__</v>
      </c>
      <c r="H429" s="20"/>
      <c r="I429" s="20"/>
      <c r="K429" s="29" t="e">
        <f aca="false">VLOOKUP(G429,model!$F$2:$K$620,6,0)</f>
        <v>#N/A</v>
      </c>
      <c r="L429" s="20" t="e">
        <f aca="false">VLOOKUP(E429,product_2!$B$2:$C$46,2,0)</f>
        <v>#N/A</v>
      </c>
    </row>
    <row r="430" s="29" customFormat="true" ht="13.8" hidden="false" customHeight="false" outlineLevel="0" collapsed="false">
      <c r="F430" s="29" t="str">
        <f aca="false">SUBSTITUTE(A430," ","_")&amp;"_"&amp;SUBSTITUTE(B430," ","_")&amp;"_"&amp;SUBSTITUTE(C430," ","_")&amp;"_"&amp;SUBSTITUTE(D430," ","_")</f>
        <v>___</v>
      </c>
      <c r="G430" s="29" t="str">
        <f aca="false">SUBSTITUTE(A430," ","_")&amp;"_"&amp;SUBSTITUTE(B430," ","_")&amp;"_"&amp;SUBSTITUTE(C430," ","_")</f>
        <v>__</v>
      </c>
      <c r="H430" s="20"/>
      <c r="I430" s="20"/>
      <c r="K430" s="29" t="e">
        <f aca="false">VLOOKUP(G430,model!$F$2:$K$620,6,0)</f>
        <v>#N/A</v>
      </c>
      <c r="L430" s="20" t="e">
        <f aca="false">VLOOKUP(E430,product_2!$B$2:$C$46,2,0)</f>
        <v>#N/A</v>
      </c>
    </row>
    <row r="431" s="29" customFormat="true" ht="13.8" hidden="false" customHeight="false" outlineLevel="0" collapsed="false">
      <c r="A431" s="20" t="s">
        <v>801</v>
      </c>
      <c r="B431" s="20" t="s">
        <v>788</v>
      </c>
      <c r="C431" s="20" t="s">
        <v>790</v>
      </c>
      <c r="D431" s="20" t="s">
        <v>791</v>
      </c>
      <c r="E431" s="20" t="s">
        <v>792</v>
      </c>
      <c r="F431" s="29" t="str">
        <f aca="false">SUBSTITUTE(A431," ","_")&amp;"_"&amp;SUBSTITUTE(B431," ","_")&amp;"_"&amp;SUBSTITUTE(C431," ","_")&amp;"_"&amp;SUBSTITUTE(D431," ","_")</f>
        <v>Brand__Make_Year_Model_OE_Battery_</v>
      </c>
      <c r="G431" s="29" t="str">
        <f aca="false">SUBSTITUTE(A431," ","_")&amp;"_"&amp;SUBSTITUTE(B431," ","_")&amp;"_"&amp;SUBSTITUTE(C431," ","_")</f>
        <v>Brand__Make_Year_Model</v>
      </c>
      <c r="H431" s="20" t="str">
        <f aca="false">D431</f>
        <v>OE Battery</v>
      </c>
      <c r="I431" s="20" t="str">
        <f aca="false">E431</f>
        <v>Energizer Replacement</v>
      </c>
      <c r="K431" s="29" t="e">
        <f aca="false">VLOOKUP(G431,model!$F$2:$K$620,6,0)</f>
        <v>#N/A</v>
      </c>
      <c r="L431" s="20" t="e">
        <f aca="false">VLOOKUP(E431,product_2!$B$2:$C$46,2,0)</f>
        <v>#N/A</v>
      </c>
    </row>
    <row r="432" s="29" customFormat="true" ht="13.8" hidden="false" customHeight="false" outlineLevel="0" collapsed="false">
      <c r="A432" s="20"/>
      <c r="B432" s="20"/>
      <c r="C432" s="20"/>
      <c r="D432" s="20"/>
      <c r="E432" s="20"/>
      <c r="F432" s="29" t="str">
        <f aca="false">SUBSTITUTE(A432," ","_")&amp;"_"&amp;SUBSTITUTE(B432," ","_")&amp;"_"&amp;SUBSTITUTE(C432," ","_")&amp;"_"&amp;SUBSTITUTE(D432," ","_")</f>
        <v>___</v>
      </c>
      <c r="G432" s="29" t="str">
        <f aca="false">SUBSTITUTE(A432," ","_")&amp;"_"&amp;SUBSTITUTE(B432," ","_")&amp;"_"&amp;SUBSTITUTE(C432," ","_")</f>
        <v>__</v>
      </c>
      <c r="H432" s="20"/>
      <c r="I432" s="20"/>
      <c r="K432" s="29" t="e">
        <f aca="false">VLOOKUP(G432,model!$F$2:$K$620,6,0)</f>
        <v>#N/A</v>
      </c>
      <c r="L432" s="20" t="e">
        <f aca="false">VLOOKUP(E432,product_2!$B$2:$C$46,2,0)</f>
        <v>#N/A</v>
      </c>
    </row>
    <row r="433" s="29" customFormat="true" ht="13.8" hidden="false" customHeight="false" outlineLevel="0" collapsed="false">
      <c r="A433" s="43" t="s">
        <v>17</v>
      </c>
      <c r="B433" s="20" t="s">
        <v>194</v>
      </c>
      <c r="C433" s="20" t="s">
        <v>135</v>
      </c>
      <c r="D433" s="20" t="s">
        <v>728</v>
      </c>
      <c r="E433" s="20" t="s">
        <v>805</v>
      </c>
      <c r="F433" s="29" t="str">
        <f aca="false">SUBSTITUTE(A433," ","_")&amp;"_"&amp;SUBSTITUTE(B433," ","_")&amp;"_"&amp;SUBSTITUTE(C433," ","_")&amp;"_"&amp;SUBSTITUTE(D433," ","_")</f>
        <v>FORD_Escape_2.0L/3.0L_2003_-_on_N50</v>
      </c>
      <c r="G433" s="29" t="str">
        <f aca="false">SUBSTITUTE(A433," ","_")&amp;"_"&amp;SUBSTITUTE(B433," ","_")&amp;"_"&amp;SUBSTITUTE(C433," ","_")</f>
        <v>FORD_Escape_2.0L/3.0L_2003_-_on</v>
      </c>
      <c r="H433" s="20" t="str">
        <f aca="false">D433</f>
        <v>N50</v>
      </c>
      <c r="I433" s="20" t="str">
        <f aca="false">E433</f>
        <v>D26L</v>
      </c>
      <c r="K433" s="29" t="n">
        <f aca="false">VLOOKUP(G433,model!$F$2:$K$620,6,0)</f>
        <v>127</v>
      </c>
      <c r="L433" s="20" t="n">
        <f aca="false">VLOOKUP(E433,product_2!$B$2:$C$46,2,0)</f>
        <v>0</v>
      </c>
    </row>
    <row r="434" s="29" customFormat="true" ht="13.8" hidden="false" customHeight="false" outlineLevel="0" collapsed="false">
      <c r="A434" s="43" t="s">
        <v>17</v>
      </c>
      <c r="B434" s="20" t="s">
        <v>195</v>
      </c>
      <c r="C434" s="20" t="s">
        <v>196</v>
      </c>
      <c r="D434" s="20" t="s">
        <v>719</v>
      </c>
      <c r="E434" s="20" t="s">
        <v>798</v>
      </c>
      <c r="F434" s="29" t="str">
        <f aca="false">SUBSTITUTE(A434," ","_")&amp;"_"&amp;SUBSTITUTE(B434," ","_")&amp;"_"&amp;SUBSTITUTE(C434," ","_")&amp;"_"&amp;SUBSTITUTE(D434," ","_")</f>
        <v>FORD_Escape_2.3L_1996_-_2000_NS50</v>
      </c>
      <c r="G434" s="29" t="str">
        <f aca="false">SUBSTITUTE(A434," ","_")&amp;"_"&amp;SUBSTITUTE(B434," ","_")&amp;"_"&amp;SUBSTITUTE(C434," ","_")</f>
        <v>FORD_Escape_2.3L_1996_-_2000</v>
      </c>
      <c r="H434" s="20" t="str">
        <f aca="false">D434</f>
        <v>NS50</v>
      </c>
      <c r="I434" s="20" t="str">
        <f aca="false">E434</f>
        <v>D23L</v>
      </c>
      <c r="K434" s="29" t="n">
        <f aca="false">VLOOKUP(G434,model!$F$2:$K$620,6,0)</f>
        <v>128</v>
      </c>
      <c r="L434" s="20" t="n">
        <f aca="false">VLOOKUP(E434,product_2!$B$2:$C$46,2,0)</f>
        <v>0</v>
      </c>
    </row>
    <row r="435" s="29" customFormat="true" ht="13.8" hidden="false" customHeight="false" outlineLevel="0" collapsed="false">
      <c r="A435" s="43" t="s">
        <v>17</v>
      </c>
      <c r="B435" s="20" t="s">
        <v>195</v>
      </c>
      <c r="C435" s="20" t="s">
        <v>75</v>
      </c>
      <c r="D435" s="20" t="s">
        <v>719</v>
      </c>
      <c r="E435" s="20" t="s">
        <v>798</v>
      </c>
      <c r="F435" s="29" t="str">
        <f aca="false">SUBSTITUTE(A435," ","_")&amp;"_"&amp;SUBSTITUTE(B435," ","_")&amp;"_"&amp;SUBSTITUTE(C435," ","_")&amp;"_"&amp;SUBSTITUTE(D435," ","_")</f>
        <v>FORD_Escape_2.3L_2007_-_on_NS50</v>
      </c>
      <c r="G435" s="29" t="str">
        <f aca="false">SUBSTITUTE(A435," ","_")&amp;"_"&amp;SUBSTITUTE(B435," ","_")&amp;"_"&amp;SUBSTITUTE(C435," ","_")</f>
        <v>FORD_Escape_2.3L_2007_-_on</v>
      </c>
      <c r="H435" s="20" t="str">
        <f aca="false">D435</f>
        <v>NS50</v>
      </c>
      <c r="I435" s="20" t="str">
        <f aca="false">E435</f>
        <v>D23L</v>
      </c>
      <c r="K435" s="29" t="e">
        <f aca="false">VLOOKUP(G435,model!$F$2:$K$620,6,0)</f>
        <v>#N/A</v>
      </c>
      <c r="L435" s="20" t="n">
        <f aca="false">VLOOKUP(E435,product_2!$B$2:$C$46,2,0)</f>
        <v>0</v>
      </c>
    </row>
    <row r="436" s="29" customFormat="true" ht="13.8" hidden="false" customHeight="false" outlineLevel="0" collapsed="false">
      <c r="A436" s="43" t="s">
        <v>17</v>
      </c>
      <c r="B436" s="20" t="s">
        <v>197</v>
      </c>
      <c r="C436" s="20" t="s">
        <v>75</v>
      </c>
      <c r="D436" s="20" t="s">
        <v>718</v>
      </c>
      <c r="E436" s="20" t="s">
        <v>803</v>
      </c>
      <c r="F436" s="29" t="str">
        <f aca="false">SUBSTITUTE(A436," ","_")&amp;"_"&amp;SUBSTITUTE(B436," ","_")&amp;"_"&amp;SUBSTITUTE(C436," ","_")&amp;"_"&amp;SUBSTITUTE(D436," ","_")</f>
        <v>FORD_Ranger_2.5/3.0_Durator_Q_2007_-_on_N70</v>
      </c>
      <c r="G436" s="29" t="str">
        <f aca="false">SUBSTITUTE(A436," ","_")&amp;"_"&amp;SUBSTITUTE(B436," ","_")&amp;"_"&amp;SUBSTITUTE(C436," ","_")</f>
        <v>FORD_Ranger_2.5/3.0_Durator_Q_2007_-_on</v>
      </c>
      <c r="H436" s="20" t="str">
        <f aca="false">D436</f>
        <v>N70</v>
      </c>
      <c r="I436" s="20" t="str">
        <f aca="false">E436</f>
        <v>D31R</v>
      </c>
      <c r="K436" s="29" t="n">
        <f aca="false">VLOOKUP(G436,model!$F$2:$K$620,6,0)</f>
        <v>129</v>
      </c>
      <c r="L436" s="20" t="n">
        <f aca="false">VLOOKUP(E436,product_2!$B$2:$C$46,2,0)</f>
        <v>0</v>
      </c>
    </row>
    <row r="437" s="29" customFormat="true" ht="13.8" hidden="false" customHeight="false" outlineLevel="0" collapsed="false">
      <c r="A437" s="43" t="s">
        <v>17</v>
      </c>
      <c r="B437" s="20" t="s">
        <v>198</v>
      </c>
      <c r="C437" s="20" t="s">
        <v>141</v>
      </c>
      <c r="D437" s="20" t="s">
        <v>722</v>
      </c>
      <c r="E437" s="20" t="s">
        <v>722</v>
      </c>
      <c r="F437" s="29" t="str">
        <f aca="false">SUBSTITUTE(A437," ","_")&amp;"_"&amp;SUBSTITUTE(B437," ","_")&amp;"_"&amp;SUBSTITUTE(C437," ","_")&amp;"_"&amp;SUBSTITUTE(D437," ","_")</f>
        <v>FORD_All_New_Ranger_T6_2.2_2012_-_on_DIN66</v>
      </c>
      <c r="G437" s="29" t="str">
        <f aca="false">SUBSTITUTE(A437," ","_")&amp;"_"&amp;SUBSTITUTE(B437," ","_")&amp;"_"&amp;SUBSTITUTE(C437," ","_")</f>
        <v>FORD_All_New_Ranger_T6_2.2_2012_-_on</v>
      </c>
      <c r="H437" s="20" t="str">
        <f aca="false">D437</f>
        <v>DIN66</v>
      </c>
      <c r="I437" s="20" t="str">
        <f aca="false">E437</f>
        <v>DIN66</v>
      </c>
      <c r="J437" s="29" t="n">
        <v>2001</v>
      </c>
      <c r="K437" s="29" t="n">
        <f aca="false">VLOOKUP(G437,model!$F$2:$K$620,6,0)</f>
        <v>130</v>
      </c>
      <c r="L437" s="20" t="n">
        <f aca="false">VLOOKUP(E437,product_2!$B$2:$C$46,2,0)</f>
        <v>0</v>
      </c>
    </row>
    <row r="438" s="29" customFormat="true" ht="13.8" hidden="false" customHeight="false" outlineLevel="0" collapsed="false">
      <c r="A438" s="43" t="s">
        <v>17</v>
      </c>
      <c r="B438" s="20" t="s">
        <v>199</v>
      </c>
      <c r="C438" s="20" t="s">
        <v>141</v>
      </c>
      <c r="D438" s="20" t="s">
        <v>730</v>
      </c>
      <c r="E438" s="20" t="s">
        <v>730</v>
      </c>
      <c r="F438" s="29" t="str">
        <f aca="false">SUBSTITUTE(A438," ","_")&amp;"_"&amp;SUBSTITUTE(B438," ","_")&amp;"_"&amp;SUBSTITUTE(C438," ","_")&amp;"_"&amp;SUBSTITUTE(D438," ","_")</f>
        <v>FORD_All_NEw_Ranger_T6_3.2_4x4_2012_-_on_DIN77</v>
      </c>
      <c r="G438" s="29" t="str">
        <f aca="false">SUBSTITUTE(A438," ","_")&amp;"_"&amp;SUBSTITUTE(B438," ","_")&amp;"_"&amp;SUBSTITUTE(C438," ","_")</f>
        <v>FORD_All_NEw_Ranger_T6_3.2_4x4_2012_-_on</v>
      </c>
      <c r="H438" s="20" t="str">
        <f aca="false">D438</f>
        <v>DIN77</v>
      </c>
      <c r="I438" s="20" t="str">
        <f aca="false">E438</f>
        <v>DIN77</v>
      </c>
      <c r="K438" s="29" t="n">
        <f aca="false">VLOOKUP(G438,model!$F$2:$K$620,6,0)</f>
        <v>131</v>
      </c>
      <c r="L438" s="20" t="n">
        <f aca="false">VLOOKUP(E438,product_2!$B$2:$C$46,2,0)</f>
        <v>0</v>
      </c>
    </row>
    <row r="439" s="29" customFormat="true" ht="13.8" hidden="false" customHeight="false" outlineLevel="0" collapsed="false">
      <c r="A439" s="43" t="s">
        <v>17</v>
      </c>
      <c r="B439" s="20" t="s">
        <v>200</v>
      </c>
      <c r="C439" s="20"/>
      <c r="D439" s="20" t="s">
        <v>747</v>
      </c>
      <c r="E439" s="20" t="s">
        <v>747</v>
      </c>
      <c r="F439" s="29" t="str">
        <f aca="false">SUBSTITUTE(A439," ","_")&amp;"_"&amp;SUBSTITUTE(B439," ","_")&amp;"_"&amp;SUBSTITUTE(C439," ","_")&amp;"_"&amp;SUBSTITUTE(D439," ","_")</f>
        <v>FORD_Sport_Trac_(4x4)__G65</v>
      </c>
      <c r="G439" s="29" t="str">
        <f aca="false">SUBSTITUTE(A439," ","_")&amp;"_"&amp;SUBSTITUTE(B439," ","_")&amp;"_"&amp;SUBSTITUTE(C439," ","_")</f>
        <v>FORD_Sport_Trac_(4x4)_</v>
      </c>
      <c r="H439" s="20" t="str">
        <f aca="false">D439</f>
        <v>G65</v>
      </c>
      <c r="I439" s="20" t="str">
        <f aca="false">E439</f>
        <v>G65</v>
      </c>
      <c r="K439" s="29" t="n">
        <f aca="false">VLOOKUP(G439,model!$F$2:$K$620,6,0)</f>
        <v>132</v>
      </c>
      <c r="L439" s="20" t="n">
        <f aca="false">VLOOKUP(E439,product_2!$B$2:$C$46,2,0)</f>
        <v>0</v>
      </c>
    </row>
    <row r="440" s="29" customFormat="true" ht="13.8" hidden="false" customHeight="false" outlineLevel="0" collapsed="false">
      <c r="A440" s="20"/>
      <c r="B440" s="20"/>
      <c r="C440" s="20"/>
      <c r="D440" s="20"/>
      <c r="E440" s="20"/>
      <c r="F440" s="29" t="str">
        <f aca="false">SUBSTITUTE(A440," ","_")&amp;"_"&amp;SUBSTITUTE(B440," ","_")&amp;"_"&amp;SUBSTITUTE(C440," ","_")&amp;"_"&amp;SUBSTITUTE(D440," ","_")</f>
        <v>___</v>
      </c>
      <c r="G440" s="29" t="str">
        <f aca="false">SUBSTITUTE(A440," ","_")&amp;"_"&amp;SUBSTITUTE(B440," ","_")&amp;"_"&amp;SUBSTITUTE(C440," ","_")</f>
        <v>__</v>
      </c>
      <c r="H440" s="20"/>
      <c r="I440" s="20"/>
      <c r="K440" s="29" t="e">
        <f aca="false">VLOOKUP(G440,model!$F$2:$K$620,6,0)</f>
        <v>#N/A</v>
      </c>
      <c r="L440" s="20" t="e">
        <f aca="false">VLOOKUP(E440,product_2!$B$2:$C$46,2,0)</f>
        <v>#N/A</v>
      </c>
    </row>
    <row r="441" s="31" customFormat="true" ht="13.8" hidden="false" customHeight="false" outlineLevel="0" collapsed="false">
      <c r="F441" s="29" t="str">
        <f aca="false">SUBSTITUTE(A441," ","_")&amp;"_"&amp;SUBSTITUTE(B441," ","_")&amp;"_"&amp;SUBSTITUTE(C441," ","_")&amp;"_"&amp;SUBSTITUTE(D441," ","_")</f>
        <v>___</v>
      </c>
      <c r="G441" s="29" t="str">
        <f aca="false">SUBSTITUTE(A441," ","_")&amp;"_"&amp;SUBSTITUTE(B441," ","_")&amp;"_"&amp;SUBSTITUTE(C441," ","_")</f>
        <v>__</v>
      </c>
      <c r="H441" s="20"/>
      <c r="I441" s="20"/>
      <c r="K441" s="29" t="e">
        <f aca="false">VLOOKUP(G441,model!$F$2:$K$620,6,0)</f>
        <v>#N/A</v>
      </c>
      <c r="L441" s="20" t="e">
        <f aca="false">VLOOKUP(E441,product_2!$B$2:$C$46,2,0)</f>
        <v>#N/A</v>
      </c>
    </row>
    <row r="442" s="29" customFormat="true" ht="13.8" hidden="false" customHeight="false" outlineLevel="0" collapsed="false">
      <c r="A442" s="43" t="s">
        <v>18</v>
      </c>
      <c r="B442" s="43"/>
      <c r="F442" s="29" t="str">
        <f aca="false">SUBSTITUTE(A442," ","_")&amp;"_"&amp;SUBSTITUTE(B442," ","_")&amp;"_"&amp;SUBSTITUTE(C442," ","_")&amp;"_"&amp;SUBSTITUTE(D442," ","_")</f>
        <v>FOTON___</v>
      </c>
      <c r="G442" s="29" t="str">
        <f aca="false">SUBSTITUTE(A442," ","_")&amp;"_"&amp;SUBSTITUTE(B442," ","_")&amp;"_"&amp;SUBSTITUTE(C442," ","_")</f>
        <v>FOTON__</v>
      </c>
      <c r="H442" s="20"/>
      <c r="I442" s="20"/>
      <c r="K442" s="29" t="e">
        <f aca="false">VLOOKUP(G442,model!$F$2:$K$620,6,0)</f>
        <v>#N/A</v>
      </c>
      <c r="L442" s="20" t="e">
        <f aca="false">VLOOKUP(E442,product_2!$B$2:$C$46,2,0)</f>
        <v>#N/A</v>
      </c>
    </row>
    <row r="443" s="29" customFormat="true" ht="13.8" hidden="false" customHeight="false" outlineLevel="0" collapsed="false">
      <c r="F443" s="29" t="str">
        <f aca="false">SUBSTITUTE(A443," ","_")&amp;"_"&amp;SUBSTITUTE(B443," ","_")&amp;"_"&amp;SUBSTITUTE(C443," ","_")&amp;"_"&amp;SUBSTITUTE(D443," ","_")</f>
        <v>___</v>
      </c>
      <c r="G443" s="29" t="str">
        <f aca="false">SUBSTITUTE(A443," ","_")&amp;"_"&amp;SUBSTITUTE(B443," ","_")&amp;"_"&amp;SUBSTITUTE(C443," ","_")</f>
        <v>__</v>
      </c>
      <c r="H443" s="20"/>
      <c r="I443" s="20"/>
      <c r="K443" s="29" t="e">
        <f aca="false">VLOOKUP(G443,model!$F$2:$K$620,6,0)</f>
        <v>#N/A</v>
      </c>
      <c r="L443" s="20" t="e">
        <f aca="false">VLOOKUP(E443,product_2!$B$2:$C$46,2,0)</f>
        <v>#N/A</v>
      </c>
    </row>
    <row r="444" s="29" customFormat="true" ht="13.8" hidden="false" customHeight="false" outlineLevel="0" collapsed="false">
      <c r="A444" s="20" t="s">
        <v>801</v>
      </c>
      <c r="B444" s="20" t="s">
        <v>788</v>
      </c>
      <c r="C444" s="20" t="s">
        <v>790</v>
      </c>
      <c r="D444" s="20" t="s">
        <v>791</v>
      </c>
      <c r="E444" s="20" t="s">
        <v>792</v>
      </c>
      <c r="F444" s="29" t="str">
        <f aca="false">SUBSTITUTE(A444," ","_")&amp;"_"&amp;SUBSTITUTE(B444," ","_")&amp;"_"&amp;SUBSTITUTE(C444," ","_")&amp;"_"&amp;SUBSTITUTE(D444," ","_")</f>
        <v>Brand__Make_Year_Model_OE_Battery_</v>
      </c>
      <c r="G444" s="29" t="str">
        <f aca="false">SUBSTITUTE(A444," ","_")&amp;"_"&amp;SUBSTITUTE(B444," ","_")&amp;"_"&amp;SUBSTITUTE(C444," ","_")</f>
        <v>Brand__Make_Year_Model</v>
      </c>
      <c r="H444" s="20" t="str">
        <f aca="false">D444</f>
        <v>OE Battery</v>
      </c>
      <c r="I444" s="20" t="str">
        <f aca="false">E444</f>
        <v>Energizer Replacement</v>
      </c>
      <c r="K444" s="29" t="e">
        <f aca="false">VLOOKUP(G444,model!$F$2:$K$620,6,0)</f>
        <v>#N/A</v>
      </c>
      <c r="L444" s="20" t="e">
        <f aca="false">VLOOKUP(E444,product_2!$B$2:$C$46,2,0)</f>
        <v>#N/A</v>
      </c>
    </row>
    <row r="445" s="29" customFormat="true" ht="13.8" hidden="false" customHeight="false" outlineLevel="0" collapsed="false">
      <c r="A445" s="20"/>
      <c r="B445" s="20"/>
      <c r="C445" s="20"/>
      <c r="D445" s="20"/>
      <c r="E445" s="20"/>
      <c r="F445" s="29" t="str">
        <f aca="false">SUBSTITUTE(A445," ","_")&amp;"_"&amp;SUBSTITUTE(B445," ","_")&amp;"_"&amp;SUBSTITUTE(C445," ","_")&amp;"_"&amp;SUBSTITUTE(D445," ","_")</f>
        <v>___</v>
      </c>
      <c r="G445" s="29" t="str">
        <f aca="false">SUBSTITUTE(A445," ","_")&amp;"_"&amp;SUBSTITUTE(B445," ","_")&amp;"_"&amp;SUBSTITUTE(C445," ","_")</f>
        <v>__</v>
      </c>
      <c r="H445" s="20"/>
      <c r="I445" s="20"/>
      <c r="K445" s="29" t="e">
        <f aca="false">VLOOKUP(G445,model!$F$2:$K$620,6,0)</f>
        <v>#N/A</v>
      </c>
      <c r="L445" s="20" t="e">
        <f aca="false">VLOOKUP(E445,product_2!$B$2:$C$46,2,0)</f>
        <v>#N/A</v>
      </c>
    </row>
    <row r="446" s="29" customFormat="true" ht="13.8" hidden="false" customHeight="false" outlineLevel="0" collapsed="false">
      <c r="A446" s="43" t="s">
        <v>18</v>
      </c>
      <c r="B446" s="20" t="s">
        <v>227</v>
      </c>
      <c r="C446" s="20"/>
      <c r="D446" s="20" t="s">
        <v>718</v>
      </c>
      <c r="E446" s="20" t="s">
        <v>803</v>
      </c>
      <c r="F446" s="29" t="str">
        <f aca="false">SUBSTITUTE(A446," ","_")&amp;"_"&amp;SUBSTITUTE(B446," ","_")&amp;"_"&amp;SUBSTITUTE(C446," ","_")&amp;"_"&amp;SUBSTITUTE(D446," ","_")</f>
        <v>FOTON_Blizzard__N70</v>
      </c>
      <c r="G446" s="29" t="str">
        <f aca="false">SUBSTITUTE(A446," ","_")&amp;"_"&amp;SUBSTITUTE(B446," ","_")&amp;"_"&amp;SUBSTITUTE(C446," ","_")</f>
        <v>FOTON_Blizzard_</v>
      </c>
      <c r="H446" s="20" t="str">
        <f aca="false">D446</f>
        <v>N70</v>
      </c>
      <c r="I446" s="20" t="str">
        <f aca="false">E446</f>
        <v>D31R</v>
      </c>
      <c r="K446" s="29" t="n">
        <f aca="false">VLOOKUP(G446,model!$F$2:$K$620,6,0)</f>
        <v>156</v>
      </c>
      <c r="L446" s="20" t="n">
        <f aca="false">VLOOKUP(E446,product_2!$B$2:$C$46,2,0)</f>
        <v>0</v>
      </c>
    </row>
    <row r="447" s="29" customFormat="true" ht="13.8" hidden="false" customHeight="false" outlineLevel="0" collapsed="false">
      <c r="A447" s="43" t="s">
        <v>18</v>
      </c>
      <c r="B447" s="20" t="s">
        <v>228</v>
      </c>
      <c r="C447" s="20"/>
      <c r="D447" s="20" t="s">
        <v>718</v>
      </c>
      <c r="E447" s="20" t="s">
        <v>803</v>
      </c>
      <c r="F447" s="29" t="str">
        <f aca="false">SUBSTITUTE(A447," ","_")&amp;"_"&amp;SUBSTITUTE(B447," ","_")&amp;"_"&amp;SUBSTITUTE(C447," ","_")&amp;"_"&amp;SUBSTITUTE(D447," ","_")</f>
        <v>FOTON_MPX__N70</v>
      </c>
      <c r="G447" s="29" t="str">
        <f aca="false">SUBSTITUTE(A447," ","_")&amp;"_"&amp;SUBSTITUTE(B447," ","_")&amp;"_"&amp;SUBSTITUTE(C447," ","_")</f>
        <v>FOTON_MPX_</v>
      </c>
      <c r="H447" s="20" t="str">
        <f aca="false">D447</f>
        <v>N70</v>
      </c>
      <c r="I447" s="20" t="str">
        <f aca="false">E447</f>
        <v>D31R</v>
      </c>
      <c r="K447" s="29" t="n">
        <f aca="false">VLOOKUP(G447,model!$F$2:$K$620,6,0)</f>
        <v>157</v>
      </c>
      <c r="L447" s="20" t="n">
        <f aca="false">VLOOKUP(E447,product_2!$B$2:$C$46,2,0)</f>
        <v>0</v>
      </c>
    </row>
    <row r="448" s="29" customFormat="true" ht="13.8" hidden="false" customHeight="false" outlineLevel="0" collapsed="false">
      <c r="A448" s="20"/>
      <c r="B448" s="20"/>
      <c r="C448" s="20"/>
      <c r="D448" s="20"/>
      <c r="E448" s="20"/>
      <c r="F448" s="29" t="str">
        <f aca="false">SUBSTITUTE(A448," ","_")&amp;"_"&amp;SUBSTITUTE(B448," ","_")&amp;"_"&amp;SUBSTITUTE(C448," ","_")&amp;"_"&amp;SUBSTITUTE(D448," ","_")</f>
        <v>___</v>
      </c>
      <c r="G448" s="29" t="str">
        <f aca="false">SUBSTITUTE(A448," ","_")&amp;"_"&amp;SUBSTITUTE(B448," ","_")&amp;"_"&amp;SUBSTITUTE(C448," ","_")</f>
        <v>__</v>
      </c>
      <c r="H448" s="20"/>
      <c r="I448" s="20"/>
      <c r="K448" s="29" t="e">
        <f aca="false">VLOOKUP(G448,model!$F$2:$K$620,6,0)</f>
        <v>#N/A</v>
      </c>
      <c r="L448" s="20" t="e">
        <f aca="false">VLOOKUP(E448,product_2!$B$2:$C$46,2,0)</f>
        <v>#N/A</v>
      </c>
    </row>
    <row r="449" s="31" customFormat="true" ht="13.8" hidden="false" customHeight="false" outlineLevel="0" collapsed="false">
      <c r="F449" s="29" t="str">
        <f aca="false">SUBSTITUTE(A449," ","_")&amp;"_"&amp;SUBSTITUTE(B449," ","_")&amp;"_"&amp;SUBSTITUTE(C449," ","_")&amp;"_"&amp;SUBSTITUTE(D449," ","_")</f>
        <v>___</v>
      </c>
      <c r="G449" s="29" t="str">
        <f aca="false">SUBSTITUTE(A449," ","_")&amp;"_"&amp;SUBSTITUTE(B449," ","_")&amp;"_"&amp;SUBSTITUTE(C449," ","_")</f>
        <v>__</v>
      </c>
      <c r="H449" s="20"/>
      <c r="I449" s="20"/>
      <c r="K449" s="29" t="e">
        <f aca="false">VLOOKUP(G449,model!$F$2:$K$620,6,0)</f>
        <v>#N/A</v>
      </c>
      <c r="L449" s="20" t="e">
        <f aca="false">VLOOKUP(E449,product_2!$B$2:$C$46,2,0)</f>
        <v>#N/A</v>
      </c>
    </row>
    <row r="450" s="29" customFormat="true" ht="13.8" hidden="false" customHeight="false" outlineLevel="0" collapsed="false">
      <c r="A450" s="43" t="s">
        <v>19</v>
      </c>
      <c r="B450" s="43"/>
      <c r="F450" s="29" t="str">
        <f aca="false">SUBSTITUTE(A450," ","_")&amp;"_"&amp;SUBSTITUTE(B450," ","_")&amp;"_"&amp;SUBSTITUTE(C450," ","_")&amp;"_"&amp;SUBSTITUTE(D450," ","_")</f>
        <v>HAIMA___</v>
      </c>
      <c r="G450" s="29" t="str">
        <f aca="false">SUBSTITUTE(A450," ","_")&amp;"_"&amp;SUBSTITUTE(B450," ","_")&amp;"_"&amp;SUBSTITUTE(C450," ","_")</f>
        <v>HAIMA__</v>
      </c>
      <c r="H450" s="20"/>
      <c r="I450" s="20"/>
      <c r="K450" s="29" t="e">
        <f aca="false">VLOOKUP(G450,model!$F$2:$K$620,6,0)</f>
        <v>#N/A</v>
      </c>
      <c r="L450" s="20" t="e">
        <f aca="false">VLOOKUP(E450,product_2!$B$2:$C$46,2,0)</f>
        <v>#N/A</v>
      </c>
    </row>
    <row r="451" s="29" customFormat="true" ht="13.8" hidden="false" customHeight="false" outlineLevel="0" collapsed="false">
      <c r="F451" s="29" t="str">
        <f aca="false">SUBSTITUTE(A451," ","_")&amp;"_"&amp;SUBSTITUTE(B451," ","_")&amp;"_"&amp;SUBSTITUTE(C451," ","_")&amp;"_"&amp;SUBSTITUTE(D451," ","_")</f>
        <v>___</v>
      </c>
      <c r="G451" s="29" t="str">
        <f aca="false">SUBSTITUTE(A451," ","_")&amp;"_"&amp;SUBSTITUTE(B451," ","_")&amp;"_"&amp;SUBSTITUTE(C451," ","_")</f>
        <v>__</v>
      </c>
      <c r="H451" s="20"/>
      <c r="I451" s="20"/>
      <c r="K451" s="29" t="e">
        <f aca="false">VLOOKUP(G451,model!$F$2:$K$620,6,0)</f>
        <v>#N/A</v>
      </c>
      <c r="L451" s="20" t="e">
        <f aca="false">VLOOKUP(E451,product_2!$B$2:$C$46,2,0)</f>
        <v>#N/A</v>
      </c>
    </row>
    <row r="452" s="29" customFormat="true" ht="13.8" hidden="false" customHeight="false" outlineLevel="0" collapsed="false">
      <c r="A452" s="20" t="s">
        <v>801</v>
      </c>
      <c r="B452" s="20" t="s">
        <v>788</v>
      </c>
      <c r="C452" s="20" t="s">
        <v>790</v>
      </c>
      <c r="D452" s="20" t="s">
        <v>791</v>
      </c>
      <c r="E452" s="20" t="s">
        <v>792</v>
      </c>
      <c r="F452" s="29" t="str">
        <f aca="false">SUBSTITUTE(A452," ","_")&amp;"_"&amp;SUBSTITUTE(B452," ","_")&amp;"_"&amp;SUBSTITUTE(C452," ","_")&amp;"_"&amp;SUBSTITUTE(D452," ","_")</f>
        <v>Brand__Make_Year_Model_OE_Battery_</v>
      </c>
      <c r="G452" s="29" t="str">
        <f aca="false">SUBSTITUTE(A452," ","_")&amp;"_"&amp;SUBSTITUTE(B452," ","_")&amp;"_"&amp;SUBSTITUTE(C452," ","_")</f>
        <v>Brand__Make_Year_Model</v>
      </c>
      <c r="H452" s="20" t="str">
        <f aca="false">D452</f>
        <v>OE Battery</v>
      </c>
      <c r="I452" s="20" t="str">
        <f aca="false">E452</f>
        <v>Energizer Replacement</v>
      </c>
      <c r="K452" s="29" t="e">
        <f aca="false">VLOOKUP(G452,model!$F$2:$K$620,6,0)</f>
        <v>#N/A</v>
      </c>
      <c r="L452" s="20" t="e">
        <f aca="false">VLOOKUP(E452,product_2!$B$2:$C$46,2,0)</f>
        <v>#N/A</v>
      </c>
    </row>
    <row r="453" s="29" customFormat="true" ht="13.8" hidden="false" customHeight="false" outlineLevel="0" collapsed="false">
      <c r="A453" s="20"/>
      <c r="B453" s="20"/>
      <c r="C453" s="20"/>
      <c r="D453" s="20"/>
      <c r="E453" s="20"/>
      <c r="F453" s="29" t="str">
        <f aca="false">SUBSTITUTE(A453," ","_")&amp;"_"&amp;SUBSTITUTE(B453," ","_")&amp;"_"&amp;SUBSTITUTE(C453," ","_")&amp;"_"&amp;SUBSTITUTE(D453," ","_")</f>
        <v>___</v>
      </c>
      <c r="G453" s="29" t="str">
        <f aca="false">SUBSTITUTE(A453," ","_")&amp;"_"&amp;SUBSTITUTE(B453," ","_")&amp;"_"&amp;SUBSTITUTE(C453," ","_")</f>
        <v>__</v>
      </c>
      <c r="H453" s="20"/>
      <c r="I453" s="20"/>
      <c r="K453" s="29" t="e">
        <f aca="false">VLOOKUP(G453,model!$F$2:$K$620,6,0)</f>
        <v>#N/A</v>
      </c>
      <c r="L453" s="20" t="e">
        <f aca="false">VLOOKUP(E453,product_2!$B$2:$C$46,2,0)</f>
        <v>#N/A</v>
      </c>
    </row>
    <row r="454" s="29" customFormat="true" ht="13.8" hidden="false" customHeight="false" outlineLevel="0" collapsed="false">
      <c r="A454" s="43" t="s">
        <v>19</v>
      </c>
      <c r="B454" s="20" t="s">
        <v>229</v>
      </c>
      <c r="C454" s="20"/>
      <c r="D454" s="20" t="s">
        <v>720</v>
      </c>
      <c r="E454" s="20" t="s">
        <v>787</v>
      </c>
      <c r="F454" s="29" t="str">
        <f aca="false">SUBSTITUTE(A454," ","_")&amp;"_"&amp;SUBSTITUTE(B454," ","_")&amp;"_"&amp;SUBSTITUTE(C454," ","_")&amp;"_"&amp;SUBSTITUTE(D454," ","_")</f>
        <v>HAIMA_Haima1_Sub-Compact__NS60</v>
      </c>
      <c r="G454" s="29" t="str">
        <f aca="false">SUBSTITUTE(A454," ","_")&amp;"_"&amp;SUBSTITUTE(B454," ","_")&amp;"_"&amp;SUBSTITUTE(C454," ","_")</f>
        <v>HAIMA_Haima1_Sub-Compact_</v>
      </c>
      <c r="H454" s="20" t="str">
        <f aca="false">D454</f>
        <v>NS60</v>
      </c>
      <c r="I454" s="20" t="str">
        <f aca="false">E454</f>
        <v>B24L</v>
      </c>
      <c r="J454" s="29" t="n">
        <v>1985</v>
      </c>
      <c r="K454" s="29" t="n">
        <f aca="false">VLOOKUP(G454,model!$F$2:$K$620,6,0)</f>
        <v>158</v>
      </c>
      <c r="L454" s="20" t="n">
        <f aca="false">VLOOKUP(E454,product_2!$B$2:$C$46,2,0)</f>
        <v>0</v>
      </c>
    </row>
    <row r="455" s="29" customFormat="true" ht="13.8" hidden="false" customHeight="false" outlineLevel="0" collapsed="false">
      <c r="A455" s="43" t="s">
        <v>19</v>
      </c>
      <c r="B455" s="20" t="s">
        <v>230</v>
      </c>
      <c r="C455" s="20"/>
      <c r="D455" s="20" t="s">
        <v>720</v>
      </c>
      <c r="E455" s="20" t="s">
        <v>787</v>
      </c>
      <c r="F455" s="29" t="str">
        <f aca="false">SUBSTITUTE(A455," ","_")&amp;"_"&amp;SUBSTITUTE(B455," ","_")&amp;"_"&amp;SUBSTITUTE(C455," ","_")&amp;"_"&amp;SUBSTITUTE(D455," ","_")</f>
        <v>HAIMA_Haima2_Sub-Compact__NS60</v>
      </c>
      <c r="G455" s="29" t="str">
        <f aca="false">SUBSTITUTE(A455," ","_")&amp;"_"&amp;SUBSTITUTE(B455," ","_")&amp;"_"&amp;SUBSTITUTE(C455," ","_")</f>
        <v>HAIMA_Haima2_Sub-Compact_</v>
      </c>
      <c r="H455" s="20" t="str">
        <f aca="false">D455</f>
        <v>NS60</v>
      </c>
      <c r="I455" s="20" t="str">
        <f aca="false">E455</f>
        <v>B24L</v>
      </c>
      <c r="J455" s="29" t="n">
        <v>1985</v>
      </c>
      <c r="K455" s="29" t="n">
        <f aca="false">VLOOKUP(G455,model!$F$2:$K$620,6,0)</f>
        <v>159</v>
      </c>
      <c r="L455" s="20" t="n">
        <f aca="false">VLOOKUP(E455,product_2!$B$2:$C$46,2,0)</f>
        <v>0</v>
      </c>
    </row>
    <row r="456" s="29" customFormat="true" ht="13.8" hidden="false" customHeight="false" outlineLevel="0" collapsed="false">
      <c r="A456" s="43" t="s">
        <v>19</v>
      </c>
      <c r="B456" s="20" t="s">
        <v>231</v>
      </c>
      <c r="C456" s="20"/>
      <c r="D456" s="20" t="s">
        <v>719</v>
      </c>
      <c r="E456" s="20" t="s">
        <v>798</v>
      </c>
      <c r="F456" s="29" t="str">
        <f aca="false">SUBSTITUTE(A456," ","_")&amp;"_"&amp;SUBSTITUTE(B456," ","_")&amp;"_"&amp;SUBSTITUTE(C456," ","_")&amp;"_"&amp;SUBSTITUTE(D456," ","_")</f>
        <v>HAIMA_M3__NS50</v>
      </c>
      <c r="G456" s="29" t="str">
        <f aca="false">SUBSTITUTE(A456," ","_")&amp;"_"&amp;SUBSTITUTE(B456," ","_")&amp;"_"&amp;SUBSTITUTE(C456," ","_")</f>
        <v>HAIMA_M3_</v>
      </c>
      <c r="H456" s="20" t="str">
        <f aca="false">D456</f>
        <v>NS50</v>
      </c>
      <c r="I456" s="20" t="str">
        <f aca="false">E456</f>
        <v>D23L</v>
      </c>
      <c r="K456" s="29" t="n">
        <f aca="false">VLOOKUP(G456,model!$F$2:$K$620,6,0)</f>
        <v>160</v>
      </c>
      <c r="L456" s="20" t="n">
        <f aca="false">VLOOKUP(E456,product_2!$B$2:$C$46,2,0)</f>
        <v>0</v>
      </c>
    </row>
    <row r="457" s="29" customFormat="true" ht="13.8" hidden="false" customHeight="false" outlineLevel="0" collapsed="false">
      <c r="A457" s="43" t="s">
        <v>19</v>
      </c>
      <c r="B457" s="20" t="s">
        <v>232</v>
      </c>
      <c r="C457" s="20"/>
      <c r="D457" s="20" t="s">
        <v>720</v>
      </c>
      <c r="E457" s="20" t="s">
        <v>787</v>
      </c>
      <c r="F457" s="29" t="str">
        <f aca="false">SUBSTITUTE(A457," ","_")&amp;"_"&amp;SUBSTITUTE(B457," ","_")&amp;"_"&amp;SUBSTITUTE(C457," ","_")&amp;"_"&amp;SUBSTITUTE(D457," ","_")</f>
        <v>HAIMA_SS_Crossover__NS60</v>
      </c>
      <c r="G457" s="29" t="str">
        <f aca="false">SUBSTITUTE(A457," ","_")&amp;"_"&amp;SUBSTITUTE(B457," ","_")&amp;"_"&amp;SUBSTITUTE(C457," ","_")</f>
        <v>HAIMA_SS_Crossover_</v>
      </c>
      <c r="H457" s="20" t="str">
        <f aca="false">D457</f>
        <v>NS60</v>
      </c>
      <c r="I457" s="20" t="str">
        <f aca="false">E457</f>
        <v>B24L</v>
      </c>
      <c r="J457" s="29" t="n">
        <v>1985</v>
      </c>
      <c r="K457" s="29" t="n">
        <f aca="false">VLOOKUP(G457,model!$F$2:$K$620,6,0)</f>
        <v>161</v>
      </c>
      <c r="L457" s="20" t="n">
        <f aca="false">VLOOKUP(E457,product_2!$B$2:$C$46,2,0)</f>
        <v>0</v>
      </c>
    </row>
    <row r="458" s="29" customFormat="true" ht="13.8" hidden="false" customHeight="false" outlineLevel="0" collapsed="false">
      <c r="A458" s="43" t="s">
        <v>19</v>
      </c>
      <c r="B458" s="20" t="s">
        <v>233</v>
      </c>
      <c r="C458" s="20"/>
      <c r="D458" s="20" t="s">
        <v>719</v>
      </c>
      <c r="E458" s="20" t="s">
        <v>798</v>
      </c>
      <c r="F458" s="29" t="str">
        <f aca="false">SUBSTITUTE(A458," ","_")&amp;"_"&amp;SUBSTITUTE(B458," ","_")&amp;"_"&amp;SUBSTITUTE(C458," ","_")&amp;"_"&amp;SUBSTITUTE(D458," ","_")</f>
        <v>HAIMA_Haima7__NS50</v>
      </c>
      <c r="G458" s="29" t="str">
        <f aca="false">SUBSTITUTE(A458," ","_")&amp;"_"&amp;SUBSTITUTE(B458," ","_")&amp;"_"&amp;SUBSTITUTE(C458," ","_")</f>
        <v>HAIMA_Haima7_</v>
      </c>
      <c r="H458" s="20" t="str">
        <f aca="false">D458</f>
        <v>NS50</v>
      </c>
      <c r="I458" s="20" t="str">
        <f aca="false">E458</f>
        <v>D23L</v>
      </c>
      <c r="K458" s="29" t="n">
        <f aca="false">VLOOKUP(G458,model!$F$2:$K$620,6,0)</f>
        <v>162</v>
      </c>
      <c r="L458" s="20" t="n">
        <f aca="false">VLOOKUP(E458,product_2!$B$2:$C$46,2,0)</f>
        <v>0</v>
      </c>
    </row>
    <row r="459" s="29" customFormat="true" ht="13.8" hidden="false" customHeight="false" outlineLevel="0" collapsed="false">
      <c r="A459" s="43" t="s">
        <v>19</v>
      </c>
      <c r="B459" s="20" t="s">
        <v>234</v>
      </c>
      <c r="C459" s="20"/>
      <c r="D459" s="20" t="s">
        <v>720</v>
      </c>
      <c r="E459" s="20" t="s">
        <v>787</v>
      </c>
      <c r="F459" s="29" t="str">
        <f aca="false">SUBSTITUTE(A459," ","_")&amp;"_"&amp;SUBSTITUTE(B459," ","_")&amp;"_"&amp;SUBSTITUTE(C459," ","_")&amp;"_"&amp;SUBSTITUTE(D459," ","_")</f>
        <v>HAIMA_F-Star_(All_Variants)__NS60</v>
      </c>
      <c r="G459" s="29" t="str">
        <f aca="false">SUBSTITUTE(A459," ","_")&amp;"_"&amp;SUBSTITUTE(B459," ","_")&amp;"_"&amp;SUBSTITUTE(C459," ","_")</f>
        <v>HAIMA_F-Star_(All_Variants)_</v>
      </c>
      <c r="H459" s="20" t="str">
        <f aca="false">D459</f>
        <v>NS60</v>
      </c>
      <c r="I459" s="20" t="str">
        <f aca="false">E459</f>
        <v>B24L</v>
      </c>
      <c r="J459" s="29" t="n">
        <v>1985</v>
      </c>
      <c r="K459" s="29" t="n">
        <f aca="false">VLOOKUP(G459,model!$F$2:$K$620,6,0)</f>
        <v>163</v>
      </c>
      <c r="L459" s="20" t="n">
        <f aca="false">VLOOKUP(E459,product_2!$B$2:$C$46,2,0)</f>
        <v>0</v>
      </c>
    </row>
    <row r="460" s="29" customFormat="true" ht="13.8" hidden="false" customHeight="false" outlineLevel="0" collapsed="false">
      <c r="A460" s="20"/>
      <c r="B460" s="20"/>
      <c r="C460" s="20"/>
      <c r="D460" s="20"/>
      <c r="E460" s="20"/>
      <c r="F460" s="29" t="str">
        <f aca="false">SUBSTITUTE(A460," ","_")&amp;"_"&amp;SUBSTITUTE(B460," ","_")&amp;"_"&amp;SUBSTITUTE(C460," ","_")&amp;"_"&amp;SUBSTITUTE(D460," ","_")</f>
        <v>___</v>
      </c>
      <c r="G460" s="29" t="str">
        <f aca="false">SUBSTITUTE(A460," ","_")&amp;"_"&amp;SUBSTITUTE(B460," ","_")&amp;"_"&amp;SUBSTITUTE(C460," ","_")</f>
        <v>__</v>
      </c>
      <c r="H460" s="20"/>
      <c r="I460" s="20"/>
      <c r="K460" s="29" t="e">
        <f aca="false">VLOOKUP(G460,model!$F$2:$K$620,6,0)</f>
        <v>#N/A</v>
      </c>
      <c r="L460" s="20" t="e">
        <f aca="false">VLOOKUP(E460,product_2!$B$2:$C$46,2,0)</f>
        <v>#N/A</v>
      </c>
    </row>
    <row r="461" s="31" customFormat="true" ht="13.8" hidden="false" customHeight="false" outlineLevel="0" collapsed="false">
      <c r="F461" s="29" t="str">
        <f aca="false">SUBSTITUTE(A461," ","_")&amp;"_"&amp;SUBSTITUTE(B461," ","_")&amp;"_"&amp;SUBSTITUTE(C461," ","_")&amp;"_"&amp;SUBSTITUTE(D461," ","_")</f>
        <v>___</v>
      </c>
      <c r="G461" s="29" t="str">
        <f aca="false">SUBSTITUTE(A461," ","_")&amp;"_"&amp;SUBSTITUTE(B461," ","_")&amp;"_"&amp;SUBSTITUTE(C461," ","_")</f>
        <v>__</v>
      </c>
      <c r="H461" s="20"/>
      <c r="I461" s="20"/>
      <c r="K461" s="29" t="e">
        <f aca="false">VLOOKUP(G461,model!$F$2:$K$620,6,0)</f>
        <v>#N/A</v>
      </c>
      <c r="L461" s="20" t="e">
        <f aca="false">VLOOKUP(E461,product_2!$B$2:$C$46,2,0)</f>
        <v>#N/A</v>
      </c>
    </row>
    <row r="462" s="29" customFormat="true" ht="13.8" hidden="false" customHeight="false" outlineLevel="0" collapsed="false">
      <c r="A462" s="43" t="s">
        <v>20</v>
      </c>
      <c r="B462" s="43"/>
      <c r="F462" s="29" t="str">
        <f aca="false">SUBSTITUTE(A462," ","_")&amp;"_"&amp;SUBSTITUTE(B462," ","_")&amp;"_"&amp;SUBSTITUTE(C462," ","_")&amp;"_"&amp;SUBSTITUTE(D462," ","_")</f>
        <v>HONDA___</v>
      </c>
      <c r="G462" s="29" t="str">
        <f aca="false">SUBSTITUTE(A462," ","_")&amp;"_"&amp;SUBSTITUTE(B462," ","_")&amp;"_"&amp;SUBSTITUTE(C462," ","_")</f>
        <v>HONDA__</v>
      </c>
      <c r="H462" s="20"/>
      <c r="I462" s="20"/>
      <c r="K462" s="29" t="e">
        <f aca="false">VLOOKUP(G462,model!$F$2:$K$620,6,0)</f>
        <v>#N/A</v>
      </c>
      <c r="L462" s="20" t="e">
        <f aca="false">VLOOKUP(E462,product_2!$B$2:$C$46,2,0)</f>
        <v>#N/A</v>
      </c>
    </row>
    <row r="463" s="29" customFormat="true" ht="13.8" hidden="false" customHeight="false" outlineLevel="0" collapsed="false">
      <c r="F463" s="29" t="str">
        <f aca="false">SUBSTITUTE(A463," ","_")&amp;"_"&amp;SUBSTITUTE(B463," ","_")&amp;"_"&amp;SUBSTITUTE(C463," ","_")&amp;"_"&amp;SUBSTITUTE(D463," ","_")</f>
        <v>___</v>
      </c>
      <c r="G463" s="29" t="str">
        <f aca="false">SUBSTITUTE(A463," ","_")&amp;"_"&amp;SUBSTITUTE(B463," ","_")&amp;"_"&amp;SUBSTITUTE(C463," ","_")</f>
        <v>__</v>
      </c>
      <c r="H463" s="20"/>
      <c r="I463" s="20"/>
      <c r="K463" s="29" t="e">
        <f aca="false">VLOOKUP(G463,model!$F$2:$K$620,6,0)</f>
        <v>#N/A</v>
      </c>
      <c r="L463" s="20" t="e">
        <f aca="false">VLOOKUP(E463,product_2!$B$2:$C$46,2,0)</f>
        <v>#N/A</v>
      </c>
    </row>
    <row r="464" s="29" customFormat="true" ht="13.8" hidden="false" customHeight="false" outlineLevel="0" collapsed="false">
      <c r="A464" s="20" t="s">
        <v>801</v>
      </c>
      <c r="B464" s="20" t="s">
        <v>788</v>
      </c>
      <c r="C464" s="20" t="s">
        <v>790</v>
      </c>
      <c r="D464" s="20" t="s">
        <v>791</v>
      </c>
      <c r="E464" s="20" t="s">
        <v>792</v>
      </c>
      <c r="F464" s="29" t="str">
        <f aca="false">SUBSTITUTE(A464," ","_")&amp;"_"&amp;SUBSTITUTE(B464," ","_")&amp;"_"&amp;SUBSTITUTE(C464," ","_")&amp;"_"&amp;SUBSTITUTE(D464," ","_")</f>
        <v>Brand__Make_Year_Model_OE_Battery_</v>
      </c>
      <c r="G464" s="29" t="str">
        <f aca="false">SUBSTITUTE(A464," ","_")&amp;"_"&amp;SUBSTITUTE(B464," ","_")&amp;"_"&amp;SUBSTITUTE(C464," ","_")</f>
        <v>Brand__Make_Year_Model</v>
      </c>
      <c r="H464" s="20" t="str">
        <f aca="false">D464</f>
        <v>OE Battery</v>
      </c>
      <c r="I464" s="20" t="str">
        <f aca="false">E464</f>
        <v>Energizer Replacement</v>
      </c>
      <c r="K464" s="29" t="e">
        <f aca="false">VLOOKUP(G464,model!$F$2:$K$620,6,0)</f>
        <v>#N/A</v>
      </c>
      <c r="L464" s="20" t="e">
        <f aca="false">VLOOKUP(E464,product_2!$B$2:$C$46,2,0)</f>
        <v>#N/A</v>
      </c>
    </row>
    <row r="465" s="29" customFormat="true" ht="13.8" hidden="false" customHeight="false" outlineLevel="0" collapsed="false">
      <c r="A465" s="20"/>
      <c r="B465" s="20"/>
      <c r="C465" s="20"/>
      <c r="D465" s="20"/>
      <c r="E465" s="20"/>
      <c r="F465" s="29" t="str">
        <f aca="false">SUBSTITUTE(A465," ","_")&amp;"_"&amp;SUBSTITUTE(B465," ","_")&amp;"_"&amp;SUBSTITUTE(C465," ","_")&amp;"_"&amp;SUBSTITUTE(D465," ","_")</f>
        <v>___</v>
      </c>
      <c r="G465" s="29" t="str">
        <f aca="false">SUBSTITUTE(A465," ","_")&amp;"_"&amp;SUBSTITUTE(B465," ","_")&amp;"_"&amp;SUBSTITUTE(C465," ","_")</f>
        <v>__</v>
      </c>
      <c r="H465" s="20"/>
      <c r="I465" s="20"/>
      <c r="K465" s="29" t="e">
        <f aca="false">VLOOKUP(G465,model!$F$2:$K$620,6,0)</f>
        <v>#N/A</v>
      </c>
      <c r="L465" s="20" t="e">
        <f aca="false">VLOOKUP(E465,product_2!$B$2:$C$46,2,0)</f>
        <v>#N/A</v>
      </c>
    </row>
    <row r="466" s="29" customFormat="true" ht="13.8" hidden="false" customHeight="false" outlineLevel="0" collapsed="false">
      <c r="A466" s="20" t="s">
        <v>20</v>
      </c>
      <c r="B466" s="20" t="s">
        <v>260</v>
      </c>
      <c r="C466" s="20" t="s">
        <v>261</v>
      </c>
      <c r="D466" s="20" t="s">
        <v>720</v>
      </c>
      <c r="E466" s="20" t="s">
        <v>787</v>
      </c>
      <c r="F466" s="29" t="str">
        <f aca="false">SUBSTITUTE(A466," ","_")&amp;"_"&amp;SUBSTITUTE(B466," ","_")&amp;"_"&amp;SUBSTITUTE(C466," ","_")&amp;"_"&amp;SUBSTITUTE(D466," ","_")</f>
        <v>HONDA_Accord_1992_-_1997__NS60</v>
      </c>
      <c r="G466" s="29" t="str">
        <f aca="false">SUBSTITUTE(A466," ","_")&amp;"_"&amp;SUBSTITUTE(B466," ","_")&amp;"_"&amp;SUBSTITUTE(C466," ","_")</f>
        <v>HONDA_Accord_1992_-_1997_</v>
      </c>
      <c r="H466" s="20" t="str">
        <f aca="false">D466</f>
        <v>NS60</v>
      </c>
      <c r="I466" s="20" t="str">
        <f aca="false">E466</f>
        <v>B24L</v>
      </c>
      <c r="J466" s="29" t="n">
        <v>1985</v>
      </c>
      <c r="K466" s="29" t="n">
        <f aca="false">VLOOKUP(G466,model!$F$2:$K$620,6,0)</f>
        <v>186</v>
      </c>
      <c r="L466" s="20" t="n">
        <f aca="false">VLOOKUP(E466,product_2!$B$2:$C$46,2,0)</f>
        <v>0</v>
      </c>
    </row>
    <row r="467" s="29" customFormat="true" ht="13.8" hidden="false" customHeight="false" outlineLevel="0" collapsed="false">
      <c r="A467" s="20" t="s">
        <v>20</v>
      </c>
      <c r="B467" s="20" t="s">
        <v>260</v>
      </c>
      <c r="C467" s="20" t="s">
        <v>262</v>
      </c>
      <c r="D467" s="20" t="s">
        <v>719</v>
      </c>
      <c r="E467" s="20" t="s">
        <v>787</v>
      </c>
      <c r="F467" s="29" t="str">
        <f aca="false">SUBSTITUTE(A467," ","_")&amp;"_"&amp;SUBSTITUTE(B467," ","_")&amp;"_"&amp;SUBSTITUTE(C467," ","_")&amp;"_"&amp;SUBSTITUTE(D467," ","_")</f>
        <v>HONDA_Accord_1998_-_on_NS50</v>
      </c>
      <c r="G467" s="29" t="str">
        <f aca="false">SUBSTITUTE(A467," ","_")&amp;"_"&amp;SUBSTITUTE(B467," ","_")&amp;"_"&amp;SUBSTITUTE(C467," ","_")</f>
        <v>HONDA_Accord_1998_-_on</v>
      </c>
      <c r="H467" s="20" t="str">
        <f aca="false">D467</f>
        <v>NS50</v>
      </c>
      <c r="I467" s="20" t="str">
        <f aca="false">E467</f>
        <v>B24L</v>
      </c>
      <c r="K467" s="29" t="n">
        <f aca="false">VLOOKUP(G467,model!$F$2:$K$620,6,0)</f>
        <v>187</v>
      </c>
      <c r="L467" s="20" t="n">
        <f aca="false">VLOOKUP(E467,product_2!$B$2:$C$46,2,0)</f>
        <v>0</v>
      </c>
    </row>
    <row r="468" s="29" customFormat="true" ht="13.8" hidden="false" customHeight="false" outlineLevel="0" collapsed="false">
      <c r="A468" s="20" t="s">
        <v>20</v>
      </c>
      <c r="B468" s="20" t="s">
        <v>263</v>
      </c>
      <c r="C468" s="20" t="n">
        <v>2004</v>
      </c>
      <c r="D468" s="20" t="s">
        <v>720</v>
      </c>
      <c r="E468" s="20" t="s">
        <v>799</v>
      </c>
      <c r="F468" s="29" t="str">
        <f aca="false">SUBSTITUTE(A468," ","_")&amp;"_"&amp;SUBSTITUTE(B468," ","_")&amp;"_"&amp;SUBSTITUTE(C468," ","_")&amp;"_"&amp;SUBSTITUTE(D468," ","_")</f>
        <v>HONDA_Accord_2.0L_2004_NS60</v>
      </c>
      <c r="G468" s="29" t="str">
        <f aca="false">SUBSTITUTE(A468," ","_")&amp;"_"&amp;SUBSTITUTE(B468," ","_")&amp;"_"&amp;SUBSTITUTE(C468," ","_")</f>
        <v>HONDA_Accord_2.0L_2004</v>
      </c>
      <c r="H468" s="20" t="str">
        <f aca="false">D468</f>
        <v>NS60</v>
      </c>
      <c r="I468" s="20" t="str">
        <f aca="false">E468</f>
        <v>B24LS</v>
      </c>
      <c r="J468" s="29" t="n">
        <v>1985</v>
      </c>
      <c r="K468" s="29" t="n">
        <f aca="false">VLOOKUP(G468,model!$F$2:$K$620,6,0)</f>
        <v>188</v>
      </c>
      <c r="L468" s="20" t="n">
        <f aca="false">VLOOKUP(E468,product_2!$B$2:$C$46,2,0)</f>
        <v>0</v>
      </c>
    </row>
    <row r="469" s="29" customFormat="true" ht="13.8" hidden="false" customHeight="false" outlineLevel="0" collapsed="false">
      <c r="A469" s="20" t="s">
        <v>20</v>
      </c>
      <c r="B469" s="20" t="s">
        <v>264</v>
      </c>
      <c r="C469" s="20" t="n">
        <v>2004</v>
      </c>
      <c r="D469" s="20" t="s">
        <v>728</v>
      </c>
      <c r="E469" s="20" t="s">
        <v>805</v>
      </c>
      <c r="F469" s="29" t="str">
        <f aca="false">SUBSTITUTE(A469," ","_")&amp;"_"&amp;SUBSTITUTE(B469," ","_")&amp;"_"&amp;SUBSTITUTE(C469," ","_")&amp;"_"&amp;SUBSTITUTE(D469," ","_")</f>
        <v>HONDA_Accord_3.0L_2004_N50</v>
      </c>
      <c r="G469" s="29" t="str">
        <f aca="false">SUBSTITUTE(A469," ","_")&amp;"_"&amp;SUBSTITUTE(B469," ","_")&amp;"_"&amp;SUBSTITUTE(C469," ","_")</f>
        <v>HONDA_Accord_3.0L_2004</v>
      </c>
      <c r="H469" s="20" t="str">
        <f aca="false">D469</f>
        <v>N50</v>
      </c>
      <c r="I469" s="20" t="str">
        <f aca="false">E469</f>
        <v>D26L</v>
      </c>
      <c r="K469" s="29" t="n">
        <f aca="false">VLOOKUP(G469,model!$F$2:$K$620,6,0)</f>
        <v>189</v>
      </c>
      <c r="L469" s="20" t="n">
        <f aca="false">VLOOKUP(E469,product_2!$B$2:$C$46,2,0)</f>
        <v>0</v>
      </c>
    </row>
    <row r="470" s="29" customFormat="true" ht="13.8" hidden="false" customHeight="false" outlineLevel="0" collapsed="false">
      <c r="A470" s="20" t="s">
        <v>20</v>
      </c>
      <c r="B470" s="20" t="s">
        <v>265</v>
      </c>
      <c r="C470" s="20" t="s">
        <v>266</v>
      </c>
      <c r="D470" s="20" t="s">
        <v>719</v>
      </c>
      <c r="E470" s="20" t="s">
        <v>798</v>
      </c>
      <c r="F470" s="29" t="str">
        <f aca="false">SUBSTITUTE(A470," ","_")&amp;"_"&amp;SUBSTITUTE(B470," ","_")&amp;"_"&amp;SUBSTITUTE(C470," ","_")&amp;"_"&amp;SUBSTITUTE(D470," ","_")</f>
        <v>HONDA_New_Accord_2.4S_AT_2004_-_on_NS50</v>
      </c>
      <c r="G470" s="29" t="str">
        <f aca="false">SUBSTITUTE(A470," ","_")&amp;"_"&amp;SUBSTITUTE(B470," ","_")&amp;"_"&amp;SUBSTITUTE(C470," ","_")</f>
        <v>HONDA_New_Accord_2.4S_AT_2004_-_on</v>
      </c>
      <c r="H470" s="20" t="str">
        <f aca="false">D470</f>
        <v>NS50</v>
      </c>
      <c r="I470" s="20" t="str">
        <f aca="false">E470</f>
        <v>D23L</v>
      </c>
      <c r="K470" s="29" t="n">
        <f aca="false">VLOOKUP(G470,model!$F$2:$K$620,6,0)</f>
        <v>190</v>
      </c>
      <c r="L470" s="20" t="n">
        <f aca="false">VLOOKUP(E470,product_2!$B$2:$C$46,2,0)</f>
        <v>0</v>
      </c>
    </row>
    <row r="471" s="29" customFormat="true" ht="13.8" hidden="false" customHeight="false" outlineLevel="0" collapsed="false">
      <c r="A471" s="20" t="s">
        <v>20</v>
      </c>
      <c r="B471" s="20" t="s">
        <v>267</v>
      </c>
      <c r="C471" s="20"/>
      <c r="D471" s="20" t="s">
        <v>719</v>
      </c>
      <c r="E471" s="20" t="s">
        <v>821</v>
      </c>
      <c r="F471" s="29" t="str">
        <f aca="false">SUBSTITUTE(A471," ","_")&amp;"_"&amp;SUBSTITUTE(B471," ","_")&amp;"_"&amp;SUBSTITUTE(C471," ","_")&amp;"_"&amp;SUBSTITUTE(D471," ","_")</f>
        <v>HONDA_New_Accord_3.5S_-V_AT_V6__NS50</v>
      </c>
      <c r="G471" s="29" t="str">
        <f aca="false">SUBSTITUTE(A471," ","_")&amp;"_"&amp;SUBSTITUTE(B471," ","_")&amp;"_"&amp;SUBSTITUTE(C471," ","_")</f>
        <v>HONDA_New_Accord_3.5S_-V_AT_V6_</v>
      </c>
      <c r="H471" s="20" t="str">
        <f aca="false">D471</f>
        <v>NS50</v>
      </c>
      <c r="I471" s="20" t="str">
        <f aca="false">E471</f>
        <v>D263L</v>
      </c>
      <c r="K471" s="29" t="n">
        <f aca="false">VLOOKUP(G471,model!$F$2:$K$620,6,0)</f>
        <v>191</v>
      </c>
      <c r="L471" s="20" t="n">
        <f aca="false">VLOOKUP(E471,product_2!$B$2:$C$46,2,0)</f>
        <v>0</v>
      </c>
    </row>
    <row r="472" s="29" customFormat="true" ht="13.8" hidden="false" customHeight="false" outlineLevel="0" collapsed="false">
      <c r="A472" s="20" t="s">
        <v>20</v>
      </c>
      <c r="B472" s="20" t="s">
        <v>268</v>
      </c>
      <c r="C472" s="20" t="s">
        <v>269</v>
      </c>
      <c r="D472" s="20" t="s">
        <v>728</v>
      </c>
      <c r="E472" s="30" t="s">
        <v>805</v>
      </c>
      <c r="F472" s="29" t="str">
        <f aca="false">SUBSTITUTE(A472," ","_")&amp;"_"&amp;SUBSTITUTE(B472," ","_")&amp;"_"&amp;SUBSTITUTE(C472," ","_")&amp;"_"&amp;SUBSTITUTE(D472," ","_")</f>
        <v>HONDA_New_Accord_3.5S_(8-Gen_&amp;_9-Gen)_2008_to_Present_N50</v>
      </c>
      <c r="G472" s="29" t="str">
        <f aca="false">SUBSTITUTE(A472," ","_")&amp;"_"&amp;SUBSTITUTE(B472," ","_")&amp;"_"&amp;SUBSTITUTE(C472," ","_")</f>
        <v>HONDA_New_Accord_3.5S_(8-Gen_&amp;_9-Gen)_2008_to_Present</v>
      </c>
      <c r="H472" s="20" t="str">
        <f aca="false">D472</f>
        <v>N50</v>
      </c>
      <c r="I472" s="20" t="str">
        <f aca="false">E472</f>
        <v>D26L</v>
      </c>
      <c r="K472" s="29" t="n">
        <f aca="false">VLOOKUP(G472,model!$F$2:$K$620,6,0)</f>
        <v>192</v>
      </c>
      <c r="L472" s="20" t="n">
        <f aca="false">VLOOKUP(E472,product_2!$B$2:$C$46,2,0)</f>
        <v>0</v>
      </c>
    </row>
    <row r="473" s="29" customFormat="true" ht="13.8" hidden="false" customHeight="false" outlineLevel="0" collapsed="false">
      <c r="A473" s="20" t="s">
        <v>20</v>
      </c>
      <c r="B473" s="20" t="s">
        <v>270</v>
      </c>
      <c r="C473" s="20" t="s">
        <v>190</v>
      </c>
      <c r="D473" s="33" t="s">
        <v>748</v>
      </c>
      <c r="E473" s="45" t="s">
        <v>807</v>
      </c>
      <c r="F473" s="29" t="str">
        <f aca="false">SUBSTITUTE(A473," ","_")&amp;"_"&amp;SUBSTITUTE(B473," ","_")&amp;"_"&amp;SUBSTITUTE(C473," ","_")&amp;"_"&amp;SUBSTITUTE(D473," ","_")</f>
        <v>HONDA_Brio_2014_-_on_34B17L</v>
      </c>
      <c r="G473" s="29" t="str">
        <f aca="false">SUBSTITUTE(A473," ","_")&amp;"_"&amp;SUBSTITUTE(B473," ","_")&amp;"_"&amp;SUBSTITUTE(C473," ","_")</f>
        <v>HONDA_Brio_2014_-_on</v>
      </c>
      <c r="H473" s="20" t="str">
        <f aca="false">D473</f>
        <v>34B17L</v>
      </c>
      <c r="I473" s="20" t="str">
        <f aca="false">E473</f>
        <v>For Development</v>
      </c>
      <c r="K473" s="29" t="n">
        <f aca="false">VLOOKUP(G473,model!$F$2:$K$620,6,0)</f>
        <v>193</v>
      </c>
      <c r="L473" s="20" t="e">
        <f aca="false">VLOOKUP(E473,product_2!$B$2:$C$46,2,0)</f>
        <v>#N/A</v>
      </c>
    </row>
    <row r="474" s="29" customFormat="true" ht="13.8" hidden="false" customHeight="false" outlineLevel="0" collapsed="false">
      <c r="A474" s="20" t="s">
        <v>20</v>
      </c>
      <c r="B474" s="20" t="s">
        <v>271</v>
      </c>
      <c r="C474" s="20" t="s">
        <v>206</v>
      </c>
      <c r="D474" s="33" t="s">
        <v>748</v>
      </c>
      <c r="E474" s="45" t="s">
        <v>807</v>
      </c>
      <c r="F474" s="29" t="str">
        <f aca="false">SUBSTITUTE(A474," ","_")&amp;"_"&amp;SUBSTITUTE(B474," ","_")&amp;"_"&amp;SUBSTITUTE(C474," ","_")&amp;"_"&amp;SUBSTITUTE(D474," ","_")</f>
        <v>HONDA_Brio-Amaze_2015_-_on_34B17L</v>
      </c>
      <c r="G474" s="29" t="str">
        <f aca="false">SUBSTITUTE(A474," ","_")&amp;"_"&amp;SUBSTITUTE(B474," ","_")&amp;"_"&amp;SUBSTITUTE(C474," ","_")</f>
        <v>HONDA_Brio-Amaze_2015_-_on</v>
      </c>
      <c r="H474" s="20" t="str">
        <f aca="false">D474</f>
        <v>34B17L</v>
      </c>
      <c r="I474" s="20" t="str">
        <f aca="false">E474</f>
        <v>For Development</v>
      </c>
      <c r="K474" s="29" t="n">
        <f aca="false">VLOOKUP(G474,model!$F$2:$K$620,6,0)</f>
        <v>194</v>
      </c>
      <c r="L474" s="20" t="e">
        <f aca="false">VLOOKUP(E474,product_2!$B$2:$C$46,2,0)</f>
        <v>#N/A</v>
      </c>
    </row>
    <row r="475" s="29" customFormat="true" ht="13.8" hidden="false" customHeight="false" outlineLevel="0" collapsed="false">
      <c r="A475" s="20" t="s">
        <v>20</v>
      </c>
      <c r="B475" s="20" t="s">
        <v>272</v>
      </c>
      <c r="C475" s="20" t="s">
        <v>206</v>
      </c>
      <c r="D475" s="33" t="s">
        <v>748</v>
      </c>
      <c r="E475" s="45" t="s">
        <v>807</v>
      </c>
      <c r="F475" s="29" t="str">
        <f aca="false">SUBSTITUTE(A475," ","_")&amp;"_"&amp;SUBSTITUTE(B475," ","_")&amp;"_"&amp;SUBSTITUTE(C475," ","_")&amp;"_"&amp;SUBSTITUTE(D475," ","_")</f>
        <v>HONDA_Mobilio_2015_-_on_34B17L</v>
      </c>
      <c r="G475" s="29" t="str">
        <f aca="false">SUBSTITUTE(A475," ","_")&amp;"_"&amp;SUBSTITUTE(B475," ","_")&amp;"_"&amp;SUBSTITUTE(C475," ","_")</f>
        <v>HONDA_Mobilio_2015_-_on</v>
      </c>
      <c r="H475" s="20" t="str">
        <f aca="false">D475</f>
        <v>34B17L</v>
      </c>
      <c r="I475" s="20" t="str">
        <f aca="false">E475</f>
        <v>For Development</v>
      </c>
      <c r="K475" s="29" t="n">
        <f aca="false">VLOOKUP(G475,model!$F$2:$K$620,6,0)</f>
        <v>195</v>
      </c>
      <c r="L475" s="20" t="e">
        <f aca="false">VLOOKUP(E475,product_2!$B$2:$C$46,2,0)</f>
        <v>#N/A</v>
      </c>
    </row>
    <row r="476" s="29" customFormat="true" ht="13.8" hidden="false" customHeight="false" outlineLevel="0" collapsed="false">
      <c r="A476" s="20" t="s">
        <v>20</v>
      </c>
      <c r="B476" s="20" t="s">
        <v>273</v>
      </c>
      <c r="C476" s="20" t="n">
        <v>2016</v>
      </c>
      <c r="D476" s="33" t="s">
        <v>748</v>
      </c>
      <c r="E476" s="45" t="s">
        <v>807</v>
      </c>
      <c r="F476" s="29" t="str">
        <f aca="false">SUBSTITUTE(A476," ","_")&amp;"_"&amp;SUBSTITUTE(B476," ","_")&amp;"_"&amp;SUBSTITUTE(C476," ","_")&amp;"_"&amp;SUBSTITUTE(D476," ","_")</f>
        <v>HONDA_BR-V_2016_34B17L</v>
      </c>
      <c r="G476" s="29" t="str">
        <f aca="false">SUBSTITUTE(A476," ","_")&amp;"_"&amp;SUBSTITUTE(B476," ","_")&amp;"_"&amp;SUBSTITUTE(C476," ","_")</f>
        <v>HONDA_BR-V_2016</v>
      </c>
      <c r="H476" s="20" t="str">
        <f aca="false">D476</f>
        <v>34B17L</v>
      </c>
      <c r="I476" s="20" t="str">
        <f aca="false">E476</f>
        <v>For Development</v>
      </c>
      <c r="K476" s="29" t="n">
        <f aca="false">VLOOKUP(G476,model!$F$2:$K$620,6,0)</f>
        <v>196</v>
      </c>
      <c r="L476" s="20" t="e">
        <f aca="false">VLOOKUP(E476,product_2!$B$2:$C$46,2,0)</f>
        <v>#N/A</v>
      </c>
    </row>
    <row r="477" s="29" customFormat="true" ht="13.8" hidden="false" customHeight="false" outlineLevel="0" collapsed="false">
      <c r="A477" s="20" t="s">
        <v>20</v>
      </c>
      <c r="B477" s="20" t="s">
        <v>274</v>
      </c>
      <c r="C477" s="20" t="n">
        <v>2008</v>
      </c>
      <c r="D477" s="20" t="s">
        <v>742</v>
      </c>
      <c r="E477" s="41" t="s">
        <v>800</v>
      </c>
      <c r="F477" s="29" t="str">
        <f aca="false">SUBSTITUTE(A477," ","_")&amp;"_"&amp;SUBSTITUTE(B477," ","_")&amp;"_"&amp;SUBSTITUTE(C477," ","_")&amp;"_"&amp;SUBSTITUTE(D477," ","_")</f>
        <v>HONDA_All_New_City_1.3_A_MT_2008_NS40L</v>
      </c>
      <c r="G477" s="29" t="str">
        <f aca="false">SUBSTITUTE(A477," ","_")&amp;"_"&amp;SUBSTITUTE(B477," ","_")&amp;"_"&amp;SUBSTITUTE(C477," ","_")</f>
        <v>HONDA_All_New_City_1.3_A_MT_2008</v>
      </c>
      <c r="H477" s="20" t="str">
        <f aca="false">D477</f>
        <v>NS40L</v>
      </c>
      <c r="I477" s="20" t="str">
        <f aca="false">E477</f>
        <v>B20L</v>
      </c>
      <c r="K477" s="29" t="n">
        <f aca="false">VLOOKUP(G477,model!$F$2:$K$620,6,0)</f>
        <v>197</v>
      </c>
      <c r="L477" s="20" t="n">
        <f aca="false">VLOOKUP(E477,product_2!$B$2:$C$46,2,0)</f>
        <v>0</v>
      </c>
    </row>
    <row r="478" s="29" customFormat="true" ht="13.8" hidden="false" customHeight="false" outlineLevel="0" collapsed="false">
      <c r="A478" s="20" t="s">
        <v>20</v>
      </c>
      <c r="B478" s="20" t="s">
        <v>275</v>
      </c>
      <c r="C478" s="20" t="n">
        <v>2008</v>
      </c>
      <c r="D478" s="20" t="s">
        <v>742</v>
      </c>
      <c r="E478" s="41" t="s">
        <v>800</v>
      </c>
      <c r="F478" s="29" t="str">
        <f aca="false">SUBSTITUTE(A478," ","_")&amp;"_"&amp;SUBSTITUTE(B478," ","_")&amp;"_"&amp;SUBSTITUTE(C478," ","_")&amp;"_"&amp;SUBSTITUTE(D478," ","_")</f>
        <v>HONDA_All_New_City_1.3_S_MT_2008_NS40L</v>
      </c>
      <c r="G478" s="29" t="str">
        <f aca="false">SUBSTITUTE(A478," ","_")&amp;"_"&amp;SUBSTITUTE(B478," ","_")&amp;"_"&amp;SUBSTITUTE(C478," ","_")</f>
        <v>HONDA_All_New_City_1.3_S_MT_2008</v>
      </c>
      <c r="H478" s="20" t="str">
        <f aca="false">D478</f>
        <v>NS40L</v>
      </c>
      <c r="I478" s="20" t="str">
        <f aca="false">E478</f>
        <v>B20L</v>
      </c>
      <c r="K478" s="29" t="n">
        <f aca="false">VLOOKUP(G478,model!$F$2:$K$620,6,0)</f>
        <v>198</v>
      </c>
      <c r="L478" s="20" t="n">
        <f aca="false">VLOOKUP(E478,product_2!$B$2:$C$46,2,0)</f>
        <v>0</v>
      </c>
    </row>
    <row r="479" s="29" customFormat="true" ht="13.8" hidden="false" customHeight="false" outlineLevel="0" collapsed="false">
      <c r="A479" s="20" t="s">
        <v>20</v>
      </c>
      <c r="B479" s="20" t="s">
        <v>276</v>
      </c>
      <c r="C479" s="20" t="n">
        <v>2008</v>
      </c>
      <c r="D479" s="20" t="s">
        <v>742</v>
      </c>
      <c r="E479" s="41" t="s">
        <v>800</v>
      </c>
      <c r="F479" s="29" t="str">
        <f aca="false">SUBSTITUTE(A479," ","_")&amp;"_"&amp;SUBSTITUTE(B479," ","_")&amp;"_"&amp;SUBSTITUTE(C479," ","_")&amp;"_"&amp;SUBSTITUTE(D479," ","_")</f>
        <v>HONDA_All_New_City_1.3_S_AT_2008_NS40L</v>
      </c>
      <c r="G479" s="29" t="str">
        <f aca="false">SUBSTITUTE(A479," ","_")&amp;"_"&amp;SUBSTITUTE(B479," ","_")&amp;"_"&amp;SUBSTITUTE(C479," ","_")</f>
        <v>HONDA_All_New_City_1.3_S_AT_2008</v>
      </c>
      <c r="H479" s="20" t="str">
        <f aca="false">D479</f>
        <v>NS40L</v>
      </c>
      <c r="I479" s="20" t="str">
        <f aca="false">E479</f>
        <v>B20L</v>
      </c>
      <c r="K479" s="29" t="n">
        <f aca="false">VLOOKUP(G479,model!$F$2:$K$620,6,0)</f>
        <v>199</v>
      </c>
      <c r="L479" s="20" t="n">
        <f aca="false">VLOOKUP(E479,product_2!$B$2:$C$46,2,0)</f>
        <v>0</v>
      </c>
    </row>
    <row r="480" s="29" customFormat="true" ht="13.8" hidden="false" customHeight="false" outlineLevel="0" collapsed="false">
      <c r="A480" s="20" t="s">
        <v>20</v>
      </c>
      <c r="B480" s="20" t="s">
        <v>277</v>
      </c>
      <c r="C480" s="20" t="n">
        <v>2008</v>
      </c>
      <c r="D480" s="20" t="s">
        <v>742</v>
      </c>
      <c r="E480" s="41" t="s">
        <v>800</v>
      </c>
      <c r="F480" s="29" t="str">
        <f aca="false">SUBSTITUTE(A480," ","_")&amp;"_"&amp;SUBSTITUTE(B480," ","_")&amp;"_"&amp;SUBSTITUTE(C480," ","_")&amp;"_"&amp;SUBSTITUTE(D480," ","_")</f>
        <v>HONDA_All_New_City_1.5_E_AT_2008_NS40L</v>
      </c>
      <c r="G480" s="29" t="str">
        <f aca="false">SUBSTITUTE(A480," ","_")&amp;"_"&amp;SUBSTITUTE(B480," ","_")&amp;"_"&amp;SUBSTITUTE(C480," ","_")</f>
        <v>HONDA_All_New_City_1.5_E_AT_2008</v>
      </c>
      <c r="H480" s="20" t="str">
        <f aca="false">D480</f>
        <v>NS40L</v>
      </c>
      <c r="I480" s="20" t="str">
        <f aca="false">E480</f>
        <v>B20L</v>
      </c>
      <c r="K480" s="29" t="n">
        <f aca="false">VLOOKUP(G480,model!$F$2:$K$620,6,0)</f>
        <v>200</v>
      </c>
      <c r="L480" s="20" t="n">
        <f aca="false">VLOOKUP(E480,product_2!$B$2:$C$46,2,0)</f>
        <v>0</v>
      </c>
    </row>
    <row r="481" s="29" customFormat="true" ht="13.8" hidden="false" customHeight="false" outlineLevel="0" collapsed="false">
      <c r="A481" s="20" t="s">
        <v>20</v>
      </c>
      <c r="B481" s="20" t="s">
        <v>278</v>
      </c>
      <c r="C481" s="20" t="n">
        <v>2008</v>
      </c>
      <c r="D481" s="20" t="s">
        <v>742</v>
      </c>
      <c r="E481" s="41" t="s">
        <v>800</v>
      </c>
      <c r="F481" s="29" t="str">
        <f aca="false">SUBSTITUTE(A481," ","_")&amp;"_"&amp;SUBSTITUTE(B481," ","_")&amp;"_"&amp;SUBSTITUTE(C481," ","_")&amp;"_"&amp;SUBSTITUTE(D481," ","_")</f>
        <v>HONDA_All_New_Jazz_1.3_S_MT_2008_NS40L</v>
      </c>
      <c r="G481" s="29" t="str">
        <f aca="false">SUBSTITUTE(A481," ","_")&amp;"_"&amp;SUBSTITUTE(B481," ","_")&amp;"_"&amp;SUBSTITUTE(C481," ","_")</f>
        <v>HONDA_All_New_Jazz_1.3_S_MT_2008</v>
      </c>
      <c r="H481" s="20" t="str">
        <f aca="false">D481</f>
        <v>NS40L</v>
      </c>
      <c r="I481" s="20" t="str">
        <f aca="false">E481</f>
        <v>B20L</v>
      </c>
      <c r="K481" s="29" t="n">
        <f aca="false">VLOOKUP(G481,model!$F$2:$K$620,6,0)</f>
        <v>201</v>
      </c>
      <c r="L481" s="20" t="n">
        <f aca="false">VLOOKUP(E481,product_2!$B$2:$C$46,2,0)</f>
        <v>0</v>
      </c>
    </row>
    <row r="482" s="29" customFormat="true" ht="13.8" hidden="false" customHeight="false" outlineLevel="0" collapsed="false">
      <c r="A482" s="20" t="s">
        <v>20</v>
      </c>
      <c r="B482" s="20" t="s">
        <v>279</v>
      </c>
      <c r="C482" s="20" t="n">
        <v>2008</v>
      </c>
      <c r="D482" s="20" t="s">
        <v>742</v>
      </c>
      <c r="E482" s="41" t="s">
        <v>800</v>
      </c>
      <c r="F482" s="29" t="str">
        <f aca="false">SUBSTITUTE(A482," ","_")&amp;"_"&amp;SUBSTITUTE(B482," ","_")&amp;"_"&amp;SUBSTITUTE(C482," ","_")&amp;"_"&amp;SUBSTITUTE(D482," ","_")</f>
        <v>HONDA_All_New_Jazz_1.3_S_AT_2008_NS40L</v>
      </c>
      <c r="G482" s="29" t="str">
        <f aca="false">SUBSTITUTE(A482," ","_")&amp;"_"&amp;SUBSTITUTE(B482," ","_")&amp;"_"&amp;SUBSTITUTE(C482," ","_")</f>
        <v>HONDA_All_New_Jazz_1.3_S_AT_2008</v>
      </c>
      <c r="H482" s="20" t="str">
        <f aca="false">D482</f>
        <v>NS40L</v>
      </c>
      <c r="I482" s="20" t="str">
        <f aca="false">E482</f>
        <v>B20L</v>
      </c>
      <c r="K482" s="29" t="n">
        <f aca="false">VLOOKUP(G482,model!$F$2:$K$620,6,0)</f>
        <v>202</v>
      </c>
      <c r="L482" s="20" t="n">
        <f aca="false">VLOOKUP(E482,product_2!$B$2:$C$46,2,0)</f>
        <v>0</v>
      </c>
    </row>
    <row r="483" s="29" customFormat="true" ht="13.8" hidden="false" customHeight="false" outlineLevel="0" collapsed="false">
      <c r="A483" s="20" t="s">
        <v>20</v>
      </c>
      <c r="B483" s="20" t="s">
        <v>280</v>
      </c>
      <c r="C483" s="20" t="n">
        <v>2008</v>
      </c>
      <c r="D483" s="20" t="s">
        <v>742</v>
      </c>
      <c r="E483" s="41" t="s">
        <v>800</v>
      </c>
      <c r="F483" s="29" t="str">
        <f aca="false">SUBSTITUTE(A483," ","_")&amp;"_"&amp;SUBSTITUTE(B483," ","_")&amp;"_"&amp;SUBSTITUTE(C483," ","_")&amp;"_"&amp;SUBSTITUTE(D483," ","_")</f>
        <v>HONDA_All_New_Jazz_1.3_V_AT_2008_NS40L</v>
      </c>
      <c r="G483" s="29" t="str">
        <f aca="false">SUBSTITUTE(A483," ","_")&amp;"_"&amp;SUBSTITUTE(B483," ","_")&amp;"_"&amp;SUBSTITUTE(C483," ","_")</f>
        <v>HONDA_All_New_Jazz_1.3_V_AT_2008</v>
      </c>
      <c r="H483" s="20" t="str">
        <f aca="false">D483</f>
        <v>NS40L</v>
      </c>
      <c r="I483" s="20" t="str">
        <f aca="false">E483</f>
        <v>B20L</v>
      </c>
      <c r="K483" s="29" t="n">
        <f aca="false">VLOOKUP(G483,model!$F$2:$K$620,6,0)</f>
        <v>203</v>
      </c>
      <c r="L483" s="20" t="n">
        <f aca="false">VLOOKUP(E483,product_2!$B$2:$C$46,2,0)</f>
        <v>0</v>
      </c>
    </row>
    <row r="484" s="29" customFormat="true" ht="13.8" hidden="false" customHeight="false" outlineLevel="0" collapsed="false">
      <c r="A484" s="20" t="s">
        <v>20</v>
      </c>
      <c r="B484" s="20" t="s">
        <v>281</v>
      </c>
      <c r="C484" s="20" t="s">
        <v>61</v>
      </c>
      <c r="D484" s="20" t="s">
        <v>721</v>
      </c>
      <c r="E484" s="41" t="s">
        <v>800</v>
      </c>
      <c r="F484" s="29" t="str">
        <f aca="false">SUBSTITUTE(A484," ","_")&amp;"_"&amp;SUBSTITUTE(B484," ","_")&amp;"_"&amp;SUBSTITUTE(C484," ","_")&amp;"_"&amp;SUBSTITUTE(D484," ","_")</f>
        <v>HONDA_City_1996_-_on_NS40</v>
      </c>
      <c r="G484" s="29" t="str">
        <f aca="false">SUBSTITUTE(A484," ","_")&amp;"_"&amp;SUBSTITUTE(B484," ","_")&amp;"_"&amp;SUBSTITUTE(C484," ","_")</f>
        <v>HONDA_City_1996_-_on</v>
      </c>
      <c r="H484" s="20" t="str">
        <f aca="false">D484</f>
        <v>NS40</v>
      </c>
      <c r="I484" s="20" t="str">
        <f aca="false">E484</f>
        <v>B20L</v>
      </c>
      <c r="K484" s="29" t="n">
        <f aca="false">VLOOKUP(G484,model!$F$2:$K$620,6,0)</f>
        <v>204</v>
      </c>
      <c r="L484" s="20" t="n">
        <f aca="false">VLOOKUP(E484,product_2!$B$2:$C$46,2,0)</f>
        <v>0</v>
      </c>
    </row>
    <row r="485" s="29" customFormat="true" ht="13.8" hidden="false" customHeight="false" outlineLevel="0" collapsed="false">
      <c r="A485" s="20"/>
      <c r="B485" s="20"/>
      <c r="C485" s="20"/>
      <c r="D485" s="20"/>
      <c r="E485" s="20"/>
      <c r="F485" s="29" t="str">
        <f aca="false">SUBSTITUTE(A485," ","_")&amp;"_"&amp;SUBSTITUTE(B485," ","_")&amp;"_"&amp;SUBSTITUTE(C485," ","_")&amp;"_"&amp;SUBSTITUTE(D485," ","_")</f>
        <v>___</v>
      </c>
      <c r="G485" s="29" t="str">
        <f aca="false">SUBSTITUTE(A485," ","_")&amp;"_"&amp;SUBSTITUTE(B485," ","_")&amp;"_"&amp;SUBSTITUTE(C485," ","_")</f>
        <v>__</v>
      </c>
      <c r="H485" s="20"/>
      <c r="I485" s="20"/>
      <c r="K485" s="29" t="e">
        <f aca="false">VLOOKUP(G485,model!$F$2:$K$620,6,0)</f>
        <v>#N/A</v>
      </c>
      <c r="L485" s="20" t="e">
        <f aca="false">VLOOKUP(E485,product_2!$B$2:$C$46,2,0)</f>
        <v>#N/A</v>
      </c>
    </row>
    <row r="486" s="31" customFormat="true" ht="13.8" hidden="false" customHeight="false" outlineLevel="0" collapsed="false">
      <c r="F486" s="29" t="str">
        <f aca="false">SUBSTITUTE(A486," ","_")&amp;"_"&amp;SUBSTITUTE(B486," ","_")&amp;"_"&amp;SUBSTITUTE(C486," ","_")&amp;"_"&amp;SUBSTITUTE(D486," ","_")</f>
        <v>___</v>
      </c>
      <c r="G486" s="29" t="str">
        <f aca="false">SUBSTITUTE(A486," ","_")&amp;"_"&amp;SUBSTITUTE(B486," ","_")&amp;"_"&amp;SUBSTITUTE(C486," ","_")</f>
        <v>__</v>
      </c>
      <c r="H486" s="20"/>
      <c r="I486" s="20"/>
      <c r="K486" s="29" t="e">
        <f aca="false">VLOOKUP(G486,model!$F$2:$K$620,6,0)</f>
        <v>#N/A</v>
      </c>
      <c r="L486" s="20" t="e">
        <f aca="false">VLOOKUP(E486,product_2!$B$2:$C$46,2,0)</f>
        <v>#N/A</v>
      </c>
    </row>
    <row r="487" s="29" customFormat="true" ht="13.8" hidden="false" customHeight="false" outlineLevel="0" collapsed="false">
      <c r="A487" s="43" t="s">
        <v>15</v>
      </c>
      <c r="B487" s="43"/>
      <c r="F487" s="29" t="str">
        <f aca="false">SUBSTITUTE(A487," ","_")&amp;"_"&amp;SUBSTITUTE(B487," ","_")&amp;"_"&amp;SUBSTITUTE(C487," ","_")&amp;"_"&amp;SUBSTITUTE(D487," ","_")</f>
        <v>FERRARI___</v>
      </c>
      <c r="G487" s="29" t="str">
        <f aca="false">SUBSTITUTE(A487," ","_")&amp;"_"&amp;SUBSTITUTE(B487," ","_")&amp;"_"&amp;SUBSTITUTE(C487," ","_")</f>
        <v>FERRARI__</v>
      </c>
      <c r="H487" s="20"/>
      <c r="I487" s="20"/>
      <c r="K487" s="29" t="e">
        <f aca="false">VLOOKUP(G487,model!$F$2:$K$620,6,0)</f>
        <v>#N/A</v>
      </c>
      <c r="L487" s="20" t="e">
        <f aca="false">VLOOKUP(E487,product_2!$B$2:$C$46,2,0)</f>
        <v>#N/A</v>
      </c>
    </row>
    <row r="488" s="29" customFormat="true" ht="13.8" hidden="false" customHeight="false" outlineLevel="0" collapsed="false">
      <c r="F488" s="29" t="str">
        <f aca="false">SUBSTITUTE(A488," ","_")&amp;"_"&amp;SUBSTITUTE(B488," ","_")&amp;"_"&amp;SUBSTITUTE(C488," ","_")&amp;"_"&amp;SUBSTITUTE(D488," ","_")</f>
        <v>___</v>
      </c>
      <c r="G488" s="29" t="str">
        <f aca="false">SUBSTITUTE(A488," ","_")&amp;"_"&amp;SUBSTITUTE(B488," ","_")&amp;"_"&amp;SUBSTITUTE(C488," ","_")</f>
        <v>__</v>
      </c>
      <c r="H488" s="20"/>
      <c r="I488" s="20"/>
      <c r="K488" s="29" t="e">
        <f aca="false">VLOOKUP(G488,model!$F$2:$K$620,6,0)</f>
        <v>#N/A</v>
      </c>
      <c r="L488" s="20" t="e">
        <f aca="false">VLOOKUP(E488,product_2!$B$2:$C$46,2,0)</f>
        <v>#N/A</v>
      </c>
    </row>
    <row r="489" s="29" customFormat="true" ht="13.8" hidden="false" customHeight="false" outlineLevel="0" collapsed="false">
      <c r="A489" s="20" t="s">
        <v>801</v>
      </c>
      <c r="B489" s="20" t="s">
        <v>788</v>
      </c>
      <c r="C489" s="20" t="s">
        <v>790</v>
      </c>
      <c r="D489" s="20" t="s">
        <v>791</v>
      </c>
      <c r="E489" s="20" t="s">
        <v>792</v>
      </c>
      <c r="F489" s="29" t="str">
        <f aca="false">SUBSTITUTE(A489," ","_")&amp;"_"&amp;SUBSTITUTE(B489," ","_")&amp;"_"&amp;SUBSTITUTE(C489," ","_")&amp;"_"&amp;SUBSTITUTE(D489," ","_")</f>
        <v>Brand__Make_Year_Model_OE_Battery_</v>
      </c>
      <c r="G489" s="29" t="str">
        <f aca="false">SUBSTITUTE(A489," ","_")&amp;"_"&amp;SUBSTITUTE(B489," ","_")&amp;"_"&amp;SUBSTITUTE(C489," ","_")</f>
        <v>Brand__Make_Year_Model</v>
      </c>
      <c r="H489" s="20" t="str">
        <f aca="false">D489</f>
        <v>OE Battery</v>
      </c>
      <c r="I489" s="20" t="str">
        <f aca="false">E489</f>
        <v>Energizer Replacement</v>
      </c>
      <c r="K489" s="29" t="e">
        <f aca="false">VLOOKUP(G489,model!$F$2:$K$620,6,0)</f>
        <v>#N/A</v>
      </c>
      <c r="L489" s="20" t="e">
        <f aca="false">VLOOKUP(E489,product_2!$B$2:$C$46,2,0)</f>
        <v>#N/A</v>
      </c>
    </row>
    <row r="490" s="29" customFormat="true" ht="13.8" hidden="false" customHeight="false" outlineLevel="0" collapsed="false">
      <c r="A490" s="20"/>
      <c r="B490" s="20"/>
      <c r="C490" s="20"/>
      <c r="D490" s="20"/>
      <c r="E490" s="20"/>
      <c r="F490" s="29" t="str">
        <f aca="false">SUBSTITUTE(A490," ","_")&amp;"_"&amp;SUBSTITUTE(B490," ","_")&amp;"_"&amp;SUBSTITUTE(C490," ","_")&amp;"_"&amp;SUBSTITUTE(D490," ","_")</f>
        <v>___</v>
      </c>
      <c r="G490" s="29" t="str">
        <f aca="false">SUBSTITUTE(A490," ","_")&amp;"_"&amp;SUBSTITUTE(B490," ","_")&amp;"_"&amp;SUBSTITUTE(C490," ","_")</f>
        <v>__</v>
      </c>
      <c r="H490" s="20"/>
      <c r="I490" s="20"/>
      <c r="K490" s="29" t="e">
        <f aca="false">VLOOKUP(G490,model!$F$2:$K$620,6,0)</f>
        <v>#N/A</v>
      </c>
      <c r="L490" s="20" t="e">
        <f aca="false">VLOOKUP(E490,product_2!$B$2:$C$46,2,0)</f>
        <v>#N/A</v>
      </c>
    </row>
    <row r="491" s="29" customFormat="true" ht="13.8" hidden="false" customHeight="false" outlineLevel="0" collapsed="false">
      <c r="A491" s="43" t="s">
        <v>15</v>
      </c>
      <c r="B491" s="20" t="s">
        <v>184</v>
      </c>
      <c r="C491" s="20" t="s">
        <v>185</v>
      </c>
      <c r="D491" s="20" t="s">
        <v>723</v>
      </c>
      <c r="E491" s="20" t="s">
        <v>723</v>
      </c>
      <c r="F491" s="29" t="str">
        <f aca="false">SUBSTITUTE(A491," ","_")&amp;"_"&amp;SUBSTITUTE(B491," ","_")&amp;"_"&amp;SUBSTITUTE(C491," ","_")&amp;"_"&amp;SUBSTITUTE(D491," ","_")</f>
        <v>FERRARI_F355,F430,F599,F612_1999_-_on_DIN88</v>
      </c>
      <c r="G491" s="29" t="str">
        <f aca="false">SUBSTITUTE(A491," ","_")&amp;"_"&amp;SUBSTITUTE(B491," ","_")&amp;"_"&amp;SUBSTITUTE(C491," ","_")</f>
        <v>FERRARI_F355,F430,F599,F612_1999_-_on</v>
      </c>
      <c r="H491" s="20" t="str">
        <f aca="false">D491</f>
        <v>DIN88</v>
      </c>
      <c r="I491" s="20" t="str">
        <f aca="false">E491</f>
        <v>DIN88</v>
      </c>
      <c r="K491" s="29" t="n">
        <f aca="false">VLOOKUP(G491,model!$F$2:$K$620,6,0)</f>
        <v>120</v>
      </c>
      <c r="L491" s="20" t="n">
        <f aca="false">VLOOKUP(E491,product_2!$B$2:$C$46,2,0)</f>
        <v>0</v>
      </c>
    </row>
    <row r="492" s="29" customFormat="true" ht="13.8" hidden="false" customHeight="false" outlineLevel="0" collapsed="false">
      <c r="A492" s="43" t="s">
        <v>15</v>
      </c>
      <c r="B492" s="20" t="s">
        <v>186</v>
      </c>
      <c r="C492" s="20"/>
      <c r="D492" s="20" t="s">
        <v>723</v>
      </c>
      <c r="E492" s="20" t="s">
        <v>723</v>
      </c>
      <c r="F492" s="29" t="str">
        <f aca="false">SUBSTITUTE(A492," ","_")&amp;"_"&amp;SUBSTITUTE(B492," ","_")&amp;"_"&amp;SUBSTITUTE(C492," ","_")&amp;"_"&amp;SUBSTITUTE(D492," ","_")</f>
        <v>FERRARI_550_Maranello__DIN88</v>
      </c>
      <c r="G492" s="29" t="str">
        <f aca="false">SUBSTITUTE(A492," ","_")&amp;"_"&amp;SUBSTITUTE(B492," ","_")&amp;"_"&amp;SUBSTITUTE(C492," ","_")</f>
        <v>FERRARI_550_Maranello_</v>
      </c>
      <c r="H492" s="20" t="str">
        <f aca="false">D492</f>
        <v>DIN88</v>
      </c>
      <c r="I492" s="20" t="str">
        <f aca="false">E492</f>
        <v>DIN88</v>
      </c>
      <c r="K492" s="29" t="n">
        <f aca="false">VLOOKUP(G492,model!$F$2:$K$620,6,0)</f>
        <v>121</v>
      </c>
      <c r="L492" s="20" t="n">
        <f aca="false">VLOOKUP(E492,product_2!$B$2:$C$46,2,0)</f>
        <v>0</v>
      </c>
    </row>
    <row r="493" s="29" customFormat="true" ht="13.8" hidden="false" customHeight="false" outlineLevel="0" collapsed="false">
      <c r="A493" s="43" t="s">
        <v>15</v>
      </c>
      <c r="B493" s="20" t="s">
        <v>187</v>
      </c>
      <c r="C493" s="20"/>
      <c r="D493" s="20" t="s">
        <v>723</v>
      </c>
      <c r="E493" s="20" t="s">
        <v>723</v>
      </c>
      <c r="F493" s="29" t="str">
        <f aca="false">SUBSTITUTE(A493," ","_")&amp;"_"&amp;SUBSTITUTE(B493," ","_")&amp;"_"&amp;SUBSTITUTE(C493," ","_")&amp;"_"&amp;SUBSTITUTE(D493," ","_")</f>
        <v>FERRARI_599_GTB_Fiorano__DIN88</v>
      </c>
      <c r="G493" s="29" t="str">
        <f aca="false">SUBSTITUTE(A493," ","_")&amp;"_"&amp;SUBSTITUTE(B493," ","_")&amp;"_"&amp;SUBSTITUTE(C493," ","_")</f>
        <v>FERRARI_599_GTB_Fiorano_</v>
      </c>
      <c r="H493" s="20" t="str">
        <f aca="false">D493</f>
        <v>DIN88</v>
      </c>
      <c r="I493" s="20" t="str">
        <f aca="false">E493</f>
        <v>DIN88</v>
      </c>
      <c r="K493" s="29" t="n">
        <f aca="false">VLOOKUP(G493,model!$F$2:$K$620,6,0)</f>
        <v>122</v>
      </c>
      <c r="L493" s="20" t="n">
        <f aca="false">VLOOKUP(E493,product_2!$B$2:$C$46,2,0)</f>
        <v>0</v>
      </c>
    </row>
    <row r="494" s="29" customFormat="true" ht="13.8" hidden="false" customHeight="false" outlineLevel="0" collapsed="false">
      <c r="A494" s="43" t="s">
        <v>15</v>
      </c>
      <c r="B494" s="20" t="s">
        <v>188</v>
      </c>
      <c r="C494" s="20"/>
      <c r="D494" s="20" t="s">
        <v>723</v>
      </c>
      <c r="E494" s="20" t="s">
        <v>723</v>
      </c>
      <c r="F494" s="29" t="str">
        <f aca="false">SUBSTITUTE(A494," ","_")&amp;"_"&amp;SUBSTITUTE(B494," ","_")&amp;"_"&amp;SUBSTITUTE(C494," ","_")&amp;"_"&amp;SUBSTITUTE(D494," ","_")</f>
        <v>FERRARI_612_Scaglietti__DIN88</v>
      </c>
      <c r="G494" s="29" t="str">
        <f aca="false">SUBSTITUTE(A494," ","_")&amp;"_"&amp;SUBSTITUTE(B494," ","_")&amp;"_"&amp;SUBSTITUTE(C494," ","_")</f>
        <v>FERRARI_612_Scaglietti_</v>
      </c>
      <c r="H494" s="20" t="str">
        <f aca="false">D494</f>
        <v>DIN88</v>
      </c>
      <c r="I494" s="20" t="str">
        <f aca="false">E494</f>
        <v>DIN88</v>
      </c>
      <c r="K494" s="29" t="n">
        <f aca="false">VLOOKUP(G494,model!$F$2:$K$620,6,0)</f>
        <v>123</v>
      </c>
      <c r="L494" s="20" t="n">
        <f aca="false">VLOOKUP(E494,product_2!$B$2:$C$46,2,0)</f>
        <v>0</v>
      </c>
    </row>
    <row r="495" s="29" customFormat="true" ht="13.8" hidden="false" customHeight="false" outlineLevel="0" collapsed="false">
      <c r="A495" s="43" t="s">
        <v>15</v>
      </c>
      <c r="B495" s="20" t="s">
        <v>189</v>
      </c>
      <c r="C495" s="20" t="s">
        <v>190</v>
      </c>
      <c r="D495" s="20" t="s">
        <v>723</v>
      </c>
      <c r="E495" s="20" t="s">
        <v>723</v>
      </c>
      <c r="F495" s="29" t="str">
        <f aca="false">SUBSTITUTE(A495," ","_")&amp;"_"&amp;SUBSTITUTE(B495," ","_")&amp;"_"&amp;SUBSTITUTE(C495," ","_")&amp;"_"&amp;SUBSTITUTE(D495," ","_")</f>
        <v>FERRARI_FF,_F12_Berlinetta_2014_-_on_DIN88</v>
      </c>
      <c r="G495" s="29" t="str">
        <f aca="false">SUBSTITUTE(A495," ","_")&amp;"_"&amp;SUBSTITUTE(B495," ","_")&amp;"_"&amp;SUBSTITUTE(C495," ","_")</f>
        <v>FERRARI_FF,_F12_Berlinetta_2014_-_on</v>
      </c>
      <c r="H495" s="20" t="str">
        <f aca="false">D495</f>
        <v>DIN88</v>
      </c>
      <c r="I495" s="20" t="str">
        <f aca="false">E495</f>
        <v>DIN88</v>
      </c>
      <c r="K495" s="29" t="n">
        <f aca="false">VLOOKUP(G495,model!$F$2:$K$620,6,0)</f>
        <v>124</v>
      </c>
      <c r="L495" s="20" t="n">
        <f aca="false">VLOOKUP(E495,product_2!$B$2:$C$46,2,0)</f>
        <v>0</v>
      </c>
    </row>
    <row r="496" s="29" customFormat="true" ht="13.8" hidden="false" customHeight="false" outlineLevel="0" collapsed="false">
      <c r="A496" s="43" t="s">
        <v>15</v>
      </c>
      <c r="B496" s="20" t="s">
        <v>191</v>
      </c>
      <c r="C496" s="20"/>
      <c r="D496" s="20" t="s">
        <v>723</v>
      </c>
      <c r="E496" s="20" t="s">
        <v>723</v>
      </c>
      <c r="F496" s="29" t="str">
        <f aca="false">SUBSTITUTE(A496," ","_")&amp;"_"&amp;SUBSTITUTE(B496," ","_")&amp;"_"&amp;SUBSTITUTE(C496," ","_")&amp;"_"&amp;SUBSTITUTE(D496," ","_")</f>
        <v>FERRARI_458_Italia,_488__DIN88</v>
      </c>
      <c r="G496" s="29" t="str">
        <f aca="false">SUBSTITUTE(A496," ","_")&amp;"_"&amp;SUBSTITUTE(B496," ","_")&amp;"_"&amp;SUBSTITUTE(C496," ","_")</f>
        <v>FERRARI_458_Italia,_488_</v>
      </c>
      <c r="H496" s="20" t="str">
        <f aca="false">D496</f>
        <v>DIN88</v>
      </c>
      <c r="I496" s="20" t="str">
        <f aca="false">E496</f>
        <v>DIN88</v>
      </c>
      <c r="K496" s="29" t="n">
        <f aca="false">VLOOKUP(G496,model!$F$2:$K$620,6,0)</f>
        <v>125</v>
      </c>
      <c r="L496" s="20" t="n">
        <f aca="false">VLOOKUP(E496,product_2!$B$2:$C$46,2,0)</f>
        <v>0</v>
      </c>
    </row>
    <row r="497" s="29" customFormat="true" ht="13.8" hidden="false" customHeight="false" outlineLevel="0" collapsed="false">
      <c r="A497" s="20"/>
      <c r="B497" s="20"/>
      <c r="C497" s="20"/>
      <c r="D497" s="20"/>
      <c r="E497" s="20"/>
      <c r="F497" s="29" t="str">
        <f aca="false">SUBSTITUTE(A497," ","_")&amp;"_"&amp;SUBSTITUTE(B497," ","_")&amp;"_"&amp;SUBSTITUTE(C497," ","_")&amp;"_"&amp;SUBSTITUTE(D497," ","_")</f>
        <v>___</v>
      </c>
      <c r="G497" s="29" t="str">
        <f aca="false">SUBSTITUTE(A497," ","_")&amp;"_"&amp;SUBSTITUTE(B497," ","_")&amp;"_"&amp;SUBSTITUTE(C497," ","_")</f>
        <v>__</v>
      </c>
      <c r="H497" s="20"/>
      <c r="I497" s="20"/>
      <c r="K497" s="29" t="e">
        <f aca="false">VLOOKUP(G497,model!$F$2:$K$620,6,0)</f>
        <v>#N/A</v>
      </c>
      <c r="L497" s="20" t="e">
        <f aca="false">VLOOKUP(E497,product_2!$B$2:$C$46,2,0)</f>
        <v>#N/A</v>
      </c>
    </row>
    <row r="498" s="31" customFormat="true" ht="13.8" hidden="false" customHeight="false" outlineLevel="0" collapsed="false">
      <c r="F498" s="29" t="str">
        <f aca="false">SUBSTITUTE(A498," ","_")&amp;"_"&amp;SUBSTITUTE(B498," ","_")&amp;"_"&amp;SUBSTITUTE(C498," ","_")&amp;"_"&amp;SUBSTITUTE(D498," ","_")</f>
        <v>___</v>
      </c>
      <c r="G498" s="29" t="str">
        <f aca="false">SUBSTITUTE(A498," ","_")&amp;"_"&amp;SUBSTITUTE(B498," ","_")&amp;"_"&amp;SUBSTITUTE(C498," ","_")</f>
        <v>__</v>
      </c>
      <c r="H498" s="20"/>
      <c r="I498" s="20"/>
      <c r="K498" s="29" t="e">
        <f aca="false">VLOOKUP(G498,model!$F$2:$K$620,6,0)</f>
        <v>#N/A</v>
      </c>
      <c r="L498" s="20" t="e">
        <f aca="false">VLOOKUP(E498,product_2!$B$2:$C$46,2,0)</f>
        <v>#N/A</v>
      </c>
    </row>
    <row r="499" s="29" customFormat="true" ht="13.8" hidden="false" customHeight="false" outlineLevel="0" collapsed="false">
      <c r="A499" s="43" t="s">
        <v>16</v>
      </c>
      <c r="B499" s="43"/>
      <c r="F499" s="29" t="str">
        <f aca="false">SUBSTITUTE(A499," ","_")&amp;"_"&amp;SUBSTITUTE(B499," ","_")&amp;"_"&amp;SUBSTITUTE(C499," ","_")&amp;"_"&amp;SUBSTITUTE(D499," ","_")</f>
        <v>FIAT_UNO___</v>
      </c>
      <c r="G499" s="29" t="str">
        <f aca="false">SUBSTITUTE(A499," ","_")&amp;"_"&amp;SUBSTITUTE(B499," ","_")&amp;"_"&amp;SUBSTITUTE(C499," ","_")</f>
        <v>FIAT_UNO__</v>
      </c>
      <c r="H499" s="20"/>
      <c r="I499" s="20"/>
      <c r="K499" s="29" t="e">
        <f aca="false">VLOOKUP(G499,model!$F$2:$K$620,6,0)</f>
        <v>#N/A</v>
      </c>
      <c r="L499" s="20" t="e">
        <f aca="false">VLOOKUP(E499,product_2!$B$2:$C$46,2,0)</f>
        <v>#N/A</v>
      </c>
    </row>
    <row r="500" s="29" customFormat="true" ht="13.8" hidden="false" customHeight="false" outlineLevel="0" collapsed="false">
      <c r="F500" s="29" t="str">
        <f aca="false">SUBSTITUTE(A500," ","_")&amp;"_"&amp;SUBSTITUTE(B500," ","_")&amp;"_"&amp;SUBSTITUTE(C500," ","_")&amp;"_"&amp;SUBSTITUTE(D500," ","_")</f>
        <v>___</v>
      </c>
      <c r="G500" s="29" t="str">
        <f aca="false">SUBSTITUTE(A500," ","_")&amp;"_"&amp;SUBSTITUTE(B500," ","_")&amp;"_"&amp;SUBSTITUTE(C500," ","_")</f>
        <v>__</v>
      </c>
      <c r="H500" s="20"/>
      <c r="I500" s="20"/>
      <c r="K500" s="29" t="e">
        <f aca="false">VLOOKUP(G500,model!$F$2:$K$620,6,0)</f>
        <v>#N/A</v>
      </c>
      <c r="L500" s="20" t="e">
        <f aca="false">VLOOKUP(E500,product_2!$B$2:$C$46,2,0)</f>
        <v>#N/A</v>
      </c>
    </row>
    <row r="501" s="29" customFormat="true" ht="13.8" hidden="false" customHeight="false" outlineLevel="0" collapsed="false">
      <c r="A501" s="20" t="s">
        <v>801</v>
      </c>
      <c r="B501" s="20" t="s">
        <v>788</v>
      </c>
      <c r="C501" s="20" t="s">
        <v>790</v>
      </c>
      <c r="D501" s="20" t="s">
        <v>791</v>
      </c>
      <c r="E501" s="20" t="s">
        <v>792</v>
      </c>
      <c r="F501" s="29" t="str">
        <f aca="false">SUBSTITUTE(A501," ","_")&amp;"_"&amp;SUBSTITUTE(B501," ","_")&amp;"_"&amp;SUBSTITUTE(C501," ","_")&amp;"_"&amp;SUBSTITUTE(D501," ","_")</f>
        <v>Brand__Make_Year_Model_OE_Battery_</v>
      </c>
      <c r="G501" s="29" t="str">
        <f aca="false">SUBSTITUTE(A501," ","_")&amp;"_"&amp;SUBSTITUTE(B501," ","_")&amp;"_"&amp;SUBSTITUTE(C501," ","_")</f>
        <v>Brand__Make_Year_Model</v>
      </c>
      <c r="H501" s="20" t="str">
        <f aca="false">D501</f>
        <v>OE Battery</v>
      </c>
      <c r="I501" s="20" t="str">
        <f aca="false">E501</f>
        <v>Energizer Replacement</v>
      </c>
      <c r="K501" s="29" t="e">
        <f aca="false">VLOOKUP(G501,model!$F$2:$K$620,6,0)</f>
        <v>#N/A</v>
      </c>
      <c r="L501" s="20" t="e">
        <f aca="false">VLOOKUP(E501,product_2!$B$2:$C$46,2,0)</f>
        <v>#N/A</v>
      </c>
    </row>
    <row r="502" s="29" customFormat="true" ht="13.8" hidden="false" customHeight="false" outlineLevel="0" collapsed="false">
      <c r="A502" s="20"/>
      <c r="B502" s="20"/>
      <c r="C502" s="20"/>
      <c r="D502" s="20"/>
      <c r="E502" s="20"/>
      <c r="F502" s="29" t="str">
        <f aca="false">SUBSTITUTE(A502," ","_")&amp;"_"&amp;SUBSTITUTE(B502," ","_")&amp;"_"&amp;SUBSTITUTE(C502," ","_")&amp;"_"&amp;SUBSTITUTE(D502," ","_")</f>
        <v>___</v>
      </c>
      <c r="G502" s="29" t="str">
        <f aca="false">SUBSTITUTE(A502," ","_")&amp;"_"&amp;SUBSTITUTE(B502," ","_")&amp;"_"&amp;SUBSTITUTE(C502," ","_")</f>
        <v>__</v>
      </c>
      <c r="H502" s="20"/>
      <c r="I502" s="20"/>
      <c r="K502" s="29" t="e">
        <f aca="false">VLOOKUP(G502,model!$F$2:$K$620,6,0)</f>
        <v>#N/A</v>
      </c>
      <c r="L502" s="20" t="e">
        <f aca="false">VLOOKUP(E502,product_2!$B$2:$C$46,2,0)</f>
        <v>#N/A</v>
      </c>
    </row>
    <row r="503" s="29" customFormat="true" ht="13.8" hidden="false" customHeight="false" outlineLevel="0" collapsed="false">
      <c r="A503" s="20" t="s">
        <v>16</v>
      </c>
      <c r="B503" s="20" t="s">
        <v>192</v>
      </c>
      <c r="C503" s="20" t="s">
        <v>193</v>
      </c>
      <c r="D503" s="20" t="s">
        <v>719</v>
      </c>
      <c r="E503" s="20" t="s">
        <v>798</v>
      </c>
      <c r="F503" s="29" t="str">
        <f aca="false">SUBSTITUTE(A503," ","_")&amp;"_"&amp;SUBSTITUTE(B503," ","_")&amp;"_"&amp;SUBSTITUTE(C503," ","_")&amp;"_"&amp;SUBSTITUTE(D503," ","_")</f>
        <v>FIAT_UNO_ALL_MODELS_1992_-_1996__NS50</v>
      </c>
      <c r="G503" s="29" t="str">
        <f aca="false">SUBSTITUTE(A503," ","_")&amp;"_"&amp;SUBSTITUTE(B503," ","_")&amp;"_"&amp;SUBSTITUTE(C503," ","_")</f>
        <v>FIAT_UNO_ALL_MODELS_1992_-_1996_</v>
      </c>
      <c r="H503" s="20" t="str">
        <f aca="false">D503</f>
        <v>NS50</v>
      </c>
      <c r="I503" s="20" t="str">
        <f aca="false">E503</f>
        <v>D23L</v>
      </c>
      <c r="K503" s="29" t="n">
        <f aca="false">VLOOKUP(G503,model!$F$2:$K$620,6,0)</f>
        <v>126</v>
      </c>
      <c r="L503" s="20" t="n">
        <f aca="false">VLOOKUP(E503,product_2!$B$2:$C$46,2,0)</f>
        <v>0</v>
      </c>
    </row>
    <row r="504" s="29" customFormat="true" ht="13.8" hidden="false" customHeight="false" outlineLevel="0" collapsed="false">
      <c r="A504" s="20"/>
      <c r="B504" s="20"/>
      <c r="C504" s="20"/>
      <c r="D504" s="20"/>
      <c r="E504" s="20"/>
      <c r="F504" s="29" t="str">
        <f aca="false">SUBSTITUTE(A504," ","_")&amp;"_"&amp;SUBSTITUTE(B504," ","_")&amp;"_"&amp;SUBSTITUTE(C504," ","_")&amp;"_"&amp;SUBSTITUTE(D504," ","_")</f>
        <v>___</v>
      </c>
      <c r="G504" s="29" t="str">
        <f aca="false">SUBSTITUTE(A504," ","_")&amp;"_"&amp;SUBSTITUTE(B504," ","_")&amp;"_"&amp;SUBSTITUTE(C504," ","_")</f>
        <v>__</v>
      </c>
      <c r="H504" s="20"/>
      <c r="I504" s="20"/>
      <c r="K504" s="29" t="e">
        <f aca="false">VLOOKUP(G504,model!$F$2:$K$620,6,0)</f>
        <v>#N/A</v>
      </c>
      <c r="L504" s="20" t="e">
        <f aca="false">VLOOKUP(E504,product_2!$B$2:$C$46,2,0)</f>
        <v>#N/A</v>
      </c>
    </row>
    <row r="505" s="31" customFormat="true" ht="13.8" hidden="false" customHeight="false" outlineLevel="0" collapsed="false">
      <c r="F505" s="29" t="str">
        <f aca="false">SUBSTITUTE(A505," ","_")&amp;"_"&amp;SUBSTITUTE(B505," ","_")&amp;"_"&amp;SUBSTITUTE(C505," ","_")&amp;"_"&amp;SUBSTITUTE(D505," ","_")</f>
        <v>___</v>
      </c>
      <c r="G505" s="29" t="str">
        <f aca="false">SUBSTITUTE(A505," ","_")&amp;"_"&amp;SUBSTITUTE(B505," ","_")&amp;"_"&amp;SUBSTITUTE(C505," ","_")</f>
        <v>__</v>
      </c>
      <c r="H505" s="20"/>
      <c r="I505" s="20"/>
      <c r="K505" s="29" t="e">
        <f aca="false">VLOOKUP(G505,model!$F$2:$K$620,6,0)</f>
        <v>#N/A</v>
      </c>
      <c r="L505" s="20" t="e">
        <f aca="false">VLOOKUP(E505,product_2!$B$2:$C$46,2,0)</f>
        <v>#N/A</v>
      </c>
    </row>
    <row r="506" s="29" customFormat="true" ht="13.8" hidden="false" customHeight="false" outlineLevel="0" collapsed="false">
      <c r="A506" s="43" t="s">
        <v>17</v>
      </c>
      <c r="B506" s="43"/>
      <c r="F506" s="29" t="str">
        <f aca="false">SUBSTITUTE(A506," ","_")&amp;"_"&amp;SUBSTITUTE(B506," ","_")&amp;"_"&amp;SUBSTITUTE(C506," ","_")&amp;"_"&amp;SUBSTITUTE(D506," ","_")</f>
        <v>FORD___</v>
      </c>
      <c r="G506" s="29" t="str">
        <f aca="false">SUBSTITUTE(A506," ","_")&amp;"_"&amp;SUBSTITUTE(B506," ","_")&amp;"_"&amp;SUBSTITUTE(C506," ","_")</f>
        <v>FORD__</v>
      </c>
      <c r="H506" s="20"/>
      <c r="I506" s="20"/>
      <c r="K506" s="29" t="e">
        <f aca="false">VLOOKUP(G506,model!$F$2:$K$620,6,0)</f>
        <v>#N/A</v>
      </c>
      <c r="L506" s="20" t="e">
        <f aca="false">VLOOKUP(E506,product_2!$B$2:$C$46,2,0)</f>
        <v>#N/A</v>
      </c>
    </row>
    <row r="507" s="29" customFormat="true" ht="13.8" hidden="false" customHeight="false" outlineLevel="0" collapsed="false">
      <c r="F507" s="29" t="str">
        <f aca="false">SUBSTITUTE(A507," ","_")&amp;"_"&amp;SUBSTITUTE(B507," ","_")&amp;"_"&amp;SUBSTITUTE(C507," ","_")&amp;"_"&amp;SUBSTITUTE(D507," ","_")</f>
        <v>___</v>
      </c>
      <c r="G507" s="29" t="str">
        <f aca="false">SUBSTITUTE(A507," ","_")&amp;"_"&amp;SUBSTITUTE(B507," ","_")&amp;"_"&amp;SUBSTITUTE(C507," ","_")</f>
        <v>__</v>
      </c>
      <c r="H507" s="20"/>
      <c r="I507" s="20"/>
      <c r="K507" s="29" t="e">
        <f aca="false">VLOOKUP(G507,model!$F$2:$K$620,6,0)</f>
        <v>#N/A</v>
      </c>
      <c r="L507" s="20" t="e">
        <f aca="false">VLOOKUP(E507,product_2!$B$2:$C$46,2,0)</f>
        <v>#N/A</v>
      </c>
    </row>
    <row r="508" s="29" customFormat="true" ht="13.8" hidden="false" customHeight="false" outlineLevel="0" collapsed="false">
      <c r="A508" s="20" t="s">
        <v>801</v>
      </c>
      <c r="B508" s="20" t="s">
        <v>788</v>
      </c>
      <c r="C508" s="20" t="s">
        <v>790</v>
      </c>
      <c r="D508" s="20" t="s">
        <v>791</v>
      </c>
      <c r="E508" s="20" t="s">
        <v>792</v>
      </c>
      <c r="F508" s="29" t="str">
        <f aca="false">SUBSTITUTE(A508," ","_")&amp;"_"&amp;SUBSTITUTE(B508," ","_")&amp;"_"&amp;SUBSTITUTE(C508," ","_")&amp;"_"&amp;SUBSTITUTE(D508," ","_")</f>
        <v>Brand__Make_Year_Model_OE_Battery_</v>
      </c>
      <c r="G508" s="29" t="str">
        <f aca="false">SUBSTITUTE(A508," ","_")&amp;"_"&amp;SUBSTITUTE(B508," ","_")&amp;"_"&amp;SUBSTITUTE(C508," ","_")</f>
        <v>Brand__Make_Year_Model</v>
      </c>
      <c r="H508" s="20" t="str">
        <f aca="false">D508</f>
        <v>OE Battery</v>
      </c>
      <c r="I508" s="20" t="str">
        <f aca="false">E508</f>
        <v>Energizer Replacement</v>
      </c>
      <c r="K508" s="29" t="e">
        <f aca="false">VLOOKUP(G508,model!$F$2:$K$620,6,0)</f>
        <v>#N/A</v>
      </c>
      <c r="L508" s="20" t="e">
        <f aca="false">VLOOKUP(E508,product_2!$B$2:$C$46,2,0)</f>
        <v>#N/A</v>
      </c>
    </row>
    <row r="509" s="29" customFormat="true" ht="13.8" hidden="false" customHeight="false" outlineLevel="0" collapsed="false">
      <c r="A509" s="20"/>
      <c r="B509" s="20"/>
      <c r="C509" s="20"/>
      <c r="D509" s="20"/>
      <c r="E509" s="20"/>
      <c r="F509" s="29" t="str">
        <f aca="false">SUBSTITUTE(A509," ","_")&amp;"_"&amp;SUBSTITUTE(B509," ","_")&amp;"_"&amp;SUBSTITUTE(C509," ","_")&amp;"_"&amp;SUBSTITUTE(D509," ","_")</f>
        <v>___</v>
      </c>
      <c r="G509" s="29" t="str">
        <f aca="false">SUBSTITUTE(A509," ","_")&amp;"_"&amp;SUBSTITUTE(B509," ","_")&amp;"_"&amp;SUBSTITUTE(C509," ","_")</f>
        <v>__</v>
      </c>
      <c r="H509" s="20"/>
      <c r="I509" s="20"/>
      <c r="K509" s="29" t="e">
        <f aca="false">VLOOKUP(G509,model!$F$2:$K$620,6,0)</f>
        <v>#N/A</v>
      </c>
      <c r="L509" s="20" t="e">
        <f aca="false">VLOOKUP(E509,product_2!$B$2:$C$46,2,0)</f>
        <v>#N/A</v>
      </c>
    </row>
    <row r="510" s="29" customFormat="true" ht="13.8" hidden="false" customHeight="false" outlineLevel="0" collapsed="false">
      <c r="A510" s="20" t="s">
        <v>17</v>
      </c>
      <c r="B510" s="20" t="s">
        <v>194</v>
      </c>
      <c r="C510" s="20" t="s">
        <v>135</v>
      </c>
      <c r="D510" s="20" t="s">
        <v>728</v>
      </c>
      <c r="E510" s="20" t="s">
        <v>805</v>
      </c>
      <c r="F510" s="29" t="str">
        <f aca="false">SUBSTITUTE(A510," ","_")&amp;"_"&amp;SUBSTITUTE(B510," ","_")&amp;"_"&amp;SUBSTITUTE(C510," ","_")&amp;"_"&amp;SUBSTITUTE(D510," ","_")</f>
        <v>FORD_Escape_2.0L/3.0L_2003_-_on_N50</v>
      </c>
      <c r="G510" s="29" t="str">
        <f aca="false">SUBSTITUTE(A510," ","_")&amp;"_"&amp;SUBSTITUTE(B510," ","_")&amp;"_"&amp;SUBSTITUTE(C510," ","_")</f>
        <v>FORD_Escape_2.0L/3.0L_2003_-_on</v>
      </c>
      <c r="H510" s="20" t="str">
        <f aca="false">D510</f>
        <v>N50</v>
      </c>
      <c r="I510" s="20" t="str">
        <f aca="false">E510</f>
        <v>D26L</v>
      </c>
      <c r="K510" s="29" t="n">
        <f aca="false">VLOOKUP(G510,model!$F$2:$K$620,6,0)</f>
        <v>127</v>
      </c>
      <c r="L510" s="20" t="n">
        <f aca="false">VLOOKUP(E510,product_2!$B$2:$C$46,2,0)</f>
        <v>0</v>
      </c>
    </row>
    <row r="511" s="29" customFormat="true" ht="13.8" hidden="false" customHeight="false" outlineLevel="0" collapsed="false">
      <c r="A511" s="20" t="s">
        <v>17</v>
      </c>
      <c r="B511" s="20" t="s">
        <v>195</v>
      </c>
      <c r="C511" s="20" t="s">
        <v>196</v>
      </c>
      <c r="D511" s="20" t="s">
        <v>719</v>
      </c>
      <c r="E511" s="20" t="s">
        <v>798</v>
      </c>
      <c r="F511" s="29" t="str">
        <f aca="false">SUBSTITUTE(A511," ","_")&amp;"_"&amp;SUBSTITUTE(B511," ","_")&amp;"_"&amp;SUBSTITUTE(C511," ","_")&amp;"_"&amp;SUBSTITUTE(D511," ","_")</f>
        <v>FORD_Escape_2.3L_1996_-_2000_NS50</v>
      </c>
      <c r="G511" s="29" t="str">
        <f aca="false">SUBSTITUTE(A511," ","_")&amp;"_"&amp;SUBSTITUTE(B511," ","_")&amp;"_"&amp;SUBSTITUTE(C511," ","_")</f>
        <v>FORD_Escape_2.3L_1996_-_2000</v>
      </c>
      <c r="H511" s="20" t="str">
        <f aca="false">D511</f>
        <v>NS50</v>
      </c>
      <c r="I511" s="20" t="str">
        <f aca="false">E511</f>
        <v>D23L</v>
      </c>
      <c r="K511" s="29" t="n">
        <f aca="false">VLOOKUP(G511,model!$F$2:$K$620,6,0)</f>
        <v>128</v>
      </c>
      <c r="L511" s="20" t="n">
        <f aca="false">VLOOKUP(E511,product_2!$B$2:$C$46,2,0)</f>
        <v>0</v>
      </c>
    </row>
    <row r="512" s="29" customFormat="true" ht="13.8" hidden="false" customHeight="false" outlineLevel="0" collapsed="false">
      <c r="A512" s="20" t="s">
        <v>17</v>
      </c>
      <c r="B512" s="20" t="s">
        <v>195</v>
      </c>
      <c r="C512" s="20" t="s">
        <v>75</v>
      </c>
      <c r="D512" s="20" t="s">
        <v>719</v>
      </c>
      <c r="E512" s="20" t="s">
        <v>798</v>
      </c>
      <c r="F512" s="29" t="str">
        <f aca="false">SUBSTITUTE(A512," ","_")&amp;"_"&amp;SUBSTITUTE(B512," ","_")&amp;"_"&amp;SUBSTITUTE(C512," ","_")&amp;"_"&amp;SUBSTITUTE(D512," ","_")</f>
        <v>FORD_Escape_2.3L_2007_-_on_NS50</v>
      </c>
      <c r="G512" s="29" t="str">
        <f aca="false">SUBSTITUTE(A512," ","_")&amp;"_"&amp;SUBSTITUTE(B512," ","_")&amp;"_"&amp;SUBSTITUTE(C512," ","_")</f>
        <v>FORD_Escape_2.3L_2007_-_on</v>
      </c>
      <c r="H512" s="20" t="str">
        <f aca="false">D512</f>
        <v>NS50</v>
      </c>
      <c r="I512" s="20" t="str">
        <f aca="false">E512</f>
        <v>D23L</v>
      </c>
      <c r="K512" s="29" t="e">
        <f aca="false">VLOOKUP(G512,model!$F$2:$K$620,6,0)</f>
        <v>#N/A</v>
      </c>
      <c r="L512" s="20" t="n">
        <f aca="false">VLOOKUP(E512,product_2!$B$2:$C$46,2,0)</f>
        <v>0</v>
      </c>
    </row>
    <row r="513" s="29" customFormat="true" ht="13.8" hidden="false" customHeight="false" outlineLevel="0" collapsed="false">
      <c r="A513" s="20" t="s">
        <v>17</v>
      </c>
      <c r="B513" s="20" t="s">
        <v>201</v>
      </c>
      <c r="C513" s="20" t="s">
        <v>75</v>
      </c>
      <c r="D513" s="20" t="s">
        <v>728</v>
      </c>
      <c r="E513" s="20" t="s">
        <v>805</v>
      </c>
      <c r="F513" s="29" t="str">
        <f aca="false">SUBSTITUTE(A513," ","_")&amp;"_"&amp;SUBSTITUTE(B513," ","_")&amp;"_"&amp;SUBSTITUTE(C513," ","_")&amp;"_"&amp;SUBSTITUTE(D513," ","_")</f>
        <v>FORD_Escape_3.0_V6_2007_-_on_N50</v>
      </c>
      <c r="G513" s="29" t="str">
        <f aca="false">SUBSTITUTE(A513," ","_")&amp;"_"&amp;SUBSTITUTE(B513," ","_")&amp;"_"&amp;SUBSTITUTE(C513," ","_")</f>
        <v>FORD_Escape_3.0_V6_2007_-_on</v>
      </c>
      <c r="H513" s="20" t="str">
        <f aca="false">D513</f>
        <v>N50</v>
      </c>
      <c r="I513" s="20" t="str">
        <f aca="false">E513</f>
        <v>D26L</v>
      </c>
      <c r="K513" s="29" t="n">
        <f aca="false">VLOOKUP(G513,model!$F$2:$K$620,6,0)</f>
        <v>133</v>
      </c>
      <c r="L513" s="20" t="n">
        <f aca="false">VLOOKUP(E513,product_2!$B$2:$C$46,2,0)</f>
        <v>0</v>
      </c>
    </row>
    <row r="514" s="29" customFormat="true" ht="13.8" hidden="false" customHeight="false" outlineLevel="0" collapsed="false">
      <c r="A514" s="20" t="s">
        <v>17</v>
      </c>
      <c r="B514" s="20" t="s">
        <v>202</v>
      </c>
      <c r="C514" s="20" t="s">
        <v>190</v>
      </c>
      <c r="D514" s="20" t="s">
        <v>722</v>
      </c>
      <c r="E514" s="20" t="s">
        <v>722</v>
      </c>
      <c r="F514" s="29" t="str">
        <f aca="false">SUBSTITUTE(A514," ","_")&amp;"_"&amp;SUBSTITUTE(B514," ","_")&amp;"_"&amp;SUBSTITUTE(C514," ","_")&amp;"_"&amp;SUBSTITUTE(D514," ","_")</f>
        <v>FORD_All_New_Escape_2.0/1.6_Ecoboost_2014_-_on_DIN66</v>
      </c>
      <c r="G514" s="29" t="str">
        <f aca="false">SUBSTITUTE(A514," ","_")&amp;"_"&amp;SUBSTITUTE(B514," ","_")&amp;"_"&amp;SUBSTITUTE(C514," ","_")</f>
        <v>FORD_All_New_Escape_2.0/1.6_Ecoboost_2014_-_on</v>
      </c>
      <c r="H514" s="20" t="str">
        <f aca="false">D514</f>
        <v>DIN66</v>
      </c>
      <c r="I514" s="20" t="str">
        <f aca="false">E514</f>
        <v>DIN66</v>
      </c>
      <c r="J514" s="29" t="n">
        <v>2001</v>
      </c>
      <c r="K514" s="29" t="n">
        <f aca="false">VLOOKUP(G514,model!$F$2:$K$620,6,0)</f>
        <v>134</v>
      </c>
      <c r="L514" s="20" t="n">
        <f aca="false">VLOOKUP(E514,product_2!$B$2:$C$46,2,0)</f>
        <v>0</v>
      </c>
    </row>
    <row r="515" s="29" customFormat="true" ht="13.8" hidden="false" customHeight="false" outlineLevel="0" collapsed="false">
      <c r="A515" s="20" t="s">
        <v>17</v>
      </c>
      <c r="B515" s="20" t="s">
        <v>203</v>
      </c>
      <c r="C515" s="20" t="s">
        <v>75</v>
      </c>
      <c r="D515" s="20" t="s">
        <v>718</v>
      </c>
      <c r="E515" s="20" t="s">
        <v>803</v>
      </c>
      <c r="F515" s="29" t="str">
        <f aca="false">SUBSTITUTE(A515," ","_")&amp;"_"&amp;SUBSTITUTE(B515," ","_")&amp;"_"&amp;SUBSTITUTE(C515," ","_")&amp;"_"&amp;SUBSTITUTE(D515," ","_")</f>
        <v>FORD_Everest_2.5/3.0_DuratorQ_2007_-_on_N70</v>
      </c>
      <c r="G515" s="29" t="str">
        <f aca="false">SUBSTITUTE(A515," ","_")&amp;"_"&amp;SUBSTITUTE(B515," ","_")&amp;"_"&amp;SUBSTITUTE(C515," ","_")</f>
        <v>FORD_Everest_2.5/3.0_DuratorQ_2007_-_on</v>
      </c>
      <c r="H515" s="20" t="str">
        <f aca="false">D515</f>
        <v>N70</v>
      </c>
      <c r="I515" s="20" t="str">
        <f aca="false">E515</f>
        <v>D31R</v>
      </c>
      <c r="K515" s="29" t="n">
        <f aca="false">VLOOKUP(G515,model!$F$2:$K$620,6,0)</f>
        <v>135</v>
      </c>
      <c r="L515" s="20" t="n">
        <f aca="false">VLOOKUP(E515,product_2!$B$2:$C$46,2,0)</f>
        <v>0</v>
      </c>
    </row>
    <row r="516" s="29" customFormat="true" ht="13.8" hidden="false" customHeight="false" outlineLevel="0" collapsed="false">
      <c r="A516" s="20" t="s">
        <v>17</v>
      </c>
      <c r="B516" s="20" t="s">
        <v>204</v>
      </c>
      <c r="C516" s="20" t="s">
        <v>91</v>
      </c>
      <c r="D516" s="20" t="s">
        <v>718</v>
      </c>
      <c r="E516" s="20" t="s">
        <v>803</v>
      </c>
      <c r="F516" s="29" t="str">
        <f aca="false">SUBSTITUTE(A516," ","_")&amp;"_"&amp;SUBSTITUTE(B516," ","_")&amp;"_"&amp;SUBSTITUTE(C516," ","_")&amp;"_"&amp;SUBSTITUTE(D516," ","_")</f>
        <v>FORD_Everest_2.3L_2000_-_on_N70</v>
      </c>
      <c r="G516" s="29" t="str">
        <f aca="false">SUBSTITUTE(A516," ","_")&amp;"_"&amp;SUBSTITUTE(B516," ","_")&amp;"_"&amp;SUBSTITUTE(C516," ","_")</f>
        <v>FORD_Everest_2.3L_2000_-_on</v>
      </c>
      <c r="H516" s="20" t="str">
        <f aca="false">D516</f>
        <v>N70</v>
      </c>
      <c r="I516" s="20" t="str">
        <f aca="false">E516</f>
        <v>D31R</v>
      </c>
      <c r="K516" s="29" t="n">
        <f aca="false">VLOOKUP(G516,model!$F$2:$K$620,6,0)</f>
        <v>136</v>
      </c>
      <c r="L516" s="20" t="n">
        <f aca="false">VLOOKUP(E516,product_2!$B$2:$C$46,2,0)</f>
        <v>0</v>
      </c>
    </row>
    <row r="517" s="29" customFormat="true" ht="13.8" hidden="false" customHeight="false" outlineLevel="0" collapsed="false">
      <c r="A517" s="20" t="s">
        <v>17</v>
      </c>
      <c r="B517" s="20" t="s">
        <v>205</v>
      </c>
      <c r="C517" s="20" t="s">
        <v>206</v>
      </c>
      <c r="D517" s="20" t="s">
        <v>722</v>
      </c>
      <c r="E517" s="20" t="s">
        <v>722</v>
      </c>
      <c r="F517" s="29" t="str">
        <f aca="false">SUBSTITUTE(A517," ","_")&amp;"_"&amp;SUBSTITUTE(B517," ","_")&amp;"_"&amp;SUBSTITUTE(C517," ","_")&amp;"_"&amp;SUBSTITUTE(D517," ","_")</f>
        <v>FORD_All_New_Everest_2.2_2015_-_on_DIN66</v>
      </c>
      <c r="G517" s="29" t="str">
        <f aca="false">SUBSTITUTE(A517," ","_")&amp;"_"&amp;SUBSTITUTE(B517," ","_")&amp;"_"&amp;SUBSTITUTE(C517," ","_")</f>
        <v>FORD_All_New_Everest_2.2_2015_-_on</v>
      </c>
      <c r="H517" s="20" t="str">
        <f aca="false">D517</f>
        <v>DIN66</v>
      </c>
      <c r="I517" s="20" t="str">
        <f aca="false">E517</f>
        <v>DIN66</v>
      </c>
      <c r="J517" s="29" t="n">
        <v>2001</v>
      </c>
      <c r="K517" s="29" t="n">
        <f aca="false">VLOOKUP(G517,model!$F$2:$K$620,6,0)</f>
        <v>137</v>
      </c>
      <c r="L517" s="20" t="n">
        <f aca="false">VLOOKUP(E517,product_2!$B$2:$C$46,2,0)</f>
        <v>0</v>
      </c>
    </row>
    <row r="518" s="29" customFormat="true" ht="13.8" hidden="false" customHeight="false" outlineLevel="0" collapsed="false">
      <c r="A518" s="20" t="s">
        <v>17</v>
      </c>
      <c r="B518" s="20" t="s">
        <v>207</v>
      </c>
      <c r="C518" s="20" t="s">
        <v>206</v>
      </c>
      <c r="D518" s="20" t="s">
        <v>730</v>
      </c>
      <c r="E518" s="20" t="s">
        <v>730</v>
      </c>
      <c r="F518" s="29" t="str">
        <f aca="false">SUBSTITUTE(A518," ","_")&amp;"_"&amp;SUBSTITUTE(B518," ","_")&amp;"_"&amp;SUBSTITUTE(C518," ","_")&amp;"_"&amp;SUBSTITUTE(D518," ","_")</f>
        <v>FORD_All_New_Everest_3.2_4x4_2015_-_on_DIN77</v>
      </c>
      <c r="G518" s="29" t="str">
        <f aca="false">SUBSTITUTE(A518," ","_")&amp;"_"&amp;SUBSTITUTE(B518," ","_")&amp;"_"&amp;SUBSTITUTE(C518," ","_")</f>
        <v>FORD_All_New_Everest_3.2_4x4_2015_-_on</v>
      </c>
      <c r="H518" s="20" t="str">
        <f aca="false">D518</f>
        <v>DIN77</v>
      </c>
      <c r="I518" s="20" t="str">
        <f aca="false">E518</f>
        <v>DIN77</v>
      </c>
      <c r="K518" s="29" t="n">
        <f aca="false">VLOOKUP(G518,model!$F$2:$K$620,6,0)</f>
        <v>138</v>
      </c>
      <c r="L518" s="20" t="n">
        <f aca="false">VLOOKUP(E518,product_2!$B$2:$C$46,2,0)</f>
        <v>0</v>
      </c>
    </row>
    <row r="519" s="29" customFormat="true" ht="13.8" hidden="false" customHeight="false" outlineLevel="0" collapsed="false">
      <c r="A519" s="20" t="s">
        <v>17</v>
      </c>
      <c r="B519" s="20" t="s">
        <v>208</v>
      </c>
      <c r="C519" s="20" t="s">
        <v>185</v>
      </c>
      <c r="D519" s="20" t="s">
        <v>747</v>
      </c>
      <c r="E519" s="20" t="s">
        <v>747</v>
      </c>
      <c r="F519" s="29" t="str">
        <f aca="false">SUBSTITUTE(A519," ","_")&amp;"_"&amp;SUBSTITUTE(B519," ","_")&amp;"_"&amp;SUBSTITUTE(C519," ","_")&amp;"_"&amp;SUBSTITUTE(D519," ","_")</f>
        <v>FORD_Expedition_1999_-_on_G65</v>
      </c>
      <c r="G519" s="29" t="str">
        <f aca="false">SUBSTITUTE(A519," ","_")&amp;"_"&amp;SUBSTITUTE(B519," ","_")&amp;"_"&amp;SUBSTITUTE(C519," ","_")</f>
        <v>FORD_Expedition_1999_-_on</v>
      </c>
      <c r="H519" s="20" t="str">
        <f aca="false">D519</f>
        <v>G65</v>
      </c>
      <c r="I519" s="20" t="str">
        <f aca="false">E519</f>
        <v>G65</v>
      </c>
      <c r="K519" s="29" t="n">
        <f aca="false">VLOOKUP(G519,model!$F$2:$K$620,6,0)</f>
        <v>139</v>
      </c>
      <c r="L519" s="20" t="n">
        <f aca="false">VLOOKUP(E519,product_2!$B$2:$C$46,2,0)</f>
        <v>0</v>
      </c>
    </row>
    <row r="520" s="29" customFormat="true" ht="13.8" hidden="false" customHeight="false" outlineLevel="0" collapsed="false">
      <c r="A520" s="20" t="s">
        <v>17</v>
      </c>
      <c r="B520" s="20" t="s">
        <v>209</v>
      </c>
      <c r="C520" s="20" t="s">
        <v>91</v>
      </c>
      <c r="D520" s="20" t="s">
        <v>747</v>
      </c>
      <c r="E520" s="20" t="s">
        <v>747</v>
      </c>
      <c r="F520" s="29" t="str">
        <f aca="false">SUBSTITUTE(A520," ","_")&amp;"_"&amp;SUBSTITUTE(B520," ","_")&amp;"_"&amp;SUBSTITUTE(C520," ","_")&amp;"_"&amp;SUBSTITUTE(D520," ","_")</f>
        <v>FORD_Explorer_2000_-_on_G65</v>
      </c>
      <c r="G520" s="29" t="str">
        <f aca="false">SUBSTITUTE(A520," ","_")&amp;"_"&amp;SUBSTITUTE(B520," ","_")&amp;"_"&amp;SUBSTITUTE(C520," ","_")</f>
        <v>FORD_Explorer_2000_-_on</v>
      </c>
      <c r="H520" s="20" t="str">
        <f aca="false">D520</f>
        <v>G65</v>
      </c>
      <c r="I520" s="20" t="str">
        <f aca="false">E520</f>
        <v>G65</v>
      </c>
      <c r="K520" s="29" t="n">
        <f aca="false">VLOOKUP(G520,model!$F$2:$K$620,6,0)</f>
        <v>140</v>
      </c>
      <c r="L520" s="20" t="n">
        <f aca="false">VLOOKUP(E520,product_2!$B$2:$C$46,2,0)</f>
        <v>0</v>
      </c>
    </row>
    <row r="521" s="29" customFormat="true" ht="13.8" hidden="false" customHeight="false" outlineLevel="0" collapsed="false">
      <c r="A521" s="20" t="s">
        <v>17</v>
      </c>
      <c r="B521" s="20" t="s">
        <v>210</v>
      </c>
      <c r="C521" s="20" t="s">
        <v>211</v>
      </c>
      <c r="D521" s="20" t="s">
        <v>749</v>
      </c>
      <c r="E521" s="20" t="s">
        <v>749</v>
      </c>
      <c r="F521" s="29" t="str">
        <f aca="false">SUBSTITUTE(A521," ","_")&amp;"_"&amp;SUBSTITUTE(B521," ","_")&amp;"_"&amp;SUBSTITUTE(C521," ","_")&amp;"_"&amp;SUBSTITUTE(D521," ","_")</f>
        <v>FORD_Explorer_2.0_Ecoboost_2012_-_on__G58</v>
      </c>
      <c r="G521" s="29" t="str">
        <f aca="false">SUBSTITUTE(A521," ","_")&amp;"_"&amp;SUBSTITUTE(B521," ","_")&amp;"_"&amp;SUBSTITUTE(C521," ","_")</f>
        <v>FORD_Explorer_2.0_Ecoboost_2012_-_on_</v>
      </c>
      <c r="H521" s="20" t="str">
        <f aca="false">D521</f>
        <v>G58</v>
      </c>
      <c r="I521" s="20" t="str">
        <f aca="false">E521</f>
        <v>G58</v>
      </c>
      <c r="K521" s="29" t="n">
        <f aca="false">VLOOKUP(G521,model!$F$2:$K$620,6,0)</f>
        <v>141</v>
      </c>
      <c r="L521" s="20" t="n">
        <f aca="false">VLOOKUP(E521,product_2!$B$2:$C$46,2,0)</f>
        <v>0</v>
      </c>
    </row>
    <row r="522" s="29" customFormat="true" ht="13.8" hidden="false" customHeight="false" outlineLevel="0" collapsed="false">
      <c r="A522" s="20" t="s">
        <v>17</v>
      </c>
      <c r="B522" s="20" t="s">
        <v>212</v>
      </c>
      <c r="C522" s="20" t="n">
        <v>2010</v>
      </c>
      <c r="D522" s="20" t="s">
        <v>747</v>
      </c>
      <c r="E522" s="20" t="s">
        <v>747</v>
      </c>
      <c r="F522" s="29" t="str">
        <f aca="false">SUBSTITUTE(A522," ","_")&amp;"_"&amp;SUBSTITUTE(B522," ","_")&amp;"_"&amp;SUBSTITUTE(C522," ","_")&amp;"_"&amp;SUBSTITUTE(D522," ","_")</f>
        <v>FORD_E-150_Chateau_Wagon_MY_2010_G65</v>
      </c>
      <c r="G522" s="29" t="str">
        <f aca="false">SUBSTITUTE(A522," ","_")&amp;"_"&amp;SUBSTITUTE(B522," ","_")&amp;"_"&amp;SUBSTITUTE(C522," ","_")</f>
        <v>FORD_E-150_Chateau_Wagon_MY_2010</v>
      </c>
      <c r="H522" s="20" t="str">
        <f aca="false">D522</f>
        <v>G65</v>
      </c>
      <c r="I522" s="20" t="str">
        <f aca="false">E522</f>
        <v>G65</v>
      </c>
      <c r="K522" s="29" t="n">
        <f aca="false">VLOOKUP(G522,model!$F$2:$K$620,6,0)</f>
        <v>142</v>
      </c>
      <c r="L522" s="20" t="n">
        <f aca="false">VLOOKUP(E522,product_2!$B$2:$C$46,2,0)</f>
        <v>0</v>
      </c>
    </row>
    <row r="523" s="29" customFormat="true" ht="13.8" hidden="false" customHeight="false" outlineLevel="0" collapsed="false">
      <c r="A523" s="20" t="s">
        <v>17</v>
      </c>
      <c r="B523" s="20" t="s">
        <v>213</v>
      </c>
      <c r="C523" s="20" t="s">
        <v>185</v>
      </c>
      <c r="D523" s="20" t="s">
        <v>747</v>
      </c>
      <c r="E523" s="20" t="s">
        <v>747</v>
      </c>
      <c r="F523" s="29" t="str">
        <f aca="false">SUBSTITUTE(A523," ","_")&amp;"_"&amp;SUBSTITUTE(B523," ","_")&amp;"_"&amp;SUBSTITUTE(C523," ","_")&amp;"_"&amp;SUBSTITUTE(D523," ","_")</f>
        <v>FORD_F150_1999_-_on_G65</v>
      </c>
      <c r="G523" s="29" t="str">
        <f aca="false">SUBSTITUTE(A523," ","_")&amp;"_"&amp;SUBSTITUTE(B523," ","_")&amp;"_"&amp;SUBSTITUTE(C523," ","_")</f>
        <v>FORD_F150_1999_-_on</v>
      </c>
      <c r="H523" s="20" t="str">
        <f aca="false">D523</f>
        <v>G65</v>
      </c>
      <c r="I523" s="20" t="str">
        <f aca="false">E523</f>
        <v>G65</v>
      </c>
      <c r="K523" s="29" t="n">
        <f aca="false">VLOOKUP(G523,model!$F$2:$K$620,6,0)</f>
        <v>143</v>
      </c>
      <c r="L523" s="20" t="n">
        <f aca="false">VLOOKUP(E523,product_2!$B$2:$C$46,2,0)</f>
        <v>0</v>
      </c>
    </row>
    <row r="524" s="29" customFormat="true" ht="13.8" hidden="false" customHeight="false" outlineLevel="0" collapsed="false">
      <c r="A524" s="20" t="s">
        <v>17</v>
      </c>
      <c r="B524" s="20" t="s">
        <v>214</v>
      </c>
      <c r="C524" s="20"/>
      <c r="D524" s="20" t="s">
        <v>747</v>
      </c>
      <c r="E524" s="20" t="s">
        <v>747</v>
      </c>
      <c r="F524" s="29" t="str">
        <f aca="false">SUBSTITUTE(A524," ","_")&amp;"_"&amp;SUBSTITUTE(B524," ","_")&amp;"_"&amp;SUBSTITUTE(C524," ","_")&amp;"_"&amp;SUBSTITUTE(D524," ","_")</f>
        <v>FORD_F150_Super_Cab_(4x4)__G65</v>
      </c>
      <c r="G524" s="29" t="str">
        <f aca="false">SUBSTITUTE(A524," ","_")&amp;"_"&amp;SUBSTITUTE(B524," ","_")&amp;"_"&amp;SUBSTITUTE(C524," ","_")</f>
        <v>FORD_F150_Super_Cab_(4x4)_</v>
      </c>
      <c r="H524" s="20" t="str">
        <f aca="false">D524</f>
        <v>G65</v>
      </c>
      <c r="I524" s="20" t="str">
        <f aca="false">E524</f>
        <v>G65</v>
      </c>
      <c r="K524" s="29" t="n">
        <f aca="false">VLOOKUP(G524,model!$F$2:$K$620,6,0)</f>
        <v>144</v>
      </c>
      <c r="L524" s="20" t="n">
        <f aca="false">VLOOKUP(E524,product_2!$B$2:$C$46,2,0)</f>
        <v>0</v>
      </c>
    </row>
    <row r="525" s="29" customFormat="true" ht="13.8" hidden="false" customHeight="false" outlineLevel="0" collapsed="false">
      <c r="A525" s="20" t="s">
        <v>17</v>
      </c>
      <c r="B525" s="20" t="s">
        <v>215</v>
      </c>
      <c r="C525" s="20" t="n">
        <v>2010</v>
      </c>
      <c r="D525" s="20" t="s">
        <v>724</v>
      </c>
      <c r="E525" s="20" t="s">
        <v>724</v>
      </c>
      <c r="F525" s="29" t="str">
        <f aca="false">SUBSTITUTE(A525," ","_")&amp;"_"&amp;SUBSTITUTE(B525," ","_")&amp;"_"&amp;SUBSTITUTE(C525," ","_")&amp;"_"&amp;SUBSTITUTE(D525," ","_")</f>
        <v>FORD_Ford_Fiesta_1.6_Poweshift_Sports_5DT_2010_DIN44</v>
      </c>
      <c r="G525" s="29" t="str">
        <f aca="false">SUBSTITUTE(A525," ","_")&amp;"_"&amp;SUBSTITUTE(B525," ","_")&amp;"_"&amp;SUBSTITUTE(C525," ","_")</f>
        <v>FORD_Ford_Fiesta_1.6_Poweshift_Sports_5DT_2010</v>
      </c>
      <c r="H525" s="20" t="str">
        <f aca="false">D525</f>
        <v>DIN44</v>
      </c>
      <c r="I525" s="20" t="str">
        <f aca="false">E525</f>
        <v>DIN44</v>
      </c>
      <c r="K525" s="29" t="n">
        <f aca="false">VLOOKUP(G525,model!$F$2:$K$620,6,0)</f>
        <v>145</v>
      </c>
      <c r="L525" s="20" t="n">
        <f aca="false">VLOOKUP(E525,product_2!$B$2:$C$46,2,0)</f>
        <v>0</v>
      </c>
    </row>
    <row r="526" s="29" customFormat="true" ht="13.8" hidden="false" customHeight="false" outlineLevel="0" collapsed="false">
      <c r="A526" s="20" t="s">
        <v>17</v>
      </c>
      <c r="B526" s="20" t="s">
        <v>216</v>
      </c>
      <c r="C526" s="20" t="n">
        <v>2010</v>
      </c>
      <c r="D526" s="20" t="s">
        <v>724</v>
      </c>
      <c r="E526" s="20" t="s">
        <v>724</v>
      </c>
      <c r="F526" s="29" t="str">
        <f aca="false">SUBSTITUTE(A526," ","_")&amp;"_"&amp;SUBSTITUTE(B526," ","_")&amp;"_"&amp;SUBSTITUTE(C526," ","_")&amp;"_"&amp;SUBSTITUTE(D526," ","_")</f>
        <v>FORD_Ford_Fiesta_1.6_Poweshift_Sports_5Dr_2010_DIN44</v>
      </c>
      <c r="G526" s="29" t="str">
        <f aca="false">SUBSTITUTE(A526," ","_")&amp;"_"&amp;SUBSTITUTE(B526," ","_")&amp;"_"&amp;SUBSTITUTE(C526," ","_")</f>
        <v>FORD_Ford_Fiesta_1.6_Poweshift_Sports_5Dr_2010</v>
      </c>
      <c r="H526" s="20" t="str">
        <f aca="false">D526</f>
        <v>DIN44</v>
      </c>
      <c r="I526" s="20" t="str">
        <f aca="false">E526</f>
        <v>DIN44</v>
      </c>
      <c r="K526" s="29" t="n">
        <f aca="false">VLOOKUP(G526,model!$F$2:$K$620,6,0)</f>
        <v>146</v>
      </c>
      <c r="L526" s="20" t="n">
        <f aca="false">VLOOKUP(E526,product_2!$B$2:$C$46,2,0)</f>
        <v>0</v>
      </c>
    </row>
    <row r="527" s="29" customFormat="true" ht="13.8" hidden="false" customHeight="false" outlineLevel="0" collapsed="false">
      <c r="A527" s="20" t="s">
        <v>17</v>
      </c>
      <c r="B527" s="20" t="s">
        <v>217</v>
      </c>
      <c r="C527" s="20" t="n">
        <v>2010</v>
      </c>
      <c r="D527" s="20" t="s">
        <v>724</v>
      </c>
      <c r="E527" s="20" t="s">
        <v>724</v>
      </c>
      <c r="F527" s="29" t="str">
        <f aca="false">SUBSTITUTE(A527," ","_")&amp;"_"&amp;SUBSTITUTE(B527," ","_")&amp;"_"&amp;SUBSTITUTE(C527," ","_")&amp;"_"&amp;SUBSTITUTE(D527," ","_")</f>
        <v>FORD_Ford_Fiesta_1.6_Poweshift_Sports_4Dr_2010_DIN44</v>
      </c>
      <c r="G527" s="29" t="str">
        <f aca="false">SUBSTITUTE(A527," ","_")&amp;"_"&amp;SUBSTITUTE(B527," ","_")&amp;"_"&amp;SUBSTITUTE(C527," ","_")</f>
        <v>FORD_Ford_Fiesta_1.6_Poweshift_Sports_4Dr_2010</v>
      </c>
      <c r="H527" s="20" t="str">
        <f aca="false">D527</f>
        <v>DIN44</v>
      </c>
      <c r="I527" s="20" t="str">
        <f aca="false">E527</f>
        <v>DIN44</v>
      </c>
      <c r="K527" s="29" t="n">
        <f aca="false">VLOOKUP(G527,model!$F$2:$K$620,6,0)</f>
        <v>147</v>
      </c>
      <c r="L527" s="20" t="n">
        <f aca="false">VLOOKUP(E527,product_2!$B$2:$C$46,2,0)</f>
        <v>0</v>
      </c>
    </row>
    <row r="528" s="29" customFormat="true" ht="13.8" hidden="false" customHeight="false" outlineLevel="0" collapsed="false">
      <c r="A528" s="20" t="s">
        <v>17</v>
      </c>
      <c r="B528" s="20" t="s">
        <v>218</v>
      </c>
      <c r="C528" s="20" t="n">
        <v>2010</v>
      </c>
      <c r="D528" s="20" t="s">
        <v>724</v>
      </c>
      <c r="E528" s="20" t="s">
        <v>724</v>
      </c>
      <c r="F528" s="29" t="str">
        <f aca="false">SUBSTITUTE(A528," ","_")&amp;"_"&amp;SUBSTITUTE(B528," ","_")&amp;"_"&amp;SUBSTITUTE(C528," ","_")&amp;"_"&amp;SUBSTITUTE(D528," ","_")</f>
        <v>FORD_Ford_Fiesta_1.6_MT_Trend_5Dr_2010_DIN44</v>
      </c>
      <c r="G528" s="29" t="str">
        <f aca="false">SUBSTITUTE(A528," ","_")&amp;"_"&amp;SUBSTITUTE(B528," ","_")&amp;"_"&amp;SUBSTITUTE(C528," ","_")</f>
        <v>FORD_Ford_Fiesta_1.6_MT_Trend_5Dr_2010</v>
      </c>
      <c r="H528" s="20" t="str">
        <f aca="false">D528</f>
        <v>DIN44</v>
      </c>
      <c r="I528" s="20" t="str">
        <f aca="false">E528</f>
        <v>DIN44</v>
      </c>
      <c r="K528" s="29" t="n">
        <f aca="false">VLOOKUP(G528,model!$F$2:$K$620,6,0)</f>
        <v>148</v>
      </c>
      <c r="L528" s="20" t="n">
        <f aca="false">VLOOKUP(E528,product_2!$B$2:$C$46,2,0)</f>
        <v>0</v>
      </c>
    </row>
    <row r="529" s="29" customFormat="true" ht="13.8" hidden="false" customHeight="false" outlineLevel="0" collapsed="false">
      <c r="A529" s="20" t="s">
        <v>17</v>
      </c>
      <c r="B529" s="20" t="s">
        <v>219</v>
      </c>
      <c r="C529" s="20" t="n">
        <v>2010</v>
      </c>
      <c r="D529" s="20" t="s">
        <v>724</v>
      </c>
      <c r="E529" s="20" t="s">
        <v>724</v>
      </c>
      <c r="F529" s="29" t="str">
        <f aca="false">SUBSTITUTE(A529," ","_")&amp;"_"&amp;SUBSTITUTE(B529," ","_")&amp;"_"&amp;SUBSTITUTE(C529," ","_")&amp;"_"&amp;SUBSTITUTE(D529," ","_")</f>
        <v>FORD_Ford_Fiesta_1.6_MT_Trend_4Dr_2010_DIN44</v>
      </c>
      <c r="G529" s="29" t="str">
        <f aca="false">SUBSTITUTE(A529," ","_")&amp;"_"&amp;SUBSTITUTE(B529," ","_")&amp;"_"&amp;SUBSTITUTE(C529," ","_")</f>
        <v>FORD_Ford_Fiesta_1.6_MT_Trend_4Dr_2010</v>
      </c>
      <c r="H529" s="20" t="str">
        <f aca="false">D529</f>
        <v>DIN44</v>
      </c>
      <c r="I529" s="20" t="str">
        <f aca="false">E529</f>
        <v>DIN44</v>
      </c>
      <c r="K529" s="29" t="n">
        <f aca="false">VLOOKUP(G529,model!$F$2:$K$620,6,0)</f>
        <v>149</v>
      </c>
      <c r="L529" s="20" t="n">
        <f aca="false">VLOOKUP(E529,product_2!$B$2:$C$46,2,0)</f>
        <v>0</v>
      </c>
    </row>
    <row r="530" s="29" customFormat="true" ht="13.8" hidden="false" customHeight="false" outlineLevel="0" collapsed="false">
      <c r="A530" s="20" t="s">
        <v>17</v>
      </c>
      <c r="B530" s="20" t="s">
        <v>220</v>
      </c>
      <c r="C530" s="20" t="n">
        <v>2010</v>
      </c>
      <c r="D530" s="20" t="s">
        <v>724</v>
      </c>
      <c r="E530" s="20" t="s">
        <v>724</v>
      </c>
      <c r="F530" s="29" t="str">
        <f aca="false">SUBSTITUTE(A530," ","_")&amp;"_"&amp;SUBSTITUTE(B530," ","_")&amp;"_"&amp;SUBSTITUTE(C530," ","_")&amp;"_"&amp;SUBSTITUTE(D530," ","_")</f>
        <v>FORD_Ford_Fiesta_1.6_MT_Style_4Dr_2010_DIN44</v>
      </c>
      <c r="G530" s="29" t="str">
        <f aca="false">SUBSTITUTE(A530," ","_")&amp;"_"&amp;SUBSTITUTE(B530," ","_")&amp;"_"&amp;SUBSTITUTE(C530," ","_")</f>
        <v>FORD_Ford_Fiesta_1.6_MT_Style_4Dr_2010</v>
      </c>
      <c r="H530" s="20" t="str">
        <f aca="false">D530</f>
        <v>DIN44</v>
      </c>
      <c r="I530" s="20" t="str">
        <f aca="false">E530</f>
        <v>DIN44</v>
      </c>
      <c r="K530" s="29" t="n">
        <f aca="false">VLOOKUP(G530,model!$F$2:$K$620,6,0)</f>
        <v>150</v>
      </c>
      <c r="L530" s="20" t="n">
        <f aca="false">VLOOKUP(E530,product_2!$B$2:$C$46,2,0)</f>
        <v>0</v>
      </c>
    </row>
    <row r="531" s="29" customFormat="true" ht="13.8" hidden="false" customHeight="false" outlineLevel="0" collapsed="false">
      <c r="A531" s="20" t="s">
        <v>17</v>
      </c>
      <c r="B531" s="20" t="s">
        <v>221</v>
      </c>
      <c r="C531" s="20" t="s">
        <v>190</v>
      </c>
      <c r="D531" s="20" t="s">
        <v>722</v>
      </c>
      <c r="E531" s="20" t="s">
        <v>722</v>
      </c>
      <c r="F531" s="29" t="str">
        <f aca="false">SUBSTITUTE(A531," ","_")&amp;"_"&amp;SUBSTITUTE(B531," ","_")&amp;"_"&amp;SUBSTITUTE(C531," ","_")&amp;"_"&amp;SUBSTITUTE(D531," ","_")</f>
        <v>FORD_Ford_Fiesta_1.0_Ecoboost_2014_-_on_DIN66</v>
      </c>
      <c r="G531" s="29" t="str">
        <f aca="false">SUBSTITUTE(A531," ","_")&amp;"_"&amp;SUBSTITUTE(B531," ","_")&amp;"_"&amp;SUBSTITUTE(C531," ","_")</f>
        <v>FORD_Ford_Fiesta_1.0_Ecoboost_2014_-_on</v>
      </c>
      <c r="H531" s="20" t="str">
        <f aca="false">D531</f>
        <v>DIN66</v>
      </c>
      <c r="I531" s="20" t="str">
        <f aca="false">E531</f>
        <v>DIN66</v>
      </c>
      <c r="J531" s="29" t="n">
        <v>2001</v>
      </c>
      <c r="K531" s="29" t="n">
        <f aca="false">VLOOKUP(G531,model!$F$2:$K$620,6,0)</f>
        <v>151</v>
      </c>
      <c r="L531" s="20" t="n">
        <f aca="false">VLOOKUP(E531,product_2!$B$2:$C$46,2,0)</f>
        <v>0</v>
      </c>
    </row>
    <row r="532" s="29" customFormat="true" ht="13.8" hidden="false" customHeight="false" outlineLevel="0" collapsed="false">
      <c r="A532" s="20" t="s">
        <v>17</v>
      </c>
      <c r="B532" s="20" t="s">
        <v>222</v>
      </c>
      <c r="C532" s="20" t="s">
        <v>223</v>
      </c>
      <c r="D532" s="20" t="s">
        <v>724</v>
      </c>
      <c r="E532" s="20" t="s">
        <v>724</v>
      </c>
      <c r="F532" s="29" t="str">
        <f aca="false">SUBSTITUTE(A532," ","_")&amp;"_"&amp;SUBSTITUTE(B532," ","_")&amp;"_"&amp;SUBSTITUTE(C532," ","_")&amp;"_"&amp;SUBSTITUTE(D532," ","_")</f>
        <v>FORD_Focus_2005_-_on_DIN44</v>
      </c>
      <c r="G532" s="29" t="str">
        <f aca="false">SUBSTITUTE(A532," ","_")&amp;"_"&amp;SUBSTITUTE(B532," ","_")&amp;"_"&amp;SUBSTITUTE(C532," ","_")</f>
        <v>FORD_Focus_2005_-_on</v>
      </c>
      <c r="H532" s="20" t="str">
        <f aca="false">D532</f>
        <v>DIN44</v>
      </c>
      <c r="I532" s="20" t="str">
        <f aca="false">E532</f>
        <v>DIN44</v>
      </c>
      <c r="K532" s="29" t="n">
        <f aca="false">VLOOKUP(G532,model!$F$2:$K$620,6,0)</f>
        <v>152</v>
      </c>
      <c r="L532" s="20" t="n">
        <f aca="false">VLOOKUP(E532,product_2!$B$2:$C$46,2,0)</f>
        <v>0</v>
      </c>
    </row>
    <row r="533" s="29" customFormat="true" ht="13.8" hidden="false" customHeight="false" outlineLevel="0" collapsed="false">
      <c r="A533" s="20" t="s">
        <v>17</v>
      </c>
      <c r="B533" s="20" t="s">
        <v>224</v>
      </c>
      <c r="C533" s="20" t="s">
        <v>223</v>
      </c>
      <c r="D533" s="20" t="s">
        <v>722</v>
      </c>
      <c r="E533" s="20" t="s">
        <v>722</v>
      </c>
      <c r="F533" s="29" t="str">
        <f aca="false">SUBSTITUTE(A533," ","_")&amp;"_"&amp;SUBSTITUTE(B533," ","_")&amp;"_"&amp;SUBSTITUTE(C533," ","_")&amp;"_"&amp;SUBSTITUTE(D533," ","_")</f>
        <v>FORD_Focus_(Diesel)_2005_-_on_DIN66</v>
      </c>
      <c r="G533" s="29" t="str">
        <f aca="false">SUBSTITUTE(A533," ","_")&amp;"_"&amp;SUBSTITUTE(B533," ","_")&amp;"_"&amp;SUBSTITUTE(C533," ","_")</f>
        <v>FORD_Focus_(Diesel)_2005_-_on</v>
      </c>
      <c r="H533" s="20" t="str">
        <f aca="false">D533</f>
        <v>DIN66</v>
      </c>
      <c r="I533" s="20" t="str">
        <f aca="false">E533</f>
        <v>DIN66</v>
      </c>
      <c r="J533" s="29" t="n">
        <v>2001</v>
      </c>
      <c r="K533" s="29" t="n">
        <f aca="false">VLOOKUP(G533,model!$F$2:$K$620,6,0)</f>
        <v>153</v>
      </c>
      <c r="L533" s="20" t="n">
        <f aca="false">VLOOKUP(E533,product_2!$B$2:$C$46,2,0)</f>
        <v>0</v>
      </c>
    </row>
    <row r="534" s="29" customFormat="true" ht="13.8" hidden="false" customHeight="false" outlineLevel="0" collapsed="false">
      <c r="A534" s="20" t="s">
        <v>17</v>
      </c>
      <c r="B534" s="20" t="s">
        <v>225</v>
      </c>
      <c r="C534" s="20" t="s">
        <v>65</v>
      </c>
      <c r="D534" s="20" t="s">
        <v>719</v>
      </c>
      <c r="E534" s="20" t="s">
        <v>798</v>
      </c>
      <c r="F534" s="29" t="str">
        <f aca="false">SUBSTITUTE(A534," ","_")&amp;"_"&amp;SUBSTITUTE(B534," ","_")&amp;"_"&amp;SUBSTITUTE(C534," ","_")&amp;"_"&amp;SUBSTITUTE(D534," ","_")</f>
        <v>FORD_LYNX_1998_-_on__NS50</v>
      </c>
      <c r="G534" s="29" t="str">
        <f aca="false">SUBSTITUTE(A534," ","_")&amp;"_"&amp;SUBSTITUTE(B534," ","_")&amp;"_"&amp;SUBSTITUTE(C534," ","_")</f>
        <v>FORD_LYNX_1998_-_on_</v>
      </c>
      <c r="H534" s="20" t="str">
        <f aca="false">D534</f>
        <v>NS50</v>
      </c>
      <c r="I534" s="20" t="str">
        <f aca="false">E534</f>
        <v>D23L</v>
      </c>
      <c r="K534" s="29" t="n">
        <f aca="false">VLOOKUP(G534,model!$F$2:$K$620,6,0)</f>
        <v>154</v>
      </c>
      <c r="L534" s="20" t="n">
        <f aca="false">VLOOKUP(E534,product_2!$B$2:$C$46,2,0)</f>
        <v>0</v>
      </c>
    </row>
    <row r="535" s="29" customFormat="true" ht="13.8" hidden="false" customHeight="false" outlineLevel="0" collapsed="false">
      <c r="A535" s="20" t="s">
        <v>17</v>
      </c>
      <c r="B535" s="20" t="s">
        <v>226</v>
      </c>
      <c r="C535" s="20" t="s">
        <v>185</v>
      </c>
      <c r="D535" s="20" t="s">
        <v>718</v>
      </c>
      <c r="E535" s="20" t="s">
        <v>803</v>
      </c>
      <c r="F535" s="29" t="str">
        <f aca="false">SUBSTITUTE(A535," ","_")&amp;"_"&amp;SUBSTITUTE(B535," ","_")&amp;"_"&amp;SUBSTITUTE(C535," ","_")&amp;"_"&amp;SUBSTITUTE(D535," ","_")</f>
        <v>FORD_Ranger_1999_-_on_N70</v>
      </c>
      <c r="G535" s="29" t="str">
        <f aca="false">SUBSTITUTE(A535," ","_")&amp;"_"&amp;SUBSTITUTE(B535," ","_")&amp;"_"&amp;SUBSTITUTE(C535," ","_")</f>
        <v>FORD_Ranger_1999_-_on</v>
      </c>
      <c r="H535" s="20" t="str">
        <f aca="false">D535</f>
        <v>N70</v>
      </c>
      <c r="I535" s="20" t="str">
        <f aca="false">E535</f>
        <v>D31R</v>
      </c>
      <c r="K535" s="29" t="n">
        <f aca="false">VLOOKUP(G535,model!$F$2:$K$620,6,0)</f>
        <v>155</v>
      </c>
      <c r="L535" s="20" t="n">
        <f aca="false">VLOOKUP(E535,product_2!$B$2:$C$46,2,0)</f>
        <v>0</v>
      </c>
    </row>
    <row r="536" s="29" customFormat="true" ht="13.8" hidden="false" customHeight="false" outlineLevel="0" collapsed="false">
      <c r="A536" s="20"/>
      <c r="B536" s="20"/>
      <c r="C536" s="20"/>
      <c r="D536" s="20"/>
      <c r="E536" s="20"/>
      <c r="F536" s="29" t="str">
        <f aca="false">SUBSTITUTE(A536," ","_")&amp;"_"&amp;SUBSTITUTE(B536," ","_")&amp;"_"&amp;SUBSTITUTE(C536," ","_")&amp;"_"&amp;SUBSTITUTE(D536," ","_")</f>
        <v>___</v>
      </c>
      <c r="G536" s="29" t="str">
        <f aca="false">SUBSTITUTE(A536," ","_")&amp;"_"&amp;SUBSTITUTE(B536," ","_")&amp;"_"&amp;SUBSTITUTE(C536," ","_")</f>
        <v>__</v>
      </c>
      <c r="H536" s="20"/>
      <c r="I536" s="20"/>
      <c r="K536" s="29" t="e">
        <f aca="false">VLOOKUP(G536,model!$F$2:$K$620,6,0)</f>
        <v>#N/A</v>
      </c>
      <c r="L536" s="20" t="e">
        <f aca="false">VLOOKUP(E536,product_2!$B$2:$C$46,2,0)</f>
        <v>#N/A</v>
      </c>
    </row>
    <row r="537" s="31" customFormat="true" ht="13.8" hidden="false" customHeight="false" outlineLevel="0" collapsed="false">
      <c r="F537" s="29" t="str">
        <f aca="false">SUBSTITUTE(A537," ","_")&amp;"_"&amp;SUBSTITUTE(B537," ","_")&amp;"_"&amp;SUBSTITUTE(C537," ","_")&amp;"_"&amp;SUBSTITUTE(D537," ","_")</f>
        <v>___</v>
      </c>
      <c r="G537" s="29" t="str">
        <f aca="false">SUBSTITUTE(A537," ","_")&amp;"_"&amp;SUBSTITUTE(B537," ","_")&amp;"_"&amp;SUBSTITUTE(C537," ","_")</f>
        <v>__</v>
      </c>
      <c r="H537" s="20"/>
      <c r="I537" s="20"/>
      <c r="K537" s="29" t="e">
        <f aca="false">VLOOKUP(G537,model!$F$2:$K$620,6,0)</f>
        <v>#N/A</v>
      </c>
      <c r="L537" s="20" t="e">
        <f aca="false">VLOOKUP(E537,product_2!$B$2:$C$46,2,0)</f>
        <v>#N/A</v>
      </c>
    </row>
    <row r="538" s="29" customFormat="true" ht="13.8" hidden="false" customHeight="false" outlineLevel="0" collapsed="false">
      <c r="A538" s="43" t="s">
        <v>11</v>
      </c>
      <c r="B538" s="43"/>
      <c r="F538" s="29" t="str">
        <f aca="false">SUBSTITUTE(A538," ","_")&amp;"_"&amp;SUBSTITUTE(B538," ","_")&amp;"_"&amp;SUBSTITUTE(C538," ","_")&amp;"_"&amp;SUBSTITUTE(D538," ","_")</f>
        <v>CHRYSLER___</v>
      </c>
      <c r="G538" s="29" t="str">
        <f aca="false">SUBSTITUTE(A538," ","_")&amp;"_"&amp;SUBSTITUTE(B538," ","_")&amp;"_"&amp;SUBSTITUTE(C538," ","_")</f>
        <v>CHRYSLER__</v>
      </c>
      <c r="H538" s="20"/>
      <c r="I538" s="20"/>
      <c r="K538" s="29" t="e">
        <f aca="false">VLOOKUP(G538,model!$F$2:$K$620,6,0)</f>
        <v>#N/A</v>
      </c>
      <c r="L538" s="20" t="e">
        <f aca="false">VLOOKUP(E538,product_2!$B$2:$C$46,2,0)</f>
        <v>#N/A</v>
      </c>
    </row>
    <row r="539" s="29" customFormat="true" ht="13.8" hidden="false" customHeight="false" outlineLevel="0" collapsed="false">
      <c r="F539" s="29" t="str">
        <f aca="false">SUBSTITUTE(A539," ","_")&amp;"_"&amp;SUBSTITUTE(B539," ","_")&amp;"_"&amp;SUBSTITUTE(C539," ","_")&amp;"_"&amp;SUBSTITUTE(D539," ","_")</f>
        <v>___</v>
      </c>
      <c r="G539" s="29" t="str">
        <f aca="false">SUBSTITUTE(A539," ","_")&amp;"_"&amp;SUBSTITUTE(B539," ","_")&amp;"_"&amp;SUBSTITUTE(C539," ","_")</f>
        <v>__</v>
      </c>
      <c r="H539" s="20"/>
      <c r="I539" s="20"/>
      <c r="K539" s="29" t="e">
        <f aca="false">VLOOKUP(G539,model!$F$2:$K$620,6,0)</f>
        <v>#N/A</v>
      </c>
      <c r="L539" s="20" t="e">
        <f aca="false">VLOOKUP(E539,product_2!$B$2:$C$46,2,0)</f>
        <v>#N/A</v>
      </c>
    </row>
    <row r="540" s="29" customFormat="true" ht="13.8" hidden="false" customHeight="false" outlineLevel="0" collapsed="false">
      <c r="A540" s="20" t="s">
        <v>801</v>
      </c>
      <c r="B540" s="20" t="s">
        <v>788</v>
      </c>
      <c r="C540" s="20" t="s">
        <v>790</v>
      </c>
      <c r="D540" s="20" t="s">
        <v>791</v>
      </c>
      <c r="E540" s="20" t="s">
        <v>792</v>
      </c>
      <c r="F540" s="29" t="str">
        <f aca="false">SUBSTITUTE(A540," ","_")&amp;"_"&amp;SUBSTITUTE(B540," ","_")&amp;"_"&amp;SUBSTITUTE(C540," ","_")&amp;"_"&amp;SUBSTITUTE(D540," ","_")</f>
        <v>Brand__Make_Year_Model_OE_Battery_</v>
      </c>
      <c r="G540" s="29" t="str">
        <f aca="false">SUBSTITUTE(A540," ","_")&amp;"_"&amp;SUBSTITUTE(B540," ","_")&amp;"_"&amp;SUBSTITUTE(C540," ","_")</f>
        <v>Brand__Make_Year_Model</v>
      </c>
      <c r="H540" s="20" t="str">
        <f aca="false">D540</f>
        <v>OE Battery</v>
      </c>
      <c r="I540" s="20" t="str">
        <f aca="false">E540</f>
        <v>Energizer Replacement</v>
      </c>
      <c r="K540" s="29" t="e">
        <f aca="false">VLOOKUP(G540,model!$F$2:$K$620,6,0)</f>
        <v>#N/A</v>
      </c>
      <c r="L540" s="20" t="e">
        <f aca="false">VLOOKUP(E540,product_2!$B$2:$C$46,2,0)</f>
        <v>#N/A</v>
      </c>
    </row>
    <row r="541" s="29" customFormat="true" ht="13.8" hidden="false" customHeight="false" outlineLevel="0" collapsed="false">
      <c r="A541" s="20"/>
      <c r="B541" s="20"/>
      <c r="C541" s="20"/>
      <c r="D541" s="20"/>
      <c r="E541" s="20"/>
      <c r="F541" s="29" t="str">
        <f aca="false">SUBSTITUTE(A541," ","_")&amp;"_"&amp;SUBSTITUTE(B541," ","_")&amp;"_"&amp;SUBSTITUTE(C541," ","_")&amp;"_"&amp;SUBSTITUTE(D541," ","_")</f>
        <v>___</v>
      </c>
      <c r="G541" s="29" t="str">
        <f aca="false">SUBSTITUTE(A541," ","_")&amp;"_"&amp;SUBSTITUTE(B541," ","_")&amp;"_"&amp;SUBSTITUTE(C541," ","_")</f>
        <v>__</v>
      </c>
      <c r="H541" s="20"/>
      <c r="I541" s="20"/>
      <c r="K541" s="29" t="e">
        <f aca="false">VLOOKUP(G541,model!$F$2:$K$620,6,0)</f>
        <v>#N/A</v>
      </c>
      <c r="L541" s="20" t="e">
        <f aca="false">VLOOKUP(E541,product_2!$B$2:$C$46,2,0)</f>
        <v>#N/A</v>
      </c>
    </row>
    <row r="542" s="29" customFormat="true" ht="13.8" hidden="false" customHeight="false" outlineLevel="0" collapsed="false">
      <c r="A542" s="20" t="s">
        <v>11</v>
      </c>
      <c r="B542" s="20" t="s">
        <v>152</v>
      </c>
      <c r="C542" s="20" t="s">
        <v>61</v>
      </c>
      <c r="D542" s="20" t="s">
        <v>728</v>
      </c>
      <c r="E542" s="20" t="s">
        <v>805</v>
      </c>
      <c r="F542" s="29" t="str">
        <f aca="false">SUBSTITUTE(A542," ","_")&amp;"_"&amp;SUBSTITUTE(B542," ","_")&amp;"_"&amp;SUBSTITUTE(C542," ","_")&amp;"_"&amp;SUBSTITUTE(D542," ","_")</f>
        <v>CHRYSLER_Caravan_1996_-_on_N50</v>
      </c>
      <c r="G542" s="29" t="str">
        <f aca="false">SUBSTITUTE(A542," ","_")&amp;"_"&amp;SUBSTITUTE(B542," ","_")&amp;"_"&amp;SUBSTITUTE(C542," ","_")</f>
        <v>CHRYSLER_Caravan_1996_-_on</v>
      </c>
      <c r="H542" s="20" t="str">
        <f aca="false">D542</f>
        <v>N50</v>
      </c>
      <c r="I542" s="20" t="str">
        <f aca="false">E542</f>
        <v>D26L</v>
      </c>
      <c r="K542" s="29" t="n">
        <f aca="false">VLOOKUP(G542,model!$F$2:$K$620,6,0)</f>
        <v>91</v>
      </c>
      <c r="L542" s="20" t="n">
        <f aca="false">VLOOKUP(E542,product_2!$B$2:$C$46,2,0)</f>
        <v>0</v>
      </c>
    </row>
    <row r="543" s="29" customFormat="true" ht="13.8" hidden="false" customHeight="false" outlineLevel="0" collapsed="false">
      <c r="A543" s="20" t="s">
        <v>11</v>
      </c>
      <c r="B543" s="20" t="s">
        <v>153</v>
      </c>
      <c r="C543" s="20" t="s">
        <v>61</v>
      </c>
      <c r="D543" s="20" t="s">
        <v>728</v>
      </c>
      <c r="E543" s="20" t="s">
        <v>805</v>
      </c>
      <c r="F543" s="29" t="str">
        <f aca="false">SUBSTITUTE(A543," ","_")&amp;"_"&amp;SUBSTITUTE(B543," ","_")&amp;"_"&amp;SUBSTITUTE(C543," ","_")&amp;"_"&amp;SUBSTITUTE(D543," ","_")</f>
        <v>CHRYSLER_Dakota_1996_-_on_N50</v>
      </c>
      <c r="G543" s="29" t="str">
        <f aca="false">SUBSTITUTE(A543," ","_")&amp;"_"&amp;SUBSTITUTE(B543," ","_")&amp;"_"&amp;SUBSTITUTE(C543," ","_")</f>
        <v>CHRYSLER_Dakota_1996_-_on</v>
      </c>
      <c r="H543" s="20" t="str">
        <f aca="false">D543</f>
        <v>N50</v>
      </c>
      <c r="I543" s="20" t="str">
        <f aca="false">E543</f>
        <v>D26L</v>
      </c>
      <c r="K543" s="29" t="n">
        <f aca="false">VLOOKUP(G543,model!$F$2:$K$620,6,0)</f>
        <v>92</v>
      </c>
      <c r="L543" s="20" t="n">
        <f aca="false">VLOOKUP(E543,product_2!$B$2:$C$46,2,0)</f>
        <v>0</v>
      </c>
    </row>
    <row r="544" s="29" customFormat="true" ht="13.8" hidden="false" customHeight="false" outlineLevel="0" collapsed="false">
      <c r="A544" s="20" t="s">
        <v>11</v>
      </c>
      <c r="B544" s="20" t="s">
        <v>154</v>
      </c>
      <c r="C544" s="20"/>
      <c r="D544" s="20" t="s">
        <v>747</v>
      </c>
      <c r="E544" s="20" t="s">
        <v>747</v>
      </c>
      <c r="F544" s="29" t="str">
        <f aca="false">SUBSTITUTE(A544," ","_")&amp;"_"&amp;SUBSTITUTE(B544," ","_")&amp;"_"&amp;SUBSTITUTE(C544," ","_")&amp;"_"&amp;SUBSTITUTE(D544," ","_")</f>
        <v>CHRYSLER_Durango__G65</v>
      </c>
      <c r="G544" s="29" t="str">
        <f aca="false">SUBSTITUTE(A544," ","_")&amp;"_"&amp;SUBSTITUTE(B544," ","_")&amp;"_"&amp;SUBSTITUTE(C544," ","_")</f>
        <v>CHRYSLER_Durango_</v>
      </c>
      <c r="H544" s="20" t="str">
        <f aca="false">D544</f>
        <v>G65</v>
      </c>
      <c r="I544" s="20" t="str">
        <f aca="false">E544</f>
        <v>G65</v>
      </c>
      <c r="K544" s="29" t="n">
        <f aca="false">VLOOKUP(G544,model!$F$2:$K$620,6,0)</f>
        <v>93</v>
      </c>
      <c r="L544" s="20" t="n">
        <f aca="false">VLOOKUP(E544,product_2!$B$2:$C$46,2,0)</f>
        <v>0</v>
      </c>
    </row>
    <row r="545" s="29" customFormat="true" ht="13.8" hidden="false" customHeight="false" outlineLevel="0" collapsed="false">
      <c r="A545" s="20" t="s">
        <v>11</v>
      </c>
      <c r="B545" s="20" t="s">
        <v>155</v>
      </c>
      <c r="C545" s="20" t="s">
        <v>61</v>
      </c>
      <c r="D545" s="20" t="s">
        <v>728</v>
      </c>
      <c r="E545" s="20" t="s">
        <v>805</v>
      </c>
      <c r="F545" s="29" t="str">
        <f aca="false">SUBSTITUTE(A545," ","_")&amp;"_"&amp;SUBSTITUTE(B545," ","_")&amp;"_"&amp;SUBSTITUTE(C545," ","_")&amp;"_"&amp;SUBSTITUTE(D545," ","_")</f>
        <v>CHRYSLER_Grand_Cherokee_1996_-_on_N50</v>
      </c>
      <c r="G545" s="29" t="str">
        <f aca="false">SUBSTITUTE(A545," ","_")&amp;"_"&amp;SUBSTITUTE(B545," ","_")&amp;"_"&amp;SUBSTITUTE(C545," ","_")</f>
        <v>CHRYSLER_Grand_Cherokee_1996_-_on</v>
      </c>
      <c r="H545" s="20" t="str">
        <f aca="false">D545</f>
        <v>N50</v>
      </c>
      <c r="I545" s="20" t="str">
        <f aca="false">E545</f>
        <v>D26L</v>
      </c>
      <c r="K545" s="29" t="n">
        <f aca="false">VLOOKUP(G545,model!$F$2:$K$620,6,0)</f>
        <v>94</v>
      </c>
      <c r="L545" s="20" t="n">
        <f aca="false">VLOOKUP(E545,product_2!$B$2:$C$46,2,0)</f>
        <v>0</v>
      </c>
    </row>
    <row r="546" s="29" customFormat="true" ht="13.8" hidden="false" customHeight="false" outlineLevel="0" collapsed="false">
      <c r="A546" s="20" t="s">
        <v>11</v>
      </c>
      <c r="B546" s="28" t="s">
        <v>156</v>
      </c>
      <c r="C546" s="20"/>
      <c r="D546" s="20" t="s">
        <v>747</v>
      </c>
      <c r="E546" s="20" t="s">
        <v>747</v>
      </c>
      <c r="F546" s="29" t="str">
        <f aca="false">SUBSTITUTE(A546," ","_")&amp;"_"&amp;SUBSTITUTE(B546," ","_")&amp;"_"&amp;SUBSTITUTE(C546," ","_")&amp;"_"&amp;SUBSTITUTE(D546," ","_")</f>
        <v>CHRYSLER_Grand_Cherokke__G65</v>
      </c>
      <c r="G546" s="29" t="str">
        <f aca="false">SUBSTITUTE(A546," ","_")&amp;"_"&amp;SUBSTITUTE(B546," ","_")&amp;"_"&amp;SUBSTITUTE(C546," ","_")</f>
        <v>CHRYSLER_Grand_Cherokke_</v>
      </c>
      <c r="H546" s="20" t="str">
        <f aca="false">D546</f>
        <v>G65</v>
      </c>
      <c r="I546" s="20" t="str">
        <f aca="false">E546</f>
        <v>G65</v>
      </c>
      <c r="K546" s="29" t="n">
        <f aca="false">VLOOKUP(G546,model!$F$2:$K$620,6,0)</f>
        <v>95</v>
      </c>
      <c r="L546" s="20" t="n">
        <f aca="false">VLOOKUP(E546,product_2!$B$2:$C$46,2,0)</f>
        <v>0</v>
      </c>
    </row>
    <row r="547" s="29" customFormat="true" ht="13.8" hidden="false" customHeight="false" outlineLevel="0" collapsed="false">
      <c r="A547" s="20" t="s">
        <v>11</v>
      </c>
      <c r="B547" s="20" t="s">
        <v>157</v>
      </c>
      <c r="C547" s="20" t="s">
        <v>75</v>
      </c>
      <c r="D547" s="20" t="s">
        <v>722</v>
      </c>
      <c r="E547" s="20" t="s">
        <v>722</v>
      </c>
      <c r="F547" s="29" t="str">
        <f aca="false">SUBSTITUTE(A547," ","_")&amp;"_"&amp;SUBSTITUTE(B547," ","_")&amp;"_"&amp;SUBSTITUTE(C547," ","_")&amp;"_"&amp;SUBSTITUTE(D547," ","_")</f>
        <v>CHRYSLER_Pacifica_2007_-_on_DIN66</v>
      </c>
      <c r="G547" s="29" t="str">
        <f aca="false">SUBSTITUTE(A547," ","_")&amp;"_"&amp;SUBSTITUTE(B547," ","_")&amp;"_"&amp;SUBSTITUTE(C547," ","_")</f>
        <v>CHRYSLER_Pacifica_2007_-_on</v>
      </c>
      <c r="H547" s="20" t="str">
        <f aca="false">D547</f>
        <v>DIN66</v>
      </c>
      <c r="I547" s="20" t="str">
        <f aca="false">E547</f>
        <v>DIN66</v>
      </c>
      <c r="J547" s="29" t="n">
        <v>2001</v>
      </c>
      <c r="K547" s="29" t="n">
        <f aca="false">VLOOKUP(G547,model!$F$2:$K$620,6,0)</f>
        <v>96</v>
      </c>
      <c r="L547" s="20" t="n">
        <f aca="false">VLOOKUP(E547,product_2!$B$2:$C$46,2,0)</f>
        <v>0</v>
      </c>
    </row>
    <row r="548" s="29" customFormat="true" ht="13.8" hidden="false" customHeight="false" outlineLevel="0" collapsed="false">
      <c r="A548" s="20" t="s">
        <v>11</v>
      </c>
      <c r="B548" s="20" t="s">
        <v>158</v>
      </c>
      <c r="C548" s="20" t="s">
        <v>61</v>
      </c>
      <c r="D548" s="20" t="s">
        <v>728</v>
      </c>
      <c r="E548" s="20" t="s">
        <v>805</v>
      </c>
      <c r="F548" s="29" t="str">
        <f aca="false">SUBSTITUTE(A548," ","_")&amp;"_"&amp;SUBSTITUTE(B548," ","_")&amp;"_"&amp;SUBSTITUTE(C548," ","_")&amp;"_"&amp;SUBSTITUTE(D548," ","_")</f>
        <v>CHRYSLER_Ram_1996_-_on_N50</v>
      </c>
      <c r="G548" s="29" t="str">
        <f aca="false">SUBSTITUTE(A548," ","_")&amp;"_"&amp;SUBSTITUTE(B548," ","_")&amp;"_"&amp;SUBSTITUTE(C548," ","_")</f>
        <v>CHRYSLER_Ram_1996_-_on</v>
      </c>
      <c r="H548" s="20" t="str">
        <f aca="false">D548</f>
        <v>N50</v>
      </c>
      <c r="I548" s="20" t="str">
        <f aca="false">E548</f>
        <v>D26L</v>
      </c>
      <c r="K548" s="29" t="n">
        <f aca="false">VLOOKUP(G548,model!$F$2:$K$620,6,0)</f>
        <v>97</v>
      </c>
      <c r="L548" s="20" t="n">
        <f aca="false">VLOOKUP(E548,product_2!$B$2:$C$46,2,0)</f>
        <v>0</v>
      </c>
    </row>
    <row r="549" s="29" customFormat="true" ht="13.8" hidden="false" customHeight="false" outlineLevel="0" collapsed="false">
      <c r="A549" s="20" t="s">
        <v>11</v>
      </c>
      <c r="B549" s="20" t="s">
        <v>159</v>
      </c>
      <c r="C549" s="20" t="s">
        <v>61</v>
      </c>
      <c r="D549" s="20" t="s">
        <v>718</v>
      </c>
      <c r="E549" s="20" t="s">
        <v>797</v>
      </c>
      <c r="F549" s="29" t="str">
        <f aca="false">SUBSTITUTE(A549," ","_")&amp;"_"&amp;SUBSTITUTE(B549," ","_")&amp;"_"&amp;SUBSTITUTE(C549," ","_")&amp;"_"&amp;SUBSTITUTE(D549," ","_")</f>
        <v>CHRYSLER_Ram_Charger_(Diesel)_1996_-_on_N70</v>
      </c>
      <c r="G549" s="29" t="str">
        <f aca="false">SUBSTITUTE(A549," ","_")&amp;"_"&amp;SUBSTITUTE(B549," ","_")&amp;"_"&amp;SUBSTITUTE(C549," ","_")</f>
        <v>CHRYSLER_Ram_Charger_(Diesel)_1996_-_on</v>
      </c>
      <c r="H549" s="20" t="str">
        <f aca="false">D549</f>
        <v>N70</v>
      </c>
      <c r="I549" s="20" t="str">
        <f aca="false">E549</f>
        <v>D31L</v>
      </c>
      <c r="K549" s="29" t="n">
        <f aca="false">VLOOKUP(G549,model!$F$2:$K$620,6,0)</f>
        <v>98</v>
      </c>
      <c r="L549" s="20" t="n">
        <f aca="false">VLOOKUP(E549,product_2!$B$2:$C$46,2,0)</f>
        <v>0</v>
      </c>
    </row>
    <row r="550" s="29" customFormat="true" ht="13.8" hidden="false" customHeight="false" outlineLevel="0" collapsed="false">
      <c r="A550" s="20" t="s">
        <v>11</v>
      </c>
      <c r="B550" s="20" t="s">
        <v>160</v>
      </c>
      <c r="C550" s="20" t="s">
        <v>61</v>
      </c>
      <c r="D550" s="20" t="s">
        <v>728</v>
      </c>
      <c r="E550" s="20" t="s">
        <v>805</v>
      </c>
      <c r="F550" s="29" t="str">
        <f aca="false">SUBSTITUTE(A550," ","_")&amp;"_"&amp;SUBSTITUTE(B550," ","_")&amp;"_"&amp;SUBSTITUTE(C550," ","_")&amp;"_"&amp;SUBSTITUTE(D550," ","_")</f>
        <v>CHRYSLER_Ram_Charger_(Gasoline)__1996_-_on_N50</v>
      </c>
      <c r="G550" s="29" t="str">
        <f aca="false">SUBSTITUTE(A550," ","_")&amp;"_"&amp;SUBSTITUTE(B550," ","_")&amp;"_"&amp;SUBSTITUTE(C550," ","_")</f>
        <v>CHRYSLER_Ram_Charger_(Gasoline)__1996_-_on</v>
      </c>
      <c r="H550" s="20" t="str">
        <f aca="false">D550</f>
        <v>N50</v>
      </c>
      <c r="I550" s="20" t="str">
        <f aca="false">E550</f>
        <v>D26L</v>
      </c>
      <c r="K550" s="29" t="n">
        <f aca="false">VLOOKUP(G550,model!$F$2:$K$620,6,0)</f>
        <v>99</v>
      </c>
      <c r="L550" s="20" t="n">
        <f aca="false">VLOOKUP(E550,product_2!$B$2:$C$46,2,0)</f>
        <v>0</v>
      </c>
    </row>
    <row r="551" s="29" customFormat="true" ht="13.8" hidden="false" customHeight="false" outlineLevel="0" collapsed="false">
      <c r="A551" s="20" t="s">
        <v>11</v>
      </c>
      <c r="B551" s="20" t="s">
        <v>161</v>
      </c>
      <c r="C551" s="20"/>
      <c r="D551" s="20" t="s">
        <v>722</v>
      </c>
      <c r="E551" s="20" t="s">
        <v>722</v>
      </c>
      <c r="F551" s="29" t="str">
        <f aca="false">SUBSTITUTE(A551," ","_")&amp;"_"&amp;SUBSTITUTE(B551," ","_")&amp;"_"&amp;SUBSTITUTE(C551," ","_")&amp;"_"&amp;SUBSTITUTE(D551," ","_")</f>
        <v>CHRYSLER_Sebring___DIN66</v>
      </c>
      <c r="G551" s="29" t="str">
        <f aca="false">SUBSTITUTE(A551," ","_")&amp;"_"&amp;SUBSTITUTE(B551," ","_")&amp;"_"&amp;SUBSTITUTE(C551," ","_")</f>
        <v>CHRYSLER_Sebring__</v>
      </c>
      <c r="H551" s="20" t="str">
        <f aca="false">D551</f>
        <v>DIN66</v>
      </c>
      <c r="I551" s="20" t="str">
        <f aca="false">E551</f>
        <v>DIN66</v>
      </c>
      <c r="J551" s="29" t="n">
        <v>2001</v>
      </c>
      <c r="K551" s="29" t="n">
        <f aca="false">VLOOKUP(G551,model!$F$2:$K$620,6,0)</f>
        <v>100</v>
      </c>
      <c r="L551" s="20" t="n">
        <f aca="false">VLOOKUP(E551,product_2!$B$2:$C$46,2,0)</f>
        <v>0</v>
      </c>
    </row>
    <row r="552" s="29" customFormat="true" ht="13.8" hidden="false" customHeight="false" outlineLevel="0" collapsed="false">
      <c r="A552" s="20" t="s">
        <v>11</v>
      </c>
      <c r="B552" s="20" t="s">
        <v>162</v>
      </c>
      <c r="C552" s="20" t="s">
        <v>75</v>
      </c>
      <c r="D552" s="20" t="s">
        <v>722</v>
      </c>
      <c r="E552" s="20" t="s">
        <v>722</v>
      </c>
      <c r="F552" s="29" t="str">
        <f aca="false">SUBSTITUTE(A552," ","_")&amp;"_"&amp;SUBSTITUTE(B552," ","_")&amp;"_"&amp;SUBSTITUTE(C552," ","_")&amp;"_"&amp;SUBSTITUTE(D552," ","_")</f>
        <v>CHRYSLER_Town_&amp;_Country_2007_-_on_DIN66</v>
      </c>
      <c r="G552" s="29" t="str">
        <f aca="false">SUBSTITUTE(A552," ","_")&amp;"_"&amp;SUBSTITUTE(B552," ","_")&amp;"_"&amp;SUBSTITUTE(C552," ","_")</f>
        <v>CHRYSLER_Town_&amp;_Country_2007_-_on</v>
      </c>
      <c r="H552" s="20" t="str">
        <f aca="false">D552</f>
        <v>DIN66</v>
      </c>
      <c r="I552" s="20" t="str">
        <f aca="false">E552</f>
        <v>DIN66</v>
      </c>
      <c r="J552" s="29" t="n">
        <v>2001</v>
      </c>
      <c r="K552" s="29" t="n">
        <f aca="false">VLOOKUP(G552,model!$F$2:$K$620,6,0)</f>
        <v>101</v>
      </c>
      <c r="L552" s="20" t="n">
        <f aca="false">VLOOKUP(E552,product_2!$B$2:$C$46,2,0)</f>
        <v>0</v>
      </c>
    </row>
    <row r="553" s="29" customFormat="true" ht="13.8" hidden="false" customHeight="false" outlineLevel="0" collapsed="false">
      <c r="A553" s="20"/>
      <c r="B553" s="20"/>
      <c r="C553" s="20"/>
      <c r="D553" s="20"/>
      <c r="E553" s="20"/>
      <c r="F553" s="29" t="str">
        <f aca="false">SUBSTITUTE(A553," ","_")&amp;"_"&amp;SUBSTITUTE(B553," ","_")&amp;"_"&amp;SUBSTITUTE(C553," ","_")&amp;"_"&amp;SUBSTITUTE(D553," ","_")</f>
        <v>___</v>
      </c>
      <c r="G553" s="29" t="str">
        <f aca="false">SUBSTITUTE(A553," ","_")&amp;"_"&amp;SUBSTITUTE(B553," ","_")&amp;"_"&amp;SUBSTITUTE(C553," ","_")</f>
        <v>__</v>
      </c>
      <c r="H553" s="20"/>
      <c r="I553" s="20"/>
      <c r="K553" s="29" t="e">
        <f aca="false">VLOOKUP(G553,model!$F$2:$K$620,6,0)</f>
        <v>#N/A</v>
      </c>
      <c r="L553" s="20" t="e">
        <f aca="false">VLOOKUP(E553,product_2!$B$2:$C$46,2,0)</f>
        <v>#N/A</v>
      </c>
    </row>
    <row r="554" s="31" customFormat="true" ht="13.8" hidden="false" customHeight="false" outlineLevel="0" collapsed="false">
      <c r="F554" s="29" t="str">
        <f aca="false">SUBSTITUTE(A554," ","_")&amp;"_"&amp;SUBSTITUTE(B554," ","_")&amp;"_"&amp;SUBSTITUTE(C554," ","_")&amp;"_"&amp;SUBSTITUTE(D554," ","_")</f>
        <v>___</v>
      </c>
      <c r="G554" s="29" t="str">
        <f aca="false">SUBSTITUTE(A554," ","_")&amp;"_"&amp;SUBSTITUTE(B554," ","_")&amp;"_"&amp;SUBSTITUTE(C554," ","_")</f>
        <v>__</v>
      </c>
      <c r="H554" s="20"/>
      <c r="I554" s="20"/>
      <c r="K554" s="29" t="e">
        <f aca="false">VLOOKUP(G554,model!$F$2:$K$620,6,0)</f>
        <v>#N/A</v>
      </c>
      <c r="L554" s="20" t="e">
        <f aca="false">VLOOKUP(E554,product_2!$B$2:$C$46,2,0)</f>
        <v>#N/A</v>
      </c>
    </row>
    <row r="555" s="29" customFormat="true" ht="13.8" hidden="false" customHeight="false" outlineLevel="0" collapsed="false">
      <c r="A555" s="43" t="s">
        <v>12</v>
      </c>
      <c r="B555" s="43"/>
      <c r="F555" s="29" t="str">
        <f aca="false">SUBSTITUTE(A555," ","_")&amp;"_"&amp;SUBSTITUTE(B555," ","_")&amp;"_"&amp;SUBSTITUTE(C555," ","_")&amp;"_"&amp;SUBSTITUTE(D555," ","_")</f>
        <v>DAEWOO___</v>
      </c>
      <c r="G555" s="29" t="str">
        <f aca="false">SUBSTITUTE(A555," ","_")&amp;"_"&amp;SUBSTITUTE(B555," ","_")&amp;"_"&amp;SUBSTITUTE(C555," ","_")</f>
        <v>DAEWOO__</v>
      </c>
      <c r="H555" s="20"/>
      <c r="I555" s="20"/>
      <c r="K555" s="29" t="e">
        <f aca="false">VLOOKUP(G555,model!$F$2:$K$620,6,0)</f>
        <v>#N/A</v>
      </c>
      <c r="L555" s="20" t="e">
        <f aca="false">VLOOKUP(E555,product_2!$B$2:$C$46,2,0)</f>
        <v>#N/A</v>
      </c>
    </row>
    <row r="556" s="29" customFormat="true" ht="13.8" hidden="false" customHeight="false" outlineLevel="0" collapsed="false">
      <c r="F556" s="29" t="str">
        <f aca="false">SUBSTITUTE(A556," ","_")&amp;"_"&amp;SUBSTITUTE(B556," ","_")&amp;"_"&amp;SUBSTITUTE(C556," ","_")&amp;"_"&amp;SUBSTITUTE(D556," ","_")</f>
        <v>___</v>
      </c>
      <c r="G556" s="29" t="str">
        <f aca="false">SUBSTITUTE(A556," ","_")&amp;"_"&amp;SUBSTITUTE(B556," ","_")&amp;"_"&amp;SUBSTITUTE(C556," ","_")</f>
        <v>__</v>
      </c>
      <c r="H556" s="20"/>
      <c r="I556" s="20"/>
      <c r="K556" s="29" t="e">
        <f aca="false">VLOOKUP(G556,model!$F$2:$K$620,6,0)</f>
        <v>#N/A</v>
      </c>
      <c r="L556" s="20" t="e">
        <f aca="false">VLOOKUP(E556,product_2!$B$2:$C$46,2,0)</f>
        <v>#N/A</v>
      </c>
    </row>
    <row r="557" s="29" customFormat="true" ht="13.8" hidden="false" customHeight="false" outlineLevel="0" collapsed="false">
      <c r="A557" s="20" t="s">
        <v>801</v>
      </c>
      <c r="B557" s="20" t="s">
        <v>788</v>
      </c>
      <c r="C557" s="20" t="s">
        <v>790</v>
      </c>
      <c r="D557" s="20" t="s">
        <v>791</v>
      </c>
      <c r="E557" s="20" t="s">
        <v>792</v>
      </c>
      <c r="F557" s="29" t="str">
        <f aca="false">SUBSTITUTE(A557," ","_")&amp;"_"&amp;SUBSTITUTE(B557," ","_")&amp;"_"&amp;SUBSTITUTE(C557," ","_")&amp;"_"&amp;SUBSTITUTE(D557," ","_")</f>
        <v>Brand__Make_Year_Model_OE_Battery_</v>
      </c>
      <c r="G557" s="29" t="str">
        <f aca="false">SUBSTITUTE(A557," ","_")&amp;"_"&amp;SUBSTITUTE(B557," ","_")&amp;"_"&amp;SUBSTITUTE(C557," ","_")</f>
        <v>Brand__Make_Year_Model</v>
      </c>
      <c r="H557" s="20" t="str">
        <f aca="false">D557</f>
        <v>OE Battery</v>
      </c>
      <c r="I557" s="20" t="str">
        <f aca="false">E557</f>
        <v>Energizer Replacement</v>
      </c>
      <c r="K557" s="29" t="e">
        <f aca="false">VLOOKUP(G557,model!$F$2:$K$620,6,0)</f>
        <v>#N/A</v>
      </c>
      <c r="L557" s="20" t="e">
        <f aca="false">VLOOKUP(E557,product_2!$B$2:$C$46,2,0)</f>
        <v>#N/A</v>
      </c>
    </row>
    <row r="558" s="29" customFormat="true" ht="13.8" hidden="false" customHeight="false" outlineLevel="0" collapsed="false">
      <c r="A558" s="20"/>
      <c r="B558" s="20"/>
      <c r="C558" s="20"/>
      <c r="D558" s="20"/>
      <c r="E558" s="20"/>
      <c r="F558" s="29" t="str">
        <f aca="false">SUBSTITUTE(A558," ","_")&amp;"_"&amp;SUBSTITUTE(B558," ","_")&amp;"_"&amp;SUBSTITUTE(C558," ","_")&amp;"_"&amp;SUBSTITUTE(D558," ","_")</f>
        <v>___</v>
      </c>
      <c r="G558" s="29" t="str">
        <f aca="false">SUBSTITUTE(A558," ","_")&amp;"_"&amp;SUBSTITUTE(B558," ","_")&amp;"_"&amp;SUBSTITUTE(C558," ","_")</f>
        <v>__</v>
      </c>
      <c r="H558" s="20"/>
      <c r="I558" s="20"/>
      <c r="K558" s="29" t="e">
        <f aca="false">VLOOKUP(G558,model!$F$2:$K$620,6,0)</f>
        <v>#N/A</v>
      </c>
      <c r="L558" s="20" t="e">
        <f aca="false">VLOOKUP(E558,product_2!$B$2:$C$46,2,0)</f>
        <v>#N/A</v>
      </c>
    </row>
    <row r="559" s="29" customFormat="true" ht="13.8" hidden="false" customHeight="false" outlineLevel="0" collapsed="false">
      <c r="A559" s="20" t="s">
        <v>12</v>
      </c>
      <c r="B559" s="20" t="s">
        <v>163</v>
      </c>
      <c r="C559" s="20" t="s">
        <v>164</v>
      </c>
      <c r="D559" s="20" t="s">
        <v>719</v>
      </c>
      <c r="E559" s="20" t="s">
        <v>798</v>
      </c>
      <c r="F559" s="29" t="str">
        <f aca="false">SUBSTITUTE(A559," ","_")&amp;"_"&amp;SUBSTITUTE(B559," ","_")&amp;"_"&amp;SUBSTITUTE(C559," ","_")&amp;"_"&amp;SUBSTITUTE(D559," ","_")</f>
        <v>DAEWOO_Cielo_1996_-_1999_NS50</v>
      </c>
      <c r="G559" s="29" t="str">
        <f aca="false">SUBSTITUTE(A559," ","_")&amp;"_"&amp;SUBSTITUTE(B559," ","_")&amp;"_"&amp;SUBSTITUTE(C559," ","_")</f>
        <v>DAEWOO_Cielo_1996_-_1999</v>
      </c>
      <c r="H559" s="20" t="str">
        <f aca="false">D559</f>
        <v>NS50</v>
      </c>
      <c r="I559" s="20" t="str">
        <f aca="false">E559</f>
        <v>D23L</v>
      </c>
      <c r="K559" s="29" t="n">
        <f aca="false">VLOOKUP(G559,model!$F$2:$K$620,6,0)</f>
        <v>102</v>
      </c>
      <c r="L559" s="20" t="n">
        <f aca="false">VLOOKUP(E559,product_2!$B$2:$C$46,2,0)</f>
        <v>0</v>
      </c>
    </row>
    <row r="560" s="29" customFormat="true" ht="13.8" hidden="false" customHeight="false" outlineLevel="0" collapsed="false">
      <c r="A560" s="20" t="s">
        <v>12</v>
      </c>
      <c r="B560" s="20" t="s">
        <v>165</v>
      </c>
      <c r="C560" s="20" t="s">
        <v>166</v>
      </c>
      <c r="D560" s="20" t="s">
        <v>719</v>
      </c>
      <c r="E560" s="20" t="s">
        <v>798</v>
      </c>
      <c r="F560" s="29" t="str">
        <f aca="false">SUBSTITUTE(A560," ","_")&amp;"_"&amp;SUBSTITUTE(B560," ","_")&amp;"_"&amp;SUBSTITUTE(C560," ","_")&amp;"_"&amp;SUBSTITUTE(D560," ","_")</f>
        <v>DAEWOO_Espero_1995_-_1999_NS50</v>
      </c>
      <c r="G560" s="29" t="str">
        <f aca="false">SUBSTITUTE(A560," ","_")&amp;"_"&amp;SUBSTITUTE(B560," ","_")&amp;"_"&amp;SUBSTITUTE(C560," ","_")</f>
        <v>DAEWOO_Espero_1995_-_1999</v>
      </c>
      <c r="H560" s="20" t="str">
        <f aca="false">D560</f>
        <v>NS50</v>
      </c>
      <c r="I560" s="20" t="str">
        <f aca="false">E560</f>
        <v>D23L</v>
      </c>
      <c r="K560" s="29" t="n">
        <f aca="false">VLOOKUP(G560,model!$F$2:$K$620,6,0)</f>
        <v>103</v>
      </c>
      <c r="L560" s="20" t="n">
        <f aca="false">VLOOKUP(E560,product_2!$B$2:$C$46,2,0)</f>
        <v>0</v>
      </c>
    </row>
    <row r="561" s="29" customFormat="true" ht="13.8" hidden="false" customHeight="false" outlineLevel="0" collapsed="false">
      <c r="A561" s="20" t="s">
        <v>12</v>
      </c>
      <c r="B561" s="20" t="s">
        <v>167</v>
      </c>
      <c r="C561" s="20" t="s">
        <v>164</v>
      </c>
      <c r="D561" s="20" t="s">
        <v>728</v>
      </c>
      <c r="E561" s="20" t="s">
        <v>805</v>
      </c>
      <c r="F561" s="29" t="str">
        <f aca="false">SUBSTITUTE(A561," ","_")&amp;"_"&amp;SUBSTITUTE(B561," ","_")&amp;"_"&amp;SUBSTITUTE(C561," ","_")&amp;"_"&amp;SUBSTITUTE(D561," ","_")</f>
        <v>DAEWOO_Prince_1996_-_1999_N50</v>
      </c>
      <c r="G561" s="29" t="str">
        <f aca="false">SUBSTITUTE(A561," ","_")&amp;"_"&amp;SUBSTITUTE(B561," ","_")&amp;"_"&amp;SUBSTITUTE(C561," ","_")</f>
        <v>DAEWOO_Prince_1996_-_1999</v>
      </c>
      <c r="H561" s="20" t="str">
        <f aca="false">D561</f>
        <v>N50</v>
      </c>
      <c r="I561" s="20" t="str">
        <f aca="false">E561</f>
        <v>D26L</v>
      </c>
      <c r="K561" s="29" t="n">
        <f aca="false">VLOOKUP(G561,model!$F$2:$K$620,6,0)</f>
        <v>104</v>
      </c>
      <c r="L561" s="20" t="n">
        <f aca="false">VLOOKUP(E561,product_2!$B$2:$C$46,2,0)</f>
        <v>0</v>
      </c>
    </row>
    <row r="562" s="29" customFormat="true" ht="13.8" hidden="false" customHeight="false" outlineLevel="0" collapsed="false">
      <c r="A562" s="20" t="s">
        <v>12</v>
      </c>
      <c r="B562" s="20" t="s">
        <v>168</v>
      </c>
      <c r="C562" s="20" t="s">
        <v>169</v>
      </c>
      <c r="D562" s="20" t="s">
        <v>719</v>
      </c>
      <c r="E562" s="20" t="s">
        <v>798</v>
      </c>
      <c r="F562" s="29" t="str">
        <f aca="false">SUBSTITUTE(A562," ","_")&amp;"_"&amp;SUBSTITUTE(B562," ","_")&amp;"_"&amp;SUBSTITUTE(C562," ","_")&amp;"_"&amp;SUBSTITUTE(D562," ","_")</f>
        <v>DAEWOO_Racer_1994_-_1999_NS50</v>
      </c>
      <c r="G562" s="29" t="str">
        <f aca="false">SUBSTITUTE(A562," ","_")&amp;"_"&amp;SUBSTITUTE(B562," ","_")&amp;"_"&amp;SUBSTITUTE(C562," ","_")</f>
        <v>DAEWOO_Racer_1994_-_1999</v>
      </c>
      <c r="H562" s="20" t="str">
        <f aca="false">D562</f>
        <v>NS50</v>
      </c>
      <c r="I562" s="20" t="str">
        <f aca="false">E562</f>
        <v>D23L</v>
      </c>
      <c r="K562" s="29" t="n">
        <f aca="false">VLOOKUP(G562,model!$F$2:$K$620,6,0)</f>
        <v>105</v>
      </c>
      <c r="L562" s="20" t="n">
        <f aca="false">VLOOKUP(E562,product_2!$B$2:$C$46,2,0)</f>
        <v>0</v>
      </c>
    </row>
    <row r="563" s="29" customFormat="true" ht="13.8" hidden="false" customHeight="false" outlineLevel="0" collapsed="false">
      <c r="A563" s="20" t="s">
        <v>12</v>
      </c>
      <c r="B563" s="20" t="s">
        <v>170</v>
      </c>
      <c r="C563" s="20" t="s">
        <v>171</v>
      </c>
      <c r="D563" s="20" t="s">
        <v>728</v>
      </c>
      <c r="E563" s="20" t="s">
        <v>805</v>
      </c>
      <c r="F563" s="29" t="str">
        <f aca="false">SUBSTITUTE(A563," ","_")&amp;"_"&amp;SUBSTITUTE(B563," ","_")&amp;"_"&amp;SUBSTITUTE(C563," ","_")&amp;"_"&amp;SUBSTITUTE(D563," ","_")</f>
        <v>DAEWOO_Super_Saloon_1989_-_1999_N50</v>
      </c>
      <c r="G563" s="29" t="str">
        <f aca="false">SUBSTITUTE(A563," ","_")&amp;"_"&amp;SUBSTITUTE(B563," ","_")&amp;"_"&amp;SUBSTITUTE(C563," ","_")</f>
        <v>DAEWOO_Super_Saloon_1989_-_1999</v>
      </c>
      <c r="H563" s="20" t="str">
        <f aca="false">D563</f>
        <v>N50</v>
      </c>
      <c r="I563" s="20" t="str">
        <f aca="false">E563</f>
        <v>D26L</v>
      </c>
      <c r="K563" s="29" t="n">
        <f aca="false">VLOOKUP(G563,model!$F$2:$K$620,6,0)</f>
        <v>106</v>
      </c>
      <c r="L563" s="20" t="n">
        <f aca="false">VLOOKUP(E563,product_2!$B$2:$C$46,2,0)</f>
        <v>0</v>
      </c>
    </row>
    <row r="564" s="29" customFormat="true" ht="13.8" hidden="false" customHeight="false" outlineLevel="0" collapsed="false">
      <c r="A564" s="20"/>
      <c r="B564" s="20"/>
      <c r="C564" s="20"/>
      <c r="D564" s="20"/>
      <c r="E564" s="20"/>
      <c r="F564" s="29" t="str">
        <f aca="false">SUBSTITUTE(A564," ","_")&amp;"_"&amp;SUBSTITUTE(B564," ","_")&amp;"_"&amp;SUBSTITUTE(C564," ","_")&amp;"_"&amp;SUBSTITUTE(D564," ","_")</f>
        <v>___</v>
      </c>
      <c r="G564" s="29" t="str">
        <f aca="false">SUBSTITUTE(A564," ","_")&amp;"_"&amp;SUBSTITUTE(B564," ","_")&amp;"_"&amp;SUBSTITUTE(C564," ","_")</f>
        <v>__</v>
      </c>
      <c r="H564" s="20"/>
      <c r="I564" s="20"/>
      <c r="K564" s="29" t="e">
        <f aca="false">VLOOKUP(G564,model!$F$2:$K$620,6,0)</f>
        <v>#N/A</v>
      </c>
      <c r="L564" s="20" t="e">
        <f aca="false">VLOOKUP(E564,product_2!$B$2:$C$46,2,0)</f>
        <v>#N/A</v>
      </c>
    </row>
    <row r="565" s="31" customFormat="true" ht="13.8" hidden="false" customHeight="false" outlineLevel="0" collapsed="false">
      <c r="F565" s="29" t="str">
        <f aca="false">SUBSTITUTE(A565," ","_")&amp;"_"&amp;SUBSTITUTE(B565," ","_")&amp;"_"&amp;SUBSTITUTE(C565," ","_")&amp;"_"&amp;SUBSTITUTE(D565," ","_")</f>
        <v>___</v>
      </c>
      <c r="G565" s="29" t="str">
        <f aca="false">SUBSTITUTE(A565," ","_")&amp;"_"&amp;SUBSTITUTE(B565," ","_")&amp;"_"&amp;SUBSTITUTE(C565," ","_")</f>
        <v>__</v>
      </c>
      <c r="H565" s="20"/>
      <c r="I565" s="20"/>
      <c r="K565" s="29" t="e">
        <f aca="false">VLOOKUP(G565,model!$F$2:$K$620,6,0)</f>
        <v>#N/A</v>
      </c>
      <c r="L565" s="20" t="e">
        <f aca="false">VLOOKUP(E565,product_2!$B$2:$C$46,2,0)</f>
        <v>#N/A</v>
      </c>
    </row>
    <row r="566" s="29" customFormat="true" ht="13.8" hidden="false" customHeight="false" outlineLevel="0" collapsed="false">
      <c r="A566" s="43" t="s">
        <v>13</v>
      </c>
      <c r="B566" s="43"/>
      <c r="F566" s="29" t="str">
        <f aca="false">SUBSTITUTE(A566," ","_")&amp;"_"&amp;SUBSTITUTE(B566," ","_")&amp;"_"&amp;SUBSTITUTE(C566," ","_")&amp;"_"&amp;SUBSTITUTE(D566," ","_")</f>
        <v>DAIHATSU___</v>
      </c>
      <c r="G566" s="29" t="str">
        <f aca="false">SUBSTITUTE(A566," ","_")&amp;"_"&amp;SUBSTITUTE(B566," ","_")&amp;"_"&amp;SUBSTITUTE(C566," ","_")</f>
        <v>DAIHATSU__</v>
      </c>
      <c r="H566" s="20"/>
      <c r="I566" s="20"/>
      <c r="K566" s="29" t="e">
        <f aca="false">VLOOKUP(G566,model!$F$2:$K$620,6,0)</f>
        <v>#N/A</v>
      </c>
      <c r="L566" s="20" t="e">
        <f aca="false">VLOOKUP(E566,product_2!$B$2:$C$46,2,0)</f>
        <v>#N/A</v>
      </c>
    </row>
    <row r="567" s="29" customFormat="true" ht="13.8" hidden="false" customHeight="false" outlineLevel="0" collapsed="false">
      <c r="F567" s="29" t="str">
        <f aca="false">SUBSTITUTE(A567," ","_")&amp;"_"&amp;SUBSTITUTE(B567," ","_")&amp;"_"&amp;SUBSTITUTE(C567," ","_")&amp;"_"&amp;SUBSTITUTE(D567," ","_")</f>
        <v>___</v>
      </c>
      <c r="G567" s="29" t="str">
        <f aca="false">SUBSTITUTE(A567," ","_")&amp;"_"&amp;SUBSTITUTE(B567," ","_")&amp;"_"&amp;SUBSTITUTE(C567," ","_")</f>
        <v>__</v>
      </c>
      <c r="H567" s="20"/>
      <c r="I567" s="20"/>
      <c r="K567" s="29" t="e">
        <f aca="false">VLOOKUP(G567,model!$F$2:$K$620,6,0)</f>
        <v>#N/A</v>
      </c>
      <c r="L567" s="20" t="e">
        <f aca="false">VLOOKUP(E567,product_2!$B$2:$C$46,2,0)</f>
        <v>#N/A</v>
      </c>
    </row>
    <row r="568" s="29" customFormat="true" ht="13.8" hidden="false" customHeight="false" outlineLevel="0" collapsed="false">
      <c r="A568" s="20" t="s">
        <v>801</v>
      </c>
      <c r="B568" s="20" t="s">
        <v>788</v>
      </c>
      <c r="C568" s="20" t="s">
        <v>790</v>
      </c>
      <c r="D568" s="20" t="s">
        <v>791</v>
      </c>
      <c r="E568" s="20" t="s">
        <v>792</v>
      </c>
      <c r="F568" s="29" t="str">
        <f aca="false">SUBSTITUTE(A568," ","_")&amp;"_"&amp;SUBSTITUTE(B568," ","_")&amp;"_"&amp;SUBSTITUTE(C568," ","_")&amp;"_"&amp;SUBSTITUTE(D568," ","_")</f>
        <v>Brand__Make_Year_Model_OE_Battery_</v>
      </c>
      <c r="G568" s="29" t="str">
        <f aca="false">SUBSTITUTE(A568," ","_")&amp;"_"&amp;SUBSTITUTE(B568," ","_")&amp;"_"&amp;SUBSTITUTE(C568," ","_")</f>
        <v>Brand__Make_Year_Model</v>
      </c>
      <c r="H568" s="20" t="str">
        <f aca="false">D568</f>
        <v>OE Battery</v>
      </c>
      <c r="I568" s="20" t="str">
        <f aca="false">E568</f>
        <v>Energizer Replacement</v>
      </c>
      <c r="K568" s="29" t="e">
        <f aca="false">VLOOKUP(G568,model!$F$2:$K$620,6,0)</f>
        <v>#N/A</v>
      </c>
      <c r="L568" s="20" t="e">
        <f aca="false">VLOOKUP(E568,product_2!$B$2:$C$46,2,0)</f>
        <v>#N/A</v>
      </c>
    </row>
    <row r="569" s="29" customFormat="true" ht="13.8" hidden="false" customHeight="false" outlineLevel="0" collapsed="false">
      <c r="A569" s="20"/>
      <c r="B569" s="20"/>
      <c r="C569" s="20"/>
      <c r="D569" s="20"/>
      <c r="E569" s="20"/>
      <c r="F569" s="29" t="str">
        <f aca="false">SUBSTITUTE(A569," ","_")&amp;"_"&amp;SUBSTITUTE(B569," ","_")&amp;"_"&amp;SUBSTITUTE(C569," ","_")&amp;"_"&amp;SUBSTITUTE(D569," ","_")</f>
        <v>___</v>
      </c>
      <c r="G569" s="29" t="str">
        <f aca="false">SUBSTITUTE(A569," ","_")&amp;"_"&amp;SUBSTITUTE(B569," ","_")&amp;"_"&amp;SUBSTITUTE(C569," ","_")</f>
        <v>__</v>
      </c>
      <c r="H569" s="20"/>
      <c r="I569" s="20"/>
      <c r="K569" s="29" t="e">
        <f aca="false">VLOOKUP(G569,model!$F$2:$K$620,6,0)</f>
        <v>#N/A</v>
      </c>
      <c r="L569" s="20" t="e">
        <f aca="false">VLOOKUP(E569,product_2!$B$2:$C$46,2,0)</f>
        <v>#N/A</v>
      </c>
    </row>
    <row r="570" s="29" customFormat="true" ht="13.8" hidden="false" customHeight="false" outlineLevel="0" collapsed="false">
      <c r="A570" s="20" t="s">
        <v>13</v>
      </c>
      <c r="B570" s="20" t="s">
        <v>172</v>
      </c>
      <c r="C570" s="20" t="s">
        <v>173</v>
      </c>
      <c r="D570" s="20" t="s">
        <v>720</v>
      </c>
      <c r="E570" s="20" t="s">
        <v>787</v>
      </c>
      <c r="F570" s="29" t="str">
        <f aca="false">SUBSTITUTE(A570," ","_")&amp;"_"&amp;SUBSTITUTE(B570," ","_")&amp;"_"&amp;SUBSTITUTE(C570," ","_")&amp;"_"&amp;SUBSTITUTE(D570," ","_")</f>
        <v>DAIHATSU_Charade_1991_-_1999_NS60</v>
      </c>
      <c r="G570" s="29" t="str">
        <f aca="false">SUBSTITUTE(A570," ","_")&amp;"_"&amp;SUBSTITUTE(B570," ","_")&amp;"_"&amp;SUBSTITUTE(C570," ","_")</f>
        <v>DAIHATSU_Charade_1991_-_1999</v>
      </c>
      <c r="H570" s="20" t="str">
        <f aca="false">D570</f>
        <v>NS60</v>
      </c>
      <c r="I570" s="20" t="str">
        <f aca="false">E570</f>
        <v>B24L</v>
      </c>
      <c r="J570" s="29" t="n">
        <v>1985</v>
      </c>
      <c r="K570" s="29" t="n">
        <f aca="false">VLOOKUP(G570,model!$F$2:$K$620,6,0)</f>
        <v>107</v>
      </c>
      <c r="L570" s="20" t="n">
        <f aca="false">VLOOKUP(E570,product_2!$B$2:$C$46,2,0)</f>
        <v>0</v>
      </c>
    </row>
    <row r="571" s="29" customFormat="true" ht="13.8" hidden="false" customHeight="false" outlineLevel="0" collapsed="false">
      <c r="A571" s="20" t="s">
        <v>13</v>
      </c>
      <c r="B571" s="20" t="s">
        <v>174</v>
      </c>
      <c r="C571" s="20" t="s">
        <v>175</v>
      </c>
      <c r="D571" s="20" t="s">
        <v>720</v>
      </c>
      <c r="E571" s="20" t="s">
        <v>787</v>
      </c>
      <c r="F571" s="29" t="str">
        <f aca="false">SUBSTITUTE(A571," ","_")&amp;"_"&amp;SUBSTITUTE(B571," ","_")&amp;"_"&amp;SUBSTITUTE(C571," ","_")&amp;"_"&amp;SUBSTITUTE(D571," ","_")</f>
        <v>DAIHATSU_Feroza_1989_-_on_NS60</v>
      </c>
      <c r="G571" s="29" t="str">
        <f aca="false">SUBSTITUTE(A571," ","_")&amp;"_"&amp;SUBSTITUTE(B571," ","_")&amp;"_"&amp;SUBSTITUTE(C571," ","_")</f>
        <v>DAIHATSU_Feroza_1989_-_on</v>
      </c>
      <c r="H571" s="20" t="str">
        <f aca="false">D571</f>
        <v>NS60</v>
      </c>
      <c r="I571" s="20" t="str">
        <f aca="false">E571</f>
        <v>B24L</v>
      </c>
      <c r="J571" s="29" t="n">
        <v>1985</v>
      </c>
      <c r="K571" s="29" t="n">
        <f aca="false">VLOOKUP(G571,model!$F$2:$K$620,6,0)</f>
        <v>108</v>
      </c>
      <c r="L571" s="20" t="n">
        <f aca="false">VLOOKUP(E571,product_2!$B$2:$C$46,2,0)</f>
        <v>0</v>
      </c>
    </row>
    <row r="572" s="29" customFormat="true" ht="13.8" hidden="false" customHeight="false" outlineLevel="0" collapsed="false">
      <c r="A572" s="20" t="s">
        <v>13</v>
      </c>
      <c r="B572" s="20" t="s">
        <v>176</v>
      </c>
      <c r="C572" s="20" t="s">
        <v>171</v>
      </c>
      <c r="D572" s="20" t="s">
        <v>720</v>
      </c>
      <c r="E572" s="20" t="s">
        <v>787</v>
      </c>
      <c r="F572" s="29" t="str">
        <f aca="false">SUBSTITUTE(A572," ","_")&amp;"_"&amp;SUBSTITUTE(B572," ","_")&amp;"_"&amp;SUBSTITUTE(C572," ","_")&amp;"_"&amp;SUBSTITUTE(D572," ","_")</f>
        <v>DAIHATSU_Hi_Jet__1989_-_1999_NS60</v>
      </c>
      <c r="G572" s="29" t="str">
        <f aca="false">SUBSTITUTE(A572," ","_")&amp;"_"&amp;SUBSTITUTE(B572," ","_")&amp;"_"&amp;SUBSTITUTE(C572," ","_")</f>
        <v>DAIHATSU_Hi_Jet__1989_-_1999</v>
      </c>
      <c r="H572" s="20" t="str">
        <f aca="false">D572</f>
        <v>NS60</v>
      </c>
      <c r="I572" s="20" t="str">
        <f aca="false">E572</f>
        <v>B24L</v>
      </c>
      <c r="J572" s="29" t="n">
        <v>1985</v>
      </c>
      <c r="K572" s="29" t="n">
        <f aca="false">VLOOKUP(G572,model!$F$2:$K$620,6,0)</f>
        <v>109</v>
      </c>
      <c r="L572" s="20" t="n">
        <f aca="false">VLOOKUP(E572,product_2!$B$2:$C$46,2,0)</f>
        <v>0</v>
      </c>
    </row>
    <row r="573" s="29" customFormat="true" ht="13.8" hidden="false" customHeight="false" outlineLevel="0" collapsed="false">
      <c r="A573" s="20"/>
      <c r="B573" s="20"/>
      <c r="C573" s="20"/>
      <c r="D573" s="20"/>
      <c r="E573" s="20"/>
      <c r="F573" s="29" t="str">
        <f aca="false">SUBSTITUTE(A573," ","_")&amp;"_"&amp;SUBSTITUTE(B573," ","_")&amp;"_"&amp;SUBSTITUTE(C573," ","_")&amp;"_"&amp;SUBSTITUTE(D573," ","_")</f>
        <v>___</v>
      </c>
      <c r="G573" s="29" t="str">
        <f aca="false">SUBSTITUTE(A573," ","_")&amp;"_"&amp;SUBSTITUTE(B573," ","_")&amp;"_"&amp;SUBSTITUTE(C573," ","_")</f>
        <v>__</v>
      </c>
      <c r="H573" s="20"/>
      <c r="I573" s="20"/>
      <c r="K573" s="29" t="e">
        <f aca="false">VLOOKUP(G573,model!$F$2:$K$620,6,0)</f>
        <v>#N/A</v>
      </c>
      <c r="L573" s="20" t="e">
        <f aca="false">VLOOKUP(E573,product_2!$B$2:$C$46,2,0)</f>
        <v>#N/A</v>
      </c>
    </row>
    <row r="574" s="31" customFormat="true" ht="13.8" hidden="false" customHeight="false" outlineLevel="0" collapsed="false">
      <c r="F574" s="29" t="str">
        <f aca="false">SUBSTITUTE(A574," ","_")&amp;"_"&amp;SUBSTITUTE(B574," ","_")&amp;"_"&amp;SUBSTITUTE(C574," ","_")&amp;"_"&amp;SUBSTITUTE(D574," ","_")</f>
        <v>___</v>
      </c>
      <c r="G574" s="29" t="str">
        <f aca="false">SUBSTITUTE(A574," ","_")&amp;"_"&amp;SUBSTITUTE(B574," ","_")&amp;"_"&amp;SUBSTITUTE(C574," ","_")</f>
        <v>__</v>
      </c>
      <c r="H574" s="20"/>
      <c r="I574" s="20"/>
      <c r="K574" s="29" t="e">
        <f aca="false">VLOOKUP(G574,model!$F$2:$K$620,6,0)</f>
        <v>#N/A</v>
      </c>
      <c r="L574" s="20" t="e">
        <f aca="false">VLOOKUP(E574,product_2!$B$2:$C$46,2,0)</f>
        <v>#N/A</v>
      </c>
    </row>
    <row r="575" s="29" customFormat="true" ht="13.8" hidden="false" customHeight="false" outlineLevel="0" collapsed="false">
      <c r="A575" s="43" t="s">
        <v>14</v>
      </c>
      <c r="B575" s="43"/>
      <c r="F575" s="29" t="str">
        <f aca="false">SUBSTITUTE(A575," ","_")&amp;"_"&amp;SUBSTITUTE(B575," ","_")&amp;"_"&amp;SUBSTITUTE(C575," ","_")&amp;"_"&amp;SUBSTITUTE(D575," ","_")</f>
        <v>DODGE___</v>
      </c>
      <c r="G575" s="29" t="str">
        <f aca="false">SUBSTITUTE(A575," ","_")&amp;"_"&amp;SUBSTITUTE(B575," ","_")&amp;"_"&amp;SUBSTITUTE(C575," ","_")</f>
        <v>DODGE__</v>
      </c>
      <c r="H575" s="20"/>
      <c r="I575" s="20"/>
      <c r="K575" s="29" t="e">
        <f aca="false">VLOOKUP(G575,model!$F$2:$K$620,6,0)</f>
        <v>#N/A</v>
      </c>
      <c r="L575" s="20" t="e">
        <f aca="false">VLOOKUP(E575,product_2!$B$2:$C$46,2,0)</f>
        <v>#N/A</v>
      </c>
    </row>
    <row r="576" s="29" customFormat="true" ht="13.8" hidden="false" customHeight="false" outlineLevel="0" collapsed="false">
      <c r="F576" s="29" t="str">
        <f aca="false">SUBSTITUTE(A576," ","_")&amp;"_"&amp;SUBSTITUTE(B576," ","_")&amp;"_"&amp;SUBSTITUTE(C576," ","_")&amp;"_"&amp;SUBSTITUTE(D576," ","_")</f>
        <v>___</v>
      </c>
      <c r="G576" s="29" t="str">
        <f aca="false">SUBSTITUTE(A576," ","_")&amp;"_"&amp;SUBSTITUTE(B576," ","_")&amp;"_"&amp;SUBSTITUTE(C576," ","_")</f>
        <v>__</v>
      </c>
      <c r="H576" s="20"/>
      <c r="I576" s="20"/>
      <c r="K576" s="29" t="e">
        <f aca="false">VLOOKUP(G576,model!$F$2:$K$620,6,0)</f>
        <v>#N/A</v>
      </c>
      <c r="L576" s="20" t="e">
        <f aca="false">VLOOKUP(E576,product_2!$B$2:$C$46,2,0)</f>
        <v>#N/A</v>
      </c>
    </row>
    <row r="577" s="29" customFormat="true" ht="13.8" hidden="false" customHeight="false" outlineLevel="0" collapsed="false">
      <c r="A577" s="20" t="s">
        <v>801</v>
      </c>
      <c r="B577" s="20" t="s">
        <v>788</v>
      </c>
      <c r="C577" s="20" t="s">
        <v>790</v>
      </c>
      <c r="D577" s="20" t="s">
        <v>791</v>
      </c>
      <c r="E577" s="20" t="s">
        <v>792</v>
      </c>
      <c r="F577" s="29" t="str">
        <f aca="false">SUBSTITUTE(A577," ","_")&amp;"_"&amp;SUBSTITUTE(B577," ","_")&amp;"_"&amp;SUBSTITUTE(C577," ","_")&amp;"_"&amp;SUBSTITUTE(D577," ","_")</f>
        <v>Brand__Make_Year_Model_OE_Battery_</v>
      </c>
      <c r="G577" s="29" t="str">
        <f aca="false">SUBSTITUTE(A577," ","_")&amp;"_"&amp;SUBSTITUTE(B577," ","_")&amp;"_"&amp;SUBSTITUTE(C577," ","_")</f>
        <v>Brand__Make_Year_Model</v>
      </c>
      <c r="H577" s="20" t="str">
        <f aca="false">D577</f>
        <v>OE Battery</v>
      </c>
      <c r="I577" s="20" t="str">
        <f aca="false">E577</f>
        <v>Energizer Replacement</v>
      </c>
      <c r="K577" s="29" t="e">
        <f aca="false">VLOOKUP(G577,model!$F$2:$K$620,6,0)</f>
        <v>#N/A</v>
      </c>
      <c r="L577" s="20" t="e">
        <f aca="false">VLOOKUP(E577,product_2!$B$2:$C$46,2,0)</f>
        <v>#N/A</v>
      </c>
    </row>
    <row r="578" s="29" customFormat="true" ht="13.8" hidden="false" customHeight="false" outlineLevel="0" collapsed="false">
      <c r="A578" s="20"/>
      <c r="B578" s="20"/>
      <c r="C578" s="20"/>
      <c r="D578" s="20"/>
      <c r="E578" s="20"/>
      <c r="F578" s="29" t="str">
        <f aca="false">SUBSTITUTE(A578," ","_")&amp;"_"&amp;SUBSTITUTE(B578," ","_")&amp;"_"&amp;SUBSTITUTE(C578," ","_")&amp;"_"&amp;SUBSTITUTE(D578," ","_")</f>
        <v>___</v>
      </c>
      <c r="G578" s="29" t="str">
        <f aca="false">SUBSTITUTE(A578," ","_")&amp;"_"&amp;SUBSTITUTE(B578," ","_")&amp;"_"&amp;SUBSTITUTE(C578," ","_")</f>
        <v>__</v>
      </c>
      <c r="H578" s="20"/>
      <c r="I578" s="20"/>
      <c r="K578" s="29" t="e">
        <f aca="false">VLOOKUP(G578,model!$F$2:$K$620,6,0)</f>
        <v>#N/A</v>
      </c>
      <c r="L578" s="20" t="e">
        <f aca="false">VLOOKUP(E578,product_2!$B$2:$C$46,2,0)</f>
        <v>#N/A</v>
      </c>
    </row>
    <row r="579" s="29" customFormat="true" ht="13.8" hidden="false" customHeight="false" outlineLevel="0" collapsed="false">
      <c r="A579" s="20" t="s">
        <v>14</v>
      </c>
      <c r="B579" s="20" t="s">
        <v>177</v>
      </c>
      <c r="C579" s="20" t="s">
        <v>75</v>
      </c>
      <c r="D579" s="20" t="s">
        <v>722</v>
      </c>
      <c r="E579" s="20" t="s">
        <v>722</v>
      </c>
      <c r="F579" s="29" t="str">
        <f aca="false">SUBSTITUTE(A579," ","_")&amp;"_"&amp;SUBSTITUTE(B579," ","_")&amp;"_"&amp;SUBSTITUTE(C579," ","_")&amp;"_"&amp;SUBSTITUTE(D579," ","_")</f>
        <v>DODGE_Caliber_2007_-_on_DIN66</v>
      </c>
      <c r="G579" s="29" t="str">
        <f aca="false">SUBSTITUTE(A579," ","_")&amp;"_"&amp;SUBSTITUTE(B579," ","_")&amp;"_"&amp;SUBSTITUTE(C579," ","_")</f>
        <v>DODGE_Caliber_2007_-_on</v>
      </c>
      <c r="H579" s="20" t="str">
        <f aca="false">D579</f>
        <v>DIN66</v>
      </c>
      <c r="I579" s="20" t="str">
        <f aca="false">E579</f>
        <v>DIN66</v>
      </c>
      <c r="J579" s="29" t="n">
        <v>2001</v>
      </c>
      <c r="K579" s="29" t="n">
        <f aca="false">VLOOKUP(G579,model!$F$2:$K$620,6,0)</f>
        <v>110</v>
      </c>
      <c r="L579" s="20" t="n">
        <f aca="false">VLOOKUP(E579,product_2!$B$2:$C$46,2,0)</f>
        <v>0</v>
      </c>
    </row>
    <row r="580" s="29" customFormat="true" ht="13.8" hidden="false" customHeight="false" outlineLevel="0" collapsed="false">
      <c r="A580" s="20" t="s">
        <v>14</v>
      </c>
      <c r="B580" s="20" t="s">
        <v>152</v>
      </c>
      <c r="C580" s="20"/>
      <c r="D580" s="20" t="s">
        <v>750</v>
      </c>
      <c r="E580" s="20" t="s">
        <v>750</v>
      </c>
      <c r="F580" s="29" t="str">
        <f aca="false">SUBSTITUTE(A580," ","_")&amp;"_"&amp;SUBSTITUTE(B580," ","_")&amp;"_"&amp;SUBSTITUTE(C580," ","_")&amp;"_"&amp;SUBSTITUTE(D580," ","_")</f>
        <v>DODGE_Caravan__G34/78</v>
      </c>
      <c r="G580" s="29" t="str">
        <f aca="false">SUBSTITUTE(A580," ","_")&amp;"_"&amp;SUBSTITUTE(B580," ","_")&amp;"_"&amp;SUBSTITUTE(C580," ","_")</f>
        <v>DODGE_Caravan_</v>
      </c>
      <c r="H580" s="20" t="str">
        <f aca="false">D580</f>
        <v>G34/78</v>
      </c>
      <c r="I580" s="20" t="str">
        <f aca="false">E580</f>
        <v>G34/78</v>
      </c>
      <c r="K580" s="29" t="n">
        <f aca="false">VLOOKUP(G580,model!$F$2:$K$620,6,0)</f>
        <v>111</v>
      </c>
      <c r="L580" s="20" t="n">
        <f aca="false">VLOOKUP(E580,product_2!$B$2:$C$46,2,0)</f>
        <v>0</v>
      </c>
    </row>
    <row r="581" s="29" customFormat="true" ht="13.8" hidden="false" customHeight="false" outlineLevel="0" collapsed="false">
      <c r="A581" s="20" t="s">
        <v>14</v>
      </c>
      <c r="B581" s="20" t="s">
        <v>178</v>
      </c>
      <c r="C581" s="20"/>
      <c r="D581" s="20" t="s">
        <v>750</v>
      </c>
      <c r="E581" s="20" t="s">
        <v>750</v>
      </c>
      <c r="F581" s="29" t="str">
        <f aca="false">SUBSTITUTE(A581," ","_")&amp;"_"&amp;SUBSTITUTE(B581," ","_")&amp;"_"&amp;SUBSTITUTE(C581," ","_")&amp;"_"&amp;SUBSTITUTE(D581," ","_")</f>
        <v>DODGE_Challenger__G34/78</v>
      </c>
      <c r="G581" s="29" t="str">
        <f aca="false">SUBSTITUTE(A581," ","_")&amp;"_"&amp;SUBSTITUTE(B581," ","_")&amp;"_"&amp;SUBSTITUTE(C581," ","_")</f>
        <v>DODGE_Challenger_</v>
      </c>
      <c r="H581" s="20" t="str">
        <f aca="false">D581</f>
        <v>G34/78</v>
      </c>
      <c r="I581" s="20" t="str">
        <f aca="false">E581</f>
        <v>G34/78</v>
      </c>
      <c r="K581" s="29" t="n">
        <f aca="false">VLOOKUP(G581,model!$F$2:$K$620,6,0)</f>
        <v>112</v>
      </c>
      <c r="L581" s="20" t="n">
        <f aca="false">VLOOKUP(E581,product_2!$B$2:$C$46,2,0)</f>
        <v>0</v>
      </c>
    </row>
    <row r="582" s="29" customFormat="true" ht="13.8" hidden="false" customHeight="false" outlineLevel="0" collapsed="false">
      <c r="A582" s="20" t="s">
        <v>14</v>
      </c>
      <c r="B582" s="20" t="s">
        <v>179</v>
      </c>
      <c r="C582" s="20"/>
      <c r="D582" s="20" t="s">
        <v>750</v>
      </c>
      <c r="E582" s="20" t="s">
        <v>750</v>
      </c>
      <c r="F582" s="29" t="str">
        <f aca="false">SUBSTITUTE(A582," ","_")&amp;"_"&amp;SUBSTITUTE(B582," ","_")&amp;"_"&amp;SUBSTITUTE(C582," ","_")&amp;"_"&amp;SUBSTITUTE(D582," ","_")</f>
        <v>DODGE_Charger__G34/78</v>
      </c>
      <c r="G582" s="29" t="str">
        <f aca="false">SUBSTITUTE(A582," ","_")&amp;"_"&amp;SUBSTITUTE(B582," ","_")&amp;"_"&amp;SUBSTITUTE(C582," ","_")</f>
        <v>DODGE_Charger_</v>
      </c>
      <c r="H582" s="20" t="str">
        <f aca="false">D582</f>
        <v>G34/78</v>
      </c>
      <c r="I582" s="20" t="str">
        <f aca="false">E582</f>
        <v>G34/78</v>
      </c>
      <c r="K582" s="29" t="n">
        <f aca="false">VLOOKUP(G582,model!$F$2:$K$620,6,0)</f>
        <v>113</v>
      </c>
      <c r="L582" s="20" t="n">
        <f aca="false">VLOOKUP(E582,product_2!$B$2:$C$46,2,0)</f>
        <v>0</v>
      </c>
    </row>
    <row r="583" s="29" customFormat="true" ht="13.8" hidden="false" customHeight="false" outlineLevel="0" collapsed="false">
      <c r="A583" s="20" t="s">
        <v>14</v>
      </c>
      <c r="B583" s="20" t="s">
        <v>153</v>
      </c>
      <c r="C583" s="20"/>
      <c r="D583" s="20" t="s">
        <v>747</v>
      </c>
      <c r="E583" s="20" t="s">
        <v>747</v>
      </c>
      <c r="F583" s="29" t="str">
        <f aca="false">SUBSTITUTE(A583," ","_")&amp;"_"&amp;SUBSTITUTE(B583," ","_")&amp;"_"&amp;SUBSTITUTE(C583," ","_")&amp;"_"&amp;SUBSTITUTE(D583," ","_")</f>
        <v>DODGE_Dakota__G65</v>
      </c>
      <c r="G583" s="29" t="str">
        <f aca="false">SUBSTITUTE(A583," ","_")&amp;"_"&amp;SUBSTITUTE(B583," ","_")&amp;"_"&amp;SUBSTITUTE(C583," ","_")</f>
        <v>DODGE_Dakota_</v>
      </c>
      <c r="H583" s="20" t="str">
        <f aca="false">D583</f>
        <v>G65</v>
      </c>
      <c r="I583" s="20" t="str">
        <f aca="false">E583</f>
        <v>G65</v>
      </c>
      <c r="K583" s="29" t="n">
        <f aca="false">VLOOKUP(G583,model!$F$2:$K$620,6,0)</f>
        <v>114</v>
      </c>
      <c r="L583" s="20" t="n">
        <f aca="false">VLOOKUP(E583,product_2!$B$2:$C$46,2,0)</f>
        <v>0</v>
      </c>
    </row>
    <row r="584" s="29" customFormat="true" ht="13.8" hidden="false" customHeight="false" outlineLevel="0" collapsed="false">
      <c r="A584" s="20" t="s">
        <v>14</v>
      </c>
      <c r="B584" s="20" t="s">
        <v>154</v>
      </c>
      <c r="C584" s="20"/>
      <c r="D584" s="20" t="s">
        <v>747</v>
      </c>
      <c r="E584" s="20" t="s">
        <v>747</v>
      </c>
      <c r="F584" s="29" t="str">
        <f aca="false">SUBSTITUTE(A584," ","_")&amp;"_"&amp;SUBSTITUTE(B584," ","_")&amp;"_"&amp;SUBSTITUTE(C584," ","_")&amp;"_"&amp;SUBSTITUTE(D584," ","_")</f>
        <v>DODGE_Durango__G65</v>
      </c>
      <c r="G584" s="29" t="str">
        <f aca="false">SUBSTITUTE(A584," ","_")&amp;"_"&amp;SUBSTITUTE(B584," ","_")&amp;"_"&amp;SUBSTITUTE(C584," ","_")</f>
        <v>DODGE_Durango_</v>
      </c>
      <c r="H584" s="20" t="str">
        <f aca="false">D584</f>
        <v>G65</v>
      </c>
      <c r="I584" s="20" t="str">
        <f aca="false">E584</f>
        <v>G65</v>
      </c>
      <c r="K584" s="29" t="n">
        <f aca="false">VLOOKUP(G584,model!$F$2:$K$620,6,0)</f>
        <v>115</v>
      </c>
      <c r="L584" s="20" t="n">
        <f aca="false">VLOOKUP(E584,product_2!$B$2:$C$46,2,0)</f>
        <v>0</v>
      </c>
    </row>
    <row r="585" s="29" customFormat="true" ht="13.8" hidden="false" customHeight="false" outlineLevel="0" collapsed="false">
      <c r="A585" s="20" t="s">
        <v>14</v>
      </c>
      <c r="B585" s="20" t="s">
        <v>180</v>
      </c>
      <c r="C585" s="20"/>
      <c r="D585" s="20" t="s">
        <v>750</v>
      </c>
      <c r="E585" s="20" t="s">
        <v>750</v>
      </c>
      <c r="F585" s="29" t="str">
        <f aca="false">SUBSTITUTE(A585," ","_")&amp;"_"&amp;SUBSTITUTE(B585," ","_")&amp;"_"&amp;SUBSTITUTE(C585," ","_")&amp;"_"&amp;SUBSTITUTE(D585," ","_")</f>
        <v>DODGE_Journey___G34/78</v>
      </c>
      <c r="G585" s="29" t="str">
        <f aca="false">SUBSTITUTE(A585," ","_")&amp;"_"&amp;SUBSTITUTE(B585," ","_")&amp;"_"&amp;SUBSTITUTE(C585," ","_")</f>
        <v>DODGE_Journey__</v>
      </c>
      <c r="H585" s="20" t="str">
        <f aca="false">D585</f>
        <v>G34/78</v>
      </c>
      <c r="I585" s="20" t="str">
        <f aca="false">E585</f>
        <v>G34/78</v>
      </c>
      <c r="K585" s="29" t="n">
        <f aca="false">VLOOKUP(G585,model!$F$2:$K$620,6,0)</f>
        <v>116</v>
      </c>
      <c r="L585" s="20" t="n">
        <f aca="false">VLOOKUP(E585,product_2!$B$2:$C$46,2,0)</f>
        <v>0</v>
      </c>
    </row>
    <row r="586" s="29" customFormat="true" ht="13.8" hidden="false" customHeight="false" outlineLevel="0" collapsed="false">
      <c r="A586" s="20" t="s">
        <v>14</v>
      </c>
      <c r="B586" s="20" t="s">
        <v>181</v>
      </c>
      <c r="C586" s="20"/>
      <c r="D586" s="20" t="s">
        <v>750</v>
      </c>
      <c r="E586" s="20" t="s">
        <v>750</v>
      </c>
      <c r="F586" s="29" t="str">
        <f aca="false">SUBSTITUTE(A586," ","_")&amp;"_"&amp;SUBSTITUTE(B586," ","_")&amp;"_"&amp;SUBSTITUTE(C586," ","_")&amp;"_"&amp;SUBSTITUTE(D586," ","_")</f>
        <v>DODGE_Magnum__G34/78</v>
      </c>
      <c r="G586" s="29" t="str">
        <f aca="false">SUBSTITUTE(A586," ","_")&amp;"_"&amp;SUBSTITUTE(B586," ","_")&amp;"_"&amp;SUBSTITUTE(C586," ","_")</f>
        <v>DODGE_Magnum_</v>
      </c>
      <c r="H586" s="20" t="str">
        <f aca="false">D586</f>
        <v>G34/78</v>
      </c>
      <c r="I586" s="20" t="str">
        <f aca="false">E586</f>
        <v>G34/78</v>
      </c>
      <c r="K586" s="29" t="n">
        <f aca="false">VLOOKUP(G586,model!$F$2:$K$620,6,0)</f>
        <v>117</v>
      </c>
      <c r="L586" s="20" t="n">
        <f aca="false">VLOOKUP(E586,product_2!$B$2:$C$46,2,0)</f>
        <v>0</v>
      </c>
    </row>
    <row r="587" s="29" customFormat="true" ht="13.8" hidden="false" customHeight="false" outlineLevel="0" collapsed="false">
      <c r="A587" s="20" t="s">
        <v>14</v>
      </c>
      <c r="B587" s="20" t="s">
        <v>182</v>
      </c>
      <c r="C587" s="20"/>
      <c r="D587" s="20" t="s">
        <v>750</v>
      </c>
      <c r="E587" s="20" t="s">
        <v>750</v>
      </c>
      <c r="F587" s="29" t="str">
        <f aca="false">SUBSTITUTE(A587," ","_")&amp;"_"&amp;SUBSTITUTE(B587," ","_")&amp;"_"&amp;SUBSTITUTE(C587," ","_")&amp;"_"&amp;SUBSTITUTE(D587," ","_")</f>
        <v>DODGE_Viper__G34/78</v>
      </c>
      <c r="G587" s="29" t="str">
        <f aca="false">SUBSTITUTE(A587," ","_")&amp;"_"&amp;SUBSTITUTE(B587," ","_")&amp;"_"&amp;SUBSTITUTE(C587," ","_")</f>
        <v>DODGE_Viper_</v>
      </c>
      <c r="H587" s="20" t="str">
        <f aca="false">D587</f>
        <v>G34/78</v>
      </c>
      <c r="I587" s="20" t="str">
        <f aca="false">E587</f>
        <v>G34/78</v>
      </c>
      <c r="K587" s="29" t="n">
        <f aca="false">VLOOKUP(G587,model!$F$2:$K$620,6,0)</f>
        <v>118</v>
      </c>
      <c r="L587" s="20" t="n">
        <f aca="false">VLOOKUP(E587,product_2!$B$2:$C$46,2,0)</f>
        <v>0</v>
      </c>
    </row>
    <row r="588" s="29" customFormat="true" ht="13.8" hidden="false" customHeight="false" outlineLevel="0" collapsed="false">
      <c r="A588" s="20" t="s">
        <v>14</v>
      </c>
      <c r="B588" s="20" t="s">
        <v>183</v>
      </c>
      <c r="C588" s="20"/>
      <c r="D588" s="20" t="s">
        <v>750</v>
      </c>
      <c r="E588" s="20" t="s">
        <v>750</v>
      </c>
      <c r="F588" s="29" t="str">
        <f aca="false">SUBSTITUTE(A588," ","_")&amp;"_"&amp;SUBSTITUTE(B588," ","_")&amp;"_"&amp;SUBSTITUTE(C588," ","_")&amp;"_"&amp;SUBSTITUTE(D588," ","_")</f>
        <v>DODGE_Neon__G34/78</v>
      </c>
      <c r="G588" s="29" t="str">
        <f aca="false">SUBSTITUTE(A588," ","_")&amp;"_"&amp;SUBSTITUTE(B588," ","_")&amp;"_"&amp;SUBSTITUTE(C588," ","_")</f>
        <v>DODGE_Neon_</v>
      </c>
      <c r="H588" s="20" t="str">
        <f aca="false">D588</f>
        <v>G34/78</v>
      </c>
      <c r="I588" s="20" t="str">
        <f aca="false">E588</f>
        <v>G34/78</v>
      </c>
      <c r="K588" s="29" t="n">
        <f aca="false">VLOOKUP(G588,model!$F$2:$K$620,6,0)</f>
        <v>119</v>
      </c>
      <c r="L588" s="20" t="n">
        <f aca="false">VLOOKUP(E588,product_2!$B$2:$C$46,2,0)</f>
        <v>0</v>
      </c>
    </row>
    <row r="589" s="29" customFormat="true" ht="13.8" hidden="false" customHeight="false" outlineLevel="0" collapsed="false">
      <c r="A589" s="20"/>
      <c r="B589" s="20"/>
      <c r="C589" s="20"/>
      <c r="D589" s="20"/>
      <c r="E589" s="20"/>
      <c r="F589" s="29" t="str">
        <f aca="false">SUBSTITUTE(A589," ","_")&amp;"_"&amp;SUBSTITUTE(B589," ","_")&amp;"_"&amp;SUBSTITUTE(C589," ","_")&amp;"_"&amp;SUBSTITUTE(D589," ","_")</f>
        <v>___</v>
      </c>
      <c r="G589" s="29" t="str">
        <f aca="false">SUBSTITUTE(A589," ","_")&amp;"_"&amp;SUBSTITUTE(B589," ","_")&amp;"_"&amp;SUBSTITUTE(C589," ","_")</f>
        <v>__</v>
      </c>
      <c r="H589" s="20"/>
      <c r="I589" s="20"/>
      <c r="K589" s="29" t="e">
        <f aca="false">VLOOKUP(G589,model!$F$2:$K$620,6,0)</f>
        <v>#N/A</v>
      </c>
      <c r="L589" s="20" t="e">
        <f aca="false">VLOOKUP(E589,product_2!$B$2:$C$46,2,0)</f>
        <v>#N/A</v>
      </c>
    </row>
    <row r="590" s="31" customFormat="true" ht="13.8" hidden="false" customHeight="false" outlineLevel="0" collapsed="false">
      <c r="F590" s="29" t="str">
        <f aca="false">SUBSTITUTE(A590," ","_")&amp;"_"&amp;SUBSTITUTE(B590," ","_")&amp;"_"&amp;SUBSTITUTE(C590," ","_")&amp;"_"&amp;SUBSTITUTE(D590," ","_")</f>
        <v>___</v>
      </c>
      <c r="G590" s="29" t="str">
        <f aca="false">SUBSTITUTE(A590," ","_")&amp;"_"&amp;SUBSTITUTE(B590," ","_")&amp;"_"&amp;SUBSTITUTE(C590," ","_")</f>
        <v>__</v>
      </c>
      <c r="H590" s="20"/>
      <c r="I590" s="20"/>
      <c r="K590" s="29" t="e">
        <f aca="false">VLOOKUP(G590,model!$F$2:$K$620,6,0)</f>
        <v>#N/A</v>
      </c>
      <c r="L590" s="20" t="e">
        <f aca="false">VLOOKUP(E590,product_2!$B$2:$C$46,2,0)</f>
        <v>#N/A</v>
      </c>
    </row>
    <row r="591" s="29" customFormat="true" ht="13.8" hidden="false" customHeight="false" outlineLevel="0" collapsed="false">
      <c r="A591" s="43" t="s">
        <v>10</v>
      </c>
      <c r="B591" s="43"/>
      <c r="F591" s="29" t="str">
        <f aca="false">SUBSTITUTE(A591," ","_")&amp;"_"&amp;SUBSTITUTE(B591," ","_")&amp;"_"&amp;SUBSTITUTE(C591," ","_")&amp;"_"&amp;SUBSTITUTE(D591," ","_")</f>
        <v>CHEVROLET___</v>
      </c>
      <c r="G591" s="29" t="str">
        <f aca="false">SUBSTITUTE(A591," ","_")&amp;"_"&amp;SUBSTITUTE(B591," ","_")&amp;"_"&amp;SUBSTITUTE(C591," ","_")</f>
        <v>CHEVROLET__</v>
      </c>
      <c r="H591" s="20"/>
      <c r="I591" s="20"/>
      <c r="K591" s="29" t="e">
        <f aca="false">VLOOKUP(G591,model!$F$2:$K$620,6,0)</f>
        <v>#N/A</v>
      </c>
      <c r="L591" s="20" t="e">
        <f aca="false">VLOOKUP(E591,product_2!$B$2:$C$46,2,0)</f>
        <v>#N/A</v>
      </c>
    </row>
    <row r="592" s="29" customFormat="true" ht="13.8" hidden="false" customHeight="false" outlineLevel="0" collapsed="false">
      <c r="F592" s="29" t="str">
        <f aca="false">SUBSTITUTE(A592," ","_")&amp;"_"&amp;SUBSTITUTE(B592," ","_")&amp;"_"&amp;SUBSTITUTE(C592," ","_")&amp;"_"&amp;SUBSTITUTE(D592," ","_")</f>
        <v>___</v>
      </c>
      <c r="G592" s="29" t="str">
        <f aca="false">SUBSTITUTE(A592," ","_")&amp;"_"&amp;SUBSTITUTE(B592," ","_")&amp;"_"&amp;SUBSTITUTE(C592," ","_")</f>
        <v>__</v>
      </c>
      <c r="H592" s="20"/>
      <c r="I592" s="20"/>
      <c r="K592" s="29" t="e">
        <f aca="false">VLOOKUP(G592,model!$F$2:$K$620,6,0)</f>
        <v>#N/A</v>
      </c>
      <c r="L592" s="20" t="e">
        <f aca="false">VLOOKUP(E592,product_2!$B$2:$C$46,2,0)</f>
        <v>#N/A</v>
      </c>
    </row>
    <row r="593" s="29" customFormat="true" ht="13.8" hidden="false" customHeight="false" outlineLevel="0" collapsed="false">
      <c r="A593" s="20" t="s">
        <v>801</v>
      </c>
      <c r="B593" s="20" t="s">
        <v>788</v>
      </c>
      <c r="C593" s="20" t="s">
        <v>790</v>
      </c>
      <c r="D593" s="20" t="s">
        <v>791</v>
      </c>
      <c r="E593" s="20" t="s">
        <v>792</v>
      </c>
      <c r="F593" s="29" t="str">
        <f aca="false">SUBSTITUTE(A593," ","_")&amp;"_"&amp;SUBSTITUTE(B593," ","_")&amp;"_"&amp;SUBSTITUTE(C593," ","_")&amp;"_"&amp;SUBSTITUTE(D593," ","_")</f>
        <v>Brand__Make_Year_Model_OE_Battery_</v>
      </c>
      <c r="G593" s="29" t="str">
        <f aca="false">SUBSTITUTE(A593," ","_")&amp;"_"&amp;SUBSTITUTE(B593," ","_")&amp;"_"&amp;SUBSTITUTE(C593," ","_")</f>
        <v>Brand__Make_Year_Model</v>
      </c>
      <c r="H593" s="20" t="str">
        <f aca="false">D593</f>
        <v>OE Battery</v>
      </c>
      <c r="I593" s="20" t="str">
        <f aca="false">E593</f>
        <v>Energizer Replacement</v>
      </c>
      <c r="K593" s="29" t="e">
        <f aca="false">VLOOKUP(G593,model!$F$2:$K$620,6,0)</f>
        <v>#N/A</v>
      </c>
      <c r="L593" s="20" t="e">
        <f aca="false">VLOOKUP(E593,product_2!$B$2:$C$46,2,0)</f>
        <v>#N/A</v>
      </c>
    </row>
    <row r="594" s="29" customFormat="true" ht="13.8" hidden="false" customHeight="false" outlineLevel="0" collapsed="false">
      <c r="A594" s="20"/>
      <c r="B594" s="20"/>
      <c r="C594" s="20"/>
      <c r="D594" s="20"/>
      <c r="E594" s="20"/>
      <c r="F594" s="29" t="str">
        <f aca="false">SUBSTITUTE(A594," ","_")&amp;"_"&amp;SUBSTITUTE(B594," ","_")&amp;"_"&amp;SUBSTITUTE(C594," ","_")&amp;"_"&amp;SUBSTITUTE(D594," ","_")</f>
        <v>___</v>
      </c>
      <c r="G594" s="29" t="str">
        <f aca="false">SUBSTITUTE(A594," ","_")&amp;"_"&amp;SUBSTITUTE(B594," ","_")&amp;"_"&amp;SUBSTITUTE(C594," ","_")</f>
        <v>__</v>
      </c>
      <c r="H594" s="20"/>
      <c r="I594" s="20"/>
      <c r="K594" s="29" t="e">
        <f aca="false">VLOOKUP(G594,model!$F$2:$K$620,6,0)</f>
        <v>#N/A</v>
      </c>
      <c r="L594" s="20" t="e">
        <f aca="false">VLOOKUP(E594,product_2!$B$2:$C$46,2,0)</f>
        <v>#N/A</v>
      </c>
    </row>
    <row r="595" s="29" customFormat="true" ht="13.8" hidden="false" customHeight="false" outlineLevel="0" collapsed="false">
      <c r="A595" s="43" t="s">
        <v>10</v>
      </c>
      <c r="B595" s="20" t="s">
        <v>116</v>
      </c>
      <c r="C595" s="20" t="n">
        <v>2004</v>
      </c>
      <c r="D595" s="20" t="s">
        <v>726</v>
      </c>
      <c r="E595" s="20" t="s">
        <v>765</v>
      </c>
      <c r="F595" s="29" t="str">
        <f aca="false">SUBSTITUTE(A595," ","_")&amp;"_"&amp;SUBSTITUTE(B595," ","_")&amp;"_"&amp;SUBSTITUTE(C595," ","_")&amp;"_"&amp;SUBSTITUTE(D595," ","_")</f>
        <v>CHEVROLET_Aveo_1.2L_MT_(Hatchback)_2004_DIN55</v>
      </c>
      <c r="G595" s="29" t="str">
        <f aca="false">SUBSTITUTE(A595," ","_")&amp;"_"&amp;SUBSTITUTE(B595," ","_")&amp;"_"&amp;SUBSTITUTE(C595," ","_")</f>
        <v>CHEVROLET_Aveo_1.2L_MT_(Hatchback)_2004</v>
      </c>
      <c r="H595" s="20" t="str">
        <f aca="false">D595</f>
        <v>DIN55</v>
      </c>
      <c r="I595" s="20" t="str">
        <f aca="false">E595</f>
        <v>DIN55R</v>
      </c>
      <c r="K595" s="29" t="n">
        <f aca="false">VLOOKUP(G595,model!$F$2:$K$620,6,0)</f>
        <v>56</v>
      </c>
      <c r="L595" s="20" t="n">
        <f aca="false">VLOOKUP(E595,product_2!$B$2:$C$46,2,0)</f>
        <v>0</v>
      </c>
    </row>
    <row r="596" s="29" customFormat="true" ht="13.8" hidden="false" customHeight="false" outlineLevel="0" collapsed="false">
      <c r="A596" s="43" t="s">
        <v>10</v>
      </c>
      <c r="B596" s="20" t="s">
        <v>117</v>
      </c>
      <c r="C596" s="20"/>
      <c r="D596" s="20" t="s">
        <v>726</v>
      </c>
      <c r="E596" s="20" t="s">
        <v>765</v>
      </c>
      <c r="F596" s="29" t="str">
        <f aca="false">SUBSTITUTE(A596," ","_")&amp;"_"&amp;SUBSTITUTE(B596," ","_")&amp;"_"&amp;SUBSTITUTE(C596," ","_")&amp;"_"&amp;SUBSTITUTE(D596," ","_")</f>
        <v>CHEVROLET_Aveo_1.2LS_AT_(Hatchback)__DIN55</v>
      </c>
      <c r="G596" s="29" t="str">
        <f aca="false">SUBSTITUTE(A596," ","_")&amp;"_"&amp;SUBSTITUTE(B596," ","_")&amp;"_"&amp;SUBSTITUTE(C596," ","_")</f>
        <v>CHEVROLET_Aveo_1.2LS_AT_(Hatchback)_</v>
      </c>
      <c r="H596" s="20" t="str">
        <f aca="false">D596</f>
        <v>DIN55</v>
      </c>
      <c r="I596" s="20" t="str">
        <f aca="false">E596</f>
        <v>DIN55R</v>
      </c>
      <c r="K596" s="29" t="n">
        <f aca="false">VLOOKUP(G596,model!$F$2:$K$620,6,0)</f>
        <v>57</v>
      </c>
      <c r="L596" s="20" t="n">
        <f aca="false">VLOOKUP(E596,product_2!$B$2:$C$46,2,0)</f>
        <v>0</v>
      </c>
    </row>
    <row r="597" s="29" customFormat="true" ht="13.8" hidden="false" customHeight="false" outlineLevel="0" collapsed="false">
      <c r="A597" s="43" t="s">
        <v>10</v>
      </c>
      <c r="B597" s="20" t="s">
        <v>118</v>
      </c>
      <c r="C597" s="20"/>
      <c r="D597" s="20" t="s">
        <v>726</v>
      </c>
      <c r="E597" s="20" t="s">
        <v>765</v>
      </c>
      <c r="F597" s="29" t="str">
        <f aca="false">SUBSTITUTE(A597," ","_")&amp;"_"&amp;SUBSTITUTE(B597," ","_")&amp;"_"&amp;SUBSTITUTE(C597," ","_")&amp;"_"&amp;SUBSTITUTE(D597," ","_")</f>
        <v>CHEVROLET_Aveo_1.2LS_MT_(Hatchback)__DIN55</v>
      </c>
      <c r="G597" s="29" t="str">
        <f aca="false">SUBSTITUTE(A597," ","_")&amp;"_"&amp;SUBSTITUTE(B597," ","_")&amp;"_"&amp;SUBSTITUTE(C597," ","_")</f>
        <v>CHEVROLET_Aveo_1.2LS_MT_(Hatchback)_</v>
      </c>
      <c r="H597" s="20" t="str">
        <f aca="false">D597</f>
        <v>DIN55</v>
      </c>
      <c r="I597" s="20" t="str">
        <f aca="false">E597</f>
        <v>DIN55R</v>
      </c>
      <c r="K597" s="29" t="n">
        <f aca="false">VLOOKUP(G597,model!$F$2:$K$620,6,0)</f>
        <v>58</v>
      </c>
      <c r="L597" s="20" t="n">
        <f aca="false">VLOOKUP(E597,product_2!$B$2:$C$46,2,0)</f>
        <v>0</v>
      </c>
    </row>
    <row r="598" s="29" customFormat="true" ht="13.8" hidden="false" customHeight="false" outlineLevel="0" collapsed="false">
      <c r="A598" s="43" t="s">
        <v>10</v>
      </c>
      <c r="B598" s="20" t="s">
        <v>119</v>
      </c>
      <c r="C598" s="20"/>
      <c r="D598" s="20" t="s">
        <v>726</v>
      </c>
      <c r="E598" s="20" t="s">
        <v>765</v>
      </c>
      <c r="F598" s="29" t="str">
        <f aca="false">SUBSTITUTE(A598," ","_")&amp;"_"&amp;SUBSTITUTE(B598," ","_")&amp;"_"&amp;SUBSTITUTE(C598," ","_")&amp;"_"&amp;SUBSTITUTE(D598," ","_")</f>
        <v>CHEVROLET_Aveo_1.4_Sedan_AT__DIN55</v>
      </c>
      <c r="G598" s="29" t="str">
        <f aca="false">SUBSTITUTE(A598," ","_")&amp;"_"&amp;SUBSTITUTE(B598," ","_")&amp;"_"&amp;SUBSTITUTE(C598," ","_")</f>
        <v>CHEVROLET_Aveo_1.4_Sedan_AT_</v>
      </c>
      <c r="H598" s="20" t="str">
        <f aca="false">D598</f>
        <v>DIN55</v>
      </c>
      <c r="I598" s="20" t="str">
        <f aca="false">E598</f>
        <v>DIN55R</v>
      </c>
      <c r="K598" s="29" t="n">
        <f aca="false">VLOOKUP(G598,model!$F$2:$K$620,6,0)</f>
        <v>59</v>
      </c>
      <c r="L598" s="20" t="n">
        <f aca="false">VLOOKUP(E598,product_2!$B$2:$C$46,2,0)</f>
        <v>0</v>
      </c>
    </row>
    <row r="599" s="29" customFormat="true" ht="13.8" hidden="false" customHeight="false" outlineLevel="0" collapsed="false">
      <c r="A599" s="43" t="s">
        <v>10</v>
      </c>
      <c r="B599" s="20" t="s">
        <v>120</v>
      </c>
      <c r="C599" s="20"/>
      <c r="D599" s="20" t="s">
        <v>726</v>
      </c>
      <c r="E599" s="20" t="s">
        <v>765</v>
      </c>
      <c r="F599" s="29" t="str">
        <f aca="false">SUBSTITUTE(A599," ","_")&amp;"_"&amp;SUBSTITUTE(B599," ","_")&amp;"_"&amp;SUBSTITUTE(C599," ","_")&amp;"_"&amp;SUBSTITUTE(D599," ","_")</f>
        <v>CHEVROLET_Aveo_1.4_Sedan_MT__DIN55</v>
      </c>
      <c r="G599" s="29" t="str">
        <f aca="false">SUBSTITUTE(A599," ","_")&amp;"_"&amp;SUBSTITUTE(B599," ","_")&amp;"_"&amp;SUBSTITUTE(C599," ","_")</f>
        <v>CHEVROLET_Aveo_1.4_Sedan_MT_</v>
      </c>
      <c r="H599" s="20" t="str">
        <f aca="false">D599</f>
        <v>DIN55</v>
      </c>
      <c r="I599" s="20" t="str">
        <f aca="false">E599</f>
        <v>DIN55R</v>
      </c>
      <c r="K599" s="29" t="n">
        <f aca="false">VLOOKUP(G599,model!$F$2:$K$620,6,0)</f>
        <v>60</v>
      </c>
      <c r="L599" s="20" t="n">
        <f aca="false">VLOOKUP(E599,product_2!$B$2:$C$46,2,0)</f>
        <v>0</v>
      </c>
    </row>
    <row r="600" s="29" customFormat="true" ht="13.8" hidden="false" customHeight="false" outlineLevel="0" collapsed="false">
      <c r="A600" s="43" t="s">
        <v>10</v>
      </c>
      <c r="B600" s="20" t="s">
        <v>121</v>
      </c>
      <c r="C600" s="20" t="n">
        <v>2016</v>
      </c>
      <c r="D600" s="20" t="s">
        <v>724</v>
      </c>
      <c r="E600" s="20" t="s">
        <v>724</v>
      </c>
      <c r="F600" s="29" t="str">
        <f aca="false">SUBSTITUTE(A600," ","_")&amp;"_"&amp;SUBSTITUTE(B600," ","_")&amp;"_"&amp;SUBSTITUTE(C600," ","_")&amp;"_"&amp;SUBSTITUTE(D600," ","_")</f>
        <v>CHEVROLET_Sail_2016_DIN44</v>
      </c>
      <c r="G600" s="29" t="str">
        <f aca="false">SUBSTITUTE(A600," ","_")&amp;"_"&amp;SUBSTITUTE(B600," ","_")&amp;"_"&amp;SUBSTITUTE(C600," ","_")</f>
        <v>CHEVROLET_Sail_2016</v>
      </c>
      <c r="H600" s="20" t="str">
        <f aca="false">D600</f>
        <v>DIN44</v>
      </c>
      <c r="I600" s="20" t="str">
        <f aca="false">E600</f>
        <v>DIN44</v>
      </c>
      <c r="K600" s="29" t="n">
        <f aca="false">VLOOKUP(G600,model!$F$2:$K$620,6,0)</f>
        <v>61</v>
      </c>
      <c r="L600" s="20" t="n">
        <f aca="false">VLOOKUP(E600,product_2!$B$2:$C$46,2,0)</f>
        <v>0</v>
      </c>
    </row>
    <row r="601" s="29" customFormat="true" ht="13.8" hidden="false" customHeight="false" outlineLevel="0" collapsed="false">
      <c r="A601" s="43" t="s">
        <v>10</v>
      </c>
      <c r="B601" s="20" t="s">
        <v>122</v>
      </c>
      <c r="C601" s="20"/>
      <c r="D601" s="20" t="s">
        <v>726</v>
      </c>
      <c r="E601" s="20" t="s">
        <v>726</v>
      </c>
      <c r="F601" s="29" t="str">
        <f aca="false">SUBSTITUTE(A601," ","_")&amp;"_"&amp;SUBSTITUTE(B601," ","_")&amp;"_"&amp;SUBSTITUTE(C601," ","_")&amp;"_"&amp;SUBSTITUTE(D601," ","_")</f>
        <v>CHEVROLET_Camaro_2LT_3.6V6_/_25S_6.2V8__DIN55</v>
      </c>
      <c r="G601" s="29" t="str">
        <f aca="false">SUBSTITUTE(A601," ","_")&amp;"_"&amp;SUBSTITUTE(B601," ","_")&amp;"_"&amp;SUBSTITUTE(C601," ","_")</f>
        <v>CHEVROLET_Camaro_2LT_3.6V6_/_25S_6.2V8_</v>
      </c>
      <c r="H601" s="20" t="str">
        <f aca="false">D601</f>
        <v>DIN55</v>
      </c>
      <c r="I601" s="20" t="str">
        <f aca="false">E601</f>
        <v>DIN55</v>
      </c>
      <c r="K601" s="29" t="n">
        <f aca="false">VLOOKUP(G601,model!$F$2:$K$620,6,0)</f>
        <v>62</v>
      </c>
      <c r="L601" s="20" t="n">
        <f aca="false">VLOOKUP(E601,product_2!$B$2:$C$46,2,0)</f>
        <v>0</v>
      </c>
    </row>
    <row r="602" s="29" customFormat="true" ht="13.8" hidden="false" customHeight="false" outlineLevel="0" collapsed="false">
      <c r="A602" s="43" t="s">
        <v>10</v>
      </c>
      <c r="B602" s="20" t="s">
        <v>123</v>
      </c>
      <c r="C602" s="20"/>
      <c r="D602" s="20" t="s">
        <v>751</v>
      </c>
      <c r="E602" s="20" t="s">
        <v>751</v>
      </c>
      <c r="F602" s="29" t="str">
        <f aca="false">SUBSTITUTE(A602," ","_")&amp;"_"&amp;SUBSTITUTE(B602," ","_")&amp;"_"&amp;SUBSTITUTE(C602," ","_")&amp;"_"&amp;SUBSTITUTE(D602," ","_")</f>
        <v>CHEVROLET_Captiva_2.0_CRDi_AT_4x2_CUV__DIN66R</v>
      </c>
      <c r="G602" s="29" t="str">
        <f aca="false">SUBSTITUTE(A602," ","_")&amp;"_"&amp;SUBSTITUTE(B602," ","_")&amp;"_"&amp;SUBSTITUTE(C602," ","_")</f>
        <v>CHEVROLET_Captiva_2.0_CRDi_AT_4x2_CUV_</v>
      </c>
      <c r="H602" s="20" t="str">
        <f aca="false">D602</f>
        <v>DIN66R</v>
      </c>
      <c r="I602" s="20" t="str">
        <f aca="false">E602</f>
        <v>DIN66R</v>
      </c>
      <c r="K602" s="29" t="n">
        <f aca="false">VLOOKUP(G602,model!$F$2:$K$620,6,0)</f>
        <v>63</v>
      </c>
      <c r="L602" s="20" t="n">
        <f aca="false">VLOOKUP(E602,product_2!$B$2:$C$46,2,0)</f>
        <v>0</v>
      </c>
    </row>
    <row r="603" s="29" customFormat="true" ht="13.8" hidden="false" customHeight="false" outlineLevel="0" collapsed="false">
      <c r="A603" s="43" t="s">
        <v>10</v>
      </c>
      <c r="B603" s="20" t="s">
        <v>124</v>
      </c>
      <c r="C603" s="20"/>
      <c r="D603" s="20" t="s">
        <v>751</v>
      </c>
      <c r="E603" s="20" t="s">
        <v>751</v>
      </c>
      <c r="F603" s="29" t="str">
        <f aca="false">SUBSTITUTE(A603," ","_")&amp;"_"&amp;SUBSTITUTE(B603," ","_")&amp;"_"&amp;SUBSTITUTE(C603," ","_")&amp;"_"&amp;SUBSTITUTE(D603," ","_")</f>
        <v>CHEVROLET_Captiva_2.0_CRDi_AT_4x4_CUV__DIN66R</v>
      </c>
      <c r="G603" s="29" t="str">
        <f aca="false">SUBSTITUTE(A603," ","_")&amp;"_"&amp;SUBSTITUTE(B603," ","_")&amp;"_"&amp;SUBSTITUTE(C603," ","_")</f>
        <v>CHEVROLET_Captiva_2.0_CRDi_AT_4x4_CUV_</v>
      </c>
      <c r="H603" s="20" t="str">
        <f aca="false">D603</f>
        <v>DIN66R</v>
      </c>
      <c r="I603" s="20" t="str">
        <f aca="false">E603</f>
        <v>DIN66R</v>
      </c>
      <c r="K603" s="29" t="n">
        <f aca="false">VLOOKUP(G603,model!$F$2:$K$620,6,0)</f>
        <v>64</v>
      </c>
      <c r="L603" s="20" t="n">
        <f aca="false">VLOOKUP(E603,product_2!$B$2:$C$46,2,0)</f>
        <v>0</v>
      </c>
    </row>
    <row r="604" s="29" customFormat="true" ht="13.8" hidden="false" customHeight="false" outlineLevel="0" collapsed="false">
      <c r="A604" s="43" t="s">
        <v>10</v>
      </c>
      <c r="B604" s="20" t="s">
        <v>125</v>
      </c>
      <c r="C604" s="20"/>
      <c r="D604" s="20" t="s">
        <v>751</v>
      </c>
      <c r="E604" s="20" t="s">
        <v>751</v>
      </c>
      <c r="F604" s="29" t="str">
        <f aca="false">SUBSTITUTE(A604," ","_")&amp;"_"&amp;SUBSTITUTE(B604," ","_")&amp;"_"&amp;SUBSTITUTE(C604," ","_")&amp;"_"&amp;SUBSTITUTE(D604," ","_")</f>
        <v>CHEVROLET_Captiva_2.0_Gas_AT_4x2_CUV__DIN66R</v>
      </c>
      <c r="G604" s="29" t="str">
        <f aca="false">SUBSTITUTE(A604," ","_")&amp;"_"&amp;SUBSTITUTE(B604," ","_")&amp;"_"&amp;SUBSTITUTE(C604," ","_")</f>
        <v>CHEVROLET_Captiva_2.0_Gas_AT_4x2_CUV_</v>
      </c>
      <c r="H604" s="20" t="str">
        <f aca="false">D604</f>
        <v>DIN66R</v>
      </c>
      <c r="I604" s="20" t="str">
        <f aca="false">E604</f>
        <v>DIN66R</v>
      </c>
      <c r="K604" s="29" t="n">
        <f aca="false">VLOOKUP(G604,model!$F$2:$K$620,6,0)</f>
        <v>65</v>
      </c>
      <c r="L604" s="20" t="n">
        <f aca="false">VLOOKUP(E604,product_2!$B$2:$C$46,2,0)</f>
        <v>0</v>
      </c>
    </row>
    <row r="605" s="29" customFormat="true" ht="13.8" hidden="false" customHeight="false" outlineLevel="0" collapsed="false">
      <c r="A605" s="43" t="s">
        <v>10</v>
      </c>
      <c r="B605" s="20" t="s">
        <v>126</v>
      </c>
      <c r="C605" s="20" t="s">
        <v>75</v>
      </c>
      <c r="D605" s="20" t="s">
        <v>751</v>
      </c>
      <c r="E605" s="20" t="s">
        <v>751</v>
      </c>
      <c r="F605" s="29" t="str">
        <f aca="false">SUBSTITUTE(A605," ","_")&amp;"_"&amp;SUBSTITUTE(B605," ","_")&amp;"_"&amp;SUBSTITUTE(C605," ","_")&amp;"_"&amp;SUBSTITUTE(D605," ","_")</f>
        <v>CHEVROLET_Captiva_2.0_Gas_AT_4x4_CUV_2007_-_on_DIN66R</v>
      </c>
      <c r="G605" s="29" t="str">
        <f aca="false">SUBSTITUTE(A605," ","_")&amp;"_"&amp;SUBSTITUTE(B605," ","_")&amp;"_"&amp;SUBSTITUTE(C605," ","_")</f>
        <v>CHEVROLET_Captiva_2.0_Gas_AT_4x4_CUV_2007_-_on</v>
      </c>
      <c r="H605" s="20" t="str">
        <f aca="false">D605</f>
        <v>DIN66R</v>
      </c>
      <c r="I605" s="20" t="str">
        <f aca="false">E605</f>
        <v>DIN66R</v>
      </c>
      <c r="K605" s="29" t="n">
        <f aca="false">VLOOKUP(G605,model!$F$2:$K$620,6,0)</f>
        <v>66</v>
      </c>
      <c r="L605" s="20" t="n">
        <f aca="false">VLOOKUP(E605,product_2!$B$2:$C$46,2,0)</f>
        <v>0</v>
      </c>
    </row>
    <row r="606" s="29" customFormat="true" ht="13.8" hidden="false" customHeight="false" outlineLevel="0" collapsed="false">
      <c r="A606" s="43" t="s">
        <v>10</v>
      </c>
      <c r="B606" s="20" t="s">
        <v>127</v>
      </c>
      <c r="C606" s="20"/>
      <c r="D606" s="20" t="s">
        <v>752</v>
      </c>
      <c r="E606" s="20" t="s">
        <v>822</v>
      </c>
      <c r="F606" s="29" t="str">
        <f aca="false">SUBSTITUTE(A606," ","_")&amp;"_"&amp;SUBSTITUTE(B606," ","_")&amp;"_"&amp;SUBSTITUTE(C606," ","_")&amp;"_"&amp;SUBSTITUTE(D606," ","_")</f>
        <v>CHEVROLET_Colorado_(2.5/2.8CRDi)__DIN66_</v>
      </c>
      <c r="G606" s="29" t="str">
        <f aca="false">SUBSTITUTE(A606," ","_")&amp;"_"&amp;SUBSTITUTE(B606," ","_")&amp;"_"&amp;SUBSTITUTE(C606," ","_")</f>
        <v>CHEVROLET_Colorado_(2.5/2.8CRDi)_</v>
      </c>
      <c r="H606" s="20" t="str">
        <f aca="false">D606</f>
        <v>DIN66</v>
      </c>
      <c r="I606" s="20" t="str">
        <f aca="false">E606</f>
        <v>DIN67</v>
      </c>
      <c r="J606" s="29" t="n">
        <v>2001</v>
      </c>
      <c r="K606" s="29" t="n">
        <f aca="false">VLOOKUP(G606,model!$F$2:$K$620,6,0)</f>
        <v>67</v>
      </c>
      <c r="L606" s="20" t="n">
        <f aca="false">VLOOKUP(E606,product_2!$B$2:$C$46,2,0)</f>
        <v>0</v>
      </c>
    </row>
    <row r="607" s="29" customFormat="true" ht="13.8" hidden="false" customHeight="false" outlineLevel="0" collapsed="false">
      <c r="A607" s="43" t="s">
        <v>10</v>
      </c>
      <c r="B607" s="20" t="s">
        <v>128</v>
      </c>
      <c r="C607" s="20"/>
      <c r="D607" s="20" t="s">
        <v>752</v>
      </c>
      <c r="E607" s="20" t="s">
        <v>752</v>
      </c>
      <c r="F607" s="29" t="str">
        <f aca="false">SUBSTITUTE(A607," ","_")&amp;"_"&amp;SUBSTITUTE(B607," ","_")&amp;"_"&amp;SUBSTITUTE(C607," ","_")&amp;"_"&amp;SUBSTITUTE(D607," ","_")</f>
        <v>CHEVROLET_Cruze_2.0_CRDi__DIN66_</v>
      </c>
      <c r="G607" s="29" t="str">
        <f aca="false">SUBSTITUTE(A607," ","_")&amp;"_"&amp;SUBSTITUTE(B607," ","_")&amp;"_"&amp;SUBSTITUTE(C607," ","_")</f>
        <v>CHEVROLET_Cruze_2.0_CRDi_</v>
      </c>
      <c r="H607" s="20" t="str">
        <f aca="false">D607</f>
        <v>DIN66</v>
      </c>
      <c r="I607" s="20" t="str">
        <f aca="false">E607</f>
        <v>DIN66</v>
      </c>
      <c r="J607" s="29" t="n">
        <v>2001</v>
      </c>
      <c r="K607" s="29" t="n">
        <f aca="false">VLOOKUP(G607,model!$F$2:$K$620,6,0)</f>
        <v>68</v>
      </c>
      <c r="L607" s="20" t="n">
        <f aca="false">VLOOKUP(E607,product_2!$B$2:$C$46,2,0)</f>
        <v>0</v>
      </c>
    </row>
    <row r="608" s="29" customFormat="true" ht="13.8" hidden="false" customHeight="false" outlineLevel="0" collapsed="false">
      <c r="A608" s="43" t="s">
        <v>10</v>
      </c>
      <c r="B608" s="20" t="s">
        <v>129</v>
      </c>
      <c r="C608" s="20" t="n">
        <v>2010</v>
      </c>
      <c r="D608" s="20" t="s">
        <v>726</v>
      </c>
      <c r="E608" s="20" t="s">
        <v>726</v>
      </c>
      <c r="F608" s="29" t="str">
        <f aca="false">SUBSTITUTE(A608," ","_")&amp;"_"&amp;SUBSTITUTE(B608," ","_")&amp;"_"&amp;SUBSTITUTE(C608," ","_")&amp;"_"&amp;SUBSTITUTE(D608," ","_")</f>
        <v>CHEVROLET_Cruze_A/T_Gas_2010_DIN55</v>
      </c>
      <c r="G608" s="29" t="str">
        <f aca="false">SUBSTITUTE(A608," ","_")&amp;"_"&amp;SUBSTITUTE(B608," ","_")&amp;"_"&amp;SUBSTITUTE(C608," ","_")</f>
        <v>CHEVROLET_Cruze_A/T_Gas_2010</v>
      </c>
      <c r="H608" s="20" t="str">
        <f aca="false">D608</f>
        <v>DIN55</v>
      </c>
      <c r="I608" s="20" t="str">
        <f aca="false">E608</f>
        <v>DIN55</v>
      </c>
      <c r="K608" s="29" t="n">
        <f aca="false">VLOOKUP(G608,model!$F$2:$K$620,6,0)</f>
        <v>69</v>
      </c>
      <c r="L608" s="20" t="n">
        <f aca="false">VLOOKUP(E608,product_2!$B$2:$C$46,2,0)</f>
        <v>0</v>
      </c>
    </row>
    <row r="609" s="29" customFormat="true" ht="13.8" hidden="false" customHeight="false" outlineLevel="0" collapsed="false">
      <c r="A609" s="43" t="s">
        <v>10</v>
      </c>
      <c r="B609" s="20" t="s">
        <v>130</v>
      </c>
      <c r="C609" s="20" t="s">
        <v>131</v>
      </c>
      <c r="D609" s="20" t="s">
        <v>750</v>
      </c>
      <c r="E609" s="20" t="s">
        <v>750</v>
      </c>
      <c r="F609" s="29" t="str">
        <f aca="false">SUBSTITUTE(A609," ","_")&amp;"_"&amp;SUBSTITUTE(B609," ","_")&amp;"_"&amp;SUBSTITUTE(C609," ","_")&amp;"_"&amp;SUBSTITUTE(D609," ","_")</f>
        <v>CHEVROLET_Hummer_(H1/H2/H3)_2000_-_2010__G34/78</v>
      </c>
      <c r="G609" s="29" t="str">
        <f aca="false">SUBSTITUTE(A609," ","_")&amp;"_"&amp;SUBSTITUTE(B609," ","_")&amp;"_"&amp;SUBSTITUTE(C609," ","_")</f>
        <v>CHEVROLET_Hummer_(H1/H2/H3)_2000_-_2010_</v>
      </c>
      <c r="H609" s="20" t="str">
        <f aca="false">D609</f>
        <v>G34/78</v>
      </c>
      <c r="I609" s="20" t="str">
        <f aca="false">E609</f>
        <v>G34/78</v>
      </c>
      <c r="K609" s="29" t="n">
        <f aca="false">VLOOKUP(G609,model!$F$2:$K$620,6,0)</f>
        <v>70</v>
      </c>
      <c r="L609" s="20" t="n">
        <f aca="false">VLOOKUP(E609,product_2!$B$2:$C$46,2,0)</f>
        <v>0</v>
      </c>
    </row>
    <row r="610" s="29" customFormat="true" ht="13.8" hidden="false" customHeight="false" outlineLevel="0" collapsed="false">
      <c r="A610" s="43" t="s">
        <v>10</v>
      </c>
      <c r="B610" s="20" t="s">
        <v>132</v>
      </c>
      <c r="C610" s="20" t="n">
        <v>2014</v>
      </c>
      <c r="D610" s="20" t="s">
        <v>726</v>
      </c>
      <c r="E610" s="20" t="s">
        <v>765</v>
      </c>
      <c r="F610" s="29" t="str">
        <f aca="false">SUBSTITUTE(A610," ","_")&amp;"_"&amp;SUBSTITUTE(B610," ","_")&amp;"_"&amp;SUBSTITUTE(C610," ","_")&amp;"_"&amp;SUBSTITUTE(D610," ","_")</f>
        <v>CHEVROLET_Malibu_2.4L_2014_DIN55</v>
      </c>
      <c r="G610" s="29" t="str">
        <f aca="false">SUBSTITUTE(A610," ","_")&amp;"_"&amp;SUBSTITUTE(B610," ","_")&amp;"_"&amp;SUBSTITUTE(C610," ","_")</f>
        <v>CHEVROLET_Malibu_2.4L_2014</v>
      </c>
      <c r="H610" s="20" t="str">
        <f aca="false">D610</f>
        <v>DIN55</v>
      </c>
      <c r="I610" s="20" t="str">
        <f aca="false">E610</f>
        <v>DIN55R</v>
      </c>
      <c r="K610" s="29" t="n">
        <f aca="false">VLOOKUP(G610,model!$F$2:$K$620,6,0)</f>
        <v>71</v>
      </c>
      <c r="L610" s="20" t="n">
        <f aca="false">VLOOKUP(E610,product_2!$B$2:$C$46,2,0)</f>
        <v>0</v>
      </c>
    </row>
    <row r="611" s="29" customFormat="true" ht="13.8" hidden="false" customHeight="false" outlineLevel="0" collapsed="false">
      <c r="A611" s="43" t="s">
        <v>10</v>
      </c>
      <c r="B611" s="20" t="s">
        <v>133</v>
      </c>
      <c r="C611" s="20"/>
      <c r="D611" s="20" t="s">
        <v>726</v>
      </c>
      <c r="E611" s="20" t="s">
        <v>765</v>
      </c>
      <c r="F611" s="29" t="str">
        <f aca="false">SUBSTITUTE(A611," ","_")&amp;"_"&amp;SUBSTITUTE(B611," ","_")&amp;"_"&amp;SUBSTITUTE(C611," ","_")&amp;"_"&amp;SUBSTITUTE(D611," ","_")</f>
        <v>CHEVROLET_Optra_1.6_LS_Sedan_AT__DIN55</v>
      </c>
      <c r="G611" s="29" t="str">
        <f aca="false">SUBSTITUTE(A611," ","_")&amp;"_"&amp;SUBSTITUTE(B611," ","_")&amp;"_"&amp;SUBSTITUTE(C611," ","_")</f>
        <v>CHEVROLET_Optra_1.6_LS_Sedan_AT_</v>
      </c>
      <c r="H611" s="20" t="str">
        <f aca="false">D611</f>
        <v>DIN55</v>
      </c>
      <c r="I611" s="20" t="str">
        <f aca="false">E611</f>
        <v>DIN55R</v>
      </c>
      <c r="K611" s="29" t="n">
        <f aca="false">VLOOKUP(G611,model!$F$2:$K$620,6,0)</f>
        <v>72</v>
      </c>
      <c r="L611" s="20" t="n">
        <f aca="false">VLOOKUP(E611,product_2!$B$2:$C$46,2,0)</f>
        <v>0</v>
      </c>
    </row>
    <row r="612" s="29" customFormat="true" ht="13.8" hidden="false" customHeight="false" outlineLevel="0" collapsed="false">
      <c r="A612" s="43" t="s">
        <v>10</v>
      </c>
      <c r="B612" s="20" t="s">
        <v>134</v>
      </c>
      <c r="C612" s="20" t="s">
        <v>135</v>
      </c>
      <c r="D612" s="20" t="s">
        <v>726</v>
      </c>
      <c r="E612" s="20" t="s">
        <v>765</v>
      </c>
      <c r="F612" s="29" t="str">
        <f aca="false">SUBSTITUTE(A612," ","_")&amp;"_"&amp;SUBSTITUTE(B612," ","_")&amp;"_"&amp;SUBSTITUTE(C612," ","_")&amp;"_"&amp;SUBSTITUTE(D612," ","_")</f>
        <v>CHEVROLET_Optra_1.6_LS_Sedan_MT_2003_-_on_DIN55</v>
      </c>
      <c r="G612" s="29" t="str">
        <f aca="false">SUBSTITUTE(A612," ","_")&amp;"_"&amp;SUBSTITUTE(B612," ","_")&amp;"_"&amp;SUBSTITUTE(C612," ","_")</f>
        <v>CHEVROLET_Optra_1.6_LS_Sedan_MT_2003_-_on</v>
      </c>
      <c r="H612" s="20" t="str">
        <f aca="false">D612</f>
        <v>DIN55</v>
      </c>
      <c r="I612" s="20" t="str">
        <f aca="false">E612</f>
        <v>DIN55R</v>
      </c>
      <c r="K612" s="29" t="n">
        <f aca="false">VLOOKUP(G612,model!$F$2:$K$620,6,0)</f>
        <v>73</v>
      </c>
      <c r="L612" s="20" t="n">
        <f aca="false">VLOOKUP(E612,product_2!$B$2:$C$46,2,0)</f>
        <v>0</v>
      </c>
    </row>
    <row r="613" s="29" customFormat="true" ht="13.8" hidden="false" customHeight="false" outlineLevel="0" collapsed="false">
      <c r="A613" s="43" t="s">
        <v>10</v>
      </c>
      <c r="B613" s="20" t="s">
        <v>136</v>
      </c>
      <c r="C613" s="20"/>
      <c r="D613" s="20" t="s">
        <v>726</v>
      </c>
      <c r="E613" s="20" t="s">
        <v>765</v>
      </c>
      <c r="F613" s="29" t="str">
        <f aca="false">SUBSTITUTE(A613," ","_")&amp;"_"&amp;SUBSTITUTE(B613," ","_")&amp;"_"&amp;SUBSTITUTE(C613," ","_")&amp;"_"&amp;SUBSTITUTE(D613," ","_")</f>
        <v>CHEVROLET_Optra_1.6_LS_Wagon_AT__DIN55</v>
      </c>
      <c r="G613" s="29" t="str">
        <f aca="false">SUBSTITUTE(A613," ","_")&amp;"_"&amp;SUBSTITUTE(B613," ","_")&amp;"_"&amp;SUBSTITUTE(C613," ","_")</f>
        <v>CHEVROLET_Optra_1.6_LS_Wagon_AT_</v>
      </c>
      <c r="H613" s="20" t="str">
        <f aca="false">D613</f>
        <v>DIN55</v>
      </c>
      <c r="I613" s="20" t="str">
        <f aca="false">E613</f>
        <v>DIN55R</v>
      </c>
      <c r="K613" s="29" t="n">
        <f aca="false">VLOOKUP(G613,model!$F$2:$K$620,6,0)</f>
        <v>74</v>
      </c>
      <c r="L613" s="20" t="n">
        <f aca="false">VLOOKUP(E613,product_2!$B$2:$C$46,2,0)</f>
        <v>0</v>
      </c>
    </row>
    <row r="614" s="29" customFormat="true" ht="13.8" hidden="false" customHeight="false" outlineLevel="0" collapsed="false">
      <c r="A614" s="43" t="s">
        <v>10</v>
      </c>
      <c r="B614" s="20" t="s">
        <v>137</v>
      </c>
      <c r="C614" s="20"/>
      <c r="D614" s="20" t="s">
        <v>726</v>
      </c>
      <c r="E614" s="20" t="s">
        <v>765</v>
      </c>
      <c r="F614" s="29" t="str">
        <f aca="false">SUBSTITUTE(A614," ","_")&amp;"_"&amp;SUBSTITUTE(B614," ","_")&amp;"_"&amp;SUBSTITUTE(C614," ","_")&amp;"_"&amp;SUBSTITUTE(D614," ","_")</f>
        <v>CHEVROLET_Optra_1.6_LS_Wagon_MT__DIN55</v>
      </c>
      <c r="G614" s="29" t="str">
        <f aca="false">SUBSTITUTE(A614," ","_")&amp;"_"&amp;SUBSTITUTE(B614," ","_")&amp;"_"&amp;SUBSTITUTE(C614," ","_")</f>
        <v>CHEVROLET_Optra_1.6_LS_Wagon_MT_</v>
      </c>
      <c r="H614" s="20" t="str">
        <f aca="false">D614</f>
        <v>DIN55</v>
      </c>
      <c r="I614" s="20" t="str">
        <f aca="false">E614</f>
        <v>DIN55R</v>
      </c>
      <c r="K614" s="29" t="n">
        <f aca="false">VLOOKUP(G614,model!$F$2:$K$620,6,0)</f>
        <v>75</v>
      </c>
      <c r="L614" s="20" t="n">
        <f aca="false">VLOOKUP(E614,product_2!$B$2:$C$46,2,0)</f>
        <v>0</v>
      </c>
    </row>
    <row r="615" s="29" customFormat="true" ht="13.8" hidden="false" customHeight="false" outlineLevel="0" collapsed="false">
      <c r="A615" s="43" t="s">
        <v>10</v>
      </c>
      <c r="B615" s="20" t="s">
        <v>138</v>
      </c>
      <c r="C615" s="20"/>
      <c r="D615" s="20" t="s">
        <v>722</v>
      </c>
      <c r="E615" s="20" t="s">
        <v>722</v>
      </c>
      <c r="F615" s="29" t="str">
        <f aca="false">SUBSTITUTE(A615," ","_")&amp;"_"&amp;SUBSTITUTE(B615," ","_")&amp;"_"&amp;SUBSTITUTE(C615," ","_")&amp;"_"&amp;SUBSTITUTE(D615," ","_")</f>
        <v>CHEVROLET_Orlando__DIN66</v>
      </c>
      <c r="G615" s="29" t="str">
        <f aca="false">SUBSTITUTE(A615," ","_")&amp;"_"&amp;SUBSTITUTE(B615," ","_")&amp;"_"&amp;SUBSTITUTE(C615," ","_")</f>
        <v>CHEVROLET_Orlando_</v>
      </c>
      <c r="H615" s="20" t="str">
        <f aca="false">D615</f>
        <v>DIN66</v>
      </c>
      <c r="I615" s="20" t="str">
        <f aca="false">E615</f>
        <v>DIN66</v>
      </c>
      <c r="J615" s="29" t="n">
        <v>2001</v>
      </c>
      <c r="K615" s="29" t="n">
        <f aca="false">VLOOKUP(G615,model!$F$2:$K$620,6,0)</f>
        <v>76</v>
      </c>
      <c r="L615" s="20" t="n">
        <f aca="false">VLOOKUP(E615,product_2!$B$2:$C$46,2,0)</f>
        <v>0</v>
      </c>
    </row>
    <row r="616" s="29" customFormat="true" ht="13.8" hidden="false" customHeight="false" outlineLevel="0" collapsed="false">
      <c r="A616" s="43" t="s">
        <v>10</v>
      </c>
      <c r="B616" s="20" t="s">
        <v>139</v>
      </c>
      <c r="C616" s="20"/>
      <c r="D616" s="20" t="s">
        <v>721</v>
      </c>
      <c r="E616" s="20" t="s">
        <v>819</v>
      </c>
      <c r="F616" s="29" t="str">
        <f aca="false">SUBSTITUTE(A616," ","_")&amp;"_"&amp;SUBSTITUTE(B616," ","_")&amp;"_"&amp;SUBSTITUTE(C616," ","_")&amp;"_"&amp;SUBSTITUTE(D616," ","_")</f>
        <v>CHEVROLET_Spark_1.0_MT_Hatch__NS40</v>
      </c>
      <c r="G616" s="29" t="str">
        <f aca="false">SUBSTITUTE(A616," ","_")&amp;"_"&amp;SUBSTITUTE(B616," ","_")&amp;"_"&amp;SUBSTITUTE(C616," ","_")</f>
        <v>CHEVROLET_Spark_1.0_MT_Hatch_</v>
      </c>
      <c r="H616" s="20" t="str">
        <f aca="false">D616</f>
        <v>NS40</v>
      </c>
      <c r="I616" s="20" t="str">
        <f aca="false">E616</f>
        <v>B20LS</v>
      </c>
      <c r="K616" s="29" t="n">
        <f aca="false">VLOOKUP(G616,model!$F$2:$K$620,6,0)</f>
        <v>77</v>
      </c>
      <c r="L616" s="20" t="n">
        <f aca="false">VLOOKUP(E616,product_2!$B$2:$C$46,2,0)</f>
        <v>0</v>
      </c>
    </row>
    <row r="617" s="29" customFormat="true" ht="13.8" hidden="false" customHeight="false" outlineLevel="0" collapsed="false">
      <c r="A617" s="43" t="s">
        <v>10</v>
      </c>
      <c r="B617" s="20" t="s">
        <v>140</v>
      </c>
      <c r="C617" s="20" t="s">
        <v>141</v>
      </c>
      <c r="D617" s="20" t="s">
        <v>726</v>
      </c>
      <c r="E617" s="20" t="s">
        <v>726</v>
      </c>
      <c r="F617" s="29" t="str">
        <f aca="false">SUBSTITUTE(A617," ","_")&amp;"_"&amp;SUBSTITUTE(B617," ","_")&amp;"_"&amp;SUBSTITUTE(C617," ","_")&amp;"_"&amp;SUBSTITUTE(D617," ","_")</f>
        <v>CHEVROLET_Sonic_1.4L_4DR/5DR_2012_-_on_DIN55</v>
      </c>
      <c r="G617" s="29" t="str">
        <f aca="false">SUBSTITUTE(A617," ","_")&amp;"_"&amp;SUBSTITUTE(B617," ","_")&amp;"_"&amp;SUBSTITUTE(C617," ","_")</f>
        <v>CHEVROLET_Sonic_1.4L_4DR/5DR_2012_-_on</v>
      </c>
      <c r="H617" s="20" t="str">
        <f aca="false">D617</f>
        <v>DIN55</v>
      </c>
      <c r="I617" s="20" t="str">
        <f aca="false">E617</f>
        <v>DIN55</v>
      </c>
      <c r="K617" s="29" t="n">
        <f aca="false">VLOOKUP(G617,model!$F$2:$K$620,6,0)</f>
        <v>78</v>
      </c>
      <c r="L617" s="20" t="n">
        <f aca="false">VLOOKUP(E617,product_2!$B$2:$C$46,2,0)</f>
        <v>0</v>
      </c>
    </row>
    <row r="618" s="29" customFormat="true" ht="13.8" hidden="false" customHeight="false" outlineLevel="0" collapsed="false">
      <c r="A618" s="43" t="s">
        <v>10</v>
      </c>
      <c r="B618" s="20" t="s">
        <v>142</v>
      </c>
      <c r="C618" s="20" t="n">
        <v>2013</v>
      </c>
      <c r="D618" s="20" t="s">
        <v>726</v>
      </c>
      <c r="E618" s="20" t="s">
        <v>726</v>
      </c>
      <c r="F618" s="29" t="str">
        <f aca="false">SUBSTITUTE(A618," ","_")&amp;"_"&amp;SUBSTITUTE(B618," ","_")&amp;"_"&amp;SUBSTITUTE(C618," ","_")&amp;"_"&amp;SUBSTITUTE(D618," ","_")</f>
        <v>CHEVROLET_Spin_1.5_LTZ_(Gas)_2013_DIN55</v>
      </c>
      <c r="G618" s="29" t="str">
        <f aca="false">SUBSTITUTE(A618," ","_")&amp;"_"&amp;SUBSTITUTE(B618," ","_")&amp;"_"&amp;SUBSTITUTE(C618," ","_")</f>
        <v>CHEVROLET_Spin_1.5_LTZ_(Gas)_2013</v>
      </c>
      <c r="H618" s="20" t="str">
        <f aca="false">D618</f>
        <v>DIN55</v>
      </c>
      <c r="I618" s="20" t="str">
        <f aca="false">E618</f>
        <v>DIN55</v>
      </c>
      <c r="K618" s="29" t="n">
        <f aca="false">VLOOKUP(G618,model!$F$2:$K$620,6,0)</f>
        <v>79</v>
      </c>
      <c r="L618" s="20" t="n">
        <f aca="false">VLOOKUP(E618,product_2!$B$2:$C$46,2,0)</f>
        <v>0</v>
      </c>
    </row>
    <row r="619" s="29" customFormat="true" ht="13.8" hidden="false" customHeight="false" outlineLevel="0" collapsed="false">
      <c r="A619" s="43" t="s">
        <v>10</v>
      </c>
      <c r="B619" s="20" t="s">
        <v>143</v>
      </c>
      <c r="C619" s="20" t="n">
        <v>2013</v>
      </c>
      <c r="D619" s="20" t="s">
        <v>722</v>
      </c>
      <c r="E619" s="20" t="s">
        <v>722</v>
      </c>
      <c r="F619" s="29" t="str">
        <f aca="false">SUBSTITUTE(A619," ","_")&amp;"_"&amp;SUBSTITUTE(B619," ","_")&amp;"_"&amp;SUBSTITUTE(C619," ","_")&amp;"_"&amp;SUBSTITUTE(D619," ","_")</f>
        <v>CHEVROLET_Spin_1.5_LS/LTZ_(Diesel)_2013_DIN66</v>
      </c>
      <c r="G619" s="29" t="str">
        <f aca="false">SUBSTITUTE(A619," ","_")&amp;"_"&amp;SUBSTITUTE(B619," ","_")&amp;"_"&amp;SUBSTITUTE(C619," ","_")</f>
        <v>CHEVROLET_Spin_1.5_LS/LTZ_(Diesel)_2013</v>
      </c>
      <c r="H619" s="20" t="str">
        <f aca="false">D619</f>
        <v>DIN66</v>
      </c>
      <c r="I619" s="20" t="str">
        <f aca="false">E619</f>
        <v>DIN66</v>
      </c>
      <c r="J619" s="29" t="n">
        <v>2001</v>
      </c>
      <c r="K619" s="29" t="n">
        <f aca="false">VLOOKUP(G619,model!$F$2:$K$620,6,0)</f>
        <v>80</v>
      </c>
      <c r="L619" s="20" t="n">
        <f aca="false">VLOOKUP(E619,product_2!$B$2:$C$46,2,0)</f>
        <v>0</v>
      </c>
    </row>
    <row r="620" s="29" customFormat="true" ht="13.8" hidden="false" customHeight="false" outlineLevel="0" collapsed="false">
      <c r="A620" s="43" t="s">
        <v>10</v>
      </c>
      <c r="B620" s="20" t="s">
        <v>144</v>
      </c>
      <c r="C620" s="20" t="s">
        <v>75</v>
      </c>
      <c r="D620" s="20" t="s">
        <v>747</v>
      </c>
      <c r="E620" s="20" t="s">
        <v>747</v>
      </c>
      <c r="F620" s="29" t="str">
        <f aca="false">SUBSTITUTE(A620," ","_")&amp;"_"&amp;SUBSTITUTE(B620," ","_")&amp;"_"&amp;SUBSTITUTE(C620," ","_")&amp;"_"&amp;SUBSTITUTE(D620," ","_")</f>
        <v>CHEVROLET_Suburvan_5.3_V9_4x2_AT_2007_-_on_G65</v>
      </c>
      <c r="G620" s="29" t="str">
        <f aca="false">SUBSTITUTE(A620," ","_")&amp;"_"&amp;SUBSTITUTE(B620," ","_")&amp;"_"&amp;SUBSTITUTE(C620," ","_")</f>
        <v>CHEVROLET_Suburvan_5.3_V9_4x2_AT_2007_-_on</v>
      </c>
      <c r="H620" s="20" t="str">
        <f aca="false">D620</f>
        <v>G65</v>
      </c>
      <c r="I620" s="20" t="str">
        <f aca="false">E620</f>
        <v>G65</v>
      </c>
      <c r="K620" s="29" t="n">
        <f aca="false">VLOOKUP(G620,model!$F$2:$K$620,6,0)</f>
        <v>81</v>
      </c>
      <c r="L620" s="20" t="n">
        <f aca="false">VLOOKUP(E620,product_2!$B$2:$C$46,2,0)</f>
        <v>0</v>
      </c>
    </row>
    <row r="621" s="29" customFormat="true" ht="13.8" hidden="false" customHeight="false" outlineLevel="0" collapsed="false">
      <c r="A621" s="43" t="s">
        <v>10</v>
      </c>
      <c r="B621" s="20" t="s">
        <v>145</v>
      </c>
      <c r="C621" s="20"/>
      <c r="D621" s="20" t="s">
        <v>750</v>
      </c>
      <c r="E621" s="20" t="s">
        <v>750</v>
      </c>
      <c r="F621" s="29" t="str">
        <f aca="false">SUBSTITUTE(A621," ","_")&amp;"_"&amp;SUBSTITUTE(B621," ","_")&amp;"_"&amp;SUBSTITUTE(C621," ","_")&amp;"_"&amp;SUBSTITUTE(D621," ","_")</f>
        <v>CHEVROLET_Tahoe_5.3_V8_4x2_AT__G34/78</v>
      </c>
      <c r="G621" s="29" t="str">
        <f aca="false">SUBSTITUTE(A621," ","_")&amp;"_"&amp;SUBSTITUTE(B621," ","_")&amp;"_"&amp;SUBSTITUTE(C621," ","_")</f>
        <v>CHEVROLET_Tahoe_5.3_V8_4x2_AT_</v>
      </c>
      <c r="H621" s="20" t="str">
        <f aca="false">D621</f>
        <v>G34/78</v>
      </c>
      <c r="I621" s="20" t="str">
        <f aca="false">E621</f>
        <v>G34/78</v>
      </c>
      <c r="K621" s="29" t="n">
        <f aca="false">VLOOKUP(G621,model!$F$2:$K$620,6,0)</f>
        <v>82</v>
      </c>
      <c r="L621" s="20" t="n">
        <f aca="false">VLOOKUP(E621,product_2!$B$2:$C$46,2,0)</f>
        <v>0</v>
      </c>
    </row>
    <row r="622" s="29" customFormat="true" ht="13.8" hidden="false" customHeight="false" outlineLevel="0" collapsed="false">
      <c r="A622" s="43" t="s">
        <v>10</v>
      </c>
      <c r="B622" s="20" t="s">
        <v>146</v>
      </c>
      <c r="C622" s="20"/>
      <c r="D622" s="20" t="s">
        <v>750</v>
      </c>
      <c r="E622" s="20" t="s">
        <v>750</v>
      </c>
      <c r="F622" s="29" t="str">
        <f aca="false">SUBSTITUTE(A622," ","_")&amp;"_"&amp;SUBSTITUTE(B622," ","_")&amp;"_"&amp;SUBSTITUTE(C622," ","_")&amp;"_"&amp;SUBSTITUTE(D622," ","_")</f>
        <v>CHEVROLET_Trailblazer__G34/78</v>
      </c>
      <c r="G622" s="29" t="str">
        <f aca="false">SUBSTITUTE(A622," ","_")&amp;"_"&amp;SUBSTITUTE(B622," ","_")&amp;"_"&amp;SUBSTITUTE(C622," ","_")</f>
        <v>CHEVROLET_Trailblazer_</v>
      </c>
      <c r="H622" s="20" t="str">
        <f aca="false">D622</f>
        <v>G34/78</v>
      </c>
      <c r="I622" s="20" t="str">
        <f aca="false">E622</f>
        <v>G34/78</v>
      </c>
      <c r="K622" s="29" t="n">
        <f aca="false">VLOOKUP(G622,model!$F$2:$K$620,6,0)</f>
        <v>83</v>
      </c>
      <c r="L622" s="20" t="n">
        <f aca="false">VLOOKUP(E622,product_2!$B$2:$C$46,2,0)</f>
        <v>0</v>
      </c>
    </row>
    <row r="623" s="29" customFormat="true" ht="13.8" hidden="false" customHeight="false" outlineLevel="0" collapsed="false">
      <c r="A623" s="43" t="s">
        <v>10</v>
      </c>
      <c r="B623" s="20" t="s">
        <v>146</v>
      </c>
      <c r="C623" s="20" t="n">
        <v>2013</v>
      </c>
      <c r="D623" s="20" t="s">
        <v>722</v>
      </c>
      <c r="E623" s="20" t="s">
        <v>722</v>
      </c>
      <c r="F623" s="29" t="str">
        <f aca="false">SUBSTITUTE(A623," ","_")&amp;"_"&amp;SUBSTITUTE(B623," ","_")&amp;"_"&amp;SUBSTITUTE(C623," ","_")&amp;"_"&amp;SUBSTITUTE(D623," ","_")</f>
        <v>CHEVROLET_Trailblazer_2013_DIN66</v>
      </c>
      <c r="G623" s="29" t="str">
        <f aca="false">SUBSTITUTE(A623," ","_")&amp;"_"&amp;SUBSTITUTE(B623," ","_")&amp;"_"&amp;SUBSTITUTE(C623," ","_")</f>
        <v>CHEVROLET_Trailblazer_2013</v>
      </c>
      <c r="H623" s="20" t="str">
        <f aca="false">D623</f>
        <v>DIN66</v>
      </c>
      <c r="I623" s="20" t="str">
        <f aca="false">E623</f>
        <v>DIN66</v>
      </c>
      <c r="J623" s="29" t="n">
        <v>2001</v>
      </c>
      <c r="K623" s="29" t="n">
        <f aca="false">VLOOKUP(G623,model!$F$2:$K$620,6,0)</f>
        <v>84</v>
      </c>
      <c r="L623" s="20" t="n">
        <f aca="false">VLOOKUP(E623,product_2!$B$2:$C$46,2,0)</f>
        <v>0</v>
      </c>
    </row>
    <row r="624" s="29" customFormat="true" ht="13.8" hidden="false" customHeight="false" outlineLevel="0" collapsed="false">
      <c r="A624" s="43" t="s">
        <v>10</v>
      </c>
      <c r="B624" s="20" t="s">
        <v>147</v>
      </c>
      <c r="C624" s="20"/>
      <c r="D624" s="20" t="s">
        <v>750</v>
      </c>
      <c r="E624" s="20" t="s">
        <v>750</v>
      </c>
      <c r="F624" s="29" t="str">
        <f aca="false">SUBSTITUTE(A624," ","_")&amp;"_"&amp;SUBSTITUTE(B624," ","_")&amp;"_"&amp;SUBSTITUTE(C624," ","_")&amp;"_"&amp;SUBSTITUTE(D624," ","_")</f>
        <v>CHEVROLET_Traverse__G34/78</v>
      </c>
      <c r="G624" s="29" t="str">
        <f aca="false">SUBSTITUTE(A624," ","_")&amp;"_"&amp;SUBSTITUTE(B624," ","_")&amp;"_"&amp;SUBSTITUTE(C624," ","_")</f>
        <v>CHEVROLET_Traverse_</v>
      </c>
      <c r="H624" s="20" t="str">
        <f aca="false">D624</f>
        <v>G34/78</v>
      </c>
      <c r="I624" s="20" t="str">
        <f aca="false">E624</f>
        <v>G34/78</v>
      </c>
      <c r="K624" s="29" t="n">
        <f aca="false">VLOOKUP(G624,model!$F$2:$K$620,6,0)</f>
        <v>85</v>
      </c>
      <c r="L624" s="20" t="n">
        <f aca="false">VLOOKUP(E624,product_2!$B$2:$C$46,2,0)</f>
        <v>0</v>
      </c>
    </row>
    <row r="625" s="29" customFormat="true" ht="13.8" hidden="false" customHeight="false" outlineLevel="0" collapsed="false">
      <c r="A625" s="43" t="s">
        <v>10</v>
      </c>
      <c r="B625" s="20" t="s">
        <v>148</v>
      </c>
      <c r="C625" s="20" t="s">
        <v>135</v>
      </c>
      <c r="D625" s="20" t="s">
        <v>750</v>
      </c>
      <c r="E625" s="20" t="s">
        <v>750</v>
      </c>
      <c r="F625" s="29" t="str">
        <f aca="false">SUBSTITUTE(A625," ","_")&amp;"_"&amp;SUBSTITUTE(B625," ","_")&amp;"_"&amp;SUBSTITUTE(C625," ","_")&amp;"_"&amp;SUBSTITUTE(D625," ","_")</f>
        <v>CHEVROLET_Venture_2003_-_on_G34/78</v>
      </c>
      <c r="G625" s="29" t="str">
        <f aca="false">SUBSTITUTE(A625," ","_")&amp;"_"&amp;SUBSTITUTE(B625," ","_")&amp;"_"&amp;SUBSTITUTE(C625," ","_")</f>
        <v>CHEVROLET_Venture_2003_-_on</v>
      </c>
      <c r="H625" s="20" t="str">
        <f aca="false">D625</f>
        <v>G34/78</v>
      </c>
      <c r="I625" s="20" t="str">
        <f aca="false">E625</f>
        <v>G34/78</v>
      </c>
      <c r="K625" s="29" t="n">
        <f aca="false">VLOOKUP(G625,model!$F$2:$K$620,6,0)</f>
        <v>86</v>
      </c>
      <c r="L625" s="20" t="n">
        <f aca="false">VLOOKUP(E625,product_2!$B$2:$C$46,2,0)</f>
        <v>0</v>
      </c>
    </row>
    <row r="626" s="29" customFormat="true" ht="13.8" hidden="false" customHeight="false" outlineLevel="0" collapsed="false">
      <c r="A626" s="43" t="s">
        <v>10</v>
      </c>
      <c r="B626" s="20" t="s">
        <v>149</v>
      </c>
      <c r="C626" s="20"/>
      <c r="D626" s="20" t="s">
        <v>722</v>
      </c>
      <c r="E626" s="20" t="s">
        <v>722</v>
      </c>
      <c r="F626" s="29" t="str">
        <f aca="false">SUBSTITUTE(A626," ","_")&amp;"_"&amp;SUBSTITUTE(B626," ","_")&amp;"_"&amp;SUBSTITUTE(C626," ","_")&amp;"_"&amp;SUBSTITUTE(D626," ","_")</f>
        <v>CHEVROLET_Zafira__DIN66</v>
      </c>
      <c r="G626" s="29" t="str">
        <f aca="false">SUBSTITUTE(A626," ","_")&amp;"_"&amp;SUBSTITUTE(B626," ","_")&amp;"_"&amp;SUBSTITUTE(C626," ","_")</f>
        <v>CHEVROLET_Zafira_</v>
      </c>
      <c r="H626" s="20" t="str">
        <f aca="false">D626</f>
        <v>DIN66</v>
      </c>
      <c r="I626" s="20" t="str">
        <f aca="false">E626</f>
        <v>DIN66</v>
      </c>
      <c r="J626" s="29" t="n">
        <v>2001</v>
      </c>
      <c r="K626" s="29" t="n">
        <f aca="false">VLOOKUP(G626,model!$F$2:$K$620,6,0)</f>
        <v>87</v>
      </c>
      <c r="L626" s="20" t="n">
        <f aca="false">VLOOKUP(E626,product_2!$B$2:$C$46,2,0)</f>
        <v>0</v>
      </c>
    </row>
    <row r="627" s="29" customFormat="true" ht="13.8" hidden="false" customHeight="false" outlineLevel="0" collapsed="false">
      <c r="A627" s="43" t="s">
        <v>10</v>
      </c>
      <c r="B627" s="20" t="s">
        <v>145</v>
      </c>
      <c r="C627" s="20"/>
      <c r="D627" s="20" t="s">
        <v>750</v>
      </c>
      <c r="E627" s="20" t="s">
        <v>750</v>
      </c>
      <c r="F627" s="29" t="str">
        <f aca="false">SUBSTITUTE(A627," ","_")&amp;"_"&amp;SUBSTITUTE(B627," ","_")&amp;"_"&amp;SUBSTITUTE(C627," ","_")&amp;"_"&amp;SUBSTITUTE(D627," ","_")</f>
        <v>CHEVROLET_Tahoe_5.3_V8_4x2_AT__G34/78</v>
      </c>
      <c r="G627" s="29" t="str">
        <f aca="false">SUBSTITUTE(A627," ","_")&amp;"_"&amp;SUBSTITUTE(B627," ","_")&amp;"_"&amp;SUBSTITUTE(C627," ","_")</f>
        <v>CHEVROLET_Tahoe_5.3_V8_4x2_AT_</v>
      </c>
      <c r="H627" s="20" t="str">
        <f aca="false">D627</f>
        <v>G34/78</v>
      </c>
      <c r="I627" s="20" t="str">
        <f aca="false">E627</f>
        <v>G34/78</v>
      </c>
      <c r="K627" s="29" t="n">
        <f aca="false">VLOOKUP(G627,model!$F$2:$K$620,6,0)</f>
        <v>82</v>
      </c>
      <c r="L627" s="20" t="n">
        <f aca="false">VLOOKUP(E627,product_2!$B$2:$C$46,2,0)</f>
        <v>0</v>
      </c>
    </row>
    <row r="628" s="29" customFormat="true" ht="13.8" hidden="false" customHeight="false" outlineLevel="0" collapsed="false">
      <c r="A628" s="43" t="s">
        <v>10</v>
      </c>
      <c r="B628" s="20" t="s">
        <v>150</v>
      </c>
      <c r="C628" s="20" t="s">
        <v>75</v>
      </c>
      <c r="D628" s="20" t="s">
        <v>747</v>
      </c>
      <c r="E628" s="20" t="s">
        <v>747</v>
      </c>
      <c r="F628" s="29" t="str">
        <f aca="false">SUBSTITUTE(A628," ","_")&amp;"_"&amp;SUBSTITUTE(B628," ","_")&amp;"_"&amp;SUBSTITUTE(C628," ","_")&amp;"_"&amp;SUBSTITUTE(D628," ","_")</f>
        <v>CHEVROLET_Suburvan_5.3_V8_4x2_AT_2007_-_on_G65</v>
      </c>
      <c r="G628" s="29" t="str">
        <f aca="false">SUBSTITUTE(A628," ","_")&amp;"_"&amp;SUBSTITUTE(B628," ","_")&amp;"_"&amp;SUBSTITUTE(C628," ","_")</f>
        <v>CHEVROLET_Suburvan_5.3_V8_4x2_AT_2007_-_on</v>
      </c>
      <c r="H628" s="20" t="str">
        <f aca="false">D628</f>
        <v>G65</v>
      </c>
      <c r="I628" s="20" t="str">
        <f aca="false">E628</f>
        <v>G65</v>
      </c>
      <c r="K628" s="29" t="n">
        <f aca="false">VLOOKUP(G628,model!$F$2:$K$620,6,0)</f>
        <v>88</v>
      </c>
      <c r="L628" s="20" t="n">
        <f aca="false">VLOOKUP(E628,product_2!$B$2:$C$46,2,0)</f>
        <v>0</v>
      </c>
    </row>
    <row r="629" s="29" customFormat="true" ht="13.8" hidden="false" customHeight="false" outlineLevel="0" collapsed="false">
      <c r="A629" s="43" t="s">
        <v>10</v>
      </c>
      <c r="B629" s="20" t="s">
        <v>150</v>
      </c>
      <c r="C629" s="20" t="n">
        <v>2015</v>
      </c>
      <c r="D629" s="20" t="s">
        <v>753</v>
      </c>
      <c r="E629" s="20" t="s">
        <v>823</v>
      </c>
      <c r="F629" s="29" t="str">
        <f aca="false">SUBSTITUTE(A629," ","_")&amp;"_"&amp;SUBSTITUTE(B629," ","_")&amp;"_"&amp;SUBSTITUTE(C629," ","_")&amp;"_"&amp;SUBSTITUTE(D629," ","_")</f>
        <v>CHEVROLET_Suburvan_5.3_V8_4x2_AT_2015_DIN77_Tall_</v>
      </c>
      <c r="G629" s="29" t="str">
        <f aca="false">SUBSTITUTE(A629," ","_")&amp;"_"&amp;SUBSTITUTE(B629," ","_")&amp;"_"&amp;SUBSTITUTE(C629," ","_")</f>
        <v>CHEVROLET_Suburvan_5.3_V8_4x2_AT_2015</v>
      </c>
      <c r="H629" s="20" t="str">
        <f aca="false">D629</f>
        <v>DIN77 Tall</v>
      </c>
      <c r="I629" s="20" t="str">
        <f aca="false">E629</f>
        <v>DIN77H</v>
      </c>
      <c r="K629" s="29" t="n">
        <f aca="false">VLOOKUP(G629,model!$F$2:$K$620,6,0)</f>
        <v>89</v>
      </c>
      <c r="L629" s="20" t="n">
        <f aca="false">VLOOKUP(E629,product_2!$B$2:$C$46,2,0)</f>
        <v>0</v>
      </c>
    </row>
    <row r="630" s="29" customFormat="true" ht="13.8" hidden="false" customHeight="false" outlineLevel="0" collapsed="false">
      <c r="A630" s="43" t="s">
        <v>10</v>
      </c>
      <c r="B630" s="20" t="s">
        <v>151</v>
      </c>
      <c r="C630" s="20" t="n">
        <v>2015</v>
      </c>
      <c r="D630" s="20" t="s">
        <v>754</v>
      </c>
      <c r="E630" s="20" t="s">
        <v>824</v>
      </c>
      <c r="F630" s="29" t="str">
        <f aca="false">SUBSTITUTE(A630," ","_")&amp;"_"&amp;SUBSTITUTE(B630," ","_")&amp;"_"&amp;SUBSTITUTE(C630," ","_")&amp;"_"&amp;SUBSTITUTE(D630," ","_")</f>
        <v>CHEVROLET_Trax__2015_DIN55_Tall_</v>
      </c>
      <c r="G630" s="29" t="str">
        <f aca="false">SUBSTITUTE(A630," ","_")&amp;"_"&amp;SUBSTITUTE(B630," ","_")&amp;"_"&amp;SUBSTITUTE(C630," ","_")</f>
        <v>CHEVROLET_Trax__2015</v>
      </c>
      <c r="H630" s="20" t="str">
        <f aca="false">D630</f>
        <v>DIN55 Tall</v>
      </c>
      <c r="I630" s="20" t="str">
        <f aca="false">E630</f>
        <v>DINH</v>
      </c>
      <c r="K630" s="29" t="n">
        <f aca="false">VLOOKUP(G630,model!$F$2:$K$620,6,0)</f>
        <v>90</v>
      </c>
      <c r="L630" s="20" t="n">
        <f aca="false">VLOOKUP(E630,product_2!$B$2:$C$46,2,0)</f>
        <v>0</v>
      </c>
    </row>
    <row r="631" s="29" customFormat="true" ht="13.8" hidden="false" customHeight="false" outlineLevel="0" collapsed="false">
      <c r="A631" s="20"/>
      <c r="B631" s="20"/>
      <c r="C631" s="20"/>
      <c r="D631" s="20"/>
      <c r="E631" s="20"/>
      <c r="F631" s="29" t="str">
        <f aca="false">SUBSTITUTE(A631," ","_")&amp;"_"&amp;SUBSTITUTE(B631," ","_")&amp;"_"&amp;SUBSTITUTE(C631," ","_")&amp;"_"&amp;SUBSTITUTE(D631," ","_")</f>
        <v>___</v>
      </c>
      <c r="G631" s="29" t="str">
        <f aca="false">SUBSTITUTE(A631," ","_")&amp;"_"&amp;SUBSTITUTE(B631," ","_")&amp;"_"&amp;SUBSTITUTE(C631," ","_")</f>
        <v>__</v>
      </c>
      <c r="H631" s="20"/>
      <c r="I631" s="20"/>
      <c r="K631" s="29" t="e">
        <f aca="false">VLOOKUP(G631,model!$F$2:$K$620,6,0)</f>
        <v>#N/A</v>
      </c>
      <c r="L631" s="20" t="e">
        <f aca="false">VLOOKUP(E631,product_2!$B$2:$C$46,2,0)</f>
        <v>#N/A</v>
      </c>
    </row>
    <row r="632" s="31" customFormat="true" ht="13.8" hidden="false" customHeight="false" outlineLevel="0" collapsed="false">
      <c r="F632" s="29" t="str">
        <f aca="false">SUBSTITUTE(A632," ","_")&amp;"_"&amp;SUBSTITUTE(B632," ","_")&amp;"_"&amp;SUBSTITUTE(C632," ","_")&amp;"_"&amp;SUBSTITUTE(D632," ","_")</f>
        <v>___</v>
      </c>
      <c r="G632" s="29" t="str">
        <f aca="false">SUBSTITUTE(A632," ","_")&amp;"_"&amp;SUBSTITUTE(B632," ","_")&amp;"_"&amp;SUBSTITUTE(C632," ","_")</f>
        <v>__</v>
      </c>
      <c r="H632" s="20"/>
      <c r="I632" s="20"/>
      <c r="K632" s="29" t="e">
        <f aca="false">VLOOKUP(G632,model!$F$2:$K$620,6,0)</f>
        <v>#N/A</v>
      </c>
      <c r="L632" s="20" t="e">
        <f aca="false">VLOOKUP(E632,product_2!$B$2:$C$46,2,0)</f>
        <v>#N/A</v>
      </c>
    </row>
    <row r="633" s="29" customFormat="true" ht="13.8" hidden="false" customHeight="false" outlineLevel="0" collapsed="false">
      <c r="A633" s="43" t="s">
        <v>7</v>
      </c>
      <c r="B633" s="43"/>
      <c r="F633" s="29" t="str">
        <f aca="false">SUBSTITUTE(A633," ","_")&amp;"_"&amp;SUBSTITUTE(B633," ","_")&amp;"_"&amp;SUBSTITUTE(C633," ","_")&amp;"_"&amp;SUBSTITUTE(D633," ","_")</f>
        <v>BMW___</v>
      </c>
      <c r="G633" s="29" t="str">
        <f aca="false">SUBSTITUTE(A633," ","_")&amp;"_"&amp;SUBSTITUTE(B633," ","_")&amp;"_"&amp;SUBSTITUTE(C633," ","_")</f>
        <v>BMW__</v>
      </c>
      <c r="H633" s="20"/>
      <c r="I633" s="20"/>
      <c r="K633" s="29" t="e">
        <f aca="false">VLOOKUP(G633,model!$F$2:$K$620,6,0)</f>
        <v>#N/A</v>
      </c>
      <c r="L633" s="20" t="e">
        <f aca="false">VLOOKUP(E633,product_2!$B$2:$C$46,2,0)</f>
        <v>#N/A</v>
      </c>
    </row>
    <row r="634" s="29" customFormat="true" ht="13.8" hidden="false" customHeight="false" outlineLevel="0" collapsed="false">
      <c r="F634" s="29" t="str">
        <f aca="false">SUBSTITUTE(A634," ","_")&amp;"_"&amp;SUBSTITUTE(B634," ","_")&amp;"_"&amp;SUBSTITUTE(C634," ","_")&amp;"_"&amp;SUBSTITUTE(D634," ","_")</f>
        <v>___</v>
      </c>
      <c r="G634" s="29" t="str">
        <f aca="false">SUBSTITUTE(A634," ","_")&amp;"_"&amp;SUBSTITUTE(B634," ","_")&amp;"_"&amp;SUBSTITUTE(C634," ","_")</f>
        <v>__</v>
      </c>
      <c r="H634" s="20"/>
      <c r="I634" s="20"/>
      <c r="K634" s="29" t="e">
        <f aca="false">VLOOKUP(G634,model!$F$2:$K$620,6,0)</f>
        <v>#N/A</v>
      </c>
      <c r="L634" s="20" t="e">
        <f aca="false">VLOOKUP(E634,product_2!$B$2:$C$46,2,0)</f>
        <v>#N/A</v>
      </c>
    </row>
    <row r="635" s="29" customFormat="true" ht="13.8" hidden="false" customHeight="false" outlineLevel="0" collapsed="false">
      <c r="A635" s="20" t="s">
        <v>801</v>
      </c>
      <c r="B635" s="20" t="s">
        <v>788</v>
      </c>
      <c r="C635" s="20" t="s">
        <v>790</v>
      </c>
      <c r="D635" s="20" t="s">
        <v>791</v>
      </c>
      <c r="E635" s="20" t="s">
        <v>792</v>
      </c>
      <c r="F635" s="29" t="str">
        <f aca="false">SUBSTITUTE(A635," ","_")&amp;"_"&amp;SUBSTITUTE(B635," ","_")&amp;"_"&amp;SUBSTITUTE(C635," ","_")&amp;"_"&amp;SUBSTITUTE(D635," ","_")</f>
        <v>Brand__Make_Year_Model_OE_Battery_</v>
      </c>
      <c r="G635" s="29" t="str">
        <f aca="false">SUBSTITUTE(A635," ","_")&amp;"_"&amp;SUBSTITUTE(B635," ","_")&amp;"_"&amp;SUBSTITUTE(C635," ","_")</f>
        <v>Brand__Make_Year_Model</v>
      </c>
      <c r="H635" s="20" t="str">
        <f aca="false">D635</f>
        <v>OE Battery</v>
      </c>
      <c r="I635" s="20" t="str">
        <f aca="false">E635</f>
        <v>Energizer Replacement</v>
      </c>
      <c r="K635" s="29" t="e">
        <f aca="false">VLOOKUP(G635,model!$F$2:$K$620,6,0)</f>
        <v>#N/A</v>
      </c>
      <c r="L635" s="20" t="e">
        <f aca="false">VLOOKUP(E635,product_2!$B$2:$C$46,2,0)</f>
        <v>#N/A</v>
      </c>
    </row>
    <row r="636" s="29" customFormat="true" ht="13.8" hidden="false" customHeight="false" outlineLevel="0" collapsed="false">
      <c r="A636" s="20"/>
      <c r="B636" s="20"/>
      <c r="C636" s="20"/>
      <c r="D636" s="20"/>
      <c r="E636" s="30"/>
      <c r="F636" s="29" t="str">
        <f aca="false">SUBSTITUTE(A636," ","_")&amp;"_"&amp;SUBSTITUTE(B636," ","_")&amp;"_"&amp;SUBSTITUTE(C636," ","_")&amp;"_"&amp;SUBSTITUTE(D636," ","_")</f>
        <v>___</v>
      </c>
      <c r="G636" s="29" t="str">
        <f aca="false">SUBSTITUTE(A636," ","_")&amp;"_"&amp;SUBSTITUTE(B636," ","_")&amp;"_"&amp;SUBSTITUTE(C636," ","_")</f>
        <v>__</v>
      </c>
      <c r="H636" s="20"/>
      <c r="I636" s="20"/>
      <c r="K636" s="29" t="e">
        <f aca="false">VLOOKUP(G636,model!$F$2:$K$620,6,0)</f>
        <v>#N/A</v>
      </c>
      <c r="L636" s="20" t="e">
        <f aca="false">VLOOKUP(E636,product_2!$B$2:$C$46,2,0)</f>
        <v>#N/A</v>
      </c>
    </row>
    <row r="637" s="29" customFormat="true" ht="13.8" hidden="false" customHeight="false" outlineLevel="0" collapsed="false">
      <c r="A637" s="43" t="s">
        <v>7</v>
      </c>
      <c r="B637" s="20" t="s">
        <v>86</v>
      </c>
      <c r="C637" s="20" t="s">
        <v>87</v>
      </c>
      <c r="D637" s="33" t="s">
        <v>722</v>
      </c>
      <c r="E637" s="30"/>
      <c r="F637" s="29" t="str">
        <f aca="false">SUBSTITUTE(A637," ","_")&amp;"_"&amp;SUBSTITUTE(B637," ","_")&amp;"_"&amp;SUBSTITUTE(C637," ","_")&amp;"_"&amp;SUBSTITUTE(D637," ","_")</f>
        <v>BMW_316i/320i/325i/328i_1991_-_on_DIN66</v>
      </c>
      <c r="G637" s="29" t="str">
        <f aca="false">SUBSTITUTE(A637," ","_")&amp;"_"&amp;SUBSTITUTE(B637," ","_")&amp;"_"&amp;SUBSTITUTE(C637," ","_")</f>
        <v>BMW_316i/320i/325i/328i_1991_-_on</v>
      </c>
      <c r="H637" s="20" t="str">
        <f aca="false">D637</f>
        <v>DIN66</v>
      </c>
      <c r="I637" s="20"/>
      <c r="K637" s="29" t="n">
        <f aca="false">VLOOKUP(G637,model!$F$2:$K$620,6,0)</f>
        <v>28</v>
      </c>
      <c r="L637" s="20" t="e">
        <f aca="false">VLOOKUP(E637,product_2!$B$2:$C$46,2,0)</f>
        <v>#N/A</v>
      </c>
    </row>
    <row r="638" s="29" customFormat="true" ht="13.8" hidden="false" customHeight="false" outlineLevel="0" collapsed="false">
      <c r="A638" s="43" t="s">
        <v>7</v>
      </c>
      <c r="B638" s="20" t="s">
        <v>88</v>
      </c>
      <c r="C638" s="20"/>
      <c r="D638" s="33" t="s">
        <v>724</v>
      </c>
      <c r="E638" s="13"/>
      <c r="F638" s="29" t="str">
        <f aca="false">SUBSTITUTE(A638," ","_")&amp;"_"&amp;SUBSTITUTE(B638," ","_")&amp;"_"&amp;SUBSTITUTE(C638," ","_")&amp;"_"&amp;SUBSTITUTE(D638," ","_")</f>
        <v>BMW_1_Series__DIN44</v>
      </c>
      <c r="G638" s="29" t="str">
        <f aca="false">SUBSTITUTE(A638," ","_")&amp;"_"&amp;SUBSTITUTE(B638," ","_")&amp;"_"&amp;SUBSTITUTE(C638," ","_")</f>
        <v>BMW_1_Series_</v>
      </c>
      <c r="H638" s="20" t="str">
        <f aca="false">D638</f>
        <v>DIN44</v>
      </c>
      <c r="I638" s="20"/>
      <c r="K638" s="29" t="n">
        <f aca="false">VLOOKUP(G638,model!$F$2:$K$620,6,0)</f>
        <v>29</v>
      </c>
      <c r="L638" s="20" t="e">
        <f aca="false">VLOOKUP(E638,product_2!$B$2:$C$46,2,0)</f>
        <v>#N/A</v>
      </c>
    </row>
    <row r="639" s="29" customFormat="true" ht="13.8" hidden="false" customHeight="false" outlineLevel="0" collapsed="false">
      <c r="A639" s="43" t="s">
        <v>7</v>
      </c>
      <c r="B639" s="20" t="s">
        <v>89</v>
      </c>
      <c r="C639" s="20"/>
      <c r="D639" s="33" t="s">
        <v>722</v>
      </c>
      <c r="E639" s="13"/>
      <c r="F639" s="29" t="str">
        <f aca="false">SUBSTITUTE(A639," ","_")&amp;"_"&amp;SUBSTITUTE(B639," ","_")&amp;"_"&amp;SUBSTITUTE(C639," ","_")&amp;"_"&amp;SUBSTITUTE(D639," ","_")</f>
        <v>BMW_3_Series__DIN66</v>
      </c>
      <c r="G639" s="29" t="str">
        <f aca="false">SUBSTITUTE(A639," ","_")&amp;"_"&amp;SUBSTITUTE(B639," ","_")&amp;"_"&amp;SUBSTITUTE(C639," ","_")</f>
        <v>BMW_3_Series_</v>
      </c>
      <c r="H639" s="20" t="str">
        <f aca="false">D639</f>
        <v>DIN66</v>
      </c>
      <c r="I639" s="20"/>
      <c r="K639" s="29" t="n">
        <f aca="false">VLOOKUP(G639,model!$F$2:$K$620,6,0)</f>
        <v>30</v>
      </c>
      <c r="L639" s="20" t="e">
        <f aca="false">VLOOKUP(E639,product_2!$B$2:$C$46,2,0)</f>
        <v>#N/A</v>
      </c>
    </row>
    <row r="640" s="29" customFormat="true" ht="13.8" hidden="false" customHeight="false" outlineLevel="0" collapsed="false">
      <c r="A640" s="43" t="s">
        <v>7</v>
      </c>
      <c r="B640" s="20" t="s">
        <v>90</v>
      </c>
      <c r="C640" s="20" t="s">
        <v>91</v>
      </c>
      <c r="D640" s="33" t="s">
        <v>726</v>
      </c>
      <c r="E640" s="34" t="s">
        <v>802</v>
      </c>
      <c r="F640" s="29" t="str">
        <f aca="false">SUBSTITUTE(A640," ","_")&amp;"_"&amp;SUBSTITUTE(B640," ","_")&amp;"_"&amp;SUBSTITUTE(C640," ","_")&amp;"_"&amp;SUBSTITUTE(D640," ","_")</f>
        <v>BMW_5_Series_2000_-_on_DIN55</v>
      </c>
      <c r="G640" s="29" t="str">
        <f aca="false">SUBSTITUTE(A640," ","_")&amp;"_"&amp;SUBSTITUTE(B640," ","_")&amp;"_"&amp;SUBSTITUTE(C640," ","_")</f>
        <v>BMW_5_Series_2000_-_on</v>
      </c>
      <c r="H640" s="20" t="str">
        <f aca="false">D640</f>
        <v>DIN55</v>
      </c>
      <c r="I640" s="20" t="str">
        <f aca="false">E640</f>
        <v>If the vehicle is equipped with start/stop technology, the recommended battery is ENERGIZER AGM</v>
      </c>
      <c r="J640" s="29" t="n">
        <v>2002</v>
      </c>
      <c r="K640" s="29" t="n">
        <f aca="false">VLOOKUP(G640,model!$F$2:$K$620,6,0)</f>
        <v>31</v>
      </c>
      <c r="L640" s="20" t="e">
        <f aca="false">VLOOKUP(E640,product_2!$B$2:$C$46,2,0)</f>
        <v>#N/A</v>
      </c>
    </row>
    <row r="641" s="29" customFormat="true" ht="13.8" hidden="false" customHeight="false" outlineLevel="0" collapsed="false">
      <c r="A641" s="43" t="s">
        <v>7</v>
      </c>
      <c r="B641" s="20" t="s">
        <v>92</v>
      </c>
      <c r="C641" s="20"/>
      <c r="D641" s="33" t="s">
        <v>729</v>
      </c>
      <c r="E641" s="34" t="s">
        <v>802</v>
      </c>
      <c r="F641" s="29" t="str">
        <f aca="false">SUBSTITUTE(A641," ","_")&amp;"_"&amp;SUBSTITUTE(B641," ","_")&amp;"_"&amp;SUBSTITUTE(C641," ","_")&amp;"_"&amp;SUBSTITUTE(D641," ","_")</f>
        <v>BMW_6_Series__DIN110</v>
      </c>
      <c r="G641" s="29" t="str">
        <f aca="false">SUBSTITUTE(A641," ","_")&amp;"_"&amp;SUBSTITUTE(B641," ","_")&amp;"_"&amp;SUBSTITUTE(C641," ","_")</f>
        <v>BMW_6_Series_</v>
      </c>
      <c r="H641" s="20" t="str">
        <f aca="false">D641</f>
        <v>DIN110</v>
      </c>
      <c r="I641" s="20" t="str">
        <f aca="false">E641</f>
        <v>If the vehicle is equipped with start/stop technology, the recommended battery is ENERGIZER AGM</v>
      </c>
      <c r="K641" s="29" t="n">
        <f aca="false">VLOOKUP(G641,model!$F$2:$K$620,6,0)</f>
        <v>32</v>
      </c>
      <c r="L641" s="20" t="e">
        <f aca="false">VLOOKUP(E641,product_2!$B$2:$C$46,2,0)</f>
        <v>#N/A</v>
      </c>
    </row>
    <row r="642" s="29" customFormat="true" ht="13.8" hidden="false" customHeight="false" outlineLevel="0" collapsed="false">
      <c r="A642" s="43" t="s">
        <v>7</v>
      </c>
      <c r="B642" s="20" t="s">
        <v>93</v>
      </c>
      <c r="C642" s="20"/>
      <c r="D642" s="33" t="s">
        <v>729</v>
      </c>
      <c r="E642" s="34" t="s">
        <v>802</v>
      </c>
      <c r="F642" s="29" t="str">
        <f aca="false">SUBSTITUTE(A642," ","_")&amp;"_"&amp;SUBSTITUTE(B642," ","_")&amp;"_"&amp;SUBSTITUTE(C642," ","_")&amp;"_"&amp;SUBSTITUTE(D642," ","_")</f>
        <v>BMW_7_Series__DIN110</v>
      </c>
      <c r="G642" s="29" t="str">
        <f aca="false">SUBSTITUTE(A642," ","_")&amp;"_"&amp;SUBSTITUTE(B642," ","_")&amp;"_"&amp;SUBSTITUTE(C642," ","_")</f>
        <v>BMW_7_Series_</v>
      </c>
      <c r="H642" s="20" t="str">
        <f aca="false">D642</f>
        <v>DIN110</v>
      </c>
      <c r="I642" s="20" t="str">
        <f aca="false">E642</f>
        <v>If the vehicle is equipped with start/stop technology, the recommended battery is ENERGIZER AGM</v>
      </c>
      <c r="K642" s="29" t="n">
        <f aca="false">VLOOKUP(G642,model!$F$2:$K$620,6,0)</f>
        <v>33</v>
      </c>
      <c r="L642" s="20" t="e">
        <f aca="false">VLOOKUP(E642,product_2!$B$2:$C$46,2,0)</f>
        <v>#N/A</v>
      </c>
    </row>
    <row r="643" s="29" customFormat="true" ht="13.8" hidden="false" customHeight="false" outlineLevel="0" collapsed="false">
      <c r="A643" s="43" t="s">
        <v>7</v>
      </c>
      <c r="B643" s="20" t="s">
        <v>94</v>
      </c>
      <c r="C643" s="20"/>
      <c r="D643" s="33" t="s">
        <v>729</v>
      </c>
      <c r="E643" s="34" t="s">
        <v>802</v>
      </c>
      <c r="F643" s="29" t="str">
        <f aca="false">SUBSTITUTE(A643," ","_")&amp;"_"&amp;SUBSTITUTE(B643," ","_")&amp;"_"&amp;SUBSTITUTE(C643," ","_")&amp;"_"&amp;SUBSTITUTE(D643," ","_")</f>
        <v>BMW_M6__DIN110</v>
      </c>
      <c r="G643" s="29" t="str">
        <f aca="false">SUBSTITUTE(A643," ","_")&amp;"_"&amp;SUBSTITUTE(B643," ","_")&amp;"_"&amp;SUBSTITUTE(C643," ","_")</f>
        <v>BMW_M6_</v>
      </c>
      <c r="H643" s="20" t="str">
        <f aca="false">D643</f>
        <v>DIN110</v>
      </c>
      <c r="I643" s="20" t="str">
        <f aca="false">E643</f>
        <v>If the vehicle is equipped with start/stop technology, the recommended battery is ENERGIZER AGM</v>
      </c>
      <c r="K643" s="29" t="n">
        <f aca="false">VLOOKUP(G643,model!$F$2:$K$620,6,0)</f>
        <v>34</v>
      </c>
      <c r="L643" s="20" t="e">
        <f aca="false">VLOOKUP(E643,product_2!$B$2:$C$46,2,0)</f>
        <v>#N/A</v>
      </c>
    </row>
    <row r="644" s="29" customFormat="true" ht="13.8" hidden="false" customHeight="false" outlineLevel="0" collapsed="false">
      <c r="A644" s="43" t="s">
        <v>7</v>
      </c>
      <c r="B644" s="20" t="s">
        <v>95</v>
      </c>
      <c r="C644" s="20" t="s">
        <v>61</v>
      </c>
      <c r="D644" s="33" t="s">
        <v>723</v>
      </c>
      <c r="E644" s="34" t="s">
        <v>802</v>
      </c>
      <c r="F644" s="29" t="str">
        <f aca="false">SUBSTITUTE(A644," ","_")&amp;"_"&amp;SUBSTITUTE(B644," ","_")&amp;"_"&amp;SUBSTITUTE(C644," ","_")&amp;"_"&amp;SUBSTITUTE(D644," ","_")</f>
        <v>BMW_S23i_1996_-_on_DIN88</v>
      </c>
      <c r="G644" s="29" t="str">
        <f aca="false">SUBSTITUTE(A644," ","_")&amp;"_"&amp;SUBSTITUTE(B644," ","_")&amp;"_"&amp;SUBSTITUTE(C644," ","_")</f>
        <v>BMW_S23i_1996_-_on</v>
      </c>
      <c r="H644" s="20" t="str">
        <f aca="false">D644</f>
        <v>DIN88</v>
      </c>
      <c r="I644" s="20" t="str">
        <f aca="false">E644</f>
        <v>If the vehicle is equipped with start/stop technology, the recommended battery is ENERGIZER AGM</v>
      </c>
      <c r="J644" s="29" t="n">
        <v>2003</v>
      </c>
      <c r="K644" s="29" t="n">
        <f aca="false">VLOOKUP(G644,model!$F$2:$K$620,6,0)</f>
        <v>35</v>
      </c>
      <c r="L644" s="20" t="e">
        <f aca="false">VLOOKUP(E644,product_2!$B$2:$C$46,2,0)</f>
        <v>#N/A</v>
      </c>
    </row>
    <row r="645" s="29" customFormat="true" ht="13.8" hidden="false" customHeight="false" outlineLevel="0" collapsed="false">
      <c r="A645" s="43" t="s">
        <v>7</v>
      </c>
      <c r="B645" s="20" t="s">
        <v>96</v>
      </c>
      <c r="C645" s="20" t="s">
        <v>75</v>
      </c>
      <c r="D645" s="33" t="s">
        <v>729</v>
      </c>
      <c r="E645" s="34" t="s">
        <v>802</v>
      </c>
      <c r="F645" s="29" t="str">
        <f aca="false">SUBSTITUTE(A645," ","_")&amp;"_"&amp;SUBSTITUTE(B645," ","_")&amp;"_"&amp;SUBSTITUTE(C645," ","_")&amp;"_"&amp;SUBSTITUTE(D645," ","_")</f>
        <v>BMW_BMWX5_2007_-_on_DIN110</v>
      </c>
      <c r="G645" s="29" t="str">
        <f aca="false">SUBSTITUTE(A645," ","_")&amp;"_"&amp;SUBSTITUTE(B645," ","_")&amp;"_"&amp;SUBSTITUTE(C645," ","_")</f>
        <v>BMW_BMWX5_2007_-_on</v>
      </c>
      <c r="H645" s="20" t="str">
        <f aca="false">D645</f>
        <v>DIN110</v>
      </c>
      <c r="I645" s="20" t="str">
        <f aca="false">E645</f>
        <v>If the vehicle is equipped with start/stop technology, the recommended battery is ENERGIZER AGM</v>
      </c>
      <c r="K645" s="29" t="n">
        <f aca="false">VLOOKUP(G645,model!$F$2:$K$620,6,0)</f>
        <v>36</v>
      </c>
      <c r="L645" s="20" t="e">
        <f aca="false">VLOOKUP(E645,product_2!$B$2:$C$46,2,0)</f>
        <v>#N/A</v>
      </c>
    </row>
    <row r="646" s="29" customFormat="true" ht="13.8" hidden="false" customHeight="false" outlineLevel="0" collapsed="false">
      <c r="A646" s="43" t="s">
        <v>7</v>
      </c>
      <c r="B646" s="20" t="s">
        <v>97</v>
      </c>
      <c r="C646" s="20"/>
      <c r="D646" s="33" t="s">
        <v>722</v>
      </c>
      <c r="E646" s="34" t="s">
        <v>802</v>
      </c>
      <c r="F646" s="29" t="str">
        <f aca="false">SUBSTITUTE(A646," ","_")&amp;"_"&amp;SUBSTITUTE(B646," ","_")&amp;"_"&amp;SUBSTITUTE(C646," ","_")&amp;"_"&amp;SUBSTITUTE(D646," ","_")</f>
        <v>BMW_X1__DIN66</v>
      </c>
      <c r="G646" s="29" t="str">
        <f aca="false">SUBSTITUTE(A646," ","_")&amp;"_"&amp;SUBSTITUTE(B646," ","_")&amp;"_"&amp;SUBSTITUTE(C646," ","_")</f>
        <v>BMW_X1_</v>
      </c>
      <c r="H646" s="20" t="str">
        <f aca="false">D646</f>
        <v>DIN66</v>
      </c>
      <c r="I646" s="20" t="str">
        <f aca="false">E646</f>
        <v>If the vehicle is equipped with start/stop technology, the recommended battery is ENERGIZER AGM</v>
      </c>
      <c r="J646" s="29" t="s">
        <v>806</v>
      </c>
      <c r="K646" s="29" t="n">
        <f aca="false">VLOOKUP(G646,model!$F$2:$K$620,6,0)</f>
        <v>37</v>
      </c>
      <c r="L646" s="20" t="e">
        <f aca="false">VLOOKUP(E646,product_2!$B$2:$C$46,2,0)</f>
        <v>#N/A</v>
      </c>
    </row>
    <row r="647" s="29" customFormat="true" ht="13.8" hidden="false" customHeight="false" outlineLevel="0" collapsed="false">
      <c r="A647" s="43" t="s">
        <v>7</v>
      </c>
      <c r="B647" s="20" t="s">
        <v>98</v>
      </c>
      <c r="C647" s="20" t="n">
        <v>2005</v>
      </c>
      <c r="D647" s="33" t="s">
        <v>722</v>
      </c>
      <c r="E647" s="34" t="s">
        <v>802</v>
      </c>
      <c r="F647" s="29" t="str">
        <f aca="false">SUBSTITUTE(A647," ","_")&amp;"_"&amp;SUBSTITUTE(B647," ","_")&amp;"_"&amp;SUBSTITUTE(C647," ","_")&amp;"_"&amp;SUBSTITUTE(D647," ","_")</f>
        <v>BMW_X3_2005_DIN66</v>
      </c>
      <c r="G647" s="29" t="str">
        <f aca="false">SUBSTITUTE(A647," ","_")&amp;"_"&amp;SUBSTITUTE(B647," ","_")&amp;"_"&amp;SUBSTITUTE(C647," ","_")</f>
        <v>BMW_X3_2005</v>
      </c>
      <c r="H647" s="20" t="str">
        <f aca="false">D647</f>
        <v>DIN66</v>
      </c>
      <c r="I647" s="20" t="str">
        <f aca="false">E647</f>
        <v>If the vehicle is equipped with start/stop technology, the recommended battery is ENERGIZER AGM</v>
      </c>
      <c r="J647" s="29" t="s">
        <v>806</v>
      </c>
      <c r="K647" s="29" t="n">
        <f aca="false">VLOOKUP(G647,model!$F$2:$K$620,6,0)</f>
        <v>38</v>
      </c>
      <c r="L647" s="20" t="e">
        <f aca="false">VLOOKUP(E647,product_2!$B$2:$C$46,2,0)</f>
        <v>#N/A</v>
      </c>
    </row>
    <row r="648" s="29" customFormat="true" ht="13.8" hidden="false" customHeight="false" outlineLevel="0" collapsed="false">
      <c r="A648" s="43" t="s">
        <v>7</v>
      </c>
      <c r="B648" s="20" t="s">
        <v>99</v>
      </c>
      <c r="C648" s="20" t="s">
        <v>61</v>
      </c>
      <c r="D648" s="33" t="s">
        <v>722</v>
      </c>
      <c r="E648" s="34" t="s">
        <v>802</v>
      </c>
      <c r="F648" s="29" t="str">
        <f aca="false">SUBSTITUTE(A648," ","_")&amp;"_"&amp;SUBSTITUTE(B648," ","_")&amp;"_"&amp;SUBSTITUTE(C648," ","_")&amp;"_"&amp;SUBSTITUTE(D648," ","_")</f>
        <v>BMW_Z3_Roadster_1996_-_on_DIN66</v>
      </c>
      <c r="G648" s="29" t="str">
        <f aca="false">SUBSTITUTE(A648," ","_")&amp;"_"&amp;SUBSTITUTE(B648," ","_")&amp;"_"&amp;SUBSTITUTE(C648," ","_")</f>
        <v>BMW_Z3_Roadster_1996_-_on</v>
      </c>
      <c r="H648" s="20" t="str">
        <f aca="false">D648</f>
        <v>DIN66</v>
      </c>
      <c r="I648" s="20" t="str">
        <f aca="false">E648</f>
        <v>If the vehicle is equipped with start/stop technology, the recommended battery is ENERGIZER AGM</v>
      </c>
      <c r="J648" s="29" t="s">
        <v>806</v>
      </c>
      <c r="K648" s="29" t="n">
        <f aca="false">VLOOKUP(G648,model!$F$2:$K$620,6,0)</f>
        <v>39</v>
      </c>
      <c r="L648" s="20" t="e">
        <f aca="false">VLOOKUP(E648,product_2!$B$2:$C$46,2,0)</f>
        <v>#N/A</v>
      </c>
    </row>
    <row r="649" s="29" customFormat="true" ht="13.8" hidden="false" customHeight="false" outlineLevel="0" collapsed="false">
      <c r="A649" s="43" t="s">
        <v>7</v>
      </c>
      <c r="B649" s="20" t="s">
        <v>100</v>
      </c>
      <c r="C649" s="20" t="n">
        <v>2005</v>
      </c>
      <c r="D649" s="33" t="s">
        <v>729</v>
      </c>
      <c r="E649" s="34" t="s">
        <v>802</v>
      </c>
      <c r="F649" s="29" t="str">
        <f aca="false">SUBSTITUTE(A649," ","_")&amp;"_"&amp;SUBSTITUTE(B649," ","_")&amp;"_"&amp;SUBSTITUTE(C649," ","_")&amp;"_"&amp;SUBSTITUTE(D649," ","_")</f>
        <v>BMW_Z4/MS_2005_DIN110</v>
      </c>
      <c r="G649" s="29" t="str">
        <f aca="false">SUBSTITUTE(A649," ","_")&amp;"_"&amp;SUBSTITUTE(B649," ","_")&amp;"_"&amp;SUBSTITUTE(C649," ","_")</f>
        <v>BMW_Z4/MS_2005</v>
      </c>
      <c r="H649" s="20" t="str">
        <f aca="false">D649</f>
        <v>DIN110</v>
      </c>
      <c r="I649" s="20" t="str">
        <f aca="false">E649</f>
        <v>If the vehicle is equipped with start/stop technology, the recommended battery is ENERGIZER AGM</v>
      </c>
      <c r="K649" s="29" t="n">
        <f aca="false">VLOOKUP(G649,model!$F$2:$K$620,6,0)</f>
        <v>40</v>
      </c>
      <c r="L649" s="20" t="e">
        <f aca="false">VLOOKUP(E649,product_2!$B$2:$C$46,2,0)</f>
        <v>#N/A</v>
      </c>
    </row>
    <row r="650" s="29" customFormat="true" ht="13.8" hidden="false" customHeight="false" outlineLevel="0" collapsed="false">
      <c r="A650" s="20"/>
      <c r="B650" s="20"/>
      <c r="C650" s="20"/>
      <c r="D650" s="20"/>
      <c r="E650" s="20"/>
      <c r="F650" s="29" t="str">
        <f aca="false">SUBSTITUTE(A650," ","_")&amp;"_"&amp;SUBSTITUTE(B650," ","_")&amp;"_"&amp;SUBSTITUTE(C650," ","_")&amp;"_"&amp;SUBSTITUTE(D650," ","_")</f>
        <v>___</v>
      </c>
      <c r="G650" s="29" t="str">
        <f aca="false">SUBSTITUTE(A650," ","_")&amp;"_"&amp;SUBSTITUTE(B650," ","_")&amp;"_"&amp;SUBSTITUTE(C650," ","_")</f>
        <v>__</v>
      </c>
      <c r="H650" s="20"/>
      <c r="I650" s="20"/>
      <c r="K650" s="29" t="e">
        <f aca="false">VLOOKUP(G650,model!$F$2:$K$620,6,0)</f>
        <v>#N/A</v>
      </c>
      <c r="L650" s="20" t="e">
        <f aca="false">VLOOKUP(E650,product_2!$B$2:$C$46,2,0)</f>
        <v>#N/A</v>
      </c>
    </row>
    <row r="651" s="31" customFormat="true" ht="13.8" hidden="false" customHeight="false" outlineLevel="0" collapsed="false">
      <c r="F651" s="29" t="str">
        <f aca="false">SUBSTITUTE(A651," ","_")&amp;"_"&amp;SUBSTITUTE(B651," ","_")&amp;"_"&amp;SUBSTITUTE(C651," ","_")&amp;"_"&amp;SUBSTITUTE(D651," ","_")</f>
        <v>___</v>
      </c>
      <c r="G651" s="29" t="str">
        <f aca="false">SUBSTITUTE(A651," ","_")&amp;"_"&amp;SUBSTITUTE(B651," ","_")&amp;"_"&amp;SUBSTITUTE(C651," ","_")</f>
        <v>__</v>
      </c>
      <c r="H651" s="20"/>
      <c r="I651" s="20"/>
      <c r="K651" s="29" t="e">
        <f aca="false">VLOOKUP(G651,model!$F$2:$K$620,6,0)</f>
        <v>#N/A</v>
      </c>
      <c r="L651" s="20" t="e">
        <f aca="false">VLOOKUP(E651,product_2!$B$2:$C$46,2,0)</f>
        <v>#N/A</v>
      </c>
    </row>
    <row r="652" s="29" customFormat="true" ht="13.8" hidden="false" customHeight="false" outlineLevel="0" collapsed="false">
      <c r="A652" s="47" t="s">
        <v>8</v>
      </c>
      <c r="B652" s="47"/>
      <c r="C652" s="47"/>
      <c r="F652" s="29" t="str">
        <f aca="false">SUBSTITUTE(A652," ","_")&amp;"_"&amp;SUBSTITUTE(B652," ","_")&amp;"_"&amp;SUBSTITUTE(C652," ","_")&amp;"_"&amp;SUBSTITUTE(D652," ","_")</f>
        <v>BUILD_YOUR_DREAM__(BYD)___</v>
      </c>
      <c r="G652" s="29" t="str">
        <f aca="false">SUBSTITUTE(A652," ","_")&amp;"_"&amp;SUBSTITUTE(B652," ","_")&amp;"_"&amp;SUBSTITUTE(C652," ","_")</f>
        <v>BUILD_YOUR_DREAM__(BYD)__</v>
      </c>
      <c r="H652" s="20"/>
      <c r="I652" s="20"/>
      <c r="K652" s="29" t="e">
        <f aca="false">VLOOKUP(G652,model!$F$2:$K$620,6,0)</f>
        <v>#N/A</v>
      </c>
      <c r="L652" s="20" t="e">
        <f aca="false">VLOOKUP(E652,product_2!$B$2:$C$46,2,0)</f>
        <v>#N/A</v>
      </c>
    </row>
    <row r="653" s="29" customFormat="true" ht="13.8" hidden="false" customHeight="false" outlineLevel="0" collapsed="false">
      <c r="F653" s="29" t="str">
        <f aca="false">SUBSTITUTE(A653," ","_")&amp;"_"&amp;SUBSTITUTE(B653," ","_")&amp;"_"&amp;SUBSTITUTE(C653," ","_")&amp;"_"&amp;SUBSTITUTE(D653," ","_")</f>
        <v>___</v>
      </c>
      <c r="G653" s="29" t="str">
        <f aca="false">SUBSTITUTE(A653," ","_")&amp;"_"&amp;SUBSTITUTE(B653," ","_")&amp;"_"&amp;SUBSTITUTE(C653," ","_")</f>
        <v>__</v>
      </c>
      <c r="H653" s="20"/>
      <c r="I653" s="20"/>
      <c r="K653" s="29" t="e">
        <f aca="false">VLOOKUP(G653,model!$F$2:$K$620,6,0)</f>
        <v>#N/A</v>
      </c>
      <c r="L653" s="20" t="e">
        <f aca="false">VLOOKUP(E653,product_2!$B$2:$C$46,2,0)</f>
        <v>#N/A</v>
      </c>
    </row>
    <row r="654" s="29" customFormat="true" ht="13.8" hidden="false" customHeight="false" outlineLevel="0" collapsed="false">
      <c r="A654" s="20" t="s">
        <v>801</v>
      </c>
      <c r="B654" s="20" t="s">
        <v>788</v>
      </c>
      <c r="C654" s="20" t="s">
        <v>790</v>
      </c>
      <c r="D654" s="20" t="s">
        <v>791</v>
      </c>
      <c r="E654" s="20" t="s">
        <v>792</v>
      </c>
      <c r="F654" s="29" t="str">
        <f aca="false">SUBSTITUTE(A654," ","_")&amp;"_"&amp;SUBSTITUTE(B654," ","_")&amp;"_"&amp;SUBSTITUTE(C654," ","_")&amp;"_"&amp;SUBSTITUTE(D654," ","_")</f>
        <v>Brand__Make_Year_Model_OE_Battery_</v>
      </c>
      <c r="G654" s="29" t="str">
        <f aca="false">SUBSTITUTE(A654," ","_")&amp;"_"&amp;SUBSTITUTE(B654," ","_")&amp;"_"&amp;SUBSTITUTE(C654," ","_")</f>
        <v>Brand__Make_Year_Model</v>
      </c>
      <c r="H654" s="20" t="str">
        <f aca="false">D654</f>
        <v>OE Battery</v>
      </c>
      <c r="I654" s="20" t="str">
        <f aca="false">E654</f>
        <v>Energizer Replacement</v>
      </c>
      <c r="K654" s="29" t="e">
        <f aca="false">VLOOKUP(G654,model!$F$2:$K$620,6,0)</f>
        <v>#N/A</v>
      </c>
      <c r="L654" s="20" t="e">
        <f aca="false">VLOOKUP(E654,product_2!$B$2:$C$46,2,0)</f>
        <v>#N/A</v>
      </c>
    </row>
    <row r="655" s="29" customFormat="true" ht="13.8" hidden="false" customHeight="false" outlineLevel="0" collapsed="false">
      <c r="A655" s="20"/>
      <c r="B655" s="20"/>
      <c r="C655" s="20"/>
      <c r="D655" s="20"/>
      <c r="E655" s="20"/>
      <c r="F655" s="29" t="str">
        <f aca="false">SUBSTITUTE(A655," ","_")&amp;"_"&amp;SUBSTITUTE(B655," ","_")&amp;"_"&amp;SUBSTITUTE(C655," ","_")&amp;"_"&amp;SUBSTITUTE(D655," ","_")</f>
        <v>___</v>
      </c>
      <c r="G655" s="29" t="str">
        <f aca="false">SUBSTITUTE(A655," ","_")&amp;"_"&amp;SUBSTITUTE(B655," ","_")&amp;"_"&amp;SUBSTITUTE(C655," ","_")</f>
        <v>__</v>
      </c>
      <c r="H655" s="20"/>
      <c r="I655" s="20"/>
      <c r="K655" s="29" t="e">
        <f aca="false">VLOOKUP(G655,model!$F$2:$K$620,6,0)</f>
        <v>#N/A</v>
      </c>
      <c r="L655" s="20" t="e">
        <f aca="false">VLOOKUP(E655,product_2!$B$2:$C$46,2,0)</f>
        <v>#N/A</v>
      </c>
    </row>
    <row r="656" s="29" customFormat="true" ht="13.8" hidden="false" customHeight="false" outlineLevel="0" collapsed="false">
      <c r="A656" s="20" t="s">
        <v>8</v>
      </c>
      <c r="B656" s="20" t="s">
        <v>101</v>
      </c>
      <c r="C656" s="20"/>
      <c r="D656" s="20" t="s">
        <v>728</v>
      </c>
      <c r="E656" s="20" t="s">
        <v>805</v>
      </c>
      <c r="F656" s="29" t="str">
        <f aca="false">SUBSTITUTE(A656," ","_")&amp;"_"&amp;SUBSTITUTE(B656," ","_")&amp;"_"&amp;SUBSTITUTE(C656," ","_")&amp;"_"&amp;SUBSTITUTE(D656," ","_")</f>
        <v>BUILD_YOUR_DREAM__(BYD)_F5_Suri_(DCT)__N50</v>
      </c>
      <c r="G656" s="29" t="str">
        <f aca="false">SUBSTITUTE(A656," ","_")&amp;"_"&amp;SUBSTITUTE(B656," ","_")&amp;"_"&amp;SUBSTITUTE(C656," ","_")</f>
        <v>BUILD_YOUR_DREAM__(BYD)_F5_Suri_(DCT)_</v>
      </c>
      <c r="H656" s="20" t="str">
        <f aca="false">D656</f>
        <v>N50</v>
      </c>
      <c r="I656" s="20" t="str">
        <f aca="false">E656</f>
        <v>D26L</v>
      </c>
      <c r="K656" s="29" t="n">
        <f aca="false">VLOOKUP(G656,model!$F$2:$K$620,6,0)</f>
        <v>41</v>
      </c>
      <c r="L656" s="20" t="n">
        <f aca="false">VLOOKUP(E656,product_2!$B$2:$C$46,2,0)</f>
        <v>0</v>
      </c>
    </row>
    <row r="657" s="29" customFormat="true" ht="13.8" hidden="false" customHeight="false" outlineLevel="0" collapsed="false">
      <c r="A657" s="20" t="s">
        <v>8</v>
      </c>
      <c r="B657" s="20" t="s">
        <v>102</v>
      </c>
      <c r="C657" s="20"/>
      <c r="D657" s="20" t="s">
        <v>728</v>
      </c>
      <c r="E657" s="20" t="s">
        <v>805</v>
      </c>
      <c r="F657" s="29" t="str">
        <f aca="false">SUBSTITUTE(A657," ","_")&amp;"_"&amp;SUBSTITUTE(B657," ","_")&amp;"_"&amp;SUBSTITUTE(C657," ","_")&amp;"_"&amp;SUBSTITUTE(D657," ","_")</f>
        <v>BUILD_YOUR_DREAM__(BYD)_L3_GL-_1.5Li__N50</v>
      </c>
      <c r="G657" s="29" t="str">
        <f aca="false">SUBSTITUTE(A657," ","_")&amp;"_"&amp;SUBSTITUTE(B657," ","_")&amp;"_"&amp;SUBSTITUTE(C657," ","_")</f>
        <v>BUILD_YOUR_DREAM__(BYD)_L3_GL-_1.5Li_</v>
      </c>
      <c r="H657" s="20" t="str">
        <f aca="false">D657</f>
        <v>N50</v>
      </c>
      <c r="I657" s="20" t="str">
        <f aca="false">E657</f>
        <v>D26L</v>
      </c>
      <c r="K657" s="29" t="n">
        <f aca="false">VLOOKUP(G657,model!$F$2:$K$620,6,0)</f>
        <v>42</v>
      </c>
      <c r="L657" s="20" t="n">
        <f aca="false">VLOOKUP(E657,product_2!$B$2:$C$46,2,0)</f>
        <v>0</v>
      </c>
    </row>
    <row r="658" s="29" customFormat="true" ht="13.8" hidden="false" customHeight="false" outlineLevel="0" collapsed="false">
      <c r="A658" s="20" t="s">
        <v>8</v>
      </c>
      <c r="B658" s="20" t="s">
        <v>103</v>
      </c>
      <c r="C658" s="20"/>
      <c r="D658" s="20" t="s">
        <v>728</v>
      </c>
      <c r="E658" s="20" t="s">
        <v>805</v>
      </c>
      <c r="F658" s="29" t="str">
        <f aca="false">SUBSTITUTE(A658," ","_")&amp;"_"&amp;SUBSTITUTE(B658," ","_")&amp;"_"&amp;SUBSTITUTE(C658," ","_")&amp;"_"&amp;SUBSTITUTE(D658," ","_")</f>
        <v>BUILD_YOUR_DREAM__(BYD)_F3_1.5Li_M/T__N50</v>
      </c>
      <c r="G658" s="29" t="str">
        <f aca="false">SUBSTITUTE(A658," ","_")&amp;"_"&amp;SUBSTITUTE(B658," ","_")&amp;"_"&amp;SUBSTITUTE(C658," ","_")</f>
        <v>BUILD_YOUR_DREAM__(BYD)_F3_1.5Li_M/T_</v>
      </c>
      <c r="H658" s="20" t="str">
        <f aca="false">D658</f>
        <v>N50</v>
      </c>
      <c r="I658" s="20" t="str">
        <f aca="false">E658</f>
        <v>D26L</v>
      </c>
      <c r="K658" s="29" t="n">
        <f aca="false">VLOOKUP(G658,model!$F$2:$K$620,6,0)</f>
        <v>43</v>
      </c>
      <c r="L658" s="20" t="n">
        <f aca="false">VLOOKUP(E658,product_2!$B$2:$C$46,2,0)</f>
        <v>0</v>
      </c>
    </row>
    <row r="659" s="29" customFormat="true" ht="13.8" hidden="false" customHeight="false" outlineLevel="0" collapsed="false">
      <c r="A659" s="20" t="s">
        <v>8</v>
      </c>
      <c r="B659" s="20" t="s">
        <v>104</v>
      </c>
      <c r="C659" s="20"/>
      <c r="D659" s="20" t="s">
        <v>728</v>
      </c>
      <c r="E659" s="20" t="s">
        <v>805</v>
      </c>
      <c r="F659" s="29" t="str">
        <f aca="false">SUBSTITUTE(A659," ","_")&amp;"_"&amp;SUBSTITUTE(B659," ","_")&amp;"_"&amp;SUBSTITUTE(C659," ","_")&amp;"_"&amp;SUBSTITUTE(D659," ","_")</f>
        <v>BUILD_YOUR_DREAM__(BYD)_S6_GS-2.0Liu_4x2__N50</v>
      </c>
      <c r="G659" s="29" t="str">
        <f aca="false">SUBSTITUTE(A659," ","_")&amp;"_"&amp;SUBSTITUTE(B659," ","_")&amp;"_"&amp;SUBSTITUTE(C659," ","_")</f>
        <v>BUILD_YOUR_DREAM__(BYD)_S6_GS-2.0Liu_4x2_</v>
      </c>
      <c r="H659" s="20" t="str">
        <f aca="false">D659</f>
        <v>N50</v>
      </c>
      <c r="I659" s="20" t="str">
        <f aca="false">E659</f>
        <v>D26L</v>
      </c>
      <c r="K659" s="29" t="n">
        <f aca="false">VLOOKUP(G659,model!$F$2:$K$620,6,0)</f>
        <v>44</v>
      </c>
      <c r="L659" s="20" t="n">
        <f aca="false">VLOOKUP(E659,product_2!$B$2:$C$46,2,0)</f>
        <v>0</v>
      </c>
    </row>
    <row r="660" s="29" customFormat="true" ht="13.8" hidden="false" customHeight="false" outlineLevel="0" collapsed="false">
      <c r="A660" s="20" t="s">
        <v>8</v>
      </c>
      <c r="B660" s="20" t="s">
        <v>105</v>
      </c>
      <c r="C660" s="20"/>
      <c r="D660" s="20" t="s">
        <v>755</v>
      </c>
      <c r="E660" s="20" t="s">
        <v>825</v>
      </c>
      <c r="F660" s="29" t="str">
        <f aca="false">SUBSTITUTE(A660," ","_")&amp;"_"&amp;SUBSTITUTE(B660," ","_")&amp;"_"&amp;SUBSTITUTE(C660," ","_")&amp;"_"&amp;SUBSTITUTE(D660," ","_")</f>
        <v>BUILD_YOUR_DREAM__(BYD)_S6_GS-2.0Liu_4x2_DCT__N50R</v>
      </c>
      <c r="G660" s="29" t="str">
        <f aca="false">SUBSTITUTE(A660," ","_")&amp;"_"&amp;SUBSTITUTE(B660," ","_")&amp;"_"&amp;SUBSTITUTE(C660," ","_")</f>
        <v>BUILD_YOUR_DREAM__(BYD)_S6_GS-2.0Liu_4x2_DCT_</v>
      </c>
      <c r="H660" s="20" t="str">
        <f aca="false">D660</f>
        <v>N50R</v>
      </c>
      <c r="I660" s="20" t="str">
        <f aca="false">E660</f>
        <v>D26R</v>
      </c>
      <c r="K660" s="29" t="n">
        <f aca="false">VLOOKUP(G660,model!$F$2:$K$620,6,0)</f>
        <v>45</v>
      </c>
      <c r="L660" s="20" t="n">
        <f aca="false">VLOOKUP(E660,product_2!$B$2:$C$46,2,0)</f>
        <v>0</v>
      </c>
    </row>
    <row r="661" s="29" customFormat="true" ht="13.8" hidden="false" customHeight="false" outlineLevel="0" collapsed="false">
      <c r="A661" s="20" t="s">
        <v>8</v>
      </c>
      <c r="B661" s="20" t="s">
        <v>106</v>
      </c>
      <c r="C661" s="20"/>
      <c r="D661" s="20" t="s">
        <v>719</v>
      </c>
      <c r="E661" s="20" t="s">
        <v>798</v>
      </c>
      <c r="F661" s="29" t="str">
        <f aca="false">SUBSTITUTE(A661," ","_")&amp;"_"&amp;SUBSTITUTE(B661," ","_")&amp;"_"&amp;SUBSTITUTE(C661," ","_")&amp;"_"&amp;SUBSTITUTE(D661," ","_")</f>
        <v>BUILD_YOUR_DREAM__(BYD)_F0_Gli__NS50</v>
      </c>
      <c r="G661" s="29" t="str">
        <f aca="false">SUBSTITUTE(A661," ","_")&amp;"_"&amp;SUBSTITUTE(B661," ","_")&amp;"_"&amp;SUBSTITUTE(C661," ","_")</f>
        <v>BUILD_YOUR_DREAM__(BYD)_F0_Gli_</v>
      </c>
      <c r="H661" s="20" t="str">
        <f aca="false">D661</f>
        <v>NS50</v>
      </c>
      <c r="I661" s="20" t="str">
        <f aca="false">E661</f>
        <v>D23L</v>
      </c>
      <c r="K661" s="29" t="n">
        <f aca="false">VLOOKUP(G661,model!$F$2:$K$620,6,0)</f>
        <v>46</v>
      </c>
      <c r="L661" s="20" t="n">
        <f aca="false">VLOOKUP(E661,product_2!$B$2:$C$46,2,0)</f>
        <v>0</v>
      </c>
    </row>
    <row r="662" s="29" customFormat="true" ht="13.8" hidden="false" customHeight="false" outlineLevel="0" collapsed="false">
      <c r="A662" s="20"/>
      <c r="B662" s="20"/>
      <c r="C662" s="20"/>
      <c r="D662" s="20"/>
      <c r="E662" s="20"/>
      <c r="F662" s="29" t="str">
        <f aca="false">SUBSTITUTE(A662," ","_")&amp;"_"&amp;SUBSTITUTE(B662," ","_")&amp;"_"&amp;SUBSTITUTE(C662," ","_")&amp;"_"&amp;SUBSTITUTE(D662," ","_")</f>
        <v>___</v>
      </c>
      <c r="G662" s="29" t="str">
        <f aca="false">SUBSTITUTE(A662," ","_")&amp;"_"&amp;SUBSTITUTE(B662," ","_")&amp;"_"&amp;SUBSTITUTE(C662," ","_")</f>
        <v>__</v>
      </c>
      <c r="H662" s="20"/>
      <c r="I662" s="20"/>
      <c r="K662" s="29" t="e">
        <f aca="false">VLOOKUP(G662,model!$F$2:$K$620,6,0)</f>
        <v>#N/A</v>
      </c>
      <c r="L662" s="20" t="e">
        <f aca="false">VLOOKUP(E662,product_2!$B$2:$C$46,2,0)</f>
        <v>#N/A</v>
      </c>
    </row>
    <row r="663" s="31" customFormat="true" ht="13.8" hidden="false" customHeight="false" outlineLevel="0" collapsed="false">
      <c r="F663" s="29" t="str">
        <f aca="false">SUBSTITUTE(A663," ","_")&amp;"_"&amp;SUBSTITUTE(B663," ","_")&amp;"_"&amp;SUBSTITUTE(C663," ","_")&amp;"_"&amp;SUBSTITUTE(D663," ","_")</f>
        <v>___</v>
      </c>
      <c r="G663" s="29" t="str">
        <f aca="false">SUBSTITUTE(A663," ","_")&amp;"_"&amp;SUBSTITUTE(B663," ","_")&amp;"_"&amp;SUBSTITUTE(C663," ","_")</f>
        <v>__</v>
      </c>
      <c r="H663" s="20"/>
      <c r="I663" s="20"/>
      <c r="K663" s="29" t="e">
        <f aca="false">VLOOKUP(G663,model!$F$2:$K$620,6,0)</f>
        <v>#N/A</v>
      </c>
      <c r="L663" s="20" t="e">
        <f aca="false">VLOOKUP(E663,product_2!$B$2:$C$46,2,0)</f>
        <v>#N/A</v>
      </c>
    </row>
    <row r="664" s="29" customFormat="true" ht="13.8" hidden="false" customHeight="false" outlineLevel="0" collapsed="false">
      <c r="A664" s="43" t="s">
        <v>9</v>
      </c>
      <c r="B664" s="43"/>
      <c r="F664" s="29" t="str">
        <f aca="false">SUBSTITUTE(A664," ","_")&amp;"_"&amp;SUBSTITUTE(B664," ","_")&amp;"_"&amp;SUBSTITUTE(C664," ","_")&amp;"_"&amp;SUBSTITUTE(D664," ","_")</f>
        <v>CHERY_CARS___</v>
      </c>
      <c r="G664" s="29" t="str">
        <f aca="false">SUBSTITUTE(A664," ","_")&amp;"_"&amp;SUBSTITUTE(B664," ","_")&amp;"_"&amp;SUBSTITUTE(C664," ","_")</f>
        <v>CHERY_CARS__</v>
      </c>
      <c r="H664" s="20"/>
      <c r="I664" s="20"/>
      <c r="K664" s="29" t="e">
        <f aca="false">VLOOKUP(G664,model!$F$2:$K$620,6,0)</f>
        <v>#N/A</v>
      </c>
      <c r="L664" s="20" t="e">
        <f aca="false">VLOOKUP(E664,product_2!$B$2:$C$46,2,0)</f>
        <v>#N/A</v>
      </c>
    </row>
    <row r="665" s="29" customFormat="true" ht="13.8" hidden="false" customHeight="false" outlineLevel="0" collapsed="false">
      <c r="F665" s="29" t="str">
        <f aca="false">SUBSTITUTE(A665," ","_")&amp;"_"&amp;SUBSTITUTE(B665," ","_")&amp;"_"&amp;SUBSTITUTE(C665," ","_")&amp;"_"&amp;SUBSTITUTE(D665," ","_")</f>
        <v>___</v>
      </c>
      <c r="G665" s="29" t="str">
        <f aca="false">SUBSTITUTE(A665," ","_")&amp;"_"&amp;SUBSTITUTE(B665," ","_")&amp;"_"&amp;SUBSTITUTE(C665," ","_")</f>
        <v>__</v>
      </c>
      <c r="H665" s="20"/>
      <c r="I665" s="20"/>
      <c r="K665" s="29" t="e">
        <f aca="false">VLOOKUP(G665,model!$F$2:$K$620,6,0)</f>
        <v>#N/A</v>
      </c>
      <c r="L665" s="20" t="e">
        <f aca="false">VLOOKUP(E665,product_2!$B$2:$C$46,2,0)</f>
        <v>#N/A</v>
      </c>
    </row>
    <row r="666" s="29" customFormat="true" ht="13.8" hidden="false" customHeight="false" outlineLevel="0" collapsed="false">
      <c r="A666" s="20" t="s">
        <v>801</v>
      </c>
      <c r="B666" s="20" t="s">
        <v>788</v>
      </c>
      <c r="C666" s="20" t="s">
        <v>790</v>
      </c>
      <c r="D666" s="20" t="s">
        <v>791</v>
      </c>
      <c r="E666" s="20" t="s">
        <v>792</v>
      </c>
      <c r="F666" s="29" t="str">
        <f aca="false">SUBSTITUTE(A666," ","_")&amp;"_"&amp;SUBSTITUTE(B666," ","_")&amp;"_"&amp;SUBSTITUTE(C666," ","_")&amp;"_"&amp;SUBSTITUTE(D666," ","_")</f>
        <v>Brand__Make_Year_Model_OE_Battery_</v>
      </c>
      <c r="G666" s="29" t="str">
        <f aca="false">SUBSTITUTE(A666," ","_")&amp;"_"&amp;SUBSTITUTE(B666," ","_")&amp;"_"&amp;SUBSTITUTE(C666," ","_")</f>
        <v>Brand__Make_Year_Model</v>
      </c>
      <c r="H666" s="20" t="str">
        <f aca="false">D666</f>
        <v>OE Battery</v>
      </c>
      <c r="I666" s="20" t="str">
        <f aca="false">E666</f>
        <v>Energizer Replacement</v>
      </c>
      <c r="K666" s="29" t="e">
        <f aca="false">VLOOKUP(G666,model!$F$2:$K$620,6,0)</f>
        <v>#N/A</v>
      </c>
      <c r="L666" s="20" t="e">
        <f aca="false">VLOOKUP(E666,product_2!$B$2:$C$46,2,0)</f>
        <v>#N/A</v>
      </c>
    </row>
    <row r="667" s="29" customFormat="true" ht="13.8" hidden="false" customHeight="false" outlineLevel="0" collapsed="false">
      <c r="A667" s="20"/>
      <c r="B667" s="20"/>
      <c r="C667" s="20"/>
      <c r="D667" s="20"/>
      <c r="E667" s="20"/>
      <c r="F667" s="29" t="str">
        <f aca="false">SUBSTITUTE(A667," ","_")&amp;"_"&amp;SUBSTITUTE(B667," ","_")&amp;"_"&amp;SUBSTITUTE(C667," ","_")&amp;"_"&amp;SUBSTITUTE(D667," ","_")</f>
        <v>___</v>
      </c>
      <c r="G667" s="29" t="str">
        <f aca="false">SUBSTITUTE(A667," ","_")&amp;"_"&amp;SUBSTITUTE(B667," ","_")&amp;"_"&amp;SUBSTITUTE(C667," ","_")</f>
        <v>__</v>
      </c>
      <c r="H667" s="20"/>
      <c r="I667" s="20"/>
      <c r="K667" s="29" t="e">
        <f aca="false">VLOOKUP(G667,model!$F$2:$K$620,6,0)</f>
        <v>#N/A</v>
      </c>
      <c r="L667" s="20" t="e">
        <f aca="false">VLOOKUP(E667,product_2!$B$2:$C$46,2,0)</f>
        <v>#N/A</v>
      </c>
    </row>
    <row r="668" s="29" customFormat="true" ht="13.8" hidden="false" customHeight="false" outlineLevel="0" collapsed="false">
      <c r="A668" s="43" t="s">
        <v>9</v>
      </c>
      <c r="B668" s="20" t="s">
        <v>107</v>
      </c>
      <c r="C668" s="20"/>
      <c r="D668" s="20" t="s">
        <v>726</v>
      </c>
      <c r="E668" s="20" t="s">
        <v>726</v>
      </c>
      <c r="F668" s="29" t="str">
        <f aca="false">SUBSTITUTE(A668," ","_")&amp;"_"&amp;SUBSTITUTE(B668," ","_")&amp;"_"&amp;SUBSTITUTE(C668," ","_")&amp;"_"&amp;SUBSTITUTE(D668," ","_")</f>
        <v>CHERY_CARS_Chery_A5__DIN55</v>
      </c>
      <c r="G668" s="29" t="str">
        <f aca="false">SUBSTITUTE(A668," ","_")&amp;"_"&amp;SUBSTITUTE(B668," ","_")&amp;"_"&amp;SUBSTITUTE(C668," ","_")</f>
        <v>CHERY_CARS_Chery_A5_</v>
      </c>
      <c r="H668" s="20" t="str">
        <f aca="false">D668</f>
        <v>DIN55</v>
      </c>
      <c r="I668" s="20" t="str">
        <f aca="false">E668</f>
        <v>DIN55</v>
      </c>
      <c r="K668" s="29" t="n">
        <f aca="false">VLOOKUP(G668,model!$F$2:$K$620,6,0)</f>
        <v>47</v>
      </c>
      <c r="L668" s="20" t="n">
        <f aca="false">VLOOKUP(E668,product_2!$B$2:$C$46,2,0)</f>
        <v>0</v>
      </c>
    </row>
    <row r="669" s="29" customFormat="true" ht="13.8" hidden="false" customHeight="false" outlineLevel="0" collapsed="false">
      <c r="A669" s="43" t="s">
        <v>9</v>
      </c>
      <c r="B669" s="20" t="s">
        <v>108</v>
      </c>
      <c r="C669" s="20"/>
      <c r="D669" s="20" t="s">
        <v>724</v>
      </c>
      <c r="E669" s="20" t="s">
        <v>724</v>
      </c>
      <c r="F669" s="29" t="str">
        <f aca="false">SUBSTITUTE(A669," ","_")&amp;"_"&amp;SUBSTITUTE(B669," ","_")&amp;"_"&amp;SUBSTITUTE(C669," ","_")&amp;"_"&amp;SUBSTITUTE(D669," ","_")</f>
        <v>CHERY_CARS_Chery_Crown__DIN44</v>
      </c>
      <c r="G669" s="29" t="str">
        <f aca="false">SUBSTITUTE(A669," ","_")&amp;"_"&amp;SUBSTITUTE(B669," ","_")&amp;"_"&amp;SUBSTITUTE(C669," ","_")</f>
        <v>CHERY_CARS_Chery_Crown_</v>
      </c>
      <c r="H669" s="20" t="str">
        <f aca="false">D669</f>
        <v>DIN44</v>
      </c>
      <c r="I669" s="20" t="str">
        <f aca="false">E669</f>
        <v>DIN44</v>
      </c>
      <c r="K669" s="29" t="n">
        <f aca="false">VLOOKUP(G669,model!$F$2:$K$620,6,0)</f>
        <v>48</v>
      </c>
      <c r="L669" s="20" t="n">
        <f aca="false">VLOOKUP(E669,product_2!$B$2:$C$46,2,0)</f>
        <v>0</v>
      </c>
    </row>
    <row r="670" s="29" customFormat="true" ht="13.8" hidden="false" customHeight="false" outlineLevel="0" collapsed="false">
      <c r="A670" s="43" t="s">
        <v>9</v>
      </c>
      <c r="B670" s="20" t="s">
        <v>109</v>
      </c>
      <c r="C670" s="20"/>
      <c r="D670" s="20" t="s">
        <v>721</v>
      </c>
      <c r="E670" s="20" t="s">
        <v>817</v>
      </c>
      <c r="F670" s="29" t="str">
        <f aca="false">SUBSTITUTE(A670," ","_")&amp;"_"&amp;SUBSTITUTE(B670," ","_")&amp;"_"&amp;SUBSTITUTE(C670," ","_")&amp;"_"&amp;SUBSTITUTE(D670," ","_")</f>
        <v>CHERY_CARS_Chery_QQ3__NS40</v>
      </c>
      <c r="G670" s="29" t="str">
        <f aca="false">SUBSTITUTE(A670," ","_")&amp;"_"&amp;SUBSTITUTE(B670," ","_")&amp;"_"&amp;SUBSTITUTE(C670," ","_")</f>
        <v>CHERY_CARS_Chery_QQ3_</v>
      </c>
      <c r="H670" s="20" t="str">
        <f aca="false">D670</f>
        <v>NS40</v>
      </c>
      <c r="I670" s="20" t="str">
        <f aca="false">E670</f>
        <v>B21L</v>
      </c>
      <c r="K670" s="29" t="n">
        <f aca="false">VLOOKUP(G670,model!$F$2:$K$620,6,0)</f>
        <v>49</v>
      </c>
      <c r="L670" s="20" t="n">
        <f aca="false">VLOOKUP(E670,product_2!$B$2:$C$46,2,0)</f>
        <v>0</v>
      </c>
    </row>
    <row r="671" s="29" customFormat="true" ht="13.8" hidden="false" customHeight="false" outlineLevel="0" collapsed="false">
      <c r="A671" s="43" t="s">
        <v>9</v>
      </c>
      <c r="B671" s="20" t="s">
        <v>110</v>
      </c>
      <c r="C671" s="20"/>
      <c r="D671" s="20" t="s">
        <v>722</v>
      </c>
      <c r="E671" s="20" t="s">
        <v>722</v>
      </c>
      <c r="F671" s="29" t="str">
        <f aca="false">SUBSTITUTE(A671," ","_")&amp;"_"&amp;SUBSTITUTE(B671," ","_")&amp;"_"&amp;SUBSTITUTE(C671," ","_")&amp;"_"&amp;SUBSTITUTE(D671," ","_")</f>
        <v>CHERY_CARS_Eastar___DIN66</v>
      </c>
      <c r="G671" s="29" t="str">
        <f aca="false">SUBSTITUTE(A671," ","_")&amp;"_"&amp;SUBSTITUTE(B671," ","_")&amp;"_"&amp;SUBSTITUTE(C671," ","_")</f>
        <v>CHERY_CARS_Eastar__</v>
      </c>
      <c r="H671" s="20" t="str">
        <f aca="false">D671</f>
        <v>DIN66</v>
      </c>
      <c r="I671" s="20" t="str">
        <f aca="false">E671</f>
        <v>DIN66</v>
      </c>
      <c r="J671" s="29" t="n">
        <v>2001</v>
      </c>
      <c r="K671" s="29" t="n">
        <f aca="false">VLOOKUP(G671,model!$F$2:$K$620,6,0)</f>
        <v>50</v>
      </c>
      <c r="L671" s="20" t="n">
        <f aca="false">VLOOKUP(E671,product_2!$B$2:$C$46,2,0)</f>
        <v>0</v>
      </c>
    </row>
    <row r="672" s="29" customFormat="true" ht="13.8" hidden="false" customHeight="false" outlineLevel="0" collapsed="false">
      <c r="A672" s="43" t="s">
        <v>9</v>
      </c>
      <c r="B672" s="20" t="s">
        <v>111</v>
      </c>
      <c r="C672" s="20"/>
      <c r="D672" s="20" t="s">
        <v>722</v>
      </c>
      <c r="E672" s="20" t="s">
        <v>722</v>
      </c>
      <c r="F672" s="29" t="str">
        <f aca="false">SUBSTITUTE(A672," ","_")&amp;"_"&amp;SUBSTITUTE(B672," ","_")&amp;"_"&amp;SUBSTITUTE(C672," ","_")&amp;"_"&amp;SUBSTITUTE(D672," ","_")</f>
        <v>CHERY_CARS_Karry__DIN66</v>
      </c>
      <c r="G672" s="29" t="str">
        <f aca="false">SUBSTITUTE(A672," ","_")&amp;"_"&amp;SUBSTITUTE(B672," ","_")&amp;"_"&amp;SUBSTITUTE(C672," ","_")</f>
        <v>CHERY_CARS_Karry_</v>
      </c>
      <c r="H672" s="20" t="str">
        <f aca="false">D672</f>
        <v>DIN66</v>
      </c>
      <c r="I672" s="20" t="str">
        <f aca="false">E672</f>
        <v>DIN66</v>
      </c>
      <c r="J672" s="29" t="n">
        <v>2001</v>
      </c>
      <c r="K672" s="29" t="n">
        <f aca="false">VLOOKUP(G672,model!$F$2:$K$620,6,0)</f>
        <v>51</v>
      </c>
      <c r="L672" s="20" t="n">
        <f aca="false">VLOOKUP(E672,product_2!$B$2:$C$46,2,0)</f>
        <v>0</v>
      </c>
    </row>
    <row r="673" s="29" customFormat="true" ht="13.8" hidden="false" customHeight="false" outlineLevel="0" collapsed="false">
      <c r="A673" s="43" t="s">
        <v>9</v>
      </c>
      <c r="B673" s="20" t="s">
        <v>112</v>
      </c>
      <c r="C673" s="20"/>
      <c r="D673" s="20" t="s">
        <v>728</v>
      </c>
      <c r="E673" s="20" t="s">
        <v>805</v>
      </c>
      <c r="F673" s="29" t="str">
        <f aca="false">SUBSTITUTE(A673," ","_")&amp;"_"&amp;SUBSTITUTE(B673," ","_")&amp;"_"&amp;SUBSTITUTE(C673," ","_")&amp;"_"&amp;SUBSTITUTE(D673," ","_")</f>
        <v>CHERY_CARS_Tiggo__N50</v>
      </c>
      <c r="G673" s="29" t="str">
        <f aca="false">SUBSTITUTE(A673," ","_")&amp;"_"&amp;SUBSTITUTE(B673," ","_")&amp;"_"&amp;SUBSTITUTE(C673," ","_")</f>
        <v>CHERY_CARS_Tiggo_</v>
      </c>
      <c r="H673" s="20" t="str">
        <f aca="false">D673</f>
        <v>N50</v>
      </c>
      <c r="I673" s="20" t="str">
        <f aca="false">E673</f>
        <v>D26L</v>
      </c>
      <c r="K673" s="29" t="n">
        <f aca="false">VLOOKUP(G673,model!$F$2:$K$620,6,0)</f>
        <v>52</v>
      </c>
      <c r="L673" s="20" t="n">
        <f aca="false">VLOOKUP(E673,product_2!$B$2:$C$46,2,0)</f>
        <v>0</v>
      </c>
    </row>
    <row r="674" s="29" customFormat="true" ht="13.8" hidden="false" customHeight="false" outlineLevel="0" collapsed="false">
      <c r="A674" s="43" t="s">
        <v>9</v>
      </c>
      <c r="B674" s="20" t="s">
        <v>113</v>
      </c>
      <c r="C674" s="20"/>
      <c r="D674" s="20" t="s">
        <v>724</v>
      </c>
      <c r="E674" s="20" t="s">
        <v>724</v>
      </c>
      <c r="F674" s="29" t="str">
        <f aca="false">SUBSTITUTE(A674," ","_")&amp;"_"&amp;SUBSTITUTE(B674," ","_")&amp;"_"&amp;SUBSTITUTE(C674," ","_")&amp;"_"&amp;SUBSTITUTE(D674," ","_")</f>
        <v>CHERY_CARS_V2__DIN44</v>
      </c>
      <c r="G674" s="29" t="str">
        <f aca="false">SUBSTITUTE(A674," ","_")&amp;"_"&amp;SUBSTITUTE(B674," ","_")&amp;"_"&amp;SUBSTITUTE(C674," ","_")</f>
        <v>CHERY_CARS_V2_</v>
      </c>
      <c r="H674" s="20" t="str">
        <f aca="false">D674</f>
        <v>DIN44</v>
      </c>
      <c r="I674" s="20" t="str">
        <f aca="false">E674</f>
        <v>DIN44</v>
      </c>
      <c r="K674" s="29" t="n">
        <f aca="false">VLOOKUP(G674,model!$F$2:$K$620,6,0)</f>
        <v>53</v>
      </c>
      <c r="L674" s="20" t="n">
        <f aca="false">VLOOKUP(E674,product_2!$B$2:$C$46,2,0)</f>
        <v>0</v>
      </c>
    </row>
    <row r="675" s="29" customFormat="true" ht="13.8" hidden="false" customHeight="false" outlineLevel="0" collapsed="false">
      <c r="A675" s="43" t="s">
        <v>9</v>
      </c>
      <c r="B675" s="20" t="s">
        <v>114</v>
      </c>
      <c r="C675" s="20"/>
      <c r="D675" s="20" t="s">
        <v>722</v>
      </c>
      <c r="E675" s="20" t="s">
        <v>722</v>
      </c>
      <c r="F675" s="29" t="str">
        <f aca="false">SUBSTITUTE(A675," ","_")&amp;"_"&amp;SUBSTITUTE(B675," ","_")&amp;"_"&amp;SUBSTITUTE(C675," ","_")&amp;"_"&amp;SUBSTITUTE(D675," ","_")</f>
        <v>CHERY_CARS_V5__DIN66</v>
      </c>
      <c r="G675" s="29" t="str">
        <f aca="false">SUBSTITUTE(A675," ","_")&amp;"_"&amp;SUBSTITUTE(B675," ","_")&amp;"_"&amp;SUBSTITUTE(C675," ","_")</f>
        <v>CHERY_CARS_V5_</v>
      </c>
      <c r="H675" s="20" t="str">
        <f aca="false">D675</f>
        <v>DIN66</v>
      </c>
      <c r="I675" s="20" t="str">
        <f aca="false">E675</f>
        <v>DIN66</v>
      </c>
      <c r="J675" s="29" t="n">
        <v>2001</v>
      </c>
      <c r="K675" s="29" t="n">
        <f aca="false">VLOOKUP(G675,model!$F$2:$K$620,6,0)</f>
        <v>54</v>
      </c>
      <c r="L675" s="20" t="n">
        <f aca="false">VLOOKUP(E675,product_2!$B$2:$C$46,2,0)</f>
        <v>0</v>
      </c>
    </row>
    <row r="676" s="29" customFormat="true" ht="13.8" hidden="false" customHeight="false" outlineLevel="0" collapsed="false">
      <c r="A676" s="43" t="s">
        <v>9</v>
      </c>
      <c r="B676" s="20" t="s">
        <v>115</v>
      </c>
      <c r="C676" s="20"/>
      <c r="D676" s="20" t="s">
        <v>721</v>
      </c>
      <c r="E676" s="20" t="s">
        <v>817</v>
      </c>
      <c r="F676" s="29" t="str">
        <f aca="false">SUBSTITUTE(A676," ","_")&amp;"_"&amp;SUBSTITUTE(B676," ","_")&amp;"_"&amp;SUBSTITUTE(C676," ","_")&amp;"_"&amp;SUBSTITUTE(D676," ","_")</f>
        <v>CHERY_CARS_QQ6__NS40</v>
      </c>
      <c r="G676" s="29" t="str">
        <f aca="false">SUBSTITUTE(A676," ","_")&amp;"_"&amp;SUBSTITUTE(B676," ","_")&amp;"_"&amp;SUBSTITUTE(C676," ","_")</f>
        <v>CHERY_CARS_QQ6_</v>
      </c>
      <c r="H676" s="20" t="str">
        <f aca="false">D676</f>
        <v>NS40</v>
      </c>
      <c r="I676" s="20" t="str">
        <f aca="false">E676</f>
        <v>B21L</v>
      </c>
      <c r="K676" s="29" t="n">
        <f aca="false">VLOOKUP(G676,model!$F$2:$K$620,6,0)</f>
        <v>55</v>
      </c>
      <c r="L676" s="20" t="n">
        <f aca="false">VLOOKUP(E676,product_2!$B$2:$C$46,2,0)</f>
        <v>0</v>
      </c>
    </row>
    <row r="677" s="29" customFormat="true" ht="13.8" hidden="false" customHeight="false" outlineLevel="0" collapsed="false">
      <c r="A677" s="20"/>
      <c r="B677" s="20"/>
      <c r="C677" s="20"/>
      <c r="D677" s="20"/>
      <c r="E677" s="20"/>
      <c r="F677" s="29" t="str">
        <f aca="false">SUBSTITUTE(A677," ","_")&amp;"_"&amp;SUBSTITUTE(B677," ","_")&amp;"_"&amp;SUBSTITUTE(C677," ","_")&amp;"_"&amp;SUBSTITUTE(D677," ","_")</f>
        <v>___</v>
      </c>
      <c r="G677" s="29" t="str">
        <f aca="false">SUBSTITUTE(A677," ","_")&amp;"_"&amp;SUBSTITUTE(B677," ","_")&amp;"_"&amp;SUBSTITUTE(C677," ","_")</f>
        <v>__</v>
      </c>
      <c r="H677" s="20"/>
      <c r="I677" s="20"/>
      <c r="K677" s="29" t="e">
        <f aca="false">VLOOKUP(G677,model!$F$2:$K$620,6,0)</f>
        <v>#N/A</v>
      </c>
      <c r="L677" s="20" t="e">
        <f aca="false">VLOOKUP(E677,product_2!$B$2:$C$46,2,0)</f>
        <v>#N/A</v>
      </c>
    </row>
    <row r="678" s="31" customFormat="true" ht="13.8" hidden="false" customHeight="false" outlineLevel="0" collapsed="false">
      <c r="F678" s="29" t="str">
        <f aca="false">SUBSTITUTE(A678," ","_")&amp;"_"&amp;SUBSTITUTE(B678," ","_")&amp;"_"&amp;SUBSTITUTE(C678," ","_")&amp;"_"&amp;SUBSTITUTE(D678," ","_")</f>
        <v>___</v>
      </c>
      <c r="G678" s="29" t="str">
        <f aca="false">SUBSTITUTE(A678," ","_")&amp;"_"&amp;SUBSTITUTE(B678," ","_")&amp;"_"&amp;SUBSTITUTE(C678," ","_")</f>
        <v>__</v>
      </c>
      <c r="H678" s="20"/>
      <c r="I678" s="20"/>
      <c r="K678" s="29" t="e">
        <f aca="false">VLOOKUP(G678,model!$F$2:$K$620,6,0)</f>
        <v>#N/A</v>
      </c>
      <c r="L678" s="20" t="e">
        <f aca="false">VLOOKUP(E678,product_2!$B$2:$C$46,2,0)</f>
        <v>#N/A</v>
      </c>
    </row>
    <row r="679" s="29" customFormat="true" ht="13.8" hidden="false" customHeight="false" outlineLevel="0" collapsed="false">
      <c r="A679" s="43" t="s">
        <v>4</v>
      </c>
      <c r="B679" s="43"/>
      <c r="F679" s="29" t="str">
        <f aca="false">SUBSTITUTE(A679," ","_")&amp;"_"&amp;SUBSTITUTE(B679," ","_")&amp;"_"&amp;SUBSTITUTE(C679," ","_")&amp;"_"&amp;SUBSTITUTE(D679," ","_")</f>
        <v>ALFA_ROMEO___</v>
      </c>
      <c r="G679" s="29" t="str">
        <f aca="false">SUBSTITUTE(A679," ","_")&amp;"_"&amp;SUBSTITUTE(B679," ","_")&amp;"_"&amp;SUBSTITUTE(C679," ","_")</f>
        <v>ALFA_ROMEO__</v>
      </c>
      <c r="H679" s="20"/>
      <c r="I679" s="20"/>
      <c r="K679" s="29" t="e">
        <f aca="false">VLOOKUP(G679,model!$F$2:$K$620,6,0)</f>
        <v>#N/A</v>
      </c>
      <c r="L679" s="20" t="e">
        <f aca="false">VLOOKUP(E679,product_2!$B$2:$C$46,2,0)</f>
        <v>#N/A</v>
      </c>
    </row>
    <row r="680" s="29" customFormat="true" ht="13.8" hidden="false" customHeight="false" outlineLevel="0" collapsed="false">
      <c r="F680" s="29" t="str">
        <f aca="false">SUBSTITUTE(A680," ","_")&amp;"_"&amp;SUBSTITUTE(B680," ","_")&amp;"_"&amp;SUBSTITUTE(C680," ","_")&amp;"_"&amp;SUBSTITUTE(D680," ","_")</f>
        <v>___</v>
      </c>
      <c r="G680" s="29" t="str">
        <f aca="false">SUBSTITUTE(A680," ","_")&amp;"_"&amp;SUBSTITUTE(B680," ","_")&amp;"_"&amp;SUBSTITUTE(C680," ","_")</f>
        <v>__</v>
      </c>
      <c r="H680" s="20"/>
      <c r="I680" s="20"/>
      <c r="K680" s="29" t="e">
        <f aca="false">VLOOKUP(G680,model!$F$2:$K$620,6,0)</f>
        <v>#N/A</v>
      </c>
      <c r="L680" s="20" t="e">
        <f aca="false">VLOOKUP(E680,product_2!$B$2:$C$46,2,0)</f>
        <v>#N/A</v>
      </c>
    </row>
    <row r="681" s="29" customFormat="true" ht="13.8" hidden="false" customHeight="false" outlineLevel="0" collapsed="false">
      <c r="A681" s="20" t="s">
        <v>801</v>
      </c>
      <c r="B681" s="20" t="s">
        <v>788</v>
      </c>
      <c r="C681" s="20" t="s">
        <v>790</v>
      </c>
      <c r="D681" s="20" t="s">
        <v>791</v>
      </c>
      <c r="E681" s="20" t="s">
        <v>792</v>
      </c>
      <c r="F681" s="29" t="str">
        <f aca="false">SUBSTITUTE(A681," ","_")&amp;"_"&amp;SUBSTITUTE(B681," ","_")&amp;"_"&amp;SUBSTITUTE(C681," ","_")&amp;"_"&amp;SUBSTITUTE(D681," ","_")</f>
        <v>Brand__Make_Year_Model_OE_Battery_</v>
      </c>
      <c r="G681" s="29" t="str">
        <f aca="false">SUBSTITUTE(A681," ","_")&amp;"_"&amp;SUBSTITUTE(B681," ","_")&amp;"_"&amp;SUBSTITUTE(C681," ","_")</f>
        <v>Brand__Make_Year_Model</v>
      </c>
      <c r="H681" s="20" t="str">
        <f aca="false">D681</f>
        <v>OE Battery</v>
      </c>
      <c r="I681" s="20" t="str">
        <f aca="false">E681</f>
        <v>Energizer Replacement</v>
      </c>
      <c r="K681" s="29" t="e">
        <f aca="false">VLOOKUP(G681,model!$F$2:$K$620,6,0)</f>
        <v>#N/A</v>
      </c>
      <c r="L681" s="20" t="e">
        <f aca="false">VLOOKUP(E681,product_2!$B$2:$C$46,2,0)</f>
        <v>#N/A</v>
      </c>
    </row>
    <row r="682" s="29" customFormat="true" ht="13.8" hidden="false" customHeight="false" outlineLevel="0" collapsed="false">
      <c r="A682" s="20"/>
      <c r="B682" s="20"/>
      <c r="C682" s="20"/>
      <c r="D682" s="20"/>
      <c r="E682" s="20"/>
      <c r="F682" s="29" t="str">
        <f aca="false">SUBSTITUTE(A682," ","_")&amp;"_"&amp;SUBSTITUTE(B682," ","_")&amp;"_"&amp;SUBSTITUTE(C682," ","_")&amp;"_"&amp;SUBSTITUTE(D682," ","_")</f>
        <v>___</v>
      </c>
      <c r="G682" s="29" t="str">
        <f aca="false">SUBSTITUTE(A682," ","_")&amp;"_"&amp;SUBSTITUTE(B682," ","_")&amp;"_"&amp;SUBSTITUTE(C682," ","_")</f>
        <v>__</v>
      </c>
      <c r="H682" s="20"/>
      <c r="I682" s="20"/>
      <c r="K682" s="29" t="e">
        <f aca="false">VLOOKUP(G682,model!$F$2:$K$620,6,0)</f>
        <v>#N/A</v>
      </c>
      <c r="L682" s="20" t="e">
        <f aca="false">VLOOKUP(E682,product_2!$B$2:$C$46,2,0)</f>
        <v>#N/A</v>
      </c>
    </row>
    <row r="683" s="29" customFormat="true" ht="13.8" hidden="false" customHeight="false" outlineLevel="0" collapsed="false">
      <c r="A683" s="43" t="s">
        <v>4</v>
      </c>
      <c r="B683" s="20" t="s">
        <v>60</v>
      </c>
      <c r="C683" s="20" t="s">
        <v>61</v>
      </c>
      <c r="D683" s="20" t="s">
        <v>722</v>
      </c>
      <c r="E683" s="20" t="s">
        <v>722</v>
      </c>
      <c r="F683" s="29" t="str">
        <f aca="false">SUBSTITUTE(A683," ","_")&amp;"_"&amp;SUBSTITUTE(B683," ","_")&amp;"_"&amp;SUBSTITUTE(C683," ","_")&amp;"_"&amp;SUBSTITUTE(D683," ","_")</f>
        <v>ALFA_ROMEO_155_-_Twinn_Spark_16V_1996_-_on_DIN66</v>
      </c>
      <c r="G683" s="29" t="str">
        <f aca="false">SUBSTITUTE(A683," ","_")&amp;"_"&amp;SUBSTITUTE(B683," ","_")&amp;"_"&amp;SUBSTITUTE(C683," ","_")</f>
        <v>ALFA_ROMEO_155_-_Twinn_Spark_16V_1996_-_on</v>
      </c>
      <c r="H683" s="20" t="str">
        <f aca="false">D683</f>
        <v>DIN66</v>
      </c>
      <c r="I683" s="20" t="str">
        <f aca="false">E683</f>
        <v>DIN66</v>
      </c>
      <c r="J683" s="29" t="n">
        <v>2001</v>
      </c>
      <c r="K683" s="29" t="n">
        <f aca="false">VLOOKUP(G683,model!$F$2:$K$620,6,0)</f>
        <v>7</v>
      </c>
      <c r="L683" s="20" t="n">
        <f aca="false">VLOOKUP(E683,product_2!$B$2:$C$46,2,0)</f>
        <v>0</v>
      </c>
    </row>
    <row r="684" s="29" customFormat="true" ht="13.8" hidden="false" customHeight="false" outlineLevel="0" collapsed="false">
      <c r="A684" s="43" t="s">
        <v>4</v>
      </c>
      <c r="B684" s="20" t="s">
        <v>62</v>
      </c>
      <c r="C684" s="20" t="s">
        <v>63</v>
      </c>
      <c r="D684" s="20" t="s">
        <v>722</v>
      </c>
      <c r="E684" s="20" t="s">
        <v>722</v>
      </c>
      <c r="F684" s="29" t="str">
        <f aca="false">SUBSTITUTE(A684," ","_")&amp;"_"&amp;SUBSTITUTE(B684," ","_")&amp;"_"&amp;SUBSTITUTE(C684," ","_")&amp;"_"&amp;SUBSTITUTE(D684," ","_")</f>
        <v>ALFA_ROMEO_164_-_VG_1997_-_on_DIN66</v>
      </c>
      <c r="G684" s="29" t="str">
        <f aca="false">SUBSTITUTE(A684," ","_")&amp;"_"&amp;SUBSTITUTE(B684," ","_")&amp;"_"&amp;SUBSTITUTE(C684," ","_")</f>
        <v>ALFA_ROMEO_164_-_VG_1997_-_on</v>
      </c>
      <c r="H684" s="20" t="str">
        <f aca="false">D684</f>
        <v>DIN66</v>
      </c>
      <c r="I684" s="20" t="str">
        <f aca="false">E684</f>
        <v>DIN66</v>
      </c>
      <c r="J684" s="29" t="n">
        <v>2001</v>
      </c>
      <c r="K684" s="29" t="n">
        <f aca="false">VLOOKUP(G684,model!$F$2:$K$620,6,0)</f>
        <v>8</v>
      </c>
      <c r="L684" s="20" t="n">
        <f aca="false">VLOOKUP(E684,product_2!$B$2:$C$46,2,0)</f>
        <v>0</v>
      </c>
    </row>
    <row r="685" s="29" customFormat="true" ht="13.8" hidden="false" customHeight="false" outlineLevel="0" collapsed="false">
      <c r="A685" s="43" t="s">
        <v>4</v>
      </c>
      <c r="B685" s="20" t="s">
        <v>64</v>
      </c>
      <c r="C685" s="20" t="s">
        <v>65</v>
      </c>
      <c r="D685" s="20" t="s">
        <v>722</v>
      </c>
      <c r="E685" s="20" t="s">
        <v>722</v>
      </c>
      <c r="F685" s="29" t="str">
        <f aca="false">SUBSTITUTE(A685," ","_")&amp;"_"&amp;SUBSTITUTE(B685," ","_")&amp;"_"&amp;SUBSTITUTE(C685," ","_")&amp;"_"&amp;SUBSTITUTE(D685," ","_")</f>
        <v>ALFA_ROMEO_GTV_-_2.0L_V6_Turbo_1998_-_on__DIN66</v>
      </c>
      <c r="G685" s="29" t="str">
        <f aca="false">SUBSTITUTE(A685," ","_")&amp;"_"&amp;SUBSTITUTE(B685," ","_")&amp;"_"&amp;SUBSTITUTE(C685," ","_")</f>
        <v>ALFA_ROMEO_GTV_-_2.0L_V6_Turbo_1998_-_on_</v>
      </c>
      <c r="H685" s="20" t="str">
        <f aca="false">D685</f>
        <v>DIN66</v>
      </c>
      <c r="I685" s="20" t="str">
        <f aca="false">E685</f>
        <v>DIN66</v>
      </c>
      <c r="J685" s="29" t="n">
        <v>2001</v>
      </c>
      <c r="K685" s="29" t="n">
        <f aca="false">VLOOKUP(G685,model!$F$2:$K$620,6,0)</f>
        <v>9</v>
      </c>
      <c r="L685" s="20" t="n">
        <f aca="false">VLOOKUP(E685,product_2!$B$2:$C$46,2,0)</f>
        <v>0</v>
      </c>
    </row>
    <row r="686" s="29" customFormat="true" ht="13.8" hidden="false" customHeight="false" outlineLevel="0" collapsed="false">
      <c r="A686" s="43" t="s">
        <v>4</v>
      </c>
      <c r="B686" s="20" t="s">
        <v>66</v>
      </c>
      <c r="C686" s="20"/>
      <c r="D686" s="20" t="s">
        <v>722</v>
      </c>
      <c r="E686" s="20" t="s">
        <v>722</v>
      </c>
      <c r="F686" s="29" t="str">
        <f aca="false">SUBSTITUTE(A686," ","_")&amp;"_"&amp;SUBSTITUTE(B686," ","_")&amp;"_"&amp;SUBSTITUTE(C686," ","_")&amp;"_"&amp;SUBSTITUTE(D686," ","_")</f>
        <v>ALFA_ROMEO_Spyder__DIN66</v>
      </c>
      <c r="G686" s="29" t="str">
        <f aca="false">SUBSTITUTE(A686," ","_")&amp;"_"&amp;SUBSTITUTE(B686," ","_")&amp;"_"&amp;SUBSTITUTE(C686," ","_")</f>
        <v>ALFA_ROMEO_Spyder_</v>
      </c>
      <c r="H686" s="20" t="str">
        <f aca="false">D686</f>
        <v>DIN66</v>
      </c>
      <c r="I686" s="20" t="str">
        <f aca="false">E686</f>
        <v>DIN66</v>
      </c>
      <c r="J686" s="29" t="n">
        <v>2001</v>
      </c>
      <c r="K686" s="29" t="n">
        <f aca="false">VLOOKUP(G686,model!$F$2:$K$620,6,0)</f>
        <v>10</v>
      </c>
      <c r="L686" s="20" t="n">
        <f aca="false">VLOOKUP(E686,product_2!$B$2:$C$46,2,0)</f>
        <v>0</v>
      </c>
    </row>
    <row r="687" s="29" customFormat="true" ht="13.8" hidden="false" customHeight="false" outlineLevel="0" collapsed="false">
      <c r="A687" s="43" t="s">
        <v>4</v>
      </c>
      <c r="B687" s="20" t="s">
        <v>67</v>
      </c>
      <c r="C687" s="20" t="s">
        <v>68</v>
      </c>
      <c r="D687" s="20" t="s">
        <v>756</v>
      </c>
      <c r="E687" s="20" t="s">
        <v>756</v>
      </c>
      <c r="F687" s="29" t="str">
        <f aca="false">SUBSTITUTE(A687," ","_")&amp;"_"&amp;SUBSTITUTE(B687," ","_")&amp;"_"&amp;SUBSTITUTE(C687," ","_")&amp;"_"&amp;SUBSTITUTE(D687," ","_")</f>
        <v>ALFA_ROMEO_Mito_2010_-_on_B20</v>
      </c>
      <c r="G687" s="29" t="str">
        <f aca="false">SUBSTITUTE(A687," ","_")&amp;"_"&amp;SUBSTITUTE(B687," ","_")&amp;"_"&amp;SUBSTITUTE(C687," ","_")</f>
        <v>ALFA_ROMEO_Mito_2010_-_on</v>
      </c>
      <c r="H687" s="20" t="str">
        <f aca="false">D687</f>
        <v>B20</v>
      </c>
      <c r="I687" s="20" t="str">
        <f aca="false">E687</f>
        <v>B20</v>
      </c>
      <c r="K687" s="29" t="n">
        <f aca="false">VLOOKUP(G687,model!$F$2:$K$620,6,0)</f>
        <v>11</v>
      </c>
      <c r="L687" s="20" t="n">
        <f aca="false">VLOOKUP(E687,product_2!$B$2:$C$46,2,0)</f>
        <v>0</v>
      </c>
    </row>
    <row r="688" s="29" customFormat="true" ht="13.8" hidden="false" customHeight="false" outlineLevel="0" collapsed="false">
      <c r="A688" s="43" t="s">
        <v>4</v>
      </c>
      <c r="B688" s="20" t="s">
        <v>69</v>
      </c>
      <c r="C688" s="20" t="s">
        <v>68</v>
      </c>
      <c r="D688" s="20" t="s">
        <v>726</v>
      </c>
      <c r="E688" s="20" t="s">
        <v>726</v>
      </c>
      <c r="F688" s="29" t="str">
        <f aca="false">SUBSTITUTE(A688," ","_")&amp;"_"&amp;SUBSTITUTE(B688," ","_")&amp;"_"&amp;SUBSTITUTE(C688," ","_")&amp;"_"&amp;SUBSTITUTE(D688," ","_")</f>
        <v>ALFA_ROMEO_Giulietta_2010_-_on_DIN55</v>
      </c>
      <c r="G688" s="29" t="str">
        <f aca="false">SUBSTITUTE(A688," ","_")&amp;"_"&amp;SUBSTITUTE(B688," ","_")&amp;"_"&amp;SUBSTITUTE(C688," ","_")</f>
        <v>ALFA_ROMEO_Giulietta_2010_-_on</v>
      </c>
      <c r="H688" s="20" t="str">
        <f aca="false">D688</f>
        <v>DIN55</v>
      </c>
      <c r="I688" s="20" t="str">
        <f aca="false">E688</f>
        <v>DIN55</v>
      </c>
      <c r="K688" s="29" t="n">
        <f aca="false">VLOOKUP(G688,model!$F$2:$K$620,6,0)</f>
        <v>12</v>
      </c>
      <c r="L688" s="20" t="n">
        <f aca="false">VLOOKUP(E688,product_2!$B$2:$C$46,2,0)</f>
        <v>0</v>
      </c>
    </row>
    <row r="689" s="29" customFormat="true" ht="13.8" hidden="false" customHeight="false" outlineLevel="0" collapsed="false">
      <c r="A689" s="43" t="s">
        <v>4</v>
      </c>
      <c r="B689" s="30" t="s">
        <v>70</v>
      </c>
      <c r="C689" s="30" t="n">
        <v>2012</v>
      </c>
      <c r="D689" s="30" t="s">
        <v>722</v>
      </c>
      <c r="E689" s="30" t="s">
        <v>722</v>
      </c>
      <c r="F689" s="29" t="str">
        <f aca="false">SUBSTITUTE(A689," ","_")&amp;"_"&amp;SUBSTITUTE(B689," ","_")&amp;"_"&amp;SUBSTITUTE(C689," ","_")&amp;"_"&amp;SUBSTITUTE(D689," ","_")</f>
        <v>ALFA_ROMEO_4C_2012_DIN66</v>
      </c>
      <c r="G689" s="29" t="str">
        <f aca="false">SUBSTITUTE(A689," ","_")&amp;"_"&amp;SUBSTITUTE(B689," ","_")&amp;"_"&amp;SUBSTITUTE(C689," ","_")</f>
        <v>ALFA_ROMEO_4C_2012</v>
      </c>
      <c r="H689" s="20" t="str">
        <f aca="false">D689</f>
        <v>DIN66</v>
      </c>
      <c r="I689" s="20" t="str">
        <f aca="false">E689</f>
        <v>DIN66</v>
      </c>
      <c r="J689" s="29" t="n">
        <v>2001</v>
      </c>
      <c r="K689" s="29" t="n">
        <f aca="false">VLOOKUP(G689,model!$F$2:$K$620,6,0)</f>
        <v>13</v>
      </c>
      <c r="L689" s="20" t="n">
        <f aca="false">VLOOKUP(E689,product_2!$B$2:$C$46,2,0)</f>
        <v>0</v>
      </c>
    </row>
    <row r="690" s="29" customFormat="true" ht="13.8" hidden="false" customHeight="false" outlineLevel="0" collapsed="false">
      <c r="A690" s="20"/>
      <c r="B690" s="20"/>
      <c r="C690" s="20"/>
      <c r="D690" s="20"/>
      <c r="E690" s="20"/>
      <c r="F690" s="29" t="str">
        <f aca="false">SUBSTITUTE(A690," ","_")&amp;"_"&amp;SUBSTITUTE(B690," ","_")&amp;"_"&amp;SUBSTITUTE(C690," ","_")&amp;"_"&amp;SUBSTITUTE(D690," ","_")</f>
        <v>___</v>
      </c>
      <c r="G690" s="29" t="str">
        <f aca="false">SUBSTITUTE(A690," ","_")&amp;"_"&amp;SUBSTITUTE(B690," ","_")&amp;"_"&amp;SUBSTITUTE(C690," ","_")</f>
        <v>__</v>
      </c>
      <c r="H690" s="20"/>
      <c r="I690" s="20"/>
      <c r="K690" s="29" t="e">
        <f aca="false">VLOOKUP(G690,model!$F$2:$K$620,6,0)</f>
        <v>#N/A</v>
      </c>
      <c r="L690" s="20" t="e">
        <f aca="false">VLOOKUP(E690,product_2!$B$2:$C$46,2,0)</f>
        <v>#N/A</v>
      </c>
    </row>
    <row r="691" s="31" customFormat="true" ht="13.8" hidden="false" customHeight="false" outlineLevel="0" collapsed="false">
      <c r="F691" s="29" t="str">
        <f aca="false">SUBSTITUTE(A691," ","_")&amp;"_"&amp;SUBSTITUTE(B691," ","_")&amp;"_"&amp;SUBSTITUTE(C691," ","_")&amp;"_"&amp;SUBSTITUTE(D691," ","_")</f>
        <v>___</v>
      </c>
      <c r="G691" s="29" t="str">
        <f aca="false">SUBSTITUTE(A691," ","_")&amp;"_"&amp;SUBSTITUTE(B691," ","_")&amp;"_"&amp;SUBSTITUTE(C691," ","_")</f>
        <v>__</v>
      </c>
      <c r="H691" s="20"/>
      <c r="I691" s="20"/>
      <c r="K691" s="29" t="e">
        <f aca="false">VLOOKUP(G691,model!$F$2:$K$620,6,0)</f>
        <v>#N/A</v>
      </c>
      <c r="L691" s="20" t="e">
        <f aca="false">VLOOKUP(E691,product_2!$B$2:$C$46,2,0)</f>
        <v>#N/A</v>
      </c>
    </row>
    <row r="692" s="29" customFormat="true" ht="13.8" hidden="false" customHeight="false" outlineLevel="0" collapsed="false">
      <c r="A692" s="43" t="s">
        <v>3</v>
      </c>
      <c r="B692" s="43"/>
      <c r="F692" s="29" t="str">
        <f aca="false">SUBSTITUTE(A692," ","_")&amp;"_"&amp;SUBSTITUTE(B692," ","_")&amp;"_"&amp;SUBSTITUTE(C692," ","_")&amp;"_"&amp;SUBSTITUTE(D692," ","_")</f>
        <v>ACURA___</v>
      </c>
      <c r="G692" s="29" t="str">
        <f aca="false">SUBSTITUTE(A692," ","_")&amp;"_"&amp;SUBSTITUTE(B692," ","_")&amp;"_"&amp;SUBSTITUTE(C692," ","_")</f>
        <v>ACURA__</v>
      </c>
      <c r="H692" s="20"/>
      <c r="I692" s="20"/>
      <c r="K692" s="29" t="e">
        <f aca="false">VLOOKUP(G692,model!$F$2:$K$620,6,0)</f>
        <v>#N/A</v>
      </c>
      <c r="L692" s="20" t="e">
        <f aca="false">VLOOKUP(E692,product_2!$B$2:$C$46,2,0)</f>
        <v>#N/A</v>
      </c>
    </row>
    <row r="693" s="29" customFormat="true" ht="13.8" hidden="false" customHeight="false" outlineLevel="0" collapsed="false">
      <c r="F693" s="29" t="str">
        <f aca="false">SUBSTITUTE(A693," ","_")&amp;"_"&amp;SUBSTITUTE(B693," ","_")&amp;"_"&amp;SUBSTITUTE(C693," ","_")&amp;"_"&amp;SUBSTITUTE(D693," ","_")</f>
        <v>___</v>
      </c>
      <c r="G693" s="29" t="str">
        <f aca="false">SUBSTITUTE(A693," ","_")&amp;"_"&amp;SUBSTITUTE(B693," ","_")&amp;"_"&amp;SUBSTITUTE(C693," ","_")</f>
        <v>__</v>
      </c>
      <c r="H693" s="20"/>
      <c r="I693" s="20"/>
      <c r="K693" s="29" t="e">
        <f aca="false">VLOOKUP(G693,model!$F$2:$K$620,6,0)</f>
        <v>#N/A</v>
      </c>
      <c r="L693" s="20" t="e">
        <f aca="false">VLOOKUP(E693,product_2!$B$2:$C$46,2,0)</f>
        <v>#N/A</v>
      </c>
    </row>
    <row r="694" s="29" customFormat="true" ht="13.8" hidden="false" customHeight="false" outlineLevel="0" collapsed="false">
      <c r="A694" s="20" t="s">
        <v>801</v>
      </c>
      <c r="B694" s="20" t="s">
        <v>788</v>
      </c>
      <c r="C694" s="20" t="s">
        <v>790</v>
      </c>
      <c r="D694" s="20" t="s">
        <v>791</v>
      </c>
      <c r="E694" s="20" t="s">
        <v>792</v>
      </c>
      <c r="F694" s="29" t="str">
        <f aca="false">SUBSTITUTE(A694," ","_")&amp;"_"&amp;SUBSTITUTE(B694," ","_")&amp;"_"&amp;SUBSTITUTE(C694," ","_")&amp;"_"&amp;SUBSTITUTE(D694," ","_")</f>
        <v>Brand__Make_Year_Model_OE_Battery_</v>
      </c>
      <c r="G694" s="29" t="str">
        <f aca="false">SUBSTITUTE(A694," ","_")&amp;"_"&amp;SUBSTITUTE(B694," ","_")&amp;"_"&amp;SUBSTITUTE(C694," ","_")</f>
        <v>Brand__Make_Year_Model</v>
      </c>
      <c r="H694" s="20" t="str">
        <f aca="false">D694</f>
        <v>OE Battery</v>
      </c>
      <c r="I694" s="20" t="str">
        <f aca="false">E694</f>
        <v>Energizer Replacement</v>
      </c>
      <c r="K694" s="29" t="e">
        <f aca="false">VLOOKUP(G694,model!$F$2:$K$620,6,0)</f>
        <v>#N/A</v>
      </c>
      <c r="L694" s="20" t="e">
        <f aca="false">VLOOKUP(E694,product_2!$B$2:$C$46,2,0)</f>
        <v>#N/A</v>
      </c>
    </row>
    <row r="695" s="29" customFormat="true" ht="13.8" hidden="false" customHeight="false" outlineLevel="0" collapsed="false">
      <c r="A695" s="41"/>
      <c r="B695" s="41"/>
      <c r="C695" s="41"/>
      <c r="D695" s="41"/>
      <c r="E695" s="41"/>
      <c r="F695" s="29" t="str">
        <f aca="false">SUBSTITUTE(A695," ","_")&amp;"_"&amp;SUBSTITUTE(B695," ","_")&amp;"_"&amp;SUBSTITUTE(C695," ","_")&amp;"_"&amp;SUBSTITUTE(D695," ","_")</f>
        <v>___</v>
      </c>
      <c r="G695" s="29" t="str">
        <f aca="false">SUBSTITUTE(A695," ","_")&amp;"_"&amp;SUBSTITUTE(B695," ","_")&amp;"_"&amp;SUBSTITUTE(C695," ","_")</f>
        <v>__</v>
      </c>
      <c r="H695" s="20"/>
      <c r="I695" s="20"/>
      <c r="K695" s="29" t="e">
        <f aca="false">VLOOKUP(G695,model!$F$2:$K$620,6,0)</f>
        <v>#N/A</v>
      </c>
      <c r="L695" s="20" t="e">
        <f aca="false">VLOOKUP(E695,product_2!$B$2:$C$46,2,0)</f>
        <v>#N/A</v>
      </c>
    </row>
    <row r="696" s="29" customFormat="true" ht="13.8" hidden="false" customHeight="false" outlineLevel="0" collapsed="false">
      <c r="A696" s="43" t="s">
        <v>3</v>
      </c>
      <c r="B696" s="20" t="s">
        <v>54</v>
      </c>
      <c r="C696" s="20"/>
      <c r="D696" s="20" t="s">
        <v>719</v>
      </c>
      <c r="E696" s="20" t="s">
        <v>814</v>
      </c>
      <c r="F696" s="29" t="str">
        <f aca="false">SUBSTITUTE(A696," ","_")&amp;"_"&amp;SUBSTITUTE(B696," ","_")&amp;"_"&amp;SUBSTITUTE(C696," ","_")&amp;"_"&amp;SUBSTITUTE(D696," ","_")</f>
        <v>ACURA_Integra__NS50</v>
      </c>
      <c r="G696" s="29" t="str">
        <f aca="false">SUBSTITUTE(A696," ","_")&amp;"_"&amp;SUBSTITUTE(B696," ","_")&amp;"_"&amp;SUBSTITUTE(C696," ","_")</f>
        <v>ACURA_Integra_</v>
      </c>
      <c r="H696" s="20" t="str">
        <f aca="false">D696</f>
        <v>NS50</v>
      </c>
      <c r="I696" s="20" t="str">
        <f aca="false">E696</f>
        <v>D23R</v>
      </c>
      <c r="K696" s="29" t="n">
        <f aca="false">VLOOKUP(G696,model!$F$2:$K$620,6,0)</f>
        <v>1</v>
      </c>
      <c r="L696" s="20" t="n">
        <f aca="false">VLOOKUP(E696,product_2!$B$2:$C$46,2,0)</f>
        <v>0</v>
      </c>
    </row>
    <row r="697" s="29" customFormat="true" ht="13.8" hidden="false" customHeight="false" outlineLevel="0" collapsed="false">
      <c r="A697" s="43" t="s">
        <v>3</v>
      </c>
      <c r="B697" s="20" t="s">
        <v>55</v>
      </c>
      <c r="C697" s="20"/>
      <c r="D697" s="20" t="s">
        <v>719</v>
      </c>
      <c r="E697" s="20" t="s">
        <v>814</v>
      </c>
      <c r="F697" s="29" t="str">
        <f aca="false">SUBSTITUTE(A697," ","_")&amp;"_"&amp;SUBSTITUTE(B697," ","_")&amp;"_"&amp;SUBSTITUTE(C697," ","_")&amp;"_"&amp;SUBSTITUTE(D697," ","_")</f>
        <v>ACURA_NSX__NS50</v>
      </c>
      <c r="G697" s="29" t="str">
        <f aca="false">SUBSTITUTE(A697," ","_")&amp;"_"&amp;SUBSTITUTE(B697," ","_")&amp;"_"&amp;SUBSTITUTE(C697," ","_")</f>
        <v>ACURA_NSX_</v>
      </c>
      <c r="H697" s="20" t="str">
        <f aca="false">D697</f>
        <v>NS50</v>
      </c>
      <c r="I697" s="20" t="str">
        <f aca="false">E697</f>
        <v>D23R</v>
      </c>
      <c r="K697" s="29" t="n">
        <f aca="false">VLOOKUP(G697,model!$F$2:$K$620,6,0)</f>
        <v>2</v>
      </c>
      <c r="L697" s="20" t="n">
        <f aca="false">VLOOKUP(E697,product_2!$B$2:$C$46,2,0)</f>
        <v>0</v>
      </c>
    </row>
    <row r="698" s="29" customFormat="true" ht="13.8" hidden="false" customHeight="false" outlineLevel="0" collapsed="false">
      <c r="A698" s="43" t="s">
        <v>3</v>
      </c>
      <c r="B698" s="20" t="s">
        <v>56</v>
      </c>
      <c r="C698" s="20"/>
      <c r="D698" s="20" t="s">
        <v>719</v>
      </c>
      <c r="E698" s="20" t="s">
        <v>798</v>
      </c>
      <c r="F698" s="29" t="str">
        <f aca="false">SUBSTITUTE(A698," ","_")&amp;"_"&amp;SUBSTITUTE(B698," ","_")&amp;"_"&amp;SUBSTITUTE(C698," ","_")&amp;"_"&amp;SUBSTITUTE(D698," ","_")</f>
        <v>ACURA_TL_3.2__NS50</v>
      </c>
      <c r="G698" s="29" t="str">
        <f aca="false">SUBSTITUTE(A698," ","_")&amp;"_"&amp;SUBSTITUTE(B698," ","_")&amp;"_"&amp;SUBSTITUTE(C698," ","_")</f>
        <v>ACURA_TL_3.2_</v>
      </c>
      <c r="H698" s="20" t="str">
        <f aca="false">D698</f>
        <v>NS50</v>
      </c>
      <c r="I698" s="20" t="str">
        <f aca="false">E698</f>
        <v>D23L</v>
      </c>
      <c r="K698" s="29" t="n">
        <f aca="false">VLOOKUP(G698,model!$F$2:$K$620,6,0)</f>
        <v>3</v>
      </c>
      <c r="L698" s="20" t="n">
        <f aca="false">VLOOKUP(E698,product_2!$B$2:$C$46,2,0)</f>
        <v>0</v>
      </c>
    </row>
    <row r="699" s="29" customFormat="true" ht="13.8" hidden="false" customHeight="false" outlineLevel="0" collapsed="false">
      <c r="A699" s="43" t="s">
        <v>3</v>
      </c>
      <c r="B699" s="20" t="s">
        <v>57</v>
      </c>
      <c r="C699" s="20"/>
      <c r="D699" s="20" t="s">
        <v>719</v>
      </c>
      <c r="E699" s="20" t="s">
        <v>798</v>
      </c>
      <c r="F699" s="29" t="str">
        <f aca="false">SUBSTITUTE(A699," ","_")&amp;"_"&amp;SUBSTITUTE(B699," ","_")&amp;"_"&amp;SUBSTITUTE(C699," ","_")&amp;"_"&amp;SUBSTITUTE(D699," ","_")</f>
        <v>ACURA_ZDX_3.7_Sports_Coupe__NS50</v>
      </c>
      <c r="G699" s="29" t="str">
        <f aca="false">SUBSTITUTE(A699," ","_")&amp;"_"&amp;SUBSTITUTE(B699," ","_")&amp;"_"&amp;SUBSTITUTE(C699," ","_")</f>
        <v>ACURA_ZDX_3.7_Sports_Coupe_</v>
      </c>
      <c r="H699" s="20" t="str">
        <f aca="false">D699</f>
        <v>NS50</v>
      </c>
      <c r="I699" s="20" t="str">
        <f aca="false">E699</f>
        <v>D23L</v>
      </c>
      <c r="K699" s="29" t="n">
        <f aca="false">VLOOKUP(G699,model!$F$2:$K$620,6,0)</f>
        <v>4</v>
      </c>
      <c r="L699" s="20" t="n">
        <f aca="false">VLOOKUP(E699,product_2!$B$2:$C$46,2,0)</f>
        <v>0</v>
      </c>
    </row>
    <row r="700" s="29" customFormat="true" ht="13.8" hidden="false" customHeight="false" outlineLevel="0" collapsed="false">
      <c r="A700" s="43" t="s">
        <v>3</v>
      </c>
      <c r="B700" s="20" t="s">
        <v>58</v>
      </c>
      <c r="C700" s="20"/>
      <c r="D700" s="20" t="s">
        <v>728</v>
      </c>
      <c r="E700" s="20" t="s">
        <v>805</v>
      </c>
      <c r="F700" s="29" t="str">
        <f aca="false">SUBSTITUTE(A700," ","_")&amp;"_"&amp;SUBSTITUTE(B700," ","_")&amp;"_"&amp;SUBSTITUTE(C700," ","_")&amp;"_"&amp;SUBSTITUTE(D700," ","_")</f>
        <v>ACURA_MDX__N50</v>
      </c>
      <c r="G700" s="29" t="str">
        <f aca="false">SUBSTITUTE(A700," ","_")&amp;"_"&amp;SUBSTITUTE(B700," ","_")&amp;"_"&amp;SUBSTITUTE(C700," ","_")</f>
        <v>ACURA_MDX_</v>
      </c>
      <c r="H700" s="20" t="str">
        <f aca="false">D700</f>
        <v>N50</v>
      </c>
      <c r="I700" s="20" t="str">
        <f aca="false">E700</f>
        <v>D26L</v>
      </c>
      <c r="K700" s="29" t="n">
        <f aca="false">VLOOKUP(G700,model!$F$2:$K$620,6,0)</f>
        <v>5</v>
      </c>
      <c r="L700" s="20" t="n">
        <f aca="false">VLOOKUP(E700,product_2!$B$2:$C$46,2,0)</f>
        <v>0</v>
      </c>
    </row>
    <row r="701" s="29" customFormat="true" ht="13.8" hidden="false" customHeight="false" outlineLevel="0" collapsed="false">
      <c r="A701" s="43" t="s">
        <v>3</v>
      </c>
      <c r="B701" s="30" t="s">
        <v>59</v>
      </c>
      <c r="C701" s="30"/>
      <c r="D701" s="30" t="s">
        <v>728</v>
      </c>
      <c r="E701" s="30" t="s">
        <v>805</v>
      </c>
      <c r="F701" s="29" t="str">
        <f aca="false">SUBSTITUTE(A701," ","_")&amp;"_"&amp;SUBSTITUTE(B701," ","_")&amp;"_"&amp;SUBSTITUTE(C701," ","_")&amp;"_"&amp;SUBSTITUTE(D701," ","_")</f>
        <v>ACURA_RDX__N50</v>
      </c>
      <c r="G701" s="29" t="str">
        <f aca="false">SUBSTITUTE(A701," ","_")&amp;"_"&amp;SUBSTITUTE(B701," ","_")&amp;"_"&amp;SUBSTITUTE(C701," ","_")</f>
        <v>ACURA_RDX_</v>
      </c>
      <c r="H701" s="20" t="str">
        <f aca="false">D701</f>
        <v>N50</v>
      </c>
      <c r="I701" s="20" t="str">
        <f aca="false">E701</f>
        <v>D26L</v>
      </c>
      <c r="K701" s="29" t="n">
        <f aca="false">VLOOKUP(G701,model!$F$2:$K$620,6,0)</f>
        <v>6</v>
      </c>
      <c r="L701" s="20" t="n">
        <f aca="false">VLOOKUP(E701,product_2!$B$2:$C$46,2,0)</f>
        <v>0</v>
      </c>
    </row>
    <row r="702" s="29" customFormat="true" ht="13.8" hidden="false" customHeight="false" outlineLevel="0" collapsed="false">
      <c r="A702" s="20"/>
      <c r="B702" s="20"/>
      <c r="C702" s="20"/>
      <c r="D702" s="20"/>
      <c r="E702" s="20"/>
      <c r="F702" s="29" t="str">
        <f aca="false">SUBSTITUTE(A702," ","_")&amp;"_"&amp;SUBSTITUTE(B702," ","_")&amp;"_"&amp;SUBSTITUTE(C702," ","_")&amp;"_"&amp;SUBSTITUTE(D702," ","_")</f>
        <v>___</v>
      </c>
      <c r="G702" s="29" t="str">
        <f aca="false">SUBSTITUTE(A702," ","_")&amp;"_"&amp;SUBSTITUTE(B702," ","_")&amp;"_"&amp;SUBSTITUTE(C702," ","_")</f>
        <v>__</v>
      </c>
      <c r="H702" s="20"/>
      <c r="I702" s="20"/>
      <c r="K702" s="29" t="e">
        <f aca="false">VLOOKUP(G702,model!$F$2:$K$620,6,0)</f>
        <v>#N/A</v>
      </c>
      <c r="L702" s="20" t="e">
        <f aca="false">VLOOKUP(E702,product_2!$B$2:$C$46,2,0)</f>
        <v>#N/A</v>
      </c>
    </row>
    <row r="703" s="31" customFormat="true" ht="13.8" hidden="false" customHeight="false" outlineLevel="0" collapsed="false">
      <c r="F703" s="29" t="str">
        <f aca="false">SUBSTITUTE(A703," ","_")&amp;"_"&amp;SUBSTITUTE(B703," ","_")&amp;"_"&amp;SUBSTITUTE(C703," ","_")&amp;"_"&amp;SUBSTITUTE(D703," ","_")</f>
        <v>___</v>
      </c>
      <c r="G703" s="29" t="str">
        <f aca="false">SUBSTITUTE(A703," ","_")&amp;"_"&amp;SUBSTITUTE(B703," ","_")&amp;"_"&amp;SUBSTITUTE(C703," ","_")</f>
        <v>__</v>
      </c>
      <c r="H703" s="20"/>
      <c r="I703" s="20"/>
      <c r="K703" s="29" t="e">
        <f aca="false">VLOOKUP(G703,model!$F$2:$K$620,6,0)</f>
        <v>#N/A</v>
      </c>
      <c r="L703" s="20" t="e">
        <f aca="false">VLOOKUP(E703,product_2!$B$2:$C$46,2,0)</f>
        <v>#N/A</v>
      </c>
    </row>
    <row r="704" s="29" customFormat="true" ht="13.8" hidden="false" customHeight="false" outlineLevel="0" collapsed="false">
      <c r="A704" s="43" t="s">
        <v>5</v>
      </c>
      <c r="B704" s="43"/>
      <c r="F704" s="29" t="str">
        <f aca="false">SUBSTITUTE(A704," ","_")&amp;"_"&amp;SUBSTITUTE(B704," ","_")&amp;"_"&amp;SUBSTITUTE(C704," ","_")&amp;"_"&amp;SUBSTITUTE(D704," ","_")</f>
        <v>AUDI___</v>
      </c>
      <c r="G704" s="29" t="str">
        <f aca="false">SUBSTITUTE(A704," ","_")&amp;"_"&amp;SUBSTITUTE(B704," ","_")&amp;"_"&amp;SUBSTITUTE(C704," ","_")</f>
        <v>AUDI__</v>
      </c>
      <c r="H704" s="20"/>
      <c r="I704" s="20"/>
      <c r="K704" s="29" t="e">
        <f aca="false">VLOOKUP(G704,model!$F$2:$K$620,6,0)</f>
        <v>#N/A</v>
      </c>
      <c r="L704" s="20" t="e">
        <f aca="false">VLOOKUP(E704,product_2!$B$2:$C$46,2,0)</f>
        <v>#N/A</v>
      </c>
    </row>
    <row r="705" s="29" customFormat="true" ht="13.8" hidden="false" customHeight="false" outlineLevel="0" collapsed="false">
      <c r="F705" s="29" t="str">
        <f aca="false">SUBSTITUTE(A705," ","_")&amp;"_"&amp;SUBSTITUTE(B705," ","_")&amp;"_"&amp;SUBSTITUTE(C705," ","_")&amp;"_"&amp;SUBSTITUTE(D705," ","_")</f>
        <v>___</v>
      </c>
      <c r="G705" s="29" t="str">
        <f aca="false">SUBSTITUTE(A705," ","_")&amp;"_"&amp;SUBSTITUTE(B705," ","_")&amp;"_"&amp;SUBSTITUTE(C705," ","_")</f>
        <v>__</v>
      </c>
      <c r="H705" s="20"/>
      <c r="I705" s="20"/>
      <c r="K705" s="29" t="e">
        <f aca="false">VLOOKUP(G705,model!$F$2:$K$620,6,0)</f>
        <v>#N/A</v>
      </c>
      <c r="L705" s="20" t="e">
        <f aca="false">VLOOKUP(E705,product_2!$B$2:$C$46,2,0)</f>
        <v>#N/A</v>
      </c>
    </row>
    <row r="706" s="29" customFormat="true" ht="13.8" hidden="false" customHeight="false" outlineLevel="0" collapsed="false">
      <c r="A706" s="20" t="s">
        <v>801</v>
      </c>
      <c r="B706" s="20" t="s">
        <v>788</v>
      </c>
      <c r="C706" s="20" t="s">
        <v>790</v>
      </c>
      <c r="D706" s="20" t="s">
        <v>791</v>
      </c>
      <c r="E706" s="20" t="s">
        <v>792</v>
      </c>
      <c r="F706" s="29" t="str">
        <f aca="false">SUBSTITUTE(A706," ","_")&amp;"_"&amp;SUBSTITUTE(B706," ","_")&amp;"_"&amp;SUBSTITUTE(C706," ","_")&amp;"_"&amp;SUBSTITUTE(D706," ","_")</f>
        <v>Brand__Make_Year_Model_OE_Battery_</v>
      </c>
      <c r="G706" s="29" t="str">
        <f aca="false">SUBSTITUTE(A706," ","_")&amp;"_"&amp;SUBSTITUTE(B706," ","_")&amp;"_"&amp;SUBSTITUTE(C706," ","_")</f>
        <v>Brand__Make_Year_Model</v>
      </c>
      <c r="H706" s="20" t="str">
        <f aca="false">D706</f>
        <v>OE Battery</v>
      </c>
      <c r="I706" s="20" t="str">
        <f aca="false">E706</f>
        <v>Energizer Replacement</v>
      </c>
      <c r="K706" s="29" t="e">
        <f aca="false">VLOOKUP(G706,model!$F$2:$K$620,6,0)</f>
        <v>#N/A</v>
      </c>
      <c r="L706" s="20" t="e">
        <f aca="false">VLOOKUP(E706,product_2!$B$2:$C$46,2,0)</f>
        <v>#N/A</v>
      </c>
    </row>
    <row r="707" s="29" customFormat="true" ht="13.8" hidden="false" customHeight="false" outlineLevel="0" collapsed="false">
      <c r="A707" s="41"/>
      <c r="B707" s="41"/>
      <c r="C707" s="41"/>
      <c r="D707" s="41"/>
      <c r="E707" s="13"/>
      <c r="F707" s="29" t="str">
        <f aca="false">SUBSTITUTE(A707," ","_")&amp;"_"&amp;SUBSTITUTE(B707," ","_")&amp;"_"&amp;SUBSTITUTE(C707," ","_")&amp;"_"&amp;SUBSTITUTE(D707," ","_")</f>
        <v>___</v>
      </c>
      <c r="G707" s="29" t="str">
        <f aca="false">SUBSTITUTE(A707," ","_")&amp;"_"&amp;SUBSTITUTE(B707," ","_")&amp;"_"&amp;SUBSTITUTE(C707," ","_")</f>
        <v>__</v>
      </c>
      <c r="H707" s="20"/>
      <c r="I707" s="20"/>
      <c r="K707" s="29" t="e">
        <f aca="false">VLOOKUP(G707,model!$F$2:$K$620,6,0)</f>
        <v>#N/A</v>
      </c>
      <c r="L707" s="20" t="e">
        <f aca="false">VLOOKUP(E707,product_2!$B$2:$C$46,2,0)</f>
        <v>#N/A</v>
      </c>
    </row>
    <row r="708" s="29" customFormat="true" ht="13.8" hidden="false" customHeight="false" outlineLevel="0" collapsed="false">
      <c r="A708" s="43" t="s">
        <v>5</v>
      </c>
      <c r="B708" s="20" t="s">
        <v>71</v>
      </c>
      <c r="C708" s="20"/>
      <c r="D708" s="40" t="s">
        <v>726</v>
      </c>
      <c r="E708" s="30"/>
      <c r="F708" s="29" t="str">
        <f aca="false">SUBSTITUTE(A708," ","_")&amp;"_"&amp;SUBSTITUTE(B708," ","_")&amp;"_"&amp;SUBSTITUTE(C708," ","_")&amp;"_"&amp;SUBSTITUTE(D708," ","_")</f>
        <v>AUDI_A1__DIN55</v>
      </c>
      <c r="G708" s="29" t="str">
        <f aca="false">SUBSTITUTE(A708," ","_")&amp;"_"&amp;SUBSTITUTE(B708," ","_")&amp;"_"&amp;SUBSTITUTE(C708," ","_")</f>
        <v>AUDI_A1_</v>
      </c>
      <c r="H708" s="20" t="str">
        <f aca="false">D708</f>
        <v>DIN55</v>
      </c>
      <c r="I708" s="20"/>
      <c r="K708" s="29" t="n">
        <f aca="false">VLOOKUP(G708,model!$F$2:$K$620,6,0)</f>
        <v>14</v>
      </c>
      <c r="L708" s="20" t="e">
        <f aca="false">VLOOKUP(E708,product_2!$B$2:$C$46,2,0)</f>
        <v>#N/A</v>
      </c>
    </row>
    <row r="709" s="29" customFormat="true" ht="13.8" hidden="false" customHeight="false" outlineLevel="0" collapsed="false">
      <c r="A709" s="43" t="s">
        <v>5</v>
      </c>
      <c r="B709" s="20" t="s">
        <v>72</v>
      </c>
      <c r="C709" s="20"/>
      <c r="D709" s="40" t="s">
        <v>726</v>
      </c>
      <c r="E709" s="13"/>
      <c r="F709" s="29" t="str">
        <f aca="false">SUBSTITUTE(A709," ","_")&amp;"_"&amp;SUBSTITUTE(B709," ","_")&amp;"_"&amp;SUBSTITUTE(C709," ","_")&amp;"_"&amp;SUBSTITUTE(D709," ","_")</f>
        <v>AUDI_A3__DIN55</v>
      </c>
      <c r="G709" s="29" t="str">
        <f aca="false">SUBSTITUTE(A709," ","_")&amp;"_"&amp;SUBSTITUTE(B709," ","_")&amp;"_"&amp;SUBSTITUTE(C709," ","_")</f>
        <v>AUDI_A3_</v>
      </c>
      <c r="H709" s="20" t="str">
        <f aca="false">D709</f>
        <v>DIN55</v>
      </c>
      <c r="I709" s="20"/>
      <c r="K709" s="29" t="n">
        <f aca="false">VLOOKUP(G709,model!$F$2:$K$620,6,0)</f>
        <v>15</v>
      </c>
      <c r="L709" s="20" t="e">
        <f aca="false">VLOOKUP(E709,product_2!$B$2:$C$46,2,0)</f>
        <v>#N/A</v>
      </c>
    </row>
    <row r="710" s="29" customFormat="true" ht="13.8" hidden="false" customHeight="false" outlineLevel="0" collapsed="false">
      <c r="A710" s="43" t="s">
        <v>5</v>
      </c>
      <c r="B710" s="20" t="s">
        <v>73</v>
      </c>
      <c r="C710" s="20"/>
      <c r="D710" s="40" t="s">
        <v>726</v>
      </c>
      <c r="E710" s="34" t="s">
        <v>802</v>
      </c>
      <c r="F710" s="29" t="str">
        <f aca="false">SUBSTITUTE(A710," ","_")&amp;"_"&amp;SUBSTITUTE(B710," ","_")&amp;"_"&amp;SUBSTITUTE(C710," ","_")&amp;"_"&amp;SUBSTITUTE(D710," ","_")</f>
        <v>AUDI_A4__DIN55</v>
      </c>
      <c r="G710" s="29" t="str">
        <f aca="false">SUBSTITUTE(A710," ","_")&amp;"_"&amp;SUBSTITUTE(B710," ","_")&amp;"_"&amp;SUBSTITUTE(C710," ","_")</f>
        <v>AUDI_A4_</v>
      </c>
      <c r="H710" s="20" t="str">
        <f aca="false">D710</f>
        <v>DIN55</v>
      </c>
      <c r="I710" s="20" t="str">
        <f aca="false">E710</f>
        <v>If the vehicle is equipped with start/stop technology, the recommended battery is ENERGIZER AGM</v>
      </c>
      <c r="J710" s="29" t="n">
        <v>2002</v>
      </c>
      <c r="K710" s="29" t="n">
        <f aca="false">VLOOKUP(G710,model!$F$2:$K$620,6,0)</f>
        <v>16</v>
      </c>
      <c r="L710" s="20" t="e">
        <f aca="false">VLOOKUP(E710,product_2!$B$2:$C$46,2,0)</f>
        <v>#N/A</v>
      </c>
    </row>
    <row r="711" s="29" customFormat="true" ht="13.8" hidden="false" customHeight="false" outlineLevel="0" collapsed="false">
      <c r="A711" s="43" t="s">
        <v>5</v>
      </c>
      <c r="B711" s="20" t="s">
        <v>74</v>
      </c>
      <c r="C711" s="20" t="s">
        <v>75</v>
      </c>
      <c r="D711" s="33" t="s">
        <v>723</v>
      </c>
      <c r="E711" s="34" t="s">
        <v>802</v>
      </c>
      <c r="F711" s="29" t="str">
        <f aca="false">SUBSTITUTE(A711," ","_")&amp;"_"&amp;SUBSTITUTE(B711," ","_")&amp;"_"&amp;SUBSTITUTE(C711," ","_")&amp;"_"&amp;SUBSTITUTE(D711," ","_")</f>
        <v>AUDI_A6_2007_-_on_DIN88</v>
      </c>
      <c r="G711" s="29" t="str">
        <f aca="false">SUBSTITUTE(A711," ","_")&amp;"_"&amp;SUBSTITUTE(B711," ","_")&amp;"_"&amp;SUBSTITUTE(C711," ","_")</f>
        <v>AUDI_A6_2007_-_on</v>
      </c>
      <c r="H711" s="20" t="str">
        <f aca="false">D711</f>
        <v>DIN88</v>
      </c>
      <c r="I711" s="20" t="str">
        <f aca="false">E711</f>
        <v>If the vehicle is equipped with start/stop technology, the recommended battery is ENERGIZER AGM</v>
      </c>
      <c r="J711" s="29" t="n">
        <v>2003</v>
      </c>
      <c r="K711" s="29" t="n">
        <f aca="false">VLOOKUP(G711,model!$F$2:$K$620,6,0)</f>
        <v>17</v>
      </c>
      <c r="L711" s="20" t="e">
        <f aca="false">VLOOKUP(E711,product_2!$B$2:$C$46,2,0)</f>
        <v>#N/A</v>
      </c>
    </row>
    <row r="712" s="29" customFormat="true" ht="13.8" hidden="false" customHeight="false" outlineLevel="0" collapsed="false">
      <c r="A712" s="43" t="s">
        <v>5</v>
      </c>
      <c r="B712" s="20" t="s">
        <v>76</v>
      </c>
      <c r="C712" s="20"/>
      <c r="D712" s="33" t="s">
        <v>729</v>
      </c>
      <c r="E712" s="34" t="s">
        <v>802</v>
      </c>
      <c r="F712" s="29" t="str">
        <f aca="false">SUBSTITUTE(A712," ","_")&amp;"_"&amp;SUBSTITUTE(B712," ","_")&amp;"_"&amp;SUBSTITUTE(C712," ","_")&amp;"_"&amp;SUBSTITUTE(D712," ","_")</f>
        <v>AUDI_A8__DIN110</v>
      </c>
      <c r="G712" s="29" t="str">
        <f aca="false">SUBSTITUTE(A712," ","_")&amp;"_"&amp;SUBSTITUTE(B712," ","_")&amp;"_"&amp;SUBSTITUTE(C712," ","_")</f>
        <v>AUDI_A8_</v>
      </c>
      <c r="H712" s="20" t="str">
        <f aca="false">D712</f>
        <v>DIN110</v>
      </c>
      <c r="I712" s="20" t="str">
        <f aca="false">E712</f>
        <v>If the vehicle is equipped with start/stop technology, the recommended battery is ENERGIZER AGM</v>
      </c>
      <c r="K712" s="29" t="n">
        <f aca="false">VLOOKUP(G712,model!$F$2:$K$620,6,0)</f>
        <v>18</v>
      </c>
      <c r="L712" s="20" t="e">
        <f aca="false">VLOOKUP(E712,product_2!$B$2:$C$46,2,0)</f>
        <v>#N/A</v>
      </c>
    </row>
    <row r="713" s="29" customFormat="true" ht="13.8" hidden="false" customHeight="false" outlineLevel="0" collapsed="false">
      <c r="A713" s="43" t="s">
        <v>5</v>
      </c>
      <c r="B713" s="20" t="s">
        <v>77</v>
      </c>
      <c r="C713" s="20"/>
      <c r="D713" s="40" t="s">
        <v>726</v>
      </c>
      <c r="E713" s="34" t="s">
        <v>802</v>
      </c>
      <c r="F713" s="29" t="str">
        <f aca="false">SUBSTITUTE(A713," ","_")&amp;"_"&amp;SUBSTITUTE(B713," ","_")&amp;"_"&amp;SUBSTITUTE(C713," ","_")&amp;"_"&amp;SUBSTITUTE(D713," ","_")</f>
        <v>AUDI_IT__DIN55</v>
      </c>
      <c r="G713" s="29" t="str">
        <f aca="false">SUBSTITUTE(A713," ","_")&amp;"_"&amp;SUBSTITUTE(B713," ","_")&amp;"_"&amp;SUBSTITUTE(C713," ","_")</f>
        <v>AUDI_IT_</v>
      </c>
      <c r="H713" s="20" t="str">
        <f aca="false">D713</f>
        <v>DIN55</v>
      </c>
      <c r="I713" s="20" t="str">
        <f aca="false">E713</f>
        <v>If the vehicle is equipped with start/stop technology, the recommended battery is ENERGIZER AGM</v>
      </c>
      <c r="J713" s="29" t="n">
        <v>2002</v>
      </c>
      <c r="K713" s="29" t="n">
        <f aca="false">VLOOKUP(G713,model!$F$2:$K$620,6,0)</f>
        <v>19</v>
      </c>
      <c r="L713" s="20" t="e">
        <f aca="false">VLOOKUP(E713,product_2!$B$2:$C$46,2,0)</f>
        <v>#N/A</v>
      </c>
    </row>
    <row r="714" s="29" customFormat="true" ht="13.8" hidden="false" customHeight="false" outlineLevel="0" collapsed="false">
      <c r="A714" s="43" t="s">
        <v>5</v>
      </c>
      <c r="B714" s="20" t="s">
        <v>78</v>
      </c>
      <c r="C714" s="20"/>
      <c r="D714" s="40" t="s">
        <v>726</v>
      </c>
      <c r="E714" s="34" t="s">
        <v>802</v>
      </c>
      <c r="F714" s="29" t="str">
        <f aca="false">SUBSTITUTE(A714," ","_")&amp;"_"&amp;SUBSTITUTE(B714," ","_")&amp;"_"&amp;SUBSTITUTE(C714," ","_")&amp;"_"&amp;SUBSTITUTE(D714," ","_")</f>
        <v>AUDI_Q3__DIN55</v>
      </c>
      <c r="G714" s="29" t="str">
        <f aca="false">SUBSTITUTE(A714," ","_")&amp;"_"&amp;SUBSTITUTE(B714," ","_")&amp;"_"&amp;SUBSTITUTE(C714," ","_")</f>
        <v>AUDI_Q3_</v>
      </c>
      <c r="H714" s="20" t="str">
        <f aca="false">D714</f>
        <v>DIN55</v>
      </c>
      <c r="I714" s="20" t="str">
        <f aca="false">E714</f>
        <v>If the vehicle is equipped with start/stop technology, the recommended battery is ENERGIZER AGM</v>
      </c>
      <c r="J714" s="29" t="n">
        <v>2002</v>
      </c>
      <c r="K714" s="29" t="n">
        <f aca="false">VLOOKUP(G714,model!$F$2:$K$620,6,0)</f>
        <v>20</v>
      </c>
      <c r="L714" s="20" t="e">
        <f aca="false">VLOOKUP(E714,product_2!$B$2:$C$46,2,0)</f>
        <v>#N/A</v>
      </c>
    </row>
    <row r="715" s="29" customFormat="true" ht="13.8" hidden="false" customHeight="false" outlineLevel="0" collapsed="false">
      <c r="A715" s="43" t="s">
        <v>5</v>
      </c>
      <c r="B715" s="20" t="s">
        <v>79</v>
      </c>
      <c r="C715" s="20"/>
      <c r="D715" s="33" t="s">
        <v>730</v>
      </c>
      <c r="E715" s="34" t="s">
        <v>802</v>
      </c>
      <c r="F715" s="29" t="str">
        <f aca="false">SUBSTITUTE(A715," ","_")&amp;"_"&amp;SUBSTITUTE(B715," ","_")&amp;"_"&amp;SUBSTITUTE(C715," ","_")&amp;"_"&amp;SUBSTITUTE(D715," ","_")</f>
        <v>AUDI_Q5__DIN77</v>
      </c>
      <c r="G715" s="29" t="str">
        <f aca="false">SUBSTITUTE(A715," ","_")&amp;"_"&amp;SUBSTITUTE(B715," ","_")&amp;"_"&amp;SUBSTITUTE(C715," ","_")</f>
        <v>AUDI_Q5_</v>
      </c>
      <c r="H715" s="20" t="str">
        <f aca="false">D715</f>
        <v>DIN77</v>
      </c>
      <c r="I715" s="20" t="str">
        <f aca="false">E715</f>
        <v>If the vehicle is equipped with start/stop technology, the recommended battery is ENERGIZER AGM</v>
      </c>
      <c r="K715" s="29" t="n">
        <f aca="false">VLOOKUP(G715,model!$F$2:$K$620,6,0)</f>
        <v>21</v>
      </c>
      <c r="L715" s="20" t="e">
        <f aca="false">VLOOKUP(E715,product_2!$B$2:$C$46,2,0)</f>
        <v>#N/A</v>
      </c>
    </row>
    <row r="716" s="29" customFormat="true" ht="13.8" hidden="false" customHeight="false" outlineLevel="0" collapsed="false">
      <c r="A716" s="43" t="s">
        <v>5</v>
      </c>
      <c r="B716" s="20" t="s">
        <v>80</v>
      </c>
      <c r="C716" s="20"/>
      <c r="D716" s="33" t="s">
        <v>729</v>
      </c>
      <c r="E716" s="34" t="s">
        <v>802</v>
      </c>
      <c r="F716" s="29" t="str">
        <f aca="false">SUBSTITUTE(A716," ","_")&amp;"_"&amp;SUBSTITUTE(B716," ","_")&amp;"_"&amp;SUBSTITUTE(C716," ","_")&amp;"_"&amp;SUBSTITUTE(D716," ","_")</f>
        <v>AUDI_Q7__DIN110</v>
      </c>
      <c r="G716" s="29" t="str">
        <f aca="false">SUBSTITUTE(A716," ","_")&amp;"_"&amp;SUBSTITUTE(B716," ","_")&amp;"_"&amp;SUBSTITUTE(C716," ","_")</f>
        <v>AUDI_Q7_</v>
      </c>
      <c r="H716" s="20" t="str">
        <f aca="false">D716</f>
        <v>DIN110</v>
      </c>
      <c r="I716" s="20" t="str">
        <f aca="false">E716</f>
        <v>If the vehicle is equipped with start/stop technology, the recommended battery is ENERGIZER AGM</v>
      </c>
      <c r="K716" s="29" t="n">
        <f aca="false">VLOOKUP(G716,model!$F$2:$K$620,6,0)</f>
        <v>22</v>
      </c>
      <c r="L716" s="20" t="e">
        <f aca="false">VLOOKUP(E716,product_2!$B$2:$C$46,2,0)</f>
        <v>#N/A</v>
      </c>
    </row>
    <row r="717" s="29" customFormat="true" ht="13.8" hidden="false" customHeight="false" outlineLevel="0" collapsed="false">
      <c r="A717" s="20"/>
      <c r="B717" s="20"/>
      <c r="C717" s="20"/>
      <c r="D717" s="20"/>
      <c r="E717" s="20"/>
      <c r="F717" s="29" t="str">
        <f aca="false">SUBSTITUTE(A717," ","_")&amp;"_"&amp;SUBSTITUTE(B717," ","_")&amp;"_"&amp;SUBSTITUTE(C717," ","_")&amp;"_"&amp;SUBSTITUTE(D717," ","_")</f>
        <v>___</v>
      </c>
      <c r="G717" s="29" t="str">
        <f aca="false">SUBSTITUTE(A717," ","_")&amp;"_"&amp;SUBSTITUTE(B717," ","_")&amp;"_"&amp;SUBSTITUTE(C717," ","_")</f>
        <v>__</v>
      </c>
      <c r="H717" s="20"/>
      <c r="I717" s="20"/>
      <c r="K717" s="29" t="e">
        <f aca="false">VLOOKUP(G717,model!$F$2:$K$620,6,0)</f>
        <v>#N/A</v>
      </c>
      <c r="L717" s="20" t="e">
        <f aca="false">VLOOKUP(E717,product_2!$B$2:$C$46,2,0)</f>
        <v>#N/A</v>
      </c>
    </row>
    <row r="718" s="31" customFormat="true" ht="13.8" hidden="false" customHeight="false" outlineLevel="0" collapsed="false">
      <c r="F718" s="29" t="str">
        <f aca="false">SUBSTITUTE(A718," ","_")&amp;"_"&amp;SUBSTITUTE(B718," ","_")&amp;"_"&amp;SUBSTITUTE(C718," ","_")&amp;"_"&amp;SUBSTITUTE(D718," ","_")</f>
        <v>___</v>
      </c>
      <c r="G718" s="29" t="str">
        <f aca="false">SUBSTITUTE(A718," ","_")&amp;"_"&amp;SUBSTITUTE(B718," ","_")&amp;"_"&amp;SUBSTITUTE(C718," ","_")</f>
        <v>__</v>
      </c>
      <c r="H718" s="20"/>
      <c r="I718" s="20"/>
      <c r="K718" s="29" t="e">
        <f aca="false">VLOOKUP(G718,model!$F$2:$K$620,6,0)</f>
        <v>#N/A</v>
      </c>
      <c r="L718" s="20" t="e">
        <f aca="false">VLOOKUP(E718,product_2!$B$2:$C$46,2,0)</f>
        <v>#N/A</v>
      </c>
    </row>
    <row r="719" s="29" customFormat="true" ht="13.8" hidden="false" customHeight="false" outlineLevel="0" collapsed="false">
      <c r="A719" s="43" t="s">
        <v>6</v>
      </c>
      <c r="B719" s="43"/>
      <c r="F719" s="29" t="str">
        <f aca="false">SUBSTITUTE(A719," ","_")&amp;"_"&amp;SUBSTITUTE(B719," ","_")&amp;"_"&amp;SUBSTITUTE(C719," ","_")&amp;"_"&amp;SUBSTITUTE(D719," ","_")</f>
        <v>BENTLY___</v>
      </c>
      <c r="G719" s="29" t="str">
        <f aca="false">SUBSTITUTE(A719," ","_")&amp;"_"&amp;SUBSTITUTE(B719," ","_")&amp;"_"&amp;SUBSTITUTE(C719," ","_")</f>
        <v>BENTLY__</v>
      </c>
      <c r="H719" s="20"/>
      <c r="I719" s="20"/>
      <c r="K719" s="29" t="e">
        <f aca="false">VLOOKUP(G719,model!$F$2:$K$620,6,0)</f>
        <v>#N/A</v>
      </c>
      <c r="L719" s="20" t="e">
        <f aca="false">VLOOKUP(E719,product_2!$B$2:$C$46,2,0)</f>
        <v>#N/A</v>
      </c>
    </row>
    <row r="720" s="29" customFormat="true" ht="13.8" hidden="false" customHeight="false" outlineLevel="0" collapsed="false">
      <c r="F720" s="29" t="str">
        <f aca="false">SUBSTITUTE(A720," ","_")&amp;"_"&amp;SUBSTITUTE(B720," ","_")&amp;"_"&amp;SUBSTITUTE(C720," ","_")&amp;"_"&amp;SUBSTITUTE(D720," ","_")</f>
        <v>___</v>
      </c>
      <c r="G720" s="29" t="str">
        <f aca="false">SUBSTITUTE(A720," ","_")&amp;"_"&amp;SUBSTITUTE(B720," ","_")&amp;"_"&amp;SUBSTITUTE(C720," ","_")</f>
        <v>__</v>
      </c>
      <c r="H720" s="20"/>
      <c r="I720" s="20"/>
      <c r="K720" s="29" t="e">
        <f aca="false">VLOOKUP(G720,model!$F$2:$K$620,6,0)</f>
        <v>#N/A</v>
      </c>
      <c r="L720" s="20" t="e">
        <f aca="false">VLOOKUP(E720,product_2!$B$2:$C$46,2,0)</f>
        <v>#N/A</v>
      </c>
    </row>
    <row r="721" s="29" customFormat="true" ht="13.8" hidden="false" customHeight="false" outlineLevel="0" collapsed="false">
      <c r="A721" s="20" t="s">
        <v>801</v>
      </c>
      <c r="B721" s="20" t="s">
        <v>788</v>
      </c>
      <c r="C721" s="20" t="s">
        <v>790</v>
      </c>
      <c r="D721" s="20" t="s">
        <v>791</v>
      </c>
      <c r="E721" s="20" t="s">
        <v>792</v>
      </c>
      <c r="F721" s="29" t="str">
        <f aca="false">SUBSTITUTE(A721," ","_")&amp;"_"&amp;SUBSTITUTE(B721," ","_")&amp;"_"&amp;SUBSTITUTE(C721," ","_")&amp;"_"&amp;SUBSTITUTE(D721," ","_")</f>
        <v>Brand__Make_Year_Model_OE_Battery_</v>
      </c>
      <c r="G721" s="29" t="str">
        <f aca="false">SUBSTITUTE(A721," ","_")&amp;"_"&amp;SUBSTITUTE(B721," ","_")&amp;"_"&amp;SUBSTITUTE(C721," ","_")</f>
        <v>Brand__Make_Year_Model</v>
      </c>
      <c r="H721" s="20" t="str">
        <f aca="false">D721</f>
        <v>OE Battery</v>
      </c>
      <c r="I721" s="20" t="str">
        <f aca="false">E721</f>
        <v>Energizer Replacement</v>
      </c>
      <c r="K721" s="29" t="e">
        <f aca="false">VLOOKUP(G721,model!$F$2:$K$620,6,0)</f>
        <v>#N/A</v>
      </c>
      <c r="L721" s="20" t="e">
        <f aca="false">VLOOKUP(E721,product_2!$B$2:$C$46,2,0)</f>
        <v>#N/A</v>
      </c>
    </row>
    <row r="722" s="29" customFormat="true" ht="13.8" hidden="false" customHeight="false" outlineLevel="0" collapsed="false">
      <c r="A722" s="20"/>
      <c r="B722" s="20"/>
      <c r="C722" s="20"/>
      <c r="D722" s="20"/>
      <c r="E722" s="30"/>
      <c r="F722" s="29" t="str">
        <f aca="false">SUBSTITUTE(A722," ","_")&amp;"_"&amp;SUBSTITUTE(B722," ","_")&amp;"_"&amp;SUBSTITUTE(C722," ","_")&amp;"_"&amp;SUBSTITUTE(D722," ","_")</f>
        <v>___</v>
      </c>
      <c r="G722" s="29" t="str">
        <f aca="false">SUBSTITUTE(A722," ","_")&amp;"_"&amp;SUBSTITUTE(B722," ","_")&amp;"_"&amp;SUBSTITUTE(C722," ","_")</f>
        <v>__</v>
      </c>
      <c r="H722" s="20"/>
      <c r="I722" s="20"/>
      <c r="K722" s="29" t="e">
        <f aca="false">VLOOKUP(G722,model!$F$2:$K$620,6,0)</f>
        <v>#N/A</v>
      </c>
      <c r="L722" s="20" t="e">
        <f aca="false">VLOOKUP(E722,product_2!$B$2:$C$46,2,0)</f>
        <v>#N/A</v>
      </c>
    </row>
    <row r="723" s="29" customFormat="true" ht="13.8" hidden="false" customHeight="false" outlineLevel="0" collapsed="false">
      <c r="A723" s="43" t="s">
        <v>6</v>
      </c>
      <c r="B723" s="20" t="s">
        <v>81</v>
      </c>
      <c r="C723" s="20"/>
      <c r="D723" s="33" t="s">
        <v>728</v>
      </c>
      <c r="E723" s="34" t="s">
        <v>802</v>
      </c>
      <c r="F723" s="29" t="str">
        <f aca="false">SUBSTITUTE(A723," ","_")&amp;"_"&amp;SUBSTITUTE(B723," ","_")&amp;"_"&amp;SUBSTITUTE(C723," ","_")&amp;"_"&amp;SUBSTITUTE(D723," ","_")</f>
        <v>BENTLY_Arnage__N50</v>
      </c>
      <c r="G723" s="29" t="str">
        <f aca="false">SUBSTITUTE(A723," ","_")&amp;"_"&amp;SUBSTITUTE(B723," ","_")&amp;"_"&amp;SUBSTITUTE(C723," ","_")</f>
        <v>BENTLY_Arnage_</v>
      </c>
      <c r="H723" s="20" t="str">
        <f aca="false">D723</f>
        <v>N50</v>
      </c>
      <c r="I723" s="20" t="str">
        <f aca="false">E723</f>
        <v>If the vehicle is equipped with start/stop technology, the recommended battery is ENERGIZER AGM</v>
      </c>
      <c r="K723" s="29" t="n">
        <f aca="false">VLOOKUP(G723,model!$F$2:$K$620,6,0)</f>
        <v>23</v>
      </c>
      <c r="L723" s="20" t="e">
        <f aca="false">VLOOKUP(E723,product_2!$B$2:$C$46,2,0)</f>
        <v>#N/A</v>
      </c>
    </row>
    <row r="724" s="29" customFormat="true" ht="13.8" hidden="false" customHeight="false" outlineLevel="0" collapsed="false">
      <c r="A724" s="43" t="s">
        <v>6</v>
      </c>
      <c r="B724" s="20" t="s">
        <v>82</v>
      </c>
      <c r="C724" s="20"/>
      <c r="D724" s="33" t="s">
        <v>757</v>
      </c>
      <c r="E724" s="34" t="s">
        <v>802</v>
      </c>
      <c r="F724" s="29" t="str">
        <f aca="false">SUBSTITUTE(A724," ","_")&amp;"_"&amp;SUBSTITUTE(B724," ","_")&amp;"_"&amp;SUBSTITUTE(C724," ","_")&amp;"_"&amp;SUBSTITUTE(D724," ","_")</f>
        <v>BENTLY_Continental___DIN66x2</v>
      </c>
      <c r="G724" s="29" t="str">
        <f aca="false">SUBSTITUTE(A724," ","_")&amp;"_"&amp;SUBSTITUTE(B724," ","_")&amp;"_"&amp;SUBSTITUTE(C724," ","_")</f>
        <v>BENTLY_Continental__</v>
      </c>
      <c r="H724" s="20" t="str">
        <f aca="false">D724</f>
        <v>DIN66x2</v>
      </c>
      <c r="I724" s="20" t="str">
        <f aca="false">E724</f>
        <v>If the vehicle is equipped with start/stop technology, the recommended battery is ENERGIZER AGM</v>
      </c>
      <c r="K724" s="29" t="n">
        <f aca="false">VLOOKUP(G724,model!$F$2:$K$620,6,0)</f>
        <v>24</v>
      </c>
      <c r="L724" s="20" t="e">
        <f aca="false">VLOOKUP(E724,product_2!$B$2:$C$46,2,0)</f>
        <v>#N/A</v>
      </c>
    </row>
    <row r="725" s="29" customFormat="true" ht="13.8" hidden="false" customHeight="false" outlineLevel="0" collapsed="false">
      <c r="A725" s="43" t="s">
        <v>6</v>
      </c>
      <c r="B725" s="20" t="s">
        <v>83</v>
      </c>
      <c r="C725" s="20"/>
      <c r="D725" s="33" t="s">
        <v>752</v>
      </c>
      <c r="E725" s="34" t="s">
        <v>802</v>
      </c>
      <c r="F725" s="29" t="str">
        <f aca="false">SUBSTITUTE(A725," ","_")&amp;"_"&amp;SUBSTITUTE(B725," ","_")&amp;"_"&amp;SUBSTITUTE(C725," ","_")&amp;"_"&amp;SUBSTITUTE(D725," ","_")</f>
        <v>BENTLY_Mulsanne___DIN66_</v>
      </c>
      <c r="G725" s="29" t="str">
        <f aca="false">SUBSTITUTE(A725," ","_")&amp;"_"&amp;SUBSTITUTE(B725," ","_")&amp;"_"&amp;SUBSTITUTE(C725," ","_")</f>
        <v>BENTLY_Mulsanne__</v>
      </c>
      <c r="H725" s="20" t="str">
        <f aca="false">D725</f>
        <v>DIN66</v>
      </c>
      <c r="I725" s="20" t="str">
        <f aca="false">E725</f>
        <v>If the vehicle is equipped with start/stop technology, the recommended battery is ENERGIZER AGM</v>
      </c>
      <c r="J725" s="29" t="s">
        <v>806</v>
      </c>
      <c r="K725" s="29" t="n">
        <f aca="false">VLOOKUP(G725,model!$F$2:$K$620,6,0)</f>
        <v>25</v>
      </c>
      <c r="L725" s="20" t="e">
        <f aca="false">VLOOKUP(E725,product_2!$B$2:$C$46,2,0)</f>
        <v>#N/A</v>
      </c>
    </row>
    <row r="726" s="29" customFormat="true" ht="13.8" hidden="false" customHeight="false" outlineLevel="0" collapsed="false">
      <c r="A726" s="43" t="s">
        <v>6</v>
      </c>
      <c r="B726" s="20" t="s">
        <v>84</v>
      </c>
      <c r="C726" s="20"/>
      <c r="D726" s="33" t="s">
        <v>726</v>
      </c>
      <c r="E726" s="34" t="s">
        <v>802</v>
      </c>
      <c r="F726" s="29" t="str">
        <f aca="false">SUBSTITUTE(A726," ","_")&amp;"_"&amp;SUBSTITUTE(B726," ","_")&amp;"_"&amp;SUBSTITUTE(C726," ","_")&amp;"_"&amp;SUBSTITUTE(D726," ","_")</f>
        <v>BENTLY_Continental_GT/GTC__DIN55</v>
      </c>
      <c r="G726" s="29" t="str">
        <f aca="false">SUBSTITUTE(A726," ","_")&amp;"_"&amp;SUBSTITUTE(B726," ","_")&amp;"_"&amp;SUBSTITUTE(C726," ","_")</f>
        <v>BENTLY_Continental_GT/GTC_</v>
      </c>
      <c r="H726" s="20" t="str">
        <f aca="false">D726</f>
        <v>DIN55</v>
      </c>
      <c r="I726" s="20" t="str">
        <f aca="false">E726</f>
        <v>If the vehicle is equipped with start/stop technology, the recommended battery is ENERGIZER AGM</v>
      </c>
      <c r="J726" s="29" t="n">
        <v>2002</v>
      </c>
      <c r="K726" s="29" t="n">
        <f aca="false">VLOOKUP(G726,model!$F$2:$K$620,6,0)</f>
        <v>26</v>
      </c>
      <c r="L726" s="20" t="e">
        <f aca="false">VLOOKUP(E726,product_2!$B$2:$C$46,2,0)</f>
        <v>#N/A</v>
      </c>
    </row>
    <row r="727" s="29" customFormat="true" ht="13.8" hidden="false" customHeight="false" outlineLevel="0" collapsed="false">
      <c r="A727" s="43" t="s">
        <v>6</v>
      </c>
      <c r="B727" s="30" t="s">
        <v>85</v>
      </c>
      <c r="C727" s="30"/>
      <c r="D727" s="37" t="s">
        <v>726</v>
      </c>
      <c r="E727" s="34" t="s">
        <v>802</v>
      </c>
      <c r="F727" s="29" t="str">
        <f aca="false">SUBSTITUTE(A727," ","_")&amp;"_"&amp;SUBSTITUTE(B727," ","_")&amp;"_"&amp;SUBSTITUTE(C727," ","_")&amp;"_"&amp;SUBSTITUTE(D727," ","_")</f>
        <v>BENTLY_Flying_Spur__DIN55</v>
      </c>
      <c r="G727" s="29" t="str">
        <f aca="false">SUBSTITUTE(A727," ","_")&amp;"_"&amp;SUBSTITUTE(B727," ","_")&amp;"_"&amp;SUBSTITUTE(C727," ","_")</f>
        <v>BENTLY_Flying_Spur_</v>
      </c>
      <c r="H727" s="20" t="str">
        <f aca="false">D727</f>
        <v>DIN55</v>
      </c>
      <c r="I727" s="20" t="str">
        <f aca="false">E727</f>
        <v>If the vehicle is equipped with start/stop technology, the recommended battery is ENERGIZER AGM</v>
      </c>
      <c r="J727" s="29" t="n">
        <v>2002</v>
      </c>
      <c r="K727" s="29" t="n">
        <f aca="false">VLOOKUP(G727,model!$F$2:$K$620,6,0)</f>
        <v>27</v>
      </c>
      <c r="L727" s="20" t="e">
        <f aca="false">VLOOKUP(E727,product_2!$B$2:$C$46,2,0)</f>
        <v>#N/A</v>
      </c>
    </row>
    <row r="728" s="29" customFormat="true" ht="13.8" hidden="false" customHeight="false" outlineLevel="0" collapsed="false">
      <c r="A728" s="20"/>
      <c r="B728" s="20"/>
      <c r="C728" s="20"/>
      <c r="D728" s="20"/>
      <c r="E728" s="20"/>
      <c r="F728" s="29" t="str">
        <f aca="false">SUBSTITUTE(A728," ","_")&amp;"_"&amp;SUBSTITUTE(B728," ","_")&amp;"_"&amp;SUBSTITUTE(C728," ","_")&amp;"_"&amp;SUBSTITUTE(D728," ","_")</f>
        <v>___</v>
      </c>
      <c r="G728" s="29" t="str">
        <f aca="false">SUBSTITUTE(A728," ","_")&amp;"_"&amp;SUBSTITUTE(B728," ","_")&amp;"_"&amp;SUBSTITUTE(C728," ","_")</f>
        <v>__</v>
      </c>
      <c r="H728" s="20"/>
      <c r="I728" s="20"/>
      <c r="K728" s="29" t="e">
        <f aca="false">VLOOKUP(G728,model!$F$2:$K$620,6,0)</f>
        <v>#N/A</v>
      </c>
      <c r="L728" s="20" t="e">
        <f aca="false">VLOOKUP(E728,product_2!$B$2:$C$46,2,0)</f>
        <v>#N/A</v>
      </c>
    </row>
    <row r="729" s="31" customFormat="true" ht="13.8" hidden="false" customHeight="false" outlineLevel="0" collapsed="false">
      <c r="F729" s="29" t="str">
        <f aca="false">SUBSTITUTE(A729," ","_")&amp;"_"&amp;SUBSTITUTE(B729," ","_")&amp;"_"&amp;SUBSTITUTE(C729," ","_")&amp;"_"&amp;SUBSTITUTE(D729," ","_")</f>
        <v>___</v>
      </c>
      <c r="G729" s="29" t="str">
        <f aca="false">SUBSTITUTE(A729," ","_")&amp;"_"&amp;SUBSTITUTE(B729," ","_")&amp;"_"&amp;SUBSTITUTE(C729," ","_")</f>
        <v>__</v>
      </c>
      <c r="H729" s="20"/>
      <c r="I729" s="20"/>
      <c r="K729" s="29" t="e">
        <f aca="false">VLOOKUP(G729,model!$F$2:$K$620,6,0)</f>
        <v>#N/A</v>
      </c>
      <c r="L729" s="20" t="e">
        <f aca="false">VLOOKUP(E729,product_2!$B$2:$C$46,2,0)</f>
        <v>#N/A</v>
      </c>
    </row>
    <row r="730" s="29" customFormat="true" ht="13.8" hidden="false" customHeight="false" outlineLevel="0" collapsed="false">
      <c r="A730" s="43" t="s">
        <v>42</v>
      </c>
      <c r="B730" s="43"/>
      <c r="F730" s="29" t="str">
        <f aca="false">SUBSTITUTE(A730," ","_")&amp;"_"&amp;SUBSTITUTE(B730," ","_")&amp;"_"&amp;SUBSTITUTE(C730," ","_")&amp;"_"&amp;SUBSTITUTE(D730," ","_")</f>
        <v>VOLKSWAGEN___</v>
      </c>
      <c r="G730" s="29" t="str">
        <f aca="false">SUBSTITUTE(A730," ","_")&amp;"_"&amp;SUBSTITUTE(B730," ","_")&amp;"_"&amp;SUBSTITUTE(C730," ","_")</f>
        <v>VOLKSWAGEN__</v>
      </c>
      <c r="H730" s="20"/>
      <c r="I730" s="20"/>
      <c r="K730" s="29" t="e">
        <f aca="false">VLOOKUP(G730,model!$F$2:$K$620,6,0)</f>
        <v>#N/A</v>
      </c>
      <c r="L730" s="20" t="e">
        <f aca="false">VLOOKUP(E730,product_2!$B$2:$C$46,2,0)</f>
        <v>#N/A</v>
      </c>
    </row>
    <row r="731" s="29" customFormat="true" ht="13.8" hidden="false" customHeight="false" outlineLevel="0" collapsed="false">
      <c r="F731" s="29" t="str">
        <f aca="false">SUBSTITUTE(A731," ","_")&amp;"_"&amp;SUBSTITUTE(B731," ","_")&amp;"_"&amp;SUBSTITUTE(C731," ","_")&amp;"_"&amp;SUBSTITUTE(D731," ","_")</f>
        <v>___</v>
      </c>
      <c r="G731" s="29" t="str">
        <f aca="false">SUBSTITUTE(A731," ","_")&amp;"_"&amp;SUBSTITUTE(B731," ","_")&amp;"_"&amp;SUBSTITUTE(C731," ","_")</f>
        <v>__</v>
      </c>
      <c r="H731" s="20"/>
      <c r="I731" s="20"/>
      <c r="K731" s="29" t="e">
        <f aca="false">VLOOKUP(G731,model!$F$2:$K$620,6,0)</f>
        <v>#N/A</v>
      </c>
      <c r="L731" s="20" t="e">
        <f aca="false">VLOOKUP(E731,product_2!$B$2:$C$46,2,0)</f>
        <v>#N/A</v>
      </c>
    </row>
    <row r="732" s="29" customFormat="true" ht="13.8" hidden="false" customHeight="false" outlineLevel="0" collapsed="false">
      <c r="A732" s="20" t="s">
        <v>801</v>
      </c>
      <c r="B732" s="20" t="s">
        <v>788</v>
      </c>
      <c r="C732" s="20" t="s">
        <v>790</v>
      </c>
      <c r="D732" s="20" t="s">
        <v>791</v>
      </c>
      <c r="E732" s="20" t="s">
        <v>792</v>
      </c>
      <c r="F732" s="29" t="str">
        <f aca="false">SUBSTITUTE(A732," ","_")&amp;"_"&amp;SUBSTITUTE(B732," ","_")&amp;"_"&amp;SUBSTITUTE(C732," ","_")&amp;"_"&amp;SUBSTITUTE(D732," ","_")</f>
        <v>Brand__Make_Year_Model_OE_Battery_</v>
      </c>
      <c r="G732" s="29" t="str">
        <f aca="false">SUBSTITUTE(A732," ","_")&amp;"_"&amp;SUBSTITUTE(B732," ","_")&amp;"_"&amp;SUBSTITUTE(C732," ","_")</f>
        <v>Brand__Make_Year_Model</v>
      </c>
      <c r="H732" s="20" t="str">
        <f aca="false">D732</f>
        <v>OE Battery</v>
      </c>
      <c r="I732" s="20" t="str">
        <f aca="false">E732</f>
        <v>Energizer Replacement</v>
      </c>
      <c r="K732" s="29" t="e">
        <f aca="false">VLOOKUP(G732,model!$F$2:$K$620,6,0)</f>
        <v>#N/A</v>
      </c>
      <c r="L732" s="20" t="e">
        <f aca="false">VLOOKUP(E732,product_2!$B$2:$C$46,2,0)</f>
        <v>#N/A</v>
      </c>
    </row>
    <row r="733" s="29" customFormat="true" ht="13.8" hidden="false" customHeight="false" outlineLevel="0" collapsed="false">
      <c r="A733" s="41"/>
      <c r="B733" s="41"/>
      <c r="C733" s="41"/>
      <c r="D733" s="41"/>
      <c r="E733" s="13"/>
      <c r="F733" s="29" t="str">
        <f aca="false">SUBSTITUTE(A733," ","_")&amp;"_"&amp;SUBSTITUTE(B733," ","_")&amp;"_"&amp;SUBSTITUTE(C733," ","_")&amp;"_"&amp;SUBSTITUTE(D733," ","_")</f>
        <v>___</v>
      </c>
      <c r="G733" s="29" t="str">
        <f aca="false">SUBSTITUTE(A733," ","_")&amp;"_"&amp;SUBSTITUTE(B733," ","_")&amp;"_"&amp;SUBSTITUTE(C733," ","_")</f>
        <v>__</v>
      </c>
      <c r="H733" s="20"/>
      <c r="I733" s="20"/>
      <c r="K733" s="29" t="e">
        <f aca="false">VLOOKUP(G733,model!$F$2:$K$620,6,0)</f>
        <v>#N/A</v>
      </c>
      <c r="L733" s="20" t="e">
        <f aca="false">VLOOKUP(E733,product_2!$B$2:$C$46,2,0)</f>
        <v>#N/A</v>
      </c>
    </row>
    <row r="734" s="29" customFormat="true" ht="13.8" hidden="false" customHeight="false" outlineLevel="0" collapsed="false">
      <c r="A734" s="43" t="s">
        <v>42</v>
      </c>
      <c r="B734" s="20" t="s">
        <v>696</v>
      </c>
      <c r="C734" s="20"/>
      <c r="D734" s="37" t="s">
        <v>726</v>
      </c>
      <c r="E734" s="13" t="s">
        <v>820</v>
      </c>
      <c r="F734" s="29" t="str">
        <f aca="false">SUBSTITUTE(A734," ","_")&amp;"_"&amp;SUBSTITUTE(B734," ","_")&amp;"_"&amp;SUBSTITUTE(C734," ","_")&amp;"_"&amp;SUBSTITUTE(D734," ","_")</f>
        <v>VOLKSWAGEN_Beetle__DIN55</v>
      </c>
      <c r="G734" s="29" t="str">
        <f aca="false">SUBSTITUTE(A734," ","_")&amp;"_"&amp;SUBSTITUTE(B734," ","_")&amp;"_"&amp;SUBSTITUTE(C734," ","_")</f>
        <v>VOLKSWAGEN_Beetle_</v>
      </c>
      <c r="H734" s="20" t="str">
        <f aca="false">D734</f>
        <v>DIN55</v>
      </c>
      <c r="I734" s="20" t="str">
        <f aca="false">E734</f>
        <v>EFB D23L</v>
      </c>
      <c r="K734" s="29" t="n">
        <f aca="false">VLOOKUP(G734,model!$F$2:$K$620,6,0)</f>
        <v>599</v>
      </c>
      <c r="L734" s="20" t="n">
        <f aca="false">VLOOKUP(E734,product_2!$B$2:$C$46,2,0)</f>
        <v>0</v>
      </c>
    </row>
    <row r="735" s="29" customFormat="true" ht="13.8" hidden="false" customHeight="false" outlineLevel="0" collapsed="false">
      <c r="A735" s="43" t="s">
        <v>42</v>
      </c>
      <c r="B735" s="20" t="s">
        <v>697</v>
      </c>
      <c r="C735" s="20"/>
      <c r="D735" s="37" t="s">
        <v>726</v>
      </c>
      <c r="E735" s="13" t="s">
        <v>820</v>
      </c>
      <c r="F735" s="29" t="str">
        <f aca="false">SUBSTITUTE(A735," ","_")&amp;"_"&amp;SUBSTITUTE(B735," ","_")&amp;"_"&amp;SUBSTITUTE(C735," ","_")&amp;"_"&amp;SUBSTITUTE(D735," ","_")</f>
        <v>VOLKSWAGEN_Bora__DIN55</v>
      </c>
      <c r="G735" s="29" t="str">
        <f aca="false">SUBSTITUTE(A735," ","_")&amp;"_"&amp;SUBSTITUTE(B735," ","_")&amp;"_"&amp;SUBSTITUTE(C735," ","_")</f>
        <v>VOLKSWAGEN_Bora_</v>
      </c>
      <c r="H735" s="20" t="str">
        <f aca="false">D735</f>
        <v>DIN55</v>
      </c>
      <c r="I735" s="20" t="str">
        <f aca="false">E735</f>
        <v>EFB D23L</v>
      </c>
      <c r="K735" s="29" t="n">
        <f aca="false">VLOOKUP(G735,model!$F$2:$K$620,6,0)</f>
        <v>600</v>
      </c>
      <c r="L735" s="20" t="n">
        <f aca="false">VLOOKUP(E735,product_2!$B$2:$C$46,2,0)</f>
        <v>0</v>
      </c>
    </row>
    <row r="736" s="29" customFormat="true" ht="13.8" hidden="false" customHeight="false" outlineLevel="0" collapsed="false">
      <c r="A736" s="43" t="s">
        <v>42</v>
      </c>
      <c r="B736" s="20" t="s">
        <v>698</v>
      </c>
      <c r="C736" s="20" t="s">
        <v>61</v>
      </c>
      <c r="D736" s="33" t="s">
        <v>723</v>
      </c>
      <c r="E736" s="13" t="s">
        <v>820</v>
      </c>
      <c r="F736" s="29" t="str">
        <f aca="false">SUBSTITUTE(A736," ","_")&amp;"_"&amp;SUBSTITUTE(B736," ","_")&amp;"_"&amp;SUBSTITUTE(C736," ","_")&amp;"_"&amp;SUBSTITUTE(D736," ","_")</f>
        <v>VOLKSWAGEN_Caravelle_1996_-_on_DIN88</v>
      </c>
      <c r="G736" s="29" t="str">
        <f aca="false">SUBSTITUTE(A736," ","_")&amp;"_"&amp;SUBSTITUTE(B736," ","_")&amp;"_"&amp;SUBSTITUTE(C736," ","_")</f>
        <v>VOLKSWAGEN_Caravelle_1996_-_on</v>
      </c>
      <c r="H736" s="20" t="str">
        <f aca="false">D736</f>
        <v>DIN88</v>
      </c>
      <c r="I736" s="20" t="str">
        <f aca="false">E736</f>
        <v>EFB D23L</v>
      </c>
      <c r="K736" s="29" t="n">
        <f aca="false">VLOOKUP(G736,model!$F$2:$K$620,6,0)</f>
        <v>601</v>
      </c>
      <c r="L736" s="20" t="n">
        <f aca="false">VLOOKUP(E736,product_2!$B$2:$C$46,2,0)</f>
        <v>0</v>
      </c>
    </row>
    <row r="737" s="29" customFormat="true" ht="13.8" hidden="false" customHeight="false" outlineLevel="0" collapsed="false">
      <c r="A737" s="43" t="s">
        <v>42</v>
      </c>
      <c r="B737" s="20" t="s">
        <v>699</v>
      </c>
      <c r="C737" s="20"/>
      <c r="D737" s="37" t="s">
        <v>726</v>
      </c>
      <c r="E737" s="13" t="s">
        <v>820</v>
      </c>
      <c r="F737" s="29" t="str">
        <f aca="false">SUBSTITUTE(A737," ","_")&amp;"_"&amp;SUBSTITUTE(B737," ","_")&amp;"_"&amp;SUBSTITUTE(C737," ","_")&amp;"_"&amp;SUBSTITUTE(D737," ","_")</f>
        <v>VOLKSWAGEN_Golf__DIN55</v>
      </c>
      <c r="G737" s="29" t="str">
        <f aca="false">SUBSTITUTE(A737," ","_")&amp;"_"&amp;SUBSTITUTE(B737," ","_")&amp;"_"&amp;SUBSTITUTE(C737," ","_")</f>
        <v>VOLKSWAGEN_Golf_</v>
      </c>
      <c r="H737" s="20" t="str">
        <f aca="false">D737</f>
        <v>DIN55</v>
      </c>
      <c r="I737" s="20" t="str">
        <f aca="false">E737</f>
        <v>EFB D23L</v>
      </c>
      <c r="K737" s="29" t="n">
        <f aca="false">VLOOKUP(G737,model!$F$2:$K$620,6,0)</f>
        <v>602</v>
      </c>
      <c r="L737" s="20" t="n">
        <f aca="false">VLOOKUP(E737,product_2!$B$2:$C$46,2,0)</f>
        <v>0</v>
      </c>
    </row>
    <row r="738" s="29" customFormat="true" ht="13.8" hidden="false" customHeight="false" outlineLevel="0" collapsed="false">
      <c r="A738" s="43" t="s">
        <v>42</v>
      </c>
      <c r="B738" s="20" t="s">
        <v>700</v>
      </c>
      <c r="C738" s="20"/>
      <c r="D738" s="37" t="s">
        <v>726</v>
      </c>
      <c r="E738" s="13" t="s">
        <v>820</v>
      </c>
      <c r="F738" s="29" t="str">
        <f aca="false">SUBSTITUTE(A738," ","_")&amp;"_"&amp;SUBSTITUTE(B738," ","_")&amp;"_"&amp;SUBSTITUTE(C738," ","_")&amp;"_"&amp;SUBSTITUTE(D738," ","_")</f>
        <v>VOLKSWAGEN_Passat__DIN55</v>
      </c>
      <c r="G738" s="29" t="str">
        <f aca="false">SUBSTITUTE(A738," ","_")&amp;"_"&amp;SUBSTITUTE(B738," ","_")&amp;"_"&amp;SUBSTITUTE(C738," ","_")</f>
        <v>VOLKSWAGEN_Passat_</v>
      </c>
      <c r="H738" s="20" t="str">
        <f aca="false">D738</f>
        <v>DIN55</v>
      </c>
      <c r="I738" s="20" t="str">
        <f aca="false">E738</f>
        <v>EFB D23L</v>
      </c>
      <c r="K738" s="29" t="n">
        <f aca="false">VLOOKUP(G738,model!$F$2:$K$620,6,0)</f>
        <v>603</v>
      </c>
      <c r="L738" s="20" t="n">
        <f aca="false">VLOOKUP(E738,product_2!$B$2:$C$46,2,0)</f>
        <v>0</v>
      </c>
    </row>
    <row r="739" s="29" customFormat="true" ht="13.8" hidden="false" customHeight="false" outlineLevel="0" collapsed="false">
      <c r="A739" s="43" t="s">
        <v>42</v>
      </c>
      <c r="B739" s="20" t="s">
        <v>701</v>
      </c>
      <c r="C739" s="20" t="s">
        <v>61</v>
      </c>
      <c r="D739" s="33" t="s">
        <v>722</v>
      </c>
      <c r="E739" s="13" t="s">
        <v>820</v>
      </c>
      <c r="F739" s="29" t="str">
        <f aca="false">SUBSTITUTE(A739," ","_")&amp;"_"&amp;SUBSTITUTE(B739," ","_")&amp;"_"&amp;SUBSTITUTE(C739," ","_")&amp;"_"&amp;SUBSTITUTE(D739," ","_")</f>
        <v>VOLKSWAGEN_Polo_1996_-_on_DIN66</v>
      </c>
      <c r="G739" s="29" t="str">
        <f aca="false">SUBSTITUTE(A739," ","_")&amp;"_"&amp;SUBSTITUTE(B739," ","_")&amp;"_"&amp;SUBSTITUTE(C739," ","_")</f>
        <v>VOLKSWAGEN_Polo_1996_-_on</v>
      </c>
      <c r="H739" s="20" t="str">
        <f aca="false">D739</f>
        <v>DIN66</v>
      </c>
      <c r="I739" s="20" t="str">
        <f aca="false">E739</f>
        <v>EFB D23L</v>
      </c>
      <c r="J739" s="29" t="n">
        <v>2001</v>
      </c>
      <c r="K739" s="29" t="n">
        <f aca="false">VLOOKUP(G739,model!$F$2:$K$620,6,0)</f>
        <v>604</v>
      </c>
      <c r="L739" s="20" t="n">
        <f aca="false">VLOOKUP(E739,product_2!$B$2:$C$46,2,0)</f>
        <v>0</v>
      </c>
    </row>
    <row r="740" s="29" customFormat="true" ht="13.8" hidden="false" customHeight="false" outlineLevel="0" collapsed="false">
      <c r="A740" s="43" t="s">
        <v>42</v>
      </c>
      <c r="B740" s="20" t="s">
        <v>702</v>
      </c>
      <c r="C740" s="20" t="s">
        <v>703</v>
      </c>
      <c r="D740" s="33" t="s">
        <v>758</v>
      </c>
      <c r="E740" s="13" t="s">
        <v>820</v>
      </c>
      <c r="F740" s="29" t="str">
        <f aca="false">SUBSTITUTE(A740," ","_")&amp;"_"&amp;SUBSTITUTE(B740," ","_")&amp;"_"&amp;SUBSTITUTE(C740," ","_")&amp;"_"&amp;SUBSTITUTE(D740," ","_")</f>
        <v>VOLKSWAGEN_Tiguan_2007_-_Present_DIN66H</v>
      </c>
      <c r="G740" s="29" t="str">
        <f aca="false">SUBSTITUTE(A740," ","_")&amp;"_"&amp;SUBSTITUTE(B740," ","_")&amp;"_"&amp;SUBSTITUTE(C740," ","_")</f>
        <v>VOLKSWAGEN_Tiguan_2007_-_Present</v>
      </c>
      <c r="H740" s="20" t="str">
        <f aca="false">D740</f>
        <v>DIN66H</v>
      </c>
      <c r="I740" s="20" t="str">
        <f aca="false">E740</f>
        <v>EFB D23L</v>
      </c>
      <c r="K740" s="29" t="n">
        <f aca="false">VLOOKUP(G740,model!$F$2:$K$620,6,0)</f>
        <v>605</v>
      </c>
      <c r="L740" s="20" t="n">
        <f aca="false">VLOOKUP(E740,product_2!$B$2:$C$46,2,0)</f>
        <v>0</v>
      </c>
    </row>
    <row r="741" s="29" customFormat="true" ht="13.8" hidden="false" customHeight="false" outlineLevel="0" collapsed="false">
      <c r="A741" s="43" t="s">
        <v>42</v>
      </c>
      <c r="B741" s="30" t="s">
        <v>704</v>
      </c>
      <c r="C741" s="30"/>
      <c r="D741" s="37" t="s">
        <v>729</v>
      </c>
      <c r="E741" s="13" t="s">
        <v>820</v>
      </c>
      <c r="F741" s="29" t="str">
        <f aca="false">SUBSTITUTE(A741," ","_")&amp;"_"&amp;SUBSTITUTE(B741," ","_")&amp;"_"&amp;SUBSTITUTE(C741," ","_")&amp;"_"&amp;SUBSTITUTE(D741," ","_")</f>
        <v>VOLKSWAGEN_Touareg__DIN110</v>
      </c>
      <c r="G741" s="29" t="str">
        <f aca="false">SUBSTITUTE(A741," ","_")&amp;"_"&amp;SUBSTITUTE(B741," ","_")&amp;"_"&amp;SUBSTITUTE(C741," ","_")</f>
        <v>VOLKSWAGEN_Touareg_</v>
      </c>
      <c r="H741" s="20" t="str">
        <f aca="false">D741</f>
        <v>DIN110</v>
      </c>
      <c r="I741" s="20" t="str">
        <f aca="false">E741</f>
        <v>EFB D23L</v>
      </c>
      <c r="K741" s="29" t="n">
        <f aca="false">VLOOKUP(G741,model!$F$2:$K$620,6,0)</f>
        <v>606</v>
      </c>
      <c r="L741" s="20" t="n">
        <f aca="false">VLOOKUP(E741,product_2!$B$2:$C$46,2,0)</f>
        <v>0</v>
      </c>
    </row>
    <row r="742" s="29" customFormat="true" ht="13.8" hidden="false" customHeight="false" outlineLevel="0" collapsed="false">
      <c r="A742" s="20"/>
      <c r="B742" s="20"/>
      <c r="C742" s="20"/>
      <c r="D742" s="20"/>
      <c r="E742" s="20"/>
      <c r="F742" s="29" t="str">
        <f aca="false">SUBSTITUTE(A742," ","_")&amp;"_"&amp;SUBSTITUTE(B742," ","_")&amp;"_"&amp;SUBSTITUTE(C742," ","_")&amp;"_"&amp;SUBSTITUTE(D742," ","_")</f>
        <v>___</v>
      </c>
      <c r="G742" s="29" t="str">
        <f aca="false">SUBSTITUTE(A742," ","_")&amp;"_"&amp;SUBSTITUTE(B742," ","_")&amp;"_"&amp;SUBSTITUTE(C742," ","_")</f>
        <v>__</v>
      </c>
      <c r="H742" s="20"/>
      <c r="I742" s="20"/>
      <c r="K742" s="29" t="e">
        <f aca="false">VLOOKUP(G742,model!$F$2:$K$620,6,0)</f>
        <v>#N/A</v>
      </c>
      <c r="L742" s="20" t="e">
        <f aca="false">VLOOKUP(E742,product_2!$B$2:$C$46,2,0)</f>
        <v>#N/A</v>
      </c>
    </row>
    <row r="743" s="31" customFormat="true" ht="13.8" hidden="false" customHeight="false" outlineLevel="0" collapsed="false">
      <c r="F743" s="29" t="str">
        <f aca="false">SUBSTITUTE(A743," ","_")&amp;"_"&amp;SUBSTITUTE(B743," ","_")&amp;"_"&amp;SUBSTITUTE(C743," ","_")&amp;"_"&amp;SUBSTITUTE(D743," ","_")</f>
        <v>___</v>
      </c>
      <c r="G743" s="29" t="str">
        <f aca="false">SUBSTITUTE(A743," ","_")&amp;"_"&amp;SUBSTITUTE(B743," ","_")&amp;"_"&amp;SUBSTITUTE(C743," ","_")</f>
        <v>__</v>
      </c>
      <c r="H743" s="20"/>
      <c r="I743" s="20"/>
      <c r="K743" s="29" t="e">
        <f aca="false">VLOOKUP(G743,model!$F$2:$K$620,6,0)</f>
        <v>#N/A</v>
      </c>
      <c r="L743" s="20" t="e">
        <f aca="false">VLOOKUP(E743,product_2!$B$2:$C$46,2,0)</f>
        <v>#N/A</v>
      </c>
    </row>
    <row r="744" s="29" customFormat="true" ht="13.8" hidden="false" customHeight="false" outlineLevel="0" collapsed="false">
      <c r="A744" s="43" t="s">
        <v>43</v>
      </c>
      <c r="B744" s="43"/>
      <c r="F744" s="29" t="str">
        <f aca="false">SUBSTITUTE(A744," ","_")&amp;"_"&amp;SUBSTITUTE(B744," ","_")&amp;"_"&amp;SUBSTITUTE(C744," ","_")&amp;"_"&amp;SUBSTITUTE(D744," ","_")</f>
        <v>VOLVO___</v>
      </c>
      <c r="G744" s="29" t="str">
        <f aca="false">SUBSTITUTE(A744," ","_")&amp;"_"&amp;SUBSTITUTE(B744," ","_")&amp;"_"&amp;SUBSTITUTE(C744," ","_")</f>
        <v>VOLVO__</v>
      </c>
      <c r="H744" s="20"/>
      <c r="I744" s="20"/>
      <c r="K744" s="29" t="e">
        <f aca="false">VLOOKUP(G744,model!$F$2:$K$620,6,0)</f>
        <v>#N/A</v>
      </c>
      <c r="L744" s="20" t="e">
        <f aca="false">VLOOKUP(E744,product_2!$B$2:$C$46,2,0)</f>
        <v>#N/A</v>
      </c>
    </row>
    <row r="745" s="29" customFormat="true" ht="13.8" hidden="false" customHeight="false" outlineLevel="0" collapsed="false">
      <c r="F745" s="29" t="str">
        <f aca="false">SUBSTITUTE(A745," ","_")&amp;"_"&amp;SUBSTITUTE(B745," ","_")&amp;"_"&amp;SUBSTITUTE(C745," ","_")&amp;"_"&amp;SUBSTITUTE(D745," ","_")</f>
        <v>___</v>
      </c>
      <c r="G745" s="29" t="str">
        <f aca="false">SUBSTITUTE(A745," ","_")&amp;"_"&amp;SUBSTITUTE(B745," ","_")&amp;"_"&amp;SUBSTITUTE(C745," ","_")</f>
        <v>__</v>
      </c>
      <c r="H745" s="20"/>
      <c r="I745" s="20"/>
      <c r="K745" s="29" t="e">
        <f aca="false">VLOOKUP(G745,model!$F$2:$K$620,6,0)</f>
        <v>#N/A</v>
      </c>
      <c r="L745" s="20" t="e">
        <f aca="false">VLOOKUP(E745,product_2!$B$2:$C$46,2,0)</f>
        <v>#N/A</v>
      </c>
    </row>
    <row r="746" s="29" customFormat="true" ht="13.8" hidden="false" customHeight="false" outlineLevel="0" collapsed="false">
      <c r="A746" s="20" t="s">
        <v>801</v>
      </c>
      <c r="B746" s="20" t="s">
        <v>788</v>
      </c>
      <c r="C746" s="20" t="s">
        <v>790</v>
      </c>
      <c r="D746" s="20" t="s">
        <v>791</v>
      </c>
      <c r="E746" s="20" t="s">
        <v>792</v>
      </c>
      <c r="F746" s="29" t="str">
        <f aca="false">SUBSTITUTE(A746," ","_")&amp;"_"&amp;SUBSTITUTE(B746," ","_")&amp;"_"&amp;SUBSTITUTE(C746," ","_")&amp;"_"&amp;SUBSTITUTE(D746," ","_")</f>
        <v>Brand__Make_Year_Model_OE_Battery_</v>
      </c>
      <c r="G746" s="29" t="str">
        <f aca="false">SUBSTITUTE(A746," ","_")&amp;"_"&amp;SUBSTITUTE(B746," ","_")&amp;"_"&amp;SUBSTITUTE(C746," ","_")</f>
        <v>Brand__Make_Year_Model</v>
      </c>
      <c r="H746" s="20" t="str">
        <f aca="false">D746</f>
        <v>OE Battery</v>
      </c>
      <c r="I746" s="20" t="str">
        <f aca="false">E746</f>
        <v>Energizer Replacement</v>
      </c>
      <c r="K746" s="29" t="e">
        <f aca="false">VLOOKUP(G746,model!$F$2:$K$620,6,0)</f>
        <v>#N/A</v>
      </c>
      <c r="L746" s="20" t="e">
        <f aca="false">VLOOKUP(E746,product_2!$B$2:$C$46,2,0)</f>
        <v>#N/A</v>
      </c>
    </row>
    <row r="747" s="29" customFormat="true" ht="13.8" hidden="false" customHeight="false" outlineLevel="0" collapsed="false">
      <c r="A747" s="41"/>
      <c r="B747" s="41"/>
      <c r="C747" s="41"/>
      <c r="D747" s="41"/>
      <c r="E747" s="13"/>
      <c r="F747" s="29" t="str">
        <f aca="false">SUBSTITUTE(A747," ","_")&amp;"_"&amp;SUBSTITUTE(B747," ","_")&amp;"_"&amp;SUBSTITUTE(C747," ","_")&amp;"_"&amp;SUBSTITUTE(D747," ","_")</f>
        <v>___</v>
      </c>
      <c r="G747" s="29" t="str">
        <f aca="false">SUBSTITUTE(A747," ","_")&amp;"_"&amp;SUBSTITUTE(B747," ","_")&amp;"_"&amp;SUBSTITUTE(C747," ","_")</f>
        <v>__</v>
      </c>
      <c r="H747" s="20"/>
      <c r="I747" s="20"/>
      <c r="K747" s="29" t="e">
        <f aca="false">VLOOKUP(G747,model!$F$2:$K$620,6,0)</f>
        <v>#N/A</v>
      </c>
      <c r="L747" s="20" t="e">
        <f aca="false">VLOOKUP(E747,product_2!$B$2:$C$46,2,0)</f>
        <v>#N/A</v>
      </c>
    </row>
    <row r="748" s="29" customFormat="true" ht="13.8" hidden="false" customHeight="false" outlineLevel="0" collapsed="false">
      <c r="A748" s="43" t="s">
        <v>43</v>
      </c>
      <c r="B748" s="20" t="s">
        <v>705</v>
      </c>
      <c r="C748" s="20"/>
      <c r="D748" s="33" t="s">
        <v>722</v>
      </c>
      <c r="E748" s="30"/>
      <c r="F748" s="29" t="str">
        <f aca="false">SUBSTITUTE(A748," ","_")&amp;"_"&amp;SUBSTITUTE(B748," ","_")&amp;"_"&amp;SUBSTITUTE(C748," ","_")&amp;"_"&amp;SUBSTITUTE(D748," ","_")</f>
        <v>VOLVO_C30__DIN66</v>
      </c>
      <c r="G748" s="29" t="str">
        <f aca="false">SUBSTITUTE(A748," ","_")&amp;"_"&amp;SUBSTITUTE(B748," ","_")&amp;"_"&amp;SUBSTITUTE(C748," ","_")</f>
        <v>VOLVO_C30_</v>
      </c>
      <c r="H748" s="20" t="str">
        <f aca="false">D748</f>
        <v>DIN66</v>
      </c>
      <c r="I748" s="20"/>
      <c r="K748" s="29" t="n">
        <f aca="false">VLOOKUP(G748,model!$F$2:$K$620,6,0)</f>
        <v>607</v>
      </c>
      <c r="L748" s="20" t="e">
        <f aca="false">VLOOKUP(E748,product_2!$B$2:$C$46,2,0)</f>
        <v>#N/A</v>
      </c>
    </row>
    <row r="749" s="29" customFormat="true" ht="13.8" hidden="false" customHeight="false" outlineLevel="0" collapsed="false">
      <c r="A749" s="43" t="s">
        <v>43</v>
      </c>
      <c r="B749" s="20" t="s">
        <v>706</v>
      </c>
      <c r="C749" s="20"/>
      <c r="D749" s="33" t="s">
        <v>726</v>
      </c>
      <c r="E749" s="13"/>
      <c r="F749" s="29" t="str">
        <f aca="false">SUBSTITUTE(A749," ","_")&amp;"_"&amp;SUBSTITUTE(B749," ","_")&amp;"_"&amp;SUBSTITUTE(C749," ","_")&amp;"_"&amp;SUBSTITUTE(D749," ","_")</f>
        <v>VOLVO_C70__DIN55</v>
      </c>
      <c r="G749" s="29" t="str">
        <f aca="false">SUBSTITUTE(A749," ","_")&amp;"_"&amp;SUBSTITUTE(B749," ","_")&amp;"_"&amp;SUBSTITUTE(C749," ","_")</f>
        <v>VOLVO_C70_</v>
      </c>
      <c r="H749" s="20" t="str">
        <f aca="false">D749</f>
        <v>DIN55</v>
      </c>
      <c r="I749" s="20"/>
      <c r="K749" s="29" t="n">
        <f aca="false">VLOOKUP(G749,model!$F$2:$K$620,6,0)</f>
        <v>608</v>
      </c>
      <c r="L749" s="20" t="e">
        <f aca="false">VLOOKUP(E749,product_2!$B$2:$C$46,2,0)</f>
        <v>#N/A</v>
      </c>
    </row>
    <row r="750" s="29" customFormat="true" ht="13.8" hidden="false" customHeight="false" outlineLevel="0" collapsed="false">
      <c r="A750" s="43" t="s">
        <v>43</v>
      </c>
      <c r="B750" s="20" t="s">
        <v>707</v>
      </c>
      <c r="C750" s="20" t="s">
        <v>185</v>
      </c>
      <c r="D750" s="33" t="s">
        <v>723</v>
      </c>
      <c r="E750" s="13"/>
      <c r="F750" s="29" t="str">
        <f aca="false">SUBSTITUTE(A750," ","_")&amp;"_"&amp;SUBSTITUTE(B750," ","_")&amp;"_"&amp;SUBSTITUTE(C750," ","_")&amp;"_"&amp;SUBSTITUTE(D750," ","_")</f>
        <v>VOLVO_850/850R_1999_-_on_DIN88</v>
      </c>
      <c r="G750" s="29" t="str">
        <f aca="false">SUBSTITUTE(A750," ","_")&amp;"_"&amp;SUBSTITUTE(B750," ","_")&amp;"_"&amp;SUBSTITUTE(C750," ","_")</f>
        <v>VOLVO_850/850R_1999_-_on</v>
      </c>
      <c r="H750" s="20" t="str">
        <f aca="false">D750</f>
        <v>DIN88</v>
      </c>
      <c r="I750" s="20"/>
      <c r="K750" s="29" t="n">
        <f aca="false">VLOOKUP(G750,model!$F$2:$K$620,6,0)</f>
        <v>609</v>
      </c>
      <c r="L750" s="20" t="e">
        <f aca="false">VLOOKUP(E750,product_2!$B$2:$C$46,2,0)</f>
        <v>#N/A</v>
      </c>
    </row>
    <row r="751" s="29" customFormat="true" ht="13.8" hidden="false" customHeight="false" outlineLevel="0" collapsed="false">
      <c r="A751" s="43" t="s">
        <v>43</v>
      </c>
      <c r="B751" s="20" t="s">
        <v>708</v>
      </c>
      <c r="C751" s="20" t="s">
        <v>63</v>
      </c>
      <c r="D751" s="33" t="s">
        <v>722</v>
      </c>
      <c r="E751" s="34" t="s">
        <v>802</v>
      </c>
      <c r="F751" s="29" t="str">
        <f aca="false">SUBSTITUTE(A751," ","_")&amp;"_"&amp;SUBSTITUTE(B751," ","_")&amp;"_"&amp;SUBSTITUTE(C751," ","_")&amp;"_"&amp;SUBSTITUTE(D751," ","_")</f>
        <v>VOLVO_540/V40_1997_-_on_DIN66</v>
      </c>
      <c r="G751" s="29" t="str">
        <f aca="false">SUBSTITUTE(A751," ","_")&amp;"_"&amp;SUBSTITUTE(B751," ","_")&amp;"_"&amp;SUBSTITUTE(C751," ","_")</f>
        <v>VOLVO_540/V40_1997_-_on</v>
      </c>
      <c r="H751" s="20" t="str">
        <f aca="false">D751</f>
        <v>DIN66</v>
      </c>
      <c r="I751" s="20" t="str">
        <f aca="false">E751</f>
        <v>If the vehicle is equipped with start/stop technology, the recommended battery is ENERGIZER AGM</v>
      </c>
      <c r="J751" s="29" t="s">
        <v>806</v>
      </c>
      <c r="K751" s="29" t="n">
        <f aca="false">VLOOKUP(G751,model!$F$2:$K$620,6,0)</f>
        <v>610</v>
      </c>
      <c r="L751" s="20" t="e">
        <f aca="false">VLOOKUP(E751,product_2!$B$2:$C$46,2,0)</f>
        <v>#N/A</v>
      </c>
    </row>
    <row r="752" s="29" customFormat="true" ht="13.8" hidden="false" customHeight="false" outlineLevel="0" collapsed="false">
      <c r="A752" s="43" t="s">
        <v>43</v>
      </c>
      <c r="B752" s="20" t="n">
        <v>560</v>
      </c>
      <c r="C752" s="20" t="s">
        <v>61</v>
      </c>
      <c r="D752" s="33" t="s">
        <v>723</v>
      </c>
      <c r="E752" s="34" t="s">
        <v>802</v>
      </c>
      <c r="F752" s="29" t="str">
        <f aca="false">SUBSTITUTE(A752," ","_")&amp;"_"&amp;SUBSTITUTE(B752," ","_")&amp;"_"&amp;SUBSTITUTE(C752," ","_")&amp;"_"&amp;SUBSTITUTE(D752," ","_")</f>
        <v>VOLVO_560_1996_-_on_DIN88</v>
      </c>
      <c r="G752" s="29" t="str">
        <f aca="false">SUBSTITUTE(A752," ","_")&amp;"_"&amp;SUBSTITUTE(B752," ","_")&amp;"_"&amp;SUBSTITUTE(C752," ","_")</f>
        <v>VOLVO_560_1996_-_on</v>
      </c>
      <c r="H752" s="20" t="str">
        <f aca="false">D752</f>
        <v>DIN88</v>
      </c>
      <c r="I752" s="20" t="str">
        <f aca="false">E752</f>
        <v>If the vehicle is equipped with start/stop technology, the recommended battery is ENERGIZER AGM</v>
      </c>
      <c r="J752" s="29" t="n">
        <v>2003</v>
      </c>
      <c r="K752" s="29" t="n">
        <f aca="false">VLOOKUP(G752,model!$F$2:$K$620,6,0)</f>
        <v>611</v>
      </c>
      <c r="L752" s="20" t="e">
        <f aca="false">VLOOKUP(E752,product_2!$B$2:$C$46,2,0)</f>
        <v>#N/A</v>
      </c>
    </row>
    <row r="753" s="29" customFormat="true" ht="13.8" hidden="false" customHeight="false" outlineLevel="0" collapsed="false">
      <c r="A753" s="43" t="s">
        <v>43</v>
      </c>
      <c r="B753" s="20" t="n">
        <v>560</v>
      </c>
      <c r="C753" s="20" t="s">
        <v>223</v>
      </c>
      <c r="D753" s="33" t="s">
        <v>722</v>
      </c>
      <c r="E753" s="34" t="s">
        <v>802</v>
      </c>
      <c r="F753" s="29" t="str">
        <f aca="false">SUBSTITUTE(A753," ","_")&amp;"_"&amp;SUBSTITUTE(B753," ","_")&amp;"_"&amp;SUBSTITUTE(C753," ","_")&amp;"_"&amp;SUBSTITUTE(D753," ","_")</f>
        <v>VOLVO_560_2005_-_on_DIN66</v>
      </c>
      <c r="G753" s="29" t="str">
        <f aca="false">SUBSTITUTE(A753," ","_")&amp;"_"&amp;SUBSTITUTE(B753," ","_")&amp;"_"&amp;SUBSTITUTE(C753," ","_")</f>
        <v>VOLVO_560_2005_-_on</v>
      </c>
      <c r="H753" s="20" t="str">
        <f aca="false">D753</f>
        <v>DIN66</v>
      </c>
      <c r="I753" s="20" t="str">
        <f aca="false">E753</f>
        <v>If the vehicle is equipped with start/stop technology, the recommended battery is ENERGIZER AGM</v>
      </c>
      <c r="J753" s="29" t="s">
        <v>806</v>
      </c>
      <c r="K753" s="29" t="n">
        <f aca="false">VLOOKUP(G753,model!$F$2:$K$620,6,0)</f>
        <v>612</v>
      </c>
      <c r="L753" s="20" t="e">
        <f aca="false">VLOOKUP(E753,product_2!$B$2:$C$46,2,0)</f>
        <v>#N/A</v>
      </c>
    </row>
    <row r="754" s="29" customFormat="true" ht="13.8" hidden="false" customHeight="false" outlineLevel="0" collapsed="false">
      <c r="A754" s="43" t="s">
        <v>43</v>
      </c>
      <c r="B754" s="20" t="n">
        <v>570</v>
      </c>
      <c r="C754" s="20" t="s">
        <v>185</v>
      </c>
      <c r="D754" s="33" t="s">
        <v>722</v>
      </c>
      <c r="E754" s="34" t="s">
        <v>802</v>
      </c>
      <c r="F754" s="29" t="str">
        <f aca="false">SUBSTITUTE(A754," ","_")&amp;"_"&amp;SUBSTITUTE(B754," ","_")&amp;"_"&amp;SUBSTITUTE(C754," ","_")&amp;"_"&amp;SUBSTITUTE(D754," ","_")</f>
        <v>VOLVO_570_1999_-_on_DIN66</v>
      </c>
      <c r="G754" s="29" t="str">
        <f aca="false">SUBSTITUTE(A754," ","_")&amp;"_"&amp;SUBSTITUTE(B754," ","_")&amp;"_"&amp;SUBSTITUTE(C754," ","_")</f>
        <v>VOLVO_570_1999_-_on</v>
      </c>
      <c r="H754" s="20" t="str">
        <f aca="false">D754</f>
        <v>DIN66</v>
      </c>
      <c r="I754" s="20" t="str">
        <f aca="false">E754</f>
        <v>If the vehicle is equipped with start/stop technology, the recommended battery is ENERGIZER AGM</v>
      </c>
      <c r="J754" s="29" t="s">
        <v>806</v>
      </c>
      <c r="K754" s="29" t="n">
        <f aca="false">VLOOKUP(G754,model!$F$2:$K$620,6,0)</f>
        <v>613</v>
      </c>
      <c r="L754" s="20" t="e">
        <f aca="false">VLOOKUP(E754,product_2!$B$2:$C$46,2,0)</f>
        <v>#N/A</v>
      </c>
    </row>
    <row r="755" s="29" customFormat="true" ht="13.8" hidden="false" customHeight="false" outlineLevel="0" collapsed="false">
      <c r="A755" s="43" t="s">
        <v>43</v>
      </c>
      <c r="B755" s="20" t="n">
        <v>580</v>
      </c>
      <c r="C755" s="20"/>
      <c r="D755" s="33" t="s">
        <v>729</v>
      </c>
      <c r="E755" s="34" t="s">
        <v>802</v>
      </c>
      <c r="F755" s="29" t="str">
        <f aca="false">SUBSTITUTE(A755," ","_")&amp;"_"&amp;SUBSTITUTE(B755," ","_")&amp;"_"&amp;SUBSTITUTE(C755," ","_")&amp;"_"&amp;SUBSTITUTE(D755," ","_")</f>
        <v>VOLVO_580__DIN110</v>
      </c>
      <c r="G755" s="29" t="str">
        <f aca="false">SUBSTITUTE(A755," ","_")&amp;"_"&amp;SUBSTITUTE(B755," ","_")&amp;"_"&amp;SUBSTITUTE(C755," ","_")</f>
        <v>VOLVO_580_</v>
      </c>
      <c r="H755" s="20" t="str">
        <f aca="false">D755</f>
        <v>DIN110</v>
      </c>
      <c r="I755" s="20" t="str">
        <f aca="false">E755</f>
        <v>If the vehicle is equipped with start/stop technology, the recommended battery is ENERGIZER AGM</v>
      </c>
      <c r="K755" s="29" t="n">
        <f aca="false">VLOOKUP(G755,model!$F$2:$K$620,6,0)</f>
        <v>614</v>
      </c>
      <c r="L755" s="20" t="e">
        <f aca="false">VLOOKUP(E755,product_2!$B$2:$C$46,2,0)</f>
        <v>#N/A</v>
      </c>
    </row>
    <row r="756" s="29" customFormat="true" ht="13.8" hidden="false" customHeight="false" outlineLevel="0" collapsed="false">
      <c r="A756" s="43" t="s">
        <v>43</v>
      </c>
      <c r="B756" s="20" t="s">
        <v>709</v>
      </c>
      <c r="C756" s="20"/>
      <c r="D756" s="33" t="s">
        <v>726</v>
      </c>
      <c r="E756" s="34" t="s">
        <v>802</v>
      </c>
      <c r="F756" s="29" t="str">
        <f aca="false">SUBSTITUTE(A756," ","_")&amp;"_"&amp;SUBSTITUTE(B756," ","_")&amp;"_"&amp;SUBSTITUTE(C756," ","_")&amp;"_"&amp;SUBSTITUTE(D756," ","_")</f>
        <v>VOLVO_V50__DIN55</v>
      </c>
      <c r="G756" s="29" t="str">
        <f aca="false">SUBSTITUTE(A756," ","_")&amp;"_"&amp;SUBSTITUTE(B756," ","_")&amp;"_"&amp;SUBSTITUTE(C756," ","_")</f>
        <v>VOLVO_V50_</v>
      </c>
      <c r="H756" s="20" t="str">
        <f aca="false">D756</f>
        <v>DIN55</v>
      </c>
      <c r="I756" s="20" t="str">
        <f aca="false">E756</f>
        <v>If the vehicle is equipped with start/stop technology, the recommended battery is ENERGIZER AGM</v>
      </c>
      <c r="J756" s="29" t="n">
        <v>2002</v>
      </c>
      <c r="K756" s="29" t="n">
        <f aca="false">VLOOKUP(G756,model!$F$2:$K$620,6,0)</f>
        <v>615</v>
      </c>
      <c r="L756" s="20" t="e">
        <f aca="false">VLOOKUP(E756,product_2!$B$2:$C$46,2,0)</f>
        <v>#N/A</v>
      </c>
    </row>
    <row r="757" s="29" customFormat="true" ht="13.8" hidden="false" customHeight="false" outlineLevel="0" collapsed="false">
      <c r="A757" s="43" t="s">
        <v>43</v>
      </c>
      <c r="B757" s="20" t="s">
        <v>710</v>
      </c>
      <c r="C757" s="20"/>
      <c r="D757" s="33" t="s">
        <v>726</v>
      </c>
      <c r="E757" s="34" t="s">
        <v>802</v>
      </c>
      <c r="F757" s="29" t="str">
        <f aca="false">SUBSTITUTE(A757," ","_")&amp;"_"&amp;SUBSTITUTE(B757," ","_")&amp;"_"&amp;SUBSTITUTE(C757," ","_")&amp;"_"&amp;SUBSTITUTE(D757," ","_")</f>
        <v>VOLVO_V70__DIN55</v>
      </c>
      <c r="G757" s="29" t="str">
        <f aca="false">SUBSTITUTE(A757," ","_")&amp;"_"&amp;SUBSTITUTE(B757," ","_")&amp;"_"&amp;SUBSTITUTE(C757," ","_")</f>
        <v>VOLVO_V70_</v>
      </c>
      <c r="H757" s="20" t="str">
        <f aca="false">D757</f>
        <v>DIN55</v>
      </c>
      <c r="I757" s="20" t="str">
        <f aca="false">E757</f>
        <v>If the vehicle is equipped with start/stop technology, the recommended battery is ENERGIZER AGM</v>
      </c>
      <c r="J757" s="29" t="n">
        <v>2002</v>
      </c>
      <c r="K757" s="29" t="n">
        <f aca="false">VLOOKUP(G757,model!$F$2:$K$620,6,0)</f>
        <v>616</v>
      </c>
      <c r="L757" s="20" t="e">
        <f aca="false">VLOOKUP(E757,product_2!$B$2:$C$46,2,0)</f>
        <v>#N/A</v>
      </c>
    </row>
    <row r="758" s="29" customFormat="true" ht="13.8" hidden="false" customHeight="false" outlineLevel="0" collapsed="false">
      <c r="A758" s="43" t="s">
        <v>43</v>
      </c>
      <c r="B758" s="20" t="s">
        <v>711</v>
      </c>
      <c r="C758" s="20"/>
      <c r="D758" s="33" t="s">
        <v>726</v>
      </c>
      <c r="E758" s="34" t="s">
        <v>802</v>
      </c>
      <c r="F758" s="29" t="str">
        <f aca="false">SUBSTITUTE(A758," ","_")&amp;"_"&amp;SUBSTITUTE(B758," ","_")&amp;"_"&amp;SUBSTITUTE(C758," ","_")&amp;"_"&amp;SUBSTITUTE(D758," ","_")</f>
        <v>VOLVO_XC60__DIN55</v>
      </c>
      <c r="G758" s="29" t="str">
        <f aca="false">SUBSTITUTE(A758," ","_")&amp;"_"&amp;SUBSTITUTE(B758," ","_")&amp;"_"&amp;SUBSTITUTE(C758," ","_")</f>
        <v>VOLVO_XC60_</v>
      </c>
      <c r="H758" s="20" t="str">
        <f aca="false">D758</f>
        <v>DIN55</v>
      </c>
      <c r="I758" s="20" t="str">
        <f aca="false">E758</f>
        <v>If the vehicle is equipped with start/stop technology, the recommended battery is ENERGIZER AGM</v>
      </c>
      <c r="J758" s="29" t="n">
        <v>2002</v>
      </c>
      <c r="K758" s="29" t="n">
        <f aca="false">VLOOKUP(G758,model!$F$2:$K$620,6,0)</f>
        <v>617</v>
      </c>
      <c r="L758" s="20" t="e">
        <f aca="false">VLOOKUP(E758,product_2!$B$2:$C$46,2,0)</f>
        <v>#N/A</v>
      </c>
    </row>
    <row r="759" s="29" customFormat="true" ht="13.8" hidden="false" customHeight="false" outlineLevel="0" collapsed="false">
      <c r="A759" s="43" t="s">
        <v>43</v>
      </c>
      <c r="B759" s="20" t="s">
        <v>712</v>
      </c>
      <c r="C759" s="20" t="s">
        <v>223</v>
      </c>
      <c r="D759" s="33" t="s">
        <v>723</v>
      </c>
      <c r="E759" s="34" t="s">
        <v>802</v>
      </c>
      <c r="F759" s="29" t="str">
        <f aca="false">SUBSTITUTE(A759," ","_")&amp;"_"&amp;SUBSTITUTE(B759," ","_")&amp;"_"&amp;SUBSTITUTE(C759," ","_")&amp;"_"&amp;SUBSTITUTE(D759," ","_")</f>
        <v>VOLVO_XC70_2005_-_on_DIN88</v>
      </c>
      <c r="G759" s="29" t="str">
        <f aca="false">SUBSTITUTE(A759," ","_")&amp;"_"&amp;SUBSTITUTE(B759," ","_")&amp;"_"&amp;SUBSTITUTE(C759," ","_")</f>
        <v>VOLVO_XC70_2005_-_on</v>
      </c>
      <c r="H759" s="20" t="str">
        <f aca="false">D759</f>
        <v>DIN88</v>
      </c>
      <c r="I759" s="20" t="str">
        <f aca="false">E759</f>
        <v>If the vehicle is equipped with start/stop technology, the recommended battery is ENERGIZER AGM</v>
      </c>
      <c r="J759" s="29" t="n">
        <v>2003</v>
      </c>
      <c r="K759" s="29" t="n">
        <f aca="false">VLOOKUP(G759,model!$F$2:$K$620,6,0)</f>
        <v>618</v>
      </c>
      <c r="L759" s="20" t="e">
        <f aca="false">VLOOKUP(E759,product_2!$B$2:$C$46,2,0)</f>
        <v>#N/A</v>
      </c>
    </row>
    <row r="760" s="29" customFormat="true" ht="13.8" hidden="false" customHeight="false" outlineLevel="0" collapsed="false">
      <c r="A760" s="43" t="s">
        <v>43</v>
      </c>
      <c r="B760" s="30" t="s">
        <v>713</v>
      </c>
      <c r="C760" s="30" t="s">
        <v>223</v>
      </c>
      <c r="D760" s="37" t="s">
        <v>723</v>
      </c>
      <c r="E760" s="34" t="s">
        <v>802</v>
      </c>
      <c r="F760" s="29" t="str">
        <f aca="false">SUBSTITUTE(A760," ","_")&amp;"_"&amp;SUBSTITUTE(B760," ","_")&amp;"_"&amp;SUBSTITUTE(C760," ","_")&amp;"_"&amp;SUBSTITUTE(D760," ","_")</f>
        <v>VOLVO_XC90_2005_-_on_DIN88</v>
      </c>
      <c r="G760" s="29" t="str">
        <f aca="false">SUBSTITUTE(A760," ","_")&amp;"_"&amp;SUBSTITUTE(B760," ","_")&amp;"_"&amp;SUBSTITUTE(C760," ","_")</f>
        <v>VOLVO_XC90_2005_-_on</v>
      </c>
      <c r="H760" s="20" t="str">
        <f aca="false">D760</f>
        <v>DIN88</v>
      </c>
      <c r="I760" s="20" t="str">
        <f aca="false">E760</f>
        <v>If the vehicle is equipped with start/stop technology, the recommended battery is ENERGIZER AGM</v>
      </c>
      <c r="J760" s="29" t="n">
        <v>2003</v>
      </c>
      <c r="K760" s="29" t="n">
        <f aca="false">VLOOKUP(G760,model!$F$2:$K$620,6,0)</f>
        <v>619</v>
      </c>
      <c r="L760" s="20" t="e">
        <f aca="false">VLOOKUP(E760,product_2!$B$2:$C$46,2,0)</f>
        <v>#N/A</v>
      </c>
    </row>
    <row r="761" s="29" customFormat="true" ht="13.8" hidden="false" customHeight="false" outlineLevel="0" collapsed="false">
      <c r="A761" s="20"/>
      <c r="B761" s="20"/>
      <c r="C761" s="20"/>
      <c r="D761" s="20"/>
      <c r="E761" s="20"/>
      <c r="F761" s="29" t="str">
        <f aca="false">SUBSTITUTE(A761," ","_")&amp;"_"&amp;SUBSTITUTE(B761," ","_")&amp;"_"&amp;SUBSTITUTE(C761," ","_")&amp;"_"&amp;SUBSTITUTE(D761," ","_")</f>
        <v>___</v>
      </c>
      <c r="G761" s="29" t="str">
        <f aca="false">SUBSTITUTE(A761," ","_")&amp;"_"&amp;SUBSTITUTE(B761," ","_")&amp;"_"&amp;SUBSTITUTE(C761," ","_")</f>
        <v>__</v>
      </c>
      <c r="H761" s="20"/>
      <c r="I761" s="20"/>
      <c r="K761" s="29" t="e">
        <f aca="false">VLOOKUP(G761,model!$F$2:$K$620,6,0)</f>
        <v>#N/A</v>
      </c>
      <c r="L761" s="20" t="e">
        <f aca="false">VLOOKUP(E761,product_2!$B$2:$C$46,2,0)</f>
        <v>#N/A</v>
      </c>
    </row>
    <row r="762" s="31" customFormat="true" ht="13.8" hidden="false" customHeight="false" outlineLevel="0" collapsed="false">
      <c r="F762" s="29" t="str">
        <f aca="false">SUBSTITUTE(A762," ","_")&amp;"_"&amp;SUBSTITUTE(B762," ","_")&amp;"_"&amp;SUBSTITUTE(C762," ","_")&amp;"_"&amp;SUBSTITUTE(D762," ","_")</f>
        <v>___</v>
      </c>
      <c r="G762" s="29" t="str">
        <f aca="false">SUBSTITUTE(A762," ","_")&amp;"_"&amp;SUBSTITUTE(B762," ","_")&amp;"_"&amp;SUBSTITUTE(C762," ","_")</f>
        <v>__</v>
      </c>
      <c r="H762" s="20"/>
      <c r="I762" s="20"/>
      <c r="K762" s="29" t="e">
        <f aca="false">VLOOKUP(G762,model!$F$2:$K$620,6,0)</f>
        <v>#N/A</v>
      </c>
      <c r="L762" s="20" t="e">
        <f aca="false">VLOOKUP(E762,product_2!$B$2:$C$46,2,0)</f>
        <v>#N/A</v>
      </c>
    </row>
    <row r="763" s="29" customFormat="true" ht="13.8" hidden="false" customHeight="false" outlineLevel="0" collapsed="false">
      <c r="A763" s="32" t="s">
        <v>41</v>
      </c>
      <c r="B763" s="32"/>
      <c r="F763" s="29" t="str">
        <f aca="false">SUBSTITUTE(A763," ","_")&amp;"_"&amp;SUBSTITUTE(B763," ","_")&amp;"_"&amp;SUBSTITUTE(C763," ","_")&amp;"_"&amp;SUBSTITUTE(D763," ","_")</f>
        <v>TOYOTA___</v>
      </c>
      <c r="G763" s="29" t="str">
        <f aca="false">SUBSTITUTE(A763," ","_")&amp;"_"&amp;SUBSTITUTE(B763," ","_")&amp;"_"&amp;SUBSTITUTE(C763," ","_")</f>
        <v>TOYOTA__</v>
      </c>
      <c r="H763" s="20"/>
      <c r="I763" s="20"/>
      <c r="K763" s="29" t="e">
        <f aca="false">VLOOKUP(G763,model!$F$2:$K$620,6,0)</f>
        <v>#N/A</v>
      </c>
      <c r="L763" s="20" t="e">
        <f aca="false">VLOOKUP(E763,product_2!$B$2:$C$46,2,0)</f>
        <v>#N/A</v>
      </c>
    </row>
    <row r="764" s="29" customFormat="true" ht="13.8" hidden="false" customHeight="false" outlineLevel="0" collapsed="false">
      <c r="F764" s="29" t="str">
        <f aca="false">SUBSTITUTE(A764," ","_")&amp;"_"&amp;SUBSTITUTE(B764," ","_")&amp;"_"&amp;SUBSTITUTE(C764," ","_")&amp;"_"&amp;SUBSTITUTE(D764," ","_")</f>
        <v>___</v>
      </c>
      <c r="G764" s="29" t="str">
        <f aca="false">SUBSTITUTE(A764," ","_")&amp;"_"&amp;SUBSTITUTE(B764," ","_")&amp;"_"&amp;SUBSTITUTE(C764," ","_")</f>
        <v>__</v>
      </c>
      <c r="H764" s="20"/>
      <c r="I764" s="20"/>
      <c r="K764" s="29" t="e">
        <f aca="false">VLOOKUP(G764,model!$F$2:$K$620,6,0)</f>
        <v>#N/A</v>
      </c>
      <c r="L764" s="20" t="e">
        <f aca="false">VLOOKUP(E764,product_2!$B$2:$C$46,2,0)</f>
        <v>#N/A</v>
      </c>
    </row>
    <row r="765" s="29" customFormat="true" ht="13.8" hidden="false" customHeight="false" outlineLevel="0" collapsed="false">
      <c r="A765" s="20" t="s">
        <v>801</v>
      </c>
      <c r="B765" s="20" t="s">
        <v>788</v>
      </c>
      <c r="C765" s="20" t="s">
        <v>790</v>
      </c>
      <c r="D765" s="20" t="s">
        <v>791</v>
      </c>
      <c r="E765" s="20" t="s">
        <v>792</v>
      </c>
      <c r="F765" s="29" t="str">
        <f aca="false">SUBSTITUTE(A765," ","_")&amp;"_"&amp;SUBSTITUTE(B765," ","_")&amp;"_"&amp;SUBSTITUTE(C765," ","_")&amp;"_"&amp;SUBSTITUTE(D765," ","_")</f>
        <v>Brand__Make_Year_Model_OE_Battery_</v>
      </c>
      <c r="G765" s="29" t="str">
        <f aca="false">SUBSTITUTE(A765," ","_")&amp;"_"&amp;SUBSTITUTE(B765," ","_")&amp;"_"&amp;SUBSTITUTE(C765," ","_")</f>
        <v>Brand__Make_Year_Model</v>
      </c>
      <c r="H765" s="20" t="str">
        <f aca="false">D765</f>
        <v>OE Battery</v>
      </c>
      <c r="I765" s="20" t="str">
        <f aca="false">E765</f>
        <v>Energizer Replacement</v>
      </c>
      <c r="K765" s="29" t="e">
        <f aca="false">VLOOKUP(G765,model!$F$2:$K$620,6,0)</f>
        <v>#N/A</v>
      </c>
      <c r="L765" s="20" t="e">
        <f aca="false">VLOOKUP(E765,product_2!$B$2:$C$46,2,0)</f>
        <v>#N/A</v>
      </c>
    </row>
    <row r="766" s="29" customFormat="true" ht="13.8" hidden="false" customHeight="false" outlineLevel="0" collapsed="false">
      <c r="A766" s="41"/>
      <c r="B766" s="41"/>
      <c r="C766" s="41"/>
      <c r="D766" s="41"/>
      <c r="E766" s="41"/>
      <c r="F766" s="29" t="str">
        <f aca="false">SUBSTITUTE(A766," ","_")&amp;"_"&amp;SUBSTITUTE(B766," ","_")&amp;"_"&amp;SUBSTITUTE(C766," ","_")&amp;"_"&amp;SUBSTITUTE(D766," ","_")</f>
        <v>___</v>
      </c>
      <c r="G766" s="29" t="str">
        <f aca="false">SUBSTITUTE(A766," ","_")&amp;"_"&amp;SUBSTITUTE(B766," ","_")&amp;"_"&amp;SUBSTITUTE(C766," ","_")</f>
        <v>__</v>
      </c>
      <c r="H766" s="20"/>
      <c r="I766" s="20"/>
      <c r="K766" s="29" t="e">
        <f aca="false">VLOOKUP(G766,model!$F$2:$K$620,6,0)</f>
        <v>#N/A</v>
      </c>
      <c r="L766" s="20" t="e">
        <f aca="false">VLOOKUP(E766,product_2!$B$2:$C$46,2,0)</f>
        <v>#N/A</v>
      </c>
    </row>
    <row r="767" s="29" customFormat="true" ht="13.8" hidden="false" customHeight="false" outlineLevel="0" collapsed="false">
      <c r="A767" s="32" t="s">
        <v>41</v>
      </c>
      <c r="B767" s="20" t="s">
        <v>653</v>
      </c>
      <c r="C767" s="20" t="s">
        <v>91</v>
      </c>
      <c r="D767" s="20" t="s">
        <v>720</v>
      </c>
      <c r="E767" s="20" t="s">
        <v>799</v>
      </c>
      <c r="F767" s="29" t="str">
        <f aca="false">SUBSTITUTE(A767," ","_")&amp;"_"&amp;SUBSTITUTE(B767," ","_")&amp;"_"&amp;SUBSTITUTE(C767," ","_")&amp;"_"&amp;SUBSTITUTE(D767," ","_")</f>
        <v>TOYOTA_Echo_2000_-_on_NS60</v>
      </c>
      <c r="G767" s="29" t="str">
        <f aca="false">SUBSTITUTE(A767," ","_")&amp;"_"&amp;SUBSTITUTE(B767," ","_")&amp;"_"&amp;SUBSTITUTE(C767," ","_")</f>
        <v>TOYOTA_Echo_2000_-_on</v>
      </c>
      <c r="H767" s="20" t="str">
        <f aca="false">D767</f>
        <v>NS60</v>
      </c>
      <c r="I767" s="20" t="str">
        <f aca="false">E767</f>
        <v>B24LS</v>
      </c>
      <c r="J767" s="29" t="n">
        <v>1985</v>
      </c>
      <c r="K767" s="29" t="n">
        <f aca="false">VLOOKUP(G767,model!$F$2:$K$620,6,0)</f>
        <v>555</v>
      </c>
      <c r="L767" s="20" t="n">
        <f aca="false">VLOOKUP(E767,product_2!$B$2:$C$46,2,0)</f>
        <v>0</v>
      </c>
    </row>
    <row r="768" s="29" customFormat="true" ht="13.8" hidden="false" customHeight="false" outlineLevel="0" collapsed="false">
      <c r="A768" s="32" t="s">
        <v>41</v>
      </c>
      <c r="B768" s="20" t="s">
        <v>654</v>
      </c>
      <c r="C768" s="20" t="s">
        <v>223</v>
      </c>
      <c r="D768" s="20" t="s">
        <v>718</v>
      </c>
      <c r="E768" s="20" t="s">
        <v>797</v>
      </c>
      <c r="F768" s="29" t="str">
        <f aca="false">SUBSTITUTE(A768," ","_")&amp;"_"&amp;SUBSTITUTE(B768," ","_")&amp;"_"&amp;SUBSTITUTE(C768," ","_")&amp;"_"&amp;SUBSTITUTE(D768," ","_")</f>
        <v>TOYOTA_Fortuner_(Diesel)_2005_-_on_N70</v>
      </c>
      <c r="G768" s="29" t="str">
        <f aca="false">SUBSTITUTE(A768," ","_")&amp;"_"&amp;SUBSTITUTE(B768," ","_")&amp;"_"&amp;SUBSTITUTE(C768," ","_")</f>
        <v>TOYOTA_Fortuner_(Diesel)_2005_-_on</v>
      </c>
      <c r="H768" s="20" t="str">
        <f aca="false">D768</f>
        <v>N70</v>
      </c>
      <c r="I768" s="20" t="str">
        <f aca="false">E768</f>
        <v>D31L</v>
      </c>
      <c r="K768" s="29" t="n">
        <f aca="false">VLOOKUP(G768,model!$F$2:$K$620,6,0)</f>
        <v>556</v>
      </c>
      <c r="L768" s="20" t="n">
        <f aca="false">VLOOKUP(E768,product_2!$B$2:$C$46,2,0)</f>
        <v>0</v>
      </c>
    </row>
    <row r="769" s="29" customFormat="true" ht="13.8" hidden="false" customHeight="false" outlineLevel="0" collapsed="false">
      <c r="A769" s="32" t="s">
        <v>41</v>
      </c>
      <c r="B769" s="20" t="s">
        <v>655</v>
      </c>
      <c r="C769" s="20" t="s">
        <v>318</v>
      </c>
      <c r="D769" s="20" t="s">
        <v>739</v>
      </c>
      <c r="E769" s="20" t="s">
        <v>805</v>
      </c>
      <c r="F769" s="29" t="str">
        <f aca="false">SUBSTITUTE(A769," ","_")&amp;"_"&amp;SUBSTITUTE(B769," ","_")&amp;"_"&amp;SUBSTITUTE(C769," ","_")&amp;"_"&amp;SUBSTITUTE(D769," ","_")</f>
        <v>TOYOTA_Fortuner_(Gas)_2006_-_on_N50L</v>
      </c>
      <c r="G769" s="29" t="str">
        <f aca="false">SUBSTITUTE(A769," ","_")&amp;"_"&amp;SUBSTITUTE(B769," ","_")&amp;"_"&amp;SUBSTITUTE(C769," ","_")</f>
        <v>TOYOTA_Fortuner_(Gas)_2006_-_on</v>
      </c>
      <c r="H769" s="20" t="str">
        <f aca="false">D769</f>
        <v>N50L</v>
      </c>
      <c r="I769" s="20" t="str">
        <f aca="false">E769</f>
        <v>D26L</v>
      </c>
      <c r="K769" s="29" t="n">
        <f aca="false">VLOOKUP(G769,model!$F$2:$K$620,6,0)</f>
        <v>557</v>
      </c>
      <c r="L769" s="20" t="n">
        <f aca="false">VLOOKUP(E769,product_2!$B$2:$C$46,2,0)</f>
        <v>0</v>
      </c>
    </row>
    <row r="770" s="29" customFormat="true" ht="13.8" hidden="false" customHeight="false" outlineLevel="0" collapsed="false">
      <c r="A770" s="32" t="s">
        <v>41</v>
      </c>
      <c r="B770" s="20" t="s">
        <v>654</v>
      </c>
      <c r="C770" s="20" t="n">
        <v>2016</v>
      </c>
      <c r="D770" s="20" t="s">
        <v>758</v>
      </c>
      <c r="E770" s="20" t="s">
        <v>758</v>
      </c>
      <c r="F770" s="29" t="str">
        <f aca="false">SUBSTITUTE(A770," ","_")&amp;"_"&amp;SUBSTITUTE(B770," ","_")&amp;"_"&amp;SUBSTITUTE(C770," ","_")&amp;"_"&amp;SUBSTITUTE(D770," ","_")</f>
        <v>TOYOTA_Fortuner_(Diesel)_2016_DIN66H</v>
      </c>
      <c r="G770" s="29" t="str">
        <f aca="false">SUBSTITUTE(A770," ","_")&amp;"_"&amp;SUBSTITUTE(B770," ","_")&amp;"_"&amp;SUBSTITUTE(C770," ","_")</f>
        <v>TOYOTA_Fortuner_(Diesel)_2016</v>
      </c>
      <c r="H770" s="20" t="str">
        <f aca="false">D770</f>
        <v>DIN66H</v>
      </c>
      <c r="I770" s="20" t="str">
        <f aca="false">E770</f>
        <v>DIN66H</v>
      </c>
      <c r="K770" s="29" t="n">
        <f aca="false">VLOOKUP(G770,model!$F$2:$K$620,6,0)</f>
        <v>558</v>
      </c>
      <c r="L770" s="20" t="n">
        <f aca="false">VLOOKUP(E770,product_2!$B$2:$C$46,2,0)</f>
        <v>0</v>
      </c>
    </row>
    <row r="771" s="29" customFormat="true" ht="13.8" hidden="false" customHeight="false" outlineLevel="0" collapsed="false">
      <c r="A771" s="32" t="s">
        <v>41</v>
      </c>
      <c r="B771" s="20" t="s">
        <v>656</v>
      </c>
      <c r="C771" s="20" t="s">
        <v>185</v>
      </c>
      <c r="D771" s="20" t="s">
        <v>718</v>
      </c>
      <c r="E771" s="20" t="s">
        <v>797</v>
      </c>
      <c r="F771" s="29" t="str">
        <f aca="false">SUBSTITUTE(A771," ","_")&amp;"_"&amp;SUBSTITUTE(B771," ","_")&amp;"_"&amp;SUBSTITUTE(C771," ","_")&amp;"_"&amp;SUBSTITUTE(D771," ","_")</f>
        <v>TOYOTA_HI_Ace_(Diesel)_1999_-_on_N70</v>
      </c>
      <c r="G771" s="29" t="str">
        <f aca="false">SUBSTITUTE(A771," ","_")&amp;"_"&amp;SUBSTITUTE(B771," ","_")&amp;"_"&amp;SUBSTITUTE(C771," ","_")</f>
        <v>TOYOTA_HI_Ace_(Diesel)_1999_-_on</v>
      </c>
      <c r="H771" s="20" t="str">
        <f aca="false">D771</f>
        <v>N70</v>
      </c>
      <c r="I771" s="20" t="str">
        <f aca="false">E771</f>
        <v>D31L</v>
      </c>
      <c r="K771" s="29" t="n">
        <f aca="false">VLOOKUP(G771,model!$F$2:$K$620,6,0)</f>
        <v>559</v>
      </c>
      <c r="L771" s="20" t="n">
        <f aca="false">VLOOKUP(E771,product_2!$B$2:$C$46,2,0)</f>
        <v>0</v>
      </c>
    </row>
    <row r="772" s="29" customFormat="true" ht="13.8" hidden="false" customHeight="false" outlineLevel="0" collapsed="false">
      <c r="A772" s="32" t="s">
        <v>41</v>
      </c>
      <c r="B772" s="20" t="s">
        <v>657</v>
      </c>
      <c r="C772" s="20" t="s">
        <v>658</v>
      </c>
      <c r="D772" s="20" t="s">
        <v>728</v>
      </c>
      <c r="E772" s="20" t="s">
        <v>805</v>
      </c>
      <c r="F772" s="29" t="str">
        <f aca="false">SUBSTITUTE(A772," ","_")&amp;"_"&amp;SUBSTITUTE(B772," ","_")&amp;"_"&amp;SUBSTITUTE(C772," ","_")&amp;"_"&amp;SUBSTITUTE(D772," ","_")</f>
        <v>TOYOTA_HI_Ace_(Gasoline)_1994_-_on_N50</v>
      </c>
      <c r="G772" s="29" t="str">
        <f aca="false">SUBSTITUTE(A772," ","_")&amp;"_"&amp;SUBSTITUTE(B772," ","_")&amp;"_"&amp;SUBSTITUTE(C772," ","_")</f>
        <v>TOYOTA_HI_Ace_(Gasoline)_1994_-_on</v>
      </c>
      <c r="H772" s="20" t="str">
        <f aca="false">D772</f>
        <v>N50</v>
      </c>
      <c r="I772" s="20" t="str">
        <f aca="false">E772</f>
        <v>D26L</v>
      </c>
      <c r="K772" s="29" t="n">
        <f aca="false">VLOOKUP(G772,model!$F$2:$K$620,6,0)</f>
        <v>560</v>
      </c>
      <c r="L772" s="20" t="n">
        <f aca="false">VLOOKUP(E772,product_2!$B$2:$C$46,2,0)</f>
        <v>0</v>
      </c>
    </row>
    <row r="773" s="29" customFormat="true" ht="13.8" hidden="false" customHeight="false" outlineLevel="0" collapsed="false">
      <c r="A773" s="32" t="s">
        <v>41</v>
      </c>
      <c r="B773" s="20" t="s">
        <v>659</v>
      </c>
      <c r="C773" s="20" t="s">
        <v>185</v>
      </c>
      <c r="D773" s="20" t="s">
        <v>728</v>
      </c>
      <c r="E773" s="20" t="s">
        <v>825</v>
      </c>
      <c r="F773" s="29" t="str">
        <f aca="false">SUBSTITUTE(A773," ","_")&amp;"_"&amp;SUBSTITUTE(B773," ","_")&amp;"_"&amp;SUBSTITUTE(C773," ","_")&amp;"_"&amp;SUBSTITUTE(D773," ","_")</f>
        <v>TOYOTA_HI_Ace_Grandia_1999_-_on_N50</v>
      </c>
      <c r="G773" s="29" t="str">
        <f aca="false">SUBSTITUTE(A773," ","_")&amp;"_"&amp;SUBSTITUTE(B773," ","_")&amp;"_"&amp;SUBSTITUTE(C773," ","_")</f>
        <v>TOYOTA_HI_Ace_Grandia_1999_-_on</v>
      </c>
      <c r="H773" s="20" t="str">
        <f aca="false">D773</f>
        <v>N50</v>
      </c>
      <c r="I773" s="20" t="str">
        <f aca="false">E773</f>
        <v>D26R</v>
      </c>
      <c r="K773" s="29" t="n">
        <f aca="false">VLOOKUP(G773,model!$F$2:$K$620,6,0)</f>
        <v>561</v>
      </c>
      <c r="L773" s="20" t="n">
        <f aca="false">VLOOKUP(E773,product_2!$B$2:$C$46,2,0)</f>
        <v>0</v>
      </c>
    </row>
    <row r="774" s="29" customFormat="true" ht="13.8" hidden="false" customHeight="false" outlineLevel="0" collapsed="false">
      <c r="A774" s="32" t="s">
        <v>41</v>
      </c>
      <c r="B774" s="20" t="s">
        <v>660</v>
      </c>
      <c r="C774" s="20" t="s">
        <v>318</v>
      </c>
      <c r="D774" s="20" t="s">
        <v>728</v>
      </c>
      <c r="E774" s="20" t="s">
        <v>805</v>
      </c>
      <c r="F774" s="29" t="str">
        <f aca="false">SUBSTITUTE(A774," ","_")&amp;"_"&amp;SUBSTITUTE(B774," ","_")&amp;"_"&amp;SUBSTITUTE(C774," ","_")&amp;"_"&amp;SUBSTITUTE(D774," ","_")</f>
        <v>TOYOTA_HI_Ace_(All_Trims)_2006_-_on_N50</v>
      </c>
      <c r="G774" s="29" t="str">
        <f aca="false">SUBSTITUTE(A774," ","_")&amp;"_"&amp;SUBSTITUTE(B774," ","_")&amp;"_"&amp;SUBSTITUTE(C774," ","_")</f>
        <v>TOYOTA_HI_Ace_(All_Trims)_2006_-_on</v>
      </c>
      <c r="H774" s="20" t="str">
        <f aca="false">D774</f>
        <v>N50</v>
      </c>
      <c r="I774" s="20" t="str">
        <f aca="false">E774</f>
        <v>D26L</v>
      </c>
      <c r="K774" s="29" t="n">
        <f aca="false">VLOOKUP(G774,model!$F$2:$K$620,6,0)</f>
        <v>562</v>
      </c>
      <c r="L774" s="20" t="n">
        <f aca="false">VLOOKUP(E774,product_2!$B$2:$C$46,2,0)</f>
        <v>0</v>
      </c>
    </row>
    <row r="775" s="29" customFormat="true" ht="13.8" hidden="false" customHeight="false" outlineLevel="0" collapsed="false">
      <c r="A775" s="32" t="s">
        <v>41</v>
      </c>
      <c r="B775" s="20" t="s">
        <v>661</v>
      </c>
      <c r="C775" s="20" t="s">
        <v>430</v>
      </c>
      <c r="D775" s="20" t="s">
        <v>728</v>
      </c>
      <c r="E775" s="20" t="s">
        <v>805</v>
      </c>
      <c r="F775" s="29" t="str">
        <f aca="false">SUBSTITUTE(A775," ","_")&amp;"_"&amp;SUBSTITUTE(B775," ","_")&amp;"_"&amp;SUBSTITUTE(C775," ","_")&amp;"_"&amp;SUBSTITUTE(D775," ","_")</f>
        <v>TOYOTA_HI_Lux_(Gasoline)_1993_-_on_N50</v>
      </c>
      <c r="G775" s="29" t="str">
        <f aca="false">SUBSTITUTE(A775," ","_")&amp;"_"&amp;SUBSTITUTE(B775," ","_")&amp;"_"&amp;SUBSTITUTE(C775," ","_")</f>
        <v>TOYOTA_HI_Lux_(Gasoline)_1993_-_on</v>
      </c>
      <c r="H775" s="20" t="str">
        <f aca="false">D775</f>
        <v>N50</v>
      </c>
      <c r="I775" s="20" t="str">
        <f aca="false">E775</f>
        <v>D26L</v>
      </c>
      <c r="K775" s="29" t="n">
        <f aca="false">VLOOKUP(G775,model!$F$2:$K$620,6,0)</f>
        <v>563</v>
      </c>
      <c r="L775" s="20" t="n">
        <f aca="false">VLOOKUP(E775,product_2!$B$2:$C$46,2,0)</f>
        <v>0</v>
      </c>
    </row>
    <row r="776" s="29" customFormat="true" ht="13.8" hidden="false" customHeight="false" outlineLevel="0" collapsed="false">
      <c r="A776" s="32" t="s">
        <v>41</v>
      </c>
      <c r="B776" s="20" t="s">
        <v>662</v>
      </c>
      <c r="C776" s="20" t="s">
        <v>430</v>
      </c>
      <c r="D776" s="20" t="s">
        <v>728</v>
      </c>
      <c r="E776" s="20" t="s">
        <v>805</v>
      </c>
      <c r="F776" s="29" t="str">
        <f aca="false">SUBSTITUTE(A776," ","_")&amp;"_"&amp;SUBSTITUTE(B776," ","_")&amp;"_"&amp;SUBSTITUTE(C776," ","_")&amp;"_"&amp;SUBSTITUTE(D776," ","_")</f>
        <v>TOYOTA_HI_Lux_4x4/_2x4_(Diesel)_1993_-_on_N50</v>
      </c>
      <c r="G776" s="29" t="str">
        <f aca="false">SUBSTITUTE(A776," ","_")&amp;"_"&amp;SUBSTITUTE(B776," ","_")&amp;"_"&amp;SUBSTITUTE(C776," ","_")</f>
        <v>TOYOTA_HI_Lux_4x4/_2x4_(Diesel)_1993_-_on</v>
      </c>
      <c r="H776" s="20" t="str">
        <f aca="false">D776</f>
        <v>N50</v>
      </c>
      <c r="I776" s="20" t="str">
        <f aca="false">E776</f>
        <v>D26L</v>
      </c>
      <c r="K776" s="29" t="n">
        <f aca="false">VLOOKUP(G776,model!$F$2:$K$620,6,0)</f>
        <v>564</v>
      </c>
      <c r="L776" s="20" t="n">
        <f aca="false">VLOOKUP(E776,product_2!$B$2:$C$46,2,0)</f>
        <v>0</v>
      </c>
    </row>
    <row r="777" s="29" customFormat="true" ht="13.8" hidden="false" customHeight="false" outlineLevel="0" collapsed="false">
      <c r="A777" s="32" t="s">
        <v>41</v>
      </c>
      <c r="B777" s="20" t="s">
        <v>663</v>
      </c>
      <c r="C777" s="20"/>
      <c r="D777" s="20" t="s">
        <v>718</v>
      </c>
      <c r="E777" s="20" t="s">
        <v>797</v>
      </c>
      <c r="F777" s="29" t="str">
        <f aca="false">SUBSTITUTE(A777," ","_")&amp;"_"&amp;SUBSTITUTE(B777," ","_")&amp;"_"&amp;SUBSTITUTE(C777," ","_")&amp;"_"&amp;SUBSTITUTE(D777," ","_")</f>
        <v>TOYOTA_HI-Lux__N70</v>
      </c>
      <c r="G777" s="29" t="str">
        <f aca="false">SUBSTITUTE(A777," ","_")&amp;"_"&amp;SUBSTITUTE(B777," ","_")&amp;"_"&amp;SUBSTITUTE(C777," ","_")</f>
        <v>TOYOTA_HI-Lux_</v>
      </c>
      <c r="H777" s="20" t="str">
        <f aca="false">D777</f>
        <v>N70</v>
      </c>
      <c r="I777" s="20" t="str">
        <f aca="false">E777</f>
        <v>D31L</v>
      </c>
      <c r="K777" s="29" t="n">
        <f aca="false">VLOOKUP(G777,model!$F$2:$K$620,6,0)</f>
        <v>565</v>
      </c>
      <c r="L777" s="20" t="n">
        <f aca="false">VLOOKUP(E777,product_2!$B$2:$C$46,2,0)</f>
        <v>0</v>
      </c>
    </row>
    <row r="778" s="29" customFormat="true" ht="13.8" hidden="false" customHeight="false" outlineLevel="0" collapsed="false">
      <c r="A778" s="32" t="s">
        <v>41</v>
      </c>
      <c r="B778" s="20" t="s">
        <v>664</v>
      </c>
      <c r="C778" s="20" t="n">
        <v>2015</v>
      </c>
      <c r="D778" s="20" t="s">
        <v>758</v>
      </c>
      <c r="E778" s="20" t="s">
        <v>758</v>
      </c>
      <c r="F778" s="29" t="str">
        <f aca="false">SUBSTITUTE(A778," ","_")&amp;"_"&amp;SUBSTITUTE(B778," ","_")&amp;"_"&amp;SUBSTITUTE(C778," ","_")&amp;"_"&amp;SUBSTITUTE(D778," ","_")</f>
        <v>TOYOTA_Hilux_2.4/2.8Li_2015_DIN66H</v>
      </c>
      <c r="G778" s="29" t="str">
        <f aca="false">SUBSTITUTE(A778," ","_")&amp;"_"&amp;SUBSTITUTE(B778," ","_")&amp;"_"&amp;SUBSTITUTE(C778," ","_")</f>
        <v>TOYOTA_Hilux_2.4/2.8Li_2015</v>
      </c>
      <c r="H778" s="20" t="str">
        <f aca="false">D778</f>
        <v>DIN66H</v>
      </c>
      <c r="I778" s="20" t="str">
        <f aca="false">E778</f>
        <v>DIN66H</v>
      </c>
      <c r="K778" s="29" t="n">
        <f aca="false">VLOOKUP(G778,model!$F$2:$K$620,6,0)</f>
        <v>566</v>
      </c>
      <c r="L778" s="20" t="n">
        <f aca="false">VLOOKUP(E778,product_2!$B$2:$C$46,2,0)</f>
        <v>0</v>
      </c>
    </row>
    <row r="779" s="29" customFormat="true" ht="13.8" hidden="false" customHeight="false" outlineLevel="0" collapsed="false">
      <c r="A779" s="32" t="s">
        <v>41</v>
      </c>
      <c r="B779" s="20" t="s">
        <v>665</v>
      </c>
      <c r="C779" s="20" t="s">
        <v>223</v>
      </c>
      <c r="D779" s="20" t="s">
        <v>728</v>
      </c>
      <c r="E779" s="20" t="s">
        <v>798</v>
      </c>
      <c r="F779" s="29" t="str">
        <f aca="false">SUBSTITUTE(A779," ","_")&amp;"_"&amp;SUBSTITUTE(B779," ","_")&amp;"_"&amp;SUBSTITUTE(C779," ","_")&amp;"_"&amp;SUBSTITUTE(D779," ","_")</f>
        <v>TOYOTA_Innova_(V-Type)_2005_-_on_N50</v>
      </c>
      <c r="G779" s="29" t="str">
        <f aca="false">SUBSTITUTE(A779," ","_")&amp;"_"&amp;SUBSTITUTE(B779," ","_")&amp;"_"&amp;SUBSTITUTE(C779," ","_")</f>
        <v>TOYOTA_Innova_(V-Type)_2005_-_on</v>
      </c>
      <c r="H779" s="20" t="str">
        <f aca="false">D779</f>
        <v>N50</v>
      </c>
      <c r="I779" s="20" t="str">
        <f aca="false">E779</f>
        <v>D23L</v>
      </c>
      <c r="K779" s="29" t="n">
        <f aca="false">VLOOKUP(G779,model!$F$2:$K$620,6,0)</f>
        <v>567</v>
      </c>
      <c r="L779" s="20" t="n">
        <f aca="false">VLOOKUP(E779,product_2!$B$2:$C$46,2,0)</f>
        <v>0</v>
      </c>
    </row>
    <row r="780" s="29" customFormat="true" ht="13.8" hidden="false" customHeight="false" outlineLevel="0" collapsed="false">
      <c r="A780" s="32" t="s">
        <v>41</v>
      </c>
      <c r="B780" s="20" t="s">
        <v>666</v>
      </c>
      <c r="C780" s="20" t="s">
        <v>223</v>
      </c>
      <c r="D780" s="20" t="s">
        <v>728</v>
      </c>
      <c r="E780" s="20" t="s">
        <v>798</v>
      </c>
      <c r="F780" s="29" t="str">
        <f aca="false">SUBSTITUTE(A780," ","_")&amp;"_"&amp;SUBSTITUTE(B780," ","_")&amp;"_"&amp;SUBSTITUTE(C780," ","_")&amp;"_"&amp;SUBSTITUTE(D780," ","_")</f>
        <v>TOYOTA_Innova_(G-Type)_2005_-_on_N50</v>
      </c>
      <c r="G780" s="29" t="str">
        <f aca="false">SUBSTITUTE(A780," ","_")&amp;"_"&amp;SUBSTITUTE(B780," ","_")&amp;"_"&amp;SUBSTITUTE(C780," ","_")</f>
        <v>TOYOTA_Innova_(G-Type)_2005_-_on</v>
      </c>
      <c r="H780" s="20" t="str">
        <f aca="false">D780</f>
        <v>N50</v>
      </c>
      <c r="I780" s="20" t="str">
        <f aca="false">E780</f>
        <v>D23L</v>
      </c>
      <c r="K780" s="29" t="n">
        <f aca="false">VLOOKUP(G780,model!$F$2:$K$620,6,0)</f>
        <v>568</v>
      </c>
      <c r="L780" s="20" t="n">
        <f aca="false">VLOOKUP(E780,product_2!$B$2:$C$46,2,0)</f>
        <v>0</v>
      </c>
    </row>
    <row r="781" s="29" customFormat="true" ht="13.8" hidden="false" customHeight="false" outlineLevel="0" collapsed="false">
      <c r="A781" s="32" t="s">
        <v>41</v>
      </c>
      <c r="B781" s="20" t="s">
        <v>667</v>
      </c>
      <c r="C781" s="20" t="s">
        <v>223</v>
      </c>
      <c r="D781" s="20" t="s">
        <v>728</v>
      </c>
      <c r="E781" s="20" t="s">
        <v>798</v>
      </c>
      <c r="F781" s="29" t="str">
        <f aca="false">SUBSTITUTE(A781," ","_")&amp;"_"&amp;SUBSTITUTE(B781," ","_")&amp;"_"&amp;SUBSTITUTE(C781," ","_")&amp;"_"&amp;SUBSTITUTE(D781," ","_")</f>
        <v>TOYOTA_Innova_(E-Type)_2005_-_on_N50</v>
      </c>
      <c r="G781" s="29" t="str">
        <f aca="false">SUBSTITUTE(A781," ","_")&amp;"_"&amp;SUBSTITUTE(B781," ","_")&amp;"_"&amp;SUBSTITUTE(C781," ","_")</f>
        <v>TOYOTA_Innova_(E-Type)_2005_-_on</v>
      </c>
      <c r="H781" s="20" t="str">
        <f aca="false">D781</f>
        <v>N50</v>
      </c>
      <c r="I781" s="20" t="str">
        <f aca="false">E781</f>
        <v>D23L</v>
      </c>
      <c r="K781" s="29" t="n">
        <f aca="false">VLOOKUP(G781,model!$F$2:$K$620,6,0)</f>
        <v>569</v>
      </c>
      <c r="L781" s="20" t="n">
        <f aca="false">VLOOKUP(E781,product_2!$B$2:$C$46,2,0)</f>
        <v>0</v>
      </c>
    </row>
    <row r="782" s="29" customFormat="true" ht="13.8" hidden="false" customHeight="false" outlineLevel="0" collapsed="false">
      <c r="A782" s="32" t="s">
        <v>41</v>
      </c>
      <c r="B782" s="20" t="s">
        <v>668</v>
      </c>
      <c r="C782" s="20" t="s">
        <v>223</v>
      </c>
      <c r="D782" s="20" t="s">
        <v>720</v>
      </c>
      <c r="E782" s="20" t="s">
        <v>798</v>
      </c>
      <c r="F782" s="29" t="str">
        <f aca="false">SUBSTITUTE(A782," ","_")&amp;"_"&amp;SUBSTITUTE(B782," ","_")&amp;"_"&amp;SUBSTITUTE(C782," ","_")&amp;"_"&amp;SUBSTITUTE(D782," ","_")</f>
        <v>TOYOTA_Innova_(J-Type)_2005_-_on_NS60</v>
      </c>
      <c r="G782" s="29" t="str">
        <f aca="false">SUBSTITUTE(A782," ","_")&amp;"_"&amp;SUBSTITUTE(B782," ","_")&amp;"_"&amp;SUBSTITUTE(C782," ","_")</f>
        <v>TOYOTA_Innova_(J-Type)_2005_-_on</v>
      </c>
      <c r="H782" s="20" t="str">
        <f aca="false">D782</f>
        <v>NS60</v>
      </c>
      <c r="I782" s="20" t="str">
        <f aca="false">E782</f>
        <v>D23L</v>
      </c>
      <c r="J782" s="29" t="n">
        <v>1985</v>
      </c>
      <c r="K782" s="29" t="n">
        <f aca="false">VLOOKUP(G782,model!$F$2:$K$620,6,0)</f>
        <v>570</v>
      </c>
      <c r="L782" s="20" t="n">
        <f aca="false">VLOOKUP(E782,product_2!$B$2:$C$46,2,0)</f>
        <v>0</v>
      </c>
    </row>
    <row r="783" s="29" customFormat="true" ht="13.8" hidden="false" customHeight="false" outlineLevel="0" collapsed="false">
      <c r="A783" s="32" t="s">
        <v>41</v>
      </c>
      <c r="B783" s="20" t="s">
        <v>669</v>
      </c>
      <c r="C783" s="20" t="n">
        <v>2016</v>
      </c>
      <c r="D783" s="20" t="s">
        <v>759</v>
      </c>
      <c r="E783" s="20" t="s">
        <v>759</v>
      </c>
      <c r="F783" s="29" t="str">
        <f aca="false">SUBSTITUTE(A783," ","_")&amp;"_"&amp;SUBSTITUTE(B783," ","_")&amp;"_"&amp;SUBSTITUTE(C783," ","_")&amp;"_"&amp;SUBSTITUTE(D783," ","_")</f>
        <v>TOYOTA_Innova_AN140_TR_(Gasoline)_2016_DIN55H</v>
      </c>
      <c r="G783" s="29" t="str">
        <f aca="false">SUBSTITUTE(A783," ","_")&amp;"_"&amp;SUBSTITUTE(B783," ","_")&amp;"_"&amp;SUBSTITUTE(C783," ","_")</f>
        <v>TOYOTA_Innova_AN140_TR_(Gasoline)_2016</v>
      </c>
      <c r="H783" s="20" t="str">
        <f aca="false">D783</f>
        <v>DIN55H</v>
      </c>
      <c r="I783" s="20" t="str">
        <f aca="false">E783</f>
        <v>DIN55H</v>
      </c>
      <c r="K783" s="29" t="n">
        <f aca="false">VLOOKUP(G783,model!$F$2:$K$620,6,0)</f>
        <v>571</v>
      </c>
      <c r="L783" s="20" t="n">
        <f aca="false">VLOOKUP(E783,product_2!$B$2:$C$46,2,0)</f>
        <v>0</v>
      </c>
    </row>
    <row r="784" s="29" customFormat="true" ht="13.8" hidden="false" customHeight="false" outlineLevel="0" collapsed="false">
      <c r="A784" s="32" t="s">
        <v>41</v>
      </c>
      <c r="B784" s="20" t="s">
        <v>670</v>
      </c>
      <c r="C784" s="20" t="n">
        <v>2016</v>
      </c>
      <c r="D784" s="20" t="s">
        <v>758</v>
      </c>
      <c r="E784" s="20" t="s">
        <v>758</v>
      </c>
      <c r="F784" s="29" t="str">
        <f aca="false">SUBSTITUTE(A784," ","_")&amp;"_"&amp;SUBSTITUTE(B784," ","_")&amp;"_"&amp;SUBSTITUTE(C784," ","_")&amp;"_"&amp;SUBSTITUTE(D784," ","_")</f>
        <v>TOYOTA_Innova_AN140_GD_(Diesel)_2016_DIN66H</v>
      </c>
      <c r="G784" s="29" t="str">
        <f aca="false">SUBSTITUTE(A784," ","_")&amp;"_"&amp;SUBSTITUTE(B784," ","_")&amp;"_"&amp;SUBSTITUTE(C784," ","_")</f>
        <v>TOYOTA_Innova_AN140_GD_(Diesel)_2016</v>
      </c>
      <c r="H784" s="20" t="str">
        <f aca="false">D784</f>
        <v>DIN66H</v>
      </c>
      <c r="I784" s="20" t="str">
        <f aca="false">E784</f>
        <v>DIN66H</v>
      </c>
      <c r="K784" s="29" t="n">
        <f aca="false">VLOOKUP(G784,model!$F$2:$K$620,6,0)</f>
        <v>572</v>
      </c>
      <c r="L784" s="20" t="n">
        <f aca="false">VLOOKUP(E784,product_2!$B$2:$C$46,2,0)</f>
        <v>0</v>
      </c>
    </row>
    <row r="785" s="29" customFormat="true" ht="13.8" hidden="false" customHeight="false" outlineLevel="0" collapsed="false">
      <c r="A785" s="32" t="s">
        <v>41</v>
      </c>
      <c r="B785" s="20" t="s">
        <v>671</v>
      </c>
      <c r="C785" s="20" t="s">
        <v>87</v>
      </c>
      <c r="D785" s="20" t="s">
        <v>760</v>
      </c>
      <c r="E785" s="20" t="s">
        <v>826</v>
      </c>
      <c r="F785" s="29" t="str">
        <f aca="false">SUBSTITUTE(A785," ","_")&amp;"_"&amp;SUBSTITUTE(B785," ","_")&amp;"_"&amp;SUBSTITUTE(C785," ","_")&amp;"_"&amp;SUBSTITUTE(D785," ","_")</f>
        <v>TOYOTA_Land_Cruiser_/_Prado_(Diesel)_1991_-_on_N70x2</v>
      </c>
      <c r="G785" s="29" t="str">
        <f aca="false">SUBSTITUTE(A785," ","_")&amp;"_"&amp;SUBSTITUTE(B785," ","_")&amp;"_"&amp;SUBSTITUTE(C785," ","_")</f>
        <v>TOYOTA_Land_Cruiser_/_Prado_(Diesel)_1991_-_on</v>
      </c>
      <c r="H785" s="20" t="str">
        <f aca="false">D785</f>
        <v>N70x2</v>
      </c>
      <c r="I785" s="20" t="str">
        <f aca="false">E785</f>
        <v>D31L/R</v>
      </c>
      <c r="K785" s="29" t="n">
        <f aca="false">VLOOKUP(G785,model!$F$2:$K$620,6,0)</f>
        <v>573</v>
      </c>
      <c r="L785" s="20" t="n">
        <f aca="false">VLOOKUP(E785,product_2!$B$2:$C$46,2,0)</f>
        <v>0</v>
      </c>
    </row>
    <row r="786" s="29" customFormat="true" ht="13.8" hidden="false" customHeight="false" outlineLevel="0" collapsed="false">
      <c r="A786" s="32" t="s">
        <v>41</v>
      </c>
      <c r="B786" s="20" t="s">
        <v>672</v>
      </c>
      <c r="C786" s="20" t="s">
        <v>87</v>
      </c>
      <c r="D786" s="20" t="s">
        <v>728</v>
      </c>
      <c r="E786" s="20" t="s">
        <v>805</v>
      </c>
      <c r="F786" s="29" t="str">
        <f aca="false">SUBSTITUTE(A786," ","_")&amp;"_"&amp;SUBSTITUTE(B786," ","_")&amp;"_"&amp;SUBSTITUTE(C786," ","_")&amp;"_"&amp;SUBSTITUTE(D786," ","_")</f>
        <v>TOYOTA_Land_Cruiser_/_Prado_(Gasoline)_1991_-_on_N50</v>
      </c>
      <c r="G786" s="29" t="str">
        <f aca="false">SUBSTITUTE(A786," ","_")&amp;"_"&amp;SUBSTITUTE(B786," ","_")&amp;"_"&amp;SUBSTITUTE(C786," ","_")</f>
        <v>TOYOTA_Land_Cruiser_/_Prado_(Gasoline)_1991_-_on</v>
      </c>
      <c r="H786" s="20" t="str">
        <f aca="false">D786</f>
        <v>N50</v>
      </c>
      <c r="I786" s="20" t="str">
        <f aca="false">E786</f>
        <v>D26L</v>
      </c>
      <c r="K786" s="29" t="n">
        <f aca="false">VLOOKUP(G786,model!$F$2:$K$620,6,0)</f>
        <v>574</v>
      </c>
      <c r="L786" s="20" t="n">
        <f aca="false">VLOOKUP(E786,product_2!$B$2:$C$46,2,0)</f>
        <v>0</v>
      </c>
    </row>
    <row r="787" s="29" customFormat="true" ht="13.8" hidden="false" customHeight="false" outlineLevel="0" collapsed="false">
      <c r="A787" s="32" t="s">
        <v>41</v>
      </c>
      <c r="B787" s="20" t="s">
        <v>673</v>
      </c>
      <c r="C787" s="20" t="s">
        <v>674</v>
      </c>
      <c r="D787" s="20" t="s">
        <v>741</v>
      </c>
      <c r="E787" s="20" t="s">
        <v>813</v>
      </c>
      <c r="F787" s="29" t="str">
        <f aca="false">SUBSTITUTE(A787," ","_")&amp;"_"&amp;SUBSTITUTE(B787," ","_")&amp;"_"&amp;SUBSTITUTE(C787," ","_")&amp;"_"&amp;SUBSTITUTE(D787," ","_")</f>
        <v>TOYOTA_Land_Cruiser_200_5.7_V8_2008_-_on__N50x2</v>
      </c>
      <c r="G787" s="29" t="str">
        <f aca="false">SUBSTITUTE(A787," ","_")&amp;"_"&amp;SUBSTITUTE(B787," ","_")&amp;"_"&amp;SUBSTITUTE(C787," ","_")</f>
        <v>TOYOTA_Land_Cruiser_200_5.7_V8_2008_-_on_</v>
      </c>
      <c r="H787" s="20" t="str">
        <f aca="false">D787</f>
        <v>N50x2</v>
      </c>
      <c r="I787" s="20" t="str">
        <f aca="false">E787</f>
        <v>D26L/R</v>
      </c>
      <c r="K787" s="29" t="n">
        <f aca="false">VLOOKUP(G787,model!$F$2:$K$620,6,0)</f>
        <v>575</v>
      </c>
      <c r="L787" s="20" t="n">
        <f aca="false">VLOOKUP(E787,product_2!$B$2:$C$46,2,0)</f>
        <v>0</v>
      </c>
    </row>
    <row r="788" s="29" customFormat="true" ht="13.8" hidden="false" customHeight="false" outlineLevel="0" collapsed="false">
      <c r="A788" s="32" t="s">
        <v>41</v>
      </c>
      <c r="B788" s="20" t="s">
        <v>675</v>
      </c>
      <c r="C788" s="20" t="s">
        <v>350</v>
      </c>
      <c r="D788" s="20" t="s">
        <v>720</v>
      </c>
      <c r="E788" s="20" t="s">
        <v>827</v>
      </c>
      <c r="F788" s="29" t="str">
        <f aca="false">SUBSTITUTE(A788," ","_")&amp;"_"&amp;SUBSTITUTE(B788," ","_")&amp;"_"&amp;SUBSTITUTE(C788," ","_")&amp;"_"&amp;SUBSTITUTE(D788," ","_")</f>
        <v>TOYOTA_Lite_Ace_1990_-_on_NS60</v>
      </c>
      <c r="G788" s="29" t="str">
        <f aca="false">SUBSTITUTE(A788," ","_")&amp;"_"&amp;SUBSTITUTE(B788," ","_")&amp;"_"&amp;SUBSTITUTE(C788," ","_")</f>
        <v>TOYOTA_Lite_Ace_1990_-_on</v>
      </c>
      <c r="H788" s="20" t="str">
        <f aca="false">D788</f>
        <v>NS60</v>
      </c>
      <c r="I788" s="20" t="str">
        <f aca="false">E788</f>
        <v>B24L</v>
      </c>
      <c r="J788" s="29" t="n">
        <v>1985</v>
      </c>
      <c r="K788" s="29" t="n">
        <f aca="false">VLOOKUP(G788,model!$F$2:$K$620,6,0)</f>
        <v>576</v>
      </c>
      <c r="L788" s="20" t="n">
        <f aca="false">VLOOKUP(E788,product_2!$B$2:$C$46,2,0)</f>
        <v>0</v>
      </c>
    </row>
    <row r="789" s="29" customFormat="true" ht="13.8" hidden="false" customHeight="false" outlineLevel="0" collapsed="false">
      <c r="A789" s="32" t="s">
        <v>41</v>
      </c>
      <c r="B789" s="20" t="s">
        <v>676</v>
      </c>
      <c r="C789" s="20"/>
      <c r="D789" s="20" t="s">
        <v>718</v>
      </c>
      <c r="E789" s="20" t="s">
        <v>797</v>
      </c>
      <c r="F789" s="29" t="str">
        <f aca="false">SUBSTITUTE(A789," ","_")&amp;"_"&amp;SUBSTITUTE(B789," ","_")&amp;"_"&amp;SUBSTITUTE(C789," ","_")&amp;"_"&amp;SUBSTITUTE(D789," ","_")</f>
        <v>TOYOTA_Previa_(Diesel)__N70</v>
      </c>
      <c r="G789" s="29" t="str">
        <f aca="false">SUBSTITUTE(A789," ","_")&amp;"_"&amp;SUBSTITUTE(B789," ","_")&amp;"_"&amp;SUBSTITUTE(C789," ","_")</f>
        <v>TOYOTA_Previa_(Diesel)_</v>
      </c>
      <c r="H789" s="20" t="str">
        <f aca="false">D789</f>
        <v>N70</v>
      </c>
      <c r="I789" s="20" t="str">
        <f aca="false">E789</f>
        <v>D31L</v>
      </c>
      <c r="K789" s="29" t="n">
        <f aca="false">VLOOKUP(G789,model!$F$2:$K$620,6,0)</f>
        <v>577</v>
      </c>
      <c r="L789" s="20" t="n">
        <f aca="false">VLOOKUP(E789,product_2!$B$2:$C$46,2,0)</f>
        <v>0</v>
      </c>
    </row>
    <row r="790" s="29" customFormat="true" ht="13.8" hidden="false" customHeight="false" outlineLevel="0" collapsed="false">
      <c r="A790" s="32" t="s">
        <v>41</v>
      </c>
      <c r="B790" s="20" t="s">
        <v>677</v>
      </c>
      <c r="C790" s="20"/>
      <c r="D790" s="20" t="s">
        <v>728</v>
      </c>
      <c r="E790" s="20" t="s">
        <v>805</v>
      </c>
      <c r="F790" s="29" t="str">
        <f aca="false">SUBSTITUTE(A790," ","_")&amp;"_"&amp;SUBSTITUTE(B790," ","_")&amp;"_"&amp;SUBSTITUTE(C790," ","_")&amp;"_"&amp;SUBSTITUTE(D790," ","_")</f>
        <v>TOYOTA_Previa_(Gasoline)__N50</v>
      </c>
      <c r="G790" s="29" t="str">
        <f aca="false">SUBSTITUTE(A790," ","_")&amp;"_"&amp;SUBSTITUTE(B790," ","_")&amp;"_"&amp;SUBSTITUTE(C790," ","_")</f>
        <v>TOYOTA_Previa_(Gasoline)_</v>
      </c>
      <c r="H790" s="20" t="str">
        <f aca="false">D790</f>
        <v>N50</v>
      </c>
      <c r="I790" s="20" t="str">
        <f aca="false">E790</f>
        <v>D26L</v>
      </c>
      <c r="K790" s="29" t="n">
        <f aca="false">VLOOKUP(G790,model!$F$2:$K$620,6,0)</f>
        <v>578</v>
      </c>
      <c r="L790" s="20" t="n">
        <f aca="false">VLOOKUP(E790,product_2!$B$2:$C$46,2,0)</f>
        <v>0</v>
      </c>
    </row>
    <row r="791" s="29" customFormat="true" ht="13.8" hidden="false" customHeight="false" outlineLevel="0" collapsed="false">
      <c r="A791" s="32" t="s">
        <v>41</v>
      </c>
      <c r="B791" s="20" t="s">
        <v>678</v>
      </c>
      <c r="C791" s="20"/>
      <c r="D791" s="20" t="s">
        <v>742</v>
      </c>
      <c r="E791" s="20" t="s">
        <v>800</v>
      </c>
      <c r="F791" s="29" t="str">
        <f aca="false">SUBSTITUTE(A791," ","_")&amp;"_"&amp;SUBSTITUTE(B791," ","_")&amp;"_"&amp;SUBSTITUTE(C791," ","_")&amp;"_"&amp;SUBSTITUTE(D791," ","_")</f>
        <v>TOYOTA_Prius_1.8__NS40L</v>
      </c>
      <c r="G791" s="29" t="str">
        <f aca="false">SUBSTITUTE(A791," ","_")&amp;"_"&amp;SUBSTITUTE(B791," ","_")&amp;"_"&amp;SUBSTITUTE(C791," ","_")</f>
        <v>TOYOTA_Prius_1.8_</v>
      </c>
      <c r="H791" s="20" t="str">
        <f aca="false">D791</f>
        <v>NS40L</v>
      </c>
      <c r="I791" s="20" t="str">
        <f aca="false">E791</f>
        <v>B20L</v>
      </c>
      <c r="K791" s="29" t="n">
        <f aca="false">VLOOKUP(G791,model!$F$2:$K$620,6,0)</f>
        <v>579</v>
      </c>
      <c r="L791" s="20" t="n">
        <f aca="false">VLOOKUP(E791,product_2!$B$2:$C$46,2,0)</f>
        <v>0</v>
      </c>
    </row>
    <row r="792" s="29" customFormat="true" ht="13.8" hidden="false" customHeight="false" outlineLevel="0" collapsed="false">
      <c r="A792" s="32" t="s">
        <v>41</v>
      </c>
      <c r="B792" s="20" t="s">
        <v>679</v>
      </c>
      <c r="C792" s="20" t="s">
        <v>61</v>
      </c>
      <c r="D792" s="20" t="s">
        <v>720</v>
      </c>
      <c r="E792" s="20" t="s">
        <v>787</v>
      </c>
      <c r="F792" s="29" t="str">
        <f aca="false">SUBSTITUTE(A792," ","_")&amp;"_"&amp;SUBSTITUTE(B792," ","_")&amp;"_"&amp;SUBSTITUTE(C792," ","_")&amp;"_"&amp;SUBSTITUTE(D792," ","_")</f>
        <v>TOYOTA_RAV_4_1996_-_on_NS60</v>
      </c>
      <c r="G792" s="29" t="str">
        <f aca="false">SUBSTITUTE(A792," ","_")&amp;"_"&amp;SUBSTITUTE(B792," ","_")&amp;"_"&amp;SUBSTITUTE(C792," ","_")</f>
        <v>TOYOTA_RAV_4_1996_-_on</v>
      </c>
      <c r="H792" s="20" t="str">
        <f aca="false">D792</f>
        <v>NS60</v>
      </c>
      <c r="I792" s="20" t="str">
        <f aca="false">E792</f>
        <v>B24L</v>
      </c>
      <c r="J792" s="29" t="n">
        <v>1985</v>
      </c>
      <c r="K792" s="29" t="n">
        <f aca="false">VLOOKUP(G792,model!$F$2:$K$620,6,0)</f>
        <v>580</v>
      </c>
      <c r="L792" s="20" t="n">
        <f aca="false">VLOOKUP(E792,product_2!$B$2:$C$46,2,0)</f>
        <v>0</v>
      </c>
    </row>
    <row r="793" s="29" customFormat="true" ht="13.8" hidden="false" customHeight="false" outlineLevel="0" collapsed="false">
      <c r="A793" s="32" t="s">
        <v>41</v>
      </c>
      <c r="B793" s="20" t="s">
        <v>679</v>
      </c>
      <c r="C793" s="20" t="n">
        <v>2007</v>
      </c>
      <c r="D793" s="20" t="s">
        <v>719</v>
      </c>
      <c r="E793" s="20" t="s">
        <v>798</v>
      </c>
      <c r="F793" s="29" t="str">
        <f aca="false">SUBSTITUTE(A793," ","_")&amp;"_"&amp;SUBSTITUTE(B793," ","_")&amp;"_"&amp;SUBSTITUTE(C793," ","_")&amp;"_"&amp;SUBSTITUTE(D793," ","_")</f>
        <v>TOYOTA_RAV_4_2007_NS50</v>
      </c>
      <c r="G793" s="29" t="str">
        <f aca="false">SUBSTITUTE(A793," ","_")&amp;"_"&amp;SUBSTITUTE(B793," ","_")&amp;"_"&amp;SUBSTITUTE(C793," ","_")</f>
        <v>TOYOTA_RAV_4_2007</v>
      </c>
      <c r="H793" s="20" t="str">
        <f aca="false">D793</f>
        <v>NS50</v>
      </c>
      <c r="I793" s="20" t="str">
        <f aca="false">E793</f>
        <v>D23L</v>
      </c>
      <c r="K793" s="29" t="n">
        <f aca="false">VLOOKUP(G793,model!$F$2:$K$620,6,0)</f>
        <v>581</v>
      </c>
      <c r="L793" s="20" t="n">
        <f aca="false">VLOOKUP(E793,product_2!$B$2:$C$46,2,0)</f>
        <v>0</v>
      </c>
    </row>
    <row r="794" s="29" customFormat="true" ht="13.8" hidden="false" customHeight="false" outlineLevel="0" collapsed="false">
      <c r="A794" s="32" t="s">
        <v>41</v>
      </c>
      <c r="B794" s="20" t="s">
        <v>680</v>
      </c>
      <c r="C794" s="20" t="s">
        <v>635</v>
      </c>
      <c r="D794" s="20" t="s">
        <v>761</v>
      </c>
      <c r="E794" s="20" t="s">
        <v>819</v>
      </c>
      <c r="F794" s="29" t="str">
        <f aca="false">SUBSTITUTE(A794," ","_")&amp;"_"&amp;SUBSTITUTE(B794," ","_")&amp;"_"&amp;SUBSTITUTE(C794," ","_")&amp;"_"&amp;SUBSTITUTE(D794," ","_")</f>
        <v>TOYOTA_Soluna__2001_-_on_NS40_</v>
      </c>
      <c r="G794" s="29" t="str">
        <f aca="false">SUBSTITUTE(A794," ","_")&amp;"_"&amp;SUBSTITUTE(B794," ","_")&amp;"_"&amp;SUBSTITUTE(C794," ","_")</f>
        <v>TOYOTA_Soluna__2001_-_on</v>
      </c>
      <c r="H794" s="20" t="str">
        <f aca="false">D794</f>
        <v>NS40</v>
      </c>
      <c r="I794" s="20" t="str">
        <f aca="false">E794</f>
        <v>B20LS</v>
      </c>
      <c r="K794" s="29" t="n">
        <f aca="false">VLOOKUP(G794,model!$F$2:$K$620,6,0)</f>
        <v>582</v>
      </c>
      <c r="L794" s="20" t="n">
        <f aca="false">VLOOKUP(E794,product_2!$B$2:$C$46,2,0)</f>
        <v>0</v>
      </c>
    </row>
    <row r="795" s="29" customFormat="true" ht="13.8" hidden="false" customHeight="false" outlineLevel="0" collapsed="false">
      <c r="A795" s="32" t="s">
        <v>41</v>
      </c>
      <c r="B795" s="20" t="s">
        <v>681</v>
      </c>
      <c r="C795" s="20" t="s">
        <v>262</v>
      </c>
      <c r="D795" s="20" t="s">
        <v>728</v>
      </c>
      <c r="E795" s="20" t="s">
        <v>805</v>
      </c>
      <c r="F795" s="29" t="str">
        <f aca="false">SUBSTITUTE(A795," ","_")&amp;"_"&amp;SUBSTITUTE(B795," ","_")&amp;"_"&amp;SUBSTITUTE(C795," ","_")&amp;"_"&amp;SUBSTITUTE(D795," ","_")</f>
        <v>TOYOTA_Tamaraw_/_Revo_(Diesel)_1998_-_on_N50</v>
      </c>
      <c r="G795" s="29" t="str">
        <f aca="false">SUBSTITUTE(A795," ","_")&amp;"_"&amp;SUBSTITUTE(B795," ","_")&amp;"_"&amp;SUBSTITUTE(C795," ","_")</f>
        <v>TOYOTA_Tamaraw_/_Revo_(Diesel)_1998_-_on</v>
      </c>
      <c r="H795" s="20" t="str">
        <f aca="false">D795</f>
        <v>N50</v>
      </c>
      <c r="I795" s="20" t="str">
        <f aca="false">E795</f>
        <v>D26L</v>
      </c>
      <c r="K795" s="29" t="n">
        <f aca="false">VLOOKUP(G795,model!$F$2:$K$620,6,0)</f>
        <v>583</v>
      </c>
      <c r="L795" s="20" t="n">
        <f aca="false">VLOOKUP(E795,product_2!$B$2:$C$46,2,0)</f>
        <v>0</v>
      </c>
    </row>
    <row r="796" s="29" customFormat="true" ht="13.8" hidden="false" customHeight="false" outlineLevel="0" collapsed="false">
      <c r="A796" s="32" t="s">
        <v>41</v>
      </c>
      <c r="B796" s="20" t="s">
        <v>682</v>
      </c>
      <c r="C796" s="20" t="s">
        <v>262</v>
      </c>
      <c r="D796" s="20" t="s">
        <v>719</v>
      </c>
      <c r="E796" s="20" t="s">
        <v>798</v>
      </c>
      <c r="F796" s="29" t="str">
        <f aca="false">SUBSTITUTE(A796," ","_")&amp;"_"&amp;SUBSTITUTE(B796," ","_")&amp;"_"&amp;SUBSTITUTE(C796," ","_")&amp;"_"&amp;SUBSTITUTE(D796," ","_")</f>
        <v>TOYOTA_Tamaraw_/_Revo_(Gasoline)_1998_-_on_NS50</v>
      </c>
      <c r="G796" s="29" t="str">
        <f aca="false">SUBSTITUTE(A796," ","_")&amp;"_"&amp;SUBSTITUTE(B796," ","_")&amp;"_"&amp;SUBSTITUTE(C796," ","_")</f>
        <v>TOYOTA_Tamaraw_/_Revo_(Gasoline)_1998_-_on</v>
      </c>
      <c r="H796" s="20" t="str">
        <f aca="false">D796</f>
        <v>NS50</v>
      </c>
      <c r="I796" s="20" t="str">
        <f aca="false">E796</f>
        <v>D23L</v>
      </c>
      <c r="K796" s="29" t="n">
        <f aca="false">VLOOKUP(G796,model!$F$2:$K$620,6,0)</f>
        <v>584</v>
      </c>
      <c r="L796" s="20" t="n">
        <f aca="false">VLOOKUP(E796,product_2!$B$2:$C$46,2,0)</f>
        <v>0</v>
      </c>
    </row>
    <row r="797" s="29" customFormat="true" ht="13.8" hidden="false" customHeight="false" outlineLevel="0" collapsed="false">
      <c r="A797" s="32" t="s">
        <v>41</v>
      </c>
      <c r="B797" s="20" t="s">
        <v>683</v>
      </c>
      <c r="C797" s="20" t="s">
        <v>262</v>
      </c>
      <c r="D797" s="20" t="s">
        <v>728</v>
      </c>
      <c r="E797" s="20" t="s">
        <v>805</v>
      </c>
      <c r="F797" s="29" t="str">
        <f aca="false">SUBSTITUTE(A797," ","_")&amp;"_"&amp;SUBSTITUTE(B797," ","_")&amp;"_"&amp;SUBSTITUTE(C797," ","_")&amp;"_"&amp;SUBSTITUTE(D797," ","_")</f>
        <v>TOYOTA_Tamaraw_/_Revo_Sport_(Diesel)_1998_-_on_N50</v>
      </c>
      <c r="G797" s="29" t="str">
        <f aca="false">SUBSTITUTE(A797," ","_")&amp;"_"&amp;SUBSTITUTE(B797," ","_")&amp;"_"&amp;SUBSTITUTE(C797," ","_")</f>
        <v>TOYOTA_Tamaraw_/_Revo_Sport_(Diesel)_1998_-_on</v>
      </c>
      <c r="H797" s="20" t="str">
        <f aca="false">D797</f>
        <v>N50</v>
      </c>
      <c r="I797" s="20" t="str">
        <f aca="false">E797</f>
        <v>D26L</v>
      </c>
      <c r="K797" s="29" t="n">
        <f aca="false">VLOOKUP(G797,model!$F$2:$K$620,6,0)</f>
        <v>585</v>
      </c>
      <c r="L797" s="20" t="n">
        <f aca="false">VLOOKUP(E797,product_2!$B$2:$C$46,2,0)</f>
        <v>0</v>
      </c>
    </row>
    <row r="798" s="29" customFormat="true" ht="13.8" hidden="false" customHeight="false" outlineLevel="0" collapsed="false">
      <c r="A798" s="32" t="s">
        <v>41</v>
      </c>
      <c r="B798" s="20" t="s">
        <v>684</v>
      </c>
      <c r="C798" s="20" t="s">
        <v>262</v>
      </c>
      <c r="D798" s="20" t="s">
        <v>719</v>
      </c>
      <c r="E798" s="20" t="s">
        <v>798</v>
      </c>
      <c r="F798" s="29" t="str">
        <f aca="false">SUBSTITUTE(A798," ","_")&amp;"_"&amp;SUBSTITUTE(B798," ","_")&amp;"_"&amp;SUBSTITUTE(C798," ","_")&amp;"_"&amp;SUBSTITUTE(D798," ","_")</f>
        <v>TOYOTA_Tamaraw_/_Revo_Sport_(Gasoline)_1998_-_on_NS50</v>
      </c>
      <c r="G798" s="29" t="str">
        <f aca="false">SUBSTITUTE(A798," ","_")&amp;"_"&amp;SUBSTITUTE(B798," ","_")&amp;"_"&amp;SUBSTITUTE(C798," ","_")</f>
        <v>TOYOTA_Tamaraw_/_Revo_Sport_(Gasoline)_1998_-_on</v>
      </c>
      <c r="H798" s="20" t="str">
        <f aca="false">D798</f>
        <v>NS50</v>
      </c>
      <c r="I798" s="20" t="str">
        <f aca="false">E798</f>
        <v>D23L</v>
      </c>
      <c r="K798" s="29" t="n">
        <f aca="false">VLOOKUP(G798,model!$F$2:$K$620,6,0)</f>
        <v>586</v>
      </c>
      <c r="L798" s="20" t="n">
        <f aca="false">VLOOKUP(E798,product_2!$B$2:$C$46,2,0)</f>
        <v>0</v>
      </c>
    </row>
    <row r="799" s="29" customFormat="true" ht="13.8" hidden="false" customHeight="false" outlineLevel="0" collapsed="false">
      <c r="A799" s="32" t="s">
        <v>41</v>
      </c>
      <c r="B799" s="20" t="s">
        <v>685</v>
      </c>
      <c r="C799" s="20" t="s">
        <v>135</v>
      </c>
      <c r="D799" s="20" t="s">
        <v>720</v>
      </c>
      <c r="E799" s="20" t="s">
        <v>799</v>
      </c>
      <c r="F799" s="29" t="str">
        <f aca="false">SUBSTITUTE(A799," ","_")&amp;"_"&amp;SUBSTITUTE(B799," ","_")&amp;"_"&amp;SUBSTITUTE(C799," ","_")&amp;"_"&amp;SUBSTITUTE(D799," ","_")</f>
        <v>TOYOTA_VIOS_2003_-_on_NS60</v>
      </c>
      <c r="G799" s="29" t="str">
        <f aca="false">SUBSTITUTE(A799," ","_")&amp;"_"&amp;SUBSTITUTE(B799," ","_")&amp;"_"&amp;SUBSTITUTE(C799," ","_")</f>
        <v>TOYOTA_VIOS_2003_-_on</v>
      </c>
      <c r="H799" s="20" t="str">
        <f aca="false">D799</f>
        <v>NS60</v>
      </c>
      <c r="I799" s="20" t="str">
        <f aca="false">E799</f>
        <v>B24LS</v>
      </c>
      <c r="J799" s="29" t="n">
        <v>1985</v>
      </c>
      <c r="K799" s="29" t="n">
        <f aca="false">VLOOKUP(G799,model!$F$2:$K$620,6,0)</f>
        <v>587</v>
      </c>
      <c r="L799" s="20" t="n">
        <f aca="false">VLOOKUP(E799,product_2!$B$2:$C$46,2,0)</f>
        <v>0</v>
      </c>
    </row>
    <row r="800" s="29" customFormat="true" ht="13.8" hidden="false" customHeight="false" outlineLevel="0" collapsed="false">
      <c r="A800" s="32" t="s">
        <v>41</v>
      </c>
      <c r="B800" s="20" t="s">
        <v>685</v>
      </c>
      <c r="C800" s="20" t="s">
        <v>686</v>
      </c>
      <c r="D800" s="20" t="s">
        <v>721</v>
      </c>
      <c r="E800" s="20" t="s">
        <v>800</v>
      </c>
      <c r="F800" s="29" t="str">
        <f aca="false">SUBSTITUTE(A800," ","_")&amp;"_"&amp;SUBSTITUTE(B800," ","_")&amp;"_"&amp;SUBSTITUTE(C800," ","_")&amp;"_"&amp;SUBSTITUTE(D800," ","_")</f>
        <v>TOYOTA_VIOS_2015_-_2016_NS40</v>
      </c>
      <c r="G800" s="29" t="str">
        <f aca="false">SUBSTITUTE(A800," ","_")&amp;"_"&amp;SUBSTITUTE(B800," ","_")&amp;"_"&amp;SUBSTITUTE(C800," ","_")</f>
        <v>TOYOTA_VIOS_2015_-_2016</v>
      </c>
      <c r="H800" s="20" t="str">
        <f aca="false">D800</f>
        <v>NS40</v>
      </c>
      <c r="I800" s="20" t="str">
        <f aca="false">E800</f>
        <v>B20L</v>
      </c>
      <c r="K800" s="29" t="n">
        <f aca="false">VLOOKUP(G800,model!$F$2:$K$620,6,0)</f>
        <v>588</v>
      </c>
      <c r="L800" s="20" t="n">
        <f aca="false">VLOOKUP(E800,product_2!$B$2:$C$46,2,0)</f>
        <v>0</v>
      </c>
    </row>
    <row r="801" s="29" customFormat="true" ht="13.8" hidden="false" customHeight="false" outlineLevel="0" collapsed="false">
      <c r="A801" s="32" t="s">
        <v>41</v>
      </c>
      <c r="B801" s="30" t="s">
        <v>687</v>
      </c>
      <c r="C801" s="30"/>
      <c r="D801" s="30" t="s">
        <v>720</v>
      </c>
      <c r="E801" s="30" t="s">
        <v>799</v>
      </c>
      <c r="F801" s="29" t="str">
        <f aca="false">SUBSTITUTE(A801," ","_")&amp;"_"&amp;SUBSTITUTE(B801," ","_")&amp;"_"&amp;SUBSTITUTE(C801," ","_")&amp;"_"&amp;SUBSTITUTE(D801," ","_")</f>
        <v>TOYOTA_YARIS__NS60</v>
      </c>
      <c r="G801" s="29" t="str">
        <f aca="false">SUBSTITUTE(A801," ","_")&amp;"_"&amp;SUBSTITUTE(B801," ","_")&amp;"_"&amp;SUBSTITUTE(C801," ","_")</f>
        <v>TOYOTA_YARIS_</v>
      </c>
      <c r="H801" s="20" t="str">
        <f aca="false">D801</f>
        <v>NS60</v>
      </c>
      <c r="I801" s="20" t="str">
        <f aca="false">E801</f>
        <v>B24LS</v>
      </c>
      <c r="J801" s="29" t="n">
        <v>1985</v>
      </c>
      <c r="K801" s="29" t="n">
        <f aca="false">VLOOKUP(G801,model!$F$2:$K$620,6,0)</f>
        <v>589</v>
      </c>
      <c r="L801" s="20" t="n">
        <f aca="false">VLOOKUP(E801,product_2!$B$2:$C$46,2,0)</f>
        <v>0</v>
      </c>
    </row>
    <row r="802" s="29" customFormat="true" ht="13.8" hidden="false" customHeight="false" outlineLevel="0" collapsed="false">
      <c r="A802" s="20"/>
      <c r="B802" s="20"/>
      <c r="C802" s="20"/>
      <c r="D802" s="20"/>
      <c r="E802" s="20"/>
      <c r="F802" s="29" t="str">
        <f aca="false">SUBSTITUTE(A802," ","_")&amp;"_"&amp;SUBSTITUTE(B802," ","_")&amp;"_"&amp;SUBSTITUTE(C802," ","_")&amp;"_"&amp;SUBSTITUTE(D802," ","_")</f>
        <v>___</v>
      </c>
      <c r="G802" s="29" t="str">
        <f aca="false">SUBSTITUTE(A802," ","_")&amp;"_"&amp;SUBSTITUTE(B802," ","_")&amp;"_"&amp;SUBSTITUTE(C802," ","_")</f>
        <v>__</v>
      </c>
      <c r="H802" s="20"/>
      <c r="I802" s="20"/>
      <c r="K802" s="29" t="e">
        <f aca="false">VLOOKUP(G802,model!$F$2:$K$620,6,0)</f>
        <v>#N/A</v>
      </c>
      <c r="L802" s="20" t="e">
        <f aca="false">VLOOKUP(E802,product_2!$B$2:$C$46,2,0)</f>
        <v>#N/A</v>
      </c>
    </row>
    <row r="803" s="31" customFormat="true" ht="13.8" hidden="false" customHeight="false" outlineLevel="0" collapsed="false">
      <c r="F803" s="29" t="str">
        <f aca="false">SUBSTITUTE(A803," ","_")&amp;"_"&amp;SUBSTITUTE(B803," ","_")&amp;"_"&amp;SUBSTITUTE(C803," ","_")&amp;"_"&amp;SUBSTITUTE(D803," ","_")</f>
        <v>___</v>
      </c>
      <c r="G803" s="29" t="str">
        <f aca="false">SUBSTITUTE(A803," ","_")&amp;"_"&amp;SUBSTITUTE(B803," ","_")&amp;"_"&amp;SUBSTITUTE(C803," ","_")</f>
        <v>__</v>
      </c>
      <c r="H803" s="20"/>
      <c r="I803" s="20"/>
      <c r="K803" s="29" t="e">
        <f aca="false">VLOOKUP(G803,model!$F$2:$K$620,6,0)</f>
        <v>#N/A</v>
      </c>
      <c r="L803" s="20" t="e">
        <f aca="false">VLOOKUP(E803,product_2!$B$2:$C$46,2,0)</f>
        <v>#N/A</v>
      </c>
    </row>
    <row r="804" s="29" customFormat="true" ht="13.8" hidden="false" customHeight="false" outlineLevel="0" collapsed="false">
      <c r="A804" s="32" t="s">
        <v>39</v>
      </c>
      <c r="B804" s="32"/>
      <c r="F804" s="29" t="str">
        <f aca="false">SUBSTITUTE(A804," ","_")&amp;"_"&amp;SUBSTITUTE(B804," ","_")&amp;"_"&amp;SUBSTITUTE(C804," ","_")&amp;"_"&amp;SUBSTITUTE(D804," ","_")</f>
        <v>SUZUKI___</v>
      </c>
      <c r="G804" s="29" t="str">
        <f aca="false">SUBSTITUTE(A804," ","_")&amp;"_"&amp;SUBSTITUTE(B804," ","_")&amp;"_"&amp;SUBSTITUTE(C804," ","_")</f>
        <v>SUZUKI__</v>
      </c>
      <c r="H804" s="20"/>
      <c r="I804" s="20"/>
      <c r="K804" s="29" t="e">
        <f aca="false">VLOOKUP(G804,model!$F$2:$K$620,6,0)</f>
        <v>#N/A</v>
      </c>
      <c r="L804" s="20" t="e">
        <f aca="false">VLOOKUP(E804,product_2!$B$2:$C$46,2,0)</f>
        <v>#N/A</v>
      </c>
    </row>
    <row r="805" s="29" customFormat="true" ht="13.8" hidden="false" customHeight="false" outlineLevel="0" collapsed="false">
      <c r="F805" s="29" t="str">
        <f aca="false">SUBSTITUTE(A805," ","_")&amp;"_"&amp;SUBSTITUTE(B805," ","_")&amp;"_"&amp;SUBSTITUTE(C805," ","_")&amp;"_"&amp;SUBSTITUTE(D805," ","_")</f>
        <v>___</v>
      </c>
      <c r="G805" s="29" t="str">
        <f aca="false">SUBSTITUTE(A805," ","_")&amp;"_"&amp;SUBSTITUTE(B805," ","_")&amp;"_"&amp;SUBSTITUTE(C805," ","_")</f>
        <v>__</v>
      </c>
      <c r="H805" s="20"/>
      <c r="I805" s="20"/>
      <c r="K805" s="29" t="e">
        <f aca="false">VLOOKUP(G805,model!$F$2:$K$620,6,0)</f>
        <v>#N/A</v>
      </c>
      <c r="L805" s="20" t="e">
        <f aca="false">VLOOKUP(E805,product_2!$B$2:$C$46,2,0)</f>
        <v>#N/A</v>
      </c>
    </row>
    <row r="806" s="29" customFormat="true" ht="13.8" hidden="false" customHeight="false" outlineLevel="0" collapsed="false">
      <c r="A806" s="20" t="s">
        <v>801</v>
      </c>
      <c r="B806" s="20" t="s">
        <v>788</v>
      </c>
      <c r="C806" s="20" t="s">
        <v>790</v>
      </c>
      <c r="D806" s="20" t="s">
        <v>791</v>
      </c>
      <c r="E806" s="20" t="s">
        <v>792</v>
      </c>
      <c r="F806" s="29" t="str">
        <f aca="false">SUBSTITUTE(A806," ","_")&amp;"_"&amp;SUBSTITUTE(B806," ","_")&amp;"_"&amp;SUBSTITUTE(C806," ","_")&amp;"_"&amp;SUBSTITUTE(D806," ","_")</f>
        <v>Brand__Make_Year_Model_OE_Battery_</v>
      </c>
      <c r="G806" s="29" t="str">
        <f aca="false">SUBSTITUTE(A806," ","_")&amp;"_"&amp;SUBSTITUTE(B806," ","_")&amp;"_"&amp;SUBSTITUTE(C806," ","_")</f>
        <v>Brand__Make_Year_Model</v>
      </c>
      <c r="H806" s="20" t="str">
        <f aca="false">D806</f>
        <v>OE Battery</v>
      </c>
      <c r="I806" s="20" t="str">
        <f aca="false">E806</f>
        <v>Energizer Replacement</v>
      </c>
      <c r="K806" s="29" t="e">
        <f aca="false">VLOOKUP(G806,model!$F$2:$K$620,6,0)</f>
        <v>#N/A</v>
      </c>
      <c r="L806" s="20" t="e">
        <f aca="false">VLOOKUP(E806,product_2!$B$2:$C$46,2,0)</f>
        <v>#N/A</v>
      </c>
    </row>
    <row r="807" s="29" customFormat="true" ht="13.8" hidden="false" customHeight="false" outlineLevel="0" collapsed="false">
      <c r="A807" s="41"/>
      <c r="B807" s="41"/>
      <c r="C807" s="41"/>
      <c r="D807" s="41"/>
      <c r="E807" s="41"/>
      <c r="F807" s="29" t="str">
        <f aca="false">SUBSTITUTE(A807," ","_")&amp;"_"&amp;SUBSTITUTE(B807," ","_")&amp;"_"&amp;SUBSTITUTE(C807," ","_")&amp;"_"&amp;SUBSTITUTE(D807," ","_")</f>
        <v>___</v>
      </c>
      <c r="G807" s="29" t="str">
        <f aca="false">SUBSTITUTE(A807," ","_")&amp;"_"&amp;SUBSTITUTE(B807," ","_")&amp;"_"&amp;SUBSTITUTE(C807," ","_")</f>
        <v>__</v>
      </c>
      <c r="H807" s="20"/>
      <c r="I807" s="20"/>
      <c r="K807" s="29" t="e">
        <f aca="false">VLOOKUP(G807,model!$F$2:$K$620,6,0)</f>
        <v>#N/A</v>
      </c>
      <c r="L807" s="20" t="e">
        <f aca="false">VLOOKUP(E807,product_2!$B$2:$C$46,2,0)</f>
        <v>#N/A</v>
      </c>
    </row>
    <row r="808" s="29" customFormat="true" ht="13.8" hidden="false" customHeight="false" outlineLevel="0" collapsed="false">
      <c r="A808" s="32" t="s">
        <v>39</v>
      </c>
      <c r="B808" s="20" t="s">
        <v>626</v>
      </c>
      <c r="C808" s="20"/>
      <c r="D808" s="20" t="s">
        <v>721</v>
      </c>
      <c r="E808" s="20" t="s">
        <v>800</v>
      </c>
      <c r="F808" s="29" t="str">
        <f aca="false">SUBSTITUTE(A808," ","_")&amp;"_"&amp;SUBSTITUTE(B808," ","_")&amp;"_"&amp;SUBSTITUTE(C808," ","_")&amp;"_"&amp;SUBSTITUTE(D808," ","_")</f>
        <v>SUZUKI_Alto__NS40</v>
      </c>
      <c r="G808" s="29" t="str">
        <f aca="false">SUBSTITUTE(A808," ","_")&amp;"_"&amp;SUBSTITUTE(B808," ","_")&amp;"_"&amp;SUBSTITUTE(C808," ","_")</f>
        <v>SUZUKI_Alto_</v>
      </c>
      <c r="H808" s="20" t="str">
        <f aca="false">D808</f>
        <v>NS40</v>
      </c>
      <c r="I808" s="20" t="str">
        <f aca="false">E808</f>
        <v>B20L</v>
      </c>
      <c r="K808" s="29" t="n">
        <f aca="false">VLOOKUP(G808,model!$F$2:$K$620,6,0)</f>
        <v>529</v>
      </c>
      <c r="L808" s="20" t="n">
        <f aca="false">VLOOKUP(E808,product_2!$B$2:$C$46,2,0)</f>
        <v>0</v>
      </c>
    </row>
    <row r="809" s="29" customFormat="true" ht="13.8" hidden="false" customHeight="false" outlineLevel="0" collapsed="false">
      <c r="A809" s="32" t="s">
        <v>39</v>
      </c>
      <c r="B809" s="20" t="s">
        <v>627</v>
      </c>
      <c r="C809" s="20"/>
      <c r="D809" s="20" t="s">
        <v>720</v>
      </c>
      <c r="E809" s="20" t="s">
        <v>818</v>
      </c>
      <c r="F809" s="29" t="str">
        <f aca="false">SUBSTITUTE(A809," ","_")&amp;"_"&amp;SUBSTITUTE(B809," ","_")&amp;"_"&amp;SUBSTITUTE(C809," ","_")&amp;"_"&amp;SUBSTITUTE(D809," ","_")</f>
        <v>SUZUKI_APV__NS60</v>
      </c>
      <c r="G809" s="29" t="str">
        <f aca="false">SUBSTITUTE(A809," ","_")&amp;"_"&amp;SUBSTITUTE(B809," ","_")&amp;"_"&amp;SUBSTITUTE(C809," ","_")</f>
        <v>SUZUKI_APV_</v>
      </c>
      <c r="H809" s="20" t="str">
        <f aca="false">D809</f>
        <v>NS60</v>
      </c>
      <c r="I809" s="20" t="str">
        <f aca="false">E809</f>
        <v>B24RS</v>
      </c>
      <c r="J809" s="29" t="n">
        <v>1985</v>
      </c>
      <c r="K809" s="29" t="n">
        <f aca="false">VLOOKUP(G809,model!$F$2:$K$620,6,0)</f>
        <v>530</v>
      </c>
      <c r="L809" s="20" t="n">
        <f aca="false">VLOOKUP(E809,product_2!$B$2:$C$46,2,0)</f>
        <v>0</v>
      </c>
    </row>
    <row r="810" s="29" customFormat="true" ht="13.8" hidden="false" customHeight="false" outlineLevel="0" collapsed="false">
      <c r="A810" s="32" t="s">
        <v>39</v>
      </c>
      <c r="B810" s="20" t="s">
        <v>628</v>
      </c>
      <c r="C810" s="20" t="s">
        <v>629</v>
      </c>
      <c r="D810" s="20" t="s">
        <v>721</v>
      </c>
      <c r="E810" s="20" t="s">
        <v>819</v>
      </c>
      <c r="F810" s="29" t="str">
        <f aca="false">SUBSTITUTE(A810," ","_")&amp;"_"&amp;SUBSTITUTE(B810," ","_")&amp;"_"&amp;SUBSTITUTE(C810," ","_")&amp;"_"&amp;SUBSTITUTE(D810," ","_")</f>
        <v>SUZUKI_Bayan_Cab_1996_-_1999__NS40</v>
      </c>
      <c r="G810" s="29" t="str">
        <f aca="false">SUBSTITUTE(A810," ","_")&amp;"_"&amp;SUBSTITUTE(B810," ","_")&amp;"_"&amp;SUBSTITUTE(C810," ","_")</f>
        <v>SUZUKI_Bayan_Cab_1996_-_1999_</v>
      </c>
      <c r="H810" s="20" t="str">
        <f aca="false">D810</f>
        <v>NS40</v>
      </c>
      <c r="I810" s="20" t="str">
        <f aca="false">E810</f>
        <v>B20LS</v>
      </c>
      <c r="K810" s="29" t="n">
        <f aca="false">VLOOKUP(G810,model!$F$2:$K$620,6,0)</f>
        <v>531</v>
      </c>
      <c r="L810" s="20" t="n">
        <f aca="false">VLOOKUP(E810,product_2!$B$2:$C$46,2,0)</f>
        <v>0</v>
      </c>
    </row>
    <row r="811" s="29" customFormat="true" ht="13.8" hidden="false" customHeight="false" outlineLevel="0" collapsed="false">
      <c r="A811" s="32" t="s">
        <v>39</v>
      </c>
      <c r="B811" s="20" t="s">
        <v>630</v>
      </c>
      <c r="C811" s="20"/>
      <c r="D811" s="20" t="s">
        <v>720</v>
      </c>
      <c r="E811" s="20" t="s">
        <v>799</v>
      </c>
      <c r="F811" s="29" t="str">
        <f aca="false">SUBSTITUTE(A811," ","_")&amp;"_"&amp;SUBSTITUTE(B811," ","_")&amp;"_"&amp;SUBSTITUTE(C811," ","_")&amp;"_"&amp;SUBSTITUTE(D811," ","_")</f>
        <v>SUZUKI_Bravo__NS60</v>
      </c>
      <c r="G811" s="29" t="str">
        <f aca="false">SUBSTITUTE(A811," ","_")&amp;"_"&amp;SUBSTITUTE(B811," ","_")&amp;"_"&amp;SUBSTITUTE(C811," ","_")</f>
        <v>SUZUKI_Bravo_</v>
      </c>
      <c r="H811" s="20" t="str">
        <f aca="false">D811</f>
        <v>NS60</v>
      </c>
      <c r="I811" s="20" t="str">
        <f aca="false">E811</f>
        <v>B24LS</v>
      </c>
      <c r="J811" s="29" t="n">
        <v>1985</v>
      </c>
      <c r="K811" s="29" t="n">
        <f aca="false">VLOOKUP(G811,model!$F$2:$K$620,6,0)</f>
        <v>532</v>
      </c>
      <c r="L811" s="20" t="n">
        <f aca="false">VLOOKUP(E811,product_2!$B$2:$C$46,2,0)</f>
        <v>0</v>
      </c>
    </row>
    <row r="812" s="29" customFormat="true" ht="13.8" hidden="false" customHeight="false" outlineLevel="0" collapsed="false">
      <c r="A812" s="32" t="s">
        <v>39</v>
      </c>
      <c r="B812" s="20" t="s">
        <v>631</v>
      </c>
      <c r="C812" s="20"/>
      <c r="D812" s="20" t="s">
        <v>762</v>
      </c>
      <c r="E812" s="20" t="s">
        <v>828</v>
      </c>
      <c r="F812" s="29" t="str">
        <f aca="false">SUBSTITUTE(A812," ","_")&amp;"_"&amp;SUBSTITUTE(B812," ","_")&amp;"_"&amp;SUBSTITUTE(C812," ","_")&amp;"_"&amp;SUBSTITUTE(D812," ","_")</f>
        <v>SUZUKI_Celerio__NS40R</v>
      </c>
      <c r="G812" s="29" t="str">
        <f aca="false">SUBSTITUTE(A812," ","_")&amp;"_"&amp;SUBSTITUTE(B812," ","_")&amp;"_"&amp;SUBSTITUTE(C812," ","_")</f>
        <v>SUZUKI_Celerio_</v>
      </c>
      <c r="H812" s="20" t="str">
        <f aca="false">D812</f>
        <v>NS40R</v>
      </c>
      <c r="I812" s="20" t="str">
        <f aca="false">E812</f>
        <v>B20R</v>
      </c>
      <c r="K812" s="29" t="n">
        <f aca="false">VLOOKUP(G812,model!$F$2:$K$620,6,0)</f>
        <v>533</v>
      </c>
      <c r="L812" s="20" t="n">
        <f aca="false">VLOOKUP(E812,product_2!$B$2:$C$46,2,0)</f>
        <v>0</v>
      </c>
    </row>
    <row r="813" s="29" customFormat="true" ht="13.8" hidden="false" customHeight="false" outlineLevel="0" collapsed="false">
      <c r="A813" s="32" t="s">
        <v>39</v>
      </c>
      <c r="B813" s="20" t="s">
        <v>632</v>
      </c>
      <c r="C813" s="20" t="n">
        <v>2016</v>
      </c>
      <c r="D813" s="20" t="s">
        <v>726</v>
      </c>
      <c r="E813" s="20" t="s">
        <v>726</v>
      </c>
      <c r="F813" s="29" t="str">
        <f aca="false">SUBSTITUTE(A813," ","_")&amp;"_"&amp;SUBSTITUTE(B813," ","_")&amp;"_"&amp;SUBSTITUTE(C813," ","_")&amp;"_"&amp;SUBSTITUTE(D813," ","_")</f>
        <v>SUZUKI_CIAZ/Swift_(US_Version)_2016_DIN55</v>
      </c>
      <c r="G813" s="29" t="str">
        <f aca="false">SUBSTITUTE(A813," ","_")&amp;"_"&amp;SUBSTITUTE(B813," ","_")&amp;"_"&amp;SUBSTITUTE(C813," ","_")</f>
        <v>SUZUKI_CIAZ/Swift_(US_Version)_2016</v>
      </c>
      <c r="H813" s="20" t="str">
        <f aca="false">D813</f>
        <v>DIN55</v>
      </c>
      <c r="I813" s="20" t="str">
        <f aca="false">E813</f>
        <v>DIN55</v>
      </c>
      <c r="K813" s="29" t="n">
        <f aca="false">VLOOKUP(G813,model!$F$2:$K$620,6,0)</f>
        <v>534</v>
      </c>
      <c r="L813" s="20" t="n">
        <f aca="false">VLOOKUP(E813,product_2!$B$2:$C$46,2,0)</f>
        <v>0</v>
      </c>
    </row>
    <row r="814" s="29" customFormat="true" ht="13.8" hidden="false" customHeight="false" outlineLevel="0" collapsed="false">
      <c r="A814" s="32" t="s">
        <v>39</v>
      </c>
      <c r="B814" s="20" t="s">
        <v>633</v>
      </c>
      <c r="C814" s="20" t="s">
        <v>629</v>
      </c>
      <c r="D814" s="20" t="s">
        <v>720</v>
      </c>
      <c r="E814" s="20" t="s">
        <v>827</v>
      </c>
      <c r="F814" s="29" t="str">
        <f aca="false">SUBSTITUTE(A814," ","_")&amp;"_"&amp;SUBSTITUTE(B814," ","_")&amp;"_"&amp;SUBSTITUTE(C814," ","_")&amp;"_"&amp;SUBSTITUTE(D814," ","_")</f>
        <v>SUZUKI_Esteem_Wagon_1996_-_1999__NS60</v>
      </c>
      <c r="G814" s="29" t="str">
        <f aca="false">SUBSTITUTE(A814," ","_")&amp;"_"&amp;SUBSTITUTE(B814," ","_")&amp;"_"&amp;SUBSTITUTE(C814," ","_")</f>
        <v>SUZUKI_Esteem_Wagon_1996_-_1999_</v>
      </c>
      <c r="H814" s="20" t="str">
        <f aca="false">D814</f>
        <v>NS60</v>
      </c>
      <c r="I814" s="20" t="str">
        <f aca="false">E814</f>
        <v>B24L</v>
      </c>
      <c r="J814" s="29" t="n">
        <v>1985</v>
      </c>
      <c r="K814" s="29" t="n">
        <f aca="false">VLOOKUP(G814,model!$F$2:$K$620,6,0)</f>
        <v>535</v>
      </c>
      <c r="L814" s="20" t="n">
        <f aca="false">VLOOKUP(E814,product_2!$B$2:$C$46,2,0)</f>
        <v>0</v>
      </c>
    </row>
    <row r="815" s="29" customFormat="true" ht="13.8" hidden="false" customHeight="false" outlineLevel="0" collapsed="false">
      <c r="A815" s="32" t="s">
        <v>39</v>
      </c>
      <c r="B815" s="20" t="s">
        <v>634</v>
      </c>
      <c r="C815" s="20" t="s">
        <v>635</v>
      </c>
      <c r="D815" s="20" t="s">
        <v>719</v>
      </c>
      <c r="E815" s="20" t="s">
        <v>798</v>
      </c>
      <c r="F815" s="29" t="str">
        <f aca="false">SUBSTITUTE(A815," ","_")&amp;"_"&amp;SUBSTITUTE(B815," ","_")&amp;"_"&amp;SUBSTITUTE(C815," ","_")&amp;"_"&amp;SUBSTITUTE(D815," ","_")</f>
        <v>SUZUKI_Grand_Vitara_2001_-_on_NS50</v>
      </c>
      <c r="G815" s="29" t="str">
        <f aca="false">SUBSTITUTE(A815," ","_")&amp;"_"&amp;SUBSTITUTE(B815," ","_")&amp;"_"&amp;SUBSTITUTE(C815," ","_")</f>
        <v>SUZUKI_Grand_Vitara_2001_-_on</v>
      </c>
      <c r="H815" s="20" t="str">
        <f aca="false">D815</f>
        <v>NS50</v>
      </c>
      <c r="I815" s="20" t="str">
        <f aca="false">E815</f>
        <v>D23L</v>
      </c>
      <c r="K815" s="29" t="n">
        <f aca="false">VLOOKUP(G815,model!$F$2:$K$620,6,0)</f>
        <v>536</v>
      </c>
      <c r="L815" s="20" t="n">
        <f aca="false">VLOOKUP(E815,product_2!$B$2:$C$46,2,0)</f>
        <v>0</v>
      </c>
    </row>
    <row r="816" s="29" customFormat="true" ht="13.8" hidden="false" customHeight="false" outlineLevel="0" collapsed="false">
      <c r="A816" s="32" t="s">
        <v>39</v>
      </c>
      <c r="B816" s="20" t="s">
        <v>634</v>
      </c>
      <c r="C816" s="20" t="s">
        <v>75</v>
      </c>
      <c r="D816" s="20" t="s">
        <v>728</v>
      </c>
      <c r="E816" s="20" t="s">
        <v>805</v>
      </c>
      <c r="F816" s="29" t="str">
        <f aca="false">SUBSTITUTE(A816," ","_")&amp;"_"&amp;SUBSTITUTE(B816," ","_")&amp;"_"&amp;SUBSTITUTE(C816," ","_")&amp;"_"&amp;SUBSTITUTE(D816," ","_")</f>
        <v>SUZUKI_Grand_Vitara_2007_-_on_N50</v>
      </c>
      <c r="G816" s="29" t="str">
        <f aca="false">SUBSTITUTE(A816," ","_")&amp;"_"&amp;SUBSTITUTE(B816," ","_")&amp;"_"&amp;SUBSTITUTE(C816," ","_")</f>
        <v>SUZUKI_Grand_Vitara_2007_-_on</v>
      </c>
      <c r="H816" s="20" t="str">
        <f aca="false">D816</f>
        <v>N50</v>
      </c>
      <c r="I816" s="20" t="str">
        <f aca="false">E816</f>
        <v>D26L</v>
      </c>
      <c r="K816" s="29" t="n">
        <f aca="false">VLOOKUP(G816,model!$F$2:$K$620,6,0)</f>
        <v>537</v>
      </c>
      <c r="L816" s="20" t="n">
        <f aca="false">VLOOKUP(E816,product_2!$B$2:$C$46,2,0)</f>
        <v>0</v>
      </c>
    </row>
    <row r="817" s="29" customFormat="true" ht="13.8" hidden="false" customHeight="false" outlineLevel="0" collapsed="false">
      <c r="A817" s="32" t="s">
        <v>39</v>
      </c>
      <c r="B817" s="20" t="s">
        <v>636</v>
      </c>
      <c r="C817" s="20" t="n">
        <v>2004</v>
      </c>
      <c r="D817" s="20" t="s">
        <v>721</v>
      </c>
      <c r="E817" s="20" t="s">
        <v>819</v>
      </c>
      <c r="F817" s="29" t="str">
        <f aca="false">SUBSTITUTE(A817," ","_")&amp;"_"&amp;SUBSTITUTE(B817," ","_")&amp;"_"&amp;SUBSTITUTE(C817," ","_")&amp;"_"&amp;SUBSTITUTE(D817," ","_")</f>
        <v>SUZUKI_Jimmy_2004_NS40</v>
      </c>
      <c r="G817" s="29" t="str">
        <f aca="false">SUBSTITUTE(A817," ","_")&amp;"_"&amp;SUBSTITUTE(B817," ","_")&amp;"_"&amp;SUBSTITUTE(C817," ","_")</f>
        <v>SUZUKI_Jimmy_2004</v>
      </c>
      <c r="H817" s="20" t="str">
        <f aca="false">D817</f>
        <v>NS40</v>
      </c>
      <c r="I817" s="20" t="str">
        <f aca="false">E817</f>
        <v>B20LS</v>
      </c>
      <c r="K817" s="29" t="n">
        <f aca="false">VLOOKUP(G817,model!$F$2:$K$620,6,0)</f>
        <v>538</v>
      </c>
      <c r="L817" s="20" t="n">
        <f aca="false">VLOOKUP(E817,product_2!$B$2:$C$46,2,0)</f>
        <v>0</v>
      </c>
    </row>
    <row r="818" s="29" customFormat="true" ht="13.8" hidden="false" customHeight="false" outlineLevel="0" collapsed="false">
      <c r="A818" s="32" t="s">
        <v>39</v>
      </c>
      <c r="B818" s="20" t="s">
        <v>637</v>
      </c>
      <c r="C818" s="20" t="s">
        <v>262</v>
      </c>
      <c r="D818" s="20" t="s">
        <v>720</v>
      </c>
      <c r="E818" s="20" t="s">
        <v>787</v>
      </c>
      <c r="F818" s="29" t="str">
        <f aca="false">SUBSTITUTE(A818," ","_")&amp;"_"&amp;SUBSTITUTE(B818," ","_")&amp;"_"&amp;SUBSTITUTE(C818," ","_")&amp;"_"&amp;SUBSTITUTE(D818," ","_")</f>
        <v>SUZUKI_Samurai_1998_-_on_NS60</v>
      </c>
      <c r="G818" s="29" t="str">
        <f aca="false">SUBSTITUTE(A818," ","_")&amp;"_"&amp;SUBSTITUTE(B818," ","_")&amp;"_"&amp;SUBSTITUTE(C818," ","_")</f>
        <v>SUZUKI_Samurai_1998_-_on</v>
      </c>
      <c r="H818" s="20" t="str">
        <f aca="false">D818</f>
        <v>NS60</v>
      </c>
      <c r="I818" s="20" t="str">
        <f aca="false">E818</f>
        <v>B24L</v>
      </c>
      <c r="J818" s="29" t="n">
        <v>1985</v>
      </c>
      <c r="K818" s="29" t="n">
        <f aca="false">VLOOKUP(G818,model!$F$2:$K$620,6,0)</f>
        <v>539</v>
      </c>
      <c r="L818" s="20" t="n">
        <f aca="false">VLOOKUP(E818,product_2!$B$2:$C$46,2,0)</f>
        <v>0</v>
      </c>
    </row>
    <row r="819" s="29" customFormat="true" ht="13.8" hidden="false" customHeight="false" outlineLevel="0" collapsed="false">
      <c r="A819" s="32" t="s">
        <v>39</v>
      </c>
      <c r="B819" s="20" t="s">
        <v>638</v>
      </c>
      <c r="C819" s="20" t="s">
        <v>262</v>
      </c>
      <c r="D819" s="20" t="s">
        <v>721</v>
      </c>
      <c r="E819" s="20" t="s">
        <v>819</v>
      </c>
      <c r="F819" s="29" t="str">
        <f aca="false">SUBSTITUTE(A819," ","_")&amp;"_"&amp;SUBSTITUTE(B819," ","_")&amp;"_"&amp;SUBSTITUTE(C819," ","_")&amp;"_"&amp;SUBSTITUTE(D819," ","_")</f>
        <v>SUZUKI_Super_Carry_1998_-_on_NS40</v>
      </c>
      <c r="G819" s="29" t="str">
        <f aca="false">SUBSTITUTE(A819," ","_")&amp;"_"&amp;SUBSTITUTE(B819," ","_")&amp;"_"&amp;SUBSTITUTE(C819," ","_")</f>
        <v>SUZUKI_Super_Carry_1998_-_on</v>
      </c>
      <c r="H819" s="20" t="str">
        <f aca="false">D819</f>
        <v>NS40</v>
      </c>
      <c r="I819" s="20" t="str">
        <f aca="false">E819</f>
        <v>B20LS</v>
      </c>
      <c r="K819" s="29" t="n">
        <f aca="false">VLOOKUP(G819,model!$F$2:$K$620,6,0)</f>
        <v>540</v>
      </c>
      <c r="L819" s="20" t="n">
        <f aca="false">VLOOKUP(E819,product_2!$B$2:$C$46,2,0)</f>
        <v>0</v>
      </c>
    </row>
    <row r="820" s="29" customFormat="true" ht="13.8" hidden="false" customHeight="false" outlineLevel="0" collapsed="false">
      <c r="A820" s="32" t="s">
        <v>39</v>
      </c>
      <c r="B820" s="20" t="s">
        <v>639</v>
      </c>
      <c r="C820" s="20" t="n">
        <v>2005</v>
      </c>
      <c r="D820" s="20" t="s">
        <v>762</v>
      </c>
      <c r="E820" s="20" t="s">
        <v>829</v>
      </c>
      <c r="F820" s="29" t="str">
        <f aca="false">SUBSTITUTE(A820," ","_")&amp;"_"&amp;SUBSTITUTE(B820," ","_")&amp;"_"&amp;SUBSTITUTE(C820," ","_")&amp;"_"&amp;SUBSTITUTE(D820," ","_")</f>
        <v>SUZUKI_Swift_2005_NS40R</v>
      </c>
      <c r="G820" s="29" t="str">
        <f aca="false">SUBSTITUTE(A820," ","_")&amp;"_"&amp;SUBSTITUTE(B820," ","_")&amp;"_"&amp;SUBSTITUTE(C820," ","_")</f>
        <v>SUZUKI_Swift_2005</v>
      </c>
      <c r="H820" s="20" t="str">
        <f aca="false">D820</f>
        <v>NS40R</v>
      </c>
      <c r="I820" s="20" t="str">
        <f aca="false">E820</f>
        <v>B20RS</v>
      </c>
      <c r="K820" s="29" t="n">
        <f aca="false">VLOOKUP(G820,model!$F$2:$K$620,6,0)</f>
        <v>541</v>
      </c>
      <c r="L820" s="20" t="n">
        <f aca="false">VLOOKUP(E820,product_2!$B$2:$C$46,2,0)</f>
        <v>0</v>
      </c>
    </row>
    <row r="821" s="29" customFormat="true" ht="13.8" hidden="false" customHeight="false" outlineLevel="0" collapsed="false">
      <c r="A821" s="32" t="s">
        <v>39</v>
      </c>
      <c r="B821" s="20" t="s">
        <v>640</v>
      </c>
      <c r="C821" s="20"/>
      <c r="D821" s="20" t="s">
        <v>763</v>
      </c>
      <c r="E821" s="20" t="s">
        <v>829</v>
      </c>
      <c r="F821" s="29" t="str">
        <f aca="false">SUBSTITUTE(A821," ","_")&amp;"_"&amp;SUBSTITUTE(B821," ","_")&amp;"_"&amp;SUBSTITUTE(C821," ","_")&amp;"_"&amp;SUBSTITUTE(D821," ","_")</f>
        <v>SUZUKI_Sx4_AT_1.6_Dr_Aero__NS60R</v>
      </c>
      <c r="G821" s="29" t="str">
        <f aca="false">SUBSTITUTE(A821," ","_")&amp;"_"&amp;SUBSTITUTE(B821," ","_")&amp;"_"&amp;SUBSTITUTE(C821," ","_")</f>
        <v>SUZUKI_Sx4_AT_1.6_Dr_Aero_</v>
      </c>
      <c r="H821" s="20" t="str">
        <f aca="false">D821</f>
        <v>NS60R</v>
      </c>
      <c r="I821" s="20" t="str">
        <f aca="false">E821</f>
        <v>B20RS</v>
      </c>
      <c r="J821" s="29" t="n">
        <v>1989</v>
      </c>
      <c r="K821" s="29" t="n">
        <f aca="false">VLOOKUP(G821,model!$F$2:$K$620,6,0)</f>
        <v>542</v>
      </c>
      <c r="L821" s="20" t="n">
        <f aca="false">VLOOKUP(E821,product_2!$B$2:$C$46,2,0)</f>
        <v>0</v>
      </c>
    </row>
    <row r="822" s="29" customFormat="true" ht="13.8" hidden="false" customHeight="false" outlineLevel="0" collapsed="false">
      <c r="A822" s="32" t="s">
        <v>39</v>
      </c>
      <c r="B822" s="20" t="s">
        <v>641</v>
      </c>
      <c r="C822" s="20"/>
      <c r="D822" s="20" t="s">
        <v>764</v>
      </c>
      <c r="E822" s="20" t="s">
        <v>819</v>
      </c>
      <c r="F822" s="29" t="str">
        <f aca="false">SUBSTITUTE(A822," ","_")&amp;"_"&amp;SUBSTITUTE(B822," ","_")&amp;"_"&amp;SUBSTITUTE(C822," ","_")&amp;"_"&amp;SUBSTITUTE(D822," ","_")</f>
        <v>SUZUKI_Sx4_AT_1.6_Dr_Cross_Over__NS41</v>
      </c>
      <c r="G822" s="29" t="str">
        <f aca="false">SUBSTITUTE(A822," ","_")&amp;"_"&amp;SUBSTITUTE(B822," ","_")&amp;"_"&amp;SUBSTITUTE(C822," ","_")</f>
        <v>SUZUKI_Sx4_AT_1.6_Dr_Cross_Over_</v>
      </c>
      <c r="H822" s="20" t="str">
        <f aca="false">D822</f>
        <v>NS41</v>
      </c>
      <c r="I822" s="20" t="str">
        <f aca="false">E822</f>
        <v>B20LS</v>
      </c>
      <c r="K822" s="29" t="n">
        <f aca="false">VLOOKUP(G822,model!$F$2:$K$620,6,0)</f>
        <v>543</v>
      </c>
      <c r="L822" s="20" t="n">
        <f aca="false">VLOOKUP(E822,product_2!$B$2:$C$46,2,0)</f>
        <v>0</v>
      </c>
    </row>
    <row r="823" s="29" customFormat="true" ht="13.8" hidden="false" customHeight="false" outlineLevel="0" collapsed="false">
      <c r="A823" s="32" t="s">
        <v>39</v>
      </c>
      <c r="B823" s="20" t="s">
        <v>642</v>
      </c>
      <c r="C823" s="20" t="s">
        <v>283</v>
      </c>
      <c r="D823" s="20" t="s">
        <v>720</v>
      </c>
      <c r="E823" s="20" t="s">
        <v>799</v>
      </c>
      <c r="F823" s="29" t="str">
        <f aca="false">SUBSTITUTE(A823," ","_")&amp;"_"&amp;SUBSTITUTE(B823," ","_")&amp;"_"&amp;SUBSTITUTE(C823," ","_")&amp;"_"&amp;SUBSTITUTE(D823," ","_")</f>
        <v>SUZUKI_Vitara_1995_-_on_NS60</v>
      </c>
      <c r="G823" s="29" t="str">
        <f aca="false">SUBSTITUTE(A823," ","_")&amp;"_"&amp;SUBSTITUTE(B823," ","_")&amp;"_"&amp;SUBSTITUTE(C823," ","_")</f>
        <v>SUZUKI_Vitara_1995_-_on</v>
      </c>
      <c r="H823" s="20" t="str">
        <f aca="false">D823</f>
        <v>NS60</v>
      </c>
      <c r="I823" s="20" t="str">
        <f aca="false">E823</f>
        <v>B24LS</v>
      </c>
      <c r="J823" s="29" t="n">
        <v>1985</v>
      </c>
      <c r="K823" s="29" t="n">
        <f aca="false">VLOOKUP(G823,model!$F$2:$K$620,6,0)</f>
        <v>544</v>
      </c>
      <c r="L823" s="20" t="n">
        <f aca="false">VLOOKUP(E823,product_2!$B$2:$C$46,2,0)</f>
        <v>0</v>
      </c>
    </row>
    <row r="824" s="29" customFormat="true" ht="13.8" hidden="false" customHeight="false" outlineLevel="0" collapsed="false">
      <c r="A824" s="32" t="s">
        <v>39</v>
      </c>
      <c r="B824" s="20" t="s">
        <v>643</v>
      </c>
      <c r="C824" s="20"/>
      <c r="D824" s="20" t="s">
        <v>720</v>
      </c>
      <c r="E824" s="20" t="s">
        <v>799</v>
      </c>
      <c r="F824" s="29" t="str">
        <f aca="false">SUBSTITUTE(A824," ","_")&amp;"_"&amp;SUBSTITUTE(B824," ","_")&amp;"_"&amp;SUBSTITUTE(C824," ","_")&amp;"_"&amp;SUBSTITUTE(D824," ","_")</f>
        <v>SUZUKI_Wagon_R__NS60</v>
      </c>
      <c r="G824" s="29" t="str">
        <f aca="false">SUBSTITUTE(A824," ","_")&amp;"_"&amp;SUBSTITUTE(B824," ","_")&amp;"_"&amp;SUBSTITUTE(C824," ","_")</f>
        <v>SUZUKI_Wagon_R_</v>
      </c>
      <c r="H824" s="20" t="str">
        <f aca="false">D824</f>
        <v>NS60</v>
      </c>
      <c r="I824" s="20" t="str">
        <f aca="false">E824</f>
        <v>B24LS</v>
      </c>
      <c r="J824" s="29" t="n">
        <v>1985</v>
      </c>
      <c r="K824" s="29" t="n">
        <f aca="false">VLOOKUP(G824,model!$F$2:$K$620,6,0)</f>
        <v>545</v>
      </c>
      <c r="L824" s="20" t="n">
        <f aca="false">VLOOKUP(E824,product_2!$B$2:$C$46,2,0)</f>
        <v>0</v>
      </c>
    </row>
    <row r="825" s="29" customFormat="true" ht="13.8" hidden="false" customHeight="false" outlineLevel="0" collapsed="false">
      <c r="A825" s="32" t="s">
        <v>39</v>
      </c>
      <c r="B825" s="20" t="s">
        <v>644</v>
      </c>
      <c r="C825" s="20"/>
      <c r="D825" s="20" t="s">
        <v>720</v>
      </c>
      <c r="E825" s="20" t="s">
        <v>799</v>
      </c>
      <c r="F825" s="29" t="str">
        <f aca="false">SUBSTITUTE(A825," ","_")&amp;"_"&amp;SUBSTITUTE(B825," ","_")&amp;"_"&amp;SUBSTITUTE(C825," ","_")&amp;"_"&amp;SUBSTITUTE(D825," ","_")</f>
        <v>SUZUKI_XL_7__NS60</v>
      </c>
      <c r="G825" s="29" t="str">
        <f aca="false">SUBSTITUTE(A825," ","_")&amp;"_"&amp;SUBSTITUTE(B825," ","_")&amp;"_"&amp;SUBSTITUTE(C825," ","_")</f>
        <v>SUZUKI_XL_7_</v>
      </c>
      <c r="H825" s="20" t="str">
        <f aca="false">D825</f>
        <v>NS60</v>
      </c>
      <c r="I825" s="20" t="str">
        <f aca="false">E825</f>
        <v>B24LS</v>
      </c>
      <c r="J825" s="29" t="n">
        <v>1985</v>
      </c>
      <c r="K825" s="29" t="n">
        <f aca="false">VLOOKUP(G825,model!$F$2:$K$620,6,0)</f>
        <v>546</v>
      </c>
      <c r="L825" s="20" t="n">
        <f aca="false">VLOOKUP(E825,product_2!$B$2:$C$46,2,0)</f>
        <v>0</v>
      </c>
    </row>
    <row r="826" s="29" customFormat="true" ht="13.8" hidden="false" customHeight="false" outlineLevel="0" collapsed="false">
      <c r="A826" s="20"/>
      <c r="B826" s="20"/>
      <c r="C826" s="20"/>
      <c r="D826" s="20"/>
      <c r="E826" s="20"/>
      <c r="F826" s="29" t="str">
        <f aca="false">SUBSTITUTE(A826," ","_")&amp;"_"&amp;SUBSTITUTE(B826," ","_")&amp;"_"&amp;SUBSTITUTE(C826," ","_")&amp;"_"&amp;SUBSTITUTE(D826," ","_")</f>
        <v>___</v>
      </c>
      <c r="G826" s="29" t="str">
        <f aca="false">SUBSTITUTE(A826," ","_")&amp;"_"&amp;SUBSTITUTE(B826," ","_")&amp;"_"&amp;SUBSTITUTE(C826," ","_")</f>
        <v>__</v>
      </c>
      <c r="H826" s="20"/>
      <c r="I826" s="20"/>
      <c r="K826" s="29" t="e">
        <f aca="false">VLOOKUP(G826,model!$F$2:$K$620,6,0)</f>
        <v>#N/A</v>
      </c>
      <c r="L826" s="20" t="e">
        <f aca="false">VLOOKUP(E826,product_2!$B$2:$C$46,2,0)</f>
        <v>#N/A</v>
      </c>
    </row>
    <row r="827" s="31" customFormat="true" ht="13.8" hidden="false" customHeight="false" outlineLevel="0" collapsed="false">
      <c r="F827" s="29" t="str">
        <f aca="false">SUBSTITUTE(A827," ","_")&amp;"_"&amp;SUBSTITUTE(B827," ","_")&amp;"_"&amp;SUBSTITUTE(C827," ","_")&amp;"_"&amp;SUBSTITUTE(D827," ","_")</f>
        <v>___</v>
      </c>
      <c r="G827" s="29" t="str">
        <f aca="false">SUBSTITUTE(A827," ","_")&amp;"_"&amp;SUBSTITUTE(B827," ","_")&amp;"_"&amp;SUBSTITUTE(C827," ","_")</f>
        <v>__</v>
      </c>
      <c r="H827" s="20"/>
      <c r="I827" s="20"/>
      <c r="K827" s="29" t="e">
        <f aca="false">VLOOKUP(G827,model!$F$2:$K$620,6,0)</f>
        <v>#N/A</v>
      </c>
      <c r="L827" s="20" t="e">
        <f aca="false">VLOOKUP(E827,product_2!$B$2:$C$46,2,0)</f>
        <v>#N/A</v>
      </c>
    </row>
    <row r="828" s="29" customFormat="true" ht="13.8" hidden="false" customHeight="false" outlineLevel="0" collapsed="false">
      <c r="A828" s="32" t="s">
        <v>40</v>
      </c>
      <c r="B828" s="32"/>
      <c r="F828" s="29" t="str">
        <f aca="false">SUBSTITUTE(A828," ","_")&amp;"_"&amp;SUBSTITUTE(B828," ","_")&amp;"_"&amp;SUBSTITUTE(C828," ","_")&amp;"_"&amp;SUBSTITUTE(D828," ","_")</f>
        <v>TATA___</v>
      </c>
      <c r="G828" s="29" t="str">
        <f aca="false">SUBSTITUTE(A828," ","_")&amp;"_"&amp;SUBSTITUTE(B828," ","_")&amp;"_"&amp;SUBSTITUTE(C828," ","_")</f>
        <v>TATA__</v>
      </c>
      <c r="H828" s="20"/>
      <c r="I828" s="20"/>
      <c r="K828" s="29" t="e">
        <f aca="false">VLOOKUP(G828,model!$F$2:$K$620,6,0)</f>
        <v>#N/A</v>
      </c>
      <c r="L828" s="20" t="e">
        <f aca="false">VLOOKUP(E828,product_2!$B$2:$C$46,2,0)</f>
        <v>#N/A</v>
      </c>
    </row>
    <row r="829" s="29" customFormat="true" ht="13.8" hidden="false" customHeight="false" outlineLevel="0" collapsed="false">
      <c r="F829" s="29" t="str">
        <f aca="false">SUBSTITUTE(A829," ","_")&amp;"_"&amp;SUBSTITUTE(B829," ","_")&amp;"_"&amp;SUBSTITUTE(C829," ","_")&amp;"_"&amp;SUBSTITUTE(D829," ","_")</f>
        <v>___</v>
      </c>
      <c r="G829" s="29" t="str">
        <f aca="false">SUBSTITUTE(A829," ","_")&amp;"_"&amp;SUBSTITUTE(B829," ","_")&amp;"_"&amp;SUBSTITUTE(C829," ","_")</f>
        <v>__</v>
      </c>
      <c r="H829" s="20"/>
      <c r="I829" s="20"/>
      <c r="K829" s="29" t="e">
        <f aca="false">VLOOKUP(G829,model!$F$2:$K$620,6,0)</f>
        <v>#N/A</v>
      </c>
      <c r="L829" s="20" t="e">
        <f aca="false">VLOOKUP(E829,product_2!$B$2:$C$46,2,0)</f>
        <v>#N/A</v>
      </c>
    </row>
    <row r="830" s="29" customFormat="true" ht="13.8" hidden="false" customHeight="false" outlineLevel="0" collapsed="false">
      <c r="A830" s="20" t="s">
        <v>801</v>
      </c>
      <c r="B830" s="20" t="s">
        <v>788</v>
      </c>
      <c r="C830" s="20" t="s">
        <v>790</v>
      </c>
      <c r="D830" s="20" t="s">
        <v>791</v>
      </c>
      <c r="E830" s="20" t="s">
        <v>792</v>
      </c>
      <c r="F830" s="29" t="str">
        <f aca="false">SUBSTITUTE(A830," ","_")&amp;"_"&amp;SUBSTITUTE(B830," ","_")&amp;"_"&amp;SUBSTITUTE(C830," ","_")&amp;"_"&amp;SUBSTITUTE(D830," ","_")</f>
        <v>Brand__Make_Year_Model_OE_Battery_</v>
      </c>
      <c r="G830" s="29" t="str">
        <f aca="false">SUBSTITUTE(A830," ","_")&amp;"_"&amp;SUBSTITUTE(B830," ","_")&amp;"_"&amp;SUBSTITUTE(C830," ","_")</f>
        <v>Brand__Make_Year_Model</v>
      </c>
      <c r="H830" s="20" t="str">
        <f aca="false">D830</f>
        <v>OE Battery</v>
      </c>
      <c r="I830" s="20" t="str">
        <f aca="false">E830</f>
        <v>Energizer Replacement</v>
      </c>
      <c r="K830" s="29" t="e">
        <f aca="false">VLOOKUP(G830,model!$F$2:$K$620,6,0)</f>
        <v>#N/A</v>
      </c>
      <c r="L830" s="20" t="e">
        <f aca="false">VLOOKUP(E830,product_2!$B$2:$C$46,2,0)</f>
        <v>#N/A</v>
      </c>
    </row>
    <row r="831" s="29" customFormat="true" ht="13.8" hidden="false" customHeight="false" outlineLevel="0" collapsed="false">
      <c r="A831" s="20"/>
      <c r="B831" s="20"/>
      <c r="C831" s="20"/>
      <c r="D831" s="20"/>
      <c r="E831" s="20"/>
      <c r="F831" s="29" t="str">
        <f aca="false">SUBSTITUTE(A831," ","_")&amp;"_"&amp;SUBSTITUTE(B831," ","_")&amp;"_"&amp;SUBSTITUTE(C831," ","_")&amp;"_"&amp;SUBSTITUTE(D831," ","_")</f>
        <v>___</v>
      </c>
      <c r="G831" s="29" t="str">
        <f aca="false">SUBSTITUTE(A831," ","_")&amp;"_"&amp;SUBSTITUTE(B831," ","_")&amp;"_"&amp;SUBSTITUTE(C831," ","_")</f>
        <v>__</v>
      </c>
      <c r="H831" s="20"/>
      <c r="I831" s="20"/>
      <c r="K831" s="29" t="e">
        <f aca="false">VLOOKUP(G831,model!$F$2:$K$620,6,0)</f>
        <v>#N/A</v>
      </c>
      <c r="L831" s="20" t="e">
        <f aca="false">VLOOKUP(E831,product_2!$B$2:$C$46,2,0)</f>
        <v>#N/A</v>
      </c>
    </row>
    <row r="832" s="29" customFormat="true" ht="13.8" hidden="false" customHeight="false" outlineLevel="0" collapsed="false">
      <c r="A832" s="32" t="s">
        <v>40</v>
      </c>
      <c r="B832" s="20" t="s">
        <v>645</v>
      </c>
      <c r="C832" s="20" t="s">
        <v>190</v>
      </c>
      <c r="D832" s="20" t="s">
        <v>724</v>
      </c>
      <c r="E832" s="20" t="s">
        <v>724</v>
      </c>
      <c r="F832" s="29" t="str">
        <f aca="false">SUBSTITUTE(A832," ","_")&amp;"_"&amp;SUBSTITUTE(B832," ","_")&amp;"_"&amp;SUBSTITUTE(C832," ","_")&amp;"_"&amp;SUBSTITUTE(D832," ","_")</f>
        <v>TATA_Vista_(Petrol)_2014_-_on_DIN44</v>
      </c>
      <c r="G832" s="29" t="str">
        <f aca="false">SUBSTITUTE(A832," ","_")&amp;"_"&amp;SUBSTITUTE(B832," ","_")&amp;"_"&amp;SUBSTITUTE(C832," ","_")</f>
        <v>TATA_Vista_(Petrol)_2014_-_on</v>
      </c>
      <c r="H832" s="20" t="str">
        <f aca="false">D832</f>
        <v>DIN44</v>
      </c>
      <c r="I832" s="20" t="str">
        <f aca="false">E832</f>
        <v>DIN44</v>
      </c>
      <c r="K832" s="29" t="n">
        <f aca="false">VLOOKUP(G832,model!$F$2:$K$620,6,0)</f>
        <v>547</v>
      </c>
      <c r="L832" s="20" t="n">
        <f aca="false">VLOOKUP(E832,product_2!$B$2:$C$46,2,0)</f>
        <v>0</v>
      </c>
    </row>
    <row r="833" s="29" customFormat="true" ht="13.8" hidden="false" customHeight="false" outlineLevel="0" collapsed="false">
      <c r="A833" s="32" t="s">
        <v>40</v>
      </c>
      <c r="B833" s="20" t="s">
        <v>646</v>
      </c>
      <c r="C833" s="20" t="s">
        <v>190</v>
      </c>
      <c r="D833" s="20" t="s">
        <v>759</v>
      </c>
      <c r="E833" s="20" t="s">
        <v>759</v>
      </c>
      <c r="F833" s="29" t="str">
        <f aca="false">SUBSTITUTE(A833," ","_")&amp;"_"&amp;SUBSTITUTE(B833," ","_")&amp;"_"&amp;SUBSTITUTE(C833," ","_")&amp;"_"&amp;SUBSTITUTE(D833," ","_")</f>
        <v>TATA_Vista_(Diesel)_2014_-_on_DIN55H</v>
      </c>
      <c r="G833" s="29" t="str">
        <f aca="false">SUBSTITUTE(A833," ","_")&amp;"_"&amp;SUBSTITUTE(B833," ","_")&amp;"_"&amp;SUBSTITUTE(C833," ","_")</f>
        <v>TATA_Vista_(Diesel)_2014_-_on</v>
      </c>
      <c r="H833" s="20" t="str">
        <f aca="false">D833</f>
        <v>DIN55H</v>
      </c>
      <c r="I833" s="20" t="str">
        <f aca="false">E833</f>
        <v>DIN55H</v>
      </c>
      <c r="K833" s="29" t="n">
        <f aca="false">VLOOKUP(G833,model!$F$2:$K$620,6,0)</f>
        <v>548</v>
      </c>
      <c r="L833" s="20" t="n">
        <f aca="false">VLOOKUP(E833,product_2!$B$2:$C$46,2,0)</f>
        <v>0</v>
      </c>
    </row>
    <row r="834" s="29" customFormat="true" ht="13.8" hidden="false" customHeight="false" outlineLevel="0" collapsed="false">
      <c r="A834" s="32" t="s">
        <v>40</v>
      </c>
      <c r="B834" s="20" t="s">
        <v>647</v>
      </c>
      <c r="C834" s="20" t="s">
        <v>190</v>
      </c>
      <c r="D834" s="20" t="s">
        <v>724</v>
      </c>
      <c r="E834" s="20" t="s">
        <v>724</v>
      </c>
      <c r="F834" s="29" t="str">
        <f aca="false">SUBSTITUTE(A834," ","_")&amp;"_"&amp;SUBSTITUTE(B834," ","_")&amp;"_"&amp;SUBSTITUTE(C834," ","_")&amp;"_"&amp;SUBSTITUTE(D834," ","_")</f>
        <v>TATA_Manza_(Petrol)_2014_-_on_DIN44</v>
      </c>
      <c r="G834" s="29" t="str">
        <f aca="false">SUBSTITUTE(A834," ","_")&amp;"_"&amp;SUBSTITUTE(B834," ","_")&amp;"_"&amp;SUBSTITUTE(C834," ","_")</f>
        <v>TATA_Manza_(Petrol)_2014_-_on</v>
      </c>
      <c r="H834" s="20" t="str">
        <f aca="false">D834</f>
        <v>DIN44</v>
      </c>
      <c r="I834" s="20" t="str">
        <f aca="false">E834</f>
        <v>DIN44</v>
      </c>
      <c r="K834" s="29" t="n">
        <f aca="false">VLOOKUP(G834,model!$F$2:$K$620,6,0)</f>
        <v>549</v>
      </c>
      <c r="L834" s="20" t="n">
        <f aca="false">VLOOKUP(E834,product_2!$B$2:$C$46,2,0)</f>
        <v>0</v>
      </c>
    </row>
    <row r="835" s="29" customFormat="true" ht="13.8" hidden="false" customHeight="false" outlineLevel="0" collapsed="false">
      <c r="A835" s="32" t="s">
        <v>40</v>
      </c>
      <c r="B835" s="20" t="s">
        <v>648</v>
      </c>
      <c r="C835" s="20" t="s">
        <v>190</v>
      </c>
      <c r="D835" s="20" t="s">
        <v>759</v>
      </c>
      <c r="E835" s="20" t="s">
        <v>759</v>
      </c>
      <c r="F835" s="29" t="str">
        <f aca="false">SUBSTITUTE(A835," ","_")&amp;"_"&amp;SUBSTITUTE(B835," ","_")&amp;"_"&amp;SUBSTITUTE(C835," ","_")&amp;"_"&amp;SUBSTITUTE(D835," ","_")</f>
        <v>TATA_Manza_(Diesel)_2014_-_on_DIN55H</v>
      </c>
      <c r="G835" s="29" t="str">
        <f aca="false">SUBSTITUTE(A835," ","_")&amp;"_"&amp;SUBSTITUTE(B835," ","_")&amp;"_"&amp;SUBSTITUTE(C835," ","_")</f>
        <v>TATA_Manza_(Diesel)_2014_-_on</v>
      </c>
      <c r="H835" s="20" t="str">
        <f aca="false">D835</f>
        <v>DIN55H</v>
      </c>
      <c r="I835" s="20" t="str">
        <f aca="false">E835</f>
        <v>DIN55H</v>
      </c>
      <c r="K835" s="29" t="n">
        <f aca="false">VLOOKUP(G835,model!$F$2:$K$620,6,0)</f>
        <v>550</v>
      </c>
      <c r="L835" s="20" t="n">
        <f aca="false">VLOOKUP(E835,product_2!$B$2:$C$46,2,0)</f>
        <v>0</v>
      </c>
    </row>
    <row r="836" s="29" customFormat="true" ht="13.8" hidden="false" customHeight="false" outlineLevel="0" collapsed="false">
      <c r="A836" s="32" t="s">
        <v>40</v>
      </c>
      <c r="B836" s="20" t="s">
        <v>649</v>
      </c>
      <c r="C836" s="20" t="s">
        <v>190</v>
      </c>
      <c r="D836" s="20" t="s">
        <v>765</v>
      </c>
      <c r="E836" s="20" t="s">
        <v>765</v>
      </c>
      <c r="F836" s="29" t="str">
        <f aca="false">SUBSTITUTE(A836," ","_")&amp;"_"&amp;SUBSTITUTE(B836," ","_")&amp;"_"&amp;SUBSTITUTE(C836," ","_")&amp;"_"&amp;SUBSTITUTE(D836," ","_")</f>
        <v>TATA_Indigo/Indica_(Diesel)_2014_-_on_DIN55R</v>
      </c>
      <c r="G836" s="29" t="str">
        <f aca="false">SUBSTITUTE(A836," ","_")&amp;"_"&amp;SUBSTITUTE(B836," ","_")&amp;"_"&amp;SUBSTITUTE(C836," ","_")</f>
        <v>TATA_Indigo/Indica_(Diesel)_2014_-_on</v>
      </c>
      <c r="H836" s="20" t="str">
        <f aca="false">D836</f>
        <v>DIN55R</v>
      </c>
      <c r="I836" s="20" t="str">
        <f aca="false">E836</f>
        <v>DIN55R</v>
      </c>
      <c r="K836" s="29" t="n">
        <f aca="false">VLOOKUP(G836,model!$F$2:$K$620,6,0)</f>
        <v>551</v>
      </c>
      <c r="L836" s="20" t="n">
        <f aca="false">VLOOKUP(E836,product_2!$B$2:$C$46,2,0)</f>
        <v>0</v>
      </c>
    </row>
    <row r="837" s="29" customFormat="true" ht="13.8" hidden="false" customHeight="false" outlineLevel="0" collapsed="false">
      <c r="A837" s="32" t="s">
        <v>40</v>
      </c>
      <c r="B837" s="20" t="s">
        <v>650</v>
      </c>
      <c r="C837" s="20" t="s">
        <v>190</v>
      </c>
      <c r="D837" s="20" t="s">
        <v>721</v>
      </c>
      <c r="E837" s="20" t="s">
        <v>800</v>
      </c>
      <c r="F837" s="29" t="str">
        <f aca="false">SUBSTITUTE(A837," ","_")&amp;"_"&amp;SUBSTITUTE(B837," ","_")&amp;"_"&amp;SUBSTITUTE(C837," ","_")&amp;"_"&amp;SUBSTITUTE(D837," ","_")</f>
        <v>TATA_ACE_2014_-_on_NS40</v>
      </c>
      <c r="G837" s="29" t="str">
        <f aca="false">SUBSTITUTE(A837," ","_")&amp;"_"&amp;SUBSTITUTE(B837," ","_")&amp;"_"&amp;SUBSTITUTE(C837," ","_")</f>
        <v>TATA_ACE_2014_-_on</v>
      </c>
      <c r="H837" s="20" t="str">
        <f aca="false">D837</f>
        <v>NS40</v>
      </c>
      <c r="I837" s="20" t="str">
        <f aca="false">E837</f>
        <v>B20L</v>
      </c>
      <c r="K837" s="29" t="n">
        <f aca="false">VLOOKUP(G837,model!$F$2:$K$620,6,0)</f>
        <v>552</v>
      </c>
      <c r="L837" s="20" t="n">
        <f aca="false">VLOOKUP(E837,product_2!$B$2:$C$46,2,0)</f>
        <v>0</v>
      </c>
    </row>
    <row r="838" s="29" customFormat="true" ht="13.8" hidden="false" customHeight="false" outlineLevel="0" collapsed="false">
      <c r="A838" s="32" t="s">
        <v>40</v>
      </c>
      <c r="B838" s="20" t="s">
        <v>651</v>
      </c>
      <c r="C838" s="20" t="s">
        <v>190</v>
      </c>
      <c r="D838" s="20" t="s">
        <v>728</v>
      </c>
      <c r="E838" s="20" t="s">
        <v>825</v>
      </c>
      <c r="F838" s="29" t="str">
        <f aca="false">SUBSTITUTE(A838," ","_")&amp;"_"&amp;SUBSTITUTE(B838," ","_")&amp;"_"&amp;SUBSTITUTE(C838," ","_")&amp;"_"&amp;SUBSTITUTE(D838," ","_")</f>
        <v>TATA_Super_Ace_(Diesel)_3-Cylinder_2014_-_on_N50</v>
      </c>
      <c r="G838" s="29" t="str">
        <f aca="false">SUBSTITUTE(A838," ","_")&amp;"_"&amp;SUBSTITUTE(B838," ","_")&amp;"_"&amp;SUBSTITUTE(C838," ","_")</f>
        <v>TATA_Super_Ace_(Diesel)_3-Cylinder_2014_-_on</v>
      </c>
      <c r="H838" s="20" t="str">
        <f aca="false">D838</f>
        <v>N50</v>
      </c>
      <c r="I838" s="20" t="str">
        <f aca="false">E838</f>
        <v>D26R</v>
      </c>
      <c r="K838" s="29" t="n">
        <f aca="false">VLOOKUP(G838,model!$F$2:$K$620,6,0)</f>
        <v>553</v>
      </c>
      <c r="L838" s="20" t="n">
        <f aca="false">VLOOKUP(E838,product_2!$B$2:$C$46,2,0)</f>
        <v>0</v>
      </c>
    </row>
    <row r="839" s="29" customFormat="true" ht="13.8" hidden="false" customHeight="false" outlineLevel="0" collapsed="false">
      <c r="A839" s="32" t="s">
        <v>40</v>
      </c>
      <c r="B839" s="20" t="s">
        <v>652</v>
      </c>
      <c r="C839" s="20" t="s">
        <v>190</v>
      </c>
      <c r="D839" s="20" t="s">
        <v>718</v>
      </c>
      <c r="E839" s="20" t="s">
        <v>803</v>
      </c>
      <c r="F839" s="29" t="str">
        <f aca="false">SUBSTITUTE(A839," ","_")&amp;"_"&amp;SUBSTITUTE(B839," ","_")&amp;"_"&amp;SUBSTITUTE(C839," ","_")&amp;"_"&amp;SUBSTITUTE(D839," ","_")</f>
        <v>TATA_Xenon_Pick-up_2014_-_on_N70</v>
      </c>
      <c r="G839" s="29" t="str">
        <f aca="false">SUBSTITUTE(A839," ","_")&amp;"_"&amp;SUBSTITUTE(B839," ","_")&amp;"_"&amp;SUBSTITUTE(C839," ","_")</f>
        <v>TATA_Xenon_Pick-up_2014_-_on</v>
      </c>
      <c r="H839" s="20" t="str">
        <f aca="false">D839</f>
        <v>N70</v>
      </c>
      <c r="I839" s="20" t="str">
        <f aca="false">E839</f>
        <v>D31R</v>
      </c>
      <c r="K839" s="29" t="n">
        <f aca="false">VLOOKUP(G839,model!$F$2:$K$620,6,0)</f>
        <v>554</v>
      </c>
      <c r="L839" s="20" t="n">
        <f aca="false">VLOOKUP(E839,product_2!$B$2:$C$46,2,0)</f>
        <v>0</v>
      </c>
    </row>
    <row r="840" s="29" customFormat="true" ht="13.8" hidden="false" customHeight="false" outlineLevel="0" collapsed="false">
      <c r="A840" s="20"/>
      <c r="B840" s="20"/>
      <c r="C840" s="20"/>
      <c r="D840" s="20"/>
      <c r="E840" s="20"/>
      <c r="F840" s="29" t="str">
        <f aca="false">SUBSTITUTE(A840," ","_")&amp;"_"&amp;SUBSTITUTE(B840," ","_")&amp;"_"&amp;SUBSTITUTE(C840," ","_")&amp;"_"&amp;SUBSTITUTE(D840," ","_")</f>
        <v>___</v>
      </c>
      <c r="G840" s="29" t="str">
        <f aca="false">SUBSTITUTE(A840," ","_")&amp;"_"&amp;SUBSTITUTE(B840," ","_")&amp;"_"&amp;SUBSTITUTE(C840," ","_")</f>
        <v>__</v>
      </c>
      <c r="H840" s="20"/>
      <c r="I840" s="20"/>
      <c r="K840" s="29" t="e">
        <f aca="false">VLOOKUP(G840,model!$F$2:$K$620,6,0)</f>
        <v>#N/A</v>
      </c>
      <c r="L840" s="20" t="e">
        <f aca="false">VLOOKUP(E840,product_2!$B$2:$C$46,2,0)</f>
        <v>#N/A</v>
      </c>
    </row>
    <row r="841" s="31" customFormat="true" ht="13.8" hidden="false" customHeight="false" outlineLevel="0" collapsed="false">
      <c r="F841" s="29" t="str">
        <f aca="false">SUBSTITUTE(A841," ","_")&amp;"_"&amp;SUBSTITUTE(B841," ","_")&amp;"_"&amp;SUBSTITUTE(C841," ","_")&amp;"_"&amp;SUBSTITUTE(D841," ","_")</f>
        <v>___</v>
      </c>
      <c r="G841" s="29" t="str">
        <f aca="false">SUBSTITUTE(A841," ","_")&amp;"_"&amp;SUBSTITUTE(B841," ","_")&amp;"_"&amp;SUBSTITUTE(C841," ","_")</f>
        <v>__</v>
      </c>
      <c r="H841" s="20"/>
      <c r="I841" s="20"/>
      <c r="K841" s="29" t="e">
        <f aca="false">VLOOKUP(G841,model!$F$2:$K$620,6,0)</f>
        <v>#N/A</v>
      </c>
      <c r="L841" s="20" t="e">
        <f aca="false">VLOOKUP(E841,product_2!$B$2:$C$46,2,0)</f>
        <v>#N/A</v>
      </c>
    </row>
    <row r="842" s="29" customFormat="true" ht="13.8" hidden="false" customHeight="false" outlineLevel="0" collapsed="false">
      <c r="A842" s="32" t="s">
        <v>41</v>
      </c>
      <c r="B842" s="32"/>
      <c r="F842" s="29" t="str">
        <f aca="false">SUBSTITUTE(A842," ","_")&amp;"_"&amp;SUBSTITUTE(B842," ","_")&amp;"_"&amp;SUBSTITUTE(C842," ","_")&amp;"_"&amp;SUBSTITUTE(D842," ","_")</f>
        <v>TOYOTA___</v>
      </c>
      <c r="G842" s="29" t="str">
        <f aca="false">SUBSTITUTE(A842," ","_")&amp;"_"&amp;SUBSTITUTE(B842," ","_")&amp;"_"&amp;SUBSTITUTE(C842," ","_")</f>
        <v>TOYOTA__</v>
      </c>
      <c r="H842" s="20"/>
      <c r="I842" s="20"/>
      <c r="K842" s="29" t="e">
        <f aca="false">VLOOKUP(G842,model!$F$2:$K$620,6,0)</f>
        <v>#N/A</v>
      </c>
      <c r="L842" s="20" t="e">
        <f aca="false">VLOOKUP(E842,product_2!$B$2:$C$46,2,0)</f>
        <v>#N/A</v>
      </c>
    </row>
    <row r="843" s="29" customFormat="true" ht="13.8" hidden="false" customHeight="false" outlineLevel="0" collapsed="false">
      <c r="F843" s="29" t="str">
        <f aca="false">SUBSTITUTE(A843," ","_")&amp;"_"&amp;SUBSTITUTE(B843," ","_")&amp;"_"&amp;SUBSTITUTE(C843," ","_")&amp;"_"&amp;SUBSTITUTE(D843," ","_")</f>
        <v>___</v>
      </c>
      <c r="G843" s="29" t="str">
        <f aca="false">SUBSTITUTE(A843," ","_")&amp;"_"&amp;SUBSTITUTE(B843," ","_")&amp;"_"&amp;SUBSTITUTE(C843," ","_")</f>
        <v>__</v>
      </c>
      <c r="H843" s="20"/>
      <c r="I843" s="20"/>
      <c r="K843" s="29" t="e">
        <f aca="false">VLOOKUP(G843,model!$F$2:$K$620,6,0)</f>
        <v>#N/A</v>
      </c>
      <c r="L843" s="20" t="e">
        <f aca="false">VLOOKUP(E843,product_2!$B$2:$C$46,2,0)</f>
        <v>#N/A</v>
      </c>
    </row>
    <row r="844" s="29" customFormat="true" ht="13.8" hidden="false" customHeight="false" outlineLevel="0" collapsed="false">
      <c r="A844" s="20" t="s">
        <v>801</v>
      </c>
      <c r="B844" s="20" t="s">
        <v>788</v>
      </c>
      <c r="C844" s="20" t="s">
        <v>790</v>
      </c>
      <c r="D844" s="20" t="s">
        <v>791</v>
      </c>
      <c r="E844" s="20" t="s">
        <v>792</v>
      </c>
      <c r="F844" s="29" t="str">
        <f aca="false">SUBSTITUTE(A844," ","_")&amp;"_"&amp;SUBSTITUTE(B844," ","_")&amp;"_"&amp;SUBSTITUTE(C844," ","_")&amp;"_"&amp;SUBSTITUTE(D844," ","_")</f>
        <v>Brand__Make_Year_Model_OE_Battery_</v>
      </c>
      <c r="G844" s="29" t="str">
        <f aca="false">SUBSTITUTE(A844," ","_")&amp;"_"&amp;SUBSTITUTE(B844," ","_")&amp;"_"&amp;SUBSTITUTE(C844," ","_")</f>
        <v>Brand__Make_Year_Model</v>
      </c>
      <c r="H844" s="20" t="str">
        <f aca="false">D844</f>
        <v>OE Battery</v>
      </c>
      <c r="I844" s="20" t="str">
        <f aca="false">E844</f>
        <v>Energizer Replacement</v>
      </c>
      <c r="K844" s="29" t="e">
        <f aca="false">VLOOKUP(G844,model!$F$2:$K$620,6,0)</f>
        <v>#N/A</v>
      </c>
      <c r="L844" s="20" t="e">
        <f aca="false">VLOOKUP(E844,product_2!$B$2:$C$46,2,0)</f>
        <v>#N/A</v>
      </c>
    </row>
    <row r="845" s="29" customFormat="true" ht="13.8" hidden="false" customHeight="false" outlineLevel="0" collapsed="false">
      <c r="A845" s="20"/>
      <c r="B845" s="20"/>
      <c r="C845" s="20"/>
      <c r="D845" s="20"/>
      <c r="E845" s="20"/>
      <c r="F845" s="29" t="str">
        <f aca="false">SUBSTITUTE(A845," ","_")&amp;"_"&amp;SUBSTITUTE(B845," ","_")&amp;"_"&amp;SUBSTITUTE(C845," ","_")&amp;"_"&amp;SUBSTITUTE(D845," ","_")</f>
        <v>___</v>
      </c>
      <c r="G845" s="29" t="str">
        <f aca="false">SUBSTITUTE(A845," ","_")&amp;"_"&amp;SUBSTITUTE(B845," ","_")&amp;"_"&amp;SUBSTITUTE(C845," ","_")</f>
        <v>__</v>
      </c>
      <c r="H845" s="20"/>
      <c r="I845" s="20"/>
      <c r="K845" s="29" t="e">
        <f aca="false">VLOOKUP(G845,model!$F$2:$K$620,6,0)</f>
        <v>#N/A</v>
      </c>
      <c r="L845" s="20" t="e">
        <f aca="false">VLOOKUP(E845,product_2!$B$2:$C$46,2,0)</f>
        <v>#N/A</v>
      </c>
    </row>
    <row r="846" s="29" customFormat="true" ht="13.8" hidden="false" customHeight="false" outlineLevel="0" collapsed="false">
      <c r="A846" s="32" t="s">
        <v>41</v>
      </c>
      <c r="B846" s="20" t="s">
        <v>688</v>
      </c>
      <c r="C846" s="20" t="n">
        <v>2010</v>
      </c>
      <c r="D846" s="20" t="s">
        <v>719</v>
      </c>
      <c r="E846" s="20" t="s">
        <v>798</v>
      </c>
      <c r="F846" s="29" t="str">
        <f aca="false">SUBSTITUTE(A846," ","_")&amp;"_"&amp;SUBSTITUTE(B846," ","_")&amp;"_"&amp;SUBSTITUTE(C846," ","_")&amp;"_"&amp;SUBSTITUTE(D846," ","_")</f>
        <v>TOYOTA_Alphard_2.4_(Gasoline)_2010_NS50</v>
      </c>
      <c r="G846" s="29" t="str">
        <f aca="false">SUBSTITUTE(A846," ","_")&amp;"_"&amp;SUBSTITUTE(B846," ","_")&amp;"_"&amp;SUBSTITUTE(C846," ","_")</f>
        <v>TOYOTA_Alphard_2.4_(Gasoline)_2010</v>
      </c>
      <c r="H846" s="20" t="str">
        <f aca="false">D846</f>
        <v>NS50</v>
      </c>
      <c r="I846" s="20" t="str">
        <f aca="false">E846</f>
        <v>D23L</v>
      </c>
      <c r="K846" s="29" t="n">
        <f aca="false">VLOOKUP(G846,model!$F$2:$K$620,6,0)</f>
        <v>590</v>
      </c>
      <c r="L846" s="20" t="n">
        <f aca="false">VLOOKUP(E846,product_2!$B$2:$C$46,2,0)</f>
        <v>0</v>
      </c>
    </row>
    <row r="847" s="29" customFormat="true" ht="13.8" hidden="false" customHeight="false" outlineLevel="0" collapsed="false">
      <c r="A847" s="32" t="s">
        <v>41</v>
      </c>
      <c r="B847" s="20" t="s">
        <v>689</v>
      </c>
      <c r="C847" s="20"/>
      <c r="D847" s="20" t="s">
        <v>721</v>
      </c>
      <c r="E847" s="20" t="s">
        <v>800</v>
      </c>
      <c r="F847" s="29" t="str">
        <f aca="false">SUBSTITUTE(A847," ","_")&amp;"_"&amp;SUBSTITUTE(B847," ","_")&amp;"_"&amp;SUBSTITUTE(C847," ","_")&amp;"_"&amp;SUBSTITUTE(D847," ","_")</f>
        <v>TOYOTA_Avansa_1.3__NS40</v>
      </c>
      <c r="G847" s="29" t="str">
        <f aca="false">SUBSTITUTE(A847," ","_")&amp;"_"&amp;SUBSTITUTE(B847," ","_")&amp;"_"&amp;SUBSTITUTE(C847," ","_")</f>
        <v>TOYOTA_Avansa_1.3_</v>
      </c>
      <c r="H847" s="20" t="str">
        <f aca="false">D847</f>
        <v>NS40</v>
      </c>
      <c r="I847" s="20" t="str">
        <f aca="false">E847</f>
        <v>B20L</v>
      </c>
      <c r="K847" s="29" t="n">
        <f aca="false">VLOOKUP(G847,model!$F$2:$K$620,6,0)</f>
        <v>591</v>
      </c>
      <c r="L847" s="20" t="n">
        <f aca="false">VLOOKUP(E847,product_2!$B$2:$C$46,2,0)</f>
        <v>0</v>
      </c>
    </row>
    <row r="848" s="29" customFormat="true" ht="13.8" hidden="false" customHeight="false" outlineLevel="0" collapsed="false">
      <c r="A848" s="32" t="s">
        <v>41</v>
      </c>
      <c r="B848" s="20" t="s">
        <v>690</v>
      </c>
      <c r="C848" s="20"/>
      <c r="D848" s="20" t="s">
        <v>763</v>
      </c>
      <c r="E848" s="20" t="s">
        <v>818</v>
      </c>
      <c r="F848" s="29" t="str">
        <f aca="false">SUBSTITUTE(A848," ","_")&amp;"_"&amp;SUBSTITUTE(B848," ","_")&amp;"_"&amp;SUBSTITUTE(C848," ","_")&amp;"_"&amp;SUBSTITUTE(D848," ","_")</f>
        <v>TOYOTA_Avansa_1.5__NS60R</v>
      </c>
      <c r="G848" s="29" t="str">
        <f aca="false">SUBSTITUTE(A848," ","_")&amp;"_"&amp;SUBSTITUTE(B848," ","_")&amp;"_"&amp;SUBSTITUTE(C848," ","_")</f>
        <v>TOYOTA_Avansa_1.5_</v>
      </c>
      <c r="H848" s="20" t="str">
        <f aca="false">D848</f>
        <v>NS60R</v>
      </c>
      <c r="I848" s="20" t="str">
        <f aca="false">E848</f>
        <v>B24RS</v>
      </c>
      <c r="J848" s="29" t="n">
        <v>1989</v>
      </c>
      <c r="K848" s="29" t="n">
        <f aca="false">VLOOKUP(G848,model!$F$2:$K$620,6,0)</f>
        <v>592</v>
      </c>
      <c r="L848" s="20" t="n">
        <f aca="false">VLOOKUP(E848,product_2!$B$2:$C$46,2,0)</f>
        <v>0</v>
      </c>
    </row>
    <row r="849" s="29" customFormat="true" ht="13.8" hidden="false" customHeight="false" outlineLevel="0" collapsed="false">
      <c r="A849" s="32" t="s">
        <v>41</v>
      </c>
      <c r="B849" s="20" t="s">
        <v>691</v>
      </c>
      <c r="C849" s="20" t="s">
        <v>61</v>
      </c>
      <c r="D849" s="20" t="s">
        <v>719</v>
      </c>
      <c r="E849" s="20" t="s">
        <v>798</v>
      </c>
      <c r="F849" s="29" t="str">
        <f aca="false">SUBSTITUTE(A849," ","_")&amp;"_"&amp;SUBSTITUTE(B849," ","_")&amp;"_"&amp;SUBSTITUTE(C849," ","_")&amp;"_"&amp;SUBSTITUTE(D849," ","_")</f>
        <v>TOYOTA_Camry_1996_-_on_NS50</v>
      </c>
      <c r="G849" s="29" t="str">
        <f aca="false">SUBSTITUTE(A849," ","_")&amp;"_"&amp;SUBSTITUTE(B849," ","_")&amp;"_"&amp;SUBSTITUTE(C849," ","_")</f>
        <v>TOYOTA_Camry_1996_-_on</v>
      </c>
      <c r="H849" s="20" t="str">
        <f aca="false">D849</f>
        <v>NS50</v>
      </c>
      <c r="I849" s="20" t="str">
        <f aca="false">E849</f>
        <v>D23L</v>
      </c>
      <c r="K849" s="29" t="n">
        <f aca="false">VLOOKUP(G849,model!$F$2:$K$620,6,0)</f>
        <v>593</v>
      </c>
      <c r="L849" s="20" t="n">
        <f aca="false">VLOOKUP(E849,product_2!$B$2:$C$46,2,0)</f>
        <v>0</v>
      </c>
    </row>
    <row r="850" s="29" customFormat="true" ht="13.8" hidden="false" customHeight="false" outlineLevel="0" collapsed="false">
      <c r="A850" s="32" t="s">
        <v>41</v>
      </c>
      <c r="B850" s="20" t="s">
        <v>691</v>
      </c>
      <c r="C850" s="20" t="s">
        <v>75</v>
      </c>
      <c r="D850" s="20" t="s">
        <v>728</v>
      </c>
      <c r="E850" s="20" t="s">
        <v>805</v>
      </c>
      <c r="F850" s="29" t="str">
        <f aca="false">SUBSTITUTE(A850," ","_")&amp;"_"&amp;SUBSTITUTE(B850," ","_")&amp;"_"&amp;SUBSTITUTE(C850," ","_")&amp;"_"&amp;SUBSTITUTE(D850," ","_")</f>
        <v>TOYOTA_Camry_2007_-_on_N50</v>
      </c>
      <c r="G850" s="29" t="str">
        <f aca="false">SUBSTITUTE(A850," ","_")&amp;"_"&amp;SUBSTITUTE(B850," ","_")&amp;"_"&amp;SUBSTITUTE(C850," ","_")</f>
        <v>TOYOTA_Camry_2007_-_on</v>
      </c>
      <c r="H850" s="20" t="str">
        <f aca="false">D850</f>
        <v>N50</v>
      </c>
      <c r="I850" s="20" t="str">
        <f aca="false">E850</f>
        <v>D26L</v>
      </c>
      <c r="K850" s="29" t="n">
        <f aca="false">VLOOKUP(G850,model!$F$2:$K$620,6,0)</f>
        <v>594</v>
      </c>
      <c r="L850" s="20" t="n">
        <f aca="false">VLOOKUP(E850,product_2!$B$2:$C$46,2,0)</f>
        <v>0</v>
      </c>
    </row>
    <row r="851" s="29" customFormat="true" ht="13.8" hidden="false" customHeight="false" outlineLevel="0" collapsed="false">
      <c r="A851" s="32" t="s">
        <v>41</v>
      </c>
      <c r="B851" s="20" t="s">
        <v>692</v>
      </c>
      <c r="C851" s="20"/>
      <c r="D851" s="20" t="s">
        <v>760</v>
      </c>
      <c r="E851" s="20" t="s">
        <v>826</v>
      </c>
      <c r="F851" s="29" t="str">
        <f aca="false">SUBSTITUTE(A851," ","_")&amp;"_"&amp;SUBSTITUTE(B851," ","_")&amp;"_"&amp;SUBSTITUTE(C851," ","_")&amp;"_"&amp;SUBSTITUTE(D851," ","_")</f>
        <v>TOYOTA_Coaster__N70x2</v>
      </c>
      <c r="G851" s="29" t="str">
        <f aca="false">SUBSTITUTE(A851," ","_")&amp;"_"&amp;SUBSTITUTE(B851," ","_")&amp;"_"&amp;SUBSTITUTE(C851," ","_")</f>
        <v>TOYOTA_Coaster_</v>
      </c>
      <c r="H851" s="20" t="str">
        <f aca="false">D851</f>
        <v>N70x2</v>
      </c>
      <c r="I851" s="20" t="str">
        <f aca="false">E851</f>
        <v>D31L/R</v>
      </c>
      <c r="K851" s="29" t="n">
        <f aca="false">VLOOKUP(G851,model!$F$2:$K$620,6,0)</f>
        <v>595</v>
      </c>
      <c r="L851" s="20" t="n">
        <f aca="false">VLOOKUP(E851,product_2!$B$2:$C$46,2,0)</f>
        <v>0</v>
      </c>
    </row>
    <row r="852" s="29" customFormat="true" ht="13.8" hidden="false" customHeight="false" outlineLevel="0" collapsed="false">
      <c r="A852" s="32" t="s">
        <v>41</v>
      </c>
      <c r="B852" s="20" t="s">
        <v>693</v>
      </c>
      <c r="C852" s="20" t="s">
        <v>175</v>
      </c>
      <c r="D852" s="20" t="s">
        <v>766</v>
      </c>
      <c r="E852" s="20" t="s">
        <v>787</v>
      </c>
      <c r="F852" s="29" t="str">
        <f aca="false">SUBSTITUTE(A852," ","_")&amp;"_"&amp;SUBSTITUTE(B852," ","_")&amp;"_"&amp;SUBSTITUTE(C852," ","_")&amp;"_"&amp;SUBSTITUTE(D852," ","_")</f>
        <v>TOYOTA_Corolla_All_Models_/_ALTIS_1989_-_on_NS60_</v>
      </c>
      <c r="G852" s="29" t="str">
        <f aca="false">SUBSTITUTE(A852," ","_")&amp;"_"&amp;SUBSTITUTE(B852," ","_")&amp;"_"&amp;SUBSTITUTE(C852," ","_")</f>
        <v>TOYOTA_Corolla_All_Models_/_ALTIS_1989_-_on</v>
      </c>
      <c r="H852" s="20" t="str">
        <f aca="false">D852</f>
        <v>NS60</v>
      </c>
      <c r="I852" s="20" t="str">
        <f aca="false">E852</f>
        <v>B24L</v>
      </c>
      <c r="K852" s="29" t="n">
        <f aca="false">VLOOKUP(G852,model!$F$2:$K$620,6,0)</f>
        <v>596</v>
      </c>
      <c r="L852" s="20" t="n">
        <f aca="false">VLOOKUP(E852,product_2!$B$2:$C$46,2,0)</f>
        <v>0</v>
      </c>
    </row>
    <row r="853" s="29" customFormat="true" ht="13.8" hidden="false" customHeight="false" outlineLevel="0" collapsed="false">
      <c r="A853" s="32" t="s">
        <v>41</v>
      </c>
      <c r="B853" s="20" t="s">
        <v>694</v>
      </c>
      <c r="C853" s="20" t="s">
        <v>175</v>
      </c>
      <c r="D853" s="20" t="s">
        <v>766</v>
      </c>
      <c r="E853" s="20" t="s">
        <v>787</v>
      </c>
      <c r="F853" s="29" t="str">
        <f aca="false">SUBSTITUTE(A853," ","_")&amp;"_"&amp;SUBSTITUTE(B853," ","_")&amp;"_"&amp;SUBSTITUTE(C853," ","_")&amp;"_"&amp;SUBSTITUTE(D853," ","_")</f>
        <v>TOYOTA_Corona_1989_-_on_NS60_</v>
      </c>
      <c r="G853" s="29" t="str">
        <f aca="false">SUBSTITUTE(A853," ","_")&amp;"_"&amp;SUBSTITUTE(B853," ","_")&amp;"_"&amp;SUBSTITUTE(C853," ","_")</f>
        <v>TOYOTA_Corona_1989_-_on</v>
      </c>
      <c r="H853" s="20" t="str">
        <f aca="false">D853</f>
        <v>NS60</v>
      </c>
      <c r="I853" s="20" t="str">
        <f aca="false">E853</f>
        <v>B24L</v>
      </c>
      <c r="K853" s="29" t="n">
        <f aca="false">VLOOKUP(G853,model!$F$2:$K$620,6,0)</f>
        <v>597</v>
      </c>
      <c r="L853" s="20" t="n">
        <f aca="false">VLOOKUP(E853,product_2!$B$2:$C$46,2,0)</f>
        <v>0</v>
      </c>
    </row>
    <row r="854" s="29" customFormat="true" ht="13.8" hidden="false" customHeight="false" outlineLevel="0" collapsed="false">
      <c r="A854" s="32" t="s">
        <v>41</v>
      </c>
      <c r="B854" s="20" t="s">
        <v>695</v>
      </c>
      <c r="C854" s="20" t="s">
        <v>175</v>
      </c>
      <c r="D854" s="20" t="s">
        <v>767</v>
      </c>
      <c r="E854" s="20" t="s">
        <v>830</v>
      </c>
      <c r="F854" s="29" t="str">
        <f aca="false">SUBSTITUTE(A854," ","_")&amp;"_"&amp;SUBSTITUTE(B854," ","_")&amp;"_"&amp;SUBSTITUTE(C854," ","_")&amp;"_"&amp;SUBSTITUTE(D854," ","_")</f>
        <v>TOYOTA_Crown_All_Models_(Diesel)_1989_-_on_N70_</v>
      </c>
      <c r="G854" s="29" t="str">
        <f aca="false">SUBSTITUTE(A854," ","_")&amp;"_"&amp;SUBSTITUTE(B854," ","_")&amp;"_"&amp;SUBSTITUTE(C854," ","_")</f>
        <v>TOYOTA_Crown_All_Models_(Diesel)_1989_-_on</v>
      </c>
      <c r="H854" s="20" t="str">
        <f aca="false">D854</f>
        <v>N70</v>
      </c>
      <c r="I854" s="20" t="str">
        <f aca="false">E854</f>
        <v>D31L</v>
      </c>
      <c r="K854" s="29" t="n">
        <f aca="false">VLOOKUP(G854,model!$F$2:$K$620,6,0)</f>
        <v>598</v>
      </c>
      <c r="L854" s="20" t="n">
        <f aca="false">VLOOKUP(E854,product_2!$B$2:$C$46,2,0)</f>
        <v>0</v>
      </c>
    </row>
    <row r="855" s="29" customFormat="true" ht="13.8" hidden="false" customHeight="false" outlineLevel="0" collapsed="false">
      <c r="A855" s="20"/>
      <c r="B855" s="20"/>
      <c r="C855" s="20"/>
      <c r="D855" s="20"/>
      <c r="E855" s="20"/>
      <c r="F855" s="29" t="str">
        <f aca="false">SUBSTITUTE(A855," ","_")&amp;"_"&amp;SUBSTITUTE(B855," ","_")&amp;"_"&amp;SUBSTITUTE(C855," ","_")&amp;"_"&amp;SUBSTITUTE(D855," ","_")</f>
        <v>___</v>
      </c>
      <c r="G855" s="29" t="str">
        <f aca="false">SUBSTITUTE(A855," ","_")&amp;"_"&amp;SUBSTITUTE(B855," ","_")&amp;"_"&amp;SUBSTITUTE(C855," ","_")</f>
        <v>__</v>
      </c>
      <c r="H855" s="20"/>
      <c r="I855" s="20"/>
      <c r="K855" s="29" t="e">
        <f aca="false">VLOOKUP(G855,model!$F$2:$K$620,6,0)</f>
        <v>#N/A</v>
      </c>
      <c r="L855" s="20" t="e">
        <f aca="false">VLOOKUP(E855,product_2!$B$2:$C$46,2,0)</f>
        <v>#N/A</v>
      </c>
    </row>
    <row r="856" s="31" customFormat="true" ht="13.8" hidden="false" customHeight="false" outlineLevel="0" collapsed="false">
      <c r="F856" s="29" t="str">
        <f aca="false">SUBSTITUTE(A856," ","_")&amp;"_"&amp;SUBSTITUTE(B856," ","_")&amp;"_"&amp;SUBSTITUTE(C856," ","_")&amp;"_"&amp;SUBSTITUTE(D856," ","_")</f>
        <v>___</v>
      </c>
      <c r="G856" s="29" t="str">
        <f aca="false">SUBSTITUTE(A856," ","_")&amp;"_"&amp;SUBSTITUTE(B856," ","_")&amp;"_"&amp;SUBSTITUTE(C856," ","_")</f>
        <v>__</v>
      </c>
      <c r="H856" s="20"/>
      <c r="I856" s="20"/>
      <c r="K856" s="29" t="e">
        <f aca="false">VLOOKUP(G856,model!$F$2:$K$620,6,0)</f>
        <v>#N/A</v>
      </c>
      <c r="L856" s="20" t="e">
        <f aca="false">VLOOKUP(E856,product_2!$B$2:$C$46,2,0)</f>
        <v>#N/A</v>
      </c>
    </row>
    <row r="857" s="29" customFormat="true" ht="13.8" hidden="false" customHeight="false" outlineLevel="0" collapsed="false">
      <c r="A857" s="32" t="s">
        <v>35</v>
      </c>
      <c r="B857" s="32"/>
      <c r="F857" s="29" t="str">
        <f aca="false">SUBSTITUTE(A857," ","_")&amp;"_"&amp;SUBSTITUTE(B857," ","_")&amp;"_"&amp;SUBSTITUTE(C857," ","_")&amp;"_"&amp;SUBSTITUTE(D857," ","_")</f>
        <v>PORSCHE___</v>
      </c>
      <c r="G857" s="29" t="str">
        <f aca="false">SUBSTITUTE(A857," ","_")&amp;"_"&amp;SUBSTITUTE(B857," ","_")&amp;"_"&amp;SUBSTITUTE(C857," ","_")</f>
        <v>PORSCHE__</v>
      </c>
      <c r="H857" s="20"/>
      <c r="I857" s="20"/>
      <c r="K857" s="29" t="e">
        <f aca="false">VLOOKUP(G857,model!$F$2:$K$620,6,0)</f>
        <v>#N/A</v>
      </c>
      <c r="L857" s="20" t="e">
        <f aca="false">VLOOKUP(E857,product_2!$B$2:$C$46,2,0)</f>
        <v>#N/A</v>
      </c>
    </row>
    <row r="858" s="29" customFormat="true" ht="13.8" hidden="false" customHeight="false" outlineLevel="0" collapsed="false">
      <c r="F858" s="29" t="str">
        <f aca="false">SUBSTITUTE(A858," ","_")&amp;"_"&amp;SUBSTITUTE(B858," ","_")&amp;"_"&amp;SUBSTITUTE(C858," ","_")&amp;"_"&amp;SUBSTITUTE(D858," ","_")</f>
        <v>___</v>
      </c>
      <c r="G858" s="29" t="str">
        <f aca="false">SUBSTITUTE(A858," ","_")&amp;"_"&amp;SUBSTITUTE(B858," ","_")&amp;"_"&amp;SUBSTITUTE(C858," ","_")</f>
        <v>__</v>
      </c>
      <c r="H858" s="20"/>
      <c r="I858" s="20"/>
      <c r="K858" s="29" t="e">
        <f aca="false">VLOOKUP(G858,model!$F$2:$K$620,6,0)</f>
        <v>#N/A</v>
      </c>
      <c r="L858" s="20" t="e">
        <f aca="false">VLOOKUP(E858,product_2!$B$2:$C$46,2,0)</f>
        <v>#N/A</v>
      </c>
    </row>
    <row r="859" s="29" customFormat="true" ht="13.8" hidden="false" customHeight="false" outlineLevel="0" collapsed="false">
      <c r="A859" s="20" t="s">
        <v>801</v>
      </c>
      <c r="B859" s="20" t="s">
        <v>788</v>
      </c>
      <c r="C859" s="20" t="s">
        <v>790</v>
      </c>
      <c r="D859" s="20" t="s">
        <v>791</v>
      </c>
      <c r="E859" s="20" t="s">
        <v>792</v>
      </c>
      <c r="F859" s="29" t="str">
        <f aca="false">SUBSTITUTE(A859," ","_")&amp;"_"&amp;SUBSTITUTE(B859," ","_")&amp;"_"&amp;SUBSTITUTE(C859," ","_")&amp;"_"&amp;SUBSTITUTE(D859," ","_")</f>
        <v>Brand__Make_Year_Model_OE_Battery_</v>
      </c>
      <c r="G859" s="29" t="str">
        <f aca="false">SUBSTITUTE(A859," ","_")&amp;"_"&amp;SUBSTITUTE(B859," ","_")&amp;"_"&amp;SUBSTITUTE(C859," ","_")</f>
        <v>Brand__Make_Year_Model</v>
      </c>
      <c r="H859" s="20" t="str">
        <f aca="false">D859</f>
        <v>OE Battery</v>
      </c>
      <c r="I859" s="20" t="str">
        <f aca="false">E859</f>
        <v>Energizer Replacement</v>
      </c>
      <c r="K859" s="29" t="e">
        <f aca="false">VLOOKUP(G859,model!$F$2:$K$620,6,0)</f>
        <v>#N/A</v>
      </c>
      <c r="L859" s="20" t="e">
        <f aca="false">VLOOKUP(E859,product_2!$B$2:$C$46,2,0)</f>
        <v>#N/A</v>
      </c>
    </row>
    <row r="860" s="29" customFormat="true" ht="13.8" hidden="false" customHeight="false" outlineLevel="0" collapsed="false">
      <c r="A860" s="20"/>
      <c r="B860" s="20"/>
      <c r="C860" s="30"/>
      <c r="D860" s="30"/>
      <c r="E860" s="30"/>
      <c r="F860" s="29" t="str">
        <f aca="false">SUBSTITUTE(A860," ","_")&amp;"_"&amp;SUBSTITUTE(B860," ","_")&amp;"_"&amp;SUBSTITUTE(C860," ","_")&amp;"_"&amp;SUBSTITUTE(D860," ","_")</f>
        <v>___</v>
      </c>
      <c r="G860" s="29" t="str">
        <f aca="false">SUBSTITUTE(A860," ","_")&amp;"_"&amp;SUBSTITUTE(B860," ","_")&amp;"_"&amp;SUBSTITUTE(C860," ","_")</f>
        <v>__</v>
      </c>
      <c r="H860" s="20"/>
      <c r="I860" s="20"/>
      <c r="K860" s="29" t="e">
        <f aca="false">VLOOKUP(G860,model!$F$2:$K$620,6,0)</f>
        <v>#N/A</v>
      </c>
      <c r="L860" s="20" t="e">
        <f aca="false">VLOOKUP(E860,product_2!$B$2:$C$46,2,0)</f>
        <v>#N/A</v>
      </c>
    </row>
    <row r="861" s="29" customFormat="true" ht="13.8" hidden="false" customHeight="false" outlineLevel="0" collapsed="false">
      <c r="A861" s="32" t="s">
        <v>35</v>
      </c>
      <c r="B861" s="33" t="s">
        <v>597</v>
      </c>
      <c r="C861" s="14" t="s">
        <v>430</v>
      </c>
      <c r="D861" s="14" t="s">
        <v>723</v>
      </c>
      <c r="E861" s="14" t="s">
        <v>723</v>
      </c>
      <c r="F861" s="29" t="str">
        <f aca="false">SUBSTITUTE(A861," ","_")&amp;"_"&amp;SUBSTITUTE(B861," ","_")&amp;"_"&amp;SUBSTITUTE(C861," ","_")&amp;"_"&amp;SUBSTITUTE(D861," ","_")</f>
        <v>PORSCHE_911_GT2_1993_-_on_DIN88</v>
      </c>
      <c r="G861" s="29" t="str">
        <f aca="false">SUBSTITUTE(A861," ","_")&amp;"_"&amp;SUBSTITUTE(B861," ","_")&amp;"_"&amp;SUBSTITUTE(C861," ","_")</f>
        <v>PORSCHE_911_GT2_1993_-_on</v>
      </c>
      <c r="H861" s="20" t="str">
        <f aca="false">D861</f>
        <v>DIN88</v>
      </c>
      <c r="I861" s="20" t="str">
        <f aca="false">E861</f>
        <v>DIN88</v>
      </c>
      <c r="K861" s="29" t="n">
        <f aca="false">VLOOKUP(G861,model!$F$2:$K$620,6,0)</f>
        <v>503</v>
      </c>
      <c r="L861" s="20" t="n">
        <f aca="false">VLOOKUP(E861,product_2!$B$2:$C$46,2,0)</f>
        <v>0</v>
      </c>
    </row>
    <row r="862" s="29" customFormat="true" ht="13.8" hidden="false" customHeight="false" outlineLevel="0" collapsed="false">
      <c r="A862" s="32" t="s">
        <v>35</v>
      </c>
      <c r="B862" s="33" t="s">
        <v>598</v>
      </c>
      <c r="C862" s="14" t="s">
        <v>430</v>
      </c>
      <c r="D862" s="14" t="s">
        <v>723</v>
      </c>
      <c r="E862" s="14" t="s">
        <v>723</v>
      </c>
      <c r="F862" s="29" t="str">
        <f aca="false">SUBSTITUTE(A862," ","_")&amp;"_"&amp;SUBSTITUTE(B862," ","_")&amp;"_"&amp;SUBSTITUTE(C862," ","_")&amp;"_"&amp;SUBSTITUTE(D862," ","_")</f>
        <v>PORSCHE_911_(Turbo)_1993_-_on_DIN88</v>
      </c>
      <c r="G862" s="29" t="str">
        <f aca="false">SUBSTITUTE(A862," ","_")&amp;"_"&amp;SUBSTITUTE(B862," ","_")&amp;"_"&amp;SUBSTITUTE(C862," ","_")</f>
        <v>PORSCHE_911_(Turbo)_1993_-_on</v>
      </c>
      <c r="H862" s="20" t="str">
        <f aca="false">D862</f>
        <v>DIN88</v>
      </c>
      <c r="I862" s="20" t="str">
        <f aca="false">E862</f>
        <v>DIN88</v>
      </c>
      <c r="K862" s="29" t="n">
        <f aca="false">VLOOKUP(G862,model!$F$2:$K$620,6,0)</f>
        <v>504</v>
      </c>
      <c r="L862" s="20" t="n">
        <f aca="false">VLOOKUP(E862,product_2!$B$2:$C$46,2,0)</f>
        <v>0</v>
      </c>
    </row>
    <row r="863" s="29" customFormat="true" ht="13.8" hidden="false" customHeight="false" outlineLevel="0" collapsed="false">
      <c r="A863" s="32" t="s">
        <v>35</v>
      </c>
      <c r="B863" s="20" t="s">
        <v>599</v>
      </c>
      <c r="C863" s="41" t="s">
        <v>600</v>
      </c>
      <c r="D863" s="41" t="s">
        <v>723</v>
      </c>
      <c r="E863" s="13" t="s">
        <v>723</v>
      </c>
      <c r="F863" s="29" t="str">
        <f aca="false">SUBSTITUTE(A863," ","_")&amp;"_"&amp;SUBSTITUTE(B863," ","_")&amp;"_"&amp;SUBSTITUTE(C863," ","_")&amp;"_"&amp;SUBSTITUTE(D863," ","_")</f>
        <v>PORSCHE_Boxster_1996_-_2003__DIN88</v>
      </c>
      <c r="G863" s="29" t="str">
        <f aca="false">SUBSTITUTE(A863," ","_")&amp;"_"&amp;SUBSTITUTE(B863," ","_")&amp;"_"&amp;SUBSTITUTE(C863," ","_")</f>
        <v>PORSCHE_Boxster_1996_-_2003_</v>
      </c>
      <c r="H863" s="20" t="str">
        <f aca="false">D863</f>
        <v>DIN88</v>
      </c>
      <c r="I863" s="20" t="str">
        <f aca="false">E863</f>
        <v>DIN88</v>
      </c>
      <c r="K863" s="29" t="n">
        <f aca="false">VLOOKUP(G863,model!$F$2:$K$620,6,0)</f>
        <v>505</v>
      </c>
      <c r="L863" s="20" t="n">
        <f aca="false">VLOOKUP(E863,product_2!$B$2:$C$46,2,0)</f>
        <v>0</v>
      </c>
    </row>
    <row r="864" s="29" customFormat="true" ht="13.8" hidden="false" customHeight="false" outlineLevel="0" collapsed="false">
      <c r="A864" s="32" t="s">
        <v>35</v>
      </c>
      <c r="B864" s="20" t="s">
        <v>599</v>
      </c>
      <c r="C864" s="20" t="s">
        <v>601</v>
      </c>
      <c r="D864" s="33" t="s">
        <v>730</v>
      </c>
      <c r="E864" s="30"/>
      <c r="F864" s="29" t="str">
        <f aca="false">SUBSTITUTE(A864," ","_")&amp;"_"&amp;SUBSTITUTE(B864," ","_")&amp;"_"&amp;SUBSTITUTE(C864," ","_")&amp;"_"&amp;SUBSTITUTE(D864," ","_")</f>
        <v>PORSCHE_Boxster_2004_-_Present_DIN77</v>
      </c>
      <c r="G864" s="29" t="str">
        <f aca="false">SUBSTITUTE(A864," ","_")&amp;"_"&amp;SUBSTITUTE(B864," ","_")&amp;"_"&amp;SUBSTITUTE(C864," ","_")</f>
        <v>PORSCHE_Boxster_2004_-_Present</v>
      </c>
      <c r="H864" s="20" t="str">
        <f aca="false">D864</f>
        <v>DIN77</v>
      </c>
      <c r="I864" s="20"/>
      <c r="K864" s="29" t="n">
        <f aca="false">VLOOKUP(G864,model!$F$2:$K$620,6,0)</f>
        <v>506</v>
      </c>
      <c r="L864" s="20" t="e">
        <f aca="false">VLOOKUP(E864,product_2!$B$2:$C$46,2,0)</f>
        <v>#N/A</v>
      </c>
    </row>
    <row r="865" s="29" customFormat="true" ht="13.8" hidden="false" customHeight="false" outlineLevel="0" collapsed="false">
      <c r="A865" s="32" t="s">
        <v>35</v>
      </c>
      <c r="B865" s="20" t="s">
        <v>602</v>
      </c>
      <c r="C865" s="20"/>
      <c r="D865" s="33" t="s">
        <v>723</v>
      </c>
      <c r="E865" s="34" t="s">
        <v>802</v>
      </c>
      <c r="F865" s="29" t="str">
        <f aca="false">SUBSTITUTE(A865," ","_")&amp;"_"&amp;SUBSTITUTE(B865," ","_")&amp;"_"&amp;SUBSTITUTE(C865," ","_")&amp;"_"&amp;SUBSTITUTE(D865," ","_")</f>
        <v>PORSCHE_Cayenne_(All_Trims)__DIN88</v>
      </c>
      <c r="G865" s="29" t="str">
        <f aca="false">SUBSTITUTE(A865," ","_")&amp;"_"&amp;SUBSTITUTE(B865," ","_")&amp;"_"&amp;SUBSTITUTE(C865," ","_")</f>
        <v>PORSCHE_Cayenne_(All_Trims)_</v>
      </c>
      <c r="H865" s="20" t="str">
        <f aca="false">D865</f>
        <v>DIN88</v>
      </c>
      <c r="I865" s="20" t="str">
        <f aca="false">E865</f>
        <v>If the vehicle is equipped with start/stop technology, the recommended battery is ENERGIZER AGM</v>
      </c>
      <c r="J865" s="29" t="n">
        <v>2003</v>
      </c>
      <c r="K865" s="29" t="n">
        <f aca="false">VLOOKUP(G865,model!$F$2:$K$620,6,0)</f>
        <v>507</v>
      </c>
      <c r="L865" s="20" t="e">
        <f aca="false">VLOOKUP(E865,product_2!$B$2:$C$46,2,0)</f>
        <v>#N/A</v>
      </c>
    </row>
    <row r="866" s="29" customFormat="true" ht="13.8" hidden="false" customHeight="false" outlineLevel="0" collapsed="false">
      <c r="A866" s="32" t="s">
        <v>35</v>
      </c>
      <c r="B866" s="20" t="s">
        <v>603</v>
      </c>
      <c r="C866" s="20"/>
      <c r="D866" s="33" t="s">
        <v>722</v>
      </c>
      <c r="E866" s="34" t="s">
        <v>802</v>
      </c>
      <c r="F866" s="29" t="str">
        <f aca="false">SUBSTITUTE(A866," ","_")&amp;"_"&amp;SUBSTITUTE(B866," ","_")&amp;"_"&amp;SUBSTITUTE(C866," ","_")&amp;"_"&amp;SUBSTITUTE(D866," ","_")</f>
        <v>PORSCHE_Cayman_(All_Trims)__DIN66</v>
      </c>
      <c r="G866" s="29" t="str">
        <f aca="false">SUBSTITUTE(A866," ","_")&amp;"_"&amp;SUBSTITUTE(B866," ","_")&amp;"_"&amp;SUBSTITUTE(C866," ","_")</f>
        <v>PORSCHE_Cayman_(All_Trims)_</v>
      </c>
      <c r="H866" s="20" t="str">
        <f aca="false">D866</f>
        <v>DIN66</v>
      </c>
      <c r="I866" s="20" t="str">
        <f aca="false">E866</f>
        <v>If the vehicle is equipped with start/stop technology, the recommended battery is ENERGIZER AGM</v>
      </c>
      <c r="J866" s="29" t="s">
        <v>806</v>
      </c>
      <c r="K866" s="29" t="n">
        <f aca="false">VLOOKUP(G866,model!$F$2:$K$620,6,0)</f>
        <v>508</v>
      </c>
      <c r="L866" s="20" t="e">
        <f aca="false">VLOOKUP(E866,product_2!$B$2:$C$46,2,0)</f>
        <v>#N/A</v>
      </c>
    </row>
    <row r="867" s="29" customFormat="true" ht="13.8" hidden="false" customHeight="false" outlineLevel="0" collapsed="false">
      <c r="A867" s="32" t="s">
        <v>35</v>
      </c>
      <c r="B867" s="20" t="s">
        <v>604</v>
      </c>
      <c r="C867" s="20"/>
      <c r="D867" s="33" t="s">
        <v>722</v>
      </c>
      <c r="E867" s="34" t="s">
        <v>802</v>
      </c>
      <c r="F867" s="29" t="str">
        <f aca="false">SUBSTITUTE(A867," ","_")&amp;"_"&amp;SUBSTITUTE(B867," ","_")&amp;"_"&amp;SUBSTITUTE(C867," ","_")&amp;"_"&amp;SUBSTITUTE(D867," ","_")</f>
        <v>PORSCHE_Panamera__DIN66</v>
      </c>
      <c r="G867" s="29" t="str">
        <f aca="false">SUBSTITUTE(A867," ","_")&amp;"_"&amp;SUBSTITUTE(B867," ","_")&amp;"_"&amp;SUBSTITUTE(C867," ","_")</f>
        <v>PORSCHE_Panamera_</v>
      </c>
      <c r="H867" s="20" t="str">
        <f aca="false">D867</f>
        <v>DIN66</v>
      </c>
      <c r="I867" s="20" t="str">
        <f aca="false">E867</f>
        <v>If the vehicle is equipped with start/stop technology, the recommended battery is ENERGIZER AGM</v>
      </c>
      <c r="J867" s="29" t="s">
        <v>806</v>
      </c>
      <c r="K867" s="29" t="n">
        <f aca="false">VLOOKUP(G867,model!$F$2:$K$620,6,0)</f>
        <v>509</v>
      </c>
      <c r="L867" s="20" t="e">
        <f aca="false">VLOOKUP(E867,product_2!$B$2:$C$46,2,0)</f>
        <v>#N/A</v>
      </c>
    </row>
    <row r="868" s="29" customFormat="true" ht="13.8" hidden="false" customHeight="false" outlineLevel="0" collapsed="false">
      <c r="A868" s="32" t="s">
        <v>35</v>
      </c>
      <c r="B868" s="30" t="s">
        <v>605</v>
      </c>
      <c r="C868" s="30" t="n">
        <v>2013</v>
      </c>
      <c r="D868" s="37" t="s">
        <v>722</v>
      </c>
      <c r="E868" s="13"/>
      <c r="F868" s="29" t="str">
        <f aca="false">SUBSTITUTE(A868," ","_")&amp;"_"&amp;SUBSTITUTE(B868," ","_")&amp;"_"&amp;SUBSTITUTE(C868," ","_")&amp;"_"&amp;SUBSTITUTE(D868," ","_")</f>
        <v>PORSCHE_Macan_(All_Variants)_2013_DIN66</v>
      </c>
      <c r="G868" s="29" t="str">
        <f aca="false">SUBSTITUTE(A868," ","_")&amp;"_"&amp;SUBSTITUTE(B868," ","_")&amp;"_"&amp;SUBSTITUTE(C868," ","_")</f>
        <v>PORSCHE_Macan_(All_Variants)_2013</v>
      </c>
      <c r="H868" s="20" t="str">
        <f aca="false">D868</f>
        <v>DIN66</v>
      </c>
      <c r="I868" s="20"/>
      <c r="K868" s="29" t="n">
        <f aca="false">VLOOKUP(G868,model!$F$2:$K$620,6,0)</f>
        <v>510</v>
      </c>
      <c r="L868" s="20" t="e">
        <f aca="false">VLOOKUP(E868,product_2!$B$2:$C$46,2,0)</f>
        <v>#N/A</v>
      </c>
    </row>
    <row r="869" s="29" customFormat="true" ht="13.8" hidden="false" customHeight="false" outlineLevel="0" collapsed="false">
      <c r="A869" s="20"/>
      <c r="B869" s="20"/>
      <c r="C869" s="20"/>
      <c r="D869" s="20"/>
      <c r="E869" s="20"/>
      <c r="F869" s="29" t="str">
        <f aca="false">SUBSTITUTE(A869," ","_")&amp;"_"&amp;SUBSTITUTE(B869," ","_")&amp;"_"&amp;SUBSTITUTE(C869," ","_")&amp;"_"&amp;SUBSTITUTE(D869," ","_")</f>
        <v>___</v>
      </c>
      <c r="G869" s="29" t="str">
        <f aca="false">SUBSTITUTE(A869," ","_")&amp;"_"&amp;SUBSTITUTE(B869," ","_")&amp;"_"&amp;SUBSTITUTE(C869," ","_")</f>
        <v>__</v>
      </c>
      <c r="H869" s="20"/>
      <c r="I869" s="20"/>
      <c r="K869" s="29" t="e">
        <f aca="false">VLOOKUP(G869,model!$F$2:$K$620,6,0)</f>
        <v>#N/A</v>
      </c>
      <c r="L869" s="20" t="e">
        <f aca="false">VLOOKUP(E869,product_2!$B$2:$C$46,2,0)</f>
        <v>#N/A</v>
      </c>
    </row>
    <row r="870" s="31" customFormat="true" ht="13.8" hidden="false" customHeight="false" outlineLevel="0" collapsed="false">
      <c r="F870" s="29" t="str">
        <f aca="false">SUBSTITUTE(A870," ","_")&amp;"_"&amp;SUBSTITUTE(B870," ","_")&amp;"_"&amp;SUBSTITUTE(C870," ","_")&amp;"_"&amp;SUBSTITUTE(D870," ","_")</f>
        <v>___</v>
      </c>
      <c r="G870" s="29" t="str">
        <f aca="false">SUBSTITUTE(A870," ","_")&amp;"_"&amp;SUBSTITUTE(B870," ","_")&amp;"_"&amp;SUBSTITUTE(C870," ","_")</f>
        <v>__</v>
      </c>
      <c r="H870" s="20"/>
      <c r="I870" s="20"/>
      <c r="K870" s="29" t="e">
        <f aca="false">VLOOKUP(G870,model!$F$2:$K$620,6,0)</f>
        <v>#N/A</v>
      </c>
      <c r="L870" s="20" t="e">
        <f aca="false">VLOOKUP(E870,product_2!$B$2:$C$46,2,0)</f>
        <v>#N/A</v>
      </c>
    </row>
    <row r="871" s="29" customFormat="true" ht="13.8" hidden="false" customHeight="false" outlineLevel="0" collapsed="false">
      <c r="A871" s="32" t="s">
        <v>36</v>
      </c>
      <c r="B871" s="32"/>
      <c r="F871" s="29" t="str">
        <f aca="false">SUBSTITUTE(A871," ","_")&amp;"_"&amp;SUBSTITUTE(B871," ","_")&amp;"_"&amp;SUBSTITUTE(C871," ","_")&amp;"_"&amp;SUBSTITUTE(D871," ","_")</f>
        <v>PROTON_WIRA___</v>
      </c>
      <c r="G871" s="29" t="str">
        <f aca="false">SUBSTITUTE(A871," ","_")&amp;"_"&amp;SUBSTITUTE(B871," ","_")&amp;"_"&amp;SUBSTITUTE(C871," ","_")</f>
        <v>PROTON_WIRA__</v>
      </c>
      <c r="H871" s="20"/>
      <c r="I871" s="20"/>
      <c r="K871" s="29" t="e">
        <f aca="false">VLOOKUP(G871,model!$F$2:$K$620,6,0)</f>
        <v>#N/A</v>
      </c>
      <c r="L871" s="20" t="e">
        <f aca="false">VLOOKUP(E871,product_2!$B$2:$C$46,2,0)</f>
        <v>#N/A</v>
      </c>
    </row>
    <row r="872" s="29" customFormat="true" ht="13.8" hidden="false" customHeight="false" outlineLevel="0" collapsed="false">
      <c r="F872" s="29" t="str">
        <f aca="false">SUBSTITUTE(A872," ","_")&amp;"_"&amp;SUBSTITUTE(B872," ","_")&amp;"_"&amp;SUBSTITUTE(C872," ","_")&amp;"_"&amp;SUBSTITUTE(D872," ","_")</f>
        <v>___</v>
      </c>
      <c r="G872" s="29" t="str">
        <f aca="false">SUBSTITUTE(A872," ","_")&amp;"_"&amp;SUBSTITUTE(B872," ","_")&amp;"_"&amp;SUBSTITUTE(C872," ","_")</f>
        <v>__</v>
      </c>
      <c r="H872" s="20"/>
      <c r="I872" s="20"/>
      <c r="K872" s="29" t="e">
        <f aca="false">VLOOKUP(G872,model!$F$2:$K$620,6,0)</f>
        <v>#N/A</v>
      </c>
      <c r="L872" s="20" t="e">
        <f aca="false">VLOOKUP(E872,product_2!$B$2:$C$46,2,0)</f>
        <v>#N/A</v>
      </c>
    </row>
    <row r="873" s="29" customFormat="true" ht="13.8" hidden="false" customHeight="false" outlineLevel="0" collapsed="false">
      <c r="A873" s="20" t="s">
        <v>801</v>
      </c>
      <c r="B873" s="20" t="s">
        <v>788</v>
      </c>
      <c r="C873" s="20" t="s">
        <v>790</v>
      </c>
      <c r="D873" s="20" t="s">
        <v>791</v>
      </c>
      <c r="E873" s="20" t="s">
        <v>792</v>
      </c>
      <c r="F873" s="29" t="str">
        <f aca="false">SUBSTITUTE(A873," ","_")&amp;"_"&amp;SUBSTITUTE(B873," ","_")&amp;"_"&amp;SUBSTITUTE(C873," ","_")&amp;"_"&amp;SUBSTITUTE(D873," ","_")</f>
        <v>Brand__Make_Year_Model_OE_Battery_</v>
      </c>
      <c r="G873" s="29" t="str">
        <f aca="false">SUBSTITUTE(A873," ","_")&amp;"_"&amp;SUBSTITUTE(B873," ","_")&amp;"_"&amp;SUBSTITUTE(C873," ","_")</f>
        <v>Brand__Make_Year_Model</v>
      </c>
      <c r="H873" s="20" t="str">
        <f aca="false">D873</f>
        <v>OE Battery</v>
      </c>
      <c r="I873" s="20" t="str">
        <f aca="false">E873</f>
        <v>Energizer Replacement</v>
      </c>
      <c r="K873" s="29" t="e">
        <f aca="false">VLOOKUP(G873,model!$F$2:$K$620,6,0)</f>
        <v>#N/A</v>
      </c>
      <c r="L873" s="20" t="e">
        <f aca="false">VLOOKUP(E873,product_2!$B$2:$C$46,2,0)</f>
        <v>#N/A</v>
      </c>
    </row>
    <row r="874" s="29" customFormat="true" ht="13.8" hidden="false" customHeight="false" outlineLevel="0" collapsed="false">
      <c r="A874" s="20"/>
      <c r="B874" s="20"/>
      <c r="C874" s="20"/>
      <c r="D874" s="20"/>
      <c r="E874" s="20"/>
      <c r="F874" s="29" t="str">
        <f aca="false">SUBSTITUTE(A874," ","_")&amp;"_"&amp;SUBSTITUTE(B874," ","_")&amp;"_"&amp;SUBSTITUTE(C874," ","_")&amp;"_"&amp;SUBSTITUTE(D874," ","_")</f>
        <v>___</v>
      </c>
      <c r="G874" s="29" t="str">
        <f aca="false">SUBSTITUTE(A874," ","_")&amp;"_"&amp;SUBSTITUTE(B874," ","_")&amp;"_"&amp;SUBSTITUTE(C874," ","_")</f>
        <v>__</v>
      </c>
      <c r="H874" s="20"/>
      <c r="I874" s="20"/>
      <c r="K874" s="29" t="e">
        <f aca="false">VLOOKUP(G874,model!$F$2:$K$620,6,0)</f>
        <v>#N/A</v>
      </c>
      <c r="L874" s="20" t="e">
        <f aca="false">VLOOKUP(E874,product_2!$B$2:$C$46,2,0)</f>
        <v>#N/A</v>
      </c>
    </row>
    <row r="875" s="29" customFormat="true" ht="13.8" hidden="false" customHeight="false" outlineLevel="0" collapsed="false">
      <c r="A875" s="32" t="s">
        <v>36</v>
      </c>
      <c r="B875" s="20" t="n">
        <v>1.6</v>
      </c>
      <c r="C875" s="20" t="s">
        <v>606</v>
      </c>
      <c r="D875" s="20" t="s">
        <v>719</v>
      </c>
      <c r="E875" s="20" t="s">
        <v>798</v>
      </c>
      <c r="F875" s="29" t="str">
        <f aca="false">SUBSTITUTE(A875," ","_")&amp;"_"&amp;SUBSTITUTE(B875," ","_")&amp;"_"&amp;SUBSTITUTE(C875," ","_")&amp;"_"&amp;SUBSTITUTE(D875," ","_")</f>
        <v>PROTON_WIRA_1.6_1994_-_1998__NS50</v>
      </c>
      <c r="G875" s="29" t="str">
        <f aca="false">SUBSTITUTE(A875," ","_")&amp;"_"&amp;SUBSTITUTE(B875," ","_")&amp;"_"&amp;SUBSTITUTE(C875," ","_")</f>
        <v>PROTON_WIRA_1.6_1994_-_1998_</v>
      </c>
      <c r="H875" s="20" t="str">
        <f aca="false">D875</f>
        <v>NS50</v>
      </c>
      <c r="I875" s="20" t="str">
        <f aca="false">E875</f>
        <v>D23L</v>
      </c>
      <c r="K875" s="29" t="n">
        <f aca="false">VLOOKUP(G875,model!$F$2:$K$620,6,0)</f>
        <v>511</v>
      </c>
      <c r="L875" s="20" t="n">
        <f aca="false">VLOOKUP(E875,product_2!$B$2:$C$46,2,0)</f>
        <v>0</v>
      </c>
    </row>
    <row r="876" s="29" customFormat="true" ht="13.8" hidden="false" customHeight="false" outlineLevel="0" collapsed="false">
      <c r="A876" s="32" t="s">
        <v>36</v>
      </c>
      <c r="B876" s="13" t="s">
        <v>607</v>
      </c>
      <c r="C876" s="13" t="s">
        <v>606</v>
      </c>
      <c r="D876" s="30" t="s">
        <v>719</v>
      </c>
      <c r="E876" s="30" t="s">
        <v>798</v>
      </c>
      <c r="F876" s="29" t="str">
        <f aca="false">SUBSTITUTE(A876," ","_")&amp;"_"&amp;SUBSTITUTE(B876," ","_")&amp;"_"&amp;SUBSTITUTE(C876," ","_")&amp;"_"&amp;SUBSTITUTE(D876," ","_")</f>
        <v>PROTON_WIRA_1.3GLi,_1.5GLi_1994_-_1998__NS50</v>
      </c>
      <c r="G876" s="29" t="str">
        <f aca="false">SUBSTITUTE(A876," ","_")&amp;"_"&amp;SUBSTITUTE(B876," ","_")&amp;"_"&amp;SUBSTITUTE(C876," ","_")</f>
        <v>PROTON_WIRA_1.3GLi,_1.5GLi_1994_-_1998_</v>
      </c>
      <c r="H876" s="20" t="str">
        <f aca="false">D876</f>
        <v>NS50</v>
      </c>
      <c r="I876" s="20" t="str">
        <f aca="false">E876</f>
        <v>D23L</v>
      </c>
      <c r="K876" s="29" t="n">
        <f aca="false">VLOOKUP(G876,model!$F$2:$K$620,6,0)</f>
        <v>512</v>
      </c>
      <c r="L876" s="20" t="n">
        <f aca="false">VLOOKUP(E876,product_2!$B$2:$C$46,2,0)</f>
        <v>0</v>
      </c>
    </row>
    <row r="877" s="29" customFormat="true" ht="13.8" hidden="false" customHeight="false" outlineLevel="0" collapsed="false">
      <c r="A877" s="20"/>
      <c r="B877" s="20"/>
      <c r="C877" s="20"/>
      <c r="D877" s="20"/>
      <c r="E877" s="20"/>
      <c r="F877" s="29" t="str">
        <f aca="false">SUBSTITUTE(A877," ","_")&amp;"_"&amp;SUBSTITUTE(B877," ","_")&amp;"_"&amp;SUBSTITUTE(C877," ","_")&amp;"_"&amp;SUBSTITUTE(D877," ","_")</f>
        <v>___</v>
      </c>
      <c r="G877" s="29" t="str">
        <f aca="false">SUBSTITUTE(A877," ","_")&amp;"_"&amp;SUBSTITUTE(B877," ","_")&amp;"_"&amp;SUBSTITUTE(C877," ","_")</f>
        <v>__</v>
      </c>
      <c r="H877" s="20"/>
      <c r="I877" s="20"/>
      <c r="K877" s="29" t="e">
        <f aca="false">VLOOKUP(G877,model!$F$2:$K$620,6,0)</f>
        <v>#N/A</v>
      </c>
      <c r="L877" s="20" t="e">
        <f aca="false">VLOOKUP(E877,product_2!$B$2:$C$46,2,0)</f>
        <v>#N/A</v>
      </c>
    </row>
    <row r="878" s="31" customFormat="true" ht="13.8" hidden="false" customHeight="false" outlineLevel="0" collapsed="false">
      <c r="F878" s="29" t="str">
        <f aca="false">SUBSTITUTE(A878," ","_")&amp;"_"&amp;SUBSTITUTE(B878," ","_")&amp;"_"&amp;SUBSTITUTE(C878," ","_")&amp;"_"&amp;SUBSTITUTE(D878," ","_")</f>
        <v>___</v>
      </c>
      <c r="G878" s="29" t="str">
        <f aca="false">SUBSTITUTE(A878," ","_")&amp;"_"&amp;SUBSTITUTE(B878," ","_")&amp;"_"&amp;SUBSTITUTE(C878," ","_")</f>
        <v>__</v>
      </c>
      <c r="H878" s="20"/>
      <c r="I878" s="20"/>
      <c r="K878" s="29" t="e">
        <f aca="false">VLOOKUP(G878,model!$F$2:$K$620,6,0)</f>
        <v>#N/A</v>
      </c>
      <c r="L878" s="20" t="e">
        <f aca="false">VLOOKUP(E878,product_2!$B$2:$C$46,2,0)</f>
        <v>#N/A</v>
      </c>
    </row>
    <row r="879" s="29" customFormat="true" ht="13.8" hidden="false" customHeight="false" outlineLevel="0" collapsed="false">
      <c r="A879" s="32" t="s">
        <v>37</v>
      </c>
      <c r="B879" s="32"/>
      <c r="F879" s="29" t="str">
        <f aca="false">SUBSTITUTE(A879," ","_")&amp;"_"&amp;SUBSTITUTE(B879," ","_")&amp;"_"&amp;SUBSTITUTE(C879," ","_")&amp;"_"&amp;SUBSTITUTE(D879," ","_")</f>
        <v>SSANYONG___</v>
      </c>
      <c r="G879" s="29" t="str">
        <f aca="false">SUBSTITUTE(A879," ","_")&amp;"_"&amp;SUBSTITUTE(B879," ","_")&amp;"_"&amp;SUBSTITUTE(C879," ","_")</f>
        <v>SSANYONG__</v>
      </c>
      <c r="H879" s="20"/>
      <c r="I879" s="20"/>
      <c r="K879" s="29" t="e">
        <f aca="false">VLOOKUP(G879,model!$F$2:$K$620,6,0)</f>
        <v>#N/A</v>
      </c>
      <c r="L879" s="20" t="e">
        <f aca="false">VLOOKUP(E879,product_2!$B$2:$C$46,2,0)</f>
        <v>#N/A</v>
      </c>
    </row>
    <row r="880" s="29" customFormat="true" ht="13.8" hidden="false" customHeight="false" outlineLevel="0" collapsed="false">
      <c r="F880" s="29" t="str">
        <f aca="false">SUBSTITUTE(A880," ","_")&amp;"_"&amp;SUBSTITUTE(B880," ","_")&amp;"_"&amp;SUBSTITUTE(C880," ","_")&amp;"_"&amp;SUBSTITUTE(D880," ","_")</f>
        <v>___</v>
      </c>
      <c r="G880" s="29" t="str">
        <f aca="false">SUBSTITUTE(A880," ","_")&amp;"_"&amp;SUBSTITUTE(B880," ","_")&amp;"_"&amp;SUBSTITUTE(C880," ","_")</f>
        <v>__</v>
      </c>
      <c r="H880" s="20"/>
      <c r="I880" s="20"/>
      <c r="K880" s="29" t="e">
        <f aca="false">VLOOKUP(G880,model!$F$2:$K$620,6,0)</f>
        <v>#N/A</v>
      </c>
      <c r="L880" s="20" t="e">
        <f aca="false">VLOOKUP(E880,product_2!$B$2:$C$46,2,0)</f>
        <v>#N/A</v>
      </c>
    </row>
    <row r="881" s="29" customFormat="true" ht="13.8" hidden="false" customHeight="false" outlineLevel="0" collapsed="false">
      <c r="A881" s="20" t="s">
        <v>801</v>
      </c>
      <c r="B881" s="20" t="s">
        <v>788</v>
      </c>
      <c r="C881" s="20" t="s">
        <v>790</v>
      </c>
      <c r="D881" s="20" t="s">
        <v>791</v>
      </c>
      <c r="E881" s="20" t="s">
        <v>792</v>
      </c>
      <c r="F881" s="29" t="str">
        <f aca="false">SUBSTITUTE(A881," ","_")&amp;"_"&amp;SUBSTITUTE(B881," ","_")&amp;"_"&amp;SUBSTITUTE(C881," ","_")&amp;"_"&amp;SUBSTITUTE(D881," ","_")</f>
        <v>Brand__Make_Year_Model_OE_Battery_</v>
      </c>
      <c r="G881" s="29" t="str">
        <f aca="false">SUBSTITUTE(A881," ","_")&amp;"_"&amp;SUBSTITUTE(B881," ","_")&amp;"_"&amp;SUBSTITUTE(C881," ","_")</f>
        <v>Brand__Make_Year_Model</v>
      </c>
      <c r="H881" s="20" t="str">
        <f aca="false">D881</f>
        <v>OE Battery</v>
      </c>
      <c r="I881" s="20" t="str">
        <f aca="false">E881</f>
        <v>Energizer Replacement</v>
      </c>
      <c r="K881" s="29" t="e">
        <f aca="false">VLOOKUP(G881,model!$F$2:$K$620,6,0)</f>
        <v>#N/A</v>
      </c>
      <c r="L881" s="20" t="e">
        <f aca="false">VLOOKUP(E881,product_2!$B$2:$C$46,2,0)</f>
        <v>#N/A</v>
      </c>
    </row>
    <row r="882" s="29" customFormat="true" ht="13.8" hidden="false" customHeight="false" outlineLevel="0" collapsed="false">
      <c r="A882" s="41"/>
      <c r="B882" s="41"/>
      <c r="C882" s="13"/>
      <c r="D882" s="13"/>
      <c r="E882" s="13"/>
      <c r="F882" s="29" t="str">
        <f aca="false">SUBSTITUTE(A882," ","_")&amp;"_"&amp;SUBSTITUTE(B882," ","_")&amp;"_"&amp;SUBSTITUTE(C882," ","_")&amp;"_"&amp;SUBSTITUTE(D882," ","_")</f>
        <v>___</v>
      </c>
      <c r="G882" s="29" t="str">
        <f aca="false">SUBSTITUTE(A882," ","_")&amp;"_"&amp;SUBSTITUTE(B882," ","_")&amp;"_"&amp;SUBSTITUTE(C882," ","_")</f>
        <v>__</v>
      </c>
      <c r="H882" s="20"/>
      <c r="I882" s="20"/>
      <c r="K882" s="29" t="e">
        <f aca="false">VLOOKUP(G882,model!$F$2:$K$620,6,0)</f>
        <v>#N/A</v>
      </c>
      <c r="L882" s="20" t="e">
        <f aca="false">VLOOKUP(E882,product_2!$B$2:$C$46,2,0)</f>
        <v>#N/A</v>
      </c>
    </row>
    <row r="883" s="29" customFormat="true" ht="13.8" hidden="false" customHeight="false" outlineLevel="0" collapsed="false">
      <c r="A883" s="32" t="s">
        <v>37</v>
      </c>
      <c r="B883" s="33" t="s">
        <v>608</v>
      </c>
      <c r="C883" s="14" t="s">
        <v>63</v>
      </c>
      <c r="D883" s="14" t="s">
        <v>718</v>
      </c>
      <c r="E883" s="14" t="s">
        <v>803</v>
      </c>
      <c r="F883" s="29" t="str">
        <f aca="false">SUBSTITUTE(A883," ","_")&amp;"_"&amp;SUBSTITUTE(B883," ","_")&amp;"_"&amp;SUBSTITUTE(C883," ","_")&amp;"_"&amp;SUBSTITUTE(D883," ","_")</f>
        <v>SSANYONG_Actyon_1997_-_on_N70</v>
      </c>
      <c r="G883" s="29" t="str">
        <f aca="false">SUBSTITUTE(A883," ","_")&amp;"_"&amp;SUBSTITUTE(B883," ","_")&amp;"_"&amp;SUBSTITUTE(C883," ","_")</f>
        <v>SSANYONG_Actyon_1997_-_on</v>
      </c>
      <c r="H883" s="20" t="str">
        <f aca="false">D883</f>
        <v>N70</v>
      </c>
      <c r="I883" s="20" t="str">
        <f aca="false">E883</f>
        <v>D31R</v>
      </c>
      <c r="K883" s="29" t="n">
        <f aca="false">VLOOKUP(G883,model!$F$2:$K$620,6,0)</f>
        <v>513</v>
      </c>
      <c r="L883" s="20" t="n">
        <f aca="false">VLOOKUP(E883,product_2!$B$2:$C$46,2,0)</f>
        <v>0</v>
      </c>
    </row>
    <row r="884" s="29" customFormat="true" ht="13.8" hidden="false" customHeight="false" outlineLevel="0" collapsed="false">
      <c r="A884" s="32" t="s">
        <v>37</v>
      </c>
      <c r="B884" s="33" t="s">
        <v>609</v>
      </c>
      <c r="C884" s="14" t="s">
        <v>63</v>
      </c>
      <c r="D884" s="14" t="s">
        <v>718</v>
      </c>
      <c r="E884" s="14" t="s">
        <v>803</v>
      </c>
      <c r="F884" s="29" t="str">
        <f aca="false">SUBSTITUTE(A884," ","_")&amp;"_"&amp;SUBSTITUTE(B884," ","_")&amp;"_"&amp;SUBSTITUTE(C884," ","_")&amp;"_"&amp;SUBSTITUTE(D884," ","_")</f>
        <v>SSANYONG_Kyron_1997_-_on_N70</v>
      </c>
      <c r="G884" s="29" t="str">
        <f aca="false">SUBSTITUTE(A884," ","_")&amp;"_"&amp;SUBSTITUTE(B884," ","_")&amp;"_"&amp;SUBSTITUTE(C884," ","_")</f>
        <v>SSANYONG_Kyron_1997_-_on</v>
      </c>
      <c r="H884" s="20" t="str">
        <f aca="false">D884</f>
        <v>N70</v>
      </c>
      <c r="I884" s="20" t="str">
        <f aca="false">E884</f>
        <v>D31R</v>
      </c>
      <c r="K884" s="29" t="n">
        <f aca="false">VLOOKUP(G884,model!$F$2:$K$620,6,0)</f>
        <v>514</v>
      </c>
      <c r="L884" s="20" t="n">
        <f aca="false">VLOOKUP(E884,product_2!$B$2:$C$46,2,0)</f>
        <v>0</v>
      </c>
    </row>
    <row r="885" s="29" customFormat="true" ht="13.8" hidden="false" customHeight="false" outlineLevel="0" collapsed="false">
      <c r="A885" s="32" t="s">
        <v>37</v>
      </c>
      <c r="B885" s="33" t="s">
        <v>610</v>
      </c>
      <c r="C885" s="14" t="s">
        <v>63</v>
      </c>
      <c r="D885" s="14" t="s">
        <v>718</v>
      </c>
      <c r="E885" s="14" t="s">
        <v>803</v>
      </c>
      <c r="F885" s="29" t="str">
        <f aca="false">SUBSTITUTE(A885," ","_")&amp;"_"&amp;SUBSTITUTE(B885," ","_")&amp;"_"&amp;SUBSTITUTE(C885," ","_")&amp;"_"&amp;SUBSTITUTE(D885," ","_")</f>
        <v>SSANYONG_Musso_1997_-_on_N70</v>
      </c>
      <c r="G885" s="29" t="str">
        <f aca="false">SUBSTITUTE(A885," ","_")&amp;"_"&amp;SUBSTITUTE(B885," ","_")&amp;"_"&amp;SUBSTITUTE(C885," ","_")</f>
        <v>SSANYONG_Musso_1997_-_on</v>
      </c>
      <c r="H885" s="20" t="str">
        <f aca="false">D885</f>
        <v>N70</v>
      </c>
      <c r="I885" s="20" t="str">
        <f aca="false">E885</f>
        <v>D31R</v>
      </c>
      <c r="K885" s="29" t="n">
        <f aca="false">VLOOKUP(G885,model!$F$2:$K$620,6,0)</f>
        <v>515</v>
      </c>
      <c r="L885" s="20" t="n">
        <f aca="false">VLOOKUP(E885,product_2!$B$2:$C$46,2,0)</f>
        <v>0</v>
      </c>
    </row>
    <row r="886" s="29" customFormat="true" ht="13.8" hidden="false" customHeight="false" outlineLevel="0" collapsed="false">
      <c r="A886" s="32" t="s">
        <v>37</v>
      </c>
      <c r="B886" s="33" t="s">
        <v>611</v>
      </c>
      <c r="C886" s="14" t="s">
        <v>63</v>
      </c>
      <c r="D886" s="14" t="s">
        <v>718</v>
      </c>
      <c r="E886" s="14" t="s">
        <v>803</v>
      </c>
      <c r="F886" s="29" t="str">
        <f aca="false">SUBSTITUTE(A886," ","_")&amp;"_"&amp;SUBSTITUTE(B886," ","_")&amp;"_"&amp;SUBSTITUTE(C886," ","_")&amp;"_"&amp;SUBSTITUTE(D886," ","_")</f>
        <v>SSANYONG_Rexton_1997_-_on_N70</v>
      </c>
      <c r="G886" s="29" t="str">
        <f aca="false">SUBSTITUTE(A886," ","_")&amp;"_"&amp;SUBSTITUTE(B886," ","_")&amp;"_"&amp;SUBSTITUTE(C886," ","_")</f>
        <v>SSANYONG_Rexton_1997_-_on</v>
      </c>
      <c r="H886" s="20" t="str">
        <f aca="false">D886</f>
        <v>N70</v>
      </c>
      <c r="I886" s="20" t="str">
        <f aca="false">E886</f>
        <v>D31R</v>
      </c>
      <c r="K886" s="29" t="n">
        <f aca="false">VLOOKUP(G886,model!$F$2:$K$620,6,0)</f>
        <v>516</v>
      </c>
      <c r="L886" s="20" t="n">
        <f aca="false">VLOOKUP(E886,product_2!$B$2:$C$46,2,0)</f>
        <v>0</v>
      </c>
    </row>
    <row r="887" s="29" customFormat="true" ht="13.8" hidden="false" customHeight="false" outlineLevel="0" collapsed="false">
      <c r="A887" s="32" t="s">
        <v>37</v>
      </c>
      <c r="B887" s="33" t="s">
        <v>612</v>
      </c>
      <c r="C887" s="14" t="s">
        <v>63</v>
      </c>
      <c r="D887" s="14" t="s">
        <v>718</v>
      </c>
      <c r="E887" s="14" t="s">
        <v>803</v>
      </c>
      <c r="F887" s="29" t="str">
        <f aca="false">SUBSTITUTE(A887," ","_")&amp;"_"&amp;SUBSTITUTE(B887," ","_")&amp;"_"&amp;SUBSTITUTE(C887," ","_")&amp;"_"&amp;SUBSTITUTE(D887," ","_")</f>
        <v>SSANYONG_Rhino_1997_-_on_N70</v>
      </c>
      <c r="G887" s="29" t="str">
        <f aca="false">SUBSTITUTE(A887," ","_")&amp;"_"&amp;SUBSTITUTE(B887," ","_")&amp;"_"&amp;SUBSTITUTE(C887," ","_")</f>
        <v>SSANYONG_Rhino_1997_-_on</v>
      </c>
      <c r="H887" s="20" t="str">
        <f aca="false">D887</f>
        <v>N70</v>
      </c>
      <c r="I887" s="20" t="str">
        <f aca="false">E887</f>
        <v>D31R</v>
      </c>
      <c r="K887" s="29" t="n">
        <f aca="false">VLOOKUP(G887,model!$F$2:$K$620,6,0)</f>
        <v>517</v>
      </c>
      <c r="L887" s="20" t="n">
        <f aca="false">VLOOKUP(E887,product_2!$B$2:$C$46,2,0)</f>
        <v>0</v>
      </c>
    </row>
    <row r="888" s="29" customFormat="true" ht="13.8" hidden="false" customHeight="false" outlineLevel="0" collapsed="false">
      <c r="A888" s="32" t="s">
        <v>37</v>
      </c>
      <c r="B888" s="33" t="s">
        <v>613</v>
      </c>
      <c r="C888" s="14" t="s">
        <v>63</v>
      </c>
      <c r="D888" s="14" t="s">
        <v>718</v>
      </c>
      <c r="E888" s="14" t="s">
        <v>803</v>
      </c>
      <c r="F888" s="29" t="str">
        <f aca="false">SUBSTITUTE(A888," ","_")&amp;"_"&amp;SUBSTITUTE(B888," ","_")&amp;"_"&amp;SUBSTITUTE(C888," ","_")&amp;"_"&amp;SUBSTITUTE(D888," ","_")</f>
        <v>SSANYONG_Rodius_1997_-_on_N70</v>
      </c>
      <c r="G888" s="29" t="str">
        <f aca="false">SUBSTITUTE(A888," ","_")&amp;"_"&amp;SUBSTITUTE(B888," ","_")&amp;"_"&amp;SUBSTITUTE(C888," ","_")</f>
        <v>SSANYONG_Rodius_1997_-_on</v>
      </c>
      <c r="H888" s="20" t="str">
        <f aca="false">D888</f>
        <v>N70</v>
      </c>
      <c r="I888" s="20" t="str">
        <f aca="false">E888</f>
        <v>D31R</v>
      </c>
      <c r="K888" s="29" t="n">
        <f aca="false">VLOOKUP(G888,model!$F$2:$K$620,6,0)</f>
        <v>518</v>
      </c>
      <c r="L888" s="20" t="n">
        <f aca="false">VLOOKUP(E888,product_2!$B$2:$C$46,2,0)</f>
        <v>0</v>
      </c>
    </row>
    <row r="889" s="29" customFormat="true" ht="13.8" hidden="false" customHeight="false" outlineLevel="0" collapsed="false">
      <c r="A889" s="32" t="s">
        <v>37</v>
      </c>
      <c r="B889" s="20" t="s">
        <v>614</v>
      </c>
      <c r="C889" s="41" t="n">
        <v>2016</v>
      </c>
      <c r="D889" s="41" t="s">
        <v>724</v>
      </c>
      <c r="E889" s="41" t="s">
        <v>724</v>
      </c>
      <c r="F889" s="29" t="str">
        <f aca="false">SUBSTITUTE(A889," ","_")&amp;"_"&amp;SUBSTITUTE(B889," ","_")&amp;"_"&amp;SUBSTITUTE(C889," ","_")&amp;"_"&amp;SUBSTITUTE(D889," ","_")</f>
        <v>SSANYONG_Tivoli_2016_DIN44</v>
      </c>
      <c r="G889" s="29" t="str">
        <f aca="false">SUBSTITUTE(A889," ","_")&amp;"_"&amp;SUBSTITUTE(B889," ","_")&amp;"_"&amp;SUBSTITUTE(C889," ","_")</f>
        <v>SSANYONG_Tivoli_2016</v>
      </c>
      <c r="H889" s="20" t="str">
        <f aca="false">D889</f>
        <v>DIN44</v>
      </c>
      <c r="I889" s="20" t="str">
        <f aca="false">E889</f>
        <v>DIN44</v>
      </c>
      <c r="K889" s="29" t="n">
        <f aca="false">VLOOKUP(G889,model!$F$2:$K$620,6,0)</f>
        <v>519</v>
      </c>
      <c r="L889" s="20" t="n">
        <f aca="false">VLOOKUP(E889,product_2!$B$2:$C$46,2,0)</f>
        <v>0</v>
      </c>
    </row>
    <row r="890" s="29" customFormat="true" ht="13.8" hidden="false" customHeight="false" outlineLevel="0" collapsed="false">
      <c r="A890" s="32" t="s">
        <v>37</v>
      </c>
      <c r="B890" s="30" t="s">
        <v>615</v>
      </c>
      <c r="C890" s="30" t="n">
        <v>2016</v>
      </c>
      <c r="D890" s="30" t="s">
        <v>728</v>
      </c>
      <c r="E890" s="30" t="s">
        <v>805</v>
      </c>
      <c r="F890" s="29" t="str">
        <f aca="false">SUBSTITUTE(A890," ","_")&amp;"_"&amp;SUBSTITUTE(B890," ","_")&amp;"_"&amp;SUBSTITUTE(C890," ","_")&amp;"_"&amp;SUBSTITUTE(D890," ","_")</f>
        <v>SSANYONG_Tivoli_XLS_(Long_Wheelbase)_2016_N50</v>
      </c>
      <c r="G890" s="29" t="str">
        <f aca="false">SUBSTITUTE(A890," ","_")&amp;"_"&amp;SUBSTITUTE(B890," ","_")&amp;"_"&amp;SUBSTITUTE(C890," ","_")</f>
        <v>SSANYONG_Tivoli_XLS_(Long_Wheelbase)_2016</v>
      </c>
      <c r="H890" s="20" t="str">
        <f aca="false">D890</f>
        <v>N50</v>
      </c>
      <c r="I890" s="20" t="str">
        <f aca="false">E890</f>
        <v>D26L</v>
      </c>
      <c r="K890" s="29" t="n">
        <f aca="false">VLOOKUP(G890,model!$F$2:$K$620,6,0)</f>
        <v>520</v>
      </c>
      <c r="L890" s="20" t="n">
        <f aca="false">VLOOKUP(E890,product_2!$B$2:$C$46,2,0)</f>
        <v>0</v>
      </c>
    </row>
    <row r="891" s="29" customFormat="true" ht="13.8" hidden="false" customHeight="false" outlineLevel="0" collapsed="false">
      <c r="A891" s="20"/>
      <c r="B891" s="20"/>
      <c r="C891" s="20"/>
      <c r="D891" s="20"/>
      <c r="E891" s="20"/>
      <c r="F891" s="29" t="str">
        <f aca="false">SUBSTITUTE(A891," ","_")&amp;"_"&amp;SUBSTITUTE(B891," ","_")&amp;"_"&amp;SUBSTITUTE(C891," ","_")&amp;"_"&amp;SUBSTITUTE(D891," ","_")</f>
        <v>___</v>
      </c>
      <c r="G891" s="29" t="str">
        <f aca="false">SUBSTITUTE(A891," ","_")&amp;"_"&amp;SUBSTITUTE(B891," ","_")&amp;"_"&amp;SUBSTITUTE(C891," ","_")</f>
        <v>__</v>
      </c>
      <c r="H891" s="20"/>
      <c r="I891" s="20"/>
      <c r="K891" s="29" t="e">
        <f aca="false">VLOOKUP(G891,model!$F$2:$K$620,6,0)</f>
        <v>#N/A</v>
      </c>
      <c r="L891" s="20" t="e">
        <f aca="false">VLOOKUP(E891,product_2!$B$2:$C$46,2,0)</f>
        <v>#N/A</v>
      </c>
    </row>
    <row r="892" s="31" customFormat="true" ht="13.8" hidden="false" customHeight="false" outlineLevel="0" collapsed="false">
      <c r="F892" s="29" t="str">
        <f aca="false">SUBSTITUTE(A892," ","_")&amp;"_"&amp;SUBSTITUTE(B892," ","_")&amp;"_"&amp;SUBSTITUTE(C892," ","_")&amp;"_"&amp;SUBSTITUTE(D892," ","_")</f>
        <v>___</v>
      </c>
      <c r="G892" s="29" t="str">
        <f aca="false">SUBSTITUTE(A892," ","_")&amp;"_"&amp;SUBSTITUTE(B892," ","_")&amp;"_"&amp;SUBSTITUTE(C892," ","_")</f>
        <v>__</v>
      </c>
      <c r="H892" s="20"/>
      <c r="I892" s="20"/>
      <c r="K892" s="29" t="e">
        <f aca="false">VLOOKUP(G892,model!$F$2:$K$620,6,0)</f>
        <v>#N/A</v>
      </c>
      <c r="L892" s="20" t="e">
        <f aca="false">VLOOKUP(E892,product_2!$B$2:$C$46,2,0)</f>
        <v>#N/A</v>
      </c>
    </row>
    <row r="893" customFormat="false" ht="13.8" hidden="false" customHeight="false" outlineLevel="0" collapsed="false">
      <c r="A893" s="32" t="s">
        <v>616</v>
      </c>
      <c r="B893" s="32"/>
      <c r="C893" s="29"/>
      <c r="D893" s="29"/>
      <c r="E893" s="29"/>
      <c r="F893" s="29" t="str">
        <f aca="false">SUBSTITUTE(A893," ","_")&amp;"_"&amp;SUBSTITUTE(B893," ","_")&amp;"_"&amp;SUBSTITUTE(C893," ","_")&amp;"_"&amp;SUBSTITUTE(D893," ","_")</f>
        <v>SUBARO___</v>
      </c>
      <c r="G893" s="29" t="str">
        <f aca="false">SUBSTITUTE(A893," ","_")&amp;"_"&amp;SUBSTITUTE(B893," ","_")&amp;"_"&amp;SUBSTITUTE(C893," ","_")</f>
        <v>SUBARO__</v>
      </c>
      <c r="H893" s="20"/>
      <c r="I893" s="20"/>
      <c r="K893" s="29" t="e">
        <f aca="false">VLOOKUP(G893,model!$F$2:$K$620,6,0)</f>
        <v>#N/A</v>
      </c>
      <c r="L893" s="20" t="e">
        <f aca="false">VLOOKUP(E893,product_2!$B$2:$C$46,2,0)</f>
        <v>#N/A</v>
      </c>
    </row>
    <row r="894" customFormat="false" ht="13.8" hidden="false" customHeight="false" outlineLevel="0" collapsed="false">
      <c r="A894" s="29"/>
      <c r="B894" s="29"/>
      <c r="C894" s="29"/>
      <c r="D894" s="29"/>
      <c r="E894" s="29"/>
      <c r="F894" s="29" t="str">
        <f aca="false">SUBSTITUTE(A894," ","_")&amp;"_"&amp;SUBSTITUTE(B894," ","_")&amp;"_"&amp;SUBSTITUTE(C894," ","_")&amp;"_"&amp;SUBSTITUTE(D894," ","_")</f>
        <v>___</v>
      </c>
      <c r="G894" s="29" t="str">
        <f aca="false">SUBSTITUTE(A894," ","_")&amp;"_"&amp;SUBSTITUTE(B894," ","_")&amp;"_"&amp;SUBSTITUTE(C894," ","_")</f>
        <v>__</v>
      </c>
      <c r="H894" s="20"/>
      <c r="I894" s="20"/>
      <c r="K894" s="29" t="e">
        <f aca="false">VLOOKUP(G894,model!$F$2:$K$620,6,0)</f>
        <v>#N/A</v>
      </c>
      <c r="L894" s="20" t="e">
        <f aca="false">VLOOKUP(E894,product_2!$B$2:$C$46,2,0)</f>
        <v>#N/A</v>
      </c>
    </row>
    <row r="895" customFormat="false" ht="13.8" hidden="false" customHeight="false" outlineLevel="0" collapsed="false">
      <c r="A895" s="20" t="s">
        <v>801</v>
      </c>
      <c r="B895" s="20" t="s">
        <v>788</v>
      </c>
      <c r="C895" s="20" t="s">
        <v>790</v>
      </c>
      <c r="D895" s="20" t="s">
        <v>791</v>
      </c>
      <c r="E895" s="20" t="s">
        <v>792</v>
      </c>
      <c r="F895" s="29" t="str">
        <f aca="false">SUBSTITUTE(A895," ","_")&amp;"_"&amp;SUBSTITUTE(B895," ","_")&amp;"_"&amp;SUBSTITUTE(C895," ","_")&amp;"_"&amp;SUBSTITUTE(D895," ","_")</f>
        <v>Brand__Make_Year_Model_OE_Battery_</v>
      </c>
      <c r="G895" s="29" t="str">
        <f aca="false">SUBSTITUTE(A895," ","_")&amp;"_"&amp;SUBSTITUTE(B895," ","_")&amp;"_"&amp;SUBSTITUTE(C895," ","_")</f>
        <v>Brand__Make_Year_Model</v>
      </c>
      <c r="H895" s="20" t="str">
        <f aca="false">D895</f>
        <v>OE Battery</v>
      </c>
      <c r="I895" s="20" t="str">
        <f aca="false">E895</f>
        <v>Energizer Replacement</v>
      </c>
      <c r="K895" s="29" t="e">
        <f aca="false">VLOOKUP(G895,model!$F$2:$K$620,6,0)</f>
        <v>#N/A</v>
      </c>
      <c r="L895" s="20" t="e">
        <f aca="false">VLOOKUP(E895,product_2!$B$2:$C$46,2,0)</f>
        <v>#N/A</v>
      </c>
    </row>
    <row r="896" customFormat="false" ht="13.8" hidden="false" customHeight="false" outlineLevel="0" collapsed="false">
      <c r="A896" s="41"/>
      <c r="B896" s="41"/>
      <c r="C896" s="41"/>
      <c r="D896" s="41"/>
      <c r="E896" s="41"/>
      <c r="F896" s="29" t="str">
        <f aca="false">SUBSTITUTE(A896," ","_")&amp;"_"&amp;SUBSTITUTE(B896," ","_")&amp;"_"&amp;SUBSTITUTE(C896," ","_")&amp;"_"&amp;SUBSTITUTE(D896," ","_")</f>
        <v>___</v>
      </c>
      <c r="G896" s="29" t="str">
        <f aca="false">SUBSTITUTE(A896," ","_")&amp;"_"&amp;SUBSTITUTE(B896," ","_")&amp;"_"&amp;SUBSTITUTE(C896," ","_")</f>
        <v>__</v>
      </c>
      <c r="H896" s="20"/>
      <c r="I896" s="20"/>
      <c r="K896" s="29" t="e">
        <f aca="false">VLOOKUP(G896,model!$F$2:$K$620,6,0)</f>
        <v>#N/A</v>
      </c>
      <c r="L896" s="20" t="e">
        <f aca="false">VLOOKUP(E896,product_2!$B$2:$C$46,2,0)</f>
        <v>#N/A</v>
      </c>
    </row>
    <row r="897" customFormat="false" ht="13.8" hidden="false" customHeight="false" outlineLevel="0" collapsed="false">
      <c r="A897" s="32" t="s">
        <v>616</v>
      </c>
      <c r="B897" s="20" t="s">
        <v>617</v>
      </c>
      <c r="C897" s="20" t="s">
        <v>75</v>
      </c>
      <c r="D897" s="20" t="s">
        <v>719</v>
      </c>
      <c r="E897" s="20" t="s">
        <v>798</v>
      </c>
      <c r="F897" s="29" t="str">
        <f aca="false">SUBSTITUTE(A897," ","_")&amp;"_"&amp;SUBSTITUTE(B897," ","_")&amp;"_"&amp;SUBSTITUTE(C897," ","_")&amp;"_"&amp;SUBSTITUTE(D897," ","_")</f>
        <v>SUBARO_Forester_2.0_2007_-_on_NS50</v>
      </c>
      <c r="G897" s="29" t="str">
        <f aca="false">SUBSTITUTE(A897," ","_")&amp;"_"&amp;SUBSTITUTE(B897," ","_")&amp;"_"&amp;SUBSTITUTE(C897," ","_")</f>
        <v>SUBARO_Forester_2.0_2007_-_on</v>
      </c>
      <c r="H897" s="20" t="str">
        <f aca="false">D897</f>
        <v>NS50</v>
      </c>
      <c r="I897" s="20" t="str">
        <f aca="false">E897</f>
        <v>D23L</v>
      </c>
      <c r="K897" s="29" t="n">
        <f aca="false">VLOOKUP(G897,model!$F$2:$K$620,6,0)</f>
        <v>521</v>
      </c>
      <c r="L897" s="20" t="n">
        <f aca="false">VLOOKUP(E897,product_2!$B$2:$C$46,2,0)</f>
        <v>0</v>
      </c>
    </row>
    <row r="898" customFormat="false" ht="13.8" hidden="false" customHeight="false" outlineLevel="0" collapsed="false">
      <c r="A898" s="32" t="s">
        <v>616</v>
      </c>
      <c r="B898" s="20" t="s">
        <v>618</v>
      </c>
      <c r="C898" s="20" t="s">
        <v>75</v>
      </c>
      <c r="D898" s="20" t="s">
        <v>719</v>
      </c>
      <c r="E898" s="20" t="s">
        <v>798</v>
      </c>
      <c r="F898" s="29" t="str">
        <f aca="false">SUBSTITUTE(A898," ","_")&amp;"_"&amp;SUBSTITUTE(B898," ","_")&amp;"_"&amp;SUBSTITUTE(C898," ","_")&amp;"_"&amp;SUBSTITUTE(D898," ","_")</f>
        <v>SUBARO_Forester_2.5LEgacy_2007_-_on_NS50</v>
      </c>
      <c r="G898" s="29" t="str">
        <f aca="false">SUBSTITUTE(A898," ","_")&amp;"_"&amp;SUBSTITUTE(B898," ","_")&amp;"_"&amp;SUBSTITUTE(C898," ","_")</f>
        <v>SUBARO_Forester_2.5LEgacy_2007_-_on</v>
      </c>
      <c r="H898" s="20" t="str">
        <f aca="false">D898</f>
        <v>NS50</v>
      </c>
      <c r="I898" s="20" t="str">
        <f aca="false">E898</f>
        <v>D23L</v>
      </c>
      <c r="K898" s="29" t="n">
        <f aca="false">VLOOKUP(G898,model!$F$2:$K$620,6,0)</f>
        <v>522</v>
      </c>
      <c r="L898" s="20" t="n">
        <f aca="false">VLOOKUP(E898,product_2!$B$2:$C$46,2,0)</f>
        <v>0</v>
      </c>
    </row>
    <row r="899" customFormat="false" ht="13.8" hidden="false" customHeight="false" outlineLevel="0" collapsed="false">
      <c r="A899" s="32" t="s">
        <v>616</v>
      </c>
      <c r="B899" s="20" t="s">
        <v>619</v>
      </c>
      <c r="C899" s="20"/>
      <c r="D899" s="20" t="s">
        <v>719</v>
      </c>
      <c r="E899" s="20" t="s">
        <v>798</v>
      </c>
      <c r="F899" s="29" t="str">
        <f aca="false">SUBSTITUTE(A899," ","_")&amp;"_"&amp;SUBSTITUTE(B899," ","_")&amp;"_"&amp;SUBSTITUTE(C899," ","_")&amp;"_"&amp;SUBSTITUTE(D899," ","_")</f>
        <v>SUBARO_Legacy__NS50</v>
      </c>
      <c r="G899" s="29" t="str">
        <f aca="false">SUBSTITUTE(A899," ","_")&amp;"_"&amp;SUBSTITUTE(B899," ","_")&amp;"_"&amp;SUBSTITUTE(C899," ","_")</f>
        <v>SUBARO_Legacy_</v>
      </c>
      <c r="H899" s="20" t="str">
        <f aca="false">D899</f>
        <v>NS50</v>
      </c>
      <c r="I899" s="20" t="str">
        <f aca="false">E899</f>
        <v>D23L</v>
      </c>
      <c r="K899" s="29" t="n">
        <f aca="false">VLOOKUP(G899,model!$F$2:$K$620,6,0)</f>
        <v>523</v>
      </c>
      <c r="L899" s="20" t="n">
        <f aca="false">VLOOKUP(E899,product_2!$B$2:$C$46,2,0)</f>
        <v>0</v>
      </c>
    </row>
    <row r="900" customFormat="false" ht="13.8" hidden="false" customHeight="false" outlineLevel="0" collapsed="false">
      <c r="A900" s="32" t="s">
        <v>616</v>
      </c>
      <c r="B900" s="20" t="s">
        <v>620</v>
      </c>
      <c r="C900" s="20"/>
      <c r="D900" s="20" t="s">
        <v>719</v>
      </c>
      <c r="E900" s="20" t="s">
        <v>798</v>
      </c>
      <c r="F900" s="29" t="str">
        <f aca="false">SUBSTITUTE(A900," ","_")&amp;"_"&amp;SUBSTITUTE(B900," ","_")&amp;"_"&amp;SUBSTITUTE(C900," ","_")&amp;"_"&amp;SUBSTITUTE(D900," ","_")</f>
        <v>SUBARO_Impreza__NS50</v>
      </c>
      <c r="G900" s="29" t="str">
        <f aca="false">SUBSTITUTE(A900," ","_")&amp;"_"&amp;SUBSTITUTE(B900," ","_")&amp;"_"&amp;SUBSTITUTE(C900," ","_")</f>
        <v>SUBARO_Impreza_</v>
      </c>
      <c r="H900" s="20" t="str">
        <f aca="false">D900</f>
        <v>NS50</v>
      </c>
      <c r="I900" s="20" t="str">
        <f aca="false">E900</f>
        <v>D23L</v>
      </c>
      <c r="K900" s="29" t="n">
        <f aca="false">VLOOKUP(G900,model!$F$2:$K$620,6,0)</f>
        <v>524</v>
      </c>
      <c r="L900" s="20" t="n">
        <f aca="false">VLOOKUP(E900,product_2!$B$2:$C$46,2,0)</f>
        <v>0</v>
      </c>
    </row>
    <row r="901" customFormat="false" ht="13.8" hidden="false" customHeight="false" outlineLevel="0" collapsed="false">
      <c r="A901" s="32" t="s">
        <v>616</v>
      </c>
      <c r="B901" s="20" t="s">
        <v>621</v>
      </c>
      <c r="C901" s="20" t="s">
        <v>75</v>
      </c>
      <c r="D901" s="20" t="s">
        <v>719</v>
      </c>
      <c r="E901" s="20" t="s">
        <v>798</v>
      </c>
      <c r="F901" s="29" t="str">
        <f aca="false">SUBSTITUTE(A901," ","_")&amp;"_"&amp;SUBSTITUTE(B901," ","_")&amp;"_"&amp;SUBSTITUTE(C901," ","_")&amp;"_"&amp;SUBSTITUTE(D901," ","_")</f>
        <v>SUBARO_Impreza_2.5_WRX_2007_-_on_NS50</v>
      </c>
      <c r="G901" s="29" t="str">
        <f aca="false">SUBSTITUTE(A901," ","_")&amp;"_"&amp;SUBSTITUTE(B901," ","_")&amp;"_"&amp;SUBSTITUTE(C901," ","_")</f>
        <v>SUBARO_Impreza_2.5_WRX_2007_-_on</v>
      </c>
      <c r="H901" s="20" t="str">
        <f aca="false">D901</f>
        <v>NS50</v>
      </c>
      <c r="I901" s="20" t="str">
        <f aca="false">E901</f>
        <v>D23L</v>
      </c>
      <c r="K901" s="29" t="n">
        <f aca="false">VLOOKUP(G901,model!$F$2:$K$620,6,0)</f>
        <v>525</v>
      </c>
      <c r="L901" s="20" t="n">
        <f aca="false">VLOOKUP(E901,product_2!$B$2:$C$46,2,0)</f>
        <v>0</v>
      </c>
    </row>
    <row r="902" customFormat="false" ht="13.8" hidden="false" customHeight="false" outlineLevel="0" collapsed="false">
      <c r="A902" s="32" t="s">
        <v>616</v>
      </c>
      <c r="B902" s="20" t="s">
        <v>622</v>
      </c>
      <c r="C902" s="20" t="s">
        <v>75</v>
      </c>
      <c r="D902" s="20" t="s">
        <v>719</v>
      </c>
      <c r="E902" s="20" t="s">
        <v>798</v>
      </c>
      <c r="F902" s="29" t="str">
        <f aca="false">SUBSTITUTE(A902," ","_")&amp;"_"&amp;SUBSTITUTE(B902," ","_")&amp;"_"&amp;SUBSTITUTE(C902," ","_")&amp;"_"&amp;SUBSTITUTE(D902," ","_")</f>
        <v>SUBARO_Impreza_2.5_WRX_STI_2007_-_on_NS50</v>
      </c>
      <c r="G902" s="29" t="str">
        <f aca="false">SUBSTITUTE(A902," ","_")&amp;"_"&amp;SUBSTITUTE(B902," ","_")&amp;"_"&amp;SUBSTITUTE(C902," ","_")</f>
        <v>SUBARO_Impreza_2.5_WRX_STI_2007_-_on</v>
      </c>
      <c r="H902" s="20" t="str">
        <f aca="false">D902</f>
        <v>NS50</v>
      </c>
      <c r="I902" s="20" t="str">
        <f aca="false">E902</f>
        <v>D23L</v>
      </c>
      <c r="K902" s="29" t="n">
        <f aca="false">VLOOKUP(G902,model!$F$2:$K$620,6,0)</f>
        <v>526</v>
      </c>
      <c r="L902" s="20" t="n">
        <f aca="false">VLOOKUP(E902,product_2!$B$2:$C$46,2,0)</f>
        <v>0</v>
      </c>
    </row>
    <row r="903" customFormat="false" ht="13.8" hidden="false" customHeight="false" outlineLevel="0" collapsed="false">
      <c r="A903" s="32" t="s">
        <v>616</v>
      </c>
      <c r="B903" s="20" t="s">
        <v>623</v>
      </c>
      <c r="C903" s="20" t="s">
        <v>75</v>
      </c>
      <c r="D903" s="20" t="s">
        <v>728</v>
      </c>
      <c r="E903" s="20" t="s">
        <v>825</v>
      </c>
      <c r="F903" s="29" t="str">
        <f aca="false">SUBSTITUTE(A903," ","_")&amp;"_"&amp;SUBSTITUTE(B903," ","_")&amp;"_"&amp;SUBSTITUTE(C903," ","_")&amp;"_"&amp;SUBSTITUTE(D903," ","_")</f>
        <v>SUBARO_Outback_3.0_2007_-_on_N50</v>
      </c>
      <c r="G903" s="29" t="str">
        <f aca="false">SUBSTITUTE(A903," ","_")&amp;"_"&amp;SUBSTITUTE(B903," ","_")&amp;"_"&amp;SUBSTITUTE(C903," ","_")</f>
        <v>SUBARO_Outback_3.0_2007_-_on</v>
      </c>
      <c r="H903" s="20" t="str">
        <f aca="false">D903</f>
        <v>N50</v>
      </c>
      <c r="I903" s="20" t="str">
        <f aca="false">E903</f>
        <v>D26R</v>
      </c>
      <c r="K903" s="29" t="n">
        <f aca="false">VLOOKUP(G903,model!$F$2:$K$620,6,0)</f>
        <v>527</v>
      </c>
      <c r="L903" s="20" t="n">
        <f aca="false">VLOOKUP(E903,product_2!$B$2:$C$46,2,0)</f>
        <v>0</v>
      </c>
    </row>
    <row r="904" customFormat="false" ht="13.8" hidden="false" customHeight="false" outlineLevel="0" collapsed="false">
      <c r="A904" s="32" t="s">
        <v>616</v>
      </c>
      <c r="B904" s="20" t="s">
        <v>624</v>
      </c>
      <c r="C904" s="20" t="s">
        <v>625</v>
      </c>
      <c r="D904" s="20" t="s">
        <v>719</v>
      </c>
      <c r="E904" s="20" t="s">
        <v>798</v>
      </c>
      <c r="F904" s="29" t="str">
        <f aca="false">SUBSTITUTE(A904," ","_")&amp;"_"&amp;SUBSTITUTE(B904," ","_")&amp;"_"&amp;SUBSTITUTE(C904," ","_")&amp;"_"&amp;SUBSTITUTE(D904," ","_")</f>
        <v>SUBARO_Tribeca_2006_-_2014_NS50</v>
      </c>
      <c r="G904" s="29" t="str">
        <f aca="false">SUBSTITUTE(A904," ","_")&amp;"_"&amp;SUBSTITUTE(B904," ","_")&amp;"_"&amp;SUBSTITUTE(C904," ","_")</f>
        <v>SUBARO_Tribeca_2006_-_2014</v>
      </c>
      <c r="H904" s="20" t="str">
        <f aca="false">D904</f>
        <v>NS50</v>
      </c>
      <c r="I904" s="20" t="str">
        <f aca="false">E904</f>
        <v>D23L</v>
      </c>
      <c r="K904" s="29" t="n">
        <f aca="false">VLOOKUP(G904,model!$F$2:$K$620,6,0)</f>
        <v>528</v>
      </c>
      <c r="L904" s="20" t="n">
        <f aca="false">VLOOKUP(E904,product_2!$B$2:$C$46,2,0)</f>
        <v>0</v>
      </c>
    </row>
    <row r="905" customFormat="false" ht="13.8" hidden="false" customHeight="false" outlineLevel="0" collapsed="false">
      <c r="A905" s="20"/>
      <c r="B905" s="20"/>
      <c r="C905" s="20"/>
      <c r="D905" s="20"/>
      <c r="E905" s="20"/>
      <c r="H905" s="20"/>
      <c r="I905" s="20"/>
    </row>
    <row r="906" customFormat="false" ht="13.8" hidden="false" customHeight="false" outlineLevel="0" collapsed="false">
      <c r="A906" s="20"/>
      <c r="B906" s="20"/>
      <c r="C906" s="20"/>
      <c r="D906" s="20"/>
      <c r="E906" s="20"/>
      <c r="H906" s="20"/>
      <c r="I906" s="20"/>
    </row>
  </sheetData>
  <autoFilter ref="A1:J904"/>
  <mergeCells count="25">
    <mergeCell ref="A23:B23"/>
    <mergeCell ref="A39:B39"/>
    <mergeCell ref="A86:B86"/>
    <mergeCell ref="A124:B124"/>
    <mergeCell ref="A152:B152"/>
    <mergeCell ref="C167:C168"/>
    <mergeCell ref="D167:D168"/>
    <mergeCell ref="E167:E168"/>
    <mergeCell ref="A174:B174"/>
    <mergeCell ref="A184:B184"/>
    <mergeCell ref="A216:B216"/>
    <mergeCell ref="A233:B233"/>
    <mergeCell ref="A245:B245"/>
    <mergeCell ref="A255:B255"/>
    <mergeCell ref="A272:B272"/>
    <mergeCell ref="A292:B292"/>
    <mergeCell ref="A305:B305"/>
    <mergeCell ref="A326:B326"/>
    <mergeCell ref="A368:B368"/>
    <mergeCell ref="A462:B462"/>
    <mergeCell ref="A499:B499"/>
    <mergeCell ref="A506:B506"/>
    <mergeCell ref="A538:B538"/>
    <mergeCell ref="A555:B555"/>
    <mergeCell ref="A566:B5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A2:H2 A1"/>
    </sheetView>
  </sheetViews>
  <sheetFormatPr defaultRowHeight="12.8" zeroHeight="false" outlineLevelRow="0" outlineLevelCol="0"/>
  <cols>
    <col collapsed="false" customWidth="true" hidden="false" outlineLevel="0" max="1" min="1" style="5" width="54.11"/>
    <col collapsed="false" customWidth="true" hidden="false" outlineLevel="0" max="2" min="2" style="5" width="42.4"/>
    <col collapsed="false" customWidth="true" hidden="false" outlineLevel="0" max="1025" min="3" style="5" width="8.67"/>
  </cols>
  <sheetData>
    <row r="1" customFormat="false" ht="15.8" hidden="false" customHeight="false" outlineLevel="0" collapsed="false">
      <c r="A1" s="29" t="s">
        <v>831</v>
      </c>
      <c r="B1" s="8" t="s">
        <v>832</v>
      </c>
      <c r="C1" s="5" t="n">
        <f aca="false">A1=B1</f>
        <v>0</v>
      </c>
    </row>
    <row r="7" customFormat="false" ht="13.8" hidden="false" customHeight="false" outlineLevel="0" collapsed="false">
      <c r="A7" s="17" t="s">
        <v>718</v>
      </c>
      <c r="B7" s="17" t="s">
        <v>743</v>
      </c>
    </row>
    <row r="8" customFormat="false" ht="13.8" hidden="false" customHeight="false" outlineLevel="0" collapsed="false">
      <c r="A8" s="17" t="s">
        <v>719</v>
      </c>
      <c r="B8" s="17" t="s">
        <v>744</v>
      </c>
    </row>
    <row r="9" customFormat="false" ht="13.8" hidden="false" customHeight="false" outlineLevel="0" collapsed="false">
      <c r="A9" s="17" t="s">
        <v>720</v>
      </c>
      <c r="B9" s="17" t="s">
        <v>745</v>
      </c>
    </row>
    <row r="10" customFormat="false" ht="13.8" hidden="false" customHeight="false" outlineLevel="0" collapsed="false">
      <c r="A10" s="17" t="s">
        <v>721</v>
      </c>
      <c r="B10" s="17" t="s">
        <v>746</v>
      </c>
    </row>
    <row r="11" customFormat="false" ht="13.8" hidden="false" customHeight="false" outlineLevel="0" collapsed="false">
      <c r="A11" s="17" t="s">
        <v>722</v>
      </c>
      <c r="B11" s="17" t="s">
        <v>747</v>
      </c>
    </row>
    <row r="12" customFormat="false" ht="13.8" hidden="false" customHeight="false" outlineLevel="0" collapsed="false">
      <c r="A12" s="17" t="s">
        <v>723</v>
      </c>
      <c r="B12" s="17" t="s">
        <v>748</v>
      </c>
    </row>
    <row r="13" customFormat="false" ht="13.8" hidden="false" customHeight="false" outlineLevel="0" collapsed="false">
      <c r="A13" s="17" t="s">
        <v>724</v>
      </c>
      <c r="B13" s="17" t="s">
        <v>749</v>
      </c>
    </row>
    <row r="14" customFormat="false" ht="13.8" hidden="false" customHeight="false" outlineLevel="0" collapsed="false">
      <c r="A14" s="17" t="s">
        <v>725</v>
      </c>
      <c r="B14" s="17" t="s">
        <v>750</v>
      </c>
    </row>
    <row r="15" customFormat="false" ht="13.8" hidden="false" customHeight="false" outlineLevel="0" collapsed="false">
      <c r="A15" s="17" t="s">
        <v>726</v>
      </c>
      <c r="B15" s="17" t="s">
        <v>751</v>
      </c>
    </row>
    <row r="16" customFormat="false" ht="13.8" hidden="false" customHeight="false" outlineLevel="0" collapsed="false">
      <c r="A16" s="17" t="s">
        <v>727</v>
      </c>
      <c r="B16" s="17" t="s">
        <v>752</v>
      </c>
    </row>
    <row r="17" customFormat="false" ht="13.8" hidden="false" customHeight="false" outlineLevel="0" collapsed="false">
      <c r="A17" s="17" t="s">
        <v>728</v>
      </c>
      <c r="B17" s="17" t="s">
        <v>753</v>
      </c>
    </row>
    <row r="18" customFormat="false" ht="13.8" hidden="false" customHeight="false" outlineLevel="0" collapsed="false">
      <c r="A18" s="17" t="s">
        <v>729</v>
      </c>
      <c r="B18" s="17" t="s">
        <v>754</v>
      </c>
    </row>
    <row r="19" customFormat="false" ht="13.8" hidden="false" customHeight="false" outlineLevel="0" collapsed="false">
      <c r="A19" s="17" t="s">
        <v>730</v>
      </c>
      <c r="B19" s="17" t="s">
        <v>755</v>
      </c>
    </row>
    <row r="20" customFormat="false" ht="13.8" hidden="false" customHeight="false" outlineLevel="0" collapsed="false">
      <c r="A20" s="17" t="s">
        <v>731</v>
      </c>
      <c r="B20" s="17" t="s">
        <v>756</v>
      </c>
    </row>
    <row r="21" customFormat="false" ht="13.8" hidden="false" customHeight="false" outlineLevel="0" collapsed="false">
      <c r="A21" s="17" t="s">
        <v>732</v>
      </c>
      <c r="B21" s="17" t="s">
        <v>757</v>
      </c>
    </row>
    <row r="22" customFormat="false" ht="13.8" hidden="false" customHeight="false" outlineLevel="0" collapsed="false">
      <c r="A22" s="17" t="s">
        <v>733</v>
      </c>
      <c r="B22" s="17" t="s">
        <v>758</v>
      </c>
    </row>
    <row r="23" customFormat="false" ht="13.8" hidden="false" customHeight="false" outlineLevel="0" collapsed="false">
      <c r="A23" s="17" t="s">
        <v>734</v>
      </c>
      <c r="B23" s="17" t="s">
        <v>759</v>
      </c>
    </row>
    <row r="24" customFormat="false" ht="13.8" hidden="false" customHeight="false" outlineLevel="0" collapsed="false">
      <c r="A24" s="17" t="s">
        <v>735</v>
      </c>
      <c r="B24" s="17" t="s">
        <v>760</v>
      </c>
    </row>
    <row r="25" customFormat="false" ht="13.8" hidden="false" customHeight="false" outlineLevel="0" collapsed="false">
      <c r="A25" s="17" t="s">
        <v>736</v>
      </c>
      <c r="B25" s="17" t="s">
        <v>761</v>
      </c>
    </row>
    <row r="26" customFormat="false" ht="13.8" hidden="false" customHeight="false" outlineLevel="0" collapsed="false">
      <c r="A26" s="17" t="s">
        <v>737</v>
      </c>
      <c r="B26" s="17" t="s">
        <v>762</v>
      </c>
    </row>
    <row r="27" customFormat="false" ht="13.8" hidden="false" customHeight="false" outlineLevel="0" collapsed="false">
      <c r="A27" s="17" t="s">
        <v>738</v>
      </c>
      <c r="B27" s="17" t="s">
        <v>763</v>
      </c>
    </row>
    <row r="28" customFormat="false" ht="13.8" hidden="false" customHeight="false" outlineLevel="0" collapsed="false">
      <c r="A28" s="17" t="s">
        <v>739</v>
      </c>
      <c r="B28" s="17" t="s">
        <v>764</v>
      </c>
    </row>
    <row r="29" customFormat="false" ht="13.8" hidden="false" customHeight="false" outlineLevel="0" collapsed="false">
      <c r="A29" s="17" t="s">
        <v>740</v>
      </c>
      <c r="B29" s="17" t="s">
        <v>765</v>
      </c>
    </row>
    <row r="30" customFormat="false" ht="13.8" hidden="false" customHeight="false" outlineLevel="0" collapsed="false">
      <c r="A30" s="17" t="s">
        <v>741</v>
      </c>
      <c r="B30" s="17" t="s">
        <v>766</v>
      </c>
    </row>
    <row r="31" customFormat="false" ht="13.8" hidden="false" customHeight="false" outlineLevel="0" collapsed="false">
      <c r="A31" s="19" t="s">
        <v>742</v>
      </c>
      <c r="B31" s="17" t="s">
        <v>767</v>
      </c>
    </row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A2:H2"/>
    </sheetView>
  </sheetViews>
  <sheetFormatPr defaultRowHeight="12.8" zeroHeight="false" outlineLevelRow="0" outlineLevelCol="0"/>
  <cols>
    <col collapsed="false" customWidth="true" hidden="false" outlineLevel="0" max="1" min="1" style="5" width="8.67"/>
    <col collapsed="false" customWidth="true" hidden="false" outlineLevel="0" max="2" min="2" style="5" width="21.97"/>
    <col collapsed="false" customWidth="true" hidden="false" outlineLevel="0" max="1025" min="3" style="5" width="8.67"/>
  </cols>
  <sheetData>
    <row r="1" customFormat="false" ht="15.8" hidden="false" customHeight="false" outlineLevel="0" collapsed="false">
      <c r="A1" s="5" t="s">
        <v>833</v>
      </c>
      <c r="B1" s="20" t="s">
        <v>2</v>
      </c>
      <c r="C1" s="5" t="s">
        <v>1</v>
      </c>
      <c r="D1" s="5" t="s">
        <v>51</v>
      </c>
      <c r="I1" s="5" t="s">
        <v>834</v>
      </c>
    </row>
    <row r="2" customFormat="false" ht="13.8" hidden="false" customHeight="false" outlineLevel="0" collapsed="false">
      <c r="A2" s="5" t="n">
        <v>1</v>
      </c>
      <c r="B2" s="20" t="s">
        <v>804</v>
      </c>
      <c r="I2" s="5" t="n">
        <v>1</v>
      </c>
    </row>
    <row r="3" customFormat="false" ht="13.8" hidden="false" customHeight="false" outlineLevel="0" collapsed="false">
      <c r="A3" s="5" t="n">
        <f aca="false">A2+1</f>
        <v>2</v>
      </c>
      <c r="B3" s="20" t="s">
        <v>756</v>
      </c>
      <c r="I3" s="5" t="n">
        <f aca="false">I2+1</f>
        <v>2</v>
      </c>
    </row>
    <row r="4" customFormat="false" ht="13.8" hidden="false" customHeight="false" outlineLevel="0" collapsed="false">
      <c r="A4" s="5" t="n">
        <f aca="false">A3+1</f>
        <v>3</v>
      </c>
      <c r="B4" s="20" t="s">
        <v>800</v>
      </c>
      <c r="D4" s="2" t="n">
        <v>1990</v>
      </c>
      <c r="I4" s="5" t="n">
        <f aca="false">I3+1</f>
        <v>3</v>
      </c>
    </row>
    <row r="5" customFormat="false" ht="13.8" hidden="false" customHeight="false" outlineLevel="0" collapsed="false">
      <c r="A5" s="5" t="n">
        <f aca="false">A4+1</f>
        <v>4</v>
      </c>
      <c r="B5" s="20" t="s">
        <v>819</v>
      </c>
      <c r="I5" s="5" t="n">
        <f aca="false">I4+1</f>
        <v>4</v>
      </c>
    </row>
    <row r="6" customFormat="false" ht="13.8" hidden="false" customHeight="false" outlineLevel="0" collapsed="false">
      <c r="A6" s="5" t="n">
        <f aca="false">A5+1</f>
        <v>5</v>
      </c>
      <c r="B6" s="20" t="s">
        <v>828</v>
      </c>
      <c r="I6" s="5" t="n">
        <f aca="false">I5+1</f>
        <v>5</v>
      </c>
    </row>
    <row r="7" customFormat="false" ht="13.8" hidden="false" customHeight="false" outlineLevel="0" collapsed="false">
      <c r="A7" s="5" t="n">
        <f aca="false">A6+1</f>
        <v>6</v>
      </c>
      <c r="B7" s="20" t="s">
        <v>829</v>
      </c>
      <c r="I7" s="5" t="n">
        <f aca="false">I6+1</f>
        <v>6</v>
      </c>
    </row>
    <row r="8" customFormat="false" ht="13.8" hidden="false" customHeight="false" outlineLevel="0" collapsed="false">
      <c r="A8" s="5" t="n">
        <f aca="false">A7+1</f>
        <v>7</v>
      </c>
      <c r="B8" s="48" t="s">
        <v>817</v>
      </c>
      <c r="I8" s="5" t="n">
        <f aca="false">I7+1</f>
        <v>7</v>
      </c>
    </row>
    <row r="9" customFormat="false" ht="13.8" hidden="false" customHeight="false" outlineLevel="0" collapsed="false">
      <c r="A9" s="5" t="n">
        <f aca="false">A8+1</f>
        <v>8</v>
      </c>
      <c r="B9" s="20" t="s">
        <v>787</v>
      </c>
      <c r="I9" s="5" t="n">
        <f aca="false">I8+1</f>
        <v>8</v>
      </c>
    </row>
    <row r="10" customFormat="false" ht="13.8" hidden="false" customHeight="false" outlineLevel="0" collapsed="false">
      <c r="A10" s="5" t="n">
        <f aca="false">A9+1</f>
        <v>9</v>
      </c>
      <c r="B10" s="20" t="s">
        <v>827</v>
      </c>
      <c r="I10" s="5" t="n">
        <f aca="false">I9+1</f>
        <v>9</v>
      </c>
    </row>
    <row r="11" customFormat="false" ht="13.8" hidden="false" customHeight="false" outlineLevel="0" collapsed="false">
      <c r="A11" s="5" t="n">
        <f aca="false">A10+1</f>
        <v>10</v>
      </c>
      <c r="B11" s="20" t="s">
        <v>799</v>
      </c>
      <c r="I11" s="5" t="n">
        <f aca="false">I10+1</f>
        <v>10</v>
      </c>
    </row>
    <row r="12" customFormat="false" ht="13.8" hidden="false" customHeight="false" outlineLevel="0" collapsed="false">
      <c r="A12" s="5" t="n">
        <f aca="false">A11+1</f>
        <v>11</v>
      </c>
      <c r="B12" s="20" t="s">
        <v>818</v>
      </c>
      <c r="I12" s="5" t="n">
        <f aca="false">I11+1</f>
        <v>11</v>
      </c>
    </row>
    <row r="13" customFormat="false" ht="13.8" hidden="false" customHeight="false" outlineLevel="0" collapsed="false">
      <c r="A13" s="5" t="n">
        <f aca="false">A12+1</f>
        <v>12</v>
      </c>
      <c r="B13" s="20" t="s">
        <v>798</v>
      </c>
      <c r="D13" s="2" t="n">
        <v>1983</v>
      </c>
      <c r="I13" s="5" t="n">
        <f aca="false">I12+1</f>
        <v>12</v>
      </c>
    </row>
    <row r="14" customFormat="false" ht="13.8" hidden="false" customHeight="false" outlineLevel="0" collapsed="false">
      <c r="A14" s="5" t="n">
        <f aca="false">A13+1</f>
        <v>13</v>
      </c>
      <c r="B14" s="20" t="s">
        <v>814</v>
      </c>
      <c r="I14" s="5" t="n">
        <f aca="false">I13+1</f>
        <v>13</v>
      </c>
    </row>
    <row r="15" customFormat="false" ht="13.8" hidden="false" customHeight="false" outlineLevel="0" collapsed="false">
      <c r="A15" s="5" t="n">
        <f aca="false">A14+1</f>
        <v>14</v>
      </c>
      <c r="B15" s="20" t="s">
        <v>821</v>
      </c>
      <c r="I15" s="5" t="n">
        <f aca="false">I14+1</f>
        <v>14</v>
      </c>
    </row>
    <row r="16" customFormat="false" ht="13.8" hidden="false" customHeight="false" outlineLevel="0" collapsed="false">
      <c r="A16" s="5" t="n">
        <f aca="false">A15+1</f>
        <v>15</v>
      </c>
      <c r="B16" s="20" t="s">
        <v>805</v>
      </c>
      <c r="D16" s="2" t="n">
        <v>1995</v>
      </c>
      <c r="I16" s="5" t="n">
        <f aca="false">I15+1</f>
        <v>15</v>
      </c>
    </row>
    <row r="17" customFormat="false" ht="13.8" hidden="false" customHeight="false" outlineLevel="0" collapsed="false">
      <c r="A17" s="5" t="n">
        <f aca="false">A16+1</f>
        <v>16</v>
      </c>
      <c r="B17" s="20" t="s">
        <v>813</v>
      </c>
      <c r="I17" s="5" t="n">
        <f aca="false">I16+1</f>
        <v>16</v>
      </c>
    </row>
    <row r="18" customFormat="false" ht="13.8" hidden="false" customHeight="false" outlineLevel="0" collapsed="false">
      <c r="A18" s="5" t="n">
        <f aca="false">A17+1</f>
        <v>17</v>
      </c>
      <c r="B18" s="20" t="s">
        <v>825</v>
      </c>
      <c r="D18" s="5" t="n">
        <v>1982</v>
      </c>
      <c r="I18" s="5" t="n">
        <f aca="false">I17+1</f>
        <v>17</v>
      </c>
    </row>
    <row r="19" customFormat="false" ht="13.8" hidden="false" customHeight="false" outlineLevel="0" collapsed="false">
      <c r="A19" s="5" t="n">
        <f aca="false">A18+1</f>
        <v>18</v>
      </c>
      <c r="B19" s="20" t="s">
        <v>797</v>
      </c>
      <c r="D19" s="5" t="n">
        <v>1996</v>
      </c>
      <c r="I19" s="5" t="n">
        <f aca="false">I18+1</f>
        <v>18</v>
      </c>
    </row>
    <row r="20" customFormat="false" ht="13.8" hidden="false" customHeight="false" outlineLevel="0" collapsed="false">
      <c r="A20" s="5" t="n">
        <f aca="false">A19+1</f>
        <v>19</v>
      </c>
      <c r="B20" s="20" t="s">
        <v>830</v>
      </c>
      <c r="I20" s="5" t="n">
        <f aca="false">I19+1</f>
        <v>19</v>
      </c>
    </row>
    <row r="21" customFormat="false" ht="13.8" hidden="false" customHeight="false" outlineLevel="0" collapsed="false">
      <c r="A21" s="5" t="n">
        <f aca="false">A20+1</f>
        <v>20</v>
      </c>
      <c r="B21" s="20" t="s">
        <v>826</v>
      </c>
      <c r="I21" s="5" t="n">
        <f aca="false">I20+1</f>
        <v>20</v>
      </c>
    </row>
    <row r="22" customFormat="false" ht="13.8" hidden="false" customHeight="false" outlineLevel="0" collapsed="false">
      <c r="A22" s="5" t="n">
        <f aca="false">A21+1</f>
        <v>21</v>
      </c>
      <c r="B22" s="28" t="s">
        <v>803</v>
      </c>
      <c r="D22" s="2" t="n">
        <v>1998</v>
      </c>
      <c r="I22" s="5" t="n">
        <f aca="false">I21+1</f>
        <v>21</v>
      </c>
    </row>
    <row r="23" customFormat="false" ht="13.8" hidden="false" customHeight="false" outlineLevel="0" collapsed="false">
      <c r="A23" s="5" t="n">
        <f aca="false">A22+1</f>
        <v>22</v>
      </c>
      <c r="B23" s="31" t="s">
        <v>724</v>
      </c>
      <c r="I23" s="5" t="n">
        <f aca="false">I22+1</f>
        <v>22</v>
      </c>
    </row>
    <row r="24" customFormat="false" ht="13.8" hidden="false" customHeight="false" outlineLevel="0" collapsed="false">
      <c r="A24" s="5" t="n">
        <f aca="false">A23+1</f>
        <v>23</v>
      </c>
      <c r="B24" s="48" t="s">
        <v>726</v>
      </c>
      <c r="I24" s="5" t="n">
        <f aca="false">I23+1</f>
        <v>23</v>
      </c>
    </row>
    <row r="25" customFormat="false" ht="13.8" hidden="false" customHeight="false" outlineLevel="0" collapsed="false">
      <c r="A25" s="5" t="n">
        <f aca="false">A24+1</f>
        <v>24</v>
      </c>
      <c r="B25" s="20" t="s">
        <v>759</v>
      </c>
      <c r="I25" s="5" t="n">
        <f aca="false">I24+1</f>
        <v>24</v>
      </c>
    </row>
    <row r="26" customFormat="false" ht="13.8" hidden="false" customHeight="false" outlineLevel="0" collapsed="false">
      <c r="A26" s="5" t="n">
        <f aca="false">A25+1</f>
        <v>25</v>
      </c>
      <c r="B26" s="20" t="s">
        <v>765</v>
      </c>
      <c r="I26" s="5" t="n">
        <f aca="false">I25+1</f>
        <v>25</v>
      </c>
    </row>
    <row r="27" customFormat="false" ht="13.8" hidden="false" customHeight="false" outlineLevel="0" collapsed="false">
      <c r="A27" s="5" t="n">
        <f aca="false">A26+1</f>
        <v>26</v>
      </c>
      <c r="B27" s="20" t="s">
        <v>722</v>
      </c>
      <c r="I27" s="5" t="n">
        <f aca="false">I26+1</f>
        <v>26</v>
      </c>
    </row>
    <row r="28" customFormat="false" ht="13.8" hidden="false" customHeight="false" outlineLevel="0" collapsed="false">
      <c r="A28" s="5" t="n">
        <f aca="false">A27+1</f>
        <v>27</v>
      </c>
      <c r="B28" s="20" t="s">
        <v>752</v>
      </c>
      <c r="I28" s="5" t="n">
        <f aca="false">I27+1</f>
        <v>27</v>
      </c>
    </row>
    <row r="29" customFormat="false" ht="13.8" hidden="false" customHeight="false" outlineLevel="0" collapsed="false">
      <c r="A29" s="5" t="n">
        <f aca="false">A28+1</f>
        <v>28</v>
      </c>
      <c r="B29" s="20" t="s">
        <v>758</v>
      </c>
      <c r="I29" s="5" t="n">
        <f aca="false">I28+1</f>
        <v>28</v>
      </c>
    </row>
    <row r="30" customFormat="false" ht="13.8" hidden="false" customHeight="false" outlineLevel="0" collapsed="false">
      <c r="A30" s="5" t="n">
        <f aca="false">A29+1</f>
        <v>29</v>
      </c>
      <c r="B30" s="30" t="s">
        <v>751</v>
      </c>
      <c r="I30" s="5" t="n">
        <f aca="false">I29+1</f>
        <v>29</v>
      </c>
    </row>
    <row r="31" customFormat="false" ht="13.8" hidden="false" customHeight="false" outlineLevel="0" collapsed="false">
      <c r="A31" s="5" t="n">
        <f aca="false">A30+1</f>
        <v>30</v>
      </c>
      <c r="B31" s="13" t="s">
        <v>822</v>
      </c>
      <c r="I31" s="5" t="n">
        <f aca="false">I30+1</f>
        <v>30</v>
      </c>
    </row>
    <row r="32" customFormat="false" ht="13.8" hidden="false" customHeight="false" outlineLevel="0" collapsed="false">
      <c r="A32" s="5" t="n">
        <f aca="false">A31+1</f>
        <v>31</v>
      </c>
      <c r="B32" s="30" t="s">
        <v>730</v>
      </c>
      <c r="I32" s="5" t="n">
        <f aca="false">I31+1</f>
        <v>31</v>
      </c>
    </row>
    <row r="33" customFormat="false" ht="13.8" hidden="false" customHeight="false" outlineLevel="0" collapsed="false">
      <c r="A33" s="5" t="n">
        <f aca="false">A32+1</f>
        <v>32</v>
      </c>
      <c r="B33" s="13" t="s">
        <v>823</v>
      </c>
      <c r="I33" s="5" t="n">
        <f aca="false">I32+1</f>
        <v>32</v>
      </c>
    </row>
    <row r="34" customFormat="false" ht="13.8" hidden="false" customHeight="false" outlineLevel="0" collapsed="false">
      <c r="A34" s="5" t="n">
        <f aca="false">A33+1</f>
        <v>33</v>
      </c>
      <c r="B34" s="13" t="s">
        <v>723</v>
      </c>
      <c r="I34" s="5" t="n">
        <f aca="false">I33+1</f>
        <v>33</v>
      </c>
    </row>
    <row r="35" customFormat="false" ht="13.8" hidden="false" customHeight="false" outlineLevel="0" collapsed="false">
      <c r="A35" s="5" t="n">
        <f aca="false">A34+1</f>
        <v>34</v>
      </c>
      <c r="B35" s="13" t="s">
        <v>824</v>
      </c>
      <c r="I35" s="5" t="n">
        <f aca="false">I34+1</f>
        <v>34</v>
      </c>
    </row>
    <row r="36" customFormat="false" ht="13.8" hidden="false" customHeight="false" outlineLevel="0" collapsed="false">
      <c r="A36" s="5" t="n">
        <f aca="false">A35+1</f>
        <v>35</v>
      </c>
      <c r="B36" s="20" t="s">
        <v>820</v>
      </c>
      <c r="D36" s="2" t="n">
        <v>1999</v>
      </c>
      <c r="I36" s="5" t="n">
        <f aca="false">I35+1</f>
        <v>35</v>
      </c>
    </row>
    <row r="37" customFormat="false" ht="13.8" hidden="false" customHeight="false" outlineLevel="0" collapsed="false">
      <c r="A37" s="5" t="n">
        <f aca="false">A36+1</f>
        <v>36</v>
      </c>
      <c r="B37" s="20" t="s">
        <v>750</v>
      </c>
      <c r="I37" s="5" t="n">
        <f aca="false">I36+1</f>
        <v>36</v>
      </c>
    </row>
    <row r="38" customFormat="false" ht="13.8" hidden="false" customHeight="false" outlineLevel="0" collapsed="false">
      <c r="A38" s="5" t="n">
        <f aca="false">A37+1</f>
        <v>37</v>
      </c>
      <c r="B38" s="36" t="s">
        <v>749</v>
      </c>
      <c r="I38" s="5" t="n">
        <f aca="false">I37+1</f>
        <v>37</v>
      </c>
    </row>
    <row r="39" customFormat="false" ht="13.8" hidden="false" customHeight="false" outlineLevel="0" collapsed="false">
      <c r="A39" s="5" t="n">
        <f aca="false">A38+1</f>
        <v>38</v>
      </c>
      <c r="B39" s="20" t="s">
        <v>747</v>
      </c>
      <c r="I39" s="5" t="n">
        <f aca="false">I38+1</f>
        <v>38</v>
      </c>
    </row>
    <row r="40" customFormat="false" ht="13.8" hidden="false" customHeight="false" outlineLevel="0" collapsed="false">
      <c r="A40" s="5" t="n">
        <f aca="false">A39+1</f>
        <v>39</v>
      </c>
      <c r="B40" s="20" t="s">
        <v>808</v>
      </c>
      <c r="I40" s="5" t="n">
        <f aca="false">I39+1</f>
        <v>39</v>
      </c>
    </row>
    <row r="41" customFormat="false" ht="13.8" hidden="false" customHeight="false" outlineLevel="0" collapsed="false">
      <c r="A41" s="5" t="n">
        <f aca="false">A40+1</f>
        <v>40</v>
      </c>
      <c r="B41" s="20" t="s">
        <v>816</v>
      </c>
      <c r="I41" s="5" t="n">
        <f aca="false">I40+1</f>
        <v>40</v>
      </c>
    </row>
    <row r="42" customFormat="false" ht="13.8" hidden="false" customHeight="false" outlineLevel="0" collapsed="false">
      <c r="A42" s="5" t="n">
        <f aca="false">A41+1</f>
        <v>41</v>
      </c>
      <c r="B42" s="20" t="s">
        <v>811</v>
      </c>
      <c r="I42" s="5" t="n">
        <f aca="false">I41+1</f>
        <v>41</v>
      </c>
    </row>
    <row r="43" customFormat="false" ht="13.8" hidden="false" customHeight="false" outlineLevel="0" collapsed="false">
      <c r="A43" s="5" t="n">
        <f aca="false">A42+1</f>
        <v>42</v>
      </c>
      <c r="B43" s="20" t="s">
        <v>815</v>
      </c>
      <c r="I43" s="5" t="n">
        <f aca="false">I42+1</f>
        <v>42</v>
      </c>
    </row>
    <row r="44" customFormat="false" ht="13.8" hidden="false" customHeight="false" outlineLevel="0" collapsed="false">
      <c r="A44" s="5" t="n">
        <f aca="false">A43+1</f>
        <v>43</v>
      </c>
      <c r="B44" s="20" t="s">
        <v>810</v>
      </c>
      <c r="I44" s="5" t="n">
        <f aca="false">I43+1</f>
        <v>43</v>
      </c>
    </row>
    <row r="45" customFormat="false" ht="13.8" hidden="false" customHeight="false" outlineLevel="0" collapsed="false">
      <c r="A45" s="5" t="n">
        <f aca="false">A44+1</f>
        <v>44</v>
      </c>
      <c r="B45" s="20" t="s">
        <v>744</v>
      </c>
      <c r="I45" s="5" t="n">
        <f aca="false">I44+1</f>
        <v>44</v>
      </c>
    </row>
    <row r="46" customFormat="false" ht="13.8" hidden="false" customHeight="false" outlineLevel="0" collapsed="false">
      <c r="A46" s="5" t="n">
        <f aca="false">A45+1</f>
        <v>45</v>
      </c>
      <c r="B46" s="20" t="s">
        <v>809</v>
      </c>
      <c r="I46" s="5" t="n">
        <f aca="false">I45+1</f>
        <v>45</v>
      </c>
    </row>
    <row r="47" customFormat="false" ht="13.8" hidden="false" customHeight="false" outlineLevel="0" collapsed="false">
      <c r="A47" s="5" t="n">
        <v>46</v>
      </c>
      <c r="B47" s="5" t="s">
        <v>835</v>
      </c>
      <c r="D47" s="2" t="n">
        <v>2001</v>
      </c>
    </row>
    <row r="48" customFormat="false" ht="13.8" hidden="false" customHeight="false" outlineLevel="0" collapsed="false"/>
    <row r="4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14"/>
  <sheetViews>
    <sheetView showFormulas="false" showGridLines="true" showRowColHeaders="true" showZeros="true" rightToLeft="false" tabSelected="false" showOutlineSymbols="true" defaultGridColor="true" view="normal" topLeftCell="B623" colorId="64" zoomScale="95" zoomScaleNormal="95" zoomScalePageLayoutView="100" workbookViewId="0">
      <selection pane="topLeft" activeCell="E720" activeCellId="1" sqref="A2:H2 E720"/>
    </sheetView>
  </sheetViews>
  <sheetFormatPr defaultRowHeight="18.55" zeroHeight="false" outlineLevelRow="0" outlineLevelCol="0"/>
  <cols>
    <col collapsed="false" customWidth="true" hidden="false" outlineLevel="0" max="1" min="1" style="49" width="17.13"/>
    <col collapsed="false" customWidth="true" hidden="false" outlineLevel="0" max="2" min="2" style="49" width="91.48"/>
    <col collapsed="false" customWidth="true" hidden="false" outlineLevel="0" max="3" min="3" style="49" width="32.2"/>
    <col collapsed="false" customWidth="true" hidden="false" outlineLevel="0" max="4" min="4" style="49" width="22.93"/>
    <col collapsed="false" customWidth="true" hidden="false" outlineLevel="0" max="5" min="5" style="49" width="87.16"/>
    <col collapsed="false" customWidth="true" hidden="false" outlineLevel="0" max="6" min="6" style="49" width="38.83"/>
    <col collapsed="false" customWidth="false" hidden="false" outlineLevel="0" max="7" min="7" style="49" width="11.52"/>
    <col collapsed="false" customWidth="true" hidden="false" outlineLevel="0" max="8" min="8" style="49" width="69.65"/>
    <col collapsed="false" customWidth="true" hidden="false" outlineLevel="0" max="9" min="9" style="49" width="38.83"/>
    <col collapsed="false" customWidth="false" hidden="false" outlineLevel="0" max="1025" min="10" style="49" width="11.52"/>
  </cols>
  <sheetData>
    <row r="1" customFormat="false" ht="18.55" hidden="false" customHeight="false" outlineLevel="0" collapsed="false">
      <c r="A1" s="50" t="s">
        <v>801</v>
      </c>
      <c r="B1" s="50" t="s">
        <v>788</v>
      </c>
      <c r="C1" s="50" t="s">
        <v>790</v>
      </c>
      <c r="D1" s="50" t="s">
        <v>791</v>
      </c>
      <c r="E1" s="50" t="s">
        <v>792</v>
      </c>
      <c r="F1" s="50" t="s">
        <v>836</v>
      </c>
      <c r="G1" s="51"/>
      <c r="H1" s="51" t="s">
        <v>45</v>
      </c>
      <c r="I1" s="50" t="s">
        <v>836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customFormat="false" ht="18.55" hidden="false" customHeight="false" outlineLevel="0" collapsed="false">
      <c r="A2" s="50"/>
      <c r="B2" s="50"/>
      <c r="C2" s="50"/>
      <c r="D2" s="50"/>
      <c r="E2" s="50"/>
      <c r="F2" s="50"/>
      <c r="G2" s="51"/>
      <c r="H2" s="51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customFormat="false" ht="18.55" hidden="false" customHeight="false" outlineLevel="0" collapsed="false">
      <c r="A3" s="20" t="s">
        <v>32</v>
      </c>
      <c r="B3" s="50" t="s">
        <v>530</v>
      </c>
      <c r="C3" s="50" t="n">
        <v>2004</v>
      </c>
      <c r="D3" s="50" t="s">
        <v>718</v>
      </c>
      <c r="E3" s="50" t="s">
        <v>797</v>
      </c>
      <c r="F3" s="50" t="n">
        <v>1996</v>
      </c>
      <c r="G3" s="51"/>
      <c r="H3" s="52" t="str">
        <f aca="false">SUBSTITUTE(A3," ","_")&amp;"_"&amp;SUBSTITUTE(B3," ","_")&amp;"_"&amp;SUBSTITUTE(C3," ","_")</f>
        <v>NISSAN_Urvan_Escapade_2004</v>
      </c>
      <c r="I3" s="50" t="n">
        <v>1996</v>
      </c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customFormat="false" ht="18.55" hidden="false" customHeight="false" outlineLevel="0" collapsed="false">
      <c r="A4" s="20" t="s">
        <v>32</v>
      </c>
      <c r="B4" s="50" t="s">
        <v>531</v>
      </c>
      <c r="C4" s="50"/>
      <c r="D4" s="50"/>
      <c r="E4" s="50"/>
      <c r="F4" s="50"/>
      <c r="G4" s="51"/>
      <c r="H4" s="52" t="str">
        <f aca="false">SUBSTITUTE(A4," ","_")&amp;"_"&amp;SUBSTITUTE(B4," ","_")&amp;"_"&amp;SUBSTITUTE(C4," ","_")</f>
        <v>NISSAN_Urvan_Estate_</v>
      </c>
      <c r="I4" s="50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customFormat="false" ht="18.55" hidden="false" customHeight="false" outlineLevel="0" collapsed="false">
      <c r="A5" s="50"/>
      <c r="B5" s="50"/>
      <c r="C5" s="50"/>
      <c r="D5" s="50"/>
      <c r="E5" s="50"/>
      <c r="F5" s="50"/>
      <c r="G5" s="51"/>
      <c r="H5" s="52" t="str">
        <f aca="false">SUBSTITUTE(A5," ","_")&amp;"_"&amp;SUBSTITUTE(B5," ","_")&amp;"_"&amp;SUBSTITUTE(C5," ","_")</f>
        <v>__</v>
      </c>
      <c r="I5" s="50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customFormat="false" ht="18.55" hidden="false" customHeight="false" outlineLevel="0" collapsed="false">
      <c r="A6" s="20" t="s">
        <v>32</v>
      </c>
      <c r="B6" s="50" t="s">
        <v>532</v>
      </c>
      <c r="C6" s="50" t="n">
        <v>2015</v>
      </c>
      <c r="D6" s="50" t="s">
        <v>718</v>
      </c>
      <c r="E6" s="50" t="s">
        <v>797</v>
      </c>
      <c r="F6" s="50" t="n">
        <v>1996</v>
      </c>
      <c r="G6" s="51"/>
      <c r="H6" s="52" t="str">
        <f aca="false">SUBSTITUTE(A6," ","_")&amp;"_"&amp;SUBSTITUTE(B6," ","_")&amp;"_"&amp;SUBSTITUTE(C6," ","_")</f>
        <v>NISSAN_NV_350_Urvan_(Caravcan)_2015</v>
      </c>
      <c r="I6" s="50" t="n">
        <v>1996</v>
      </c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customFormat="false" ht="18.55" hidden="false" customHeight="false" outlineLevel="0" collapsed="false">
      <c r="A7" s="20" t="s">
        <v>32</v>
      </c>
      <c r="B7" s="50" t="s">
        <v>533</v>
      </c>
      <c r="C7" s="50" t="s">
        <v>430</v>
      </c>
      <c r="D7" s="50" t="s">
        <v>719</v>
      </c>
      <c r="E7" s="50" t="s">
        <v>798</v>
      </c>
      <c r="F7" s="50" t="n">
        <v>1983</v>
      </c>
      <c r="G7" s="51"/>
      <c r="H7" s="52" t="str">
        <f aca="false">SUBSTITUTE(A7," ","_")&amp;"_"&amp;SUBSTITUTE(B7," ","_")&amp;"_"&amp;SUBSTITUTE(C7," ","_")</f>
        <v>NISSAN_Vanette_1993_-_on</v>
      </c>
      <c r="I7" s="50" t="n">
        <v>1983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customFormat="false" ht="18.55" hidden="false" customHeight="false" outlineLevel="0" collapsed="false">
      <c r="A8" s="20" t="s">
        <v>32</v>
      </c>
      <c r="B8" s="50" t="s">
        <v>534</v>
      </c>
      <c r="C8" s="50" t="s">
        <v>91</v>
      </c>
      <c r="D8" s="50" t="s">
        <v>720</v>
      </c>
      <c r="E8" s="50" t="s">
        <v>799</v>
      </c>
      <c r="F8" s="50" t="s">
        <v>837</v>
      </c>
      <c r="G8" s="51"/>
      <c r="H8" s="52" t="str">
        <f aca="false">SUBSTITUTE(A8," ","_")&amp;"_"&amp;SUBSTITUTE(B8," ","_")&amp;"_"&amp;SUBSTITUTE(C8," ","_")</f>
        <v>NISSAN_Verita_2000_-_on</v>
      </c>
      <c r="I8" s="50" t="s">
        <v>837</v>
      </c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customFormat="false" ht="18.55" hidden="false" customHeight="false" outlineLevel="0" collapsed="false">
      <c r="A9" s="20" t="s">
        <v>32</v>
      </c>
      <c r="B9" s="50" t="s">
        <v>535</v>
      </c>
      <c r="C9" s="50" t="n">
        <v>2004</v>
      </c>
      <c r="D9" s="50" t="s">
        <v>719</v>
      </c>
      <c r="E9" s="50" t="s">
        <v>798</v>
      </c>
      <c r="F9" s="50" t="n">
        <v>1983</v>
      </c>
      <c r="G9" s="51"/>
      <c r="H9" s="52" t="str">
        <f aca="false">SUBSTITUTE(A9," ","_")&amp;"_"&amp;SUBSTITUTE(B9," ","_")&amp;"_"&amp;SUBSTITUTE(C9," ","_")</f>
        <v>NISSAN_X-Trail_2.0_L_2WD__2004</v>
      </c>
      <c r="I9" s="50" t="n">
        <v>1983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customFormat="false" ht="18.55" hidden="false" customHeight="false" outlineLevel="0" collapsed="false">
      <c r="A10" s="20" t="s">
        <v>32</v>
      </c>
      <c r="B10" s="50" t="s">
        <v>536</v>
      </c>
      <c r="C10" s="50"/>
      <c r="D10" s="50"/>
      <c r="E10" s="50"/>
      <c r="F10" s="50"/>
      <c r="G10" s="51"/>
      <c r="H10" s="52" t="str">
        <f aca="false">SUBSTITUTE(A10," ","_")&amp;"_"&amp;SUBSTITUTE(B10," ","_")&amp;"_"&amp;SUBSTITUTE(C10," ","_")</f>
        <v>NISSAN_X-Trail_2.5_L_4WD_250_</v>
      </c>
      <c r="I10" s="50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customFormat="false" ht="18.55" hidden="false" customHeight="false" outlineLevel="0" collapsed="false">
      <c r="A11" s="20" t="s">
        <v>32</v>
      </c>
      <c r="B11" s="50" t="s">
        <v>537</v>
      </c>
      <c r="C11" s="50"/>
      <c r="D11" s="50"/>
      <c r="E11" s="50"/>
      <c r="F11" s="50"/>
      <c r="G11" s="51"/>
      <c r="H11" s="52" t="str">
        <f aca="false">SUBSTITUTE(A11," ","_")&amp;"_"&amp;SUBSTITUTE(B11," ","_")&amp;"_"&amp;SUBSTITUTE(C11," ","_")</f>
        <v>NISSAN_X-Trail_2.5_L_4WD_250X_</v>
      </c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customFormat="false" ht="18.55" hidden="false" customHeight="false" outlineLevel="0" collapsed="false">
      <c r="A12" s="20" t="s">
        <v>32</v>
      </c>
      <c r="B12" s="50" t="s">
        <v>538</v>
      </c>
      <c r="C12" s="50" t="n">
        <v>2015</v>
      </c>
      <c r="D12" s="50" t="s">
        <v>719</v>
      </c>
      <c r="E12" s="50" t="s">
        <v>798</v>
      </c>
      <c r="F12" s="50" t="n">
        <v>1983</v>
      </c>
      <c r="G12" s="51"/>
      <c r="H12" s="52" t="str">
        <f aca="false">SUBSTITUTE(A12," ","_")&amp;"_"&amp;SUBSTITUTE(B12," ","_")&amp;"_"&amp;SUBSTITUTE(C12," ","_")</f>
        <v>NISSAN_X-Trail_(All_Variants)_2015</v>
      </c>
      <c r="I12" s="50" t="n">
        <v>1983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customFormat="false" ht="18.55" hidden="false" customHeight="false" outlineLevel="0" collapsed="false">
      <c r="A13" s="20" t="s">
        <v>32</v>
      </c>
      <c r="B13" s="50" t="s">
        <v>539</v>
      </c>
      <c r="C13" s="50" t="n">
        <v>2016</v>
      </c>
      <c r="D13" s="50" t="s">
        <v>719</v>
      </c>
      <c r="E13" s="50" t="s">
        <v>798</v>
      </c>
      <c r="F13" s="50" t="n">
        <v>1983</v>
      </c>
      <c r="G13" s="51"/>
      <c r="H13" s="52" t="str">
        <f aca="false">SUBSTITUTE(A13," ","_")&amp;"_"&amp;SUBSTITUTE(B13," ","_")&amp;"_"&amp;SUBSTITUTE(C13," ","_")</f>
        <v>NISSAN_Juke_1.6_2016</v>
      </c>
      <c r="I13" s="50" t="n">
        <v>1983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customFormat="false" ht="18.55" hidden="false" customHeight="false" outlineLevel="0" collapsed="false">
      <c r="A14" s="20" t="s">
        <v>32</v>
      </c>
      <c r="B14" s="50" t="s">
        <v>540</v>
      </c>
      <c r="C14" s="50"/>
      <c r="D14" s="50" t="s">
        <v>719</v>
      </c>
      <c r="E14" s="50" t="s">
        <v>798</v>
      </c>
      <c r="F14" s="50" t="n">
        <v>1983</v>
      </c>
      <c r="G14" s="51"/>
      <c r="H14" s="52" t="str">
        <f aca="false">SUBSTITUTE(A14," ","_")&amp;"_"&amp;SUBSTITUTE(B14," ","_")&amp;"_"&amp;SUBSTITUTE(C14," ","_")</f>
        <v>NISSAN_350Z_MT_</v>
      </c>
      <c r="I14" s="50" t="n">
        <v>1983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customFormat="false" ht="18.55" hidden="false" customHeight="false" outlineLevel="0" collapsed="false">
      <c r="A15" s="20" t="s">
        <v>32</v>
      </c>
      <c r="B15" s="50" t="s">
        <v>541</v>
      </c>
      <c r="C15" s="50"/>
      <c r="D15" s="50" t="s">
        <v>719</v>
      </c>
      <c r="E15" s="50" t="s">
        <v>798</v>
      </c>
      <c r="F15" s="50" t="n">
        <v>1983</v>
      </c>
      <c r="G15" s="51"/>
      <c r="H15" s="52" t="str">
        <f aca="false">SUBSTITUTE(A15," ","_")&amp;"_"&amp;SUBSTITUTE(B15," ","_")&amp;"_"&amp;SUBSTITUTE(C15," ","_")</f>
        <v>NISSAN_350Z_AT_</v>
      </c>
      <c r="I15" s="50" t="n">
        <v>1983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customFormat="false" ht="18.55" hidden="false" customHeight="false" outlineLevel="0" collapsed="false">
      <c r="A16" s="20" t="s">
        <v>32</v>
      </c>
      <c r="B16" s="50" t="s">
        <v>542</v>
      </c>
      <c r="C16" s="50" t="s">
        <v>543</v>
      </c>
      <c r="D16" s="50" t="s">
        <v>721</v>
      </c>
      <c r="E16" s="50" t="s">
        <v>800</v>
      </c>
      <c r="F16" s="50" t="n">
        <v>1990</v>
      </c>
      <c r="G16" s="51"/>
      <c r="H16" s="52" t="str">
        <f aca="false">SUBSTITUTE(A16," ","_")&amp;"_"&amp;SUBSTITUTE(B16," ","_")&amp;"_"&amp;SUBSTITUTE(C16," ","_")</f>
        <v>NISSAN_GTR_3.8_V6_2012_-_2015</v>
      </c>
      <c r="I16" s="50" t="n">
        <v>1990</v>
      </c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customFormat="false" ht="18.55" hidden="false" customHeight="false" outlineLevel="0" collapsed="false">
      <c r="A17" s="50"/>
      <c r="B17" s="50"/>
      <c r="C17" s="50"/>
      <c r="D17" s="50"/>
      <c r="E17" s="50"/>
      <c r="F17" s="50"/>
      <c r="G17" s="51"/>
      <c r="H17" s="52" t="str">
        <f aca="false">SUBSTITUTE(A17," ","_")&amp;"_"&amp;SUBSTITUTE(B17," ","_")&amp;"_"&amp;SUBSTITUTE(C17," ","_")</f>
        <v>__</v>
      </c>
      <c r="I17" s="50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customFormat="false" ht="18.55" hidden="false" customHeight="false" outlineLevel="0" collapsed="false">
      <c r="A18" s="51"/>
      <c r="B18" s="51"/>
      <c r="C18" s="51"/>
      <c r="D18" s="51"/>
      <c r="E18" s="51"/>
      <c r="F18" s="51"/>
      <c r="G18" s="51"/>
      <c r="H18" s="52" t="str">
        <f aca="false">SUBSTITUTE(A18," ","_")&amp;"_"&amp;SUBSTITUTE(B18," ","_")&amp;"_"&amp;SUBSTITUTE(C18," ","_")</f>
        <v>__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customFormat="false" ht="18.55" hidden="false" customHeight="false" outlineLevel="0" collapsed="false">
      <c r="A19" s="53" t="s">
        <v>33</v>
      </c>
      <c r="B19" s="54"/>
      <c r="C19" s="51"/>
      <c r="D19" s="51"/>
      <c r="E19" s="51"/>
      <c r="F19" s="51"/>
      <c r="G19" s="51"/>
      <c r="H19" s="52" t="str">
        <f aca="false">SUBSTITUTE(A19," ","_")&amp;"_"&amp;SUBSTITUTE(B19," ","_")&amp;"_"&amp;SUBSTITUTE(C19," ","_")</f>
        <v>OPEL__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customFormat="false" ht="18.55" hidden="false" customHeight="false" outlineLevel="0" collapsed="false">
      <c r="A20" s="50"/>
      <c r="B20" s="50"/>
      <c r="C20" s="50"/>
      <c r="D20" s="50"/>
      <c r="E20" s="50"/>
      <c r="F20" s="50"/>
      <c r="G20" s="51"/>
      <c r="H20" s="52" t="str">
        <f aca="false">SUBSTITUTE(A20," ","_")&amp;"_"&amp;SUBSTITUTE(B20," ","_")&amp;"_"&amp;SUBSTITUTE(C20," ","_")</f>
        <v>__</v>
      </c>
      <c r="I20" s="50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customFormat="false" ht="18.55" hidden="false" customHeight="false" outlineLevel="0" collapsed="false">
      <c r="A21" s="50" t="s">
        <v>801</v>
      </c>
      <c r="B21" s="50" t="s">
        <v>788</v>
      </c>
      <c r="C21" s="50" t="s">
        <v>790</v>
      </c>
      <c r="D21" s="50" t="s">
        <v>791</v>
      </c>
      <c r="E21" s="50" t="s">
        <v>792</v>
      </c>
      <c r="F21" s="50"/>
      <c r="G21" s="51"/>
      <c r="H21" s="52" t="str">
        <f aca="false">SUBSTITUTE(A21," ","_")&amp;"_"&amp;SUBSTITUTE(B21," ","_")&amp;"_"&amp;SUBSTITUTE(C21," ","_")</f>
        <v>Brand__Make_Year_Model</v>
      </c>
      <c r="I21" s="50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customFormat="false" ht="18.55" hidden="false" customHeight="false" outlineLevel="0" collapsed="false">
      <c r="A22" s="50"/>
      <c r="B22" s="50"/>
      <c r="C22" s="50"/>
      <c r="D22" s="50"/>
      <c r="E22" s="50"/>
      <c r="F22" s="50"/>
      <c r="G22" s="51"/>
      <c r="H22" s="52" t="str">
        <f aca="false">SUBSTITUTE(A22," ","_")&amp;"_"&amp;SUBSTITUTE(B22," ","_")&amp;"_"&amp;SUBSTITUTE(C22," ","_")</f>
        <v>__</v>
      </c>
      <c r="I22" s="50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customFormat="false" ht="18.55" hidden="false" customHeight="false" outlineLevel="0" collapsed="false">
      <c r="A23" s="53" t="s">
        <v>33</v>
      </c>
      <c r="B23" s="50" t="s">
        <v>590</v>
      </c>
      <c r="C23" s="50" t="s">
        <v>185</v>
      </c>
      <c r="D23" s="50" t="s">
        <v>722</v>
      </c>
      <c r="E23" s="50" t="s">
        <v>722</v>
      </c>
      <c r="F23" s="50" t="s">
        <v>838</v>
      </c>
      <c r="G23" s="51"/>
      <c r="H23" s="52" t="str">
        <f aca="false">SUBSTITUTE(A23," ","_")&amp;"_"&amp;SUBSTITUTE(B23," ","_")&amp;"_"&amp;SUBSTITUTE(C23," ","_")</f>
        <v>OPEL_Astra__1999_-_on</v>
      </c>
      <c r="I23" s="50" t="s">
        <v>838</v>
      </c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customFormat="false" ht="18.55" hidden="false" customHeight="false" outlineLevel="0" collapsed="false">
      <c r="A24" s="53" t="s">
        <v>33</v>
      </c>
      <c r="B24" s="50" t="s">
        <v>591</v>
      </c>
      <c r="C24" s="50" t="s">
        <v>262</v>
      </c>
      <c r="D24" s="50" t="s">
        <v>723</v>
      </c>
      <c r="E24" s="50" t="s">
        <v>723</v>
      </c>
      <c r="F24" s="50" t="n">
        <v>2003</v>
      </c>
      <c r="G24" s="51"/>
      <c r="H24" s="52" t="str">
        <f aca="false">SUBSTITUTE(A24," ","_")&amp;"_"&amp;SUBSTITUTE(B24," ","_")&amp;"_"&amp;SUBSTITUTE(C24," ","_")</f>
        <v>OPEL_Omega_1998_-_on</v>
      </c>
      <c r="I24" s="50" t="n">
        <v>2003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customFormat="false" ht="18.55" hidden="false" customHeight="false" outlineLevel="0" collapsed="false">
      <c r="A25" s="53" t="s">
        <v>33</v>
      </c>
      <c r="B25" s="50" t="s">
        <v>592</v>
      </c>
      <c r="C25" s="50" t="s">
        <v>185</v>
      </c>
      <c r="D25" s="50" t="s">
        <v>722</v>
      </c>
      <c r="E25" s="50" t="s">
        <v>722</v>
      </c>
      <c r="F25" s="50" t="s">
        <v>838</v>
      </c>
      <c r="G25" s="51"/>
      <c r="H25" s="52" t="str">
        <f aca="false">SUBSTITUTE(A25," ","_")&amp;"_"&amp;SUBSTITUTE(B25," ","_")&amp;"_"&amp;SUBSTITUTE(C25," ","_")</f>
        <v>OPEL_Tigra__1999_-_on</v>
      </c>
      <c r="I25" s="50" t="s">
        <v>838</v>
      </c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customFormat="false" ht="18.55" hidden="false" customHeight="false" outlineLevel="0" collapsed="false">
      <c r="A26" s="53" t="s">
        <v>33</v>
      </c>
      <c r="B26" s="50" t="s">
        <v>593</v>
      </c>
      <c r="C26" s="50" t="s">
        <v>262</v>
      </c>
      <c r="D26" s="50" t="s">
        <v>722</v>
      </c>
      <c r="E26" s="50" t="s">
        <v>722</v>
      </c>
      <c r="F26" s="50" t="s">
        <v>838</v>
      </c>
      <c r="G26" s="51"/>
      <c r="H26" s="52" t="str">
        <f aca="false">SUBSTITUTE(A26," ","_")&amp;"_"&amp;SUBSTITUTE(B26," ","_")&amp;"_"&amp;SUBSTITUTE(C26," ","_")</f>
        <v>OPEL_Vectra_1998_-_on</v>
      </c>
      <c r="I26" s="50" t="s">
        <v>838</v>
      </c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customFormat="false" ht="18.55" hidden="false" customHeight="false" outlineLevel="0" collapsed="false">
      <c r="A27" s="55"/>
      <c r="B27" s="55"/>
      <c r="C27" s="50"/>
      <c r="D27" s="50"/>
      <c r="E27" s="50"/>
      <c r="F27" s="50"/>
      <c r="G27" s="51"/>
      <c r="H27" s="52" t="str">
        <f aca="false">SUBSTITUTE(A27," ","_")&amp;"_"&amp;SUBSTITUTE(B27," ","_")&amp;"_"&amp;SUBSTITUTE(C27," ","_")</f>
        <v>__</v>
      </c>
      <c r="I27" s="50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customFormat="false" ht="18.55" hidden="false" customHeight="false" outlineLevel="0" collapsed="false">
      <c r="A28" s="51"/>
      <c r="B28" s="51"/>
      <c r="C28" s="51"/>
      <c r="D28" s="51"/>
      <c r="E28" s="51"/>
      <c r="F28" s="51"/>
      <c r="G28" s="51"/>
      <c r="H28" s="52" t="str">
        <f aca="false">SUBSTITUTE(A28," ","_")&amp;"_"&amp;SUBSTITUTE(B28," ","_")&amp;"_"&amp;SUBSTITUTE(C28," ","_")</f>
        <v>__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customFormat="false" ht="18.55" hidden="false" customHeight="false" outlineLevel="0" collapsed="false">
      <c r="A29" s="56" t="s">
        <v>34</v>
      </c>
      <c r="C29" s="51"/>
      <c r="D29" s="51"/>
      <c r="E29" s="51"/>
      <c r="F29" s="51"/>
      <c r="G29" s="51"/>
      <c r="H29" s="52" t="str">
        <f aca="false">SUBSTITUTE(A29," ","_")&amp;"_"&amp;SUBSTITUTE(B29," ","_")&amp;"_"&amp;SUBSTITUTE(C29," ","_")</f>
        <v>PEUGEOT__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customFormat="false" ht="18.55" hidden="false" customHeight="false" outlineLevel="0" collapsed="false">
      <c r="A30" s="50" t="s">
        <v>801</v>
      </c>
      <c r="B30" s="50" t="s">
        <v>788</v>
      </c>
      <c r="C30" s="50" t="s">
        <v>790</v>
      </c>
      <c r="D30" s="50" t="s">
        <v>791</v>
      </c>
      <c r="E30" s="50" t="s">
        <v>792</v>
      </c>
      <c r="F30" s="50"/>
      <c r="G30" s="51"/>
      <c r="H30" s="52" t="str">
        <f aca="false">SUBSTITUTE(A30," ","_")&amp;"_"&amp;SUBSTITUTE(B30," ","_")&amp;"_"&amp;SUBSTITUTE(C30," ","_")</f>
        <v>Brand__Make_Year_Model</v>
      </c>
      <c r="I30" s="50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customFormat="false" ht="18.55" hidden="false" customHeight="false" outlineLevel="0" collapsed="false">
      <c r="A31" s="50"/>
      <c r="B31" s="50"/>
      <c r="C31" s="50"/>
      <c r="D31" s="50"/>
      <c r="E31" s="50"/>
      <c r="F31" s="50"/>
      <c r="G31" s="51"/>
      <c r="H31" s="52" t="str">
        <f aca="false">SUBSTITUTE(A31," ","_")&amp;"_"&amp;SUBSTITUTE(B31," ","_")&amp;"_"&amp;SUBSTITUTE(C31," ","_")</f>
        <v>__</v>
      </c>
      <c r="I31" s="50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customFormat="false" ht="18.55" hidden="false" customHeight="false" outlineLevel="0" collapsed="false">
      <c r="A32" s="56" t="s">
        <v>34</v>
      </c>
      <c r="B32" s="50" t="n">
        <v>1007</v>
      </c>
      <c r="C32" s="50"/>
      <c r="D32" s="50" t="s">
        <v>724</v>
      </c>
      <c r="E32" s="50" t="s">
        <v>724</v>
      </c>
      <c r="F32" s="50"/>
      <c r="G32" s="51"/>
      <c r="H32" s="52" t="str">
        <f aca="false">SUBSTITUTE(A32," ","_")&amp;"_"&amp;SUBSTITUTE(B32," ","_")&amp;"_"&amp;SUBSTITUTE(C32," ","_")</f>
        <v>PEUGEOT_1007_</v>
      </c>
      <c r="I32" s="50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customFormat="false" ht="18.55" hidden="false" customHeight="false" outlineLevel="0" collapsed="false">
      <c r="A33" s="56" t="s">
        <v>34</v>
      </c>
      <c r="B33" s="50" t="n">
        <v>206</v>
      </c>
      <c r="C33" s="50"/>
      <c r="D33" s="50" t="s">
        <v>724</v>
      </c>
      <c r="E33" s="50" t="s">
        <v>724</v>
      </c>
      <c r="F33" s="50"/>
      <c r="G33" s="51"/>
      <c r="H33" s="52" t="str">
        <f aca="false">SUBSTITUTE(A33," ","_")&amp;"_"&amp;SUBSTITUTE(B33," ","_")&amp;"_"&amp;SUBSTITUTE(C33," ","_")</f>
        <v>PEUGEOT_206_</v>
      </c>
      <c r="I33" s="50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customFormat="false" ht="18.55" hidden="false" customHeight="false" outlineLevel="0" collapsed="false">
      <c r="A34" s="56" t="s">
        <v>34</v>
      </c>
      <c r="B34" s="50" t="n">
        <v>307</v>
      </c>
      <c r="C34" s="50"/>
      <c r="D34" s="50" t="s">
        <v>724</v>
      </c>
      <c r="E34" s="50" t="s">
        <v>724</v>
      </c>
      <c r="F34" s="50"/>
      <c r="G34" s="51"/>
      <c r="H34" s="52" t="str">
        <f aca="false">SUBSTITUTE(A34," ","_")&amp;"_"&amp;SUBSTITUTE(B34," ","_")&amp;"_"&amp;SUBSTITUTE(C34," ","_")</f>
        <v>PEUGEOT_307_</v>
      </c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customFormat="false" ht="18.55" hidden="false" customHeight="false" outlineLevel="0" collapsed="false">
      <c r="A35" s="56" t="s">
        <v>34</v>
      </c>
      <c r="B35" s="50" t="n">
        <v>407</v>
      </c>
      <c r="C35" s="50"/>
      <c r="D35" s="50" t="s">
        <v>722</v>
      </c>
      <c r="E35" s="50" t="s">
        <v>722</v>
      </c>
      <c r="F35" s="50" t="s">
        <v>838</v>
      </c>
      <c r="G35" s="51"/>
      <c r="H35" s="52" t="str">
        <f aca="false">SUBSTITUTE(A35," ","_")&amp;"_"&amp;SUBSTITUTE(B35," ","_")&amp;"_"&amp;SUBSTITUTE(C35," ","_")</f>
        <v>PEUGEOT_407_</v>
      </c>
      <c r="I35" s="50" t="s">
        <v>838</v>
      </c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customFormat="false" ht="18.55" hidden="false" customHeight="false" outlineLevel="0" collapsed="false">
      <c r="A36" s="56" t="s">
        <v>34</v>
      </c>
      <c r="B36" s="50" t="n">
        <v>301</v>
      </c>
      <c r="C36" s="50" t="s">
        <v>141</v>
      </c>
      <c r="D36" s="57" t="s">
        <v>725</v>
      </c>
      <c r="E36" s="58"/>
      <c r="F36" s="58"/>
      <c r="G36" s="51"/>
      <c r="H36" s="52" t="str">
        <f aca="false">SUBSTITUTE(A36," ","_")&amp;"_"&amp;SUBSTITUTE(B36," ","_")&amp;"_"&amp;SUBSTITUTE(C36," ","_")</f>
        <v>PEUGEOT_301_2012_-_on</v>
      </c>
      <c r="I36" s="58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customFormat="false" ht="18.55" hidden="false" customHeight="false" outlineLevel="0" collapsed="false">
      <c r="A37" s="56" t="s">
        <v>34</v>
      </c>
      <c r="B37" s="50" t="n">
        <v>308</v>
      </c>
      <c r="C37" s="50" t="s">
        <v>141</v>
      </c>
      <c r="D37" s="57" t="s">
        <v>725</v>
      </c>
      <c r="E37" s="59"/>
      <c r="F37" s="59"/>
      <c r="G37" s="51"/>
      <c r="H37" s="52" t="str">
        <f aca="false">SUBSTITUTE(A37," ","_")&amp;"_"&amp;SUBSTITUTE(B37," ","_")&amp;"_"&amp;SUBSTITUTE(C37," ","_")</f>
        <v>PEUGEOT_308_2012_-_on</v>
      </c>
      <c r="I37" s="59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customFormat="false" ht="18.55" hidden="false" customHeight="false" outlineLevel="0" collapsed="false">
      <c r="A38" s="56" t="s">
        <v>34</v>
      </c>
      <c r="B38" s="50" t="n">
        <v>2008</v>
      </c>
      <c r="C38" s="50" t="s">
        <v>141</v>
      </c>
      <c r="D38" s="57" t="s">
        <v>725</v>
      </c>
      <c r="E38" s="58" t="s">
        <v>839</v>
      </c>
      <c r="F38" s="58"/>
      <c r="G38" s="51"/>
      <c r="H38" s="52" t="str">
        <f aca="false">SUBSTITUTE(A38," ","_")&amp;"_"&amp;SUBSTITUTE(B38," ","_")&amp;"_"&amp;SUBSTITUTE(C38," ","_")</f>
        <v>PEUGEOT_2008_2012_-_on</v>
      </c>
      <c r="I38" s="58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customFormat="false" ht="18.55" hidden="false" customHeight="false" outlineLevel="0" collapsed="false">
      <c r="A39" s="56" t="s">
        <v>34</v>
      </c>
      <c r="B39" s="50" t="n">
        <v>5008</v>
      </c>
      <c r="C39" s="50" t="s">
        <v>141</v>
      </c>
      <c r="D39" s="57" t="s">
        <v>725</v>
      </c>
      <c r="E39" s="59" t="s">
        <v>840</v>
      </c>
      <c r="F39" s="59"/>
      <c r="G39" s="51"/>
      <c r="H39" s="52" t="str">
        <f aca="false">SUBSTITUTE(A39," ","_")&amp;"_"&amp;SUBSTITUTE(B39," ","_")&amp;"_"&amp;SUBSTITUTE(C39," ","_")</f>
        <v>PEUGEOT_5008_2012_-_on</v>
      </c>
      <c r="I39" s="59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customFormat="false" ht="18.55" hidden="false" customHeight="false" outlineLevel="0" collapsed="false">
      <c r="A40" s="56" t="s">
        <v>34</v>
      </c>
      <c r="B40" s="50" t="n">
        <v>508</v>
      </c>
      <c r="C40" s="50" t="s">
        <v>141</v>
      </c>
      <c r="D40" s="57" t="s">
        <v>725</v>
      </c>
      <c r="E40" s="59" t="s">
        <v>841</v>
      </c>
      <c r="F40" s="59"/>
      <c r="G40" s="51"/>
      <c r="H40" s="52" t="str">
        <f aca="false">SUBSTITUTE(A40," ","_")&amp;"_"&amp;SUBSTITUTE(B40," ","_")&amp;"_"&amp;SUBSTITUTE(C40," ","_")</f>
        <v>PEUGEOT_508_2012_-_on</v>
      </c>
      <c r="I40" s="59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customFormat="false" ht="18.55" hidden="false" customHeight="false" outlineLevel="0" collapsed="false">
      <c r="A41" s="56" t="s">
        <v>34</v>
      </c>
      <c r="B41" s="50" t="n">
        <v>208</v>
      </c>
      <c r="C41" s="50" t="s">
        <v>141</v>
      </c>
      <c r="D41" s="57" t="s">
        <v>725</v>
      </c>
      <c r="E41" s="60"/>
      <c r="F41" s="60"/>
      <c r="G41" s="51"/>
      <c r="H41" s="52" t="str">
        <f aca="false">SUBSTITUTE(A41," ","_")&amp;"_"&amp;SUBSTITUTE(B41," ","_")&amp;"_"&amp;SUBSTITUTE(C41," ","_")</f>
        <v>PEUGEOT_208_2012_-_on</v>
      </c>
      <c r="I41" s="60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customFormat="false" ht="18.55" hidden="false" customHeight="false" outlineLevel="0" collapsed="false">
      <c r="A42" s="56" t="s">
        <v>34</v>
      </c>
      <c r="B42" s="50" t="s">
        <v>594</v>
      </c>
      <c r="C42" s="50" t="s">
        <v>141</v>
      </c>
      <c r="D42" s="50" t="s">
        <v>725</v>
      </c>
      <c r="E42" s="50"/>
      <c r="F42" s="50"/>
      <c r="G42" s="51"/>
      <c r="H42" s="52" t="str">
        <f aca="false">SUBSTITUTE(A42," ","_")&amp;"_"&amp;SUBSTITUTE(B42," ","_")&amp;"_"&amp;SUBSTITUTE(C42," ","_")</f>
        <v>PEUGEOT_Expert_2012_-_on</v>
      </c>
      <c r="I42" s="50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customFormat="false" ht="18.55" hidden="false" customHeight="false" outlineLevel="0" collapsed="false">
      <c r="A43" s="56" t="s">
        <v>34</v>
      </c>
      <c r="B43" s="50" t="s">
        <v>595</v>
      </c>
      <c r="C43" s="50" t="s">
        <v>141</v>
      </c>
      <c r="D43" s="50" t="s">
        <v>726</v>
      </c>
      <c r="E43" s="50"/>
      <c r="F43" s="50" t="n">
        <v>2002</v>
      </c>
      <c r="G43" s="51"/>
      <c r="H43" s="52" t="str">
        <f aca="false">SUBSTITUTE(A43," ","_")&amp;"_"&amp;SUBSTITUTE(B43," ","_")&amp;"_"&amp;SUBSTITUTE(C43," ","_")</f>
        <v>PEUGEOT_RCZ_2012_-_on</v>
      </c>
      <c r="I43" s="50" t="n">
        <v>2002</v>
      </c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customFormat="false" ht="18.55" hidden="false" customHeight="false" outlineLevel="0" collapsed="false">
      <c r="A44" s="56" t="s">
        <v>34</v>
      </c>
      <c r="B44" s="50" t="s">
        <v>596</v>
      </c>
      <c r="C44" s="50"/>
      <c r="D44" s="50" t="s">
        <v>723</v>
      </c>
      <c r="E44" s="50" t="s">
        <v>723</v>
      </c>
      <c r="F44" s="50"/>
      <c r="G44" s="51"/>
      <c r="H44" s="52" t="str">
        <f aca="false">SUBSTITUTE(A44," ","_")&amp;"_"&amp;SUBSTITUTE(B44," ","_")&amp;"_"&amp;SUBSTITUTE(C44," ","_")</f>
        <v>PEUGEOT_Partner_Van_</v>
      </c>
      <c r="I44" s="50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customFormat="false" ht="18.55" hidden="false" customHeight="false" outlineLevel="0" collapsed="false">
      <c r="A45" s="50"/>
      <c r="B45" s="50"/>
      <c r="C45" s="50"/>
      <c r="D45" s="50"/>
      <c r="E45" s="50"/>
      <c r="F45" s="50"/>
      <c r="G45" s="51"/>
      <c r="H45" s="52" t="str">
        <f aca="false">SUBSTITUTE(A45," ","_")&amp;"_"&amp;SUBSTITUTE(B45," ","_")&amp;"_"&amp;SUBSTITUTE(C45," ","_")</f>
        <v>__</v>
      </c>
      <c r="I45" s="50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customFormat="false" ht="18.55" hidden="false" customHeight="false" outlineLevel="0" collapsed="false">
      <c r="A46" s="51"/>
      <c r="B46" s="51"/>
      <c r="C46" s="51"/>
      <c r="D46" s="51"/>
      <c r="E46" s="51"/>
      <c r="F46" s="51"/>
      <c r="G46" s="51"/>
      <c r="H46" s="52" t="str">
        <f aca="false">SUBSTITUTE(A46," ","_")&amp;"_"&amp;SUBSTITUTE(B46," ","_")&amp;"_"&amp;SUBSTITUTE(C46," ","_")</f>
        <v>__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customFormat="false" ht="18.55" hidden="false" customHeight="false" outlineLevel="0" collapsed="false">
      <c r="A47" s="53" t="s">
        <v>32</v>
      </c>
      <c r="B47" s="54"/>
      <c r="C47" s="61"/>
      <c r="D47" s="61"/>
      <c r="E47" s="61"/>
      <c r="F47" s="61"/>
      <c r="G47" s="51"/>
      <c r="H47" s="52" t="str">
        <f aca="false">SUBSTITUTE(A47," ","_")&amp;"_"&amp;SUBSTITUTE(B47," ","_")&amp;"_"&amp;SUBSTITUTE(C47," ","_")</f>
        <v>NISSAN__</v>
      </c>
      <c r="I47" s="6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customFormat="false" ht="18.55" hidden="false" customHeight="false" outlineLevel="0" collapsed="false">
      <c r="A48" s="50" t="s">
        <v>801</v>
      </c>
      <c r="B48" s="50" t="s">
        <v>788</v>
      </c>
      <c r="C48" s="50" t="s">
        <v>790</v>
      </c>
      <c r="D48" s="50" t="s">
        <v>791</v>
      </c>
      <c r="E48" s="50" t="s">
        <v>792</v>
      </c>
      <c r="F48" s="50"/>
      <c r="G48" s="51"/>
      <c r="H48" s="52" t="str">
        <f aca="false">SUBSTITUTE(A48," ","_")&amp;"_"&amp;SUBSTITUTE(B48," ","_")&amp;"_"&amp;SUBSTITUTE(C48," ","_")</f>
        <v>Brand__Make_Year_Model</v>
      </c>
      <c r="I48" s="50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customFormat="false" ht="18.55" hidden="false" customHeight="false" outlineLevel="0" collapsed="false">
      <c r="A49" s="50"/>
      <c r="B49" s="50"/>
      <c r="C49" s="50"/>
      <c r="D49" s="50"/>
      <c r="E49" s="50"/>
      <c r="F49" s="50"/>
      <c r="G49" s="51"/>
      <c r="H49" s="52" t="str">
        <f aca="false">SUBSTITUTE(A49," ","_")&amp;"_"&amp;SUBSTITUTE(B49," ","_")&amp;"_"&amp;SUBSTITUTE(C49," ","_")</f>
        <v>__</v>
      </c>
      <c r="I49" s="50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customFormat="false" ht="18.55" hidden="false" customHeight="false" outlineLevel="0" collapsed="false">
      <c r="A50" s="53" t="s">
        <v>32</v>
      </c>
      <c r="B50" s="50" t="s">
        <v>544</v>
      </c>
      <c r="C50" s="50" t="s">
        <v>175</v>
      </c>
      <c r="D50" s="50" t="s">
        <v>719</v>
      </c>
      <c r="E50" s="50" t="s">
        <v>798</v>
      </c>
      <c r="F50" s="50" t="n">
        <v>1983</v>
      </c>
      <c r="G50" s="51"/>
      <c r="H50" s="52" t="str">
        <f aca="false">SUBSTITUTE(A50," ","_")&amp;"_"&amp;SUBSTITUTE(B50," ","_")&amp;"_"&amp;SUBSTITUTE(C50," ","_")</f>
        <v>NISSAN_Cefiro_1989_-_on</v>
      </c>
      <c r="I50" s="50" t="n">
        <v>1983</v>
      </c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customFormat="false" ht="18.55" hidden="false" customHeight="false" outlineLevel="0" collapsed="false">
      <c r="A51" s="53" t="s">
        <v>32</v>
      </c>
      <c r="B51" s="50" t="s">
        <v>545</v>
      </c>
      <c r="C51" s="50" t="s">
        <v>546</v>
      </c>
      <c r="D51" s="50" t="s">
        <v>718</v>
      </c>
      <c r="E51" s="50" t="s">
        <v>797</v>
      </c>
      <c r="F51" s="50" t="n">
        <v>1996</v>
      </c>
      <c r="G51" s="51"/>
      <c r="H51" s="52" t="str">
        <f aca="false">SUBSTITUTE(A51," ","_")&amp;"_"&amp;SUBSTITUTE(B51," ","_")&amp;"_"&amp;SUBSTITUTE(C51," ","_")</f>
        <v>NISSAN_Classic_1988_-_1993</v>
      </c>
      <c r="I51" s="50" t="n">
        <v>1996</v>
      </c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customFormat="false" ht="18.55" hidden="false" customHeight="false" outlineLevel="0" collapsed="false">
      <c r="A52" s="53" t="s">
        <v>32</v>
      </c>
      <c r="B52" s="50" t="s">
        <v>547</v>
      </c>
      <c r="C52" s="50" t="s">
        <v>173</v>
      </c>
      <c r="D52" s="50" t="s">
        <v>718</v>
      </c>
      <c r="E52" s="50" t="s">
        <v>797</v>
      </c>
      <c r="F52" s="50" t="n">
        <v>1996</v>
      </c>
      <c r="G52" s="51"/>
      <c r="H52" s="52" t="str">
        <f aca="false">SUBSTITUTE(A52," ","_")&amp;"_"&amp;SUBSTITUTE(B52," ","_")&amp;"_"&amp;SUBSTITUTE(C52," ","_")</f>
        <v>NISSAN_Eagle_1991_-_1999</v>
      </c>
      <c r="I52" s="50" t="n">
        <v>1996</v>
      </c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customFormat="false" ht="18.55" hidden="false" customHeight="false" outlineLevel="0" collapsed="false">
      <c r="A53" s="53" t="s">
        <v>32</v>
      </c>
      <c r="B53" s="50" t="s">
        <v>548</v>
      </c>
      <c r="C53" s="50"/>
      <c r="D53" s="50" t="s">
        <v>718</v>
      </c>
      <c r="E53" s="50" t="s">
        <v>797</v>
      </c>
      <c r="F53" s="50" t="n">
        <v>1996</v>
      </c>
      <c r="G53" s="51"/>
      <c r="H53" s="52" t="str">
        <f aca="false">SUBSTITUTE(A53," ","_")&amp;"_"&amp;SUBSTITUTE(B53," ","_")&amp;"_"&amp;SUBSTITUTE(C53," ","_")</f>
        <v>NISSAN_Estate_2.7_(E25)_New_Estate_</v>
      </c>
      <c r="I53" s="50" t="n">
        <v>1996</v>
      </c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customFormat="false" ht="18.55" hidden="false" customHeight="false" outlineLevel="0" collapsed="false">
      <c r="A54" s="53" t="s">
        <v>32</v>
      </c>
      <c r="B54" s="50" t="s">
        <v>549</v>
      </c>
      <c r="C54" s="50"/>
      <c r="D54" s="50" t="s">
        <v>718</v>
      </c>
      <c r="E54" s="50" t="s">
        <v>797</v>
      </c>
      <c r="F54" s="50" t="n">
        <v>1996</v>
      </c>
      <c r="G54" s="51"/>
      <c r="H54" s="52" t="str">
        <f aca="false">SUBSTITUTE(A54," ","_")&amp;"_"&amp;SUBSTITUTE(B54," ","_")&amp;"_"&amp;SUBSTITUTE(C54," ","_")</f>
        <v>NISSAN_Estate_2.7_(E25)_Closed_Van_</v>
      </c>
      <c r="I54" s="50" t="n">
        <v>1996</v>
      </c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customFormat="false" ht="18.55" hidden="false" customHeight="false" outlineLevel="0" collapsed="false">
      <c r="A55" s="53" t="s">
        <v>32</v>
      </c>
      <c r="B55" s="50" t="s">
        <v>550</v>
      </c>
      <c r="C55" s="50" t="s">
        <v>91</v>
      </c>
      <c r="D55" s="50" t="s">
        <v>719</v>
      </c>
      <c r="E55" s="50" t="s">
        <v>798</v>
      </c>
      <c r="F55" s="50" t="n">
        <v>1983</v>
      </c>
      <c r="G55" s="51"/>
      <c r="H55" s="52" t="str">
        <f aca="false">SUBSTITUTE(A55," ","_")&amp;"_"&amp;SUBSTITUTE(B55," ","_")&amp;"_"&amp;SUBSTITUTE(C55," ","_")</f>
        <v>NISSAN_Exalta_2000_-_on</v>
      </c>
      <c r="I55" s="50" t="n">
        <v>1983</v>
      </c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customFormat="false" ht="18.55" hidden="false" customHeight="false" outlineLevel="0" collapsed="false">
      <c r="A56" s="53" t="s">
        <v>32</v>
      </c>
      <c r="B56" s="50" t="s">
        <v>551</v>
      </c>
      <c r="C56" s="50" t="s">
        <v>185</v>
      </c>
      <c r="D56" s="50" t="s">
        <v>718</v>
      </c>
      <c r="E56" s="50" t="s">
        <v>803</v>
      </c>
      <c r="F56" s="50" t="n">
        <v>1998</v>
      </c>
      <c r="G56" s="51"/>
      <c r="H56" s="52" t="str">
        <f aca="false">SUBSTITUTE(A56," ","_")&amp;"_"&amp;SUBSTITUTE(B56," ","_")&amp;"_"&amp;SUBSTITUTE(C56," ","_")</f>
        <v>NISSAN_Frontier_1999_-_on</v>
      </c>
      <c r="I56" s="50" t="n">
        <v>1998</v>
      </c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customFormat="false" ht="18.55" hidden="false" customHeight="false" outlineLevel="0" collapsed="false">
      <c r="A57" s="53" t="s">
        <v>32</v>
      </c>
      <c r="B57" s="50" t="s">
        <v>552</v>
      </c>
      <c r="C57" s="50"/>
      <c r="D57" s="50" t="s">
        <v>718</v>
      </c>
      <c r="E57" s="50" t="s">
        <v>803</v>
      </c>
      <c r="F57" s="50" t="n">
        <v>1998</v>
      </c>
      <c r="G57" s="51"/>
      <c r="H57" s="52" t="str">
        <f aca="false">SUBSTITUTE(A57," ","_")&amp;"_"&amp;SUBSTITUTE(B57," ","_")&amp;"_"&amp;SUBSTITUTE(C57," ","_")</f>
        <v>NISSAN_Frontier_Bravado_</v>
      </c>
      <c r="I57" s="50" t="n">
        <v>1998</v>
      </c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customFormat="false" ht="18.55" hidden="false" customHeight="false" outlineLevel="0" collapsed="false">
      <c r="A58" s="53" t="s">
        <v>32</v>
      </c>
      <c r="B58" s="50" t="s">
        <v>553</v>
      </c>
      <c r="C58" s="50" t="s">
        <v>75</v>
      </c>
      <c r="D58" s="50" t="s">
        <v>718</v>
      </c>
      <c r="E58" s="50" t="s">
        <v>797</v>
      </c>
      <c r="F58" s="50" t="n">
        <v>1996</v>
      </c>
      <c r="G58" s="51"/>
      <c r="H58" s="52" t="str">
        <f aca="false">SUBSTITUTE(A58," ","_")&amp;"_"&amp;SUBSTITUTE(B58," ","_")&amp;"_"&amp;SUBSTITUTE(C58," ","_")</f>
        <v>NISSAN_Frontier_Navarra_2.5_CRDI_Turbo_2007_-_on</v>
      </c>
      <c r="I58" s="50" t="n">
        <v>1996</v>
      </c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customFormat="false" ht="18.55" hidden="false" customHeight="false" outlineLevel="0" collapsed="false">
      <c r="A59" s="53" t="s">
        <v>32</v>
      </c>
      <c r="B59" s="50" t="s">
        <v>554</v>
      </c>
      <c r="C59" s="50" t="n">
        <v>2011</v>
      </c>
      <c r="D59" s="50" t="s">
        <v>718</v>
      </c>
      <c r="E59" s="50" t="s">
        <v>797</v>
      </c>
      <c r="F59" s="50" t="n">
        <v>1996</v>
      </c>
      <c r="G59" s="51"/>
      <c r="H59" s="52" t="str">
        <f aca="false">SUBSTITUTE(A59," ","_")&amp;"_"&amp;SUBSTITUTE(B59," ","_")&amp;"_"&amp;SUBSTITUTE(C59," ","_")</f>
        <v>NISSAN_Frontier_Navarra_Brute_2.5_4x4_MT_2011</v>
      </c>
      <c r="I59" s="50" t="n">
        <v>1996</v>
      </c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customFormat="false" ht="18.55" hidden="false" customHeight="false" outlineLevel="0" collapsed="false">
      <c r="A60" s="53" t="s">
        <v>32</v>
      </c>
      <c r="B60" s="50" t="s">
        <v>555</v>
      </c>
      <c r="C60" s="50" t="n">
        <v>2011</v>
      </c>
      <c r="D60" s="50" t="s">
        <v>718</v>
      </c>
      <c r="E60" s="50" t="s">
        <v>797</v>
      </c>
      <c r="F60" s="50" t="n">
        <v>1996</v>
      </c>
      <c r="G60" s="51"/>
      <c r="H60" s="52" t="str">
        <f aca="false">SUBSTITUTE(A60," ","_")&amp;"_"&amp;SUBSTITUTE(B60," ","_")&amp;"_"&amp;SUBSTITUTE(C60," ","_")</f>
        <v>NISSAN_Frontier_Navarra_Brute_2.5XL_4x4_MT_2011</v>
      </c>
      <c r="I60" s="50" t="n">
        <v>1996</v>
      </c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customFormat="false" ht="18.55" hidden="false" customHeight="false" outlineLevel="0" collapsed="false">
      <c r="A61" s="53" t="s">
        <v>32</v>
      </c>
      <c r="B61" s="50" t="s">
        <v>556</v>
      </c>
      <c r="C61" s="50" t="n">
        <v>2011</v>
      </c>
      <c r="D61" s="50" t="s">
        <v>718</v>
      </c>
      <c r="E61" s="50" t="s">
        <v>797</v>
      </c>
      <c r="F61" s="50" t="n">
        <v>1996</v>
      </c>
      <c r="G61" s="51"/>
      <c r="H61" s="52" t="str">
        <f aca="false">SUBSTITUTE(A61," ","_")&amp;"_"&amp;SUBSTITUTE(B61," ","_")&amp;"_"&amp;SUBSTITUTE(C61," ","_")</f>
        <v>NISSAN_Frontier_Navarra_Krome_Edition_2.5_CRDI_4x4_MT_2011</v>
      </c>
      <c r="I61" s="50" t="n">
        <v>1996</v>
      </c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customFormat="false" ht="18.55" hidden="false" customHeight="false" outlineLevel="0" collapsed="false">
      <c r="A62" s="53" t="s">
        <v>32</v>
      </c>
      <c r="B62" s="50" t="s">
        <v>557</v>
      </c>
      <c r="C62" s="50" t="n">
        <v>2011</v>
      </c>
      <c r="D62" s="50" t="s">
        <v>718</v>
      </c>
      <c r="E62" s="50" t="s">
        <v>797</v>
      </c>
      <c r="F62" s="50" t="n">
        <v>1996</v>
      </c>
      <c r="G62" s="51"/>
      <c r="H62" s="52" t="str">
        <f aca="false">SUBSTITUTE(A62," ","_")&amp;"_"&amp;SUBSTITUTE(B62," ","_")&amp;"_"&amp;SUBSTITUTE(C62," ","_")</f>
        <v>NISSAN_Frontier_Navarra_Krome_Edition_2.5_CRDI_4x4_AT_2011</v>
      </c>
      <c r="I62" s="50" t="n">
        <v>1996</v>
      </c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customFormat="false" ht="18.55" hidden="false" customHeight="false" outlineLevel="0" collapsed="false">
      <c r="A63" s="53" t="s">
        <v>32</v>
      </c>
      <c r="B63" s="50" t="s">
        <v>558</v>
      </c>
      <c r="C63" s="50" t="n">
        <v>2012</v>
      </c>
      <c r="D63" s="50" t="s">
        <v>720</v>
      </c>
      <c r="E63" s="50" t="s">
        <v>799</v>
      </c>
      <c r="F63" s="50" t="s">
        <v>837</v>
      </c>
      <c r="G63" s="51"/>
      <c r="H63" s="52" t="str">
        <f aca="false">SUBSTITUTE(A63," ","_")&amp;"_"&amp;SUBSTITUTE(B63," ","_")&amp;"_"&amp;SUBSTITUTE(C63," ","_")</f>
        <v>NISSAN_Almera_(N17)_1.2/1.5_(Versa_in_the_US)_2012</v>
      </c>
      <c r="I63" s="50" t="s">
        <v>837</v>
      </c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customFormat="false" ht="18.55" hidden="false" customHeight="false" outlineLevel="0" collapsed="false">
      <c r="A64" s="53" t="s">
        <v>32</v>
      </c>
      <c r="B64" s="57" t="s">
        <v>559</v>
      </c>
      <c r="C64" s="57" t="n">
        <v>2015</v>
      </c>
      <c r="D64" s="50" t="s">
        <v>718</v>
      </c>
      <c r="E64" s="62" t="s">
        <v>804</v>
      </c>
      <c r="F64" s="62"/>
      <c r="G64" s="51"/>
      <c r="H64" s="52" t="str">
        <f aca="false">SUBSTITUTE(A64," ","_")&amp;"_"&amp;SUBSTITUTE(B64," ","_")&amp;"_"&amp;SUBSTITUTE(C64," ","_")</f>
        <v>NISSAN_NP300_Navarra_2.5LI_(All_Variants)_2015</v>
      </c>
      <c r="I64" s="62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customFormat="false" ht="18.55" hidden="false" customHeight="false" outlineLevel="0" collapsed="false">
      <c r="A65" s="53" t="s">
        <v>32</v>
      </c>
      <c r="B65" s="57" t="s">
        <v>560</v>
      </c>
      <c r="C65" s="63"/>
      <c r="D65" s="60"/>
      <c r="E65" s="64"/>
      <c r="F65" s="64"/>
      <c r="G65" s="51"/>
      <c r="H65" s="52" t="str">
        <f aca="false">SUBSTITUTE(A65," ","_")&amp;"_"&amp;SUBSTITUTE(B65," ","_")&amp;"_"&amp;SUBSTITUTE(C65," ","_")</f>
        <v>NISSAN_Grand_Livina_1.8_XL_Elite_</v>
      </c>
      <c r="I65" s="64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customFormat="false" ht="18.55" hidden="false" customHeight="false" outlineLevel="0" collapsed="false">
      <c r="A66" s="53" t="s">
        <v>32</v>
      </c>
      <c r="B66" s="57" t="s">
        <v>561</v>
      </c>
      <c r="C66" s="65"/>
      <c r="D66" s="60" t="s">
        <v>720</v>
      </c>
      <c r="E66" s="66" t="s">
        <v>799</v>
      </c>
      <c r="F66" s="66" t="s">
        <v>837</v>
      </c>
      <c r="G66" s="51"/>
      <c r="H66" s="52" t="str">
        <f aca="false">SUBSTITUTE(A66," ","_")&amp;"_"&amp;SUBSTITUTE(B66," ","_")&amp;"_"&amp;SUBSTITUTE(C66," ","_")</f>
        <v>NISSAN_Grand_Livina_1.8_XR_Luxury__</v>
      </c>
      <c r="I66" s="66" t="s">
        <v>837</v>
      </c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customFormat="false" ht="18.55" hidden="false" customHeight="false" outlineLevel="0" collapsed="false">
      <c r="A67" s="53" t="s">
        <v>32</v>
      </c>
      <c r="B67" s="57" t="s">
        <v>562</v>
      </c>
      <c r="C67" s="67"/>
      <c r="D67" s="68"/>
      <c r="E67" s="69"/>
      <c r="F67" s="69"/>
      <c r="G67" s="51"/>
      <c r="H67" s="52" t="str">
        <f aca="false">SUBSTITUTE(A67," ","_")&amp;"_"&amp;SUBSTITUTE(B67," ","_")&amp;"_"&amp;SUBSTITUTE(C67," ","_")</f>
        <v>NISSAN_Grand_Livina_2.8_XV_Elegance_</v>
      </c>
      <c r="I67" s="69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customFormat="false" ht="18.55" hidden="false" customHeight="false" outlineLevel="0" collapsed="false">
      <c r="A68" s="53" t="s">
        <v>32</v>
      </c>
      <c r="B68" s="50" t="s">
        <v>563</v>
      </c>
      <c r="C68" s="68" t="s">
        <v>564</v>
      </c>
      <c r="D68" s="68" t="s">
        <v>719</v>
      </c>
      <c r="E68" s="50" t="s">
        <v>798</v>
      </c>
      <c r="F68" s="50" t="n">
        <v>1983</v>
      </c>
      <c r="G68" s="51"/>
      <c r="H68" s="52" t="str">
        <f aca="false">SUBSTITUTE(A68," ","_")&amp;"_"&amp;SUBSTITUTE(B68," ","_")&amp;"_"&amp;SUBSTITUTE(C68," ","_")</f>
        <v>NISSAN_Maxima_1987_-_1991</v>
      </c>
      <c r="I68" s="50" t="n">
        <v>1983</v>
      </c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customFormat="false" ht="18.55" hidden="false" customHeight="false" outlineLevel="0" collapsed="false">
      <c r="A69" s="53" t="s">
        <v>32</v>
      </c>
      <c r="B69" s="50" t="s">
        <v>565</v>
      </c>
      <c r="C69" s="50" t="n">
        <v>2015</v>
      </c>
      <c r="D69" s="50" t="s">
        <v>719</v>
      </c>
      <c r="E69" s="50" t="s">
        <v>798</v>
      </c>
      <c r="F69" s="50" t="n">
        <v>1983</v>
      </c>
      <c r="G69" s="51"/>
      <c r="H69" s="52" t="str">
        <f aca="false">SUBSTITUTE(A69," ","_")&amp;"_"&amp;SUBSTITUTE(B69," ","_")&amp;"_"&amp;SUBSTITUTE(C69," ","_")</f>
        <v>NISSAN_Altima_2015</v>
      </c>
      <c r="I69" s="50" t="n">
        <v>1983</v>
      </c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customFormat="false" ht="18.55" hidden="false" customHeight="false" outlineLevel="0" collapsed="false">
      <c r="A70" s="53" t="s">
        <v>32</v>
      </c>
      <c r="B70" s="50" t="s">
        <v>566</v>
      </c>
      <c r="C70" s="50"/>
      <c r="D70" s="50" t="s">
        <v>719</v>
      </c>
      <c r="E70" s="50" t="s">
        <v>798</v>
      </c>
      <c r="F70" s="50" t="n">
        <v>1983</v>
      </c>
      <c r="G70" s="51"/>
      <c r="H70" s="52" t="str">
        <f aca="false">SUBSTITUTE(A70," ","_")&amp;"_"&amp;SUBSTITUTE(B70," ","_")&amp;"_"&amp;SUBSTITUTE(C70," ","_")</f>
        <v>NISSAN_Murano__</v>
      </c>
      <c r="I70" s="50" t="n">
        <v>1983</v>
      </c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customFormat="false" ht="18.55" hidden="false" customHeight="false" outlineLevel="0" collapsed="false">
      <c r="A71" s="53" t="s">
        <v>32</v>
      </c>
      <c r="B71" s="50" t="s">
        <v>567</v>
      </c>
      <c r="C71" s="50" t="s">
        <v>171</v>
      </c>
      <c r="D71" s="50" t="s">
        <v>718</v>
      </c>
      <c r="E71" s="50" t="s">
        <v>797</v>
      </c>
      <c r="F71" s="50" t="n">
        <v>1996</v>
      </c>
      <c r="G71" s="51"/>
      <c r="H71" s="52" t="str">
        <f aca="false">SUBSTITUTE(A71," ","_")&amp;"_"&amp;SUBSTITUTE(B71," ","_")&amp;"_"&amp;SUBSTITUTE(C71," ","_")</f>
        <v>NISSAN_Pathfinder_1989_-_1999</v>
      </c>
      <c r="I71" s="50" t="n">
        <v>1996</v>
      </c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customFormat="false" ht="18.55" hidden="false" customHeight="false" outlineLevel="0" collapsed="false">
      <c r="A72" s="53" t="s">
        <v>32</v>
      </c>
      <c r="B72" s="50" t="s">
        <v>568</v>
      </c>
      <c r="C72" s="50" t="s">
        <v>175</v>
      </c>
      <c r="D72" s="50" t="s">
        <v>718</v>
      </c>
      <c r="E72" s="50" t="s">
        <v>797</v>
      </c>
      <c r="F72" s="50" t="n">
        <v>1996</v>
      </c>
      <c r="G72" s="51"/>
      <c r="H72" s="52" t="str">
        <f aca="false">SUBSTITUTE(A72," ","_")&amp;"_"&amp;SUBSTITUTE(B72," ","_")&amp;"_"&amp;SUBSTITUTE(C72," ","_")</f>
        <v>NISSAN_Patrol_1989_-_on</v>
      </c>
      <c r="I72" s="50" t="n">
        <v>1996</v>
      </c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customFormat="false" ht="18.55" hidden="false" customHeight="false" outlineLevel="0" collapsed="false">
      <c r="A73" s="53" t="s">
        <v>32</v>
      </c>
      <c r="B73" s="50" t="s">
        <v>569</v>
      </c>
      <c r="C73" s="50" t="s">
        <v>75</v>
      </c>
      <c r="D73" s="50" t="s">
        <v>718</v>
      </c>
      <c r="E73" s="50" t="s">
        <v>797</v>
      </c>
      <c r="F73" s="50" t="n">
        <v>1996</v>
      </c>
      <c r="G73" s="51"/>
      <c r="H73" s="52" t="str">
        <f aca="false">SUBSTITUTE(A73," ","_")&amp;"_"&amp;SUBSTITUTE(B73," ","_")&amp;"_"&amp;SUBSTITUTE(C73," ","_")</f>
        <v>NISSAN_Patrol_Safari_3.0_DSL_2007_-_on</v>
      </c>
      <c r="I73" s="50" t="n">
        <v>1996</v>
      </c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customFormat="false" ht="18.55" hidden="false" customHeight="false" outlineLevel="0" collapsed="false">
      <c r="A74" s="53" t="s">
        <v>32</v>
      </c>
      <c r="B74" s="50" t="s">
        <v>570</v>
      </c>
      <c r="C74" s="50" t="s">
        <v>75</v>
      </c>
      <c r="D74" s="50" t="s">
        <v>718</v>
      </c>
      <c r="E74" s="50" t="s">
        <v>805</v>
      </c>
      <c r="F74" s="50" t="n">
        <v>1995</v>
      </c>
      <c r="G74" s="51"/>
      <c r="H74" s="52" t="str">
        <f aca="false">SUBSTITUTE(A74," ","_")&amp;"_"&amp;SUBSTITUTE(B74," ","_")&amp;"_"&amp;SUBSTITUTE(C74," ","_")</f>
        <v>NISSAN_Patrol_Safari_4.5_Gas_2007_-_on</v>
      </c>
      <c r="I74" s="50" t="n">
        <v>1995</v>
      </c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customFormat="false" ht="18.55" hidden="false" customHeight="false" outlineLevel="0" collapsed="false">
      <c r="A75" s="53" t="s">
        <v>32</v>
      </c>
      <c r="B75" s="50" t="s">
        <v>571</v>
      </c>
      <c r="C75" s="50"/>
      <c r="D75" s="50" t="s">
        <v>718</v>
      </c>
      <c r="E75" s="50" t="s">
        <v>797</v>
      </c>
      <c r="F75" s="50" t="n">
        <v>1996</v>
      </c>
      <c r="G75" s="51"/>
      <c r="H75" s="52" t="str">
        <f aca="false">SUBSTITUTE(A75," ","_")&amp;"_"&amp;SUBSTITUTE(B75," ","_")&amp;"_"&amp;SUBSTITUTE(C75," ","_")</f>
        <v>NISSAN_Patrol_Super_Safari_</v>
      </c>
      <c r="I75" s="50" t="n">
        <v>1996</v>
      </c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customFormat="false" ht="18.55" hidden="false" customHeight="false" outlineLevel="0" collapsed="false">
      <c r="A76" s="53" t="s">
        <v>32</v>
      </c>
      <c r="B76" s="50" t="s">
        <v>572</v>
      </c>
      <c r="C76" s="50" t="n">
        <v>2012</v>
      </c>
      <c r="D76" s="50" t="s">
        <v>719</v>
      </c>
      <c r="E76" s="50" t="s">
        <v>798</v>
      </c>
      <c r="F76" s="50" t="n">
        <v>1983</v>
      </c>
      <c r="G76" s="51"/>
      <c r="H76" s="52" t="str">
        <f aca="false">SUBSTITUTE(A76," ","_")&amp;"_"&amp;SUBSTITUTE(B76," ","_")&amp;"_"&amp;SUBSTITUTE(C76," ","_")</f>
        <v>NISSAN_Patrol_Royale_2012</v>
      </c>
      <c r="I76" s="50" t="n">
        <v>1983</v>
      </c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customFormat="false" ht="18.55" hidden="false" customHeight="false" outlineLevel="0" collapsed="false">
      <c r="A77" s="53" t="s">
        <v>32</v>
      </c>
      <c r="B77" s="57" t="s">
        <v>573</v>
      </c>
      <c r="C77" s="60" t="s">
        <v>87</v>
      </c>
      <c r="D77" s="60" t="s">
        <v>719</v>
      </c>
      <c r="E77" s="55"/>
      <c r="F77" s="55"/>
      <c r="G77" s="51"/>
      <c r="H77" s="52" t="str">
        <f aca="false">SUBSTITUTE(A77," ","_")&amp;"_"&amp;SUBSTITUTE(B77," ","_")&amp;"_"&amp;SUBSTITUTE(C77," ","_")</f>
        <v>NISSAN_Sentra_GX_MT_1991_-_on</v>
      </c>
      <c r="I77" s="55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customFormat="false" ht="18.55" hidden="false" customHeight="false" outlineLevel="0" collapsed="false">
      <c r="A78" s="53" t="s">
        <v>32</v>
      </c>
      <c r="B78" s="57" t="s">
        <v>574</v>
      </c>
      <c r="C78" s="60" t="s">
        <v>87</v>
      </c>
      <c r="D78" s="60" t="s">
        <v>719</v>
      </c>
      <c r="E78" s="60"/>
      <c r="F78" s="60"/>
      <c r="G78" s="51"/>
      <c r="H78" s="52" t="str">
        <f aca="false">SUBSTITUTE(A78," ","_")&amp;"_"&amp;SUBSTITUTE(B78," ","_")&amp;"_"&amp;SUBSTITUTE(C78," ","_")</f>
        <v>NISSAN_Sentra_GX_MT_(PWR)_1991_-_on</v>
      </c>
      <c r="I78" s="60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customFormat="false" ht="18.55" hidden="false" customHeight="false" outlineLevel="0" collapsed="false">
      <c r="A79" s="53" t="s">
        <v>32</v>
      </c>
      <c r="B79" s="57" t="s">
        <v>575</v>
      </c>
      <c r="C79" s="60" t="s">
        <v>87</v>
      </c>
      <c r="D79" s="60" t="s">
        <v>719</v>
      </c>
      <c r="E79" s="60" t="s">
        <v>798</v>
      </c>
      <c r="F79" s="60" t="n">
        <v>1983</v>
      </c>
      <c r="G79" s="51"/>
      <c r="H79" s="52" t="str">
        <f aca="false">SUBSTITUTE(A79," ","_")&amp;"_"&amp;SUBSTITUTE(B79," ","_")&amp;"_"&amp;SUBSTITUTE(C79," ","_")</f>
        <v>NISSAN_Sentra_GX_AT_1991_-_on</v>
      </c>
      <c r="I79" s="60" t="n">
        <v>1983</v>
      </c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customFormat="false" ht="18.55" hidden="false" customHeight="false" outlineLevel="0" collapsed="false">
      <c r="A80" s="53" t="s">
        <v>32</v>
      </c>
      <c r="B80" s="57" t="s">
        <v>576</v>
      </c>
      <c r="C80" s="60" t="s">
        <v>87</v>
      </c>
      <c r="D80" s="60" t="s">
        <v>719</v>
      </c>
      <c r="E80" s="60"/>
      <c r="F80" s="60"/>
      <c r="G80" s="51"/>
      <c r="H80" s="52" t="str">
        <f aca="false">SUBSTITUTE(A80," ","_")&amp;"_"&amp;SUBSTITUTE(B80," ","_")&amp;"_"&amp;SUBSTITUTE(C80," ","_")</f>
        <v>NISSAN_Sentra_GSX_MT_1991_-_on</v>
      </c>
      <c r="I80" s="60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customFormat="false" ht="18.55" hidden="false" customHeight="false" outlineLevel="0" collapsed="false">
      <c r="A81" s="53" t="s">
        <v>32</v>
      </c>
      <c r="B81" s="57" t="s">
        <v>577</v>
      </c>
      <c r="C81" s="60" t="s">
        <v>87</v>
      </c>
      <c r="D81" s="60" t="s">
        <v>719</v>
      </c>
      <c r="E81" s="68"/>
      <c r="F81" s="68"/>
      <c r="G81" s="51"/>
      <c r="H81" s="52" t="str">
        <f aca="false">SUBSTITUTE(A81," ","_")&amp;"_"&amp;SUBSTITUTE(B81," ","_")&amp;"_"&amp;SUBSTITUTE(C81," ","_")</f>
        <v>NISSAN_Sentra_GS_1991_-_on</v>
      </c>
      <c r="I81" s="68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customFormat="false" ht="18.55" hidden="false" customHeight="false" outlineLevel="0" collapsed="false">
      <c r="A82" s="53" t="s">
        <v>32</v>
      </c>
      <c r="B82" s="50" t="s">
        <v>578</v>
      </c>
      <c r="C82" s="68" t="n">
        <v>2015</v>
      </c>
      <c r="D82" s="68" t="s">
        <v>720</v>
      </c>
      <c r="E82" s="68" t="s">
        <v>799</v>
      </c>
      <c r="F82" s="68" t="s">
        <v>837</v>
      </c>
      <c r="G82" s="51"/>
      <c r="H82" s="52" t="str">
        <f aca="false">SUBSTITUTE(A82," ","_")&amp;"_"&amp;SUBSTITUTE(B82," ","_")&amp;"_"&amp;SUBSTITUTE(C82," ","_")</f>
        <v>NISSAN_Sentra_2015</v>
      </c>
      <c r="I82" s="68" t="s">
        <v>837</v>
      </c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customFormat="false" ht="18.55" hidden="false" customHeight="false" outlineLevel="0" collapsed="false">
      <c r="A83" s="53" t="s">
        <v>32</v>
      </c>
      <c r="B83" s="50" t="s">
        <v>579</v>
      </c>
      <c r="C83" s="63" t="n">
        <v>2015</v>
      </c>
      <c r="D83" s="50" t="s">
        <v>719</v>
      </c>
      <c r="E83" s="64" t="s">
        <v>798</v>
      </c>
      <c r="F83" s="64" t="n">
        <v>1983</v>
      </c>
      <c r="G83" s="51"/>
      <c r="H83" s="52" t="str">
        <f aca="false">SUBSTITUTE(A83," ","_")&amp;"_"&amp;SUBSTITUTE(B83," ","_")&amp;"_"&amp;SUBSTITUTE(C83," ","_")</f>
        <v>NISSAN_Sulphy_2015</v>
      </c>
      <c r="I83" s="64" t="n">
        <v>1983</v>
      </c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customFormat="false" ht="18.55" hidden="false" customHeight="false" outlineLevel="0" collapsed="false">
      <c r="A84" s="53" t="s">
        <v>32</v>
      </c>
      <c r="B84" s="57" t="s">
        <v>580</v>
      </c>
      <c r="C84" s="70" t="s">
        <v>266</v>
      </c>
      <c r="D84" s="70" t="s">
        <v>719</v>
      </c>
      <c r="E84" s="70" t="s">
        <v>805</v>
      </c>
      <c r="F84" s="70" t="n">
        <v>1995</v>
      </c>
      <c r="G84" s="51"/>
      <c r="H84" s="52" t="str">
        <f aca="false">SUBSTITUTE(A84," ","_")&amp;"_"&amp;SUBSTITUTE(B84," ","_")&amp;"_"&amp;SUBSTITUTE(C84," ","_")</f>
        <v>NISSAN_Serena_250_L_2004_-_on</v>
      </c>
      <c r="I84" s="70" t="n">
        <v>1995</v>
      </c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customFormat="false" ht="18.55" hidden="false" customHeight="false" outlineLevel="0" collapsed="false">
      <c r="A85" s="53" t="s">
        <v>32</v>
      </c>
      <c r="B85" s="57" t="s">
        <v>581</v>
      </c>
      <c r="C85" s="70" t="s">
        <v>266</v>
      </c>
      <c r="D85" s="70" t="s">
        <v>719</v>
      </c>
      <c r="E85" s="71"/>
      <c r="F85" s="71"/>
      <c r="G85" s="51"/>
      <c r="H85" s="52" t="str">
        <f aca="false">SUBSTITUTE(A85," ","_")&amp;"_"&amp;SUBSTITUTE(B85," ","_")&amp;"_"&amp;SUBSTITUTE(C85," ","_")</f>
        <v>NISSAN_Serena_250_E_2004_-_on</v>
      </c>
      <c r="I85" s="7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customFormat="false" ht="18.55" hidden="false" customHeight="false" outlineLevel="0" collapsed="false">
      <c r="A86" s="53" t="s">
        <v>32</v>
      </c>
      <c r="B86" s="50" t="s">
        <v>582</v>
      </c>
      <c r="C86" s="68"/>
      <c r="D86" s="50" t="s">
        <v>719</v>
      </c>
      <c r="E86" s="64" t="s">
        <v>805</v>
      </c>
      <c r="F86" s="64" t="n">
        <v>1995</v>
      </c>
      <c r="G86" s="51"/>
      <c r="H86" s="52" t="str">
        <f aca="false">SUBSTITUTE(A86," ","_")&amp;"_"&amp;SUBSTITUTE(B86," ","_")&amp;"_"&amp;SUBSTITUTE(C86," ","_")</f>
        <v>NISSAN_2005X_</v>
      </c>
      <c r="I86" s="64" t="n">
        <v>1995</v>
      </c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customFormat="false" ht="18.55" hidden="false" customHeight="false" outlineLevel="0" collapsed="false">
      <c r="A87" s="53" t="s">
        <v>32</v>
      </c>
      <c r="B87" s="50" t="s">
        <v>583</v>
      </c>
      <c r="C87" s="50"/>
      <c r="D87" s="50" t="s">
        <v>719</v>
      </c>
      <c r="E87" s="64" t="s">
        <v>798</v>
      </c>
      <c r="F87" s="64" t="n">
        <v>1983</v>
      </c>
      <c r="G87" s="51"/>
      <c r="H87" s="52" t="str">
        <f aca="false">SUBSTITUTE(A87," ","_")&amp;"_"&amp;SUBSTITUTE(B87," ","_")&amp;"_"&amp;SUBSTITUTE(C87," ","_")</f>
        <v>NISSAN_350Z_</v>
      </c>
      <c r="I87" s="64" t="n">
        <v>1983</v>
      </c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customFormat="false" ht="18.55" hidden="false" customHeight="false" outlineLevel="0" collapsed="false">
      <c r="A88" s="53" t="s">
        <v>32</v>
      </c>
      <c r="B88" s="50" t="s">
        <v>584</v>
      </c>
      <c r="C88" s="50"/>
      <c r="D88" s="50" t="s">
        <v>719</v>
      </c>
      <c r="E88" s="64" t="s">
        <v>798</v>
      </c>
      <c r="F88" s="64" t="n">
        <v>1983</v>
      </c>
      <c r="G88" s="51"/>
      <c r="H88" s="52" t="str">
        <f aca="false">SUBSTITUTE(A88," ","_")&amp;"_"&amp;SUBSTITUTE(B88," ","_")&amp;"_"&amp;SUBSTITUTE(C88," ","_")</f>
        <v>NISSAN_370Z_</v>
      </c>
      <c r="I88" s="64" t="n">
        <v>1983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customFormat="false" ht="18.55" hidden="false" customHeight="false" outlineLevel="0" collapsed="false">
      <c r="A89" s="53" t="s">
        <v>32</v>
      </c>
      <c r="B89" s="50" t="s">
        <v>585</v>
      </c>
      <c r="C89" s="50" t="s">
        <v>586</v>
      </c>
      <c r="D89" s="50" t="s">
        <v>719</v>
      </c>
      <c r="E89" s="64" t="s">
        <v>798</v>
      </c>
      <c r="F89" s="64" t="n">
        <v>1983</v>
      </c>
      <c r="G89" s="51"/>
      <c r="H89" s="52" t="str">
        <f aca="false">SUBSTITUTE(A89," ","_")&amp;"_"&amp;SUBSTITUTE(B89," ","_")&amp;"_"&amp;SUBSTITUTE(C89," ","_")</f>
        <v>NISSAN_Sunny_Pick_Up_1991_-_1997_</v>
      </c>
      <c r="I89" s="64" t="n">
        <v>1983</v>
      </c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customFormat="false" ht="18.55" hidden="false" customHeight="false" outlineLevel="0" collapsed="false">
      <c r="A90" s="53" t="s">
        <v>32</v>
      </c>
      <c r="B90" s="50" t="s">
        <v>587</v>
      </c>
      <c r="C90" s="50"/>
      <c r="D90" s="50" t="s">
        <v>719</v>
      </c>
      <c r="E90" s="64" t="s">
        <v>798</v>
      </c>
      <c r="F90" s="64" t="n">
        <v>1983</v>
      </c>
      <c r="G90" s="51"/>
      <c r="H90" s="52" t="str">
        <f aca="false">SUBSTITUTE(A90," ","_")&amp;"_"&amp;SUBSTITUTE(B90," ","_")&amp;"_"&amp;SUBSTITUTE(C90," ","_")</f>
        <v>NISSAN_Teana_2.3_L_230_JK_</v>
      </c>
      <c r="I90" s="64" t="n">
        <v>1983</v>
      </c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customFormat="false" ht="18.55" hidden="false" customHeight="false" outlineLevel="0" collapsed="false">
      <c r="A91" s="53" t="s">
        <v>32</v>
      </c>
      <c r="B91" s="50" t="s">
        <v>588</v>
      </c>
      <c r="C91" s="50"/>
      <c r="D91" s="50" t="s">
        <v>719</v>
      </c>
      <c r="E91" s="64" t="s">
        <v>798</v>
      </c>
      <c r="F91" s="64" t="n">
        <v>1983</v>
      </c>
      <c r="G91" s="51"/>
      <c r="H91" s="52" t="str">
        <f aca="false">SUBSTITUTE(A91," ","_")&amp;"_"&amp;SUBSTITUTE(B91," ","_")&amp;"_"&amp;SUBSTITUTE(C91," ","_")</f>
        <v>NISSAN_TEana_2.3_L_230_JMY_</v>
      </c>
      <c r="I91" s="64" t="n">
        <v>1983</v>
      </c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customFormat="false" ht="18.55" hidden="false" customHeight="false" outlineLevel="0" collapsed="false">
      <c r="A92" s="53" t="s">
        <v>32</v>
      </c>
      <c r="B92" s="50" t="s">
        <v>589</v>
      </c>
      <c r="C92" s="50" t="s">
        <v>283</v>
      </c>
      <c r="D92" s="50" t="s">
        <v>718</v>
      </c>
      <c r="E92" s="50" t="s">
        <v>803</v>
      </c>
      <c r="F92" s="50" t="n">
        <v>1998</v>
      </c>
      <c r="G92" s="51"/>
      <c r="H92" s="52" t="str">
        <f aca="false">SUBSTITUTE(A92," ","_")&amp;"_"&amp;SUBSTITUTE(B92," ","_")&amp;"_"&amp;SUBSTITUTE(C92," ","_")</f>
        <v>NISSAN_Terrano_1995_-_on</v>
      </c>
      <c r="I92" s="50" t="n">
        <v>1998</v>
      </c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customFormat="false" ht="18.55" hidden="false" customHeight="false" outlineLevel="0" collapsed="false">
      <c r="A93" s="51"/>
      <c r="B93" s="51"/>
      <c r="C93" s="51"/>
      <c r="D93" s="51"/>
      <c r="E93" s="51"/>
      <c r="F93" s="51"/>
      <c r="G93" s="51"/>
      <c r="H93" s="52" t="str">
        <f aca="false">SUBSTITUTE(A93," ","_")&amp;"_"&amp;SUBSTITUTE(B93," ","_")&amp;"_"&amp;SUBSTITUTE(C93," ","_")</f>
        <v>__</v>
      </c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customFormat="false" ht="18.55" hidden="false" customHeight="false" outlineLevel="0" collapsed="false">
      <c r="A94" s="72" t="s">
        <v>31</v>
      </c>
      <c r="C94" s="51"/>
      <c r="D94" s="51"/>
      <c r="E94" s="51"/>
      <c r="F94" s="51"/>
      <c r="G94" s="51"/>
      <c r="H94" s="52" t="str">
        <f aca="false">SUBSTITUTE(A94," ","_")&amp;"_"&amp;SUBSTITUTE(B94," ","_")&amp;"_"&amp;SUBSTITUTE(C94," ","_")</f>
        <v>MITSUBISHI__</v>
      </c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customFormat="false" ht="18.55" hidden="false" customHeight="false" outlineLevel="0" collapsed="false">
      <c r="A95" s="51"/>
      <c r="B95" s="51"/>
      <c r="C95" s="51"/>
      <c r="D95" s="51"/>
      <c r="E95" s="51"/>
      <c r="F95" s="51"/>
      <c r="G95" s="51"/>
      <c r="H95" s="52" t="str">
        <f aca="false">SUBSTITUTE(A95," ","_")&amp;"_"&amp;SUBSTITUTE(B95," ","_")&amp;"_"&amp;SUBSTITUTE(C95," ","_")</f>
        <v>__</v>
      </c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customFormat="false" ht="18.55" hidden="false" customHeight="false" outlineLevel="0" collapsed="false">
      <c r="A96" s="50" t="s">
        <v>801</v>
      </c>
      <c r="B96" s="50" t="s">
        <v>788</v>
      </c>
      <c r="C96" s="50" t="s">
        <v>790</v>
      </c>
      <c r="D96" s="50" t="s">
        <v>791</v>
      </c>
      <c r="E96" s="50" t="s">
        <v>792</v>
      </c>
      <c r="F96" s="50"/>
      <c r="G96" s="51"/>
      <c r="H96" s="52" t="str">
        <f aca="false">SUBSTITUTE(A96," ","_")&amp;"_"&amp;SUBSTITUTE(B96," ","_")&amp;"_"&amp;SUBSTITUTE(C96," ","_")</f>
        <v>Brand__Make_Year_Model</v>
      </c>
      <c r="I96" s="50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customFormat="false" ht="18.55" hidden="false" customHeight="false" outlineLevel="0" collapsed="false">
      <c r="A97" s="50"/>
      <c r="B97" s="50"/>
      <c r="C97" s="50"/>
      <c r="D97" s="50"/>
      <c r="E97" s="50"/>
      <c r="F97" s="50"/>
      <c r="G97" s="51"/>
      <c r="H97" s="52" t="str">
        <f aca="false">SUBSTITUTE(A97," ","_")&amp;"_"&amp;SUBSTITUTE(B97," ","_")&amp;"_"&amp;SUBSTITUTE(C97," ","_")</f>
        <v>__</v>
      </c>
      <c r="I97" s="50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customFormat="false" ht="18.55" hidden="false" customHeight="false" outlineLevel="0" collapsed="false">
      <c r="A98" s="72" t="s">
        <v>31</v>
      </c>
      <c r="B98" s="57" t="s">
        <v>477</v>
      </c>
      <c r="C98" s="60" t="s">
        <v>478</v>
      </c>
      <c r="D98" s="60" t="s">
        <v>718</v>
      </c>
      <c r="E98" s="55"/>
      <c r="F98" s="55"/>
      <c r="G98" s="51"/>
      <c r="H98" s="52" t="str">
        <f aca="false">SUBSTITUTE(A98," ","_")&amp;"_"&amp;SUBSTITUTE(B98," ","_")&amp;"_"&amp;SUBSTITUTE(C98," ","_")</f>
        <v>MITSUBISHI_Strada_GL_1988_-_on</v>
      </c>
      <c r="I98" s="55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customFormat="false" ht="18.55" hidden="false" customHeight="false" outlineLevel="0" collapsed="false">
      <c r="A99" s="72" t="s">
        <v>31</v>
      </c>
      <c r="B99" s="57" t="s">
        <v>479</v>
      </c>
      <c r="C99" s="60" t="s">
        <v>478</v>
      </c>
      <c r="D99" s="60" t="s">
        <v>718</v>
      </c>
      <c r="E99" s="60" t="s">
        <v>797</v>
      </c>
      <c r="F99" s="60" t="n">
        <v>1996</v>
      </c>
      <c r="G99" s="51"/>
      <c r="H99" s="52" t="str">
        <f aca="false">SUBSTITUTE(A99," ","_")&amp;"_"&amp;SUBSTITUTE(B99," ","_")&amp;"_"&amp;SUBSTITUTE(C99," ","_")</f>
        <v>MITSUBISHI_Strada_GLX_1988_-_on</v>
      </c>
      <c r="I99" s="60" t="n">
        <v>1996</v>
      </c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customFormat="false" ht="18.55" hidden="false" customHeight="false" outlineLevel="0" collapsed="false">
      <c r="A100" s="72" t="s">
        <v>31</v>
      </c>
      <c r="B100" s="57" t="s">
        <v>480</v>
      </c>
      <c r="C100" s="60" t="s">
        <v>478</v>
      </c>
      <c r="D100" s="60" t="s">
        <v>718</v>
      </c>
      <c r="E100" s="60"/>
      <c r="F100" s="60"/>
      <c r="G100" s="51"/>
      <c r="H100" s="52" t="str">
        <f aca="false">SUBSTITUTE(A100," ","_")&amp;"_"&amp;SUBSTITUTE(B100," ","_")&amp;"_"&amp;SUBSTITUTE(C100," ","_")</f>
        <v>MITSUBISHI_Strada_GLS_Sports__1988_-_on</v>
      </c>
      <c r="I100" s="60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customFormat="false" ht="18.55" hidden="false" customHeight="false" outlineLevel="0" collapsed="false">
      <c r="A101" s="72" t="s">
        <v>31</v>
      </c>
      <c r="B101" s="57" t="s">
        <v>481</v>
      </c>
      <c r="C101" s="60" t="s">
        <v>478</v>
      </c>
      <c r="D101" s="60" t="s">
        <v>718</v>
      </c>
      <c r="E101" s="68"/>
      <c r="F101" s="68"/>
      <c r="G101" s="51"/>
      <c r="H101" s="52" t="str">
        <f aca="false">SUBSTITUTE(A101," ","_")&amp;"_"&amp;SUBSTITUTE(B101," ","_")&amp;"_"&amp;SUBSTITUTE(C101," ","_")</f>
        <v>MITSUBISHI_Strada_GLS_Sports_Custom_Edition_1988_-_on</v>
      </c>
      <c r="I101" s="68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customFormat="false" ht="18.55" hidden="false" customHeight="false" outlineLevel="0" collapsed="false">
      <c r="A102" s="72" t="s">
        <v>31</v>
      </c>
      <c r="B102" s="50" t="s">
        <v>482</v>
      </c>
      <c r="C102" s="57" t="n">
        <v>2015</v>
      </c>
      <c r="D102" s="50" t="s">
        <v>718</v>
      </c>
      <c r="E102" s="50" t="s">
        <v>797</v>
      </c>
      <c r="F102" s="50" t="n">
        <v>1996</v>
      </c>
      <c r="G102" s="51"/>
      <c r="H102" s="52" t="str">
        <f aca="false">SUBSTITUTE(A102," ","_")&amp;"_"&amp;SUBSTITUTE(B102," ","_")&amp;"_"&amp;SUBSTITUTE(C102," ","_")</f>
        <v>MITSUBISHI_Strada_GX_GLX_GLS_(New_Body)_2015</v>
      </c>
      <c r="I102" s="50" t="n">
        <v>1996</v>
      </c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customFormat="false" ht="18.55" hidden="false" customHeight="false" outlineLevel="0" collapsed="false">
      <c r="A103" s="72" t="s">
        <v>31</v>
      </c>
      <c r="B103" s="50" t="s">
        <v>483</v>
      </c>
      <c r="C103" s="50" t="s">
        <v>484</v>
      </c>
      <c r="D103" s="50" t="s">
        <v>718</v>
      </c>
      <c r="E103" s="50" t="s">
        <v>797</v>
      </c>
      <c r="F103" s="50" t="n">
        <v>1996</v>
      </c>
      <c r="G103" s="51"/>
      <c r="H103" s="52" t="str">
        <f aca="false">SUBSTITUTE(A103," ","_")&amp;"_"&amp;SUBSTITUTE(B103," ","_")&amp;"_"&amp;SUBSTITUTE(C103," ","_")</f>
        <v>MITSUBISHI_L300_(Diesel)_1987-_on</v>
      </c>
      <c r="I103" s="50" t="n">
        <v>1996</v>
      </c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customFormat="false" ht="18.55" hidden="false" customHeight="false" outlineLevel="0" collapsed="false">
      <c r="A104" s="72" t="s">
        <v>31</v>
      </c>
      <c r="B104" s="50" t="s">
        <v>485</v>
      </c>
      <c r="C104" s="50" t="s">
        <v>484</v>
      </c>
      <c r="D104" s="50" t="s">
        <v>719</v>
      </c>
      <c r="E104" s="50" t="s">
        <v>805</v>
      </c>
      <c r="F104" s="50" t="n">
        <v>1995</v>
      </c>
      <c r="G104" s="51"/>
      <c r="H104" s="52" t="str">
        <f aca="false">SUBSTITUTE(A104," ","_")&amp;"_"&amp;SUBSTITUTE(B104," ","_")&amp;"_"&amp;SUBSTITUTE(C104," ","_")</f>
        <v>MITSUBISHI_L300_(Gasoline)_1987-_on</v>
      </c>
      <c r="I104" s="50" t="n">
        <v>1995</v>
      </c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customFormat="false" ht="18.55" hidden="false" customHeight="false" outlineLevel="0" collapsed="false">
      <c r="A105" s="72" t="s">
        <v>31</v>
      </c>
      <c r="B105" s="50" t="s">
        <v>486</v>
      </c>
      <c r="C105" s="50"/>
      <c r="D105" s="50" t="s">
        <v>718</v>
      </c>
      <c r="E105" s="50" t="s">
        <v>797</v>
      </c>
      <c r="F105" s="50" t="n">
        <v>1996</v>
      </c>
      <c r="G105" s="51"/>
      <c r="H105" s="52" t="str">
        <f aca="false">SUBSTITUTE(A105," ","_")&amp;"_"&amp;SUBSTITUTE(B105," ","_")&amp;"_"&amp;SUBSTITUTE(C105," ","_")</f>
        <v>MITSUBISHI_L300_Versa_Van_</v>
      </c>
      <c r="I105" s="50" t="n">
        <v>1996</v>
      </c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customFormat="false" ht="18.55" hidden="false" customHeight="false" outlineLevel="0" collapsed="false">
      <c r="A106" s="72" t="s">
        <v>31</v>
      </c>
      <c r="B106" s="50" t="s">
        <v>487</v>
      </c>
      <c r="C106" s="50" t="s">
        <v>488</v>
      </c>
      <c r="D106" s="50" t="s">
        <v>719</v>
      </c>
      <c r="E106" s="50" t="s">
        <v>798</v>
      </c>
      <c r="F106" s="50" t="n">
        <v>1983</v>
      </c>
      <c r="G106" s="51"/>
      <c r="H106" s="52" t="str">
        <f aca="false">SUBSTITUTE(A106," ","_")&amp;"_"&amp;SUBSTITUTE(B106," ","_")&amp;"_"&amp;SUBSTITUTE(C106," ","_")</f>
        <v>MITSUBISHI_Lancer_(Box_Type)_1983_-_88</v>
      </c>
      <c r="I106" s="50" t="n">
        <v>1983</v>
      </c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customFormat="false" ht="18.55" hidden="false" customHeight="false" outlineLevel="0" collapsed="false">
      <c r="A107" s="72" t="s">
        <v>31</v>
      </c>
      <c r="B107" s="50" t="s">
        <v>489</v>
      </c>
      <c r="C107" s="50" t="n">
        <v>2006</v>
      </c>
      <c r="D107" s="50" t="s">
        <v>719</v>
      </c>
      <c r="E107" s="50" t="s">
        <v>798</v>
      </c>
      <c r="F107" s="50" t="n">
        <v>1983</v>
      </c>
      <c r="G107" s="51"/>
      <c r="H107" s="52" t="str">
        <f aca="false">SUBSTITUTE(A107," ","_")&amp;"_"&amp;SUBSTITUTE(B107," ","_")&amp;"_"&amp;SUBSTITUTE(C107," ","_")</f>
        <v>MITSUBISHI_Lancer_2.0_2006</v>
      </c>
      <c r="I107" s="50" t="n">
        <v>1983</v>
      </c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customFormat="false" ht="18.55" hidden="false" customHeight="false" outlineLevel="0" collapsed="false">
      <c r="A108" s="72" t="s">
        <v>31</v>
      </c>
      <c r="B108" s="50" t="s">
        <v>490</v>
      </c>
      <c r="C108" s="50" t="s">
        <v>175</v>
      </c>
      <c r="D108" s="50" t="s">
        <v>720</v>
      </c>
      <c r="E108" s="50" t="s">
        <v>787</v>
      </c>
      <c r="F108" s="50" t="s">
        <v>842</v>
      </c>
      <c r="G108" s="51"/>
      <c r="H108" s="52" t="str">
        <f aca="false">SUBSTITUTE(A108," ","_")&amp;"_"&amp;SUBSTITUTE(B108," ","_")&amp;"_"&amp;SUBSTITUTE(C108," ","_")</f>
        <v>MITSUBISHI_Lancer_EL/GL/GLI_1989_-_on</v>
      </c>
      <c r="I108" s="50" t="s">
        <v>842</v>
      </c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customFormat="false" ht="18.55" hidden="false" customHeight="false" outlineLevel="0" collapsed="false">
      <c r="A109" s="72" t="s">
        <v>31</v>
      </c>
      <c r="B109" s="50" t="s">
        <v>491</v>
      </c>
      <c r="C109" s="50" t="s">
        <v>492</v>
      </c>
      <c r="D109" s="50" t="s">
        <v>721</v>
      </c>
      <c r="E109" s="50" t="s">
        <v>800</v>
      </c>
      <c r="F109" s="50" t="n">
        <v>1990</v>
      </c>
      <c r="G109" s="51"/>
      <c r="H109" s="52" t="str">
        <f aca="false">SUBSTITUTE(A109," ","_")&amp;"_"&amp;SUBSTITUTE(B109," ","_")&amp;"_"&amp;SUBSTITUTE(C109," ","_")</f>
        <v>MITSUBISHI_Lancer_Evolution_(IV,_V_VI,_VII,_VIII,_IX_&amp;_X)_1995_-_on_</v>
      </c>
      <c r="I109" s="50" t="n">
        <v>1990</v>
      </c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customFormat="false" ht="18.55" hidden="false" customHeight="false" outlineLevel="0" collapsed="false">
      <c r="A110" s="72" t="s">
        <v>31</v>
      </c>
      <c r="B110" s="50" t="s">
        <v>493</v>
      </c>
      <c r="C110" s="50" t="s">
        <v>494</v>
      </c>
      <c r="D110" s="50" t="s">
        <v>727</v>
      </c>
      <c r="E110" s="50" t="s">
        <v>798</v>
      </c>
      <c r="F110" s="50" t="n">
        <v>1983</v>
      </c>
      <c r="G110" s="51"/>
      <c r="H110" s="52" t="str">
        <f aca="false">SUBSTITUTE(A110," ","_")&amp;"_"&amp;SUBSTITUTE(B110," ","_")&amp;"_"&amp;SUBSTITUTE(C110," ","_")</f>
        <v>MITSUBISHI_Lancer_GLXI/GLX/GSR/_SOHC*_1989_-_on_</v>
      </c>
      <c r="I110" s="50" t="n">
        <v>1983</v>
      </c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customFormat="false" ht="18.55" hidden="false" customHeight="false" outlineLevel="0" collapsed="false">
      <c r="A111" s="72" t="s">
        <v>31</v>
      </c>
      <c r="B111" s="50" t="s">
        <v>495</v>
      </c>
      <c r="C111" s="50" t="s">
        <v>91</v>
      </c>
      <c r="D111" s="50" t="s">
        <v>727</v>
      </c>
      <c r="E111" s="50" t="s">
        <v>798</v>
      </c>
      <c r="F111" s="50" t="n">
        <v>1983</v>
      </c>
      <c r="G111" s="51"/>
      <c r="H111" s="52" t="str">
        <f aca="false">SUBSTITUTE(A111," ","_")&amp;"_"&amp;SUBSTITUTE(B111," ","_")&amp;"_"&amp;SUBSTITUTE(C111," ","_")</f>
        <v>MITSUBISHI_Lancer_MX*_2000_-_on</v>
      </c>
      <c r="I111" s="50" t="n">
        <v>1983</v>
      </c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customFormat="false" ht="18.55" hidden="false" customHeight="false" outlineLevel="0" collapsed="false">
      <c r="A112" s="72" t="s">
        <v>31</v>
      </c>
      <c r="B112" s="50" t="s">
        <v>495</v>
      </c>
      <c r="C112" s="50" t="s">
        <v>496</v>
      </c>
      <c r="D112" s="50" t="s">
        <v>720</v>
      </c>
      <c r="E112" s="50" t="s">
        <v>799</v>
      </c>
      <c r="F112" s="50" t="s">
        <v>837</v>
      </c>
      <c r="G112" s="51"/>
      <c r="H112" s="52" t="str">
        <f aca="false">SUBSTITUTE(A112," ","_")&amp;"_"&amp;SUBSTITUTE(B112," ","_")&amp;"_"&amp;SUBSTITUTE(C112," ","_")</f>
        <v>MITSUBISHI_Lancer_MX*_2004_-_2007_</v>
      </c>
      <c r="I112" s="50" t="s">
        <v>837</v>
      </c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customFormat="false" ht="18.55" hidden="false" customHeight="false" outlineLevel="0" collapsed="false">
      <c r="A113" s="72" t="s">
        <v>31</v>
      </c>
      <c r="B113" s="50" t="s">
        <v>497</v>
      </c>
      <c r="C113" s="50" t="n">
        <v>2009</v>
      </c>
      <c r="D113" s="50" t="s">
        <v>727</v>
      </c>
      <c r="E113" s="50" t="s">
        <v>798</v>
      </c>
      <c r="F113" s="50" t="n">
        <v>1983</v>
      </c>
      <c r="G113" s="51"/>
      <c r="H113" s="52" t="str">
        <f aca="false">SUBSTITUTE(A113," ","_")&amp;"_"&amp;SUBSTITUTE(B113," ","_")&amp;"_"&amp;SUBSTITUTE(C113," ","_")</f>
        <v>MITSUBISHI_Lancer_GLX_M/T_2009</v>
      </c>
      <c r="I113" s="50" t="n">
        <v>1983</v>
      </c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customFormat="false" ht="18.55" hidden="false" customHeight="false" outlineLevel="0" collapsed="false">
      <c r="A114" s="72" t="s">
        <v>31</v>
      </c>
      <c r="B114" s="50" t="s">
        <v>498</v>
      </c>
      <c r="C114" s="50" t="n">
        <v>2009</v>
      </c>
      <c r="D114" s="50" t="s">
        <v>727</v>
      </c>
      <c r="E114" s="50" t="s">
        <v>798</v>
      </c>
      <c r="F114" s="50" t="n">
        <v>1983</v>
      </c>
      <c r="G114" s="51"/>
      <c r="H114" s="52" t="str">
        <f aca="false">SUBSTITUTE(A114," ","_")&amp;"_"&amp;SUBSTITUTE(B114," ","_")&amp;"_"&amp;SUBSTITUTE(C114," ","_")</f>
        <v>MITSUBISHI_Lancer_GLS_CVT_2009</v>
      </c>
      <c r="I114" s="50" t="n">
        <v>1983</v>
      </c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customFormat="false" ht="18.55" hidden="false" customHeight="false" outlineLevel="0" collapsed="false">
      <c r="A115" s="72" t="s">
        <v>31</v>
      </c>
      <c r="B115" s="50" t="s">
        <v>499</v>
      </c>
      <c r="C115" s="50"/>
      <c r="D115" s="50" t="s">
        <v>727</v>
      </c>
      <c r="E115" s="50" t="s">
        <v>798</v>
      </c>
      <c r="F115" s="50" t="n">
        <v>1983</v>
      </c>
      <c r="G115" s="51"/>
      <c r="H115" s="52" t="str">
        <f aca="false">SUBSTITUTE(A115," ","_")&amp;"_"&amp;SUBSTITUTE(B115," ","_")&amp;"_"&amp;SUBSTITUTE(C115," ","_")</f>
        <v>MITSUBISHI_Lancer_Ex_(GS41;_GLX/MX/GT/GT-A/Ralli-Art)_</v>
      </c>
      <c r="I115" s="50" t="n">
        <v>1983</v>
      </c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customFormat="false" ht="18.55" hidden="false" customHeight="false" outlineLevel="0" collapsed="false">
      <c r="A116" s="72" t="s">
        <v>31</v>
      </c>
      <c r="B116" s="57" t="s">
        <v>500</v>
      </c>
      <c r="C116" s="60" t="s">
        <v>266</v>
      </c>
      <c r="D116" s="60" t="s">
        <v>719</v>
      </c>
      <c r="E116" s="55"/>
      <c r="F116" s="55"/>
      <c r="G116" s="51"/>
      <c r="H116" s="52" t="str">
        <f aca="false">SUBSTITUTE(A116," ","_")&amp;"_"&amp;SUBSTITUTE(B116," ","_")&amp;"_"&amp;SUBSTITUTE(C116," ","_")</f>
        <v>MITSUBISHI_Outlander_GLX_2004_-_on</v>
      </c>
      <c r="I116" s="55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customFormat="false" ht="18.55" hidden="false" customHeight="false" outlineLevel="0" collapsed="false">
      <c r="A117" s="72" t="s">
        <v>31</v>
      </c>
      <c r="B117" s="57" t="s">
        <v>501</v>
      </c>
      <c r="C117" s="60" t="s">
        <v>266</v>
      </c>
      <c r="D117" s="60" t="s">
        <v>719</v>
      </c>
      <c r="E117" s="60" t="s">
        <v>798</v>
      </c>
      <c r="F117" s="60" t="n">
        <v>1983</v>
      </c>
      <c r="G117" s="51"/>
      <c r="H117" s="52" t="str">
        <f aca="false">SUBSTITUTE(A117," ","_")&amp;"_"&amp;SUBSTITUTE(B117," ","_")&amp;"_"&amp;SUBSTITUTE(C117," ","_")</f>
        <v>MITSUBISHI_Outlander_GLS_2004_-_on</v>
      </c>
      <c r="I117" s="60" t="n">
        <v>1983</v>
      </c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customFormat="false" ht="18.55" hidden="false" customHeight="false" outlineLevel="0" collapsed="false">
      <c r="A118" s="72" t="s">
        <v>31</v>
      </c>
      <c r="B118" s="57" t="s">
        <v>502</v>
      </c>
      <c r="C118" s="60" t="s">
        <v>266</v>
      </c>
      <c r="D118" s="60" t="s">
        <v>719</v>
      </c>
      <c r="E118" s="68"/>
      <c r="F118" s="68"/>
      <c r="G118" s="51"/>
      <c r="H118" s="52" t="str">
        <f aca="false">SUBSTITUTE(A118," ","_")&amp;"_"&amp;SUBSTITUTE(B118," ","_")&amp;"_"&amp;SUBSTITUTE(C118," ","_")</f>
        <v>MITSUBISHI_Outlander_GLS_Sports_2004_-_on</v>
      </c>
      <c r="I118" s="68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customFormat="false" ht="18.55" hidden="false" customHeight="false" outlineLevel="0" collapsed="false">
      <c r="A119" s="72" t="s">
        <v>31</v>
      </c>
      <c r="B119" s="50" t="s">
        <v>503</v>
      </c>
      <c r="C119" s="50" t="s">
        <v>478</v>
      </c>
      <c r="D119" s="50" t="s">
        <v>718</v>
      </c>
      <c r="E119" s="50" t="s">
        <v>797</v>
      </c>
      <c r="F119" s="50" t="n">
        <v>1996</v>
      </c>
      <c r="G119" s="51"/>
      <c r="H119" s="52" t="str">
        <f aca="false">SUBSTITUTE(A119," ","_")&amp;"_"&amp;SUBSTITUTE(B119," ","_")&amp;"_"&amp;SUBSTITUTE(C119," ","_")</f>
        <v>MITSUBISHI_Pajero_(Diesel)_1988_-_on</v>
      </c>
      <c r="I119" s="50" t="n">
        <v>1996</v>
      </c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customFormat="false" ht="18.55" hidden="false" customHeight="false" outlineLevel="0" collapsed="false">
      <c r="A120" s="72" t="s">
        <v>31</v>
      </c>
      <c r="B120" s="50" t="s">
        <v>504</v>
      </c>
      <c r="C120" s="50" t="s">
        <v>478</v>
      </c>
      <c r="D120" s="50" t="s">
        <v>728</v>
      </c>
      <c r="E120" s="50" t="s">
        <v>805</v>
      </c>
      <c r="F120" s="50" t="n">
        <v>1995</v>
      </c>
      <c r="G120" s="51"/>
      <c r="H120" s="52" t="str">
        <f aca="false">SUBSTITUTE(A120," ","_")&amp;"_"&amp;SUBSTITUTE(B120," ","_")&amp;"_"&amp;SUBSTITUTE(C120," ","_")</f>
        <v>MITSUBISHI_Pajero_(Gasoline)_1988_-_on</v>
      </c>
      <c r="I120" s="50" t="n">
        <v>1995</v>
      </c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customFormat="false" ht="18.55" hidden="false" customHeight="false" outlineLevel="0" collapsed="false">
      <c r="A121" s="72" t="s">
        <v>31</v>
      </c>
      <c r="B121" s="50" t="s">
        <v>505</v>
      </c>
      <c r="C121" s="50"/>
      <c r="D121" s="50" t="s">
        <v>718</v>
      </c>
      <c r="E121" s="50" t="s">
        <v>797</v>
      </c>
      <c r="F121" s="50" t="n">
        <v>1996</v>
      </c>
      <c r="G121" s="51"/>
      <c r="H121" s="52" t="str">
        <f aca="false">SUBSTITUTE(A121," ","_")&amp;"_"&amp;SUBSTITUTE(B121," ","_")&amp;"_"&amp;SUBSTITUTE(C121," ","_")</f>
        <v>MITSUBISHI_Pajero_SE_</v>
      </c>
      <c r="I121" s="50" t="n">
        <v>1996</v>
      </c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customFormat="false" ht="18.55" hidden="false" customHeight="false" outlineLevel="0" collapsed="false">
      <c r="A122" s="72" t="s">
        <v>31</v>
      </c>
      <c r="B122" s="50" t="s">
        <v>506</v>
      </c>
      <c r="C122" s="50"/>
      <c r="D122" s="50" t="s">
        <v>718</v>
      </c>
      <c r="E122" s="50" t="s">
        <v>797</v>
      </c>
      <c r="F122" s="50" t="n">
        <v>1996</v>
      </c>
      <c r="G122" s="51"/>
      <c r="H122" s="52" t="str">
        <f aca="false">SUBSTITUTE(A122," ","_")&amp;"_"&amp;SUBSTITUTE(B122," ","_")&amp;"_"&amp;SUBSTITUTE(C122," ","_")</f>
        <v>MITSUBISHI_Montero_Sports_4x2__</v>
      </c>
      <c r="I122" s="50" t="n">
        <v>1996</v>
      </c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customFormat="false" ht="18.55" hidden="false" customHeight="false" outlineLevel="0" collapsed="false">
      <c r="A123" s="72" t="s">
        <v>31</v>
      </c>
      <c r="B123" s="50" t="s">
        <v>507</v>
      </c>
      <c r="C123" s="50"/>
      <c r="D123" s="50" t="s">
        <v>728</v>
      </c>
      <c r="E123" s="50" t="s">
        <v>797</v>
      </c>
      <c r="F123" s="50" t="n">
        <v>1996</v>
      </c>
      <c r="G123" s="51"/>
      <c r="H123" s="52" t="str">
        <f aca="false">SUBSTITUTE(A123," ","_")&amp;"_"&amp;SUBSTITUTE(B123," ","_")&amp;"_"&amp;SUBSTITUTE(C123," ","_")</f>
        <v>MITSUBISHI_Montero_Sports_GLS_</v>
      </c>
      <c r="I123" s="50" t="n">
        <v>1996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customFormat="false" ht="18.55" hidden="false" customHeight="false" outlineLevel="0" collapsed="false">
      <c r="A124" s="72" t="s">
        <v>31</v>
      </c>
      <c r="B124" s="50" t="s">
        <v>508</v>
      </c>
      <c r="C124" s="50" t="n">
        <v>2014</v>
      </c>
      <c r="D124" s="50" t="s">
        <v>728</v>
      </c>
      <c r="E124" s="50" t="s">
        <v>805</v>
      </c>
      <c r="F124" s="50" t="n">
        <v>1995</v>
      </c>
      <c r="G124" s="51"/>
      <c r="H124" s="52" t="str">
        <f aca="false">SUBSTITUTE(A124," ","_")&amp;"_"&amp;SUBSTITUTE(B124," ","_")&amp;"_"&amp;SUBSTITUTE(C124," ","_")</f>
        <v>MITSUBISHI_Montero_Sports_GLS_(Depending_on_Tray_Size)_2014</v>
      </c>
      <c r="I124" s="50" t="n">
        <v>1995</v>
      </c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customFormat="false" ht="18.55" hidden="false" customHeight="false" outlineLevel="0" collapsed="false">
      <c r="A125" s="72" t="s">
        <v>31</v>
      </c>
      <c r="B125" s="50" t="s">
        <v>509</v>
      </c>
      <c r="C125" s="50" t="n">
        <v>2010</v>
      </c>
      <c r="D125" s="50" t="s">
        <v>728</v>
      </c>
      <c r="E125" s="50" t="s">
        <v>805</v>
      </c>
      <c r="F125" s="50" t="n">
        <v>1995</v>
      </c>
      <c r="G125" s="51"/>
      <c r="H125" s="52" t="str">
        <f aca="false">SUBSTITUTE(A125," ","_")&amp;"_"&amp;SUBSTITUTE(B125," ","_")&amp;"_"&amp;SUBSTITUTE(C125," ","_")</f>
        <v>MITSUBISHI_Montero_Sport_2.4_Li_MIVEC_Euro4_2010</v>
      </c>
      <c r="I125" s="50" t="n">
        <v>1995</v>
      </c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customFormat="false" ht="18.55" hidden="false" customHeight="false" outlineLevel="0" collapsed="false">
      <c r="A126" s="72" t="s">
        <v>31</v>
      </c>
      <c r="B126" s="50" t="s">
        <v>509</v>
      </c>
      <c r="C126" s="50" t="n">
        <v>2016</v>
      </c>
      <c r="D126" s="50" t="s">
        <v>728</v>
      </c>
      <c r="E126" s="50" t="s">
        <v>797</v>
      </c>
      <c r="F126" s="50" t="n">
        <v>1996</v>
      </c>
      <c r="G126" s="51"/>
      <c r="H126" s="52" t="str">
        <f aca="false">SUBSTITUTE(A126," ","_")&amp;"_"&amp;SUBSTITUTE(B126," ","_")&amp;"_"&amp;SUBSTITUTE(C126," ","_")</f>
        <v>MITSUBISHI_Montero_Sport_2.4_Li_MIVEC_Euro4_2016</v>
      </c>
      <c r="I126" s="50" t="n">
        <v>1996</v>
      </c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customFormat="false" ht="18.55" hidden="false" customHeight="false" outlineLevel="0" collapsed="false">
      <c r="A127" s="72" t="s">
        <v>31</v>
      </c>
      <c r="B127" s="50" t="s">
        <v>510</v>
      </c>
      <c r="C127" s="50" t="n">
        <v>2004</v>
      </c>
      <c r="D127" s="50" t="s">
        <v>719</v>
      </c>
      <c r="E127" s="50" t="s">
        <v>798</v>
      </c>
      <c r="F127" s="50" t="n">
        <v>1983</v>
      </c>
      <c r="G127" s="51"/>
      <c r="H127" s="52" t="str">
        <f aca="false">SUBSTITUTE(A127," ","_")&amp;"_"&amp;SUBSTITUTE(B127," ","_")&amp;"_"&amp;SUBSTITUTE(C127," ","_")</f>
        <v>MITSUBISHI_Spacegear_2004</v>
      </c>
      <c r="I127" s="50" t="n">
        <v>1983</v>
      </c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customFormat="false" ht="18.55" hidden="false" customHeight="false" outlineLevel="0" collapsed="false">
      <c r="A128" s="72" t="s">
        <v>31</v>
      </c>
      <c r="B128" s="50" t="s">
        <v>511</v>
      </c>
      <c r="C128" s="50"/>
      <c r="D128" s="50" t="s">
        <v>728</v>
      </c>
      <c r="E128" s="50" t="s">
        <v>805</v>
      </c>
      <c r="F128" s="50" t="n">
        <v>1995</v>
      </c>
      <c r="G128" s="51"/>
      <c r="H128" s="52" t="str">
        <f aca="false">SUBSTITUTE(A128," ","_")&amp;"_"&amp;SUBSTITUTE(B128," ","_")&amp;"_"&amp;SUBSTITUTE(C128," ","_")</f>
        <v>MITSUBISHI_Spacegear**_</v>
      </c>
      <c r="I128" s="50" t="n">
        <v>1995</v>
      </c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customFormat="false" ht="18.55" hidden="false" customHeight="false" outlineLevel="0" collapsed="false">
      <c r="A129" s="72" t="s">
        <v>31</v>
      </c>
      <c r="B129" s="50" t="s">
        <v>512</v>
      </c>
      <c r="C129" s="50" t="s">
        <v>513</v>
      </c>
      <c r="D129" s="50" t="s">
        <v>728</v>
      </c>
      <c r="E129" s="50" t="s">
        <v>805</v>
      </c>
      <c r="F129" s="50" t="n">
        <v>1995</v>
      </c>
      <c r="G129" s="51"/>
      <c r="H129" s="52" t="str">
        <f aca="false">SUBSTITUTE(A129," ","_")&amp;"_"&amp;SUBSTITUTE(B129," ","_")&amp;"_"&amp;SUBSTITUTE(C129," ","_")</f>
        <v>MITSUBISHI_Space_Wagon_1993_-on</v>
      </c>
      <c r="I129" s="50" t="n">
        <v>1995</v>
      </c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customFormat="false" ht="18.55" hidden="false" customHeight="false" outlineLevel="0" collapsed="false">
      <c r="A130" s="50"/>
      <c r="B130" s="50"/>
      <c r="C130" s="50"/>
      <c r="D130" s="50"/>
      <c r="E130" s="50"/>
      <c r="F130" s="50"/>
      <c r="G130" s="51"/>
      <c r="H130" s="52" t="str">
        <f aca="false">SUBSTITUTE(A130," ","_")&amp;"_"&amp;SUBSTITUTE(B130," ","_")&amp;"_"&amp;SUBSTITUTE(C130," ","_")</f>
        <v>__</v>
      </c>
      <c r="I130" s="50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customFormat="false" ht="18.55" hidden="false" customHeight="false" outlineLevel="0" collapsed="false">
      <c r="A131" s="51"/>
      <c r="B131" s="51"/>
      <c r="C131" s="51"/>
      <c r="D131" s="51"/>
      <c r="E131" s="51"/>
      <c r="F131" s="51"/>
      <c r="G131" s="51"/>
      <c r="H131" s="52" t="str">
        <f aca="false">SUBSTITUTE(A131," ","_")&amp;"_"&amp;SUBSTITUTE(B131," ","_")&amp;"_"&amp;SUBSTITUTE(C131," ","_")</f>
        <v>__</v>
      </c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customFormat="false" ht="18.55" hidden="false" customHeight="false" outlineLevel="0" collapsed="false">
      <c r="A132" s="72" t="s">
        <v>30</v>
      </c>
      <c r="C132" s="51"/>
      <c r="D132" s="51"/>
      <c r="E132" s="51"/>
      <c r="F132" s="51"/>
      <c r="G132" s="51"/>
      <c r="H132" s="52" t="str">
        <f aca="false">SUBSTITUTE(A132," ","_")&amp;"_"&amp;SUBSTITUTE(B132," ","_")&amp;"_"&amp;SUBSTITUTE(C132," ","_")</f>
        <v>MERCEDES_BENZ__</v>
      </c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customFormat="false" ht="18.55" hidden="false" customHeight="false" outlineLevel="0" collapsed="false">
      <c r="A133" s="51"/>
      <c r="B133" s="51"/>
      <c r="C133" s="51"/>
      <c r="D133" s="51"/>
      <c r="E133" s="51"/>
      <c r="F133" s="51"/>
      <c r="G133" s="51"/>
      <c r="H133" s="52" t="str">
        <f aca="false">SUBSTITUTE(A133," ","_")&amp;"_"&amp;SUBSTITUTE(B133," ","_")&amp;"_"&amp;SUBSTITUTE(C133," ","_")</f>
        <v>__</v>
      </c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customFormat="false" ht="18.55" hidden="false" customHeight="false" outlineLevel="0" collapsed="false">
      <c r="A134" s="50" t="s">
        <v>801</v>
      </c>
      <c r="B134" s="50" t="s">
        <v>788</v>
      </c>
      <c r="C134" s="50" t="s">
        <v>790</v>
      </c>
      <c r="D134" s="50" t="s">
        <v>791</v>
      </c>
      <c r="E134" s="50" t="s">
        <v>792</v>
      </c>
      <c r="F134" s="50"/>
      <c r="G134" s="51"/>
      <c r="H134" s="52" t="str">
        <f aca="false">SUBSTITUTE(A134," ","_")&amp;"_"&amp;SUBSTITUTE(B134," ","_")&amp;"_"&amp;SUBSTITUTE(C134," ","_")</f>
        <v>Brand__Make_Year_Model</v>
      </c>
      <c r="I134" s="50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customFormat="false" ht="18.55" hidden="false" customHeight="false" outlineLevel="0" collapsed="false">
      <c r="A135" s="50"/>
      <c r="B135" s="50"/>
      <c r="C135" s="50"/>
      <c r="D135" s="50"/>
      <c r="E135" s="55"/>
      <c r="F135" s="55"/>
      <c r="G135" s="51"/>
      <c r="H135" s="52" t="str">
        <f aca="false">SUBSTITUTE(A135," ","_")&amp;"_"&amp;SUBSTITUTE(B135," ","_")&amp;"_"&amp;SUBSTITUTE(C135," ","_")</f>
        <v>__</v>
      </c>
      <c r="I135" s="55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customFormat="false" ht="18.55" hidden="false" customHeight="false" outlineLevel="0" collapsed="false">
      <c r="A136" s="72" t="s">
        <v>30</v>
      </c>
      <c r="B136" s="50" t="s">
        <v>455</v>
      </c>
      <c r="C136" s="50"/>
      <c r="D136" s="57" t="s">
        <v>722</v>
      </c>
      <c r="E136" s="58"/>
      <c r="F136" s="58" t="n">
        <v>2004</v>
      </c>
      <c r="G136" s="51"/>
      <c r="H136" s="52" t="str">
        <f aca="false">SUBSTITUTE(A136," ","_")&amp;"_"&amp;SUBSTITUTE(B136," ","_")&amp;"_"&amp;SUBSTITUTE(C136," ","_")</f>
        <v>MERCEDES_BENZ_A_Class__</v>
      </c>
      <c r="I136" s="58" t="n">
        <v>2004</v>
      </c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customFormat="false" ht="18.55" hidden="false" customHeight="false" outlineLevel="0" collapsed="false">
      <c r="A137" s="72" t="s">
        <v>30</v>
      </c>
      <c r="B137" s="50" t="s">
        <v>456</v>
      </c>
      <c r="C137" s="50"/>
      <c r="D137" s="57" t="s">
        <v>722</v>
      </c>
      <c r="E137" s="59"/>
      <c r="F137" s="59" t="n">
        <v>2004</v>
      </c>
      <c r="G137" s="51"/>
      <c r="H137" s="52" t="str">
        <f aca="false">SUBSTITUTE(A137," ","_")&amp;"_"&amp;SUBSTITUTE(B137," ","_")&amp;"_"&amp;SUBSTITUTE(C137," ","_")</f>
        <v>MERCEDES_BENZ_B_Class_</v>
      </c>
      <c r="I137" s="59" t="n">
        <v>2004</v>
      </c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customFormat="false" ht="18.55" hidden="false" customHeight="false" outlineLevel="0" collapsed="false">
      <c r="A138" s="72" t="s">
        <v>30</v>
      </c>
      <c r="B138" s="50" t="s">
        <v>457</v>
      </c>
      <c r="C138" s="50" t="s">
        <v>283</v>
      </c>
      <c r="D138" s="57" t="s">
        <v>722</v>
      </c>
      <c r="E138" s="59"/>
      <c r="F138" s="59" t="n">
        <v>2004</v>
      </c>
      <c r="G138" s="51"/>
      <c r="H138" s="52" t="str">
        <f aca="false">SUBSTITUTE(A138," ","_")&amp;"_"&amp;SUBSTITUTE(B138," ","_")&amp;"_"&amp;SUBSTITUTE(C138," ","_")</f>
        <v>MERCEDES_BENZ_C_Class_1995_-_on</v>
      </c>
      <c r="I138" s="59" t="n">
        <v>2004</v>
      </c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customFormat="false" ht="18.55" hidden="false" customHeight="false" outlineLevel="0" collapsed="false">
      <c r="A139" s="72" t="s">
        <v>30</v>
      </c>
      <c r="B139" s="50" t="s">
        <v>458</v>
      </c>
      <c r="C139" s="50" t="n">
        <v>2006</v>
      </c>
      <c r="D139" s="57" t="s">
        <v>723</v>
      </c>
      <c r="E139" s="60"/>
      <c r="F139" s="60" t="n">
        <v>2003</v>
      </c>
      <c r="G139" s="51"/>
      <c r="H139" s="52" t="str">
        <f aca="false">SUBSTITUTE(A139," ","_")&amp;"_"&amp;SUBSTITUTE(B139," ","_")&amp;"_"&amp;SUBSTITUTE(C139," ","_")</f>
        <v>MERCEDES_BENZ_C230_2006</v>
      </c>
      <c r="I139" s="60" t="n">
        <v>2003</v>
      </c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customFormat="false" ht="18.55" hidden="false" customHeight="false" outlineLevel="0" collapsed="false">
      <c r="A140" s="72" t="s">
        <v>30</v>
      </c>
      <c r="B140" s="50" t="s">
        <v>459</v>
      </c>
      <c r="C140" s="50" t="n">
        <v>2006</v>
      </c>
      <c r="D140" s="57" t="s">
        <v>723</v>
      </c>
      <c r="E140" s="60"/>
      <c r="F140" s="60" t="n">
        <v>2003</v>
      </c>
      <c r="G140" s="51"/>
      <c r="H140" s="52" t="str">
        <f aca="false">SUBSTITUTE(A140," ","_")&amp;"_"&amp;SUBSTITUTE(B140," ","_")&amp;"_"&amp;SUBSTITUTE(C140," ","_")</f>
        <v>MERCEDES_BENZ_CL_Class_2006</v>
      </c>
      <c r="I140" s="60" t="n">
        <v>2003</v>
      </c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customFormat="false" ht="18.55" hidden="false" customHeight="false" outlineLevel="0" collapsed="false">
      <c r="A141" s="72" t="s">
        <v>30</v>
      </c>
      <c r="B141" s="50" t="s">
        <v>460</v>
      </c>
      <c r="C141" s="50"/>
      <c r="D141" s="57" t="s">
        <v>723</v>
      </c>
      <c r="E141" s="60"/>
      <c r="F141" s="60" t="n">
        <v>2003</v>
      </c>
      <c r="G141" s="51"/>
      <c r="H141" s="52" t="str">
        <f aca="false">SUBSTITUTE(A141," ","_")&amp;"_"&amp;SUBSTITUTE(B141," ","_")&amp;"_"&amp;SUBSTITUTE(C141," ","_")</f>
        <v>MERCEDES_BENZ_CLK_Class_</v>
      </c>
      <c r="I141" s="60" t="n">
        <v>2003</v>
      </c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customFormat="false" ht="18.55" hidden="false" customHeight="false" outlineLevel="0" collapsed="false">
      <c r="A142" s="72" t="s">
        <v>30</v>
      </c>
      <c r="B142" s="50" t="s">
        <v>461</v>
      </c>
      <c r="C142" s="50"/>
      <c r="D142" s="57" t="s">
        <v>723</v>
      </c>
      <c r="E142" s="60"/>
      <c r="F142" s="60" t="n">
        <v>2003</v>
      </c>
      <c r="G142" s="51"/>
      <c r="H142" s="52" t="str">
        <f aca="false">SUBSTITUTE(A142," ","_")&amp;"_"&amp;SUBSTITUTE(B142," ","_")&amp;"_"&amp;SUBSTITUTE(C142," ","_")</f>
        <v>MERCEDES_BENZ_CLS_Class_</v>
      </c>
      <c r="I142" s="60" t="n">
        <v>2003</v>
      </c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customFormat="false" ht="18.55" hidden="false" customHeight="false" outlineLevel="0" collapsed="false">
      <c r="A143" s="72" t="s">
        <v>30</v>
      </c>
      <c r="B143" s="50" t="s">
        <v>462</v>
      </c>
      <c r="C143" s="50" t="s">
        <v>283</v>
      </c>
      <c r="D143" s="57" t="s">
        <v>723</v>
      </c>
      <c r="E143" s="58" t="s">
        <v>839</v>
      </c>
      <c r="F143" s="58" t="n">
        <v>2003</v>
      </c>
      <c r="G143" s="51"/>
      <c r="H143" s="52" t="str">
        <f aca="false">SUBSTITUTE(A143," ","_")&amp;"_"&amp;SUBSTITUTE(B143," ","_")&amp;"_"&amp;SUBSTITUTE(C143," ","_")</f>
        <v>MERCEDES_BENZ_E_Class_1995_-_on</v>
      </c>
      <c r="I143" s="58" t="n">
        <v>2003</v>
      </c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customFormat="false" ht="18.55" hidden="false" customHeight="false" outlineLevel="0" collapsed="false">
      <c r="A144" s="72" t="s">
        <v>30</v>
      </c>
      <c r="B144" s="50" t="s">
        <v>463</v>
      </c>
      <c r="C144" s="50"/>
      <c r="D144" s="57" t="s">
        <v>729</v>
      </c>
      <c r="E144" s="59" t="s">
        <v>840</v>
      </c>
      <c r="F144" s="59"/>
      <c r="G144" s="51"/>
      <c r="H144" s="52" t="str">
        <f aca="false">SUBSTITUTE(A144," ","_")&amp;"_"&amp;SUBSTITUTE(B144," ","_")&amp;"_"&amp;SUBSTITUTE(C144," ","_")</f>
        <v>MERCEDES_BENZ_G_Class_</v>
      </c>
      <c r="I144" s="59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customFormat="false" ht="18.55" hidden="false" customHeight="false" outlineLevel="0" collapsed="false">
      <c r="A145" s="72" t="s">
        <v>30</v>
      </c>
      <c r="B145" s="50" t="s">
        <v>464</v>
      </c>
      <c r="C145" s="50"/>
      <c r="D145" s="57" t="s">
        <v>723</v>
      </c>
      <c r="E145" s="59" t="s">
        <v>841</v>
      </c>
      <c r="F145" s="59" t="n">
        <v>2003</v>
      </c>
      <c r="G145" s="51"/>
      <c r="H145" s="52" t="str">
        <f aca="false">SUBSTITUTE(A145," ","_")&amp;"_"&amp;SUBSTITUTE(B145," ","_")&amp;"_"&amp;SUBSTITUTE(C145," ","_")</f>
        <v>MERCEDES_BENZ_GL_Class__</v>
      </c>
      <c r="I145" s="59" t="n">
        <v>2003</v>
      </c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customFormat="false" ht="18.55" hidden="false" customHeight="false" outlineLevel="0" collapsed="false">
      <c r="A146" s="72" t="s">
        <v>30</v>
      </c>
      <c r="B146" s="50" t="s">
        <v>465</v>
      </c>
      <c r="C146" s="50" t="s">
        <v>61</v>
      </c>
      <c r="D146" s="57" t="s">
        <v>718</v>
      </c>
      <c r="E146" s="60"/>
      <c r="F146" s="60"/>
      <c r="G146" s="51"/>
      <c r="H146" s="52" t="str">
        <f aca="false">SUBSTITUTE(A146," ","_")&amp;"_"&amp;SUBSTITUTE(B146," ","_")&amp;"_"&amp;SUBSTITUTE(C146," ","_")</f>
        <v>MERCEDES_BENZ_M_Class_(GLE)_1996_-_on</v>
      </c>
      <c r="I146" s="60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customFormat="false" ht="18.55" hidden="false" customHeight="false" outlineLevel="0" collapsed="false">
      <c r="A147" s="72" t="s">
        <v>30</v>
      </c>
      <c r="B147" s="50" t="s">
        <v>466</v>
      </c>
      <c r="C147" s="50" t="n">
        <v>2015</v>
      </c>
      <c r="D147" s="57" t="s">
        <v>730</v>
      </c>
      <c r="E147" s="60"/>
      <c r="F147" s="60"/>
      <c r="G147" s="51"/>
      <c r="H147" s="52" t="str">
        <f aca="false">SUBSTITUTE(A147," ","_")&amp;"_"&amp;SUBSTITUTE(B147," ","_")&amp;"_"&amp;SUBSTITUTE(C147," ","_")</f>
        <v>MERCEDES_BENZ_GLE_Coupe_2015</v>
      </c>
      <c r="I147" s="60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customFormat="false" ht="18.55" hidden="false" customHeight="false" outlineLevel="0" collapsed="false">
      <c r="A148" s="72" t="s">
        <v>30</v>
      </c>
      <c r="B148" s="50" t="s">
        <v>467</v>
      </c>
      <c r="C148" s="50"/>
      <c r="D148" s="57" t="s">
        <v>723</v>
      </c>
      <c r="E148" s="60"/>
      <c r="F148" s="60" t="n">
        <v>2003</v>
      </c>
      <c r="G148" s="51"/>
      <c r="H148" s="52" t="str">
        <f aca="false">SUBSTITUTE(A148," ","_")&amp;"_"&amp;SUBSTITUTE(B148," ","_")&amp;"_"&amp;SUBSTITUTE(C148," ","_")</f>
        <v>MERCEDES_BENZ_ML_350/500_(GLE)_</v>
      </c>
      <c r="I148" s="60" t="n">
        <v>2003</v>
      </c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customFormat="false" ht="18.55" hidden="false" customHeight="false" outlineLevel="0" collapsed="false">
      <c r="A149" s="72" t="s">
        <v>30</v>
      </c>
      <c r="B149" s="50" t="s">
        <v>468</v>
      </c>
      <c r="C149" s="50"/>
      <c r="D149" s="57" t="s">
        <v>723</v>
      </c>
      <c r="E149" s="60"/>
      <c r="F149" s="60" t="n">
        <v>2003</v>
      </c>
      <c r="G149" s="51"/>
      <c r="H149" s="52" t="str">
        <f aca="false">SUBSTITUTE(A149," ","_")&amp;"_"&amp;SUBSTITUTE(B149," ","_")&amp;"_"&amp;SUBSTITUTE(C149," ","_")</f>
        <v>MERCEDES_BENZ_GLC_(Old_GLK220)_</v>
      </c>
      <c r="I149" s="60" t="n">
        <v>2003</v>
      </c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customFormat="false" ht="18.55" hidden="false" customHeight="false" outlineLevel="0" collapsed="false">
      <c r="A150" s="72" t="s">
        <v>30</v>
      </c>
      <c r="B150" s="50" t="s">
        <v>469</v>
      </c>
      <c r="C150" s="50"/>
      <c r="D150" s="57" t="s">
        <v>723</v>
      </c>
      <c r="E150" s="60"/>
      <c r="F150" s="60" t="n">
        <v>2003</v>
      </c>
      <c r="G150" s="51"/>
      <c r="H150" s="52" t="str">
        <f aca="false">SUBSTITUTE(A150," ","_")&amp;"_"&amp;SUBSTITUTE(B150," ","_")&amp;"_"&amp;SUBSTITUTE(C150," ","_")</f>
        <v>MERCEDES_BENZ_R_Class_</v>
      </c>
      <c r="I150" s="60" t="n">
        <v>2003</v>
      </c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customFormat="false" ht="18.55" hidden="false" customHeight="false" outlineLevel="0" collapsed="false">
      <c r="A151" s="72" t="s">
        <v>30</v>
      </c>
      <c r="B151" s="50" t="s">
        <v>470</v>
      </c>
      <c r="C151" s="50" t="n">
        <v>2006</v>
      </c>
      <c r="D151" s="57" t="s">
        <v>723</v>
      </c>
      <c r="E151" s="60"/>
      <c r="F151" s="60" t="n">
        <v>2003</v>
      </c>
      <c r="G151" s="51"/>
      <c r="H151" s="52" t="str">
        <f aca="false">SUBSTITUTE(A151," ","_")&amp;"_"&amp;SUBSTITUTE(B151," ","_")&amp;"_"&amp;SUBSTITUTE(C151," ","_")</f>
        <v>MERCEDES_BENZ_S_Series_2006</v>
      </c>
      <c r="I151" s="60" t="n">
        <v>2003</v>
      </c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customFormat="false" ht="18.55" hidden="false" customHeight="false" outlineLevel="0" collapsed="false">
      <c r="A152" s="72" t="s">
        <v>30</v>
      </c>
      <c r="B152" s="50" t="s">
        <v>471</v>
      </c>
      <c r="C152" s="50"/>
      <c r="D152" s="57" t="s">
        <v>723</v>
      </c>
      <c r="E152" s="60"/>
      <c r="F152" s="60" t="n">
        <v>2003</v>
      </c>
      <c r="G152" s="51"/>
      <c r="H152" s="52" t="str">
        <f aca="false">SUBSTITUTE(A152," ","_")&amp;"_"&amp;SUBSTITUTE(B152," ","_")&amp;"_"&amp;SUBSTITUTE(C152," ","_")</f>
        <v>MERCEDES_BENZ_SL_Class_</v>
      </c>
      <c r="I152" s="60" t="n">
        <v>2003</v>
      </c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customFormat="false" ht="18.55" hidden="false" customHeight="false" outlineLevel="0" collapsed="false">
      <c r="A153" s="72" t="s">
        <v>30</v>
      </c>
      <c r="B153" s="50" t="s">
        <v>472</v>
      </c>
      <c r="C153" s="50" t="s">
        <v>63</v>
      </c>
      <c r="D153" s="57" t="s">
        <v>722</v>
      </c>
      <c r="E153" s="60"/>
      <c r="F153" s="60" t="n">
        <v>2001</v>
      </c>
      <c r="G153" s="51"/>
      <c r="H153" s="52" t="str">
        <f aca="false">SUBSTITUTE(A153," ","_")&amp;"_"&amp;SUBSTITUTE(B153," ","_")&amp;"_"&amp;SUBSTITUTE(C153," ","_")</f>
        <v>MERCEDES_BENZ_SLK_1997_-_on</v>
      </c>
      <c r="I153" s="60" t="n">
        <v>2001</v>
      </c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customFormat="false" ht="18.55" hidden="false" customHeight="false" outlineLevel="0" collapsed="false">
      <c r="A154" s="72" t="s">
        <v>30</v>
      </c>
      <c r="B154" s="50" t="s">
        <v>472</v>
      </c>
      <c r="C154" s="50" t="s">
        <v>473</v>
      </c>
      <c r="D154" s="57" t="s">
        <v>729</v>
      </c>
      <c r="E154" s="60"/>
      <c r="F154" s="60"/>
      <c r="G154" s="51"/>
      <c r="H154" s="52" t="str">
        <f aca="false">SUBSTITUTE(A154," ","_")&amp;"_"&amp;SUBSTITUTE(B154," ","_")&amp;"_"&amp;SUBSTITUTE(C154," ","_")</f>
        <v>MERCEDES_BENZ_SLK_2013_to_Present_</v>
      </c>
      <c r="I154" s="60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customFormat="false" ht="18.55" hidden="false" customHeight="false" outlineLevel="0" collapsed="false">
      <c r="A155" s="72" t="s">
        <v>30</v>
      </c>
      <c r="B155" s="50" t="s">
        <v>474</v>
      </c>
      <c r="C155" s="50" t="s">
        <v>473</v>
      </c>
      <c r="D155" s="57" t="s">
        <v>729</v>
      </c>
      <c r="E155" s="60"/>
      <c r="F155" s="60"/>
      <c r="G155" s="51"/>
      <c r="H155" s="52" t="str">
        <f aca="false">SUBSTITUTE(A155," ","_")&amp;"_"&amp;SUBSTITUTE(B155," ","_")&amp;"_"&amp;SUBSTITUTE(C155," ","_")</f>
        <v>MERCEDES_BENZ_SLS_2013_to_Present_</v>
      </c>
      <c r="I155" s="60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customFormat="false" ht="18.55" hidden="false" customHeight="false" outlineLevel="0" collapsed="false">
      <c r="A156" s="72" t="s">
        <v>30</v>
      </c>
      <c r="B156" s="50" t="s">
        <v>475</v>
      </c>
      <c r="C156" s="50" t="s">
        <v>473</v>
      </c>
      <c r="D156" s="57" t="s">
        <v>729</v>
      </c>
      <c r="E156" s="60"/>
      <c r="F156" s="60"/>
      <c r="G156" s="51"/>
      <c r="H156" s="52" t="str">
        <f aca="false">SUBSTITUTE(A156," ","_")&amp;"_"&amp;SUBSTITUTE(B156," ","_")&amp;"_"&amp;SUBSTITUTE(C156," ","_")</f>
        <v>MERCEDES_BENZ_AMG_-_GT_2013_to_Present_</v>
      </c>
      <c r="I156" s="60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customFormat="false" ht="18.55" hidden="false" customHeight="false" outlineLevel="0" collapsed="false">
      <c r="A157" s="72" t="s">
        <v>30</v>
      </c>
      <c r="B157" s="50" t="s">
        <v>476</v>
      </c>
      <c r="C157" s="50"/>
      <c r="D157" s="57"/>
      <c r="E157" s="68"/>
      <c r="F157" s="68"/>
      <c r="G157" s="51"/>
      <c r="H157" s="52" t="str">
        <f aca="false">SUBSTITUTE(A157," ","_")&amp;"_"&amp;SUBSTITUTE(B157," ","_")&amp;"_"&amp;SUBSTITUTE(C157," ","_")</f>
        <v>MERCEDES_BENZ_Viano_</v>
      </c>
      <c r="I157" s="68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customFormat="false" ht="18.55" hidden="false" customHeight="false" outlineLevel="0" collapsed="false">
      <c r="A158" s="50"/>
      <c r="B158" s="50"/>
      <c r="C158" s="50"/>
      <c r="D158" s="50"/>
      <c r="E158" s="68"/>
      <c r="F158" s="68"/>
      <c r="G158" s="51"/>
      <c r="H158" s="52" t="str">
        <f aca="false">SUBSTITUTE(A158," ","_")&amp;"_"&amp;SUBSTITUTE(B158," ","_")&amp;"_"&amp;SUBSTITUTE(C158," ","_")</f>
        <v>__</v>
      </c>
      <c r="I158" s="68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customFormat="false" ht="18.55" hidden="false" customHeight="false" outlineLevel="0" collapsed="false">
      <c r="A159" s="51"/>
      <c r="B159" s="51"/>
      <c r="C159" s="51"/>
      <c r="D159" s="51"/>
      <c r="E159" s="51"/>
      <c r="F159" s="51"/>
      <c r="G159" s="51"/>
      <c r="H159" s="52" t="str">
        <f aca="false">SUBSTITUTE(A159," ","_")&amp;"_"&amp;SUBSTITUTE(B159," ","_")&amp;"_"&amp;SUBSTITUTE(C159," ","_")</f>
        <v>__</v>
      </c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customFormat="false" ht="18.55" hidden="false" customHeight="false" outlineLevel="0" collapsed="false">
      <c r="A160" s="72" t="s">
        <v>31</v>
      </c>
      <c r="C160" s="51"/>
      <c r="D160" s="51"/>
      <c r="E160" s="51"/>
      <c r="F160" s="51"/>
      <c r="G160" s="51"/>
      <c r="H160" s="52" t="str">
        <f aca="false">SUBSTITUTE(A160," ","_")&amp;"_"&amp;SUBSTITUTE(B160," ","_")&amp;"_"&amp;SUBSTITUTE(C160," ","_")</f>
        <v>MITSUBISHI__</v>
      </c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customFormat="false" ht="18.55" hidden="false" customHeight="false" outlineLevel="0" collapsed="false">
      <c r="A161" s="51"/>
      <c r="B161" s="51"/>
      <c r="C161" s="51"/>
      <c r="D161" s="51"/>
      <c r="E161" s="51"/>
      <c r="F161" s="51"/>
      <c r="G161" s="51"/>
      <c r="H161" s="52" t="str">
        <f aca="false">SUBSTITUTE(A161," ","_")&amp;"_"&amp;SUBSTITUTE(B161," ","_")&amp;"_"&amp;SUBSTITUTE(C161," ","_")</f>
        <v>__</v>
      </c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customFormat="false" ht="18.55" hidden="false" customHeight="false" outlineLevel="0" collapsed="false">
      <c r="A162" s="50" t="s">
        <v>801</v>
      </c>
      <c r="B162" s="50" t="s">
        <v>788</v>
      </c>
      <c r="C162" s="50" t="s">
        <v>790</v>
      </c>
      <c r="D162" s="50" t="s">
        <v>791</v>
      </c>
      <c r="E162" s="50" t="s">
        <v>792</v>
      </c>
      <c r="F162" s="50"/>
      <c r="G162" s="51"/>
      <c r="H162" s="52" t="str">
        <f aca="false">SUBSTITUTE(A162," ","_")&amp;"_"&amp;SUBSTITUTE(B162," ","_")&amp;"_"&amp;SUBSTITUTE(C162," ","_")</f>
        <v>Brand__Make_Year_Model</v>
      </c>
      <c r="I162" s="50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customFormat="false" ht="18.55" hidden="false" customHeight="false" outlineLevel="0" collapsed="false">
      <c r="A163" s="50"/>
      <c r="B163" s="50"/>
      <c r="C163" s="55"/>
      <c r="D163" s="55"/>
      <c r="E163" s="55"/>
      <c r="F163" s="55"/>
      <c r="G163" s="51"/>
      <c r="H163" s="52" t="str">
        <f aca="false">SUBSTITUTE(A163," ","_")&amp;"_"&amp;SUBSTITUTE(B163," ","_")&amp;"_"&amp;SUBSTITUTE(C163," ","_")</f>
        <v>__</v>
      </c>
      <c r="I163" s="55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customFormat="false" ht="18.55" hidden="false" customHeight="false" outlineLevel="0" collapsed="false">
      <c r="A164" s="72" t="s">
        <v>31</v>
      </c>
      <c r="B164" s="57" t="s">
        <v>514</v>
      </c>
      <c r="C164" s="70" t="s">
        <v>185</v>
      </c>
      <c r="D164" s="70" t="s">
        <v>718</v>
      </c>
      <c r="E164" s="70" t="s">
        <v>797</v>
      </c>
      <c r="F164" s="70" t="n">
        <v>1996</v>
      </c>
      <c r="G164" s="51"/>
      <c r="H164" s="52" t="str">
        <f aca="false">SUBSTITUTE(A164," ","_")&amp;"_"&amp;SUBSTITUTE(B164," ","_")&amp;"_"&amp;SUBSTITUTE(C164," ","_")</f>
        <v>MITSUBISHI_Adventure_GLX_1999_-_on</v>
      </c>
      <c r="I164" s="70" t="n">
        <v>1996</v>
      </c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customFormat="false" ht="18.55" hidden="false" customHeight="false" outlineLevel="0" collapsed="false">
      <c r="A165" s="72" t="s">
        <v>31</v>
      </c>
      <c r="B165" s="57" t="s">
        <v>515</v>
      </c>
      <c r="C165" s="70" t="s">
        <v>185</v>
      </c>
      <c r="D165" s="70" t="s">
        <v>718</v>
      </c>
      <c r="E165" s="73"/>
      <c r="F165" s="73"/>
      <c r="G165" s="51"/>
      <c r="H165" s="52" t="str">
        <f aca="false">SUBSTITUTE(A165," ","_")&amp;"_"&amp;SUBSTITUTE(B165," ","_")&amp;"_"&amp;SUBSTITUTE(C165," ","_")</f>
        <v>MITSUBISHI_Adventure_GX_1999_-_on</v>
      </c>
      <c r="I165" s="73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customFormat="false" ht="18.55" hidden="false" customHeight="false" outlineLevel="0" collapsed="false">
      <c r="A166" s="72" t="s">
        <v>31</v>
      </c>
      <c r="B166" s="57" t="s">
        <v>516</v>
      </c>
      <c r="C166" s="70" t="s">
        <v>185</v>
      </c>
      <c r="D166" s="70" t="s">
        <v>718</v>
      </c>
      <c r="E166" s="73"/>
      <c r="F166" s="73"/>
      <c r="G166" s="51"/>
      <c r="H166" s="52" t="str">
        <f aca="false">SUBSTITUTE(A166," ","_")&amp;"_"&amp;SUBSTITUTE(B166," ","_")&amp;"_"&amp;SUBSTITUTE(C166," ","_")</f>
        <v>MITSUBISHI_Adventure_GLS_Sports_1999_-_on</v>
      </c>
      <c r="I166" s="73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customFormat="false" ht="18.55" hidden="false" customHeight="false" outlineLevel="0" collapsed="false">
      <c r="A167" s="72" t="s">
        <v>31</v>
      </c>
      <c r="B167" s="57" t="s">
        <v>517</v>
      </c>
      <c r="C167" s="70" t="s">
        <v>185</v>
      </c>
      <c r="D167" s="70" t="s">
        <v>718</v>
      </c>
      <c r="E167" s="71"/>
      <c r="F167" s="71"/>
      <c r="G167" s="51"/>
      <c r="H167" s="52" t="str">
        <f aca="false">SUBSTITUTE(A167," ","_")&amp;"_"&amp;SUBSTITUTE(B167," ","_")&amp;"_"&amp;SUBSTITUTE(C167," ","_")</f>
        <v>MITSUBISHI_Adventure_Super_Sports__1999_-_on</v>
      </c>
      <c r="I167" s="7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customFormat="false" ht="18.55" hidden="false" customHeight="false" outlineLevel="0" collapsed="false">
      <c r="A168" s="72" t="s">
        <v>31</v>
      </c>
      <c r="B168" s="50" t="s">
        <v>518</v>
      </c>
      <c r="C168" s="67"/>
      <c r="D168" s="55"/>
      <c r="E168" s="55"/>
      <c r="F168" s="55"/>
      <c r="G168" s="51"/>
      <c r="H168" s="52" t="str">
        <f aca="false">SUBSTITUTE(A168," ","_")&amp;"_"&amp;SUBSTITUTE(B168," ","_")&amp;"_"&amp;SUBSTITUTE(C168," ","_")</f>
        <v>MITSUBISHI_ASX_2.0_GLX_MT_</v>
      </c>
      <c r="I168" s="55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customFormat="false" ht="18.55" hidden="false" customHeight="false" outlineLevel="0" collapsed="false">
      <c r="A169" s="72" t="s">
        <v>31</v>
      </c>
      <c r="B169" s="50" t="s">
        <v>519</v>
      </c>
      <c r="C169" s="57" t="n">
        <v>2011</v>
      </c>
      <c r="D169" s="60" t="s">
        <v>727</v>
      </c>
      <c r="E169" s="60" t="s">
        <v>798</v>
      </c>
      <c r="F169" s="60" t="n">
        <v>1983</v>
      </c>
      <c r="G169" s="51"/>
      <c r="H169" s="52" t="str">
        <f aca="false">SUBSTITUTE(A169," ","_")&amp;"_"&amp;SUBSTITUTE(B169," ","_")&amp;"_"&amp;SUBSTITUTE(C169," ","_")</f>
        <v>MITSUBISHI_ASX_2.0_GLS_4X2_CVT_2011</v>
      </c>
      <c r="I169" s="60" t="n">
        <v>1983</v>
      </c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customFormat="false" ht="18.55" hidden="false" customHeight="false" outlineLevel="0" collapsed="false">
      <c r="A170" s="72" t="s">
        <v>31</v>
      </c>
      <c r="B170" s="50" t="s">
        <v>520</v>
      </c>
      <c r="C170" s="57"/>
      <c r="D170" s="68"/>
      <c r="E170" s="68"/>
      <c r="F170" s="68"/>
      <c r="G170" s="51"/>
      <c r="H170" s="52" t="str">
        <f aca="false">SUBSTITUTE(A170," ","_")&amp;"_"&amp;SUBSTITUTE(B170," ","_")&amp;"_"&amp;SUBSTITUTE(C170," ","_")</f>
        <v>MITSUBISHI_ASX_2.0_GLS_4X4_CVT_</v>
      </c>
      <c r="I170" s="68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customFormat="false" ht="18.55" hidden="false" customHeight="false" outlineLevel="0" collapsed="false">
      <c r="A171" s="72" t="s">
        <v>31</v>
      </c>
      <c r="B171" s="50" t="s">
        <v>521</v>
      </c>
      <c r="C171" s="50" t="s">
        <v>75</v>
      </c>
      <c r="D171" s="68" t="s">
        <v>731</v>
      </c>
      <c r="E171" s="68" t="s">
        <v>750</v>
      </c>
      <c r="F171" s="68"/>
      <c r="G171" s="51"/>
      <c r="H171" s="52" t="str">
        <f aca="false">SUBSTITUTE(A171," ","_")&amp;"_"&amp;SUBSTITUTE(B171," ","_")&amp;"_"&amp;SUBSTITUTE(C171," ","_")</f>
        <v>MITSUBISHI_Endeavor__2007_-_on</v>
      </c>
      <c r="I171" s="68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customFormat="false" ht="18.55" hidden="false" customHeight="false" outlineLevel="0" collapsed="false">
      <c r="A172" s="72" t="s">
        <v>31</v>
      </c>
      <c r="B172" s="50" t="s">
        <v>522</v>
      </c>
      <c r="C172" s="50"/>
      <c r="D172" s="50" t="s">
        <v>728</v>
      </c>
      <c r="E172" s="50" t="s">
        <v>805</v>
      </c>
      <c r="F172" s="50" t="n">
        <v>1995</v>
      </c>
      <c r="G172" s="51"/>
      <c r="H172" s="52" t="str">
        <f aca="false">SUBSTITUTE(A172," ","_")&amp;"_"&amp;SUBSTITUTE(B172," ","_")&amp;"_"&amp;SUBSTITUTE(C172," ","_")</f>
        <v>MITSUBISHI_Eclipse_GT_</v>
      </c>
      <c r="I172" s="50" t="n">
        <v>1995</v>
      </c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customFormat="false" ht="18.55" hidden="false" customHeight="false" outlineLevel="0" collapsed="false">
      <c r="A173" s="72" t="s">
        <v>31</v>
      </c>
      <c r="B173" s="50" t="s">
        <v>523</v>
      </c>
      <c r="C173" s="50"/>
      <c r="D173" s="50" t="s">
        <v>718</v>
      </c>
      <c r="E173" s="50" t="s">
        <v>797</v>
      </c>
      <c r="F173" s="50" t="n">
        <v>1996</v>
      </c>
      <c r="G173" s="51"/>
      <c r="H173" s="52" t="str">
        <f aca="false">SUBSTITUTE(A173," ","_")&amp;"_"&amp;SUBSTITUTE(B173," ","_")&amp;"_"&amp;SUBSTITUTE(C173," ","_")</f>
        <v>MITSUBISHI_Exceed_(Diesel)_</v>
      </c>
      <c r="I173" s="50" t="n">
        <v>1996</v>
      </c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customFormat="false" ht="18.55" hidden="false" customHeight="false" outlineLevel="0" collapsed="false">
      <c r="A174" s="72" t="s">
        <v>31</v>
      </c>
      <c r="B174" s="50" t="s">
        <v>524</v>
      </c>
      <c r="C174" s="55"/>
      <c r="D174" s="55" t="s">
        <v>732</v>
      </c>
      <c r="E174" s="55" t="s">
        <v>798</v>
      </c>
      <c r="F174" s="55" t="n">
        <v>1983</v>
      </c>
      <c r="G174" s="51"/>
      <c r="H174" s="52" t="str">
        <f aca="false">SUBSTITUTE(A174," ","_")&amp;"_"&amp;SUBSTITUTE(B174," ","_")&amp;"_"&amp;SUBSTITUTE(C174," ","_")</f>
        <v>MITSUBISHI_Exceed_(Gasoline)_</v>
      </c>
      <c r="I174" s="55" t="n">
        <v>1983</v>
      </c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customFormat="false" ht="18.55" hidden="false" customHeight="false" outlineLevel="0" collapsed="false">
      <c r="A175" s="72" t="s">
        <v>31</v>
      </c>
      <c r="B175" s="57" t="s">
        <v>525</v>
      </c>
      <c r="C175" s="70" t="s">
        <v>75</v>
      </c>
      <c r="D175" s="70" t="s">
        <v>719</v>
      </c>
      <c r="E175" s="70" t="s">
        <v>798</v>
      </c>
      <c r="F175" s="70" t="n">
        <v>1983</v>
      </c>
      <c r="G175" s="51"/>
      <c r="H175" s="52" t="str">
        <f aca="false">SUBSTITUTE(A175," ","_")&amp;"_"&amp;SUBSTITUTE(B175," ","_")&amp;"_"&amp;SUBSTITUTE(C175," ","_")</f>
        <v>MITSUBISHI_Fuzion_GLS_Sports__2007_-_on</v>
      </c>
      <c r="I175" s="70" t="n">
        <v>1983</v>
      </c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customFormat="false" ht="18.55" hidden="false" customHeight="false" outlineLevel="0" collapsed="false">
      <c r="A176" s="72" t="s">
        <v>31</v>
      </c>
      <c r="B176" s="57" t="s">
        <v>526</v>
      </c>
      <c r="C176" s="71"/>
      <c r="D176" s="71"/>
      <c r="E176" s="71"/>
      <c r="F176" s="71"/>
      <c r="G176" s="51"/>
      <c r="H176" s="52" t="str">
        <f aca="false">SUBSTITUTE(A176," ","_")&amp;"_"&amp;SUBSTITUTE(B176," ","_")&amp;"_"&amp;SUBSTITUTE(C176," ","_")</f>
        <v>MITSUBISHI_Fuzion_GLX_</v>
      </c>
      <c r="I176" s="7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customFormat="false" ht="18.55" hidden="false" customHeight="false" outlineLevel="0" collapsed="false">
      <c r="A177" s="72" t="s">
        <v>31</v>
      </c>
      <c r="B177" s="50" t="s">
        <v>527</v>
      </c>
      <c r="C177" s="68" t="s">
        <v>175</v>
      </c>
      <c r="D177" s="68" t="s">
        <v>728</v>
      </c>
      <c r="E177" s="68" t="s">
        <v>805</v>
      </c>
      <c r="F177" s="68" t="n">
        <v>1995</v>
      </c>
      <c r="G177" s="51"/>
      <c r="H177" s="52" t="str">
        <f aca="false">SUBSTITUTE(A177," ","_")&amp;"_"&amp;SUBSTITUTE(B177," ","_")&amp;"_"&amp;SUBSTITUTE(C177," ","_")</f>
        <v>MITSUBISHI_Galant_1989_-_on</v>
      </c>
      <c r="I177" s="68" t="n">
        <v>1995</v>
      </c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customFormat="false" ht="18.55" hidden="false" customHeight="false" outlineLevel="0" collapsed="false">
      <c r="A178" s="72" t="s">
        <v>31</v>
      </c>
      <c r="B178" s="50" t="s">
        <v>528</v>
      </c>
      <c r="C178" s="50" t="n">
        <v>2006</v>
      </c>
      <c r="D178" s="50" t="s">
        <v>728</v>
      </c>
      <c r="E178" s="50" t="s">
        <v>805</v>
      </c>
      <c r="F178" s="50" t="n">
        <v>1995</v>
      </c>
      <c r="G178" s="51"/>
      <c r="H178" s="52" t="str">
        <f aca="false">SUBSTITUTE(A178," ","_")&amp;"_"&amp;SUBSTITUTE(B178," ","_")&amp;"_"&amp;SUBSTITUTE(C178," ","_")</f>
        <v>MITSUBISHI_Galant_(2.4_Mivec)_2006</v>
      </c>
      <c r="I178" s="50" t="n">
        <v>1995</v>
      </c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customFormat="false" ht="18.55" hidden="false" customHeight="false" outlineLevel="0" collapsed="false">
      <c r="A179" s="72" t="s">
        <v>31</v>
      </c>
      <c r="B179" s="50" t="s">
        <v>529</v>
      </c>
      <c r="C179" s="50" t="s">
        <v>223</v>
      </c>
      <c r="D179" s="50" t="s">
        <v>719</v>
      </c>
      <c r="E179" s="50" t="s">
        <v>798</v>
      </c>
      <c r="F179" s="50" t="n">
        <v>1983</v>
      </c>
      <c r="G179" s="51"/>
      <c r="H179" s="52" t="str">
        <f aca="false">SUBSTITUTE(A179," ","_")&amp;"_"&amp;SUBSTITUTE(B179," ","_")&amp;"_"&amp;SUBSTITUTE(C179," ","_")</f>
        <v>MITSUBISHI_Grandis_2005_-_on</v>
      </c>
      <c r="I179" s="50" t="n">
        <v>1983</v>
      </c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customFormat="false" ht="18.55" hidden="false" customHeight="false" outlineLevel="0" collapsed="false">
      <c r="A180" s="50"/>
      <c r="B180" s="50"/>
      <c r="C180" s="50"/>
      <c r="D180" s="50"/>
      <c r="E180" s="50"/>
      <c r="F180" s="50"/>
      <c r="G180" s="51"/>
      <c r="H180" s="52" t="str">
        <f aca="false">SUBSTITUTE(A180," ","_")&amp;"_"&amp;SUBSTITUTE(B180," ","_")&amp;"_"&amp;SUBSTITUTE(C180," ","_")</f>
        <v>__</v>
      </c>
      <c r="I180" s="50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customFormat="false" ht="18.55" hidden="false" customHeight="false" outlineLevel="0" collapsed="false">
      <c r="A181" s="51"/>
      <c r="B181" s="51"/>
      <c r="C181" s="51"/>
      <c r="D181" s="51"/>
      <c r="E181" s="51"/>
      <c r="F181" s="51"/>
      <c r="G181" s="51"/>
      <c r="H181" s="52" t="str">
        <f aca="false">SUBSTITUTE(A181," ","_")&amp;"_"&amp;SUBSTITUTE(B181," ","_")&amp;"_"&amp;SUBSTITUTE(C181," ","_")</f>
        <v>__</v>
      </c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customFormat="false" ht="18.55" hidden="false" customHeight="false" outlineLevel="0" collapsed="false">
      <c r="A182" s="72" t="s">
        <v>28</v>
      </c>
      <c r="C182" s="51"/>
      <c r="D182" s="51"/>
      <c r="E182" s="51"/>
      <c r="F182" s="51"/>
      <c r="G182" s="51"/>
      <c r="H182" s="52" t="str">
        <f aca="false">SUBSTITUTE(A182," ","_")&amp;"_"&amp;SUBSTITUTE(B182," ","_")&amp;"_"&amp;SUBSTITUTE(C182," ","_")</f>
        <v>MASERATI__</v>
      </c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customFormat="false" ht="18.55" hidden="false" customHeight="false" outlineLevel="0" collapsed="false">
      <c r="A183" s="51"/>
      <c r="B183" s="51"/>
      <c r="C183" s="51"/>
      <c r="D183" s="51"/>
      <c r="E183" s="51"/>
      <c r="F183" s="51"/>
      <c r="G183" s="51"/>
      <c r="H183" s="52" t="str">
        <f aca="false">SUBSTITUTE(A183," ","_")&amp;"_"&amp;SUBSTITUTE(B183," ","_")&amp;"_"&amp;SUBSTITUTE(C183," ","_")</f>
        <v>__</v>
      </c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customFormat="false" ht="18.55" hidden="false" customHeight="false" outlineLevel="0" collapsed="false">
      <c r="A184" s="50" t="s">
        <v>801</v>
      </c>
      <c r="B184" s="50" t="s">
        <v>788</v>
      </c>
      <c r="C184" s="50" t="s">
        <v>790</v>
      </c>
      <c r="D184" s="50" t="s">
        <v>791</v>
      </c>
      <c r="E184" s="50" t="s">
        <v>792</v>
      </c>
      <c r="F184" s="50"/>
      <c r="G184" s="51"/>
      <c r="H184" s="52" t="str">
        <f aca="false">SUBSTITUTE(A184," ","_")&amp;"_"&amp;SUBSTITUTE(B184," ","_")&amp;"_"&amp;SUBSTITUTE(C184," ","_")</f>
        <v>Brand__Make_Year_Model</v>
      </c>
      <c r="I184" s="50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customFormat="false" ht="18.55" hidden="false" customHeight="false" outlineLevel="0" collapsed="false">
      <c r="A185" s="50"/>
      <c r="B185" s="50"/>
      <c r="C185" s="50"/>
      <c r="D185" s="50"/>
      <c r="E185" s="50"/>
      <c r="F185" s="50"/>
      <c r="G185" s="51"/>
      <c r="H185" s="52" t="str">
        <f aca="false">SUBSTITUTE(A185," ","_")&amp;"_"&amp;SUBSTITUTE(B185," ","_")&amp;"_"&amp;SUBSTITUTE(C185," ","_")</f>
        <v>__</v>
      </c>
      <c r="I185" s="50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customFormat="false" ht="18.55" hidden="false" customHeight="false" outlineLevel="0" collapsed="false">
      <c r="A186" s="72" t="s">
        <v>28</v>
      </c>
      <c r="B186" s="50" t="s">
        <v>425</v>
      </c>
      <c r="C186" s="50" t="s">
        <v>426</v>
      </c>
      <c r="D186" s="57" t="s">
        <v>723</v>
      </c>
      <c r="E186" s="58" t="s">
        <v>839</v>
      </c>
      <c r="F186" s="58" t="n">
        <v>2003</v>
      </c>
      <c r="G186" s="51"/>
      <c r="H186" s="52" t="str">
        <f aca="false">SUBSTITUTE(A186," ","_")&amp;"_"&amp;SUBSTITUTE(B186," ","_")&amp;"_"&amp;SUBSTITUTE(C186," ","_")</f>
        <v>MASERATI_Quattroporte_2003_-_2012_</v>
      </c>
      <c r="I186" s="58" t="n">
        <v>2003</v>
      </c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customFormat="false" ht="18.55" hidden="false" customHeight="false" outlineLevel="0" collapsed="false">
      <c r="A187" s="72" t="s">
        <v>28</v>
      </c>
      <c r="B187" s="50" t="s">
        <v>425</v>
      </c>
      <c r="C187" s="50" t="s">
        <v>427</v>
      </c>
      <c r="D187" s="57" t="s">
        <v>723</v>
      </c>
      <c r="E187" s="59" t="s">
        <v>840</v>
      </c>
      <c r="F187" s="59" t="n">
        <v>2003</v>
      </c>
      <c r="G187" s="51"/>
      <c r="H187" s="52" t="str">
        <f aca="false">SUBSTITUTE(A187," ","_")&amp;"_"&amp;SUBSTITUTE(B187," ","_")&amp;"_"&amp;SUBSTITUTE(C187," ","_")</f>
        <v>MASERATI_Quattroporte_2013_-_on</v>
      </c>
      <c r="I187" s="59" t="n">
        <v>2003</v>
      </c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customFormat="false" ht="18.55" hidden="false" customHeight="false" outlineLevel="0" collapsed="false">
      <c r="A188" s="72" t="s">
        <v>28</v>
      </c>
      <c r="B188" s="50" t="s">
        <v>428</v>
      </c>
      <c r="C188" s="50" t="s">
        <v>285</v>
      </c>
      <c r="D188" s="57" t="s">
        <v>723</v>
      </c>
      <c r="E188" s="59" t="s">
        <v>841</v>
      </c>
      <c r="F188" s="59" t="n">
        <v>2003</v>
      </c>
      <c r="G188" s="51"/>
      <c r="H188" s="52" t="str">
        <f aca="false">SUBSTITUTE(A188," ","_")&amp;"_"&amp;SUBSTITUTE(B188," ","_")&amp;"_"&amp;SUBSTITUTE(C188," ","_")</f>
        <v>MASERATI_Gran_Turismo_2007_-_on_</v>
      </c>
      <c r="I188" s="59" t="n">
        <v>2003</v>
      </c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customFormat="false" ht="18.55" hidden="false" customHeight="false" outlineLevel="0" collapsed="false">
      <c r="A189" s="72" t="s">
        <v>28</v>
      </c>
      <c r="B189" s="50" t="s">
        <v>429</v>
      </c>
      <c r="C189" s="50" t="s">
        <v>427</v>
      </c>
      <c r="D189" s="57" t="s">
        <v>723</v>
      </c>
      <c r="E189" s="60"/>
      <c r="F189" s="60" t="n">
        <v>2003</v>
      </c>
      <c r="G189" s="51"/>
      <c r="H189" s="52" t="str">
        <f aca="false">SUBSTITUTE(A189," ","_")&amp;"_"&amp;SUBSTITUTE(B189," ","_")&amp;"_"&amp;SUBSTITUTE(C189," ","_")</f>
        <v>MASERATI_Ghibu_(M157)_2013_-_on</v>
      </c>
      <c r="I189" s="60" t="n">
        <v>2003</v>
      </c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customFormat="false" ht="18.55" hidden="false" customHeight="false" outlineLevel="0" collapsed="false">
      <c r="A190" s="50"/>
      <c r="B190" s="50"/>
      <c r="C190" s="50"/>
      <c r="D190" s="50"/>
      <c r="E190" s="50"/>
      <c r="F190" s="50"/>
      <c r="G190" s="51"/>
      <c r="H190" s="52" t="str">
        <f aca="false">SUBSTITUTE(A190," ","_")&amp;"_"&amp;SUBSTITUTE(B190," ","_")&amp;"_"&amp;SUBSTITUTE(C190," ","_")</f>
        <v>__</v>
      </c>
      <c r="I190" s="50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customFormat="false" ht="18.55" hidden="false" customHeight="false" outlineLevel="0" collapsed="false">
      <c r="A191" s="51"/>
      <c r="B191" s="51"/>
      <c r="C191" s="51"/>
      <c r="D191" s="51"/>
      <c r="E191" s="51"/>
      <c r="F191" s="51"/>
      <c r="G191" s="51"/>
      <c r="H191" s="52" t="str">
        <f aca="false">SUBSTITUTE(A191," ","_")&amp;"_"&amp;SUBSTITUTE(B191," ","_")&amp;"_"&amp;SUBSTITUTE(C191," ","_")</f>
        <v>__</v>
      </c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customFormat="false" ht="18.55" hidden="false" customHeight="false" outlineLevel="0" collapsed="false">
      <c r="A192" s="72" t="s">
        <v>29</v>
      </c>
      <c r="C192" s="51"/>
      <c r="D192" s="51"/>
      <c r="E192" s="51"/>
      <c r="F192" s="51"/>
      <c r="G192" s="51"/>
      <c r="H192" s="52" t="str">
        <f aca="false">SUBSTITUTE(A192," ","_")&amp;"_"&amp;SUBSTITUTE(B192," ","_")&amp;"_"&amp;SUBSTITUTE(C192," ","_")</f>
        <v>MAZDA__</v>
      </c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customFormat="false" ht="18.55" hidden="false" customHeight="false" outlineLevel="0" collapsed="false">
      <c r="A193" s="51"/>
      <c r="B193" s="51"/>
      <c r="C193" s="51"/>
      <c r="D193" s="51"/>
      <c r="E193" s="51"/>
      <c r="F193" s="51"/>
      <c r="G193" s="51"/>
      <c r="H193" s="52" t="str">
        <f aca="false">SUBSTITUTE(A193," ","_")&amp;"_"&amp;SUBSTITUTE(B193," ","_")&amp;"_"&amp;SUBSTITUTE(C193," ","_")</f>
        <v>__</v>
      </c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customFormat="false" ht="18.55" hidden="false" customHeight="false" outlineLevel="0" collapsed="false">
      <c r="A194" s="50" t="s">
        <v>801</v>
      </c>
      <c r="B194" s="50" t="s">
        <v>788</v>
      </c>
      <c r="C194" s="50" t="s">
        <v>790</v>
      </c>
      <c r="D194" s="50" t="s">
        <v>791</v>
      </c>
      <c r="E194" s="50" t="s">
        <v>792</v>
      </c>
      <c r="F194" s="50"/>
      <c r="G194" s="51"/>
      <c r="H194" s="52" t="str">
        <f aca="false">SUBSTITUTE(A194," ","_")&amp;"_"&amp;SUBSTITUTE(B194," ","_")&amp;"_"&amp;SUBSTITUTE(C194," ","_")</f>
        <v>Brand__Make_Year_Model</v>
      </c>
      <c r="I194" s="50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customFormat="false" ht="18.55" hidden="false" customHeight="false" outlineLevel="0" collapsed="false">
      <c r="A195" s="50"/>
      <c r="B195" s="50"/>
      <c r="C195" s="50"/>
      <c r="D195" s="50"/>
      <c r="E195" s="50"/>
      <c r="F195" s="50"/>
      <c r="G195" s="51"/>
      <c r="H195" s="52" t="str">
        <f aca="false">SUBSTITUTE(A195," ","_")&amp;"_"&amp;SUBSTITUTE(B195," ","_")&amp;"_"&amp;SUBSTITUTE(C195," ","_")</f>
        <v>__</v>
      </c>
      <c r="I195" s="50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customFormat="false" ht="18.55" hidden="false" customHeight="false" outlineLevel="0" collapsed="false">
      <c r="A196" s="72" t="s">
        <v>29</v>
      </c>
      <c r="B196" s="50" t="n">
        <v>323</v>
      </c>
      <c r="C196" s="50" t="s">
        <v>430</v>
      </c>
      <c r="D196" s="50" t="s">
        <v>719</v>
      </c>
      <c r="E196" s="50" t="s">
        <v>798</v>
      </c>
      <c r="F196" s="50" t="n">
        <v>1983</v>
      </c>
      <c r="G196" s="51"/>
      <c r="H196" s="52" t="str">
        <f aca="false">SUBSTITUTE(A196," ","_")&amp;"_"&amp;SUBSTITUTE(B196," ","_")&amp;"_"&amp;SUBSTITUTE(C196," ","_")</f>
        <v>MAZDA_323_1993_-_on</v>
      </c>
      <c r="I196" s="50" t="n">
        <v>1983</v>
      </c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customFormat="false" ht="18.55" hidden="false" customHeight="false" outlineLevel="0" collapsed="false">
      <c r="A197" s="72" t="s">
        <v>29</v>
      </c>
      <c r="B197" s="50" t="n">
        <v>626</v>
      </c>
      <c r="C197" s="50" t="s">
        <v>430</v>
      </c>
      <c r="D197" s="50" t="s">
        <v>728</v>
      </c>
      <c r="E197" s="50" t="s">
        <v>805</v>
      </c>
      <c r="F197" s="50" t="n">
        <v>1995</v>
      </c>
      <c r="G197" s="51"/>
      <c r="H197" s="52" t="str">
        <f aca="false">SUBSTITUTE(A197," ","_")&amp;"_"&amp;SUBSTITUTE(B197," ","_")&amp;"_"&amp;SUBSTITUTE(C197," ","_")</f>
        <v>MAZDA_626_1993_-_on</v>
      </c>
      <c r="I197" s="50" t="n">
        <v>1995</v>
      </c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customFormat="false" ht="18.55" hidden="false" customHeight="false" outlineLevel="0" collapsed="false">
      <c r="A198" s="72" t="s">
        <v>29</v>
      </c>
      <c r="B198" s="50" t="s">
        <v>431</v>
      </c>
      <c r="C198" s="50"/>
      <c r="D198" s="50" t="s">
        <v>719</v>
      </c>
      <c r="E198" s="50" t="s">
        <v>798</v>
      </c>
      <c r="F198" s="50" t="n">
        <v>1983</v>
      </c>
      <c r="G198" s="51"/>
      <c r="H198" s="52" t="str">
        <f aca="false">SUBSTITUTE(A198," ","_")&amp;"_"&amp;SUBSTITUTE(B198," ","_")&amp;"_"&amp;SUBSTITUTE(C198," ","_")</f>
        <v>MAZDA_Astina_</v>
      </c>
      <c r="I198" s="50" t="n">
        <v>1983</v>
      </c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customFormat="false" ht="18.55" hidden="false" customHeight="false" outlineLevel="0" collapsed="false">
      <c r="A199" s="72" t="s">
        <v>29</v>
      </c>
      <c r="B199" s="50" t="s">
        <v>432</v>
      </c>
      <c r="C199" s="50" t="s">
        <v>433</v>
      </c>
      <c r="D199" s="50" t="s">
        <v>718</v>
      </c>
      <c r="E199" s="50" t="s">
        <v>797</v>
      </c>
      <c r="F199" s="50" t="n">
        <v>1996</v>
      </c>
      <c r="G199" s="51"/>
      <c r="H199" s="52" t="str">
        <f aca="false">SUBSTITUTE(A199," ","_")&amp;"_"&amp;SUBSTITUTE(B199," ","_")&amp;"_"&amp;SUBSTITUTE(C199," ","_")</f>
        <v>MAZDA_B2200_Pick-up_1989_-_1986_</v>
      </c>
      <c r="I199" s="50" t="n">
        <v>1996</v>
      </c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customFormat="false" ht="18.55" hidden="false" customHeight="false" outlineLevel="0" collapsed="false">
      <c r="A200" s="72" t="s">
        <v>29</v>
      </c>
      <c r="B200" s="50" t="s">
        <v>434</v>
      </c>
      <c r="C200" s="50" t="s">
        <v>175</v>
      </c>
      <c r="D200" s="50" t="s">
        <v>718</v>
      </c>
      <c r="E200" s="50" t="s">
        <v>797</v>
      </c>
      <c r="F200" s="50" t="n">
        <v>1996</v>
      </c>
      <c r="G200" s="51"/>
      <c r="H200" s="52" t="str">
        <f aca="false">SUBSTITUTE(A200," ","_")&amp;"_"&amp;SUBSTITUTE(B200," ","_")&amp;"_"&amp;SUBSTITUTE(C200," ","_")</f>
        <v>MAZDA_B2500_Pick-up_1989_-_on</v>
      </c>
      <c r="I200" s="50" t="n">
        <v>1996</v>
      </c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customFormat="false" ht="18.55" hidden="false" customHeight="false" outlineLevel="0" collapsed="false">
      <c r="A201" s="72" t="s">
        <v>29</v>
      </c>
      <c r="B201" s="50" t="s">
        <v>435</v>
      </c>
      <c r="C201" s="50"/>
      <c r="D201" s="50" t="s">
        <v>718</v>
      </c>
      <c r="E201" s="50" t="s">
        <v>803</v>
      </c>
      <c r="F201" s="50" t="n">
        <v>1998</v>
      </c>
      <c r="G201" s="51"/>
      <c r="H201" s="52" t="str">
        <f aca="false">SUBSTITUTE(A201," ","_")&amp;"_"&amp;SUBSTITUTE(B201," ","_")&amp;"_"&amp;SUBSTITUTE(C201," ","_")</f>
        <v>MAZDA_BT50_</v>
      </c>
      <c r="I201" s="50" t="n">
        <v>1998</v>
      </c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customFormat="false" ht="18.55" hidden="false" customHeight="false" outlineLevel="0" collapsed="false">
      <c r="A202" s="72" t="s">
        <v>29</v>
      </c>
      <c r="B202" s="50" t="s">
        <v>436</v>
      </c>
      <c r="C202" s="50"/>
      <c r="D202" s="50" t="s">
        <v>727</v>
      </c>
      <c r="E202" s="50" t="s">
        <v>798</v>
      </c>
      <c r="F202" s="50" t="n">
        <v>1983</v>
      </c>
      <c r="G202" s="51"/>
      <c r="H202" s="52" t="str">
        <f aca="false">SUBSTITUTE(A202," ","_")&amp;"_"&amp;SUBSTITUTE(B202," ","_")&amp;"_"&amp;SUBSTITUTE(C202," ","_")</f>
        <v>MAZDA_CX-7_</v>
      </c>
      <c r="I202" s="50" t="n">
        <v>1983</v>
      </c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customFormat="false" ht="18.55" hidden="false" customHeight="false" outlineLevel="0" collapsed="false">
      <c r="A203" s="72" t="s">
        <v>29</v>
      </c>
      <c r="B203" s="50" t="s">
        <v>437</v>
      </c>
      <c r="C203" s="50" t="s">
        <v>75</v>
      </c>
      <c r="D203" s="50" t="s">
        <v>728</v>
      </c>
      <c r="E203" s="50" t="s">
        <v>805</v>
      </c>
      <c r="F203" s="50" t="n">
        <v>1995</v>
      </c>
      <c r="G203" s="51"/>
      <c r="H203" s="52" t="str">
        <f aca="false">SUBSTITUTE(A203," ","_")&amp;"_"&amp;SUBSTITUTE(B203," ","_")&amp;"_"&amp;SUBSTITUTE(C203," ","_")</f>
        <v>MAZDA_CX9_2007_-_on</v>
      </c>
      <c r="I203" s="50" t="n">
        <v>1995</v>
      </c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customFormat="false" ht="18.55" hidden="false" customHeight="false" outlineLevel="0" collapsed="false">
      <c r="A204" s="72" t="s">
        <v>29</v>
      </c>
      <c r="B204" s="50" t="s">
        <v>438</v>
      </c>
      <c r="C204" s="50"/>
      <c r="D204" s="50" t="s">
        <v>720</v>
      </c>
      <c r="E204" s="50" t="s">
        <v>787</v>
      </c>
      <c r="F204" s="50" t="s">
        <v>842</v>
      </c>
      <c r="G204" s="51"/>
      <c r="H204" s="52" t="str">
        <f aca="false">SUBSTITUTE(A204," ","_")&amp;"_"&amp;SUBSTITUTE(B204," ","_")&amp;"_"&amp;SUBSTITUTE(C204," ","_")</f>
        <v>MAZDA_Lantis_</v>
      </c>
      <c r="I204" s="50" t="s">
        <v>842</v>
      </c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customFormat="false" ht="18.55" hidden="false" customHeight="false" outlineLevel="0" collapsed="false">
      <c r="A205" s="72" t="s">
        <v>29</v>
      </c>
      <c r="B205" s="50" t="s">
        <v>439</v>
      </c>
      <c r="C205" s="50"/>
      <c r="D205" s="50" t="s">
        <v>720</v>
      </c>
      <c r="E205" s="50" t="s">
        <v>787</v>
      </c>
      <c r="F205" s="50" t="s">
        <v>842</v>
      </c>
      <c r="G205" s="51"/>
      <c r="H205" s="52" t="str">
        <f aca="false">SUBSTITUTE(A205," ","_")&amp;"_"&amp;SUBSTITUTE(B205," ","_")&amp;"_"&amp;SUBSTITUTE(C205," ","_")</f>
        <v>MAZDA_Mazda_2_</v>
      </c>
      <c r="I205" s="50" t="s">
        <v>842</v>
      </c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customFormat="false" ht="18.55" hidden="false" customHeight="false" outlineLevel="0" collapsed="false">
      <c r="A206" s="72" t="s">
        <v>29</v>
      </c>
      <c r="B206" s="50" t="s">
        <v>440</v>
      </c>
      <c r="C206" s="50" t="n">
        <v>2004</v>
      </c>
      <c r="D206" s="50" t="s">
        <v>719</v>
      </c>
      <c r="E206" s="50" t="s">
        <v>798</v>
      </c>
      <c r="F206" s="50" t="n">
        <v>1983</v>
      </c>
      <c r="G206" s="51"/>
      <c r="H206" s="52" t="str">
        <f aca="false">SUBSTITUTE(A206," ","_")&amp;"_"&amp;SUBSTITUTE(B206," ","_")&amp;"_"&amp;SUBSTITUTE(C206," ","_")</f>
        <v>MAZDA_Mazda_3_2004</v>
      </c>
      <c r="I206" s="50" t="n">
        <v>1983</v>
      </c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customFormat="false" ht="18.55" hidden="false" customHeight="false" outlineLevel="0" collapsed="false">
      <c r="A207" s="72" t="s">
        <v>29</v>
      </c>
      <c r="B207" s="50" t="s">
        <v>441</v>
      </c>
      <c r="C207" s="50"/>
      <c r="D207" s="50" t="s">
        <v>719</v>
      </c>
      <c r="E207" s="50" t="s">
        <v>798</v>
      </c>
      <c r="F207" s="50" t="n">
        <v>1983</v>
      </c>
      <c r="G207" s="51"/>
      <c r="H207" s="52" t="str">
        <f aca="false">SUBSTITUTE(A207," ","_")&amp;"_"&amp;SUBSTITUTE(B207," ","_")&amp;"_"&amp;SUBSTITUTE(C207," ","_")</f>
        <v>MAZDA_Mazda_3_2.0_</v>
      </c>
      <c r="I207" s="50" t="n">
        <v>1983</v>
      </c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customFormat="false" ht="18.55" hidden="false" customHeight="false" outlineLevel="0" collapsed="false">
      <c r="A208" s="72" t="s">
        <v>29</v>
      </c>
      <c r="B208" s="50" t="s">
        <v>442</v>
      </c>
      <c r="C208" s="50" t="n">
        <v>2004</v>
      </c>
      <c r="D208" s="50" t="s">
        <v>719</v>
      </c>
      <c r="E208" s="50" t="s">
        <v>798</v>
      </c>
      <c r="F208" s="50" t="n">
        <v>1983</v>
      </c>
      <c r="G208" s="51"/>
      <c r="H208" s="52" t="str">
        <f aca="false">SUBSTITUTE(A208," ","_")&amp;"_"&amp;SUBSTITUTE(B208," ","_")&amp;"_"&amp;SUBSTITUTE(C208," ","_")</f>
        <v>MAZDA_Mazda_6_2004</v>
      </c>
      <c r="I208" s="50" t="n">
        <v>1983</v>
      </c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customFormat="false" ht="18.55" hidden="false" customHeight="false" outlineLevel="0" collapsed="false">
      <c r="A209" s="72" t="s">
        <v>29</v>
      </c>
      <c r="B209" s="50" t="s">
        <v>443</v>
      </c>
      <c r="C209" s="50"/>
      <c r="D209" s="50" t="s">
        <v>719</v>
      </c>
      <c r="E209" s="50" t="s">
        <v>798</v>
      </c>
      <c r="F209" s="50" t="n">
        <v>1983</v>
      </c>
      <c r="G209" s="51"/>
      <c r="H209" s="52" t="str">
        <f aca="false">SUBSTITUTE(A209," ","_")&amp;"_"&amp;SUBSTITUTE(B209," ","_")&amp;"_"&amp;SUBSTITUTE(C209," ","_")</f>
        <v>MAZDA_Mazda_6_2.3_</v>
      </c>
      <c r="I209" s="50" t="n">
        <v>1983</v>
      </c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customFormat="false" ht="18.55" hidden="false" customHeight="false" outlineLevel="0" collapsed="false">
      <c r="A210" s="72" t="s">
        <v>29</v>
      </c>
      <c r="B210" s="50" t="s">
        <v>442</v>
      </c>
      <c r="C210" s="50" t="s">
        <v>75</v>
      </c>
      <c r="D210" s="50" t="s">
        <v>719</v>
      </c>
      <c r="E210" s="50" t="s">
        <v>798</v>
      </c>
      <c r="F210" s="50" t="n">
        <v>1983</v>
      </c>
      <c r="G210" s="51"/>
      <c r="H210" s="52" t="str">
        <f aca="false">SUBSTITUTE(A210," ","_")&amp;"_"&amp;SUBSTITUTE(B210," ","_")&amp;"_"&amp;SUBSTITUTE(C210," ","_")</f>
        <v>MAZDA_Mazda_6_2007_-_on</v>
      </c>
      <c r="I210" s="50" t="n">
        <v>1983</v>
      </c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customFormat="false" ht="18.55" hidden="false" customHeight="false" outlineLevel="0" collapsed="false">
      <c r="A211" s="72" t="s">
        <v>29</v>
      </c>
      <c r="B211" s="50" t="s">
        <v>444</v>
      </c>
      <c r="C211" s="50" t="s">
        <v>164</v>
      </c>
      <c r="D211" s="50" t="s">
        <v>718</v>
      </c>
      <c r="E211" s="50" t="s">
        <v>797</v>
      </c>
      <c r="F211" s="50" t="n">
        <v>1996</v>
      </c>
      <c r="G211" s="51"/>
      <c r="H211" s="52" t="str">
        <f aca="false">SUBSTITUTE(A211," ","_")&amp;"_"&amp;SUBSTITUTE(B211," ","_")&amp;"_"&amp;SUBSTITUTE(C211," ","_")</f>
        <v>MAZDA_MPV_1996_-_1999</v>
      </c>
      <c r="I211" s="50" t="n">
        <v>1996</v>
      </c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customFormat="false" ht="18.55" hidden="false" customHeight="false" outlineLevel="0" collapsed="false">
      <c r="A212" s="72" t="s">
        <v>29</v>
      </c>
      <c r="B212" s="50" t="s">
        <v>445</v>
      </c>
      <c r="C212" s="50" t="s">
        <v>285</v>
      </c>
      <c r="D212" s="50" t="s">
        <v>733</v>
      </c>
      <c r="E212" s="50" t="s">
        <v>787</v>
      </c>
      <c r="F212" s="50" t="s">
        <v>842</v>
      </c>
      <c r="G212" s="51"/>
      <c r="H212" s="52" t="str">
        <f aca="false">SUBSTITUTE(A212," ","_")&amp;"_"&amp;SUBSTITUTE(B212," ","_")&amp;"_"&amp;SUBSTITUTE(C212," ","_")</f>
        <v>MAZDA_MX-5_Miata_2007_-_on_</v>
      </c>
      <c r="I212" s="50" t="s">
        <v>842</v>
      </c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customFormat="false" ht="18.55" hidden="false" customHeight="false" outlineLevel="0" collapsed="false">
      <c r="A213" s="72" t="s">
        <v>29</v>
      </c>
      <c r="B213" s="50" t="s">
        <v>446</v>
      </c>
      <c r="C213" s="50" t="s">
        <v>447</v>
      </c>
      <c r="D213" s="50" t="s">
        <v>719</v>
      </c>
      <c r="E213" s="50" t="s">
        <v>798</v>
      </c>
      <c r="F213" s="50" t="n">
        <v>1983</v>
      </c>
      <c r="G213" s="51"/>
      <c r="H213" s="52" t="str">
        <f aca="false">SUBSTITUTE(A213," ","_")&amp;"_"&amp;SUBSTITUTE(B213," ","_")&amp;"_"&amp;SUBSTITUTE(C213," ","_")</f>
        <v>MAZDA_Power_Van_E2000_GS_2L_1992_-_1999</v>
      </c>
      <c r="I213" s="50" t="n">
        <v>1983</v>
      </c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customFormat="false" ht="18.55" hidden="false" customHeight="false" outlineLevel="0" collapsed="false">
      <c r="A214" s="72" t="s">
        <v>29</v>
      </c>
      <c r="B214" s="50" t="s">
        <v>448</v>
      </c>
      <c r="C214" s="50" t="n">
        <v>2004</v>
      </c>
      <c r="D214" s="50" t="s">
        <v>728</v>
      </c>
      <c r="E214" s="50" t="s">
        <v>805</v>
      </c>
      <c r="F214" s="50" t="n">
        <v>1995</v>
      </c>
      <c r="G214" s="51"/>
      <c r="H214" s="52" t="str">
        <f aca="false">SUBSTITUTE(A214," ","_")&amp;"_"&amp;SUBSTITUTE(B214," ","_")&amp;"_"&amp;SUBSTITUTE(C214," ","_")</f>
        <v>MAZDA_Tribute_2004</v>
      </c>
      <c r="I214" s="50" t="n">
        <v>1995</v>
      </c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customFormat="false" ht="18.55" hidden="false" customHeight="false" outlineLevel="0" collapsed="false">
      <c r="A215" s="72" t="s">
        <v>29</v>
      </c>
      <c r="B215" s="50" t="s">
        <v>449</v>
      </c>
      <c r="C215" s="50" t="n">
        <v>2011</v>
      </c>
      <c r="D215" s="50" t="s">
        <v>722</v>
      </c>
      <c r="E215" s="50" t="s">
        <v>722</v>
      </c>
      <c r="F215" s="50" t="s">
        <v>838</v>
      </c>
      <c r="G215" s="51"/>
      <c r="H215" s="52" t="str">
        <f aca="false">SUBSTITUTE(A215," ","_")&amp;"_"&amp;SUBSTITUTE(B215," ","_")&amp;"_"&amp;SUBSTITUTE(C215," ","_")</f>
        <v>MAZDA_BT-50_2.2Li_4x2_2011</v>
      </c>
      <c r="I215" s="50" t="s">
        <v>838</v>
      </c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customFormat="false" ht="18.55" hidden="false" customHeight="false" outlineLevel="0" collapsed="false">
      <c r="A216" s="72" t="s">
        <v>29</v>
      </c>
      <c r="B216" s="50" t="s">
        <v>450</v>
      </c>
      <c r="C216" s="50" t="n">
        <v>2011</v>
      </c>
      <c r="D216" s="50" t="s">
        <v>730</v>
      </c>
      <c r="E216" s="50" t="s">
        <v>730</v>
      </c>
      <c r="F216" s="50"/>
      <c r="G216" s="51"/>
      <c r="H216" s="52" t="str">
        <f aca="false">SUBSTITUTE(A216," ","_")&amp;"_"&amp;SUBSTITUTE(B216," ","_")&amp;"_"&amp;SUBSTITUTE(C216," ","_")</f>
        <v>MAZDA_BT-50_3.2Li_4x4_2011</v>
      </c>
      <c r="I216" s="50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customFormat="false" ht="18.55" hidden="false" customHeight="false" outlineLevel="0" collapsed="false">
      <c r="A217" s="72" t="s">
        <v>29</v>
      </c>
      <c r="B217" s="50" t="s">
        <v>451</v>
      </c>
      <c r="C217" s="50" t="n">
        <v>2012</v>
      </c>
      <c r="D217" s="50" t="s">
        <v>734</v>
      </c>
      <c r="E217" s="50"/>
      <c r="F217" s="50"/>
      <c r="G217" s="51"/>
      <c r="H217" s="52" t="str">
        <f aca="false">SUBSTITUTE(A217," ","_")&amp;"_"&amp;SUBSTITUTE(B217," ","_")&amp;"_"&amp;SUBSTITUTE(C217," ","_")</f>
        <v>MAZDA_Mazda_6_Skyactiv_2012</v>
      </c>
      <c r="I217" s="50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customFormat="false" ht="18.55" hidden="false" customHeight="false" outlineLevel="0" collapsed="false">
      <c r="A218" s="72" t="s">
        <v>29</v>
      </c>
      <c r="B218" s="50" t="s">
        <v>452</v>
      </c>
      <c r="C218" s="50" t="n">
        <v>2013</v>
      </c>
      <c r="D218" s="50" t="s">
        <v>734</v>
      </c>
      <c r="E218" s="50"/>
      <c r="F218" s="50"/>
      <c r="G218" s="51"/>
      <c r="H218" s="52" t="str">
        <f aca="false">SUBSTITUTE(A218," ","_")&amp;"_"&amp;SUBSTITUTE(B218," ","_")&amp;"_"&amp;SUBSTITUTE(C218," ","_")</f>
        <v>MAZDA_CX-5_2013</v>
      </c>
      <c r="I218" s="50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customFormat="false" ht="18.55" hidden="false" customHeight="false" outlineLevel="0" collapsed="false">
      <c r="A219" s="72" t="s">
        <v>29</v>
      </c>
      <c r="B219" s="50" t="s">
        <v>453</v>
      </c>
      <c r="C219" s="50" t="n">
        <v>2014</v>
      </c>
      <c r="D219" s="50" t="s">
        <v>734</v>
      </c>
      <c r="E219" s="50"/>
      <c r="F219" s="50"/>
      <c r="G219" s="51"/>
      <c r="H219" s="52" t="str">
        <f aca="false">SUBSTITUTE(A219," ","_")&amp;"_"&amp;SUBSTITUTE(B219," ","_")&amp;"_"&amp;SUBSTITUTE(C219," ","_")</f>
        <v>MAZDA_Mazda3_Skyactiv_2014</v>
      </c>
      <c r="I219" s="50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customFormat="false" ht="18.55" hidden="false" customHeight="false" outlineLevel="0" collapsed="false">
      <c r="A220" s="72" t="s">
        <v>29</v>
      </c>
      <c r="B220" s="50" t="s">
        <v>454</v>
      </c>
      <c r="C220" s="50" t="n">
        <v>2014</v>
      </c>
      <c r="D220" s="50" t="s">
        <v>720</v>
      </c>
      <c r="E220" s="50" t="s">
        <v>798</v>
      </c>
      <c r="F220" s="50" t="n">
        <v>1983</v>
      </c>
      <c r="G220" s="51"/>
      <c r="H220" s="52" t="str">
        <f aca="false">SUBSTITUTE(A220," ","_")&amp;"_"&amp;SUBSTITUTE(B220," ","_")&amp;"_"&amp;SUBSTITUTE(C220," ","_")</f>
        <v>MAZDA_Mazda2_Skyactiv_2014</v>
      </c>
      <c r="I220" s="50" t="n">
        <v>1983</v>
      </c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customFormat="false" ht="18.55" hidden="false" customHeight="false" outlineLevel="0" collapsed="false">
      <c r="A221" s="72" t="s">
        <v>29</v>
      </c>
      <c r="B221" s="50" t="s">
        <v>445</v>
      </c>
      <c r="C221" s="50" t="n">
        <v>2015</v>
      </c>
      <c r="D221" s="50" t="s">
        <v>735</v>
      </c>
      <c r="E221" s="50" t="s">
        <v>807</v>
      </c>
      <c r="F221" s="50"/>
      <c r="G221" s="51"/>
      <c r="H221" s="52" t="str">
        <f aca="false">SUBSTITUTE(A221," ","_")&amp;"_"&amp;SUBSTITUTE(B221," ","_")&amp;"_"&amp;SUBSTITUTE(C221," ","_")</f>
        <v>MAZDA_MX-5_Miata_2015</v>
      </c>
      <c r="I221" s="50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customFormat="false" ht="18.55" hidden="false" customHeight="false" outlineLevel="0" collapsed="false">
      <c r="A222" s="50"/>
      <c r="B222" s="74"/>
      <c r="C222" s="50"/>
      <c r="D222" s="50"/>
      <c r="E222" s="50"/>
      <c r="F222" s="50"/>
      <c r="G222" s="51"/>
      <c r="H222" s="52" t="str">
        <f aca="false">SUBSTITUTE(A222," ","_")&amp;"_"&amp;SUBSTITUTE(B222," ","_")&amp;"_"&amp;SUBSTITUTE(C222," ","_")</f>
        <v>__</v>
      </c>
      <c r="I222" s="50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customFormat="false" ht="18.55" hidden="false" customHeight="false" outlineLevel="0" collapsed="false">
      <c r="A223" s="51"/>
      <c r="B223" s="51"/>
      <c r="C223" s="51"/>
      <c r="D223" s="51"/>
      <c r="E223" s="51"/>
      <c r="F223" s="51"/>
      <c r="G223" s="51"/>
      <c r="H223" s="52" t="str">
        <f aca="false">SUBSTITUTE(A223," ","_")&amp;"_"&amp;SUBSTITUTE(B223," ","_")&amp;"_"&amp;SUBSTITUTE(C223," ","_")</f>
        <v>__</v>
      </c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customFormat="false" ht="18.55" hidden="false" customHeight="false" outlineLevel="0" collapsed="false">
      <c r="A224" s="72" t="s">
        <v>24</v>
      </c>
      <c r="C224" s="51"/>
      <c r="D224" s="51"/>
      <c r="E224" s="51"/>
      <c r="F224" s="51"/>
      <c r="G224" s="51"/>
      <c r="H224" s="52" t="str">
        <f aca="false">SUBSTITUTE(A224," ","_")&amp;"_"&amp;SUBSTITUTE(B224," ","_")&amp;"_"&amp;SUBSTITUTE(C224," ","_")</f>
        <v>KIA__</v>
      </c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customFormat="false" ht="18.55" hidden="false" customHeight="false" outlineLevel="0" collapsed="false">
      <c r="A225" s="51"/>
      <c r="B225" s="51"/>
      <c r="C225" s="51"/>
      <c r="D225" s="51"/>
      <c r="E225" s="51"/>
      <c r="F225" s="51"/>
      <c r="G225" s="51"/>
      <c r="H225" s="52" t="str">
        <f aca="false">SUBSTITUTE(A225," ","_")&amp;"_"&amp;SUBSTITUTE(B225," ","_")&amp;"_"&amp;SUBSTITUTE(C225," ","_")</f>
        <v>__</v>
      </c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customFormat="false" ht="18.55" hidden="false" customHeight="false" outlineLevel="0" collapsed="false">
      <c r="A226" s="50" t="s">
        <v>801</v>
      </c>
      <c r="B226" s="50" t="s">
        <v>788</v>
      </c>
      <c r="C226" s="50" t="s">
        <v>790</v>
      </c>
      <c r="D226" s="50" t="s">
        <v>791</v>
      </c>
      <c r="E226" s="50" t="s">
        <v>792</v>
      </c>
      <c r="F226" s="50"/>
      <c r="G226" s="51"/>
      <c r="H226" s="52" t="str">
        <f aca="false">SUBSTITUTE(A226," ","_")&amp;"_"&amp;SUBSTITUTE(B226," ","_")&amp;"_"&amp;SUBSTITUTE(C226," ","_")</f>
        <v>Brand__Make_Year_Model</v>
      </c>
      <c r="I226" s="50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customFormat="false" ht="18.55" hidden="false" customHeight="false" outlineLevel="0" collapsed="false">
      <c r="A227" s="50"/>
      <c r="B227" s="50"/>
      <c r="C227" s="50"/>
      <c r="D227" s="50"/>
      <c r="E227" s="50"/>
      <c r="F227" s="50"/>
      <c r="G227" s="51"/>
      <c r="H227" s="52" t="str">
        <f aca="false">SUBSTITUTE(A227," ","_")&amp;"_"&amp;SUBSTITUTE(B227," ","_")&amp;"_"&amp;SUBSTITUTE(C227," ","_")</f>
        <v>__</v>
      </c>
      <c r="I227" s="50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customFormat="false" ht="18.55" hidden="false" customHeight="false" outlineLevel="0" collapsed="false">
      <c r="A228" s="72" t="s">
        <v>24</v>
      </c>
      <c r="B228" s="50" t="s">
        <v>367</v>
      </c>
      <c r="C228" s="50" t="s">
        <v>368</v>
      </c>
      <c r="D228" s="50" t="s">
        <v>718</v>
      </c>
      <c r="E228" s="50" t="s">
        <v>797</v>
      </c>
      <c r="F228" s="50" t="n">
        <v>1996</v>
      </c>
      <c r="G228" s="51"/>
      <c r="H228" s="52" t="str">
        <f aca="false">SUBSTITUTE(A228," ","_")&amp;"_"&amp;SUBSTITUTE(B228," ","_")&amp;"_"&amp;SUBSTITUTE(C228," ","_")</f>
        <v>KIA_Pregio_2.2L_(Diesel)_1994_-_2000_</v>
      </c>
      <c r="I228" s="50" t="n">
        <v>1996</v>
      </c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customFormat="false" ht="18.55" hidden="false" customHeight="false" outlineLevel="0" collapsed="false">
      <c r="A229" s="72" t="s">
        <v>24</v>
      </c>
      <c r="B229" s="50" t="s">
        <v>369</v>
      </c>
      <c r="C229" s="55" t="s">
        <v>370</v>
      </c>
      <c r="D229" s="50" t="s">
        <v>719</v>
      </c>
      <c r="E229" s="50" t="s">
        <v>798</v>
      </c>
      <c r="F229" s="50" t="n">
        <v>1983</v>
      </c>
      <c r="G229" s="51"/>
      <c r="H229" s="52" t="str">
        <f aca="false">SUBSTITUTE(A229," ","_")&amp;"_"&amp;SUBSTITUTE(B229," ","_")&amp;"_"&amp;SUBSTITUTE(C229," ","_")</f>
        <v>KIA_Pride_1990_-_2000_</v>
      </c>
      <c r="I229" s="50" t="n">
        <v>1983</v>
      </c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customFormat="false" ht="18.55" hidden="false" customHeight="false" outlineLevel="0" collapsed="false">
      <c r="A230" s="72" t="s">
        <v>24</v>
      </c>
      <c r="B230" s="57" t="s">
        <v>371</v>
      </c>
      <c r="C230" s="70" t="s">
        <v>372</v>
      </c>
      <c r="D230" s="62" t="s">
        <v>727</v>
      </c>
      <c r="E230" s="50" t="s">
        <v>808</v>
      </c>
      <c r="F230" s="50"/>
      <c r="G230" s="51"/>
      <c r="H230" s="52" t="str">
        <f aca="false">SUBSTITUTE(A230," ","_")&amp;"_"&amp;SUBSTITUTE(B230," ","_")&amp;"_"&amp;SUBSTITUTE(C230," ","_")</f>
        <v>KIA_Rio_1.4L_EX_Sedan_AT________2007_-_on</v>
      </c>
      <c r="I230" s="50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customFormat="false" ht="18.55" hidden="false" customHeight="false" outlineLevel="0" collapsed="false">
      <c r="A231" s="72" t="s">
        <v>24</v>
      </c>
      <c r="B231" s="57" t="s">
        <v>373</v>
      </c>
      <c r="C231" s="70" t="s">
        <v>372</v>
      </c>
      <c r="D231" s="62" t="s">
        <v>727</v>
      </c>
      <c r="E231" s="50" t="s">
        <v>808</v>
      </c>
      <c r="F231" s="50"/>
      <c r="G231" s="51"/>
      <c r="H231" s="52" t="str">
        <f aca="false">SUBSTITUTE(A231," ","_")&amp;"_"&amp;SUBSTITUTE(B231," ","_")&amp;"_"&amp;SUBSTITUTE(C231," ","_")</f>
        <v>KIA_Rio_1.4L_EX_Sedan_MT________2007_-_on</v>
      </c>
      <c r="I231" s="50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customFormat="false" ht="18.55" hidden="false" customHeight="false" outlineLevel="0" collapsed="false">
      <c r="A232" s="72" t="s">
        <v>24</v>
      </c>
      <c r="B232" s="50" t="s">
        <v>374</v>
      </c>
      <c r="C232" s="68" t="n">
        <v>2004</v>
      </c>
      <c r="D232" s="50" t="s">
        <v>718</v>
      </c>
      <c r="E232" s="50" t="s">
        <v>797</v>
      </c>
      <c r="F232" s="50" t="n">
        <v>1996</v>
      </c>
      <c r="G232" s="51"/>
      <c r="H232" s="52" t="str">
        <f aca="false">SUBSTITUTE(A232," ","_")&amp;"_"&amp;SUBSTITUTE(B232," ","_")&amp;"_"&amp;SUBSTITUTE(C232," ","_")</f>
        <v>KIA_Sedona_2004</v>
      </c>
      <c r="I232" s="50" t="n">
        <v>1996</v>
      </c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customFormat="false" ht="18.55" hidden="false" customHeight="false" outlineLevel="0" collapsed="false">
      <c r="A233" s="72" t="s">
        <v>24</v>
      </c>
      <c r="B233" s="50" t="s">
        <v>375</v>
      </c>
      <c r="C233" s="50" t="n">
        <v>2004</v>
      </c>
      <c r="D233" s="50" t="s">
        <v>728</v>
      </c>
      <c r="E233" s="50" t="s">
        <v>805</v>
      </c>
      <c r="F233" s="50" t="n">
        <v>1995</v>
      </c>
      <c r="G233" s="51"/>
      <c r="H233" s="52" t="str">
        <f aca="false">SUBSTITUTE(A233," ","_")&amp;"_"&amp;SUBSTITUTE(B233," ","_")&amp;"_"&amp;SUBSTITUTE(C233," ","_")</f>
        <v>KIA_Sorento_2004</v>
      </c>
      <c r="I233" s="50" t="n">
        <v>1995</v>
      </c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customFormat="false" ht="18.55" hidden="false" customHeight="false" outlineLevel="0" collapsed="false">
      <c r="A234" s="72" t="s">
        <v>24</v>
      </c>
      <c r="B234" s="50" t="s">
        <v>376</v>
      </c>
      <c r="C234" s="50" t="s">
        <v>75</v>
      </c>
      <c r="D234" s="50" t="s">
        <v>736</v>
      </c>
      <c r="E234" s="50" t="s">
        <v>809</v>
      </c>
      <c r="F234" s="50"/>
      <c r="G234" s="51"/>
      <c r="H234" s="52" t="str">
        <f aca="false">SUBSTITUTE(A234," ","_")&amp;"_"&amp;SUBSTITUTE(B234," ","_")&amp;"_"&amp;SUBSTITUTE(C234," ","_")</f>
        <v>KIA_Sorento_7_Seater_AT_2007_-_on</v>
      </c>
      <c r="I234" s="50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customFormat="false" ht="18.55" hidden="false" customHeight="false" outlineLevel="0" collapsed="false">
      <c r="A235" s="72" t="s">
        <v>24</v>
      </c>
      <c r="B235" s="50" t="s">
        <v>377</v>
      </c>
      <c r="C235" s="55"/>
      <c r="D235" s="62" t="s">
        <v>727</v>
      </c>
      <c r="E235" s="50" t="s">
        <v>808</v>
      </c>
      <c r="F235" s="50"/>
      <c r="G235" s="51"/>
      <c r="H235" s="52" t="str">
        <f aca="false">SUBSTITUTE(A235," ","_")&amp;"_"&amp;SUBSTITUTE(B235," ","_")&amp;"_"&amp;SUBSTITUTE(C235," ","_")</f>
        <v>KIA_Soul_Gas__</v>
      </c>
      <c r="I235" s="50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customFormat="false" ht="18.55" hidden="false" customHeight="false" outlineLevel="0" collapsed="false">
      <c r="A236" s="72" t="s">
        <v>24</v>
      </c>
      <c r="B236" s="57" t="s">
        <v>378</v>
      </c>
      <c r="C236" s="70" t="s">
        <v>75</v>
      </c>
      <c r="D236" s="62" t="s">
        <v>727</v>
      </c>
      <c r="E236" s="50" t="s">
        <v>808</v>
      </c>
      <c r="F236" s="50"/>
      <c r="G236" s="51"/>
      <c r="H236" s="52" t="str">
        <f aca="false">SUBSTITUTE(A236," ","_")&amp;"_"&amp;SUBSTITUTE(B236," ","_")&amp;"_"&amp;SUBSTITUTE(C236," ","_")</f>
        <v>KIA_Sportage_2.0L_Gas_AT_2007_-_on</v>
      </c>
      <c r="I236" s="50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customFormat="false" ht="18.55" hidden="false" customHeight="false" outlineLevel="0" collapsed="false">
      <c r="A237" s="72" t="s">
        <v>24</v>
      </c>
      <c r="B237" s="57" t="s">
        <v>379</v>
      </c>
      <c r="C237" s="70" t="s">
        <v>75</v>
      </c>
      <c r="D237" s="62" t="s">
        <v>737</v>
      </c>
      <c r="E237" s="50" t="s">
        <v>810</v>
      </c>
      <c r="F237" s="50"/>
      <c r="G237" s="51"/>
      <c r="H237" s="52" t="str">
        <f aca="false">SUBSTITUTE(A237," ","_")&amp;"_"&amp;SUBSTITUTE(B237," ","_")&amp;"_"&amp;SUBSTITUTE(C237," ","_")</f>
        <v>KIA_Sportage_2.0L_LDSL_AT_CRDi_4x2_2007_-_on</v>
      </c>
      <c r="I237" s="50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customFormat="false" ht="18.55" hidden="false" customHeight="false" outlineLevel="0" collapsed="false">
      <c r="A238" s="72" t="s">
        <v>24</v>
      </c>
      <c r="B238" s="57" t="s">
        <v>380</v>
      </c>
      <c r="C238" s="70" t="s">
        <v>75</v>
      </c>
      <c r="D238" s="62" t="s">
        <v>718</v>
      </c>
      <c r="E238" s="50" t="s">
        <v>811</v>
      </c>
      <c r="F238" s="50"/>
      <c r="G238" s="51"/>
      <c r="H238" s="52" t="str">
        <f aca="false">SUBSTITUTE(A238," ","_")&amp;"_"&amp;SUBSTITUTE(B238," ","_")&amp;"_"&amp;SUBSTITUTE(C238," ","_")</f>
        <v>KIA_Sportage_2.0L_LDSL_AT_CRDi_4x4_2007_-_on</v>
      </c>
      <c r="I238" s="50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customFormat="false" ht="18.55" hidden="false" customHeight="false" outlineLevel="0" collapsed="false">
      <c r="A239" s="50"/>
      <c r="B239" s="50"/>
      <c r="C239" s="50"/>
      <c r="D239" s="50"/>
      <c r="E239" s="50"/>
      <c r="F239" s="50"/>
      <c r="G239" s="51"/>
      <c r="H239" s="52" t="str">
        <f aca="false">SUBSTITUTE(A239," ","_")&amp;"_"&amp;SUBSTITUTE(B239," ","_")&amp;"_"&amp;SUBSTITUTE(C239," ","_")</f>
        <v>__</v>
      </c>
      <c r="I239" s="50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customFormat="false" ht="18.55" hidden="false" customHeight="false" outlineLevel="0" collapsed="false">
      <c r="A240" s="51"/>
      <c r="B240" s="51"/>
      <c r="C240" s="51"/>
      <c r="D240" s="51"/>
      <c r="E240" s="51"/>
      <c r="F240" s="51"/>
      <c r="G240" s="51"/>
      <c r="H240" s="52" t="str">
        <f aca="false">SUBSTITUTE(A240," ","_")&amp;"_"&amp;SUBSTITUTE(B240," ","_")&amp;"_"&amp;SUBSTITUTE(C240," ","_")</f>
        <v>__</v>
      </c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customFormat="false" ht="18.55" hidden="false" customHeight="false" outlineLevel="0" collapsed="false">
      <c r="A241" s="72" t="s">
        <v>25</v>
      </c>
      <c r="C241" s="51"/>
      <c r="D241" s="51"/>
      <c r="E241" s="51"/>
      <c r="F241" s="51"/>
      <c r="G241" s="51"/>
      <c r="H241" s="52" t="str">
        <f aca="false">SUBSTITUTE(A241," ","_")&amp;"_"&amp;SUBSTITUTE(B241," ","_")&amp;"_"&amp;SUBSTITUTE(C241," ","_")</f>
        <v>LAMBORGHINI__</v>
      </c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customFormat="false" ht="18.55" hidden="false" customHeight="false" outlineLevel="0" collapsed="false">
      <c r="A242" s="51"/>
      <c r="B242" s="51"/>
      <c r="C242" s="51"/>
      <c r="D242" s="51"/>
      <c r="E242" s="51"/>
      <c r="F242" s="51"/>
      <c r="G242" s="51"/>
      <c r="H242" s="52" t="str">
        <f aca="false">SUBSTITUTE(A242," ","_")&amp;"_"&amp;SUBSTITUTE(B242," ","_")&amp;"_"&amp;SUBSTITUTE(C242," ","_")</f>
        <v>__</v>
      </c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customFormat="false" ht="18.55" hidden="false" customHeight="false" outlineLevel="0" collapsed="false">
      <c r="A243" s="50" t="s">
        <v>801</v>
      </c>
      <c r="B243" s="50" t="s">
        <v>788</v>
      </c>
      <c r="C243" s="50" t="s">
        <v>790</v>
      </c>
      <c r="D243" s="50" t="s">
        <v>791</v>
      </c>
      <c r="E243" s="50" t="s">
        <v>792</v>
      </c>
      <c r="F243" s="50"/>
      <c r="G243" s="51"/>
      <c r="H243" s="52" t="str">
        <f aca="false">SUBSTITUTE(A243," ","_")&amp;"_"&amp;SUBSTITUTE(B243," ","_")&amp;"_"&amp;SUBSTITUTE(C243," ","_")</f>
        <v>Brand__Make_Year_Model</v>
      </c>
      <c r="I243" s="50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customFormat="false" ht="18.55" hidden="false" customHeight="false" outlineLevel="0" collapsed="false">
      <c r="A244" s="50"/>
      <c r="B244" s="50"/>
      <c r="C244" s="51"/>
      <c r="D244" s="50"/>
      <c r="E244" s="50"/>
      <c r="F244" s="50"/>
      <c r="G244" s="51"/>
      <c r="H244" s="52" t="str">
        <f aca="false">SUBSTITUTE(A244," ","_")&amp;"_"&amp;SUBSTITUTE(B244," ","_")&amp;"_"&amp;SUBSTITUTE(C244," ","_")</f>
        <v>__</v>
      </c>
      <c r="I244" s="50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customFormat="false" ht="18.55" hidden="false" customHeight="false" outlineLevel="0" collapsed="false">
      <c r="A245" s="72" t="s">
        <v>25</v>
      </c>
      <c r="B245" s="50" t="s">
        <v>398</v>
      </c>
      <c r="C245" s="50" t="s">
        <v>399</v>
      </c>
      <c r="D245" s="50" t="s">
        <v>725</v>
      </c>
      <c r="E245" s="50" t="s">
        <v>730</v>
      </c>
      <c r="F245" s="50"/>
      <c r="G245" s="51"/>
      <c r="H245" s="52" t="str">
        <f aca="false">SUBSTITUTE(A245," ","_")&amp;"_"&amp;SUBSTITUTE(B245," ","_")&amp;"_"&amp;SUBSTITUTE(C245," ","_")</f>
        <v>LAMBORGHINI_Countach_LP400-P_1994_-_1990_</v>
      </c>
      <c r="I245" s="50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customFormat="false" ht="18.55" hidden="false" customHeight="false" outlineLevel="0" collapsed="false">
      <c r="A246" s="72" t="s">
        <v>25</v>
      </c>
      <c r="B246" s="50" t="s">
        <v>400</v>
      </c>
      <c r="C246" s="50" t="s">
        <v>401</v>
      </c>
      <c r="D246" s="50" t="s">
        <v>725</v>
      </c>
      <c r="E246" s="50" t="s">
        <v>730</v>
      </c>
      <c r="F246" s="50"/>
      <c r="G246" s="51"/>
      <c r="H246" s="52" t="str">
        <f aca="false">SUBSTITUTE(A246," ","_")&amp;"_"&amp;SUBSTITUTE(B246," ","_")&amp;"_"&amp;SUBSTITUTE(C246," ","_")</f>
        <v>LAMBORGHINI_Diablo_1990_-_2001</v>
      </c>
      <c r="I246" s="50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customFormat="false" ht="18.55" hidden="false" customHeight="false" outlineLevel="0" collapsed="false">
      <c r="A247" s="72" t="s">
        <v>25</v>
      </c>
      <c r="B247" s="50" t="s">
        <v>402</v>
      </c>
      <c r="C247" s="51" t="s">
        <v>403</v>
      </c>
      <c r="D247" s="57" t="s">
        <v>738</v>
      </c>
      <c r="E247" s="58" t="s">
        <v>839</v>
      </c>
      <c r="F247" s="58"/>
      <c r="G247" s="51"/>
      <c r="H247" s="52" t="str">
        <f aca="false">SUBSTITUTE(A247," ","_")&amp;"_"&amp;SUBSTITUTE(B247," ","_")&amp;"_"&amp;SUBSTITUTE(C247," ","_")</f>
        <v>LAMBORGHINI_Murcialego__2001_-_2010</v>
      </c>
      <c r="I247" s="58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customFormat="false" ht="18.55" hidden="false" customHeight="false" outlineLevel="0" collapsed="false">
      <c r="A248" s="72" t="s">
        <v>25</v>
      </c>
      <c r="B248" s="50" t="s">
        <v>404</v>
      </c>
      <c r="C248" s="50" t="s">
        <v>405</v>
      </c>
      <c r="D248" s="57" t="s">
        <v>738</v>
      </c>
      <c r="E248" s="59" t="s">
        <v>840</v>
      </c>
      <c r="F248" s="59"/>
      <c r="G248" s="51"/>
      <c r="H248" s="52" t="str">
        <f aca="false">SUBSTITUTE(A248," ","_")&amp;"_"&amp;SUBSTITUTE(B248," ","_")&amp;"_"&amp;SUBSTITUTE(C248," ","_")</f>
        <v>LAMBORGHINI_Aventador_2011_-_on</v>
      </c>
      <c r="I248" s="59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customFormat="false" ht="18.55" hidden="false" customHeight="false" outlineLevel="0" collapsed="false">
      <c r="A249" s="72" t="s">
        <v>25</v>
      </c>
      <c r="B249" s="50" t="s">
        <v>406</v>
      </c>
      <c r="C249" s="50" t="s">
        <v>407</v>
      </c>
      <c r="D249" s="57" t="s">
        <v>738</v>
      </c>
      <c r="E249" s="59" t="s">
        <v>841</v>
      </c>
      <c r="F249" s="59"/>
      <c r="G249" s="51"/>
      <c r="H249" s="52" t="str">
        <f aca="false">SUBSTITUTE(A249," ","_")&amp;"_"&amp;SUBSTITUTE(B249," ","_")&amp;"_"&amp;SUBSTITUTE(C249," ","_")</f>
        <v>LAMBORGHINI_Gallardo_2003_-_2013_</v>
      </c>
      <c r="I249" s="59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customFormat="false" ht="18.55" hidden="false" customHeight="false" outlineLevel="0" collapsed="false">
      <c r="A250" s="72" t="s">
        <v>25</v>
      </c>
      <c r="B250" s="50" t="s">
        <v>408</v>
      </c>
      <c r="C250" s="50" t="s">
        <v>190</v>
      </c>
      <c r="D250" s="57" t="s">
        <v>738</v>
      </c>
      <c r="E250" s="60"/>
      <c r="F250" s="60"/>
      <c r="G250" s="51"/>
      <c r="H250" s="52" t="str">
        <f aca="false">SUBSTITUTE(A250," ","_")&amp;"_"&amp;SUBSTITUTE(B250," ","_")&amp;"_"&amp;SUBSTITUTE(C250," ","_")</f>
        <v>LAMBORGHINI_Hurracan__2014_-_on</v>
      </c>
      <c r="I250" s="60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customFormat="false" ht="18.55" hidden="false" customHeight="false" outlineLevel="0" collapsed="false">
      <c r="A251" s="50"/>
      <c r="B251" s="50"/>
      <c r="C251" s="50"/>
      <c r="D251" s="50"/>
      <c r="E251" s="50"/>
      <c r="F251" s="50"/>
      <c r="G251" s="51"/>
      <c r="H251" s="52" t="str">
        <f aca="false">SUBSTITUTE(A251," ","_")&amp;"_"&amp;SUBSTITUTE(B251," ","_")&amp;"_"&amp;SUBSTITUTE(C251," ","_")</f>
        <v>__</v>
      </c>
      <c r="I251" s="50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customFormat="false" ht="18.55" hidden="false" customHeight="false" outlineLevel="0" collapsed="false">
      <c r="A252" s="51"/>
      <c r="B252" s="51"/>
      <c r="C252" s="51"/>
      <c r="D252" s="51"/>
      <c r="E252" s="51"/>
      <c r="F252" s="51"/>
      <c r="G252" s="51"/>
      <c r="H252" s="52" t="str">
        <f aca="false">SUBSTITUTE(A252," ","_")&amp;"_"&amp;SUBSTITUTE(B252," ","_")&amp;"_"&amp;SUBSTITUTE(C252," ","_")</f>
        <v>__</v>
      </c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customFormat="false" ht="18.55" hidden="false" customHeight="false" outlineLevel="0" collapsed="false">
      <c r="A253" s="72" t="s">
        <v>26</v>
      </c>
      <c r="C253" s="51"/>
      <c r="D253" s="51"/>
      <c r="E253" s="51"/>
      <c r="F253" s="51"/>
      <c r="G253" s="51"/>
      <c r="H253" s="52" t="str">
        <f aca="false">SUBSTITUTE(A253," ","_")&amp;"_"&amp;SUBSTITUTE(B253," ","_")&amp;"_"&amp;SUBSTITUTE(C253," ","_")</f>
        <v>LAND_ROVER__</v>
      </c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customFormat="false" ht="18.55" hidden="false" customHeight="false" outlineLevel="0" collapsed="false">
      <c r="A254" s="51"/>
      <c r="B254" s="51"/>
      <c r="C254" s="51"/>
      <c r="D254" s="51"/>
      <c r="E254" s="51"/>
      <c r="F254" s="51"/>
      <c r="G254" s="51"/>
      <c r="H254" s="52" t="str">
        <f aca="false">SUBSTITUTE(A254," ","_")&amp;"_"&amp;SUBSTITUTE(B254," ","_")&amp;"_"&amp;SUBSTITUTE(C254," ","_")</f>
        <v>__</v>
      </c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customFormat="false" ht="18.55" hidden="false" customHeight="false" outlineLevel="0" collapsed="false">
      <c r="A255" s="50" t="s">
        <v>801</v>
      </c>
      <c r="B255" s="50" t="s">
        <v>788</v>
      </c>
      <c r="C255" s="50" t="s">
        <v>790</v>
      </c>
      <c r="D255" s="50" t="s">
        <v>791</v>
      </c>
      <c r="E255" s="50" t="s">
        <v>792</v>
      </c>
      <c r="F255" s="50"/>
      <c r="G255" s="51"/>
      <c r="H255" s="52" t="str">
        <f aca="false">SUBSTITUTE(A255," ","_")&amp;"_"&amp;SUBSTITUTE(B255," ","_")&amp;"_"&amp;SUBSTITUTE(C255," ","_")</f>
        <v>Brand__Make_Year_Model</v>
      </c>
      <c r="I255" s="50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customFormat="false" ht="18.55" hidden="false" customHeight="false" outlineLevel="0" collapsed="false">
      <c r="A256" s="50"/>
      <c r="B256" s="50"/>
      <c r="C256" s="55"/>
      <c r="D256" s="55"/>
      <c r="E256" s="55"/>
      <c r="F256" s="55"/>
      <c r="G256" s="51"/>
      <c r="H256" s="52" t="str">
        <f aca="false">SUBSTITUTE(A256," ","_")&amp;"_"&amp;SUBSTITUTE(B256," ","_")&amp;"_"&amp;SUBSTITUTE(C256," ","_")</f>
        <v>__</v>
      </c>
      <c r="I256" s="55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customFormat="false" ht="18.55" hidden="false" customHeight="false" outlineLevel="0" collapsed="false">
      <c r="A257" s="72" t="s">
        <v>26</v>
      </c>
      <c r="B257" s="57" t="s">
        <v>409</v>
      </c>
      <c r="C257" s="70" t="s">
        <v>410</v>
      </c>
      <c r="D257" s="70" t="s">
        <v>728</v>
      </c>
      <c r="E257" s="58" t="s">
        <v>839</v>
      </c>
      <c r="F257" s="58"/>
      <c r="G257" s="51"/>
      <c r="H257" s="52" t="str">
        <f aca="false">SUBSTITUTE(A257," ","_")&amp;"_"&amp;SUBSTITUTE(B257," ","_")&amp;"_"&amp;SUBSTITUTE(C257," ","_")</f>
        <v>LAND_ROVER_LR2_1996_-_190</v>
      </c>
      <c r="I257" s="58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customFormat="false" ht="18.55" hidden="false" customHeight="false" outlineLevel="0" collapsed="false">
      <c r="A258" s="72" t="s">
        <v>26</v>
      </c>
      <c r="B258" s="57" t="s">
        <v>411</v>
      </c>
      <c r="C258" s="70" t="s">
        <v>410</v>
      </c>
      <c r="D258" s="70" t="s">
        <v>728</v>
      </c>
      <c r="E258" s="59" t="s">
        <v>840</v>
      </c>
      <c r="F258" s="59"/>
      <c r="G258" s="51"/>
      <c r="H258" s="52" t="str">
        <f aca="false">SUBSTITUTE(A258," ","_")&amp;"_"&amp;SUBSTITUTE(B258," ","_")&amp;"_"&amp;SUBSTITUTE(C258," ","_")</f>
        <v>LAND_ROVER_LR3_1996_-_190</v>
      </c>
      <c r="I258" s="59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customFormat="false" ht="18.55" hidden="false" customHeight="false" outlineLevel="0" collapsed="false">
      <c r="A259" s="72" t="s">
        <v>26</v>
      </c>
      <c r="B259" s="57" t="s">
        <v>412</v>
      </c>
      <c r="C259" s="55"/>
      <c r="D259" s="70" t="s">
        <v>722</v>
      </c>
      <c r="E259" s="59" t="s">
        <v>841</v>
      </c>
      <c r="F259" s="59" t="n">
        <v>2004</v>
      </c>
      <c r="G259" s="51"/>
      <c r="H259" s="52" t="str">
        <f aca="false">SUBSTITUTE(A259," ","_")&amp;"_"&amp;SUBSTITUTE(B259," ","_")&amp;"_"&amp;SUBSTITUTE(C259," ","_")</f>
        <v>LAND_ROVER_Range_Rover_(4,4,4.6is,4.Bis)_</v>
      </c>
      <c r="I259" s="59" t="n">
        <v>2004</v>
      </c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customFormat="false" ht="18.55" hidden="false" customHeight="false" outlineLevel="0" collapsed="false">
      <c r="A260" s="72" t="s">
        <v>26</v>
      </c>
      <c r="B260" s="57" t="s">
        <v>413</v>
      </c>
      <c r="C260" s="68"/>
      <c r="D260" s="71"/>
      <c r="E260" s="60" t="s">
        <v>843</v>
      </c>
      <c r="F260" s="60" t="n">
        <v>2004</v>
      </c>
      <c r="G260" s="51"/>
      <c r="H260" s="52" t="str">
        <f aca="false">SUBSTITUTE(A260," ","_")&amp;"_"&amp;SUBSTITUTE(B260," ","_")&amp;"_"&amp;SUBSTITUTE(C260," ","_")</f>
        <v>LAND_ROVER_Range_Rover_Sport_</v>
      </c>
      <c r="I260" s="60" t="n">
        <v>2004</v>
      </c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customFormat="false" ht="18.55" hidden="false" customHeight="false" outlineLevel="0" collapsed="false">
      <c r="A261" s="50"/>
      <c r="B261" s="50"/>
      <c r="C261" s="50"/>
      <c r="D261" s="50"/>
      <c r="E261" s="50"/>
      <c r="F261" s="50"/>
      <c r="G261" s="51"/>
      <c r="H261" s="52" t="str">
        <f aca="false">SUBSTITUTE(A261," ","_")&amp;"_"&amp;SUBSTITUTE(B261," ","_")&amp;"_"&amp;SUBSTITUTE(C261," ","_")</f>
        <v>__</v>
      </c>
      <c r="I261" s="50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customFormat="false" ht="18.55" hidden="false" customHeight="false" outlineLevel="0" collapsed="false">
      <c r="A262" s="51"/>
      <c r="B262" s="51"/>
      <c r="C262" s="51"/>
      <c r="D262" s="51"/>
      <c r="E262" s="51"/>
      <c r="F262" s="51"/>
      <c r="G262" s="51"/>
      <c r="H262" s="52" t="str">
        <f aca="false">SUBSTITUTE(A262," ","_")&amp;"_"&amp;SUBSTITUTE(B262," ","_")&amp;"_"&amp;SUBSTITUTE(C262," ","_")</f>
        <v>__</v>
      </c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customFormat="false" ht="18.55" hidden="false" customHeight="false" outlineLevel="0" collapsed="false">
      <c r="A263" s="72" t="s">
        <v>27</v>
      </c>
      <c r="C263" s="51"/>
      <c r="D263" s="51"/>
      <c r="E263" s="51"/>
      <c r="F263" s="51"/>
      <c r="G263" s="51"/>
      <c r="H263" s="52" t="str">
        <f aca="false">SUBSTITUTE(A263," ","_")&amp;"_"&amp;SUBSTITUTE(B263," ","_")&amp;"_"&amp;SUBSTITUTE(C263," ","_")</f>
        <v>LEXUS__</v>
      </c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customFormat="false" ht="18.55" hidden="false" customHeight="false" outlineLevel="0" collapsed="false">
      <c r="A264" s="51"/>
      <c r="B264" s="51"/>
      <c r="C264" s="51"/>
      <c r="D264" s="51"/>
      <c r="E264" s="51"/>
      <c r="F264" s="51"/>
      <c r="G264" s="51"/>
      <c r="H264" s="52" t="str">
        <f aca="false">SUBSTITUTE(A264," ","_")&amp;"_"&amp;SUBSTITUTE(B264," ","_")&amp;"_"&amp;SUBSTITUTE(C264," ","_")</f>
        <v>__</v>
      </c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customFormat="false" ht="18.55" hidden="false" customHeight="false" outlineLevel="0" collapsed="false">
      <c r="A265" s="50" t="s">
        <v>801</v>
      </c>
      <c r="B265" s="50" t="s">
        <v>788</v>
      </c>
      <c r="C265" s="50" t="s">
        <v>790</v>
      </c>
      <c r="D265" s="50" t="s">
        <v>791</v>
      </c>
      <c r="E265" s="50" t="s">
        <v>792</v>
      </c>
      <c r="F265" s="50"/>
      <c r="G265" s="51"/>
      <c r="H265" s="52" t="str">
        <f aca="false">SUBSTITUTE(A265," ","_")&amp;"_"&amp;SUBSTITUTE(B265," ","_")&amp;"_"&amp;SUBSTITUTE(C265," ","_")</f>
        <v>Brand__Make_Year_Model</v>
      </c>
      <c r="I265" s="50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customFormat="false" ht="18.55" hidden="false" customHeight="false" outlineLevel="0" collapsed="false">
      <c r="A266" s="50"/>
      <c r="B266" s="50"/>
      <c r="C266" s="50"/>
      <c r="D266" s="50"/>
      <c r="E266" s="50"/>
      <c r="F266" s="50"/>
      <c r="G266" s="51"/>
      <c r="H266" s="52" t="str">
        <f aca="false">SUBSTITUTE(A266," ","_")&amp;"_"&amp;SUBSTITUTE(B266," ","_")&amp;"_"&amp;SUBSTITUTE(C266," ","_")</f>
        <v>__</v>
      </c>
      <c r="I266" s="50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customFormat="false" ht="18.55" hidden="false" customHeight="false" outlineLevel="0" collapsed="false">
      <c r="A267" s="72" t="s">
        <v>27</v>
      </c>
      <c r="B267" s="50" t="s">
        <v>414</v>
      </c>
      <c r="C267" s="50"/>
      <c r="D267" s="50" t="s">
        <v>739</v>
      </c>
      <c r="E267" s="50" t="s">
        <v>805</v>
      </c>
      <c r="F267" s="50" t="n">
        <v>1995</v>
      </c>
      <c r="G267" s="51"/>
      <c r="H267" s="52" t="str">
        <f aca="false">SUBSTITUTE(A267," ","_")&amp;"_"&amp;SUBSTITUTE(B267," ","_")&amp;"_"&amp;SUBSTITUTE(C267," ","_")</f>
        <v>LEXUS_ES350_</v>
      </c>
      <c r="I267" s="50" t="n">
        <v>1995</v>
      </c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customFormat="false" ht="18.55" hidden="false" customHeight="false" outlineLevel="0" collapsed="false">
      <c r="A268" s="72" t="s">
        <v>27</v>
      </c>
      <c r="B268" s="50" t="s">
        <v>415</v>
      </c>
      <c r="C268" s="50"/>
      <c r="D268" s="50" t="s">
        <v>739</v>
      </c>
      <c r="E268" s="50" t="s">
        <v>805</v>
      </c>
      <c r="F268" s="50" t="n">
        <v>1995</v>
      </c>
      <c r="G268" s="51"/>
      <c r="H268" s="52" t="str">
        <f aca="false">SUBSTITUTE(A268," ","_")&amp;"_"&amp;SUBSTITUTE(B268," ","_")&amp;"_"&amp;SUBSTITUTE(C268," ","_")</f>
        <v>LEXUS_GS460_</v>
      </c>
      <c r="I268" s="50" t="n">
        <v>1995</v>
      </c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customFormat="false" ht="18.55" hidden="false" customHeight="false" outlineLevel="0" collapsed="false">
      <c r="A269" s="72" t="s">
        <v>27</v>
      </c>
      <c r="B269" s="50" t="s">
        <v>416</v>
      </c>
      <c r="C269" s="50"/>
      <c r="D269" s="50" t="s">
        <v>739</v>
      </c>
      <c r="E269" s="50" t="s">
        <v>805</v>
      </c>
      <c r="F269" s="50" t="n">
        <v>1995</v>
      </c>
      <c r="G269" s="51"/>
      <c r="H269" s="52" t="str">
        <f aca="false">SUBSTITUTE(A269," ","_")&amp;"_"&amp;SUBSTITUTE(B269," ","_")&amp;"_"&amp;SUBSTITUTE(C269," ","_")</f>
        <v>LEXUS_IS300/350_</v>
      </c>
      <c r="I269" s="50" t="n">
        <v>1995</v>
      </c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customFormat="false" ht="18.55" hidden="false" customHeight="false" outlineLevel="0" collapsed="false">
      <c r="A270" s="72" t="s">
        <v>27</v>
      </c>
      <c r="B270" s="50" t="s">
        <v>417</v>
      </c>
      <c r="C270" s="50"/>
      <c r="D270" s="50" t="s">
        <v>739</v>
      </c>
      <c r="E270" s="50" t="s">
        <v>805</v>
      </c>
      <c r="F270" s="50" t="n">
        <v>1995</v>
      </c>
      <c r="G270" s="51"/>
      <c r="H270" s="52" t="str">
        <f aca="false">SUBSTITUTE(A270," ","_")&amp;"_"&amp;SUBSTITUTE(B270," ","_")&amp;"_"&amp;SUBSTITUTE(C270," ","_")</f>
        <v>LEXUS_IS300C_</v>
      </c>
      <c r="I270" s="50" t="n">
        <v>1995</v>
      </c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customFormat="false" ht="18.55" hidden="false" customHeight="false" outlineLevel="0" collapsed="false">
      <c r="A271" s="72" t="s">
        <v>27</v>
      </c>
      <c r="B271" s="50" t="s">
        <v>418</v>
      </c>
      <c r="C271" s="50"/>
      <c r="D271" s="50" t="s">
        <v>739</v>
      </c>
      <c r="E271" s="50" t="s">
        <v>805</v>
      </c>
      <c r="F271" s="50" t="n">
        <v>1995</v>
      </c>
      <c r="G271" s="51"/>
      <c r="H271" s="52" t="str">
        <f aca="false">SUBSTITUTE(A271," ","_")&amp;"_"&amp;SUBSTITUTE(B271," ","_")&amp;"_"&amp;SUBSTITUTE(C271," ","_")</f>
        <v>LEXUS_LS460_(5-Seater)_</v>
      </c>
      <c r="I271" s="50" t="n">
        <v>1995</v>
      </c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customFormat="false" ht="18.55" hidden="false" customHeight="false" outlineLevel="0" collapsed="false">
      <c r="A272" s="72" t="s">
        <v>27</v>
      </c>
      <c r="B272" s="50" t="s">
        <v>419</v>
      </c>
      <c r="C272" s="50"/>
      <c r="D272" s="50" t="s">
        <v>739</v>
      </c>
      <c r="E272" s="50" t="s">
        <v>805</v>
      </c>
      <c r="F272" s="50" t="n">
        <v>1995</v>
      </c>
      <c r="G272" s="51"/>
      <c r="H272" s="52" t="str">
        <f aca="false">SUBSTITUTE(A272," ","_")&amp;"_"&amp;SUBSTITUTE(B272," ","_")&amp;"_"&amp;SUBSTITUTE(C272," ","_")</f>
        <v>LEXUS_LS460_(4-Seater)_</v>
      </c>
      <c r="I272" s="50" t="n">
        <v>1995</v>
      </c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customFormat="false" ht="18.55" hidden="false" customHeight="false" outlineLevel="0" collapsed="false">
      <c r="A273" s="72" t="s">
        <v>27</v>
      </c>
      <c r="B273" s="50" t="s">
        <v>420</v>
      </c>
      <c r="C273" s="50"/>
      <c r="D273" s="50" t="s">
        <v>740</v>
      </c>
      <c r="E273" s="50" t="s">
        <v>797</v>
      </c>
      <c r="F273" s="50" t="n">
        <v>1996</v>
      </c>
      <c r="G273" s="51"/>
      <c r="H273" s="52" t="str">
        <f aca="false">SUBSTITUTE(A273," ","_")&amp;"_"&amp;SUBSTITUTE(B273," ","_")&amp;"_"&amp;SUBSTITUTE(C273," ","_")</f>
        <v>LEXUS_LX570_</v>
      </c>
      <c r="I273" s="50" t="n">
        <v>1996</v>
      </c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customFormat="false" ht="18.55" hidden="false" customHeight="false" outlineLevel="0" collapsed="false">
      <c r="A274" s="72" t="s">
        <v>27</v>
      </c>
      <c r="B274" s="50" t="s">
        <v>421</v>
      </c>
      <c r="C274" s="50"/>
      <c r="D274" s="50" t="s">
        <v>740</v>
      </c>
      <c r="E274" s="50" t="s">
        <v>797</v>
      </c>
      <c r="F274" s="50" t="n">
        <v>1996</v>
      </c>
      <c r="G274" s="51"/>
      <c r="H274" s="52" t="str">
        <f aca="false">SUBSTITUTE(A274," ","_")&amp;"_"&amp;SUBSTITUTE(B274," ","_")&amp;"_"&amp;SUBSTITUTE(C274," ","_")</f>
        <v>LEXUS_RX350_</v>
      </c>
      <c r="I274" s="50" t="n">
        <v>1996</v>
      </c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customFormat="false" ht="18.55" hidden="false" customHeight="false" outlineLevel="0" collapsed="false">
      <c r="A275" s="72" t="s">
        <v>27</v>
      </c>
      <c r="B275" s="50" t="s">
        <v>422</v>
      </c>
      <c r="C275" s="50" t="n">
        <v>2015</v>
      </c>
      <c r="D275" s="50" t="s">
        <v>740</v>
      </c>
      <c r="E275" s="50" t="s">
        <v>797</v>
      </c>
      <c r="F275" s="50" t="n">
        <v>1996</v>
      </c>
      <c r="G275" s="51"/>
      <c r="H275" s="52" t="str">
        <f aca="false">SUBSTITUTE(A275," ","_")&amp;"_"&amp;SUBSTITUTE(B275," ","_")&amp;"_"&amp;SUBSTITUTE(C275," ","_")</f>
        <v>LEXUS_NX2.0Li_2015</v>
      </c>
      <c r="I275" s="50" t="n">
        <v>1996</v>
      </c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customFormat="false" ht="18.55" hidden="false" customHeight="false" outlineLevel="0" collapsed="false">
      <c r="A276" s="72" t="s">
        <v>27</v>
      </c>
      <c r="B276" s="50" t="s">
        <v>423</v>
      </c>
      <c r="C276" s="50" t="n">
        <v>2015</v>
      </c>
      <c r="D276" s="50" t="s">
        <v>740</v>
      </c>
      <c r="E276" s="50" t="s">
        <v>797</v>
      </c>
      <c r="F276" s="50" t="n">
        <v>1996</v>
      </c>
      <c r="G276" s="51"/>
      <c r="H276" s="52" t="str">
        <f aca="false">SUBSTITUTE(A276," ","_")&amp;"_"&amp;SUBSTITUTE(B276," ","_")&amp;"_"&amp;SUBSTITUTE(C276," ","_")</f>
        <v>LEXUS_RX3.5Li_2015</v>
      </c>
      <c r="I276" s="50" t="n">
        <v>1996</v>
      </c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customFormat="false" ht="18.55" hidden="false" customHeight="false" outlineLevel="0" collapsed="false">
      <c r="A277" s="72" t="s">
        <v>27</v>
      </c>
      <c r="B277" s="50" t="s">
        <v>424</v>
      </c>
      <c r="C277" s="50" t="n">
        <v>2015</v>
      </c>
      <c r="D277" s="50" t="s">
        <v>728</v>
      </c>
      <c r="E277" s="50" t="s">
        <v>805</v>
      </c>
      <c r="F277" s="50" t="n">
        <v>1995</v>
      </c>
      <c r="G277" s="51"/>
      <c r="H277" s="52" t="str">
        <f aca="false">SUBSTITUTE(A277," ","_")&amp;"_"&amp;SUBSTITUTE(B277," ","_")&amp;"_"&amp;SUBSTITUTE(C277," ","_")</f>
        <v>LEXUS_RC350/RC-F_2015</v>
      </c>
      <c r="I277" s="50" t="n">
        <v>1995</v>
      </c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customFormat="false" ht="18.55" hidden="false" customHeight="false" outlineLevel="0" collapsed="false">
      <c r="A278" s="50"/>
      <c r="B278" s="50"/>
      <c r="C278" s="50"/>
      <c r="D278" s="50"/>
      <c r="E278" s="50"/>
      <c r="F278" s="50"/>
      <c r="G278" s="51"/>
      <c r="H278" s="52" t="str">
        <f aca="false">SUBSTITUTE(A278," ","_")&amp;"_"&amp;SUBSTITUTE(B278," ","_")&amp;"_"&amp;SUBSTITUTE(C278," ","_")</f>
        <v>__</v>
      </c>
      <c r="I278" s="50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customFormat="false" ht="18.55" hidden="false" customHeight="false" outlineLevel="0" collapsed="false">
      <c r="A279" s="51"/>
      <c r="B279" s="51"/>
      <c r="C279" s="51"/>
      <c r="D279" s="51"/>
      <c r="E279" s="51"/>
      <c r="F279" s="51"/>
      <c r="G279" s="51"/>
      <c r="H279" s="52" t="str">
        <f aca="false">SUBSTITUTE(A279," ","_")&amp;"_"&amp;SUBSTITUTE(B279," ","_")&amp;"_"&amp;SUBSTITUTE(C279," ","_")</f>
        <v>__</v>
      </c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customFormat="false" ht="18.55" hidden="false" customHeight="false" outlineLevel="0" collapsed="false">
      <c r="A280" s="72" t="s">
        <v>22</v>
      </c>
      <c r="C280" s="51"/>
      <c r="D280" s="51"/>
      <c r="E280" s="51"/>
      <c r="F280" s="51"/>
      <c r="G280" s="51"/>
      <c r="H280" s="52" t="str">
        <f aca="false">SUBSTITUTE(A280," ","_")&amp;"_"&amp;SUBSTITUTE(B280," ","_")&amp;"_"&amp;SUBSTITUTE(C280," ","_")</f>
        <v>ISUZU__</v>
      </c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customFormat="false" ht="18.55" hidden="false" customHeight="false" outlineLevel="0" collapsed="false">
      <c r="A281" s="51"/>
      <c r="B281" s="51"/>
      <c r="C281" s="51"/>
      <c r="D281" s="51"/>
      <c r="E281" s="51"/>
      <c r="F281" s="51"/>
      <c r="G281" s="51"/>
      <c r="H281" s="52" t="str">
        <f aca="false">SUBSTITUTE(A281," ","_")&amp;"_"&amp;SUBSTITUTE(B281," ","_")&amp;"_"&amp;SUBSTITUTE(C281," ","_")</f>
        <v>__</v>
      </c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customFormat="false" ht="18.55" hidden="false" customHeight="false" outlineLevel="0" collapsed="false">
      <c r="A282" s="50" t="s">
        <v>801</v>
      </c>
      <c r="B282" s="50" t="s">
        <v>788</v>
      </c>
      <c r="C282" s="50" t="s">
        <v>790</v>
      </c>
      <c r="D282" s="50" t="s">
        <v>791</v>
      </c>
      <c r="E282" s="50" t="s">
        <v>792</v>
      </c>
      <c r="F282" s="50"/>
      <c r="G282" s="51"/>
      <c r="H282" s="52" t="str">
        <f aca="false">SUBSTITUTE(A282," ","_")&amp;"_"&amp;SUBSTITUTE(B282," ","_")&amp;"_"&amp;SUBSTITUTE(C282," ","_")</f>
        <v>Brand__Make_Year_Model</v>
      </c>
      <c r="I282" s="50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customFormat="false" ht="18.55" hidden="false" customHeight="false" outlineLevel="0" collapsed="false">
      <c r="A283" s="50"/>
      <c r="B283" s="50"/>
      <c r="C283" s="50"/>
      <c r="D283" s="50"/>
      <c r="E283" s="50"/>
      <c r="F283" s="50"/>
      <c r="G283" s="51"/>
      <c r="H283" s="52" t="str">
        <f aca="false">SUBSTITUTE(A283," ","_")&amp;"_"&amp;SUBSTITUTE(B283," ","_")&amp;"_"&amp;SUBSTITUTE(C283," ","_")</f>
        <v>__</v>
      </c>
      <c r="I283" s="50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customFormat="false" ht="18.55" hidden="false" customHeight="false" outlineLevel="0" collapsed="false">
      <c r="A284" s="72" t="s">
        <v>22</v>
      </c>
      <c r="B284" s="50" t="s">
        <v>338</v>
      </c>
      <c r="C284" s="50"/>
      <c r="D284" s="50" t="s">
        <v>728</v>
      </c>
      <c r="E284" s="50" t="s">
        <v>805</v>
      </c>
      <c r="F284" s="50" t="n">
        <v>1995</v>
      </c>
      <c r="G284" s="51"/>
      <c r="H284" s="52" t="str">
        <f aca="false">SUBSTITUTE(A284," ","_")&amp;"_"&amp;SUBSTITUTE(B284," ","_")&amp;"_"&amp;SUBSTITUTE(C284," ","_")</f>
        <v>ISUZU_D-Max_3.0_iTEQ_4x2_</v>
      </c>
      <c r="I284" s="50" t="n">
        <v>1995</v>
      </c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customFormat="false" ht="18.55" hidden="false" customHeight="false" outlineLevel="0" collapsed="false">
      <c r="A285" s="72" t="s">
        <v>22</v>
      </c>
      <c r="B285" s="50" t="s">
        <v>339</v>
      </c>
      <c r="C285" s="50"/>
      <c r="D285" s="50" t="s">
        <v>718</v>
      </c>
      <c r="E285" s="50" t="s">
        <v>797</v>
      </c>
      <c r="F285" s="50" t="n">
        <v>1996</v>
      </c>
      <c r="G285" s="51"/>
      <c r="H285" s="52" t="str">
        <f aca="false">SUBSTITUTE(A285," ","_")&amp;"_"&amp;SUBSTITUTE(B285," ","_")&amp;"_"&amp;SUBSTITUTE(C285," ","_")</f>
        <v>ISUZU_D-Max_3.0_iTEQ_4x4_</v>
      </c>
      <c r="I285" s="50" t="n">
        <v>1996</v>
      </c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customFormat="false" ht="18.55" hidden="false" customHeight="false" outlineLevel="0" collapsed="false">
      <c r="A286" s="72" t="s">
        <v>22</v>
      </c>
      <c r="B286" s="50" t="s">
        <v>340</v>
      </c>
      <c r="C286" s="50" t="s">
        <v>266</v>
      </c>
      <c r="D286" s="50" t="s">
        <v>728</v>
      </c>
      <c r="E286" s="50" t="s">
        <v>805</v>
      </c>
      <c r="F286" s="50" t="n">
        <v>1995</v>
      </c>
      <c r="G286" s="51"/>
      <c r="H286" s="52" t="str">
        <f aca="false">SUBSTITUTE(A286," ","_")&amp;"_"&amp;SUBSTITUTE(B286," ","_")&amp;"_"&amp;SUBSTITUTE(C286," ","_")</f>
        <v>ISUZU_D-Max_2.5Li_4x2/3.0Li_4x4_(New_Gen_Bod)__2004_-_on</v>
      </c>
      <c r="I286" s="50" t="n">
        <v>1995</v>
      </c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customFormat="false" ht="18.55" hidden="false" customHeight="false" outlineLevel="0" collapsed="false">
      <c r="A287" s="72" t="s">
        <v>22</v>
      </c>
      <c r="B287" s="50" t="s">
        <v>341</v>
      </c>
      <c r="C287" s="50"/>
      <c r="D287" s="50" t="s">
        <v>728</v>
      </c>
      <c r="E287" s="50" t="s">
        <v>805</v>
      </c>
      <c r="F287" s="50" t="n">
        <v>1995</v>
      </c>
      <c r="G287" s="51"/>
      <c r="H287" s="52" t="str">
        <f aca="false">SUBSTITUTE(A287," ","_")&amp;"_"&amp;SUBSTITUTE(B287," ","_")&amp;"_"&amp;SUBSTITUTE(C287," ","_")</f>
        <v>ISUZU_FSR_345L/FVR345L_</v>
      </c>
      <c r="I287" s="50" t="n">
        <v>1995</v>
      </c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customFormat="false" ht="18.55" hidden="false" customHeight="false" outlineLevel="0" collapsed="false">
      <c r="A288" s="72" t="s">
        <v>22</v>
      </c>
      <c r="B288" s="50" t="s">
        <v>342</v>
      </c>
      <c r="C288" s="50" t="s">
        <v>343</v>
      </c>
      <c r="D288" s="50" t="s">
        <v>728</v>
      </c>
      <c r="E288" s="50" t="s">
        <v>805</v>
      </c>
      <c r="F288" s="50" t="n">
        <v>1995</v>
      </c>
      <c r="G288" s="51"/>
      <c r="H288" s="52" t="str">
        <f aca="false">SUBSTITUTE(A288," ","_")&amp;"_"&amp;SUBSTITUTE(B288," ","_")&amp;"_"&amp;SUBSTITUTE(C288," ","_")</f>
        <v>ISUZU_FTR_1995_-_2000</v>
      </c>
      <c r="I288" s="50" t="n">
        <v>1995</v>
      </c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customFormat="false" ht="18.55" hidden="false" customHeight="false" outlineLevel="0" collapsed="false">
      <c r="A289" s="72" t="s">
        <v>22</v>
      </c>
      <c r="B289" s="50" t="s">
        <v>344</v>
      </c>
      <c r="C289" s="50" t="s">
        <v>262</v>
      </c>
      <c r="D289" s="50" t="s">
        <v>718</v>
      </c>
      <c r="E289" s="50" t="s">
        <v>797</v>
      </c>
      <c r="F289" s="50" t="n">
        <v>1996</v>
      </c>
      <c r="G289" s="51"/>
      <c r="H289" s="52" t="str">
        <f aca="false">SUBSTITUTE(A289," ","_")&amp;"_"&amp;SUBSTITUTE(B289," ","_")&amp;"_"&amp;SUBSTITUTE(C289," ","_")</f>
        <v>ISUZU_Fuego_1998_-_on</v>
      </c>
      <c r="I289" s="50" t="n">
        <v>1996</v>
      </c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customFormat="false" ht="18.55" hidden="false" customHeight="false" outlineLevel="0" collapsed="false">
      <c r="A290" s="72" t="s">
        <v>22</v>
      </c>
      <c r="B290" s="50" t="s">
        <v>345</v>
      </c>
      <c r="C290" s="50" t="s">
        <v>346</v>
      </c>
      <c r="D290" s="50" t="s">
        <v>719</v>
      </c>
      <c r="E290" s="50" t="s">
        <v>798</v>
      </c>
      <c r="F290" s="50" t="n">
        <v>1983</v>
      </c>
      <c r="G290" s="51"/>
      <c r="H290" s="52" t="str">
        <f aca="false">SUBSTITUTE(A290," ","_")&amp;"_"&amp;SUBSTITUTE(B290," ","_")&amp;"_"&amp;SUBSTITUTE(C290," ","_")</f>
        <v>ISUZU_Highlander___1996_-_on</v>
      </c>
      <c r="I290" s="50" t="n">
        <v>1983</v>
      </c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customFormat="false" ht="18.55" hidden="false" customHeight="false" outlineLevel="0" collapsed="false">
      <c r="A291" s="72" t="s">
        <v>22</v>
      </c>
      <c r="B291" s="50" t="s">
        <v>347</v>
      </c>
      <c r="C291" s="50"/>
      <c r="D291" s="50" t="s">
        <v>719</v>
      </c>
      <c r="E291" s="50" t="s">
        <v>798</v>
      </c>
      <c r="F291" s="50" t="n">
        <v>1983</v>
      </c>
      <c r="G291" s="51"/>
      <c r="H291" s="52" t="str">
        <f aca="false">SUBSTITUTE(A291," ","_")&amp;"_"&amp;SUBSTITUTE(B291," ","_")&amp;"_"&amp;SUBSTITUTE(C291," ","_")</f>
        <v>ISUZU_NHR/NKR_</v>
      </c>
      <c r="I291" s="50" t="n">
        <v>1983</v>
      </c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customFormat="false" ht="18.55" hidden="false" customHeight="false" outlineLevel="0" collapsed="false">
      <c r="A292" s="72" t="s">
        <v>22</v>
      </c>
      <c r="B292" s="50" t="s">
        <v>347</v>
      </c>
      <c r="C292" s="50" t="n">
        <v>2014</v>
      </c>
      <c r="D292" s="50" t="s">
        <v>741</v>
      </c>
      <c r="E292" s="50" t="s">
        <v>813</v>
      </c>
      <c r="F292" s="50"/>
      <c r="G292" s="51"/>
      <c r="H292" s="52" t="str">
        <f aca="false">SUBSTITUTE(A292," ","_")&amp;"_"&amp;SUBSTITUTE(B292," ","_")&amp;"_"&amp;SUBSTITUTE(C292," ","_")</f>
        <v>ISUZU_NHR/NKR_2014</v>
      </c>
      <c r="I292" s="50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customFormat="false" ht="18.55" hidden="false" customHeight="false" outlineLevel="0" collapsed="false">
      <c r="A293" s="72" t="s">
        <v>22</v>
      </c>
      <c r="B293" s="50" t="s">
        <v>348</v>
      </c>
      <c r="C293" s="50"/>
      <c r="D293" s="50" t="s">
        <v>719</v>
      </c>
      <c r="E293" s="50" t="s">
        <v>814</v>
      </c>
      <c r="F293" s="50"/>
      <c r="G293" s="51"/>
      <c r="H293" s="52" t="str">
        <f aca="false">SUBSTITUTE(A293," ","_")&amp;"_"&amp;SUBSTITUTE(B293," ","_")&amp;"_"&amp;SUBSTITUTE(C293," ","_")</f>
        <v>ISUZU_NQR_</v>
      </c>
      <c r="I293" s="50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customFormat="false" ht="18.55" hidden="false" customHeight="false" outlineLevel="0" collapsed="false">
      <c r="A294" s="72" t="s">
        <v>22</v>
      </c>
      <c r="B294" s="50" t="s">
        <v>349</v>
      </c>
      <c r="C294" s="50" t="s">
        <v>350</v>
      </c>
      <c r="D294" s="50" t="s">
        <v>718</v>
      </c>
      <c r="E294" s="50" t="s">
        <v>797</v>
      </c>
      <c r="F294" s="50" t="n">
        <v>1996</v>
      </c>
      <c r="G294" s="51"/>
      <c r="H294" s="52" t="str">
        <f aca="false">SUBSTITUTE(A294," ","_")&amp;"_"&amp;SUBSTITUTE(B294," ","_")&amp;"_"&amp;SUBSTITUTE(C294," ","_")</f>
        <v>ISUZU_Pick-up__(All_Models)_1990_-_on</v>
      </c>
      <c r="I294" s="50" t="n">
        <v>1996</v>
      </c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customFormat="false" ht="18.55" hidden="false" customHeight="false" outlineLevel="0" collapsed="false">
      <c r="A295" s="72" t="s">
        <v>22</v>
      </c>
      <c r="B295" s="50" t="s">
        <v>351</v>
      </c>
      <c r="C295" s="50"/>
      <c r="D295" s="50" t="s">
        <v>719</v>
      </c>
      <c r="E295" s="50" t="s">
        <v>798</v>
      </c>
      <c r="F295" s="50" t="n">
        <v>1983</v>
      </c>
      <c r="G295" s="51"/>
      <c r="H295" s="52" t="str">
        <f aca="false">SUBSTITUTE(A295," ","_")&amp;"_"&amp;SUBSTITUTE(B295," ","_")&amp;"_"&amp;SUBSTITUTE(C295," ","_")</f>
        <v>ISUZU_Sportivbo_</v>
      </c>
      <c r="I295" s="50" t="n">
        <v>1983</v>
      </c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customFormat="false" ht="18.55" hidden="false" customHeight="false" outlineLevel="0" collapsed="false">
      <c r="A296" s="72" t="s">
        <v>22</v>
      </c>
      <c r="B296" s="50" t="s">
        <v>352</v>
      </c>
      <c r="C296" s="50" t="s">
        <v>61</v>
      </c>
      <c r="D296" s="50" t="s">
        <v>718</v>
      </c>
      <c r="E296" s="50" t="s">
        <v>803</v>
      </c>
      <c r="F296" s="50" t="n">
        <v>1998</v>
      </c>
      <c r="G296" s="51"/>
      <c r="H296" s="52" t="str">
        <f aca="false">SUBSTITUTE(A296," ","_")&amp;"_"&amp;SUBSTITUTE(B296," ","_")&amp;"_"&amp;SUBSTITUTE(C296," ","_")</f>
        <v>ISUZU_Tropper_(Diesel)_1996_-_on</v>
      </c>
      <c r="I296" s="50" t="n">
        <v>1998</v>
      </c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customFormat="false" ht="18.55" hidden="false" customHeight="false" outlineLevel="0" collapsed="false">
      <c r="A297" s="72" t="s">
        <v>22</v>
      </c>
      <c r="B297" s="50" t="s">
        <v>353</v>
      </c>
      <c r="C297" s="50" t="s">
        <v>354</v>
      </c>
      <c r="D297" s="50" t="s">
        <v>718</v>
      </c>
      <c r="E297" s="50" t="s">
        <v>803</v>
      </c>
      <c r="F297" s="50" t="n">
        <v>1998</v>
      </c>
      <c r="G297" s="51"/>
      <c r="H297" s="52" t="str">
        <f aca="false">SUBSTITUTE(A297," ","_")&amp;"_"&amp;SUBSTITUTE(B297," ","_")&amp;"_"&amp;SUBSTITUTE(C297," ","_")</f>
        <v>ISUZU_Tropper_(Gasoline)_1996-_on</v>
      </c>
      <c r="I297" s="50" t="n">
        <v>1998</v>
      </c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customFormat="false" ht="18.55" hidden="false" customHeight="false" outlineLevel="0" collapsed="false">
      <c r="A298" s="50"/>
      <c r="B298" s="50"/>
      <c r="C298" s="50"/>
      <c r="D298" s="50"/>
      <c r="E298" s="50"/>
      <c r="F298" s="50"/>
      <c r="G298" s="51"/>
      <c r="H298" s="52" t="str">
        <f aca="false">SUBSTITUTE(A298," ","_")&amp;"_"&amp;SUBSTITUTE(B298," ","_")&amp;"_"&amp;SUBSTITUTE(C298," ","_")</f>
        <v>__</v>
      </c>
      <c r="I298" s="50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customFormat="false" ht="18.55" hidden="false" customHeight="false" outlineLevel="0" collapsed="false">
      <c r="A299" s="51"/>
      <c r="B299" s="51"/>
      <c r="C299" s="51"/>
      <c r="D299" s="51"/>
      <c r="E299" s="51"/>
      <c r="F299" s="51"/>
      <c r="G299" s="51"/>
      <c r="H299" s="52" t="str">
        <f aca="false">SUBSTITUTE(A299," ","_")&amp;"_"&amp;SUBSTITUTE(B299," ","_")&amp;"_"&amp;SUBSTITUTE(C299," ","_")</f>
        <v>__</v>
      </c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customFormat="false" ht="18.55" hidden="false" customHeight="false" outlineLevel="0" collapsed="false">
      <c r="A300" s="72" t="s">
        <v>23</v>
      </c>
      <c r="C300" s="51"/>
      <c r="D300" s="51"/>
      <c r="E300" s="51"/>
      <c r="F300" s="51"/>
      <c r="G300" s="51"/>
      <c r="H300" s="52" t="str">
        <f aca="false">SUBSTITUTE(A300," ","_")&amp;"_"&amp;SUBSTITUTE(B300," ","_")&amp;"_"&amp;SUBSTITUTE(C300," ","_")</f>
        <v>JAGUAR__</v>
      </c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customFormat="false" ht="18.55" hidden="false" customHeight="false" outlineLevel="0" collapsed="false">
      <c r="A301" s="51"/>
      <c r="B301" s="51"/>
      <c r="C301" s="51"/>
      <c r="D301" s="51"/>
      <c r="E301" s="51"/>
      <c r="F301" s="51"/>
      <c r="G301" s="51"/>
      <c r="H301" s="52" t="str">
        <f aca="false">SUBSTITUTE(A301," ","_")&amp;"_"&amp;SUBSTITUTE(B301," ","_")&amp;"_"&amp;SUBSTITUTE(C301," ","_")</f>
        <v>__</v>
      </c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customFormat="false" ht="18.55" hidden="false" customHeight="false" outlineLevel="0" collapsed="false">
      <c r="A302" s="50" t="s">
        <v>801</v>
      </c>
      <c r="B302" s="50" t="s">
        <v>788</v>
      </c>
      <c r="C302" s="50" t="s">
        <v>790</v>
      </c>
      <c r="D302" s="50" t="s">
        <v>791</v>
      </c>
      <c r="E302" s="50" t="s">
        <v>792</v>
      </c>
      <c r="F302" s="50"/>
      <c r="G302" s="51"/>
      <c r="H302" s="52" t="str">
        <f aca="false">SUBSTITUTE(A302," ","_")&amp;"_"&amp;SUBSTITUTE(B302," ","_")&amp;"_"&amp;SUBSTITUTE(C302," ","_")</f>
        <v>Brand__Make_Year_Model</v>
      </c>
      <c r="I302" s="50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customFormat="false" ht="18.55" hidden="false" customHeight="false" outlineLevel="0" collapsed="false">
      <c r="A303" s="50"/>
      <c r="B303" s="50"/>
      <c r="C303" s="50"/>
      <c r="D303" s="50"/>
      <c r="E303" s="55"/>
      <c r="F303" s="55"/>
      <c r="G303" s="51"/>
      <c r="H303" s="52" t="str">
        <f aca="false">SUBSTITUTE(A303," ","_")&amp;"_"&amp;SUBSTITUTE(B303," ","_")&amp;"_"&amp;SUBSTITUTE(C303," ","_")</f>
        <v>__</v>
      </c>
      <c r="I303" s="55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customFormat="false" ht="18.55" hidden="false" customHeight="false" outlineLevel="0" collapsed="false">
      <c r="A304" s="72" t="s">
        <v>23</v>
      </c>
      <c r="B304" s="50" t="s">
        <v>360</v>
      </c>
      <c r="C304" s="50"/>
      <c r="D304" s="57" t="s">
        <v>723</v>
      </c>
      <c r="E304" s="55"/>
      <c r="F304" s="55" t="n">
        <v>2003</v>
      </c>
      <c r="G304" s="51"/>
      <c r="H304" s="52" t="str">
        <f aca="false">SUBSTITUTE(A304," ","_")&amp;"_"&amp;SUBSTITUTE(B304," ","_")&amp;"_"&amp;SUBSTITUTE(C304," ","_")</f>
        <v>JAGUAR_Jaguar_S-Type_</v>
      </c>
      <c r="I304" s="55" t="n">
        <v>2003</v>
      </c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customFormat="false" ht="18.55" hidden="false" customHeight="false" outlineLevel="0" collapsed="false">
      <c r="A305" s="72" t="s">
        <v>23</v>
      </c>
      <c r="B305" s="50" t="s">
        <v>361</v>
      </c>
      <c r="C305" s="50"/>
      <c r="D305" s="57" t="s">
        <v>723</v>
      </c>
      <c r="E305" s="58" t="s">
        <v>839</v>
      </c>
      <c r="F305" s="58" t="n">
        <v>2003</v>
      </c>
      <c r="G305" s="51"/>
      <c r="H305" s="52" t="str">
        <f aca="false">SUBSTITUTE(A305," ","_")&amp;"_"&amp;SUBSTITUTE(B305," ","_")&amp;"_"&amp;SUBSTITUTE(C305," ","_")</f>
        <v>JAGUAR_Jaguar_XK-Type_</v>
      </c>
      <c r="I305" s="58" t="n">
        <v>2003</v>
      </c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customFormat="false" ht="18.55" hidden="false" customHeight="false" outlineLevel="0" collapsed="false">
      <c r="A306" s="72" t="s">
        <v>23</v>
      </c>
      <c r="B306" s="50" t="s">
        <v>362</v>
      </c>
      <c r="C306" s="50"/>
      <c r="D306" s="57" t="s">
        <v>729</v>
      </c>
      <c r="E306" s="59" t="s">
        <v>840</v>
      </c>
      <c r="F306" s="59"/>
      <c r="G306" s="51"/>
      <c r="H306" s="52" t="str">
        <f aca="false">SUBSTITUTE(A306," ","_")&amp;"_"&amp;SUBSTITUTE(B306," ","_")&amp;"_"&amp;SUBSTITUTE(C306," ","_")</f>
        <v>JAGUAR_Jaguar_XKR-Type_</v>
      </c>
      <c r="I306" s="59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customFormat="false" ht="18.55" hidden="false" customHeight="false" outlineLevel="0" collapsed="false">
      <c r="A307" s="72" t="s">
        <v>23</v>
      </c>
      <c r="B307" s="50" t="s">
        <v>363</v>
      </c>
      <c r="C307" s="50"/>
      <c r="D307" s="57" t="s">
        <v>723</v>
      </c>
      <c r="E307" s="59" t="s">
        <v>841</v>
      </c>
      <c r="F307" s="59" t="n">
        <v>2003</v>
      </c>
      <c r="G307" s="51"/>
      <c r="H307" s="52" t="str">
        <f aca="false">SUBSTITUTE(A307," ","_")&amp;"_"&amp;SUBSTITUTE(B307," ","_")&amp;"_"&amp;SUBSTITUTE(C307," ","_")</f>
        <v>JAGUAR_Jaguar_XS-Type_</v>
      </c>
      <c r="I307" s="59" t="n">
        <v>2003</v>
      </c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customFormat="false" ht="18.55" hidden="false" customHeight="false" outlineLevel="0" collapsed="false">
      <c r="A308" s="72" t="s">
        <v>23</v>
      </c>
      <c r="B308" s="50" t="s">
        <v>364</v>
      </c>
      <c r="C308" s="50"/>
      <c r="D308" s="57" t="s">
        <v>723</v>
      </c>
      <c r="E308" s="60"/>
      <c r="F308" s="60" t="n">
        <v>2003</v>
      </c>
      <c r="G308" s="51"/>
      <c r="H308" s="52" t="str">
        <f aca="false">SUBSTITUTE(A308," ","_")&amp;"_"&amp;SUBSTITUTE(B308," ","_")&amp;"_"&amp;SUBSTITUTE(C308," ","_")</f>
        <v>JAGUAR_Jaguar_X-Type_</v>
      </c>
      <c r="I308" s="60" t="n">
        <v>2003</v>
      </c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customFormat="false" ht="18.55" hidden="false" customHeight="false" outlineLevel="0" collapsed="false">
      <c r="A309" s="72" t="s">
        <v>23</v>
      </c>
      <c r="B309" s="50" t="s">
        <v>365</v>
      </c>
      <c r="C309" s="50"/>
      <c r="D309" s="57" t="s">
        <v>729</v>
      </c>
      <c r="E309" s="60"/>
      <c r="F309" s="60"/>
      <c r="G309" s="51"/>
      <c r="H309" s="52" t="str">
        <f aca="false">SUBSTITUTE(A309," ","_")&amp;"_"&amp;SUBSTITUTE(B309," ","_")&amp;"_"&amp;SUBSTITUTE(C309," ","_")</f>
        <v>JAGUAR_Jaguar_XI-Type_</v>
      </c>
      <c r="I309" s="60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customFormat="false" ht="18.55" hidden="false" customHeight="false" outlineLevel="0" collapsed="false">
      <c r="A310" s="72" t="s">
        <v>23</v>
      </c>
      <c r="B310" s="50" t="s">
        <v>366</v>
      </c>
      <c r="C310" s="50"/>
      <c r="D310" s="57" t="s">
        <v>729</v>
      </c>
      <c r="E310" s="68"/>
      <c r="F310" s="68"/>
      <c r="G310" s="51"/>
      <c r="H310" s="52" t="str">
        <f aca="false">SUBSTITUTE(A310," ","_")&amp;"_"&amp;SUBSTITUTE(B310," ","_")&amp;"_"&amp;SUBSTITUTE(C310," ","_")</f>
        <v>JAGUAR_Jaguar_XIR-Type_</v>
      </c>
      <c r="I310" s="68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customFormat="false" ht="18.55" hidden="false" customHeight="false" outlineLevel="0" collapsed="false">
      <c r="A311" s="50"/>
      <c r="B311" s="50"/>
      <c r="C311" s="50"/>
      <c r="D311" s="50"/>
      <c r="E311" s="50"/>
      <c r="F311" s="50"/>
      <c r="G311" s="51"/>
      <c r="H311" s="52" t="str">
        <f aca="false">SUBSTITUTE(A311," ","_")&amp;"_"&amp;SUBSTITUTE(B311," ","_")&amp;"_"&amp;SUBSTITUTE(C311," ","_")</f>
        <v>__</v>
      </c>
      <c r="I311" s="50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customFormat="false" ht="18.55" hidden="false" customHeight="false" outlineLevel="0" collapsed="false">
      <c r="A312" s="51"/>
      <c r="B312" s="51"/>
      <c r="C312" s="51"/>
      <c r="D312" s="51"/>
      <c r="E312" s="51"/>
      <c r="F312" s="51"/>
      <c r="G312" s="51"/>
      <c r="H312" s="52" t="str">
        <f aca="false">SUBSTITUTE(A312," ","_")&amp;"_"&amp;SUBSTITUTE(B312," ","_")&amp;"_"&amp;SUBSTITUTE(C312," ","_")</f>
        <v>__</v>
      </c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customFormat="false" ht="18.55" hidden="false" customHeight="false" outlineLevel="0" collapsed="false">
      <c r="A313" s="72" t="s">
        <v>24</v>
      </c>
      <c r="C313" s="51"/>
      <c r="D313" s="51"/>
      <c r="E313" s="51"/>
      <c r="F313" s="51"/>
      <c r="G313" s="51"/>
      <c r="H313" s="52" t="str">
        <f aca="false">SUBSTITUTE(A313," ","_")&amp;"_"&amp;SUBSTITUTE(B313," ","_")&amp;"_"&amp;SUBSTITUTE(C313," ","_")</f>
        <v>KIA__</v>
      </c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customFormat="false" ht="18.55" hidden="false" customHeight="false" outlineLevel="0" collapsed="false">
      <c r="A314" s="51"/>
      <c r="B314" s="51"/>
      <c r="C314" s="51"/>
      <c r="D314" s="51"/>
      <c r="E314" s="51"/>
      <c r="F314" s="51"/>
      <c r="G314" s="51"/>
      <c r="H314" s="52" t="str">
        <f aca="false">SUBSTITUTE(A314," ","_")&amp;"_"&amp;SUBSTITUTE(B314," ","_")&amp;"_"&amp;SUBSTITUTE(C314," ","_")</f>
        <v>__</v>
      </c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customFormat="false" ht="18.55" hidden="false" customHeight="false" outlineLevel="0" collapsed="false">
      <c r="A315" s="50" t="s">
        <v>801</v>
      </c>
      <c r="B315" s="50" t="s">
        <v>788</v>
      </c>
      <c r="C315" s="50" t="s">
        <v>790</v>
      </c>
      <c r="D315" s="50" t="s">
        <v>791</v>
      </c>
      <c r="E315" s="50" t="s">
        <v>792</v>
      </c>
      <c r="F315" s="50"/>
      <c r="G315" s="51"/>
      <c r="H315" s="52" t="str">
        <f aca="false">SUBSTITUTE(A315," ","_")&amp;"_"&amp;SUBSTITUTE(B315," ","_")&amp;"_"&amp;SUBSTITUTE(C315," ","_")</f>
        <v>Brand__Make_Year_Model</v>
      </c>
      <c r="I315" s="50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customFormat="false" ht="18.55" hidden="false" customHeight="false" outlineLevel="0" collapsed="false">
      <c r="A316" s="50"/>
      <c r="B316" s="50"/>
      <c r="C316" s="50"/>
      <c r="D316" s="50"/>
      <c r="E316" s="50"/>
      <c r="F316" s="50"/>
      <c r="G316" s="51"/>
      <c r="H316" s="52" t="str">
        <f aca="false">SUBSTITUTE(A316," ","_")&amp;"_"&amp;SUBSTITUTE(B316," ","_")&amp;"_"&amp;SUBSTITUTE(C316," ","_")</f>
        <v>__</v>
      </c>
      <c r="I316" s="50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customFormat="false" ht="18.55" hidden="false" customHeight="false" outlineLevel="0" collapsed="false">
      <c r="A317" s="72" t="s">
        <v>24</v>
      </c>
      <c r="B317" s="50" t="s">
        <v>381</v>
      </c>
      <c r="C317" s="55" t="s">
        <v>382</v>
      </c>
      <c r="D317" s="50" t="s">
        <v>718</v>
      </c>
      <c r="E317" s="50" t="s">
        <v>797</v>
      </c>
      <c r="F317" s="50" t="n">
        <v>1996</v>
      </c>
      <c r="G317" s="51"/>
      <c r="H317" s="52" t="str">
        <f aca="false">SUBSTITUTE(A317," ","_")&amp;"_"&amp;SUBSTITUTE(B317," ","_")&amp;"_"&amp;SUBSTITUTE(C317," ","_")</f>
        <v>KIA_Besta_2.2L_(Diesel)_1994_-_2004_</v>
      </c>
      <c r="I317" s="50" t="n">
        <v>1996</v>
      </c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customFormat="false" ht="18.55" hidden="false" customHeight="false" outlineLevel="0" collapsed="false">
      <c r="A318" s="72" t="s">
        <v>24</v>
      </c>
      <c r="B318" s="57" t="s">
        <v>383</v>
      </c>
      <c r="C318" s="60" t="s">
        <v>75</v>
      </c>
      <c r="D318" s="62" t="s">
        <v>727</v>
      </c>
      <c r="E318" s="50" t="s">
        <v>808</v>
      </c>
      <c r="F318" s="50"/>
      <c r="G318" s="51"/>
      <c r="H318" s="52" t="str">
        <f aca="false">SUBSTITUTE(A318," ","_")&amp;"_"&amp;SUBSTITUTE(B318," ","_")&amp;"_"&amp;SUBSTITUTE(C318," ","_")</f>
        <v>KIA_Carens_2.0_Li_Gas_EX_AT_2007_-_on</v>
      </c>
      <c r="I318" s="50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customFormat="false" ht="18.55" hidden="false" customHeight="false" outlineLevel="0" collapsed="false">
      <c r="A319" s="72" t="s">
        <v>24</v>
      </c>
      <c r="B319" s="57" t="s">
        <v>384</v>
      </c>
      <c r="C319" s="60" t="s">
        <v>75</v>
      </c>
      <c r="D319" s="62" t="s">
        <v>718</v>
      </c>
      <c r="E319" s="50" t="s">
        <v>815</v>
      </c>
      <c r="F319" s="50"/>
      <c r="G319" s="51"/>
      <c r="H319" s="52" t="str">
        <f aca="false">SUBSTITUTE(A319," ","_")&amp;"_"&amp;SUBSTITUTE(B319," ","_")&amp;"_"&amp;SUBSTITUTE(C319," ","_")</f>
        <v>KIA_Carens_2.0_Li_LX_CRDI_AT_2007_-_on</v>
      </c>
      <c r="I319" s="50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customFormat="false" ht="18.55" hidden="false" customHeight="false" outlineLevel="0" collapsed="false">
      <c r="A320" s="72" t="s">
        <v>24</v>
      </c>
      <c r="B320" s="57" t="s">
        <v>385</v>
      </c>
      <c r="C320" s="60" t="s">
        <v>75</v>
      </c>
      <c r="D320" s="62" t="s">
        <v>718</v>
      </c>
      <c r="E320" s="50" t="s">
        <v>815</v>
      </c>
      <c r="F320" s="50"/>
      <c r="G320" s="51"/>
      <c r="H320" s="52" t="str">
        <f aca="false">SUBSTITUTE(A320," ","_")&amp;"_"&amp;SUBSTITUTE(B320," ","_")&amp;"_"&amp;SUBSTITUTE(C320," ","_")</f>
        <v>KIA_Carens_2.0_Li_EX_CRDI_AT_2007_-_on</v>
      </c>
      <c r="I320" s="50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customFormat="false" ht="18.55" hidden="false" customHeight="false" outlineLevel="0" collapsed="false">
      <c r="A321" s="72" t="s">
        <v>24</v>
      </c>
      <c r="B321" s="50" t="s">
        <v>386</v>
      </c>
      <c r="C321" s="60" t="s">
        <v>387</v>
      </c>
      <c r="D321" s="62" t="s">
        <v>718</v>
      </c>
      <c r="E321" s="55" t="s">
        <v>797</v>
      </c>
      <c r="F321" s="55" t="n">
        <v>1996</v>
      </c>
      <c r="G321" s="51"/>
      <c r="H321" s="52" t="str">
        <f aca="false">SUBSTITUTE(A321," ","_")&amp;"_"&amp;SUBSTITUTE(B321," ","_")&amp;"_"&amp;SUBSTITUTE(C321," ","_")</f>
        <v>KIA_Carnival_200_-_on</v>
      </c>
      <c r="I321" s="55" t="n">
        <v>1996</v>
      </c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customFormat="false" ht="18.55" hidden="false" customHeight="false" outlineLevel="0" collapsed="false">
      <c r="A322" s="72" t="s">
        <v>24</v>
      </c>
      <c r="B322" s="57" t="s">
        <v>388</v>
      </c>
      <c r="C322" s="70" t="s">
        <v>75</v>
      </c>
      <c r="D322" s="70" t="s">
        <v>744</v>
      </c>
      <c r="E322" s="75"/>
      <c r="F322" s="76"/>
      <c r="G322" s="51"/>
      <c r="H322" s="52" t="str">
        <f aca="false">SUBSTITUTE(A322," ","_")&amp;"_"&amp;SUBSTITUTE(B322," ","_")&amp;"_"&amp;SUBSTITUTE(C322," ","_")</f>
        <v>KIA_Carnival_LX_MT_CRDi_(SWB)_8_Seater_2007_-_on</v>
      </c>
      <c r="I322" s="76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customFormat="false" ht="18.55" hidden="false" customHeight="false" outlineLevel="0" collapsed="false">
      <c r="A323" s="72" t="s">
        <v>24</v>
      </c>
      <c r="B323" s="57" t="s">
        <v>389</v>
      </c>
      <c r="C323" s="70" t="s">
        <v>75</v>
      </c>
      <c r="D323" s="70" t="s">
        <v>744</v>
      </c>
      <c r="E323" s="77"/>
      <c r="F323" s="76"/>
      <c r="G323" s="51"/>
      <c r="H323" s="52" t="str">
        <f aca="false">SUBSTITUTE(A323," ","_")&amp;"_"&amp;SUBSTITUTE(B323," ","_")&amp;"_"&amp;SUBSTITUTE(C323," ","_")</f>
        <v>KIA_Carnival_LX_AT_CRDi_(SWB)_8_Seater_2007_-_on</v>
      </c>
      <c r="I323" s="76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customFormat="false" ht="18.55" hidden="false" customHeight="false" outlineLevel="0" collapsed="false">
      <c r="A324" s="72" t="s">
        <v>24</v>
      </c>
      <c r="B324" s="57" t="s">
        <v>390</v>
      </c>
      <c r="C324" s="70" t="s">
        <v>75</v>
      </c>
      <c r="D324" s="70" t="s">
        <v>744</v>
      </c>
      <c r="E324" s="77"/>
      <c r="F324" s="76"/>
      <c r="G324" s="51"/>
      <c r="H324" s="52" t="str">
        <f aca="false">SUBSTITUTE(A324," ","_")&amp;"_"&amp;SUBSTITUTE(B324," ","_")&amp;"_"&amp;SUBSTITUTE(C324," ","_")</f>
        <v>KIA_Carnival_LX_AT_CRDi_(LWB)_2007_-_on</v>
      </c>
      <c r="I324" s="76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customFormat="false" ht="18.55" hidden="false" customHeight="false" outlineLevel="0" collapsed="false">
      <c r="A325" s="72" t="s">
        <v>24</v>
      </c>
      <c r="B325" s="57" t="s">
        <v>391</v>
      </c>
      <c r="C325" s="70" t="s">
        <v>75</v>
      </c>
      <c r="D325" s="70" t="s">
        <v>744</v>
      </c>
      <c r="E325" s="77"/>
      <c r="F325" s="76"/>
      <c r="G325" s="51"/>
      <c r="H325" s="52" t="str">
        <f aca="false">SUBSTITUTE(A325," ","_")&amp;"_"&amp;SUBSTITUTE(B325," ","_")&amp;"_"&amp;SUBSTITUTE(C325," ","_")</f>
        <v>KIA_Carnival_EX_AT_CRDi_(SWB)_8_Seater_2007_-_on</v>
      </c>
      <c r="I325" s="76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customFormat="false" ht="18.55" hidden="false" customHeight="false" outlineLevel="0" collapsed="false">
      <c r="A326" s="72" t="s">
        <v>24</v>
      </c>
      <c r="B326" s="57" t="s">
        <v>392</v>
      </c>
      <c r="C326" s="70" t="s">
        <v>75</v>
      </c>
      <c r="D326" s="70" t="s">
        <v>744</v>
      </c>
      <c r="E326" s="78"/>
      <c r="F326" s="76"/>
      <c r="G326" s="51"/>
      <c r="H326" s="52" t="str">
        <f aca="false">SUBSTITUTE(A326," ","_")&amp;"_"&amp;SUBSTITUTE(B326," ","_")&amp;"_"&amp;SUBSTITUTE(C326," ","_")</f>
        <v>KIA_Carnival_EX_AT_CRDi_(LWB)__2007_-_on</v>
      </c>
      <c r="I326" s="76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customFormat="false" ht="18.55" hidden="false" customHeight="false" outlineLevel="0" collapsed="false">
      <c r="A327" s="72" t="s">
        <v>24</v>
      </c>
      <c r="B327" s="50" t="s">
        <v>393</v>
      </c>
      <c r="C327" s="68"/>
      <c r="D327" s="68"/>
      <c r="E327" s="68" t="s">
        <v>808</v>
      </c>
      <c r="F327" s="68"/>
      <c r="G327" s="51"/>
      <c r="H327" s="52" t="str">
        <f aca="false">SUBSTITUTE(A327," ","_")&amp;"_"&amp;SUBSTITUTE(B327," ","_")&amp;"_"&amp;SUBSTITUTE(C327," ","_")</f>
        <v>KIA_KIA_Forte_</v>
      </c>
      <c r="I327" s="68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customFormat="false" ht="18.55" hidden="false" customHeight="false" outlineLevel="0" collapsed="false">
      <c r="A328" s="72" t="s">
        <v>24</v>
      </c>
      <c r="B328" s="50" t="s">
        <v>394</v>
      </c>
      <c r="C328" s="50"/>
      <c r="D328" s="50"/>
      <c r="E328" s="50" t="s">
        <v>744</v>
      </c>
      <c r="F328" s="50"/>
      <c r="G328" s="51"/>
      <c r="H328" s="52" t="str">
        <f aca="false">SUBSTITUTE(A328," ","_")&amp;"_"&amp;SUBSTITUTE(B328," ","_")&amp;"_"&amp;SUBSTITUTE(C328," ","_")</f>
        <v>KIA_K2700_</v>
      </c>
      <c r="I328" s="50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customFormat="false" ht="18.55" hidden="false" customHeight="false" outlineLevel="0" collapsed="false">
      <c r="A329" s="72" t="s">
        <v>24</v>
      </c>
      <c r="B329" s="50" t="s">
        <v>395</v>
      </c>
      <c r="C329" s="55"/>
      <c r="D329" s="55"/>
      <c r="E329" s="55" t="s">
        <v>816</v>
      </c>
      <c r="F329" s="55"/>
      <c r="G329" s="51"/>
      <c r="H329" s="52" t="str">
        <f aca="false">SUBSTITUTE(A329," ","_")&amp;"_"&amp;SUBSTITUTE(B329," ","_")&amp;"_"&amp;SUBSTITUTE(C329," ","_")</f>
        <v>KIA_Mojave_Gas_</v>
      </c>
      <c r="I329" s="55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customFormat="false" ht="18.55" hidden="false" customHeight="false" outlineLevel="0" collapsed="false">
      <c r="A330" s="72" t="s">
        <v>24</v>
      </c>
      <c r="B330" s="57" t="s">
        <v>396</v>
      </c>
      <c r="C330" s="70" t="s">
        <v>75</v>
      </c>
      <c r="D330" s="70" t="s">
        <v>742</v>
      </c>
      <c r="E330" s="70" t="s">
        <v>817</v>
      </c>
      <c r="F330" s="70"/>
      <c r="G330" s="51"/>
      <c r="H330" s="52" t="str">
        <f aca="false">SUBSTITUTE(A330," ","_")&amp;"_"&amp;SUBSTITUTE(B330," ","_")&amp;"_"&amp;SUBSTITUTE(C330," ","_")</f>
        <v>KIA_Picanto_DLX_MT__2007_-_on</v>
      </c>
      <c r="I330" s="70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customFormat="false" ht="18.55" hidden="false" customHeight="false" outlineLevel="0" collapsed="false">
      <c r="A331" s="72" t="s">
        <v>24</v>
      </c>
      <c r="B331" s="57" t="s">
        <v>397</v>
      </c>
      <c r="C331" s="70" t="s">
        <v>75</v>
      </c>
      <c r="D331" s="70" t="s">
        <v>742</v>
      </c>
      <c r="E331" s="71"/>
      <c r="F331" s="71"/>
      <c r="G331" s="51"/>
      <c r="H331" s="52" t="str">
        <f aca="false">SUBSTITUTE(A331," ","_")&amp;"_"&amp;SUBSTITUTE(B331," ","_")&amp;"_"&amp;SUBSTITUTE(C331," ","_")</f>
        <v>KIA_Picanto_DLX_AT__2007_-_on</v>
      </c>
      <c r="I331" s="7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customFormat="false" ht="18.55" hidden="false" customHeight="false" outlineLevel="0" collapsed="false">
      <c r="A332" s="50"/>
      <c r="B332" s="50"/>
      <c r="C332" s="50"/>
      <c r="D332" s="50"/>
      <c r="E332" s="50"/>
      <c r="F332" s="50"/>
      <c r="G332" s="51"/>
      <c r="H332" s="52" t="str">
        <f aca="false">SUBSTITUTE(A332," ","_")&amp;"_"&amp;SUBSTITUTE(B332," ","_")&amp;"_"&amp;SUBSTITUTE(C332," ","_")</f>
        <v>__</v>
      </c>
      <c r="I332" s="50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customFormat="false" ht="18.55" hidden="false" customHeight="false" outlineLevel="0" collapsed="false">
      <c r="A333" s="51"/>
      <c r="B333" s="51"/>
      <c r="C333" s="51"/>
      <c r="D333" s="51"/>
      <c r="E333" s="51"/>
      <c r="F333" s="51"/>
      <c r="G333" s="51"/>
      <c r="H333" s="52" t="str">
        <f aca="false">SUBSTITUTE(A333," ","_")&amp;"_"&amp;SUBSTITUTE(B333," ","_")&amp;"_"&amp;SUBSTITUTE(C333," ","_")</f>
        <v>__</v>
      </c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customFormat="false" ht="18.55" hidden="false" customHeight="false" outlineLevel="0" collapsed="false">
      <c r="A334" s="72" t="s">
        <v>21</v>
      </c>
      <c r="C334" s="51"/>
      <c r="D334" s="51"/>
      <c r="E334" s="51"/>
      <c r="F334" s="51"/>
      <c r="G334" s="51"/>
      <c r="H334" s="52" t="str">
        <f aca="false">SUBSTITUTE(A334," ","_")&amp;"_"&amp;SUBSTITUTE(B334," ","_")&amp;"_"&amp;SUBSTITUTE(C334," ","_")</f>
        <v>HYUNDAI__</v>
      </c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customFormat="false" ht="18.55" hidden="false" customHeight="false" outlineLevel="0" collapsed="false">
      <c r="A335" s="51"/>
      <c r="B335" s="51"/>
      <c r="C335" s="51"/>
      <c r="D335" s="51"/>
      <c r="E335" s="51"/>
      <c r="F335" s="51"/>
      <c r="G335" s="51"/>
      <c r="H335" s="52" t="str">
        <f aca="false">SUBSTITUTE(A335," ","_")&amp;"_"&amp;SUBSTITUTE(B335," ","_")&amp;"_"&amp;SUBSTITUTE(C335," ","_")</f>
        <v>__</v>
      </c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customFormat="false" ht="18.55" hidden="false" customHeight="false" outlineLevel="0" collapsed="false">
      <c r="A336" s="50" t="s">
        <v>801</v>
      </c>
      <c r="B336" s="50" t="s">
        <v>788</v>
      </c>
      <c r="C336" s="50" t="s">
        <v>790</v>
      </c>
      <c r="D336" s="50" t="s">
        <v>791</v>
      </c>
      <c r="E336" s="50" t="s">
        <v>792</v>
      </c>
      <c r="F336" s="50"/>
      <c r="G336" s="51"/>
      <c r="H336" s="52" t="str">
        <f aca="false">SUBSTITUTE(A336," ","_")&amp;"_"&amp;SUBSTITUTE(B336," ","_")&amp;"_"&amp;SUBSTITUTE(C336," ","_")</f>
        <v>Brand__Make_Year_Model</v>
      </c>
      <c r="I336" s="50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customFormat="false" ht="18.55" hidden="false" customHeight="false" outlineLevel="0" collapsed="false">
      <c r="A337" s="50"/>
      <c r="B337" s="50"/>
      <c r="C337" s="50"/>
      <c r="D337" s="50"/>
      <c r="E337" s="50"/>
      <c r="F337" s="50"/>
      <c r="G337" s="51"/>
      <c r="H337" s="52" t="str">
        <f aca="false">SUBSTITUTE(A337," ","_")&amp;"_"&amp;SUBSTITUTE(B337," ","_")&amp;"_"&amp;SUBSTITUTE(C337," ","_")</f>
        <v>__</v>
      </c>
      <c r="I337" s="50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customFormat="false" ht="18.55" hidden="false" customHeight="false" outlineLevel="0" collapsed="false">
      <c r="A338" s="72" t="s">
        <v>21</v>
      </c>
      <c r="B338" s="50" t="s">
        <v>282</v>
      </c>
      <c r="C338" s="50" t="s">
        <v>283</v>
      </c>
      <c r="D338" s="50" t="s">
        <v>728</v>
      </c>
      <c r="E338" s="50" t="s">
        <v>805</v>
      </c>
      <c r="F338" s="50" t="n">
        <v>1995</v>
      </c>
      <c r="G338" s="51"/>
      <c r="H338" s="52" t="str">
        <f aca="false">SUBSTITUTE(A338," ","_")&amp;"_"&amp;SUBSTITUTE(B338," ","_")&amp;"_"&amp;SUBSTITUTE(C338," ","_")</f>
        <v>HYUNDAI_Grace_(Gasoline_1995_-_on</v>
      </c>
      <c r="I338" s="50" t="n">
        <v>1995</v>
      </c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customFormat="false" ht="18.55" hidden="false" customHeight="false" outlineLevel="0" collapsed="false">
      <c r="A339" s="72" t="s">
        <v>21</v>
      </c>
      <c r="B339" s="50" t="s">
        <v>284</v>
      </c>
      <c r="C339" s="50" t="s">
        <v>285</v>
      </c>
      <c r="D339" s="50" t="s">
        <v>718</v>
      </c>
      <c r="E339" s="50" t="s">
        <v>803</v>
      </c>
      <c r="F339" s="50" t="n">
        <v>1998</v>
      </c>
      <c r="G339" s="51"/>
      <c r="H339" s="52" t="str">
        <f aca="false">SUBSTITUTE(A339," ","_")&amp;"_"&amp;SUBSTITUTE(B339," ","_")&amp;"_"&amp;SUBSTITUTE(C339," ","_")</f>
        <v>HYUNDAI_08_Grand_Starex_TCI_GL_MT_10_2007_-_on_</v>
      </c>
      <c r="I339" s="50" t="n">
        <v>1998</v>
      </c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customFormat="false" ht="18.55" hidden="false" customHeight="false" outlineLevel="0" collapsed="false">
      <c r="A340" s="72" t="s">
        <v>21</v>
      </c>
      <c r="B340" s="50" t="s">
        <v>286</v>
      </c>
      <c r="C340" s="50" t="s">
        <v>285</v>
      </c>
      <c r="D340" s="50" t="s">
        <v>718</v>
      </c>
      <c r="E340" s="50" t="s">
        <v>803</v>
      </c>
      <c r="F340" s="50" t="n">
        <v>1998</v>
      </c>
      <c r="G340" s="51"/>
      <c r="H340" s="52" t="str">
        <f aca="false">SUBSTITUTE(A340," ","_")&amp;"_"&amp;SUBSTITUTE(B340," ","_")&amp;"_"&amp;SUBSTITUTE(C340," ","_")</f>
        <v>HYUNDAI_08_Grand_Starex_TCI_GL_MT_12_2007_-_on_</v>
      </c>
      <c r="I340" s="50" t="n">
        <v>1998</v>
      </c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customFormat="false" ht="18.55" hidden="false" customHeight="false" outlineLevel="0" collapsed="false">
      <c r="A341" s="72" t="s">
        <v>21</v>
      </c>
      <c r="B341" s="50" t="s">
        <v>287</v>
      </c>
      <c r="C341" s="50" t="s">
        <v>285</v>
      </c>
      <c r="D341" s="50" t="s">
        <v>718</v>
      </c>
      <c r="E341" s="50" t="s">
        <v>803</v>
      </c>
      <c r="F341" s="50" t="n">
        <v>1998</v>
      </c>
      <c r="G341" s="51"/>
      <c r="H341" s="52" t="str">
        <f aca="false">SUBSTITUTE(A341," ","_")&amp;"_"&amp;SUBSTITUTE(B341," ","_")&amp;"_"&amp;SUBSTITUTE(C341," ","_")</f>
        <v>HYUNDAI_08_Grand_Starex_TCI_GLS_AT_10_2007_-_on_</v>
      </c>
      <c r="I341" s="50" t="n">
        <v>1998</v>
      </c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customFormat="false" ht="18.55" hidden="false" customHeight="false" outlineLevel="0" collapsed="false">
      <c r="A342" s="72" t="s">
        <v>21</v>
      </c>
      <c r="B342" s="50" t="s">
        <v>288</v>
      </c>
      <c r="C342" s="50" t="s">
        <v>285</v>
      </c>
      <c r="D342" s="50" t="s">
        <v>718</v>
      </c>
      <c r="E342" s="50" t="s">
        <v>803</v>
      </c>
      <c r="F342" s="50" t="n">
        <v>1998</v>
      </c>
      <c r="G342" s="51"/>
      <c r="H342" s="52" t="str">
        <f aca="false">SUBSTITUTE(A342," ","_")&amp;"_"&amp;SUBSTITUTE(B342," ","_")&amp;"_"&amp;SUBSTITUTE(C342," ","_")</f>
        <v>HYUNDAI_08_Grand_Starex_CRDi_VGT_GLS_MT_10S_2007_-_on_</v>
      </c>
      <c r="I342" s="50" t="n">
        <v>1998</v>
      </c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customFormat="false" ht="18.55" hidden="false" customHeight="false" outlineLevel="0" collapsed="false">
      <c r="A343" s="72" t="s">
        <v>21</v>
      </c>
      <c r="B343" s="50" t="s">
        <v>289</v>
      </c>
      <c r="C343" s="50" t="s">
        <v>285</v>
      </c>
      <c r="D343" s="50" t="s">
        <v>718</v>
      </c>
      <c r="E343" s="50" t="s">
        <v>803</v>
      </c>
      <c r="F343" s="50" t="n">
        <v>1998</v>
      </c>
      <c r="G343" s="51"/>
      <c r="H343" s="52" t="str">
        <f aca="false">SUBSTITUTE(A343," ","_")&amp;"_"&amp;SUBSTITUTE(B343," ","_")&amp;"_"&amp;SUBSTITUTE(C343," ","_")</f>
        <v>HYUNDAI_08_Grand_Starex_CRDi_VGT_GLS_MT_12S_2007_-_on_</v>
      </c>
      <c r="I343" s="50" t="n">
        <v>1998</v>
      </c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customFormat="false" ht="18.55" hidden="false" customHeight="false" outlineLevel="0" collapsed="false">
      <c r="A344" s="72" t="s">
        <v>21</v>
      </c>
      <c r="B344" s="50" t="s">
        <v>290</v>
      </c>
      <c r="C344" s="50" t="s">
        <v>285</v>
      </c>
      <c r="D344" s="50" t="s">
        <v>718</v>
      </c>
      <c r="E344" s="50" t="s">
        <v>803</v>
      </c>
      <c r="F344" s="50" t="n">
        <v>1998</v>
      </c>
      <c r="G344" s="51"/>
      <c r="H344" s="52" t="str">
        <f aca="false">SUBSTITUTE(A344," ","_")&amp;"_"&amp;SUBSTITUTE(B344," ","_")&amp;"_"&amp;SUBSTITUTE(C344," ","_")</f>
        <v>HYUNDAI_08_Grand_Starex_CRDi_VGT_GLS_AT_12S_2007_-_on_</v>
      </c>
      <c r="I344" s="50" t="n">
        <v>1998</v>
      </c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customFormat="false" ht="18.55" hidden="false" customHeight="false" outlineLevel="0" collapsed="false">
      <c r="A345" s="72" t="s">
        <v>21</v>
      </c>
      <c r="B345" s="50" t="s">
        <v>291</v>
      </c>
      <c r="C345" s="50" t="s">
        <v>285</v>
      </c>
      <c r="D345" s="50" t="s">
        <v>718</v>
      </c>
      <c r="E345" s="50" t="s">
        <v>803</v>
      </c>
      <c r="F345" s="50" t="n">
        <v>1998</v>
      </c>
      <c r="G345" s="51"/>
      <c r="H345" s="52" t="str">
        <f aca="false">SUBSTITUTE(A345," ","_")&amp;"_"&amp;SUBSTITUTE(B345," ","_")&amp;"_"&amp;SUBSTITUTE(C345," ","_")</f>
        <v>HYUNDAI_08_Grand_Starex_CRDi_VGT_Gold_AT_10S_2007_-_on_</v>
      </c>
      <c r="I345" s="50" t="n">
        <v>1998</v>
      </c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customFormat="false" ht="18.55" hidden="false" customHeight="false" outlineLevel="0" collapsed="false">
      <c r="A346" s="72" t="s">
        <v>21</v>
      </c>
      <c r="B346" s="50" t="s">
        <v>292</v>
      </c>
      <c r="C346" s="50" t="s">
        <v>285</v>
      </c>
      <c r="D346" s="50" t="s">
        <v>718</v>
      </c>
      <c r="E346" s="50" t="s">
        <v>803</v>
      </c>
      <c r="F346" s="50" t="n">
        <v>1998</v>
      </c>
      <c r="G346" s="51"/>
      <c r="H346" s="52" t="str">
        <f aca="false">SUBSTITUTE(A346," ","_")&amp;"_"&amp;SUBSTITUTE(B346," ","_")&amp;"_"&amp;SUBSTITUTE(C346," ","_")</f>
        <v>HYUNDAI_08_Grand_Starex_CRDi_VGT_GLS_AT_5S_10S_2007_-_on_</v>
      </c>
      <c r="I346" s="50" t="n">
        <v>1998</v>
      </c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customFormat="false" ht="18.55" hidden="false" customHeight="false" outlineLevel="0" collapsed="false">
      <c r="A347" s="72" t="s">
        <v>21</v>
      </c>
      <c r="B347" s="50" t="s">
        <v>293</v>
      </c>
      <c r="C347" s="50" t="s">
        <v>283</v>
      </c>
      <c r="D347" s="50" t="s">
        <v>718</v>
      </c>
      <c r="E347" s="50" t="s">
        <v>797</v>
      </c>
      <c r="F347" s="50" t="n">
        <v>1996</v>
      </c>
      <c r="G347" s="51"/>
      <c r="H347" s="52" t="str">
        <f aca="false">SUBSTITUTE(A347," ","_")&amp;"_"&amp;SUBSTITUTE(B347," ","_")&amp;"_"&amp;SUBSTITUTE(C347," ","_")</f>
        <v>HYUNDAI_H100/Grace_1995_-_on</v>
      </c>
      <c r="I347" s="50" t="n">
        <v>1996</v>
      </c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customFormat="false" ht="18.55" hidden="false" customHeight="false" outlineLevel="0" collapsed="false">
      <c r="A348" s="72" t="s">
        <v>21</v>
      </c>
      <c r="B348" s="50" t="s">
        <v>294</v>
      </c>
      <c r="C348" s="50"/>
      <c r="D348" s="50" t="s">
        <v>718</v>
      </c>
      <c r="E348" s="50" t="s">
        <v>797</v>
      </c>
      <c r="F348" s="50" t="n">
        <v>1996</v>
      </c>
      <c r="G348" s="51"/>
      <c r="H348" s="52" t="str">
        <f aca="false">SUBSTITUTE(A348," ","_")&amp;"_"&amp;SUBSTITUTE(B348," ","_")&amp;"_"&amp;SUBSTITUTE(C348," ","_")</f>
        <v>HYUNDAI_Porter_2.6_Diesel_(Cab_Chasis)_</v>
      </c>
      <c r="I348" s="50" t="n">
        <v>1996</v>
      </c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customFormat="false" ht="18.55" hidden="false" customHeight="false" outlineLevel="0" collapsed="false">
      <c r="A349" s="72" t="s">
        <v>21</v>
      </c>
      <c r="B349" s="50" t="s">
        <v>295</v>
      </c>
      <c r="C349" s="50"/>
      <c r="D349" s="50" t="s">
        <v>718</v>
      </c>
      <c r="E349" s="50" t="s">
        <v>797</v>
      </c>
      <c r="F349" s="50" t="n">
        <v>1996</v>
      </c>
      <c r="G349" s="51"/>
      <c r="H349" s="52" t="str">
        <f aca="false">SUBSTITUTE(A349," ","_")&amp;"_"&amp;SUBSTITUTE(B349," ","_")&amp;"_"&amp;SUBSTITUTE(C349," ","_")</f>
        <v>HYUNDAI_Porter_2.6_Diesel_(Shuttle)_</v>
      </c>
      <c r="I349" s="50" t="n">
        <v>1996</v>
      </c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customFormat="false" ht="18.55" hidden="false" customHeight="false" outlineLevel="0" collapsed="false">
      <c r="A350" s="72" t="s">
        <v>21</v>
      </c>
      <c r="B350" s="50" t="s">
        <v>296</v>
      </c>
      <c r="C350" s="50"/>
      <c r="D350" s="50" t="s">
        <v>718</v>
      </c>
      <c r="E350" s="50" t="s">
        <v>797</v>
      </c>
      <c r="F350" s="50" t="n">
        <v>1996</v>
      </c>
      <c r="G350" s="51"/>
      <c r="H350" s="52" t="str">
        <f aca="false">SUBSTITUTE(A350," ","_")&amp;"_"&amp;SUBSTITUTE(B350," ","_")&amp;"_"&amp;SUBSTITUTE(C350," ","_")</f>
        <v>HYUNDAI_Porter_2.6_Diesel_(Closed_Van)_</v>
      </c>
      <c r="I350" s="50" t="n">
        <v>1996</v>
      </c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customFormat="false" ht="18.55" hidden="false" customHeight="false" outlineLevel="0" collapsed="false">
      <c r="A351" s="72" t="s">
        <v>21</v>
      </c>
      <c r="B351" s="50" t="s">
        <v>297</v>
      </c>
      <c r="C351" s="50"/>
      <c r="D351" s="50" t="s">
        <v>718</v>
      </c>
      <c r="E351" s="50" t="s">
        <v>797</v>
      </c>
      <c r="F351" s="50" t="n">
        <v>1996</v>
      </c>
      <c r="G351" s="51"/>
      <c r="H351" s="52" t="str">
        <f aca="false">SUBSTITUTE(A351," ","_")&amp;"_"&amp;SUBSTITUTE(B351," ","_")&amp;"_"&amp;SUBSTITUTE(C351," ","_")</f>
        <v>HYUNDAI_Porter_2.6_Diesel_(Drop_Side)_</v>
      </c>
      <c r="I351" s="50" t="n">
        <v>1996</v>
      </c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customFormat="false" ht="18.55" hidden="false" customHeight="false" outlineLevel="0" collapsed="false">
      <c r="A352" s="72" t="s">
        <v>21</v>
      </c>
      <c r="B352" s="50" t="s">
        <v>298</v>
      </c>
      <c r="C352" s="50"/>
      <c r="D352" s="50" t="s">
        <v>718</v>
      </c>
      <c r="E352" s="50" t="s">
        <v>797</v>
      </c>
      <c r="F352" s="50" t="n">
        <v>1996</v>
      </c>
      <c r="G352" s="51"/>
      <c r="H352" s="52" t="str">
        <f aca="false">SUBSTITUTE(A352," ","_")&amp;"_"&amp;SUBSTITUTE(B352," ","_")&amp;"_"&amp;SUBSTITUTE(C352," ","_")</f>
        <v>HYUNDAI_Porter_2.6_Diesel_(XG)_</v>
      </c>
      <c r="I352" s="50" t="n">
        <v>1996</v>
      </c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customFormat="false" ht="18.55" hidden="false" customHeight="false" outlineLevel="0" collapsed="false">
      <c r="A353" s="72" t="s">
        <v>21</v>
      </c>
      <c r="B353" s="50" t="s">
        <v>299</v>
      </c>
      <c r="C353" s="50"/>
      <c r="D353" s="50" t="s">
        <v>721</v>
      </c>
      <c r="E353" s="50" t="s">
        <v>817</v>
      </c>
      <c r="F353" s="50"/>
      <c r="G353" s="51"/>
      <c r="H353" s="52" t="str">
        <f aca="false">SUBSTITUTE(A353," ","_")&amp;"_"&amp;SUBSTITUTE(B353," ","_")&amp;"_"&amp;SUBSTITUTE(C353," ","_")</f>
        <v>HYUNDAI_i10_1.1_GL_NT_</v>
      </c>
      <c r="I353" s="50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customFormat="false" ht="18.55" hidden="false" customHeight="false" outlineLevel="0" collapsed="false">
      <c r="A354" s="72" t="s">
        <v>21</v>
      </c>
      <c r="B354" s="50" t="s">
        <v>300</v>
      </c>
      <c r="C354" s="50"/>
      <c r="D354" s="50" t="s">
        <v>721</v>
      </c>
      <c r="E354" s="50" t="s">
        <v>817</v>
      </c>
      <c r="F354" s="50"/>
      <c r="G354" s="51"/>
      <c r="H354" s="52" t="str">
        <f aca="false">SUBSTITUTE(A354," ","_")&amp;"_"&amp;SUBSTITUTE(B354," ","_")&amp;"_"&amp;SUBSTITUTE(C354," ","_")</f>
        <v>HYUNDAI_i10_1.1_GLS_MT_</v>
      </c>
      <c r="I354" s="50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customFormat="false" ht="18.55" hidden="false" customHeight="false" outlineLevel="0" collapsed="false">
      <c r="A355" s="72" t="s">
        <v>21</v>
      </c>
      <c r="B355" s="50" t="s">
        <v>301</v>
      </c>
      <c r="C355" s="50"/>
      <c r="D355" s="50" t="s">
        <v>721</v>
      </c>
      <c r="E355" s="50" t="s">
        <v>817</v>
      </c>
      <c r="F355" s="50"/>
      <c r="G355" s="51"/>
      <c r="H355" s="52" t="str">
        <f aca="false">SUBSTITUTE(A355," ","_")&amp;"_"&amp;SUBSTITUTE(B355," ","_")&amp;"_"&amp;SUBSTITUTE(C355," ","_")</f>
        <v>HYUNDAI_i10_1.1_GLS_AT_</v>
      </c>
      <c r="I355" s="50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customFormat="false" ht="18.55" hidden="false" customHeight="false" outlineLevel="0" collapsed="false">
      <c r="A356" s="72" t="s">
        <v>21</v>
      </c>
      <c r="B356" s="50" t="s">
        <v>302</v>
      </c>
      <c r="C356" s="50"/>
      <c r="D356" s="50" t="s">
        <v>721</v>
      </c>
      <c r="E356" s="50" t="s">
        <v>817</v>
      </c>
      <c r="F356" s="50"/>
      <c r="G356" s="51"/>
      <c r="H356" s="52" t="str">
        <f aca="false">SUBSTITUTE(A356," ","_")&amp;"_"&amp;SUBSTITUTE(B356," ","_")&amp;"_"&amp;SUBSTITUTE(C356," ","_")</f>
        <v>HYUNDAI_i10_1.2_GLS_MT_</v>
      </c>
      <c r="I356" s="50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customFormat="false" ht="18.55" hidden="false" customHeight="false" outlineLevel="0" collapsed="false">
      <c r="A357" s="72" t="s">
        <v>21</v>
      </c>
      <c r="B357" s="50" t="s">
        <v>303</v>
      </c>
      <c r="C357" s="50"/>
      <c r="D357" s="50" t="s">
        <v>721</v>
      </c>
      <c r="E357" s="50" t="s">
        <v>817</v>
      </c>
      <c r="F357" s="50"/>
      <c r="G357" s="51"/>
      <c r="H357" s="52" t="str">
        <f aca="false">SUBSTITUTE(A357," ","_")&amp;"_"&amp;SUBSTITUTE(B357," ","_")&amp;"_"&amp;SUBSTITUTE(C357," ","_")</f>
        <v>HYUNDAI_i10_1.2_GLS_AT_</v>
      </c>
      <c r="I357" s="50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customFormat="false" ht="18.55" hidden="false" customHeight="false" outlineLevel="0" collapsed="false">
      <c r="A358" s="72" t="s">
        <v>21</v>
      </c>
      <c r="B358" s="50" t="s">
        <v>304</v>
      </c>
      <c r="C358" s="50"/>
      <c r="D358" s="50" t="s">
        <v>721</v>
      </c>
      <c r="E358" s="50" t="s">
        <v>817</v>
      </c>
      <c r="F358" s="50"/>
      <c r="G358" s="51"/>
      <c r="H358" s="52" t="str">
        <f aca="false">SUBSTITUTE(A358," ","_")&amp;"_"&amp;SUBSTITUTE(B358," ","_")&amp;"_"&amp;SUBSTITUTE(C358," ","_")</f>
        <v>HYUNDAI_i20_</v>
      </c>
      <c r="I358" s="50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customFormat="false" ht="18.55" hidden="false" customHeight="false" outlineLevel="0" collapsed="false">
      <c r="A359" s="72" t="s">
        <v>21</v>
      </c>
      <c r="B359" s="50" t="s">
        <v>305</v>
      </c>
      <c r="C359" s="50"/>
      <c r="D359" s="50" t="s">
        <v>720</v>
      </c>
      <c r="E359" s="50" t="s">
        <v>787</v>
      </c>
      <c r="F359" s="50" t="s">
        <v>842</v>
      </c>
      <c r="G359" s="51"/>
      <c r="H359" s="52" t="str">
        <f aca="false">SUBSTITUTE(A359," ","_")&amp;"_"&amp;SUBSTITUTE(B359," ","_")&amp;"_"&amp;SUBSTITUTE(C359," ","_")</f>
        <v>HYUNDAI_i30_</v>
      </c>
      <c r="I359" s="50" t="s">
        <v>842</v>
      </c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customFormat="false" ht="18.55" hidden="false" customHeight="false" outlineLevel="0" collapsed="false">
      <c r="A360" s="72" t="s">
        <v>21</v>
      </c>
      <c r="B360" s="50" t="s">
        <v>306</v>
      </c>
      <c r="C360" s="50"/>
      <c r="D360" s="50" t="s">
        <v>743</v>
      </c>
      <c r="E360" s="50" t="s">
        <v>798</v>
      </c>
      <c r="F360" s="50" t="n">
        <v>1983</v>
      </c>
      <c r="G360" s="51"/>
      <c r="H360" s="52" t="str">
        <f aca="false">SUBSTITUTE(A360," ","_")&amp;"_"&amp;SUBSTITUTE(B360," ","_")&amp;"_"&amp;SUBSTITUTE(C360," ","_")</f>
        <v>HYUNDAI_Matrix_(1.6_Gas)_</v>
      </c>
      <c r="I360" s="50" t="n">
        <v>1983</v>
      </c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customFormat="false" ht="18.55" hidden="false" customHeight="false" outlineLevel="0" collapsed="false">
      <c r="A361" s="72" t="s">
        <v>21</v>
      </c>
      <c r="B361" s="50" t="s">
        <v>307</v>
      </c>
      <c r="C361" s="50" t="s">
        <v>266</v>
      </c>
      <c r="D361" s="50" t="s">
        <v>728</v>
      </c>
      <c r="E361" s="50" t="s">
        <v>816</v>
      </c>
      <c r="F361" s="50"/>
      <c r="G361" s="51"/>
      <c r="H361" s="52" t="str">
        <f aca="false">SUBSTITUTE(A361," ","_")&amp;"_"&amp;SUBSTITUTE(B361," ","_")&amp;"_"&amp;SUBSTITUTE(C361," ","_")</f>
        <v>HYUNDAI_Matrix_(CRDi_Diesel)_2004_-_on</v>
      </c>
      <c r="I361" s="50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customFormat="false" ht="18.55" hidden="false" customHeight="false" outlineLevel="0" collapsed="false">
      <c r="A362" s="72" t="s">
        <v>21</v>
      </c>
      <c r="B362" s="50" t="s">
        <v>308</v>
      </c>
      <c r="C362" s="55" t="s">
        <v>223</v>
      </c>
      <c r="D362" s="55" t="s">
        <v>718</v>
      </c>
      <c r="E362" s="55" t="s">
        <v>797</v>
      </c>
      <c r="F362" s="55" t="n">
        <v>1996</v>
      </c>
      <c r="G362" s="51"/>
      <c r="H362" s="52" t="str">
        <f aca="false">SUBSTITUTE(A362," ","_")&amp;"_"&amp;SUBSTITUTE(B362," ","_")&amp;"_"&amp;SUBSTITUTE(C362," ","_")</f>
        <v>HYUNDAI_Santa_Fe_2.7_GLS_4x4_AT_Gas_2005_-_on</v>
      </c>
      <c r="I362" s="55" t="n">
        <v>1996</v>
      </c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customFormat="false" ht="18.55" hidden="false" customHeight="false" outlineLevel="0" collapsed="false">
      <c r="A363" s="72" t="s">
        <v>21</v>
      </c>
      <c r="B363" s="57" t="s">
        <v>309</v>
      </c>
      <c r="C363" s="70" t="s">
        <v>223</v>
      </c>
      <c r="D363" s="70" t="s">
        <v>718</v>
      </c>
      <c r="E363" s="70" t="s">
        <v>811</v>
      </c>
      <c r="F363" s="70"/>
      <c r="G363" s="51"/>
      <c r="H363" s="52" t="str">
        <f aca="false">SUBSTITUTE(A363," ","_")&amp;"_"&amp;SUBSTITUTE(B363," ","_")&amp;"_"&amp;SUBSTITUTE(C363," ","_")</f>
        <v>HYUNDAI_Santa_Fe_2.2_GLS_4x4_AT_CRDi_DSL_2005_-_on</v>
      </c>
      <c r="I363" s="70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customFormat="false" ht="18.55" hidden="false" customHeight="false" outlineLevel="0" collapsed="false">
      <c r="A364" s="72" t="s">
        <v>21</v>
      </c>
      <c r="B364" s="57" t="s">
        <v>310</v>
      </c>
      <c r="C364" s="70" t="s">
        <v>223</v>
      </c>
      <c r="D364" s="70" t="s">
        <v>718</v>
      </c>
      <c r="E364" s="71"/>
      <c r="F364" s="71"/>
      <c r="G364" s="51"/>
      <c r="H364" s="52" t="str">
        <f aca="false">SUBSTITUTE(A364," ","_")&amp;"_"&amp;SUBSTITUTE(B364," ","_")&amp;"_"&amp;SUBSTITUTE(C364," ","_")</f>
        <v>HYUNDAI_Santa_Fe_2.2_GLS_4x2_AT_CRDi_DSL_2005_-_on</v>
      </c>
      <c r="I364" s="7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customFormat="false" ht="18.55" hidden="false" customHeight="false" outlineLevel="0" collapsed="false">
      <c r="A365" s="72" t="s">
        <v>21</v>
      </c>
      <c r="B365" s="57" t="s">
        <v>311</v>
      </c>
      <c r="C365" s="70" t="s">
        <v>61</v>
      </c>
      <c r="D365" s="70" t="s">
        <v>728</v>
      </c>
      <c r="E365" s="70" t="s">
        <v>805</v>
      </c>
      <c r="F365" s="70" t="n">
        <v>1995</v>
      </c>
      <c r="G365" s="51"/>
      <c r="H365" s="52" t="str">
        <f aca="false">SUBSTITUTE(A365," ","_")&amp;"_"&amp;SUBSTITUTE(B365," ","_")&amp;"_"&amp;SUBSTITUTE(C365," ","_")</f>
        <v>HYUNDAI_Sonata_GLS_2.7_Gas_AT_1996_-_on</v>
      </c>
      <c r="I365" s="70" t="n">
        <v>1995</v>
      </c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customFormat="false" ht="18.55" hidden="false" customHeight="false" outlineLevel="0" collapsed="false">
      <c r="A366" s="72" t="s">
        <v>21</v>
      </c>
      <c r="B366" s="57" t="s">
        <v>312</v>
      </c>
      <c r="C366" s="70" t="s">
        <v>61</v>
      </c>
      <c r="D366" s="70" t="s">
        <v>728</v>
      </c>
      <c r="E366" s="71"/>
      <c r="F366" s="71"/>
      <c r="G366" s="51"/>
      <c r="H366" s="52" t="str">
        <f aca="false">SUBSTITUTE(A366," ","_")&amp;"_"&amp;SUBSTITUTE(B366," ","_")&amp;"_"&amp;SUBSTITUTE(C366," ","_")</f>
        <v>HYUNDAI_Sonata_GLS_2.4_Gas_AT_1996_-_on</v>
      </c>
      <c r="I366" s="7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customFormat="false" ht="18.55" hidden="false" customHeight="false" outlineLevel="0" collapsed="false">
      <c r="A367" s="72" t="s">
        <v>21</v>
      </c>
      <c r="B367" s="57" t="s">
        <v>313</v>
      </c>
      <c r="C367" s="70" t="s">
        <v>266</v>
      </c>
      <c r="D367" s="50" t="s">
        <v>727</v>
      </c>
      <c r="E367" s="69" t="s">
        <v>808</v>
      </c>
      <c r="F367" s="69"/>
      <c r="G367" s="51"/>
      <c r="H367" s="52" t="str">
        <f aca="false">SUBSTITUTE(A367," ","_")&amp;"_"&amp;SUBSTITUTE(B367," ","_")&amp;"_"&amp;SUBSTITUTE(C367," ","_")</f>
        <v>HYUNDAI_Tucson_2.0_Gas_4x2_AT_2004_-_on</v>
      </c>
      <c r="I367" s="69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customFormat="false" ht="18.55" hidden="false" customHeight="false" outlineLevel="0" collapsed="false">
      <c r="A368" s="72" t="s">
        <v>21</v>
      </c>
      <c r="B368" s="57" t="s">
        <v>314</v>
      </c>
      <c r="C368" s="70" t="s">
        <v>266</v>
      </c>
      <c r="D368" s="50" t="s">
        <v>727</v>
      </c>
      <c r="E368" s="64" t="s">
        <v>808</v>
      </c>
      <c r="F368" s="64"/>
      <c r="G368" s="51"/>
      <c r="H368" s="52" t="str">
        <f aca="false">SUBSTITUTE(A368," ","_")&amp;"_"&amp;SUBSTITUTE(B368," ","_")&amp;"_"&amp;SUBSTITUTE(C368," ","_")</f>
        <v>HYUNDAI_Tucson_2.0_Gas_4x2_MT_2004_-_on</v>
      </c>
      <c r="I368" s="64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customFormat="false" ht="18.55" hidden="false" customHeight="false" outlineLevel="0" collapsed="false">
      <c r="A369" s="72" t="s">
        <v>21</v>
      </c>
      <c r="B369" s="57" t="s">
        <v>315</v>
      </c>
      <c r="C369" s="70" t="s">
        <v>266</v>
      </c>
      <c r="D369" s="70" t="s">
        <v>718</v>
      </c>
      <c r="E369" s="70" t="s">
        <v>811</v>
      </c>
      <c r="F369" s="70"/>
      <c r="G369" s="51"/>
      <c r="H369" s="52" t="str">
        <f aca="false">SUBSTITUTE(A369," ","_")&amp;"_"&amp;SUBSTITUTE(B369," ","_")&amp;"_"&amp;SUBSTITUTE(C369," ","_")</f>
        <v>HYUNDAI_Tucson_CRDi_DSL_4x4_AT_2004_-_on</v>
      </c>
      <c r="I369" s="70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customFormat="false" ht="18.55" hidden="false" customHeight="false" outlineLevel="0" collapsed="false">
      <c r="A370" s="72" t="s">
        <v>21</v>
      </c>
      <c r="B370" s="57" t="s">
        <v>316</v>
      </c>
      <c r="C370" s="70" t="s">
        <v>266</v>
      </c>
      <c r="D370" s="70" t="s">
        <v>718</v>
      </c>
      <c r="E370" s="71"/>
      <c r="F370" s="71"/>
      <c r="G370" s="51"/>
      <c r="H370" s="52" t="str">
        <f aca="false">SUBSTITUTE(A370," ","_")&amp;"_"&amp;SUBSTITUTE(B370," ","_")&amp;"_"&amp;SUBSTITUTE(C370," ","_")</f>
        <v>HYUNDAI_Tucson_CRDi_DSL_4x2_AT_2004_-_on</v>
      </c>
      <c r="I370" s="7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customFormat="false" ht="18.55" hidden="false" customHeight="false" outlineLevel="0" collapsed="false">
      <c r="A371" s="72" t="s">
        <v>21</v>
      </c>
      <c r="B371" s="57" t="s">
        <v>315</v>
      </c>
      <c r="C371" s="70" t="n">
        <v>2010</v>
      </c>
      <c r="D371" s="70" t="s">
        <v>737</v>
      </c>
      <c r="E371" s="70" t="s">
        <v>810</v>
      </c>
      <c r="F371" s="70"/>
      <c r="G371" s="51"/>
      <c r="H371" s="52" t="str">
        <f aca="false">SUBSTITUTE(A371," ","_")&amp;"_"&amp;SUBSTITUTE(B371," ","_")&amp;"_"&amp;SUBSTITUTE(C371," ","_")</f>
        <v>HYUNDAI_Tucson_CRDi_DSL_4x4_AT_2010</v>
      </c>
      <c r="I371" s="70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customFormat="false" ht="18.55" hidden="false" customHeight="false" outlineLevel="0" collapsed="false">
      <c r="A372" s="72" t="s">
        <v>21</v>
      </c>
      <c r="B372" s="57" t="s">
        <v>316</v>
      </c>
      <c r="C372" s="70" t="n">
        <v>2010</v>
      </c>
      <c r="D372" s="70" t="s">
        <v>737</v>
      </c>
      <c r="E372" s="71"/>
      <c r="F372" s="71"/>
      <c r="G372" s="51"/>
      <c r="H372" s="52" t="str">
        <f aca="false">SUBSTITUTE(A372," ","_")&amp;"_"&amp;SUBSTITUTE(B372," ","_")&amp;"_"&amp;SUBSTITUTE(C372," ","_")</f>
        <v>HYUNDAI_Tucson_CRDi_DSL_4x2_AT_2010</v>
      </c>
      <c r="I372" s="7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customFormat="false" ht="18.55" hidden="false" customHeight="false" outlineLevel="0" collapsed="false">
      <c r="A373" s="72" t="s">
        <v>21</v>
      </c>
      <c r="B373" s="50" t="s">
        <v>317</v>
      </c>
      <c r="C373" s="68" t="s">
        <v>318</v>
      </c>
      <c r="D373" s="68" t="s">
        <v>744</v>
      </c>
      <c r="E373" s="68" t="s">
        <v>744</v>
      </c>
      <c r="F373" s="68"/>
      <c r="G373" s="51"/>
      <c r="H373" s="52" t="str">
        <f aca="false">SUBSTITUTE(A373," ","_")&amp;"_"&amp;SUBSTITUTE(B373," ","_")&amp;"_"&amp;SUBSTITUTE(C373," ","_")</f>
        <v>HYUNDAI_Vera_Cruz_GLS_3.0_V6_CRDi_DSL_AT_4x4_2006_-_on</v>
      </c>
      <c r="I373" s="68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customFormat="false" ht="18.55" hidden="false" customHeight="false" outlineLevel="0" collapsed="false">
      <c r="A374" s="50"/>
      <c r="B374" s="50"/>
      <c r="C374" s="50"/>
      <c r="D374" s="50"/>
      <c r="E374" s="50"/>
      <c r="F374" s="50"/>
      <c r="G374" s="51"/>
      <c r="H374" s="52" t="str">
        <f aca="false">SUBSTITUTE(A374," ","_")&amp;"_"&amp;SUBSTITUTE(B374," ","_")&amp;"_"&amp;SUBSTITUTE(C374," ","_")</f>
        <v>__</v>
      </c>
      <c r="I374" s="50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customFormat="false" ht="18.55" hidden="false" customHeight="false" outlineLevel="0" collapsed="false">
      <c r="A375" s="51"/>
      <c r="B375" s="51"/>
      <c r="C375" s="51"/>
      <c r="D375" s="51"/>
      <c r="E375" s="51"/>
      <c r="F375" s="51"/>
      <c r="G375" s="51"/>
      <c r="H375" s="52" t="str">
        <f aca="false">SUBSTITUTE(A375," ","_")&amp;"_"&amp;SUBSTITUTE(B375," ","_")&amp;"_"&amp;SUBSTITUTE(C375," ","_")</f>
        <v>__</v>
      </c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customFormat="false" ht="18.55" hidden="false" customHeight="false" outlineLevel="0" collapsed="false">
      <c r="A376" s="72" t="s">
        <v>22</v>
      </c>
      <c r="C376" s="51"/>
      <c r="D376" s="51"/>
      <c r="E376" s="51"/>
      <c r="F376" s="51"/>
      <c r="G376" s="51"/>
      <c r="H376" s="52" t="str">
        <f aca="false">SUBSTITUTE(A376," ","_")&amp;"_"&amp;SUBSTITUTE(B376," ","_")&amp;"_"&amp;SUBSTITUTE(C376," ","_")</f>
        <v>ISUZU__</v>
      </c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customFormat="false" ht="18.55" hidden="false" customHeight="false" outlineLevel="0" collapsed="false">
      <c r="A377" s="51"/>
      <c r="B377" s="51"/>
      <c r="C377" s="51"/>
      <c r="D377" s="51"/>
      <c r="E377" s="51"/>
      <c r="F377" s="51"/>
      <c r="G377" s="51"/>
      <c r="H377" s="52" t="str">
        <f aca="false">SUBSTITUTE(A377," ","_")&amp;"_"&amp;SUBSTITUTE(B377," ","_")&amp;"_"&amp;SUBSTITUTE(C377," ","_")</f>
        <v>__</v>
      </c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customFormat="false" ht="18.55" hidden="false" customHeight="false" outlineLevel="0" collapsed="false">
      <c r="A378" s="50" t="s">
        <v>801</v>
      </c>
      <c r="B378" s="50" t="s">
        <v>788</v>
      </c>
      <c r="C378" s="50" t="s">
        <v>790</v>
      </c>
      <c r="D378" s="50" t="s">
        <v>791</v>
      </c>
      <c r="E378" s="50" t="s">
        <v>792</v>
      </c>
      <c r="F378" s="50"/>
      <c r="G378" s="51"/>
      <c r="H378" s="52" t="str">
        <f aca="false">SUBSTITUTE(A378," ","_")&amp;"_"&amp;SUBSTITUTE(B378," ","_")&amp;"_"&amp;SUBSTITUTE(C378," ","_")</f>
        <v>Brand__Make_Year_Model</v>
      </c>
      <c r="I378" s="50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customFormat="false" ht="18.55" hidden="false" customHeight="false" outlineLevel="0" collapsed="false">
      <c r="A379" s="50"/>
      <c r="B379" s="50"/>
      <c r="C379" s="50"/>
      <c r="D379" s="55"/>
      <c r="E379" s="55"/>
      <c r="F379" s="55"/>
      <c r="G379" s="51"/>
      <c r="H379" s="52" t="str">
        <f aca="false">SUBSTITUTE(A379," ","_")&amp;"_"&amp;SUBSTITUTE(B379," ","_")&amp;"_"&amp;SUBSTITUTE(C379," ","_")</f>
        <v>__</v>
      </c>
      <c r="I379" s="55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customFormat="false" ht="18.55" hidden="false" customHeight="false" outlineLevel="0" collapsed="false">
      <c r="A380" s="72" t="s">
        <v>22</v>
      </c>
      <c r="B380" s="50" t="s">
        <v>355</v>
      </c>
      <c r="C380" s="50"/>
      <c r="D380" s="50" t="s">
        <v>718</v>
      </c>
      <c r="E380" s="50" t="s">
        <v>797</v>
      </c>
      <c r="F380" s="50" t="n">
        <v>1996</v>
      </c>
      <c r="G380" s="51"/>
      <c r="H380" s="52" t="str">
        <f aca="false">SUBSTITUTE(A380," ","_")&amp;"_"&amp;SUBSTITUTE(B380," ","_")&amp;"_"&amp;SUBSTITUTE(C380," ","_")</f>
        <v>ISUZU_Alterra_</v>
      </c>
      <c r="I380" s="50" t="n">
        <v>1996</v>
      </c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customFormat="false" ht="18.55" hidden="false" customHeight="false" outlineLevel="0" collapsed="false">
      <c r="A381" s="72" t="s">
        <v>22</v>
      </c>
      <c r="B381" s="50" t="s">
        <v>356</v>
      </c>
      <c r="C381" s="50"/>
      <c r="D381" s="50" t="s">
        <v>718</v>
      </c>
      <c r="E381" s="50" t="s">
        <v>797</v>
      </c>
      <c r="F381" s="50" t="n">
        <v>1996</v>
      </c>
      <c r="G381" s="51"/>
      <c r="H381" s="52" t="str">
        <f aca="false">SUBSTITUTE(A381," ","_")&amp;"_"&amp;SUBSTITUTE(B381," ","_")&amp;"_"&amp;SUBSTITUTE(C381," ","_")</f>
        <v>ISUZU_Alterra_Zen_</v>
      </c>
      <c r="I381" s="50" t="n">
        <v>1996</v>
      </c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customFormat="false" ht="18.55" hidden="false" customHeight="false" outlineLevel="0" collapsed="false">
      <c r="A382" s="72" t="s">
        <v>22</v>
      </c>
      <c r="B382" s="50" t="s">
        <v>357</v>
      </c>
      <c r="C382" s="50"/>
      <c r="D382" s="50" t="s">
        <v>718</v>
      </c>
      <c r="E382" s="50" t="s">
        <v>797</v>
      </c>
      <c r="F382" s="50" t="n">
        <v>1996</v>
      </c>
      <c r="G382" s="51"/>
      <c r="H382" s="52" t="str">
        <f aca="false">SUBSTITUTE(A382," ","_")&amp;"_"&amp;SUBSTITUTE(B382," ","_")&amp;"_"&amp;SUBSTITUTE(C382," ","_")</f>
        <v>ISUZU_Alterra_Urvan_Cruiser__</v>
      </c>
      <c r="I382" s="50" t="n">
        <v>1996</v>
      </c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customFormat="false" ht="18.55" hidden="false" customHeight="false" outlineLevel="0" collapsed="false">
      <c r="A383" s="72" t="s">
        <v>22</v>
      </c>
      <c r="B383" s="50" t="s">
        <v>358</v>
      </c>
      <c r="C383" s="50" t="s">
        <v>190</v>
      </c>
      <c r="D383" s="50" t="s">
        <v>728</v>
      </c>
      <c r="E383" s="50" t="s">
        <v>805</v>
      </c>
      <c r="F383" s="50" t="n">
        <v>1995</v>
      </c>
      <c r="G383" s="51"/>
      <c r="H383" s="52" t="str">
        <f aca="false">SUBSTITUTE(A383," ","_")&amp;"_"&amp;SUBSTITUTE(B383," ","_")&amp;"_"&amp;SUBSTITUTE(C383," ","_")</f>
        <v>ISUZU_Mu-X_2.5Li_4x2/3.0Li_4x4_2014_-_on</v>
      </c>
      <c r="I383" s="50" t="n">
        <v>1995</v>
      </c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customFormat="false" ht="18.55" hidden="false" customHeight="false" outlineLevel="0" collapsed="false">
      <c r="A384" s="72" t="s">
        <v>22</v>
      </c>
      <c r="B384" s="50" t="s">
        <v>359</v>
      </c>
      <c r="C384" s="50"/>
      <c r="D384" s="50" t="s">
        <v>719</v>
      </c>
      <c r="E384" s="50" t="s">
        <v>798</v>
      </c>
      <c r="F384" s="50" t="n">
        <v>1983</v>
      </c>
      <c r="G384" s="51"/>
      <c r="H384" s="52" t="str">
        <f aca="false">SUBSTITUTE(A384," ","_")&amp;"_"&amp;SUBSTITUTE(B384," ","_")&amp;"_"&amp;SUBSTITUTE(C384," ","_")</f>
        <v>ISUZU_Cross-Wind_</v>
      </c>
      <c r="I384" s="50" t="n">
        <v>1983</v>
      </c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customFormat="false" ht="18.55" hidden="false" customHeight="false" outlineLevel="0" collapsed="false">
      <c r="A385" s="50"/>
      <c r="B385" s="50"/>
      <c r="C385" s="50"/>
      <c r="D385" s="50"/>
      <c r="E385" s="50"/>
      <c r="F385" s="50"/>
      <c r="G385" s="51"/>
      <c r="H385" s="52" t="str">
        <f aca="false">SUBSTITUTE(A385," ","_")&amp;"_"&amp;SUBSTITUTE(B385," ","_")&amp;"_"&amp;SUBSTITUTE(C385," ","_")</f>
        <v>__</v>
      </c>
      <c r="I385" s="50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customFormat="false" ht="18.55" hidden="false" customHeight="false" outlineLevel="0" collapsed="false">
      <c r="A386" s="51"/>
      <c r="B386" s="51"/>
      <c r="C386" s="51"/>
      <c r="D386" s="51"/>
      <c r="E386" s="51"/>
      <c r="F386" s="51"/>
      <c r="G386" s="51"/>
      <c r="H386" s="52" t="str">
        <f aca="false">SUBSTITUTE(A386," ","_")&amp;"_"&amp;SUBSTITUTE(B386," ","_")&amp;"_"&amp;SUBSTITUTE(C386," ","_")</f>
        <v>__</v>
      </c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customFormat="false" ht="18.55" hidden="false" customHeight="false" outlineLevel="0" collapsed="false">
      <c r="A387" s="51" t="s">
        <v>20</v>
      </c>
      <c r="B387" s="51"/>
      <c r="C387" s="51"/>
      <c r="D387" s="51"/>
      <c r="E387" s="51"/>
      <c r="F387" s="51"/>
      <c r="G387" s="51"/>
      <c r="H387" s="52" t="str">
        <f aca="false">SUBSTITUTE(A387," ","_")&amp;"_"&amp;SUBSTITUTE(B387," ","_")&amp;"_"&amp;SUBSTITUTE(C387," ","_")</f>
        <v>HONDA__</v>
      </c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customFormat="false" ht="18.55" hidden="false" customHeight="false" outlineLevel="0" collapsed="false">
      <c r="A388" s="51"/>
      <c r="B388" s="51"/>
      <c r="C388" s="51"/>
      <c r="D388" s="51"/>
      <c r="E388" s="51"/>
      <c r="F388" s="51"/>
      <c r="G388" s="51"/>
      <c r="H388" s="52" t="str">
        <f aca="false">SUBSTITUTE(A388," ","_")&amp;"_"&amp;SUBSTITUTE(B388," ","_")&amp;"_"&amp;SUBSTITUTE(C388," ","_")</f>
        <v>__</v>
      </c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customFormat="false" ht="18.55" hidden="false" customHeight="false" outlineLevel="0" collapsed="false">
      <c r="A389" s="50" t="s">
        <v>801</v>
      </c>
      <c r="B389" s="50" t="s">
        <v>788</v>
      </c>
      <c r="C389" s="50" t="s">
        <v>790</v>
      </c>
      <c r="D389" s="50" t="s">
        <v>791</v>
      </c>
      <c r="E389" s="50" t="s">
        <v>792</v>
      </c>
      <c r="F389" s="50"/>
      <c r="G389" s="51"/>
      <c r="H389" s="52" t="str">
        <f aca="false">SUBSTITUTE(A389," ","_")&amp;"_"&amp;SUBSTITUTE(B389," ","_")&amp;"_"&amp;SUBSTITUTE(C389," ","_")</f>
        <v>Brand__Make_Year_Model</v>
      </c>
      <c r="I389" s="50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customFormat="false" ht="18.55" hidden="false" customHeight="false" outlineLevel="0" collapsed="false">
      <c r="A390" s="50"/>
      <c r="B390" s="50"/>
      <c r="C390" s="50"/>
      <c r="D390" s="50"/>
      <c r="E390" s="50"/>
      <c r="F390" s="50"/>
      <c r="G390" s="51"/>
      <c r="H390" s="52" t="str">
        <f aca="false">SUBSTITUTE(A390," ","_")&amp;"_"&amp;SUBSTITUTE(B390," ","_")&amp;"_"&amp;SUBSTITUTE(C390," ","_")</f>
        <v>__</v>
      </c>
      <c r="I390" s="50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customFormat="false" ht="18.55" hidden="false" customHeight="false" outlineLevel="0" collapsed="false">
      <c r="A391" s="51" t="s">
        <v>20</v>
      </c>
      <c r="B391" s="50" t="s">
        <v>235</v>
      </c>
      <c r="C391" s="50" t="n">
        <v>2008</v>
      </c>
      <c r="D391" s="50" t="s">
        <v>720</v>
      </c>
      <c r="E391" s="50" t="s">
        <v>799</v>
      </c>
      <c r="F391" s="50" t="s">
        <v>837</v>
      </c>
      <c r="G391" s="51"/>
      <c r="H391" s="52" t="str">
        <f aca="false">SUBSTITUTE(A391," ","_")&amp;"_"&amp;SUBSTITUTE(B391," ","_")&amp;"_"&amp;SUBSTITUTE(C391," ","_")</f>
        <v>HONDA_New_Civic_1.8_V_MT_2008</v>
      </c>
      <c r="I391" s="50" t="s">
        <v>837</v>
      </c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customFormat="false" ht="18.55" hidden="false" customHeight="false" outlineLevel="0" collapsed="false">
      <c r="A392" s="51" t="s">
        <v>20</v>
      </c>
      <c r="B392" s="50" t="s">
        <v>236</v>
      </c>
      <c r="C392" s="50" t="n">
        <v>2008</v>
      </c>
      <c r="D392" s="50" t="s">
        <v>720</v>
      </c>
      <c r="E392" s="50" t="s">
        <v>799</v>
      </c>
      <c r="F392" s="50" t="s">
        <v>837</v>
      </c>
      <c r="G392" s="51"/>
      <c r="H392" s="52" t="str">
        <f aca="false">SUBSTITUTE(A392," ","_")&amp;"_"&amp;SUBSTITUTE(B392," ","_")&amp;"_"&amp;SUBSTITUTE(C392," ","_")</f>
        <v>HONDA_New_Civic_1.8_V_AT_2008</v>
      </c>
      <c r="I392" s="50" t="s">
        <v>837</v>
      </c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customFormat="false" ht="18.55" hidden="false" customHeight="false" outlineLevel="0" collapsed="false">
      <c r="A393" s="51" t="s">
        <v>20</v>
      </c>
      <c r="B393" s="50" t="s">
        <v>237</v>
      </c>
      <c r="C393" s="50" t="n">
        <v>2008</v>
      </c>
      <c r="D393" s="50" t="s">
        <v>720</v>
      </c>
      <c r="E393" s="50" t="s">
        <v>799</v>
      </c>
      <c r="F393" s="50" t="s">
        <v>837</v>
      </c>
      <c r="G393" s="51"/>
      <c r="H393" s="52" t="str">
        <f aca="false">SUBSTITUTE(A393," ","_")&amp;"_"&amp;SUBSTITUTE(B393," ","_")&amp;"_"&amp;SUBSTITUTE(C393," ","_")</f>
        <v>HONDA_New_Civic_1.8_S_MT_2008</v>
      </c>
      <c r="I393" s="50" t="s">
        <v>837</v>
      </c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customFormat="false" ht="18.55" hidden="false" customHeight="false" outlineLevel="0" collapsed="false">
      <c r="A394" s="51" t="s">
        <v>20</v>
      </c>
      <c r="B394" s="50" t="s">
        <v>238</v>
      </c>
      <c r="C394" s="50" t="n">
        <v>2008</v>
      </c>
      <c r="D394" s="50" t="s">
        <v>720</v>
      </c>
      <c r="E394" s="50" t="s">
        <v>799</v>
      </c>
      <c r="F394" s="50" t="s">
        <v>837</v>
      </c>
      <c r="G394" s="51"/>
      <c r="H394" s="52" t="str">
        <f aca="false">SUBSTITUTE(A394," ","_")&amp;"_"&amp;SUBSTITUTE(B394," ","_")&amp;"_"&amp;SUBSTITUTE(C394," ","_")</f>
        <v>HONDA_New_Civic_1.8_AT_2008</v>
      </c>
      <c r="I394" s="50" t="s">
        <v>837</v>
      </c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customFormat="false" ht="18.55" hidden="false" customHeight="false" outlineLevel="0" collapsed="false">
      <c r="A395" s="51" t="s">
        <v>20</v>
      </c>
      <c r="B395" s="50" t="s">
        <v>239</v>
      </c>
      <c r="C395" s="50" t="n">
        <v>2008</v>
      </c>
      <c r="D395" s="50" t="s">
        <v>720</v>
      </c>
      <c r="E395" s="50" t="s">
        <v>799</v>
      </c>
      <c r="F395" s="50" t="s">
        <v>837</v>
      </c>
      <c r="G395" s="51"/>
      <c r="H395" s="52" t="str">
        <f aca="false">SUBSTITUTE(A395," ","_")&amp;"_"&amp;SUBSTITUTE(B395," ","_")&amp;"_"&amp;SUBSTITUTE(C395," ","_")</f>
        <v>HONDA_New_Civic_2.0S_AT_2008</v>
      </c>
      <c r="I395" s="50" t="s">
        <v>837</v>
      </c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customFormat="false" ht="18.55" hidden="false" customHeight="false" outlineLevel="0" collapsed="false">
      <c r="A396" s="51" t="s">
        <v>20</v>
      </c>
      <c r="B396" s="50" t="s">
        <v>239</v>
      </c>
      <c r="C396" s="50" t="n">
        <v>2016</v>
      </c>
      <c r="D396" s="50" t="s">
        <v>720</v>
      </c>
      <c r="E396" s="50" t="s">
        <v>799</v>
      </c>
      <c r="F396" s="50" t="s">
        <v>837</v>
      </c>
      <c r="G396" s="51"/>
      <c r="H396" s="52" t="str">
        <f aca="false">SUBSTITUTE(A396," ","_")&amp;"_"&amp;SUBSTITUTE(B396," ","_")&amp;"_"&amp;SUBSTITUTE(C396," ","_")</f>
        <v>HONDA_New_Civic_2.0S_AT_2016</v>
      </c>
      <c r="I396" s="50" t="s">
        <v>837</v>
      </c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customFormat="false" ht="18.55" hidden="false" customHeight="false" outlineLevel="0" collapsed="false">
      <c r="A397" s="51" t="s">
        <v>20</v>
      </c>
      <c r="B397" s="50" t="s">
        <v>240</v>
      </c>
      <c r="C397" s="50" t="s">
        <v>241</v>
      </c>
      <c r="D397" s="50" t="s">
        <v>720</v>
      </c>
      <c r="E397" s="50" t="s">
        <v>787</v>
      </c>
      <c r="F397" s="50" t="s">
        <v>842</v>
      </c>
      <c r="G397" s="51"/>
      <c r="H397" s="52" t="str">
        <f aca="false">SUBSTITUTE(A397," ","_")&amp;"_"&amp;SUBSTITUTE(B397," ","_")&amp;"_"&amp;SUBSTITUTE(C397," ","_")</f>
        <v>HONDA_CIVIC_1991_-_2000</v>
      </c>
      <c r="I397" s="50" t="s">
        <v>842</v>
      </c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customFormat="false" ht="18.55" hidden="false" customHeight="false" outlineLevel="0" collapsed="false">
      <c r="A398" s="51" t="s">
        <v>20</v>
      </c>
      <c r="B398" s="50" t="s">
        <v>240</v>
      </c>
      <c r="C398" s="50" t="s">
        <v>242</v>
      </c>
      <c r="D398" s="50" t="s">
        <v>720</v>
      </c>
      <c r="E398" s="50" t="s">
        <v>799</v>
      </c>
      <c r="F398" s="50" t="s">
        <v>837</v>
      </c>
      <c r="G398" s="51"/>
      <c r="H398" s="52" t="str">
        <f aca="false">SUBSTITUTE(A398," ","_")&amp;"_"&amp;SUBSTITUTE(B398," ","_")&amp;"_"&amp;SUBSTITUTE(C398," ","_")</f>
        <v>HONDA_CIVIC_2002_-_2006_</v>
      </c>
      <c r="I398" s="50" t="s">
        <v>837</v>
      </c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customFormat="false" ht="18.55" hidden="false" customHeight="false" outlineLevel="0" collapsed="false">
      <c r="A399" s="51" t="s">
        <v>20</v>
      </c>
      <c r="B399" s="50" t="s">
        <v>240</v>
      </c>
      <c r="C399" s="50" t="s">
        <v>243</v>
      </c>
      <c r="D399" s="50" t="s">
        <v>720</v>
      </c>
      <c r="E399" s="50" t="s">
        <v>799</v>
      </c>
      <c r="F399" s="50" t="s">
        <v>837</v>
      </c>
      <c r="G399" s="51"/>
      <c r="H399" s="52" t="str">
        <f aca="false">SUBSTITUTE(A399," ","_")&amp;"_"&amp;SUBSTITUTE(B399," ","_")&amp;"_"&amp;SUBSTITUTE(C399," ","_")</f>
        <v>HONDA_CIVIC_2006*</v>
      </c>
      <c r="I399" s="50" t="s">
        <v>837</v>
      </c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customFormat="false" ht="18.55" hidden="false" customHeight="false" outlineLevel="0" collapsed="false">
      <c r="A400" s="51" t="s">
        <v>20</v>
      </c>
      <c r="B400" s="50" t="s">
        <v>244</v>
      </c>
      <c r="C400" s="50" t="s">
        <v>245</v>
      </c>
      <c r="D400" s="50" t="s">
        <v>720</v>
      </c>
      <c r="E400" s="50" t="s">
        <v>818</v>
      </c>
      <c r="F400" s="50"/>
      <c r="G400" s="51"/>
      <c r="H400" s="52" t="str">
        <f aca="false">SUBSTITUTE(A400," ","_")&amp;"_"&amp;SUBSTITUTE(B400," ","_")&amp;"_"&amp;SUBSTITUTE(C400," ","_")</f>
        <v>HONDA_Civic_1.6L_2001_-_2006</v>
      </c>
      <c r="I400" s="50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customFormat="false" ht="18.55" hidden="false" customHeight="false" outlineLevel="0" collapsed="false">
      <c r="A401" s="51" t="s">
        <v>20</v>
      </c>
      <c r="B401" s="50" t="s">
        <v>246</v>
      </c>
      <c r="C401" s="50" t="s">
        <v>75</v>
      </c>
      <c r="D401" s="50" t="s">
        <v>742</v>
      </c>
      <c r="E401" s="50" t="s">
        <v>819</v>
      </c>
      <c r="F401" s="50"/>
      <c r="G401" s="51"/>
      <c r="H401" s="52" t="str">
        <f aca="false">SUBSTITUTE(A401," ","_")&amp;"_"&amp;SUBSTITUTE(B401," ","_")&amp;"_"&amp;SUBSTITUTE(C401," ","_")</f>
        <v>HONDA_Civic_1.8L_2007_-_on</v>
      </c>
      <c r="I401" s="50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customFormat="false" ht="18.55" hidden="false" customHeight="false" outlineLevel="0" collapsed="false">
      <c r="A402" s="51" t="s">
        <v>20</v>
      </c>
      <c r="B402" s="50" t="s">
        <v>247</v>
      </c>
      <c r="C402" s="50" t="n">
        <v>2007</v>
      </c>
      <c r="D402" s="50" t="s">
        <v>720</v>
      </c>
      <c r="E402" s="50" t="s">
        <v>799</v>
      </c>
      <c r="F402" s="50" t="s">
        <v>837</v>
      </c>
      <c r="G402" s="51"/>
      <c r="H402" s="52" t="str">
        <f aca="false">SUBSTITUTE(A402," ","_")&amp;"_"&amp;SUBSTITUTE(B402," ","_")&amp;"_"&amp;SUBSTITUTE(C402," ","_")</f>
        <v>HONDA_Civic_1.8_&amp;_2.0_2007</v>
      </c>
      <c r="I402" s="50" t="s">
        <v>837</v>
      </c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customFormat="false" ht="18.55" hidden="false" customHeight="false" outlineLevel="0" collapsed="false">
      <c r="A403" s="51" t="s">
        <v>20</v>
      </c>
      <c r="B403" s="50" t="s">
        <v>248</v>
      </c>
      <c r="C403" s="50" t="s">
        <v>63</v>
      </c>
      <c r="D403" s="50" t="s">
        <v>720</v>
      </c>
      <c r="E403" s="50" t="s">
        <v>799</v>
      </c>
      <c r="F403" s="50" t="s">
        <v>837</v>
      </c>
      <c r="G403" s="51"/>
      <c r="H403" s="52" t="str">
        <f aca="false">SUBSTITUTE(A403," ","_")&amp;"_"&amp;SUBSTITUTE(B403," ","_")&amp;"_"&amp;SUBSTITUTE(C403," ","_")</f>
        <v>HONDA_CRV_1997_-_on</v>
      </c>
      <c r="I403" s="50" t="s">
        <v>837</v>
      </c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customFormat="false" ht="18.55" hidden="false" customHeight="false" outlineLevel="0" collapsed="false">
      <c r="A404" s="51" t="s">
        <v>20</v>
      </c>
      <c r="B404" s="50" t="s">
        <v>249</v>
      </c>
      <c r="C404" s="50" t="s">
        <v>75</v>
      </c>
      <c r="D404" s="50" t="s">
        <v>733</v>
      </c>
      <c r="E404" s="50" t="s">
        <v>799</v>
      </c>
      <c r="F404" s="50" t="s">
        <v>837</v>
      </c>
      <c r="G404" s="51"/>
      <c r="H404" s="52" t="str">
        <f aca="false">SUBSTITUTE(A404," ","_")&amp;"_"&amp;SUBSTITUTE(B404," ","_")&amp;"_"&amp;SUBSTITUTE(C404," ","_")</f>
        <v>HONDA_CR-V_2.0-2.4_2007_-_on</v>
      </c>
      <c r="I404" s="50" t="s">
        <v>837</v>
      </c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customFormat="false" ht="18.55" hidden="false" customHeight="false" outlineLevel="0" collapsed="false">
      <c r="A405" s="51" t="s">
        <v>20</v>
      </c>
      <c r="B405" s="50" t="s">
        <v>250</v>
      </c>
      <c r="C405" s="50" t="s">
        <v>91</v>
      </c>
      <c r="D405" s="50" t="s">
        <v>720</v>
      </c>
      <c r="E405" s="50" t="s">
        <v>799</v>
      </c>
      <c r="F405" s="50" t="s">
        <v>837</v>
      </c>
      <c r="G405" s="51"/>
      <c r="H405" s="52" t="str">
        <f aca="false">SUBSTITUTE(A405," ","_")&amp;"_"&amp;SUBSTITUTE(B405," ","_")&amp;"_"&amp;SUBSTITUTE(C405," ","_")</f>
        <v>HONDA_HRV_2000_-_on</v>
      </c>
      <c r="I405" s="50" t="s">
        <v>837</v>
      </c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customFormat="false" ht="18.55" hidden="false" customHeight="false" outlineLevel="0" collapsed="false">
      <c r="A406" s="51" t="s">
        <v>20</v>
      </c>
      <c r="B406" s="50" t="s">
        <v>251</v>
      </c>
      <c r="C406" s="50" t="s">
        <v>252</v>
      </c>
      <c r="D406" s="50" t="s">
        <v>728</v>
      </c>
      <c r="E406" s="50" t="s">
        <v>805</v>
      </c>
      <c r="F406" s="50" t="n">
        <v>1995</v>
      </c>
      <c r="G406" s="51"/>
      <c r="H406" s="52" t="str">
        <f aca="false">SUBSTITUTE(A406," ","_")&amp;"_"&amp;SUBSTITUTE(B406," ","_")&amp;"_"&amp;SUBSTITUTE(C406," ","_")</f>
        <v>HONDA_Legend__1994_-_1995</v>
      </c>
      <c r="I406" s="50" t="n">
        <v>1995</v>
      </c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customFormat="false" ht="18.55" hidden="false" customHeight="false" outlineLevel="0" collapsed="false">
      <c r="A407" s="51" t="s">
        <v>20</v>
      </c>
      <c r="B407" s="50" t="s">
        <v>253</v>
      </c>
      <c r="C407" s="50" t="n">
        <v>2016</v>
      </c>
      <c r="D407" s="50" t="s">
        <v>728</v>
      </c>
      <c r="E407" s="50" t="s">
        <v>805</v>
      </c>
      <c r="F407" s="50" t="n">
        <v>1995</v>
      </c>
      <c r="G407" s="51"/>
      <c r="H407" s="52" t="str">
        <f aca="false">SUBSTITUTE(A407," ","_")&amp;"_"&amp;SUBSTITUTE(B407," ","_")&amp;"_"&amp;SUBSTITUTE(C407," ","_")</f>
        <v>HONDA_Lergend__2016</v>
      </c>
      <c r="I407" s="50" t="n">
        <v>1995</v>
      </c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customFormat="false" ht="18.55" hidden="false" customHeight="false" outlineLevel="0" collapsed="false">
      <c r="A408" s="51" t="s">
        <v>20</v>
      </c>
      <c r="B408" s="50" t="s">
        <v>254</v>
      </c>
      <c r="C408" s="50" t="s">
        <v>255</v>
      </c>
      <c r="D408" s="50" t="s">
        <v>728</v>
      </c>
      <c r="E408" s="50" t="s">
        <v>805</v>
      </c>
      <c r="F408" s="50" t="n">
        <v>1995</v>
      </c>
      <c r="G408" s="51"/>
      <c r="H408" s="52" t="str">
        <f aca="false">SUBSTITUTE(A408," ","_")&amp;"_"&amp;SUBSTITUTE(B408," ","_")&amp;"_"&amp;SUBSTITUTE(C408," ","_")</f>
        <v>HONDA_Odyssey_1987_-_2013</v>
      </c>
      <c r="I408" s="50" t="n">
        <v>1995</v>
      </c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customFormat="false" ht="18.55" hidden="false" customHeight="false" outlineLevel="0" collapsed="false">
      <c r="A409" s="51" t="s">
        <v>20</v>
      </c>
      <c r="B409" s="50" t="s">
        <v>256</v>
      </c>
      <c r="C409" s="50" t="s">
        <v>190</v>
      </c>
      <c r="D409" s="50" t="s">
        <v>745</v>
      </c>
      <c r="E409" s="50" t="s">
        <v>820</v>
      </c>
      <c r="F409" s="50" t="n">
        <v>1999</v>
      </c>
      <c r="G409" s="51"/>
      <c r="H409" s="52" t="str">
        <f aca="false">SUBSTITUTE(A409," ","_")&amp;"_"&amp;SUBSTITUTE(B409," ","_")&amp;"_"&amp;SUBSTITUTE(C409," ","_")</f>
        <v>HONDA_Odyssey_(with_Start_-_Stop_Option)_2014_-_on</v>
      </c>
      <c r="I409" s="50" t="n">
        <v>1999</v>
      </c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customFormat="false" ht="18.55" hidden="false" customHeight="false" outlineLevel="0" collapsed="false">
      <c r="A410" s="51" t="s">
        <v>20</v>
      </c>
      <c r="B410" s="50" t="s">
        <v>257</v>
      </c>
      <c r="C410" s="50"/>
      <c r="D410" s="50" t="s">
        <v>728</v>
      </c>
      <c r="E410" s="50" t="s">
        <v>805</v>
      </c>
      <c r="F410" s="50" t="n">
        <v>1995</v>
      </c>
      <c r="G410" s="51"/>
      <c r="H410" s="52" t="str">
        <f aca="false">SUBSTITUTE(A410," ","_")&amp;"_"&amp;SUBSTITUTE(B410," ","_")&amp;"_"&amp;SUBSTITUTE(C410," ","_")</f>
        <v>HONDA_Pilot__</v>
      </c>
      <c r="I410" s="50" t="n">
        <v>1995</v>
      </c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customFormat="false" ht="18.55" hidden="false" customHeight="false" outlineLevel="0" collapsed="false">
      <c r="A411" s="51" t="s">
        <v>20</v>
      </c>
      <c r="B411" s="50" t="s">
        <v>258</v>
      </c>
      <c r="C411" s="50" t="n">
        <v>2016</v>
      </c>
      <c r="D411" s="50" t="s">
        <v>746</v>
      </c>
      <c r="E411" s="50" t="s">
        <v>807</v>
      </c>
      <c r="F411" s="50"/>
      <c r="G411" s="51"/>
      <c r="H411" s="52" t="str">
        <f aca="false">SUBSTITUTE(A411," ","_")&amp;"_"&amp;SUBSTITUTE(B411," ","_")&amp;"_"&amp;SUBSTITUTE(C411," ","_")</f>
        <v>HONDA_All_New_Pilot_2016</v>
      </c>
      <c r="I411" s="50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customFormat="false" ht="18.55" hidden="false" customHeight="false" outlineLevel="0" collapsed="false">
      <c r="A412" s="51" t="s">
        <v>20</v>
      </c>
      <c r="B412" s="50" t="s">
        <v>259</v>
      </c>
      <c r="C412" s="50"/>
      <c r="D412" s="50" t="s">
        <v>719</v>
      </c>
      <c r="E412" s="50" t="s">
        <v>798</v>
      </c>
      <c r="F412" s="50" t="n">
        <v>1983</v>
      </c>
      <c r="G412" s="51"/>
      <c r="H412" s="52" t="str">
        <f aca="false">SUBSTITUTE(A412," ","_")&amp;"_"&amp;SUBSTITUTE(B412," ","_")&amp;"_"&amp;SUBSTITUTE(C412," ","_")</f>
        <v>HONDA_S2000_</v>
      </c>
      <c r="I412" s="50" t="n">
        <v>1983</v>
      </c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customFormat="false" ht="18.55" hidden="false" customHeight="false" outlineLevel="0" collapsed="false">
      <c r="A413" s="50"/>
      <c r="B413" s="50"/>
      <c r="C413" s="50"/>
      <c r="D413" s="50"/>
      <c r="E413" s="50"/>
      <c r="F413" s="50"/>
      <c r="G413" s="51"/>
      <c r="H413" s="52" t="str">
        <f aca="false">SUBSTITUTE(A413," ","_")&amp;"_"&amp;SUBSTITUTE(B413," ","_")&amp;"_"&amp;SUBSTITUTE(C413," ","_")</f>
        <v>__</v>
      </c>
      <c r="I413" s="50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customFormat="false" ht="18.55" hidden="false" customHeight="false" outlineLevel="0" collapsed="false">
      <c r="A414" s="51"/>
      <c r="B414" s="51"/>
      <c r="C414" s="51"/>
      <c r="D414" s="51"/>
      <c r="E414" s="51"/>
      <c r="F414" s="51"/>
      <c r="G414" s="51"/>
      <c r="H414" s="52" t="str">
        <f aca="false">SUBSTITUTE(A414," ","_")&amp;"_"&amp;SUBSTITUTE(B414," ","_")&amp;"_"&amp;SUBSTITUTE(C414," ","_")</f>
        <v>__</v>
      </c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customFormat="false" ht="18.55" hidden="false" customHeight="false" outlineLevel="0" collapsed="false">
      <c r="A415" s="72" t="s">
        <v>21</v>
      </c>
      <c r="C415" s="51"/>
      <c r="D415" s="51"/>
      <c r="E415" s="51"/>
      <c r="F415" s="51"/>
      <c r="G415" s="51"/>
      <c r="H415" s="52" t="str">
        <f aca="false">SUBSTITUTE(A415," ","_")&amp;"_"&amp;SUBSTITUTE(B415," ","_")&amp;"_"&amp;SUBSTITUTE(C415," ","_")</f>
        <v>HYUNDAI__</v>
      </c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customFormat="false" ht="18.55" hidden="false" customHeight="false" outlineLevel="0" collapsed="false">
      <c r="A416" s="51"/>
      <c r="B416" s="51"/>
      <c r="C416" s="51"/>
      <c r="D416" s="51"/>
      <c r="E416" s="51"/>
      <c r="F416" s="51"/>
      <c r="G416" s="51"/>
      <c r="H416" s="52" t="str">
        <f aca="false">SUBSTITUTE(A416," ","_")&amp;"_"&amp;SUBSTITUTE(B416," ","_")&amp;"_"&amp;SUBSTITUTE(C416," ","_")</f>
        <v>__</v>
      </c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customFormat="false" ht="18.55" hidden="false" customHeight="false" outlineLevel="0" collapsed="false">
      <c r="A417" s="50" t="s">
        <v>801</v>
      </c>
      <c r="B417" s="50" t="s">
        <v>788</v>
      </c>
      <c r="C417" s="50" t="s">
        <v>790</v>
      </c>
      <c r="D417" s="50" t="s">
        <v>791</v>
      </c>
      <c r="E417" s="50" t="s">
        <v>792</v>
      </c>
      <c r="F417" s="50"/>
      <c r="G417" s="51"/>
      <c r="H417" s="52" t="str">
        <f aca="false">SUBSTITUTE(A417," ","_")&amp;"_"&amp;SUBSTITUTE(B417," ","_")&amp;"_"&amp;SUBSTITUTE(C417," ","_")</f>
        <v>Brand__Make_Year_Model</v>
      </c>
      <c r="I417" s="50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customFormat="false" ht="18.55" hidden="false" customHeight="false" outlineLevel="0" collapsed="false">
      <c r="A418" s="50"/>
      <c r="B418" s="50"/>
      <c r="C418" s="55"/>
      <c r="D418" s="55"/>
      <c r="E418" s="55"/>
      <c r="F418" s="55"/>
      <c r="G418" s="51"/>
      <c r="H418" s="52" t="str">
        <f aca="false">SUBSTITUTE(A418," ","_")&amp;"_"&amp;SUBSTITUTE(B418," ","_")&amp;"_"&amp;SUBSTITUTE(C418," ","_")</f>
        <v>__</v>
      </c>
      <c r="I418" s="55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customFormat="false" ht="18.55" hidden="false" customHeight="false" outlineLevel="0" collapsed="false">
      <c r="A419" s="72" t="s">
        <v>21</v>
      </c>
      <c r="B419" s="57" t="s">
        <v>319</v>
      </c>
      <c r="C419" s="58" t="s">
        <v>266</v>
      </c>
      <c r="D419" s="58" t="s">
        <v>728</v>
      </c>
      <c r="E419" s="58" t="s">
        <v>816</v>
      </c>
      <c r="F419" s="58"/>
      <c r="G419" s="51"/>
      <c r="H419" s="52" t="str">
        <f aca="false">SUBSTITUTE(A419," ","_")&amp;"_"&amp;SUBSTITUTE(B419," ","_")&amp;"_"&amp;SUBSTITUTE(C419," ","_")</f>
        <v>HYUNDAI_Accent_GL_1.5_CRDi_MT_2004_-_on</v>
      </c>
      <c r="I419" s="58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customFormat="false" ht="18.55" hidden="false" customHeight="false" outlineLevel="0" collapsed="false">
      <c r="A420" s="72" t="s">
        <v>21</v>
      </c>
      <c r="B420" s="57" t="s">
        <v>320</v>
      </c>
      <c r="C420" s="58" t="s">
        <v>266</v>
      </c>
      <c r="D420" s="58" t="s">
        <v>728</v>
      </c>
      <c r="E420" s="73"/>
      <c r="F420" s="73"/>
      <c r="G420" s="51"/>
      <c r="H420" s="52" t="str">
        <f aca="false">SUBSTITUTE(A420," ","_")&amp;"_"&amp;SUBSTITUTE(B420," ","_")&amp;"_"&amp;SUBSTITUTE(C420," ","_")</f>
        <v>HYUNDAI_Accent_GLS_1.5_CRDi_MT_2004_-_on</v>
      </c>
      <c r="I420" s="73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customFormat="false" ht="18.55" hidden="false" customHeight="false" outlineLevel="0" collapsed="false">
      <c r="A421" s="72" t="s">
        <v>21</v>
      </c>
      <c r="B421" s="57" t="s">
        <v>319</v>
      </c>
      <c r="C421" s="70" t="s">
        <v>321</v>
      </c>
      <c r="D421" s="70" t="s">
        <v>726</v>
      </c>
      <c r="E421" s="70" t="s">
        <v>726</v>
      </c>
      <c r="F421" s="70"/>
      <c r="G421" s="51"/>
      <c r="H421" s="52" t="str">
        <f aca="false">SUBSTITUTE(A421," ","_")&amp;"_"&amp;SUBSTITUTE(B421," ","_")&amp;"_"&amp;SUBSTITUTE(C421," ","_")</f>
        <v>HYUNDAI_Accent_GL_1.5_CRDi_MT_2013_to_Present</v>
      </c>
      <c r="I421" s="70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customFormat="false" ht="18.55" hidden="false" customHeight="false" outlineLevel="0" collapsed="false">
      <c r="A422" s="72" t="s">
        <v>21</v>
      </c>
      <c r="B422" s="57" t="s">
        <v>320</v>
      </c>
      <c r="C422" s="70" t="s">
        <v>321</v>
      </c>
      <c r="D422" s="70" t="s">
        <v>726</v>
      </c>
      <c r="E422" s="71"/>
      <c r="F422" s="71"/>
      <c r="G422" s="51"/>
      <c r="H422" s="52" t="str">
        <f aca="false">SUBSTITUTE(A422," ","_")&amp;"_"&amp;SUBSTITUTE(B422," ","_")&amp;"_"&amp;SUBSTITUTE(C422," ","_")</f>
        <v>HYUNDAI_Accent_GLS_1.5_CRDi_MT_2013_to_Present</v>
      </c>
      <c r="I422" s="7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customFormat="false" ht="18.55" hidden="false" customHeight="false" outlineLevel="0" collapsed="false">
      <c r="A423" s="72" t="s">
        <v>21</v>
      </c>
      <c r="B423" s="50" t="s">
        <v>322</v>
      </c>
      <c r="C423" s="68" t="s">
        <v>266</v>
      </c>
      <c r="D423" s="68" t="s">
        <v>728</v>
      </c>
      <c r="E423" s="68" t="s">
        <v>816</v>
      </c>
      <c r="F423" s="68"/>
      <c r="G423" s="51"/>
      <c r="H423" s="52" t="str">
        <f aca="false">SUBSTITUTE(A423," ","_")&amp;"_"&amp;SUBSTITUTE(B423," ","_")&amp;"_"&amp;SUBSTITUTE(C423," ","_")</f>
        <v>HYUNDAI_Azera_GLS_3.3_AT_2004_-_on</v>
      </c>
      <c r="I423" s="68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customFormat="false" ht="18.55" hidden="false" customHeight="false" outlineLevel="0" collapsed="false">
      <c r="A424" s="72" t="s">
        <v>21</v>
      </c>
      <c r="B424" s="50" t="s">
        <v>323</v>
      </c>
      <c r="C424" s="50" t="s">
        <v>61</v>
      </c>
      <c r="D424" s="50" t="s">
        <v>743</v>
      </c>
      <c r="E424" s="50" t="s">
        <v>726</v>
      </c>
      <c r="F424" s="50"/>
      <c r="G424" s="51"/>
      <c r="H424" s="52" t="str">
        <f aca="false">SUBSTITUTE(A424," ","_")&amp;"_"&amp;SUBSTITUTE(B424," ","_")&amp;"_"&amp;SUBSTITUTE(C424," ","_")</f>
        <v>HYUNDAI_Elantra_GLS_1.6_CRDi_1996_-_on</v>
      </c>
      <c r="I424" s="50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customFormat="false" ht="18.55" hidden="false" customHeight="false" outlineLevel="0" collapsed="false">
      <c r="A425" s="72" t="s">
        <v>21</v>
      </c>
      <c r="B425" s="50" t="s">
        <v>324</v>
      </c>
      <c r="C425" s="50" t="s">
        <v>325</v>
      </c>
      <c r="D425" s="50" t="s">
        <v>743</v>
      </c>
      <c r="E425" s="50" t="s">
        <v>726</v>
      </c>
      <c r="F425" s="50"/>
      <c r="G425" s="51"/>
      <c r="H425" s="52" t="str">
        <f aca="false">SUBSTITUTE(A425," ","_")&amp;"_"&amp;SUBSTITUTE(B425," ","_")&amp;"_"&amp;SUBSTITUTE(C425," ","_")</f>
        <v>HYUNDAI_Elantra_GLS_1.6-1.8_Gas_2011_to_Present</v>
      </c>
      <c r="I425" s="50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customFormat="false" ht="18.55" hidden="false" customHeight="false" outlineLevel="0" collapsed="false">
      <c r="A426" s="72" t="s">
        <v>21</v>
      </c>
      <c r="B426" s="50" t="s">
        <v>326</v>
      </c>
      <c r="C426" s="50" t="s">
        <v>61</v>
      </c>
      <c r="D426" s="50" t="s">
        <v>719</v>
      </c>
      <c r="E426" s="50" t="s">
        <v>798</v>
      </c>
      <c r="F426" s="50" t="n">
        <v>1983</v>
      </c>
      <c r="G426" s="51"/>
      <c r="H426" s="52" t="str">
        <f aca="false">SUBSTITUTE(A426," ","_")&amp;"_"&amp;SUBSTITUTE(B426," ","_")&amp;"_"&amp;SUBSTITUTE(C426," ","_")</f>
        <v>HYUNDAI_Coupe_GLS_2.0_Gas_AT_1996_-_on</v>
      </c>
      <c r="I426" s="50" t="n">
        <v>1983</v>
      </c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customFormat="false" ht="18.55" hidden="false" customHeight="false" outlineLevel="0" collapsed="false">
      <c r="A427" s="72" t="s">
        <v>21</v>
      </c>
      <c r="B427" s="50" t="s">
        <v>327</v>
      </c>
      <c r="C427" s="50" t="s">
        <v>61</v>
      </c>
      <c r="D427" s="50" t="s">
        <v>719</v>
      </c>
      <c r="E427" s="50" t="s">
        <v>798</v>
      </c>
      <c r="F427" s="50" t="n">
        <v>1983</v>
      </c>
      <c r="G427" s="51"/>
      <c r="H427" s="52" t="str">
        <f aca="false">SUBSTITUTE(A427," ","_")&amp;"_"&amp;SUBSTITUTE(B427," ","_")&amp;"_"&amp;SUBSTITUTE(C427," ","_")</f>
        <v>HYUNDAI_Coupe_GLS_2.7_V6_AT_1996_-_on</v>
      </c>
      <c r="I427" s="50" t="n">
        <v>1983</v>
      </c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customFormat="false" ht="18.55" hidden="false" customHeight="false" outlineLevel="0" collapsed="false">
      <c r="A428" s="72" t="s">
        <v>21</v>
      </c>
      <c r="B428" s="50" t="s">
        <v>328</v>
      </c>
      <c r="C428" s="50" t="s">
        <v>329</v>
      </c>
      <c r="D428" s="50" t="s">
        <v>719</v>
      </c>
      <c r="E428" s="50" t="s">
        <v>798</v>
      </c>
      <c r="F428" s="50" t="n">
        <v>1983</v>
      </c>
      <c r="G428" s="51"/>
      <c r="H428" s="52" t="str">
        <f aca="false">SUBSTITUTE(A428," ","_")&amp;"_"&amp;SUBSTITUTE(B428," ","_")&amp;"_"&amp;SUBSTITUTE(C428," ","_")</f>
        <v>HYUNDAI_Excel_1993_-_1999</v>
      </c>
      <c r="I428" s="50" t="n">
        <v>1983</v>
      </c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customFormat="false" ht="18.55" hidden="false" customHeight="false" outlineLevel="0" collapsed="false">
      <c r="A429" s="72" t="s">
        <v>21</v>
      </c>
      <c r="B429" s="50" t="s">
        <v>330</v>
      </c>
      <c r="C429" s="50"/>
      <c r="D429" s="50" t="s">
        <v>739</v>
      </c>
      <c r="E429" s="68" t="s">
        <v>816</v>
      </c>
      <c r="F429" s="68"/>
      <c r="G429" s="51"/>
      <c r="H429" s="52" t="str">
        <f aca="false">SUBSTITUTE(A429," ","_")&amp;"_"&amp;SUBSTITUTE(B429," ","_")&amp;"_"&amp;SUBSTITUTE(C429," ","_")</f>
        <v>HYUNDAI_Genesis_3.8_V6_GLS_AT_</v>
      </c>
      <c r="I429" s="68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customFormat="false" ht="18.55" hidden="false" customHeight="false" outlineLevel="0" collapsed="false">
      <c r="A430" s="72" t="s">
        <v>21</v>
      </c>
      <c r="B430" s="50" t="s">
        <v>331</v>
      </c>
      <c r="C430" s="50"/>
      <c r="D430" s="50" t="s">
        <v>727</v>
      </c>
      <c r="E430" s="50" t="s">
        <v>798</v>
      </c>
      <c r="F430" s="50" t="n">
        <v>1983</v>
      </c>
      <c r="G430" s="51"/>
      <c r="H430" s="52" t="str">
        <f aca="false">SUBSTITUTE(A430," ","_")&amp;"_"&amp;SUBSTITUTE(B430," ","_")&amp;"_"&amp;SUBSTITUTE(C430," ","_")</f>
        <v>HYUNDAI_Genesis_Coupe_2.0_Turbo_6_MT_</v>
      </c>
      <c r="I430" s="50" t="n">
        <v>1983</v>
      </c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customFormat="false" ht="18.55" hidden="false" customHeight="false" outlineLevel="0" collapsed="false">
      <c r="A431" s="72" t="s">
        <v>21</v>
      </c>
      <c r="B431" s="50" t="s">
        <v>332</v>
      </c>
      <c r="C431" s="50"/>
      <c r="D431" s="50" t="s">
        <v>739</v>
      </c>
      <c r="E431" s="68" t="s">
        <v>816</v>
      </c>
      <c r="F431" s="68"/>
      <c r="G431" s="51"/>
      <c r="H431" s="52" t="str">
        <f aca="false">SUBSTITUTE(A431," ","_")&amp;"_"&amp;SUBSTITUTE(B431," ","_")&amp;"_"&amp;SUBSTITUTE(C431," ","_")</f>
        <v>HYUNDAI_Genesis_Coupe_3.8_V6_6_MT_</v>
      </c>
      <c r="I431" s="68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customFormat="false" ht="18.55" hidden="false" customHeight="false" outlineLevel="0" collapsed="false">
      <c r="A432" s="72" t="s">
        <v>21</v>
      </c>
      <c r="B432" s="50" t="s">
        <v>333</v>
      </c>
      <c r="C432" s="50"/>
      <c r="D432" s="50" t="s">
        <v>739</v>
      </c>
      <c r="E432" s="68" t="s">
        <v>816</v>
      </c>
      <c r="F432" s="68"/>
      <c r="G432" s="51"/>
      <c r="H432" s="52" t="str">
        <f aca="false">SUBSTITUTE(A432," ","_")&amp;"_"&amp;SUBSTITUTE(B432," ","_")&amp;"_"&amp;SUBSTITUTE(C432," ","_")</f>
        <v>HYUNDAI_Genesis_Turbo_SAT_</v>
      </c>
      <c r="I432" s="68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customFormat="false" ht="18.55" hidden="false" customHeight="false" outlineLevel="0" collapsed="false">
      <c r="A433" s="72" t="s">
        <v>21</v>
      </c>
      <c r="B433" s="50" t="s">
        <v>334</v>
      </c>
      <c r="C433" s="50" t="s">
        <v>335</v>
      </c>
      <c r="D433" s="50" t="s">
        <v>728</v>
      </c>
      <c r="E433" s="50" t="s">
        <v>805</v>
      </c>
      <c r="F433" s="50" t="n">
        <v>1995</v>
      </c>
      <c r="G433" s="51"/>
      <c r="H433" s="52" t="str">
        <f aca="false">SUBSTITUTE(A433," ","_")&amp;"_"&amp;SUBSTITUTE(B433," ","_")&amp;"_"&amp;SUBSTITUTE(C433," ","_")</f>
        <v>HYUNDAI_GETZ_CRDi_1.5_MT_(FL)_2004_-_2009</v>
      </c>
      <c r="I433" s="50" t="n">
        <v>1995</v>
      </c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customFormat="false" ht="18.55" hidden="false" customHeight="false" outlineLevel="0" collapsed="false">
      <c r="A434" s="72" t="s">
        <v>21</v>
      </c>
      <c r="B434" s="50" t="s">
        <v>336</v>
      </c>
      <c r="C434" s="50" t="s">
        <v>337</v>
      </c>
      <c r="D434" s="50" t="s">
        <v>743</v>
      </c>
      <c r="E434" s="50" t="s">
        <v>798</v>
      </c>
      <c r="F434" s="50" t="n">
        <v>1983</v>
      </c>
      <c r="G434" s="51"/>
      <c r="H434" s="52" t="str">
        <f aca="false">SUBSTITUTE(A434," ","_")&amp;"_"&amp;SUBSTITUTE(B434," ","_")&amp;"_"&amp;SUBSTITUTE(C434," ","_")</f>
        <v>HYUNDAI_GETZ_Gas_1.1_MT_2003_-_2009</v>
      </c>
      <c r="I434" s="50" t="n">
        <v>1983</v>
      </c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customFormat="false" ht="18.55" hidden="false" customHeight="false" outlineLevel="0" collapsed="false">
      <c r="A435" s="50"/>
      <c r="B435" s="50"/>
      <c r="C435" s="50"/>
      <c r="D435" s="50"/>
      <c r="E435" s="50"/>
      <c r="F435" s="50"/>
      <c r="G435" s="51"/>
      <c r="H435" s="52" t="str">
        <f aca="false">SUBSTITUTE(A435," ","_")&amp;"_"&amp;SUBSTITUTE(B435," ","_")&amp;"_"&amp;SUBSTITUTE(C435," ","_")</f>
        <v>__</v>
      </c>
      <c r="I435" s="50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customFormat="false" ht="18.55" hidden="false" customHeight="false" outlineLevel="0" collapsed="false">
      <c r="A436" s="51"/>
      <c r="B436" s="51"/>
      <c r="C436" s="51"/>
      <c r="D436" s="51"/>
      <c r="E436" s="51"/>
      <c r="F436" s="51"/>
      <c r="G436" s="51"/>
      <c r="H436" s="52" t="str">
        <f aca="false">SUBSTITUTE(A436," ","_")&amp;"_"&amp;SUBSTITUTE(B436," ","_")&amp;"_"&amp;SUBSTITUTE(C436," ","_")</f>
        <v>__</v>
      </c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customFormat="false" ht="18.55" hidden="false" customHeight="false" outlineLevel="0" collapsed="false">
      <c r="A437" s="72" t="s">
        <v>17</v>
      </c>
      <c r="C437" s="51"/>
      <c r="D437" s="51"/>
      <c r="E437" s="51"/>
      <c r="F437" s="51"/>
      <c r="G437" s="51"/>
      <c r="H437" s="52" t="str">
        <f aca="false">SUBSTITUTE(A437," ","_")&amp;"_"&amp;SUBSTITUTE(B437," ","_")&amp;"_"&amp;SUBSTITUTE(C437," ","_")</f>
        <v>FORD__</v>
      </c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customFormat="false" ht="18.55" hidden="false" customHeight="false" outlineLevel="0" collapsed="false">
      <c r="A438" s="51"/>
      <c r="B438" s="51"/>
      <c r="C438" s="51"/>
      <c r="D438" s="51"/>
      <c r="E438" s="51"/>
      <c r="F438" s="51"/>
      <c r="G438" s="51"/>
      <c r="H438" s="52" t="str">
        <f aca="false">SUBSTITUTE(A438," ","_")&amp;"_"&amp;SUBSTITUTE(B438," ","_")&amp;"_"&amp;SUBSTITUTE(C438," ","_")</f>
        <v>__</v>
      </c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customFormat="false" ht="18.55" hidden="false" customHeight="false" outlineLevel="0" collapsed="false">
      <c r="A439" s="50" t="s">
        <v>801</v>
      </c>
      <c r="B439" s="50" t="s">
        <v>788</v>
      </c>
      <c r="C439" s="50" t="s">
        <v>790</v>
      </c>
      <c r="D439" s="50" t="s">
        <v>791</v>
      </c>
      <c r="E439" s="50" t="s">
        <v>792</v>
      </c>
      <c r="F439" s="50"/>
      <c r="G439" s="51"/>
      <c r="H439" s="52" t="str">
        <f aca="false">SUBSTITUTE(A439," ","_")&amp;"_"&amp;SUBSTITUTE(B439," ","_")&amp;"_"&amp;SUBSTITUTE(C439," ","_")</f>
        <v>Brand__Make_Year_Model</v>
      </c>
      <c r="I439" s="50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customFormat="false" ht="18.55" hidden="false" customHeight="false" outlineLevel="0" collapsed="false">
      <c r="A440" s="50"/>
      <c r="B440" s="50"/>
      <c r="C440" s="50"/>
      <c r="D440" s="50"/>
      <c r="E440" s="50"/>
      <c r="F440" s="50"/>
      <c r="G440" s="51"/>
      <c r="H440" s="52" t="str">
        <f aca="false">SUBSTITUTE(A440," ","_")&amp;"_"&amp;SUBSTITUTE(B440," ","_")&amp;"_"&amp;SUBSTITUTE(C440," ","_")</f>
        <v>__</v>
      </c>
      <c r="I440" s="50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customFormat="false" ht="18.55" hidden="false" customHeight="false" outlineLevel="0" collapsed="false">
      <c r="A441" s="72" t="s">
        <v>17</v>
      </c>
      <c r="B441" s="50" t="s">
        <v>194</v>
      </c>
      <c r="C441" s="50" t="s">
        <v>135</v>
      </c>
      <c r="D441" s="50" t="s">
        <v>728</v>
      </c>
      <c r="E441" s="50" t="s">
        <v>805</v>
      </c>
      <c r="F441" s="50" t="n">
        <v>1995</v>
      </c>
      <c r="G441" s="51"/>
      <c r="H441" s="52" t="str">
        <f aca="false">SUBSTITUTE(A441," ","_")&amp;"_"&amp;SUBSTITUTE(B441," ","_")&amp;"_"&amp;SUBSTITUTE(C441," ","_")</f>
        <v>FORD_Escape_2.0L/3.0L_2003_-_on</v>
      </c>
      <c r="I441" s="50" t="n">
        <v>1995</v>
      </c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customFormat="false" ht="18.55" hidden="false" customHeight="false" outlineLevel="0" collapsed="false">
      <c r="A442" s="72" t="s">
        <v>17</v>
      </c>
      <c r="B442" s="50" t="s">
        <v>195</v>
      </c>
      <c r="C442" s="50" t="s">
        <v>196</v>
      </c>
      <c r="D442" s="50" t="s">
        <v>719</v>
      </c>
      <c r="E442" s="50" t="s">
        <v>798</v>
      </c>
      <c r="F442" s="50" t="n">
        <v>1983</v>
      </c>
      <c r="G442" s="51"/>
      <c r="H442" s="52" t="str">
        <f aca="false">SUBSTITUTE(A442," ","_")&amp;"_"&amp;SUBSTITUTE(B442," ","_")&amp;"_"&amp;SUBSTITUTE(C442," ","_")</f>
        <v>FORD_Escape_2.3L_1996_-_2000</v>
      </c>
      <c r="I442" s="50" t="n">
        <v>1983</v>
      </c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customFormat="false" ht="18.55" hidden="false" customHeight="false" outlineLevel="0" collapsed="false">
      <c r="A443" s="72" t="s">
        <v>17</v>
      </c>
      <c r="B443" s="50" t="s">
        <v>195</v>
      </c>
      <c r="C443" s="50" t="s">
        <v>75</v>
      </c>
      <c r="D443" s="50" t="s">
        <v>719</v>
      </c>
      <c r="E443" s="50" t="s">
        <v>798</v>
      </c>
      <c r="F443" s="50" t="n">
        <v>1983</v>
      </c>
      <c r="G443" s="51"/>
      <c r="H443" s="52" t="str">
        <f aca="false">SUBSTITUTE(A443," ","_")&amp;"_"&amp;SUBSTITUTE(B443," ","_")&amp;"_"&amp;SUBSTITUTE(C443," ","_")</f>
        <v>FORD_Escape_2.3L_2007_-_on</v>
      </c>
      <c r="I443" s="50" t="n">
        <v>1983</v>
      </c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customFormat="false" ht="18.55" hidden="false" customHeight="false" outlineLevel="0" collapsed="false">
      <c r="A444" s="72" t="s">
        <v>17</v>
      </c>
      <c r="B444" s="50" t="s">
        <v>197</v>
      </c>
      <c r="C444" s="50" t="s">
        <v>75</v>
      </c>
      <c r="D444" s="50" t="s">
        <v>718</v>
      </c>
      <c r="E444" s="50" t="s">
        <v>803</v>
      </c>
      <c r="F444" s="50" t="n">
        <v>1998</v>
      </c>
      <c r="G444" s="51"/>
      <c r="H444" s="52" t="str">
        <f aca="false">SUBSTITUTE(A444," ","_")&amp;"_"&amp;SUBSTITUTE(B444," ","_")&amp;"_"&amp;SUBSTITUTE(C444," ","_")</f>
        <v>FORD_Ranger_2.5/3.0_Durator_Q_2007_-_on</v>
      </c>
      <c r="I444" s="50" t="n">
        <v>1998</v>
      </c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customFormat="false" ht="18.55" hidden="false" customHeight="false" outlineLevel="0" collapsed="false">
      <c r="A445" s="72" t="s">
        <v>17</v>
      </c>
      <c r="B445" s="50" t="s">
        <v>198</v>
      </c>
      <c r="C445" s="50" t="s">
        <v>141</v>
      </c>
      <c r="D445" s="50" t="s">
        <v>722</v>
      </c>
      <c r="E445" s="50" t="s">
        <v>722</v>
      </c>
      <c r="F445" s="50" t="s">
        <v>838</v>
      </c>
      <c r="G445" s="51"/>
      <c r="H445" s="52" t="str">
        <f aca="false">SUBSTITUTE(A445," ","_")&amp;"_"&amp;SUBSTITUTE(B445," ","_")&amp;"_"&amp;SUBSTITUTE(C445," ","_")</f>
        <v>FORD_All_New_Ranger_T6_2.2_2012_-_on</v>
      </c>
      <c r="I445" s="50" t="s">
        <v>838</v>
      </c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customFormat="false" ht="18.55" hidden="false" customHeight="false" outlineLevel="0" collapsed="false">
      <c r="A446" s="72" t="s">
        <v>17</v>
      </c>
      <c r="B446" s="50" t="s">
        <v>199</v>
      </c>
      <c r="C446" s="50" t="s">
        <v>141</v>
      </c>
      <c r="D446" s="50" t="s">
        <v>730</v>
      </c>
      <c r="E446" s="50" t="s">
        <v>730</v>
      </c>
      <c r="F446" s="50"/>
      <c r="G446" s="51"/>
      <c r="H446" s="52" t="str">
        <f aca="false">SUBSTITUTE(A446," ","_")&amp;"_"&amp;SUBSTITUTE(B446," ","_")&amp;"_"&amp;SUBSTITUTE(C446," ","_")</f>
        <v>FORD_All_NEw_Ranger_T6_3.2_4x4_2012_-_on</v>
      </c>
      <c r="I446" s="50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customFormat="false" ht="18.55" hidden="false" customHeight="false" outlineLevel="0" collapsed="false">
      <c r="A447" s="72" t="s">
        <v>17</v>
      </c>
      <c r="B447" s="50" t="s">
        <v>200</v>
      </c>
      <c r="C447" s="50"/>
      <c r="D447" s="50" t="s">
        <v>747</v>
      </c>
      <c r="E447" s="50" t="s">
        <v>747</v>
      </c>
      <c r="F447" s="50"/>
      <c r="G447" s="51"/>
      <c r="H447" s="52" t="str">
        <f aca="false">SUBSTITUTE(A447," ","_")&amp;"_"&amp;SUBSTITUTE(B447," ","_")&amp;"_"&amp;SUBSTITUTE(C447," ","_")</f>
        <v>FORD_Sport_Trac_(4x4)_</v>
      </c>
      <c r="I447" s="50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customFormat="false" ht="18.55" hidden="false" customHeight="false" outlineLevel="0" collapsed="false">
      <c r="A448" s="72" t="s">
        <v>17</v>
      </c>
      <c r="B448" s="50"/>
      <c r="C448" s="50"/>
      <c r="D448" s="50"/>
      <c r="E448" s="50"/>
      <c r="F448" s="50"/>
      <c r="G448" s="51"/>
      <c r="H448" s="52" t="str">
        <f aca="false">SUBSTITUTE(A448," ","_")&amp;"_"&amp;SUBSTITUTE(B448," ","_")&amp;"_"&amp;SUBSTITUTE(C448," ","_")</f>
        <v>FORD__</v>
      </c>
      <c r="I448" s="50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customFormat="false" ht="18.55" hidden="false" customHeight="false" outlineLevel="0" collapsed="false">
      <c r="A449" s="51"/>
      <c r="B449" s="51"/>
      <c r="C449" s="51"/>
      <c r="D449" s="51"/>
      <c r="E449" s="51"/>
      <c r="F449" s="51"/>
      <c r="G449" s="51"/>
      <c r="H449" s="52" t="str">
        <f aca="false">SUBSTITUTE(A449," ","_")&amp;"_"&amp;SUBSTITUTE(B449," ","_")&amp;"_"&amp;SUBSTITUTE(C449," ","_")</f>
        <v>__</v>
      </c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customFormat="false" ht="18.55" hidden="false" customHeight="false" outlineLevel="0" collapsed="false">
      <c r="A450" s="72" t="s">
        <v>18</v>
      </c>
      <c r="C450" s="51"/>
      <c r="D450" s="51"/>
      <c r="E450" s="51"/>
      <c r="F450" s="51"/>
      <c r="G450" s="51"/>
      <c r="H450" s="52" t="str">
        <f aca="false">SUBSTITUTE(A450," ","_")&amp;"_"&amp;SUBSTITUTE(B450," ","_")&amp;"_"&amp;SUBSTITUTE(C450," ","_")</f>
        <v>FOTON__</v>
      </c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customFormat="false" ht="18.55" hidden="false" customHeight="false" outlineLevel="0" collapsed="false">
      <c r="A451" s="51"/>
      <c r="B451" s="51"/>
      <c r="C451" s="51"/>
      <c r="D451" s="51"/>
      <c r="E451" s="51"/>
      <c r="F451" s="51"/>
      <c r="G451" s="51"/>
      <c r="H451" s="52" t="str">
        <f aca="false">SUBSTITUTE(A451," ","_")&amp;"_"&amp;SUBSTITUTE(B451," ","_")&amp;"_"&amp;SUBSTITUTE(C451," ","_")</f>
        <v>__</v>
      </c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customFormat="false" ht="18.55" hidden="false" customHeight="false" outlineLevel="0" collapsed="false">
      <c r="A452" s="50" t="s">
        <v>801</v>
      </c>
      <c r="B452" s="50" t="s">
        <v>788</v>
      </c>
      <c r="C452" s="50" t="s">
        <v>790</v>
      </c>
      <c r="D452" s="50" t="s">
        <v>791</v>
      </c>
      <c r="E452" s="50" t="s">
        <v>792</v>
      </c>
      <c r="F452" s="50"/>
      <c r="G452" s="51"/>
      <c r="H452" s="52" t="str">
        <f aca="false">SUBSTITUTE(A452," ","_")&amp;"_"&amp;SUBSTITUTE(B452," ","_")&amp;"_"&amp;SUBSTITUTE(C452," ","_")</f>
        <v>Brand__Make_Year_Model</v>
      </c>
      <c r="I452" s="50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customFormat="false" ht="18.55" hidden="false" customHeight="false" outlineLevel="0" collapsed="false">
      <c r="A453" s="50"/>
      <c r="B453" s="50"/>
      <c r="C453" s="50"/>
      <c r="D453" s="50"/>
      <c r="E453" s="50"/>
      <c r="F453" s="50"/>
      <c r="G453" s="51"/>
      <c r="H453" s="52" t="str">
        <f aca="false">SUBSTITUTE(A453," ","_")&amp;"_"&amp;SUBSTITUTE(B453," ","_")&amp;"_"&amp;SUBSTITUTE(C453," ","_")</f>
        <v>__</v>
      </c>
      <c r="I453" s="50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customFormat="false" ht="18.55" hidden="false" customHeight="false" outlineLevel="0" collapsed="false">
      <c r="A454" s="72" t="s">
        <v>18</v>
      </c>
      <c r="B454" s="50" t="s">
        <v>227</v>
      </c>
      <c r="C454" s="50"/>
      <c r="D454" s="50" t="s">
        <v>718</v>
      </c>
      <c r="E454" s="50" t="s">
        <v>803</v>
      </c>
      <c r="F454" s="50" t="n">
        <v>1998</v>
      </c>
      <c r="G454" s="51"/>
      <c r="H454" s="52" t="str">
        <f aca="false">SUBSTITUTE(A454," ","_")&amp;"_"&amp;SUBSTITUTE(B454," ","_")&amp;"_"&amp;SUBSTITUTE(C454," ","_")</f>
        <v>FOTON_Blizzard_</v>
      </c>
      <c r="I454" s="50" t="n">
        <v>1998</v>
      </c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customFormat="false" ht="18.55" hidden="false" customHeight="false" outlineLevel="0" collapsed="false">
      <c r="A455" s="72" t="s">
        <v>18</v>
      </c>
      <c r="B455" s="50" t="s">
        <v>228</v>
      </c>
      <c r="C455" s="50"/>
      <c r="D455" s="50" t="s">
        <v>718</v>
      </c>
      <c r="E455" s="50" t="s">
        <v>803</v>
      </c>
      <c r="F455" s="50" t="n">
        <v>1998</v>
      </c>
      <c r="G455" s="51"/>
      <c r="H455" s="52" t="str">
        <f aca="false">SUBSTITUTE(A455," ","_")&amp;"_"&amp;SUBSTITUTE(B455," ","_")&amp;"_"&amp;SUBSTITUTE(C455," ","_")</f>
        <v>FOTON_MPX_</v>
      </c>
      <c r="I455" s="50" t="n">
        <v>1998</v>
      </c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customFormat="false" ht="18.55" hidden="false" customHeight="false" outlineLevel="0" collapsed="false">
      <c r="A456" s="50"/>
      <c r="B456" s="50"/>
      <c r="C456" s="50"/>
      <c r="D456" s="50"/>
      <c r="E456" s="50"/>
      <c r="F456" s="50"/>
      <c r="G456" s="51"/>
      <c r="H456" s="52" t="str">
        <f aca="false">SUBSTITUTE(A456," ","_")&amp;"_"&amp;SUBSTITUTE(B456," ","_")&amp;"_"&amp;SUBSTITUTE(C456," ","_")</f>
        <v>__</v>
      </c>
      <c r="I456" s="50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customFormat="false" ht="18.55" hidden="false" customHeight="false" outlineLevel="0" collapsed="false">
      <c r="A457" s="51"/>
      <c r="B457" s="51"/>
      <c r="C457" s="51"/>
      <c r="D457" s="51"/>
      <c r="E457" s="51"/>
      <c r="F457" s="51"/>
      <c r="G457" s="51"/>
      <c r="H457" s="52" t="str">
        <f aca="false">SUBSTITUTE(A457," ","_")&amp;"_"&amp;SUBSTITUTE(B457," ","_")&amp;"_"&amp;SUBSTITUTE(C457," ","_")</f>
        <v>__</v>
      </c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customFormat="false" ht="18.55" hidden="false" customHeight="false" outlineLevel="0" collapsed="false">
      <c r="A458" s="72" t="s">
        <v>19</v>
      </c>
      <c r="C458" s="51"/>
      <c r="D458" s="51"/>
      <c r="E458" s="51"/>
      <c r="F458" s="51"/>
      <c r="G458" s="51"/>
      <c r="H458" s="52" t="str">
        <f aca="false">SUBSTITUTE(A458," ","_")&amp;"_"&amp;SUBSTITUTE(B458," ","_")&amp;"_"&amp;SUBSTITUTE(C458," ","_")</f>
        <v>HAIMA__</v>
      </c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customFormat="false" ht="18.55" hidden="false" customHeight="false" outlineLevel="0" collapsed="false">
      <c r="A459" s="51"/>
      <c r="B459" s="51"/>
      <c r="C459" s="51"/>
      <c r="D459" s="51"/>
      <c r="E459" s="51"/>
      <c r="F459" s="51"/>
      <c r="G459" s="51"/>
      <c r="H459" s="52" t="str">
        <f aca="false">SUBSTITUTE(A459," ","_")&amp;"_"&amp;SUBSTITUTE(B459," ","_")&amp;"_"&amp;SUBSTITUTE(C459," ","_")</f>
        <v>__</v>
      </c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customFormat="false" ht="18.55" hidden="false" customHeight="false" outlineLevel="0" collapsed="false">
      <c r="A460" s="50" t="s">
        <v>801</v>
      </c>
      <c r="B460" s="50" t="s">
        <v>788</v>
      </c>
      <c r="C460" s="50" t="s">
        <v>790</v>
      </c>
      <c r="D460" s="50" t="s">
        <v>791</v>
      </c>
      <c r="E460" s="50" t="s">
        <v>792</v>
      </c>
      <c r="F460" s="50"/>
      <c r="G460" s="51"/>
      <c r="H460" s="52" t="str">
        <f aca="false">SUBSTITUTE(A460," ","_")&amp;"_"&amp;SUBSTITUTE(B460," ","_")&amp;"_"&amp;SUBSTITUTE(C460," ","_")</f>
        <v>Brand__Make_Year_Model</v>
      </c>
      <c r="I460" s="50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customFormat="false" ht="18.55" hidden="false" customHeight="false" outlineLevel="0" collapsed="false">
      <c r="A461" s="50"/>
      <c r="B461" s="50"/>
      <c r="C461" s="50"/>
      <c r="D461" s="50"/>
      <c r="E461" s="50"/>
      <c r="F461" s="50"/>
      <c r="G461" s="51"/>
      <c r="H461" s="52" t="str">
        <f aca="false">SUBSTITUTE(A461," ","_")&amp;"_"&amp;SUBSTITUTE(B461," ","_")&amp;"_"&amp;SUBSTITUTE(C461," ","_")</f>
        <v>__</v>
      </c>
      <c r="I461" s="50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customFormat="false" ht="18.55" hidden="false" customHeight="false" outlineLevel="0" collapsed="false">
      <c r="A462" s="72" t="s">
        <v>19</v>
      </c>
      <c r="B462" s="50" t="s">
        <v>229</v>
      </c>
      <c r="C462" s="50"/>
      <c r="D462" s="50" t="s">
        <v>720</v>
      </c>
      <c r="E462" s="50" t="s">
        <v>787</v>
      </c>
      <c r="F462" s="50" t="s">
        <v>842</v>
      </c>
      <c r="G462" s="51"/>
      <c r="H462" s="52" t="str">
        <f aca="false">SUBSTITUTE(A462," ","_")&amp;"_"&amp;SUBSTITUTE(B462," ","_")&amp;"_"&amp;SUBSTITUTE(C462," ","_")</f>
        <v>HAIMA_Haima1_Sub-Compact_</v>
      </c>
      <c r="I462" s="50" t="s">
        <v>842</v>
      </c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customFormat="false" ht="18.55" hidden="false" customHeight="false" outlineLevel="0" collapsed="false">
      <c r="A463" s="72" t="s">
        <v>19</v>
      </c>
      <c r="B463" s="50" t="s">
        <v>230</v>
      </c>
      <c r="C463" s="50"/>
      <c r="D463" s="50" t="s">
        <v>720</v>
      </c>
      <c r="E463" s="50" t="s">
        <v>787</v>
      </c>
      <c r="F463" s="50" t="s">
        <v>842</v>
      </c>
      <c r="G463" s="51"/>
      <c r="H463" s="52" t="str">
        <f aca="false">SUBSTITUTE(A463," ","_")&amp;"_"&amp;SUBSTITUTE(B463," ","_")&amp;"_"&amp;SUBSTITUTE(C463," ","_")</f>
        <v>HAIMA_Haima2_Sub-Compact_</v>
      </c>
      <c r="I463" s="50" t="s">
        <v>842</v>
      </c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customFormat="false" ht="18.55" hidden="false" customHeight="false" outlineLevel="0" collapsed="false">
      <c r="A464" s="72" t="s">
        <v>19</v>
      </c>
      <c r="B464" s="50" t="s">
        <v>231</v>
      </c>
      <c r="C464" s="50"/>
      <c r="D464" s="50" t="s">
        <v>719</v>
      </c>
      <c r="E464" s="50" t="s">
        <v>798</v>
      </c>
      <c r="F464" s="50" t="n">
        <v>1983</v>
      </c>
      <c r="G464" s="51"/>
      <c r="H464" s="52" t="str">
        <f aca="false">SUBSTITUTE(A464," ","_")&amp;"_"&amp;SUBSTITUTE(B464," ","_")&amp;"_"&amp;SUBSTITUTE(C464," ","_")</f>
        <v>HAIMA_M3_</v>
      </c>
      <c r="I464" s="50" t="n">
        <v>1983</v>
      </c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customFormat="false" ht="18.55" hidden="false" customHeight="false" outlineLevel="0" collapsed="false">
      <c r="A465" s="72" t="s">
        <v>19</v>
      </c>
      <c r="B465" s="50" t="s">
        <v>232</v>
      </c>
      <c r="C465" s="50"/>
      <c r="D465" s="50" t="s">
        <v>720</v>
      </c>
      <c r="E465" s="50" t="s">
        <v>787</v>
      </c>
      <c r="F465" s="50" t="s">
        <v>842</v>
      </c>
      <c r="G465" s="51"/>
      <c r="H465" s="52" t="str">
        <f aca="false">SUBSTITUTE(A465," ","_")&amp;"_"&amp;SUBSTITUTE(B465," ","_")&amp;"_"&amp;SUBSTITUTE(C465," ","_")</f>
        <v>HAIMA_SS_Crossover_</v>
      </c>
      <c r="I465" s="50" t="s">
        <v>842</v>
      </c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customFormat="false" ht="18.55" hidden="false" customHeight="false" outlineLevel="0" collapsed="false">
      <c r="A466" s="72" t="s">
        <v>19</v>
      </c>
      <c r="B466" s="50" t="s">
        <v>233</v>
      </c>
      <c r="C466" s="50"/>
      <c r="D466" s="50" t="s">
        <v>719</v>
      </c>
      <c r="E466" s="50" t="s">
        <v>798</v>
      </c>
      <c r="F466" s="50" t="n">
        <v>1983</v>
      </c>
      <c r="G466" s="51"/>
      <c r="H466" s="52" t="str">
        <f aca="false">SUBSTITUTE(A466," ","_")&amp;"_"&amp;SUBSTITUTE(B466," ","_")&amp;"_"&amp;SUBSTITUTE(C466," ","_")</f>
        <v>HAIMA_Haima7_</v>
      </c>
      <c r="I466" s="50" t="n">
        <v>1983</v>
      </c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customFormat="false" ht="18.55" hidden="false" customHeight="false" outlineLevel="0" collapsed="false">
      <c r="A467" s="72" t="s">
        <v>19</v>
      </c>
      <c r="B467" s="50" t="s">
        <v>234</v>
      </c>
      <c r="C467" s="50"/>
      <c r="D467" s="50" t="s">
        <v>720</v>
      </c>
      <c r="E467" s="50" t="s">
        <v>787</v>
      </c>
      <c r="F467" s="50" t="s">
        <v>842</v>
      </c>
      <c r="G467" s="51"/>
      <c r="H467" s="52" t="str">
        <f aca="false">SUBSTITUTE(A467," ","_")&amp;"_"&amp;SUBSTITUTE(B467," ","_")&amp;"_"&amp;SUBSTITUTE(C467," ","_")</f>
        <v>HAIMA_F-Star_(All_Variants)_</v>
      </c>
      <c r="I467" s="50" t="s">
        <v>842</v>
      </c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customFormat="false" ht="18.55" hidden="false" customHeight="false" outlineLevel="0" collapsed="false">
      <c r="A468" s="50"/>
      <c r="B468" s="50"/>
      <c r="C468" s="50"/>
      <c r="D468" s="50"/>
      <c r="E468" s="50"/>
      <c r="F468" s="50"/>
      <c r="G468" s="51"/>
      <c r="H468" s="52" t="str">
        <f aca="false">SUBSTITUTE(A468," ","_")&amp;"_"&amp;SUBSTITUTE(B468," ","_")&amp;"_"&amp;SUBSTITUTE(C468," ","_")</f>
        <v>__</v>
      </c>
      <c r="I468" s="50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customFormat="false" ht="18.55" hidden="false" customHeight="false" outlineLevel="0" collapsed="false">
      <c r="A469" s="51"/>
      <c r="B469" s="51"/>
      <c r="C469" s="51"/>
      <c r="D469" s="51"/>
      <c r="E469" s="51"/>
      <c r="F469" s="51"/>
      <c r="G469" s="51"/>
      <c r="H469" s="52" t="str">
        <f aca="false">SUBSTITUTE(A469," ","_")&amp;"_"&amp;SUBSTITUTE(B469," ","_")&amp;"_"&amp;SUBSTITUTE(C469," ","_")</f>
        <v>__</v>
      </c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customFormat="false" ht="18.55" hidden="false" customHeight="false" outlineLevel="0" collapsed="false">
      <c r="A470" s="72" t="s">
        <v>20</v>
      </c>
      <c r="C470" s="51"/>
      <c r="D470" s="51"/>
      <c r="E470" s="51"/>
      <c r="F470" s="51"/>
      <c r="G470" s="51"/>
      <c r="H470" s="52" t="str">
        <f aca="false">SUBSTITUTE(A470," ","_")&amp;"_"&amp;SUBSTITUTE(B470," ","_")&amp;"_"&amp;SUBSTITUTE(C470," ","_")</f>
        <v>HONDA__</v>
      </c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customFormat="false" ht="18.55" hidden="false" customHeight="false" outlineLevel="0" collapsed="false">
      <c r="A471" s="51"/>
      <c r="B471" s="51"/>
      <c r="C471" s="51"/>
      <c r="D471" s="51"/>
      <c r="E471" s="51"/>
      <c r="F471" s="51"/>
      <c r="G471" s="51"/>
      <c r="H471" s="52" t="str">
        <f aca="false">SUBSTITUTE(A471," ","_")&amp;"_"&amp;SUBSTITUTE(B471," ","_")&amp;"_"&amp;SUBSTITUTE(C471," ","_")</f>
        <v>__</v>
      </c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customFormat="false" ht="18.55" hidden="false" customHeight="false" outlineLevel="0" collapsed="false">
      <c r="A472" s="50" t="s">
        <v>801</v>
      </c>
      <c r="B472" s="50" t="s">
        <v>788</v>
      </c>
      <c r="C472" s="50" t="s">
        <v>790</v>
      </c>
      <c r="D472" s="50" t="s">
        <v>791</v>
      </c>
      <c r="E472" s="50" t="s">
        <v>792</v>
      </c>
      <c r="F472" s="50"/>
      <c r="G472" s="51"/>
      <c r="H472" s="52" t="str">
        <f aca="false">SUBSTITUTE(A472," ","_")&amp;"_"&amp;SUBSTITUTE(B472," ","_")&amp;"_"&amp;SUBSTITUTE(C472," ","_")</f>
        <v>Brand__Make_Year_Model</v>
      </c>
      <c r="I472" s="50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customFormat="false" ht="18.55" hidden="false" customHeight="false" outlineLevel="0" collapsed="false">
      <c r="A473" s="50"/>
      <c r="B473" s="50"/>
      <c r="C473" s="50"/>
      <c r="D473" s="50"/>
      <c r="E473" s="50"/>
      <c r="F473" s="50"/>
      <c r="G473" s="51"/>
      <c r="H473" s="52" t="str">
        <f aca="false">SUBSTITUTE(A473," ","_")&amp;"_"&amp;SUBSTITUTE(B473," ","_")&amp;"_"&amp;SUBSTITUTE(C473," ","_")</f>
        <v>__</v>
      </c>
      <c r="I473" s="50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customFormat="false" ht="18.55" hidden="false" customHeight="false" outlineLevel="0" collapsed="false">
      <c r="A474" s="72" t="s">
        <v>20</v>
      </c>
      <c r="B474" s="50" t="s">
        <v>260</v>
      </c>
      <c r="C474" s="50" t="s">
        <v>261</v>
      </c>
      <c r="D474" s="50" t="s">
        <v>720</v>
      </c>
      <c r="E474" s="50" t="s">
        <v>787</v>
      </c>
      <c r="F474" s="50" t="s">
        <v>842</v>
      </c>
      <c r="G474" s="51"/>
      <c r="H474" s="52" t="str">
        <f aca="false">SUBSTITUTE(A474," ","_")&amp;"_"&amp;SUBSTITUTE(B474," ","_")&amp;"_"&amp;SUBSTITUTE(C474," ","_")</f>
        <v>HONDA_Accord_1992_-_1997_</v>
      </c>
      <c r="I474" s="50" t="s">
        <v>842</v>
      </c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customFormat="false" ht="18.55" hidden="false" customHeight="false" outlineLevel="0" collapsed="false">
      <c r="A475" s="72" t="s">
        <v>20</v>
      </c>
      <c r="B475" s="50" t="s">
        <v>260</v>
      </c>
      <c r="C475" s="50" t="s">
        <v>262</v>
      </c>
      <c r="D475" s="50" t="s">
        <v>719</v>
      </c>
      <c r="E475" s="50" t="s">
        <v>787</v>
      </c>
      <c r="F475" s="50" t="s">
        <v>842</v>
      </c>
      <c r="G475" s="51"/>
      <c r="H475" s="52" t="str">
        <f aca="false">SUBSTITUTE(A475," ","_")&amp;"_"&amp;SUBSTITUTE(B475," ","_")&amp;"_"&amp;SUBSTITUTE(C475," ","_")</f>
        <v>HONDA_Accord_1998_-_on</v>
      </c>
      <c r="I475" s="50" t="s">
        <v>842</v>
      </c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customFormat="false" ht="18.55" hidden="false" customHeight="false" outlineLevel="0" collapsed="false">
      <c r="A476" s="72" t="s">
        <v>20</v>
      </c>
      <c r="B476" s="50" t="s">
        <v>263</v>
      </c>
      <c r="C476" s="50" t="n">
        <v>2004</v>
      </c>
      <c r="D476" s="50" t="s">
        <v>720</v>
      </c>
      <c r="E476" s="50" t="s">
        <v>799</v>
      </c>
      <c r="F476" s="50" t="s">
        <v>837</v>
      </c>
      <c r="G476" s="51"/>
      <c r="H476" s="52" t="str">
        <f aca="false">SUBSTITUTE(A476," ","_")&amp;"_"&amp;SUBSTITUTE(B476," ","_")&amp;"_"&amp;SUBSTITUTE(C476," ","_")</f>
        <v>HONDA_Accord_2.0L_2004</v>
      </c>
      <c r="I476" s="50" t="s">
        <v>837</v>
      </c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customFormat="false" ht="18.55" hidden="false" customHeight="false" outlineLevel="0" collapsed="false">
      <c r="A477" s="72" t="s">
        <v>20</v>
      </c>
      <c r="B477" s="50" t="s">
        <v>264</v>
      </c>
      <c r="C477" s="50" t="n">
        <v>2004</v>
      </c>
      <c r="D477" s="50" t="s">
        <v>728</v>
      </c>
      <c r="E477" s="50" t="s">
        <v>805</v>
      </c>
      <c r="F477" s="50" t="n">
        <v>1995</v>
      </c>
      <c r="G477" s="51"/>
      <c r="H477" s="52" t="str">
        <f aca="false">SUBSTITUTE(A477," ","_")&amp;"_"&amp;SUBSTITUTE(B477," ","_")&amp;"_"&amp;SUBSTITUTE(C477," ","_")</f>
        <v>HONDA_Accord_3.0L_2004</v>
      </c>
      <c r="I477" s="50" t="n">
        <v>1995</v>
      </c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customFormat="false" ht="18.55" hidden="false" customHeight="false" outlineLevel="0" collapsed="false">
      <c r="A478" s="72" t="s">
        <v>20</v>
      </c>
      <c r="B478" s="50" t="s">
        <v>265</v>
      </c>
      <c r="C478" s="50" t="s">
        <v>266</v>
      </c>
      <c r="D478" s="50" t="s">
        <v>719</v>
      </c>
      <c r="E478" s="50" t="s">
        <v>798</v>
      </c>
      <c r="F478" s="50" t="n">
        <v>1983</v>
      </c>
      <c r="G478" s="51"/>
      <c r="H478" s="52" t="str">
        <f aca="false">SUBSTITUTE(A478," ","_")&amp;"_"&amp;SUBSTITUTE(B478," ","_")&amp;"_"&amp;SUBSTITUTE(C478," ","_")</f>
        <v>HONDA_New_Accord_2.4S_AT_2004_-_on</v>
      </c>
      <c r="I478" s="50" t="n">
        <v>1983</v>
      </c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customFormat="false" ht="18.55" hidden="false" customHeight="false" outlineLevel="0" collapsed="false">
      <c r="A479" s="72" t="s">
        <v>20</v>
      </c>
      <c r="B479" s="50" t="s">
        <v>267</v>
      </c>
      <c r="C479" s="50"/>
      <c r="D479" s="50" t="s">
        <v>719</v>
      </c>
      <c r="E479" s="50" t="s">
        <v>821</v>
      </c>
      <c r="F479" s="50"/>
      <c r="G479" s="51"/>
      <c r="H479" s="52" t="str">
        <f aca="false">SUBSTITUTE(A479," ","_")&amp;"_"&amp;SUBSTITUTE(B479," ","_")&amp;"_"&amp;SUBSTITUTE(C479," ","_")</f>
        <v>HONDA_New_Accord_3.5S_-V_AT_V6_</v>
      </c>
      <c r="I479" s="50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customFormat="false" ht="18.55" hidden="false" customHeight="false" outlineLevel="0" collapsed="false">
      <c r="A480" s="72" t="s">
        <v>20</v>
      </c>
      <c r="B480" s="50" t="s">
        <v>268</v>
      </c>
      <c r="C480" s="50" t="s">
        <v>269</v>
      </c>
      <c r="D480" s="50" t="s">
        <v>728</v>
      </c>
      <c r="E480" s="55" t="s">
        <v>805</v>
      </c>
      <c r="F480" s="55" t="n">
        <v>1995</v>
      </c>
      <c r="G480" s="51"/>
      <c r="H480" s="52" t="str">
        <f aca="false">SUBSTITUTE(A480," ","_")&amp;"_"&amp;SUBSTITUTE(B480," ","_")&amp;"_"&amp;SUBSTITUTE(C480," ","_")</f>
        <v>HONDA_New_Accord_3.5S_(8-Gen_&amp;_9-Gen)_2008_to_Present</v>
      </c>
      <c r="I480" s="55" t="n">
        <v>1995</v>
      </c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customFormat="false" ht="18.55" hidden="false" customHeight="false" outlineLevel="0" collapsed="false">
      <c r="A481" s="72" t="s">
        <v>20</v>
      </c>
      <c r="B481" s="50" t="s">
        <v>270</v>
      </c>
      <c r="C481" s="50" t="s">
        <v>190</v>
      </c>
      <c r="D481" s="57" t="s">
        <v>748</v>
      </c>
      <c r="E481" s="70" t="s">
        <v>807</v>
      </c>
      <c r="F481" s="70"/>
      <c r="G481" s="51"/>
      <c r="H481" s="52" t="str">
        <f aca="false">SUBSTITUTE(A481," ","_")&amp;"_"&amp;SUBSTITUTE(B481," ","_")&amp;"_"&amp;SUBSTITUTE(C481," ","_")</f>
        <v>HONDA_Brio_2014_-_on</v>
      </c>
      <c r="I481" s="70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customFormat="false" ht="18.55" hidden="false" customHeight="false" outlineLevel="0" collapsed="false">
      <c r="A482" s="72" t="s">
        <v>20</v>
      </c>
      <c r="B482" s="50" t="s">
        <v>271</v>
      </c>
      <c r="C482" s="50" t="s">
        <v>206</v>
      </c>
      <c r="D482" s="57" t="s">
        <v>748</v>
      </c>
      <c r="E482" s="73"/>
      <c r="F482" s="73"/>
      <c r="G482" s="51"/>
      <c r="H482" s="52" t="str">
        <f aca="false">SUBSTITUTE(A482," ","_")&amp;"_"&amp;SUBSTITUTE(B482," ","_")&amp;"_"&amp;SUBSTITUTE(C482," ","_")</f>
        <v>HONDA_Brio-Amaze_2015_-_on</v>
      </c>
      <c r="I482" s="73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customFormat="false" ht="18.55" hidden="false" customHeight="false" outlineLevel="0" collapsed="false">
      <c r="A483" s="72" t="s">
        <v>20</v>
      </c>
      <c r="B483" s="50" t="s">
        <v>272</v>
      </c>
      <c r="C483" s="50" t="s">
        <v>206</v>
      </c>
      <c r="D483" s="57" t="s">
        <v>748</v>
      </c>
      <c r="E483" s="73"/>
      <c r="F483" s="73"/>
      <c r="G483" s="51"/>
      <c r="H483" s="52" t="str">
        <f aca="false">SUBSTITUTE(A483," ","_")&amp;"_"&amp;SUBSTITUTE(B483," ","_")&amp;"_"&amp;SUBSTITUTE(C483," ","_")</f>
        <v>HONDA_Mobilio_2015_-_on</v>
      </c>
      <c r="I483" s="73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customFormat="false" ht="18.55" hidden="false" customHeight="false" outlineLevel="0" collapsed="false">
      <c r="A484" s="72" t="s">
        <v>20</v>
      </c>
      <c r="B484" s="50" t="s">
        <v>273</v>
      </c>
      <c r="C484" s="50" t="n">
        <v>2016</v>
      </c>
      <c r="D484" s="57" t="s">
        <v>748</v>
      </c>
      <c r="E484" s="71"/>
      <c r="F484" s="71"/>
      <c r="G484" s="51"/>
      <c r="H484" s="52" t="str">
        <f aca="false">SUBSTITUTE(A484," ","_")&amp;"_"&amp;SUBSTITUTE(B484," ","_")&amp;"_"&amp;SUBSTITUTE(C484," ","_")</f>
        <v>HONDA_BR-V_2016</v>
      </c>
      <c r="I484" s="7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customFormat="false" ht="18.55" hidden="false" customHeight="false" outlineLevel="0" collapsed="false">
      <c r="A485" s="72" t="s">
        <v>20</v>
      </c>
      <c r="B485" s="50" t="s">
        <v>274</v>
      </c>
      <c r="C485" s="50" t="n">
        <v>2008</v>
      </c>
      <c r="D485" s="50" t="s">
        <v>742</v>
      </c>
      <c r="E485" s="68" t="s">
        <v>800</v>
      </c>
      <c r="F485" s="68" t="n">
        <v>1990</v>
      </c>
      <c r="G485" s="51"/>
      <c r="H485" s="52" t="str">
        <f aca="false">SUBSTITUTE(A485," ","_")&amp;"_"&amp;SUBSTITUTE(B485," ","_")&amp;"_"&amp;SUBSTITUTE(C485," ","_")</f>
        <v>HONDA_All_New_City_1.3_A_MT_2008</v>
      </c>
      <c r="I485" s="68" t="n">
        <v>1990</v>
      </c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customFormat="false" ht="18.55" hidden="false" customHeight="false" outlineLevel="0" collapsed="false">
      <c r="A486" s="72" t="s">
        <v>20</v>
      </c>
      <c r="B486" s="50" t="s">
        <v>275</v>
      </c>
      <c r="C486" s="50" t="n">
        <v>2008</v>
      </c>
      <c r="D486" s="50" t="s">
        <v>742</v>
      </c>
      <c r="E486" s="68" t="s">
        <v>800</v>
      </c>
      <c r="F486" s="68" t="n">
        <v>1990</v>
      </c>
      <c r="G486" s="51"/>
      <c r="H486" s="52" t="str">
        <f aca="false">SUBSTITUTE(A486," ","_")&amp;"_"&amp;SUBSTITUTE(B486," ","_")&amp;"_"&amp;SUBSTITUTE(C486," ","_")</f>
        <v>HONDA_All_New_City_1.3_S_MT_2008</v>
      </c>
      <c r="I486" s="68" t="n">
        <v>1990</v>
      </c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customFormat="false" ht="18.55" hidden="false" customHeight="false" outlineLevel="0" collapsed="false">
      <c r="A487" s="72" t="s">
        <v>20</v>
      </c>
      <c r="B487" s="50" t="s">
        <v>276</v>
      </c>
      <c r="C487" s="50" t="n">
        <v>2008</v>
      </c>
      <c r="D487" s="50" t="s">
        <v>742</v>
      </c>
      <c r="E487" s="68" t="s">
        <v>800</v>
      </c>
      <c r="F487" s="68" t="n">
        <v>1990</v>
      </c>
      <c r="G487" s="51"/>
      <c r="H487" s="52" t="str">
        <f aca="false">SUBSTITUTE(A487," ","_")&amp;"_"&amp;SUBSTITUTE(B487," ","_")&amp;"_"&amp;SUBSTITUTE(C487," ","_")</f>
        <v>HONDA_All_New_City_1.3_S_AT_2008</v>
      </c>
      <c r="I487" s="68" t="n">
        <v>1990</v>
      </c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customFormat="false" ht="18.55" hidden="false" customHeight="false" outlineLevel="0" collapsed="false">
      <c r="A488" s="72" t="s">
        <v>20</v>
      </c>
      <c r="B488" s="50" t="s">
        <v>277</v>
      </c>
      <c r="C488" s="50" t="n">
        <v>2008</v>
      </c>
      <c r="D488" s="50" t="s">
        <v>742</v>
      </c>
      <c r="E488" s="68" t="s">
        <v>800</v>
      </c>
      <c r="F488" s="68" t="n">
        <v>1990</v>
      </c>
      <c r="G488" s="51"/>
      <c r="H488" s="52" t="str">
        <f aca="false">SUBSTITUTE(A488," ","_")&amp;"_"&amp;SUBSTITUTE(B488," ","_")&amp;"_"&amp;SUBSTITUTE(C488," ","_")</f>
        <v>HONDA_All_New_City_1.5_E_AT_2008</v>
      </c>
      <c r="I488" s="68" t="n">
        <v>1990</v>
      </c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customFormat="false" ht="18.55" hidden="false" customHeight="false" outlineLevel="0" collapsed="false">
      <c r="A489" s="72" t="s">
        <v>20</v>
      </c>
      <c r="B489" s="50" t="s">
        <v>278</v>
      </c>
      <c r="C489" s="50" t="n">
        <v>2008</v>
      </c>
      <c r="D489" s="50" t="s">
        <v>742</v>
      </c>
      <c r="E489" s="68" t="s">
        <v>800</v>
      </c>
      <c r="F489" s="68" t="n">
        <v>1990</v>
      </c>
      <c r="G489" s="51"/>
      <c r="H489" s="52" t="str">
        <f aca="false">SUBSTITUTE(A489," ","_")&amp;"_"&amp;SUBSTITUTE(B489," ","_")&amp;"_"&amp;SUBSTITUTE(C489," ","_")</f>
        <v>HONDA_All_New_Jazz_1.3_S_MT_2008</v>
      </c>
      <c r="I489" s="68" t="n">
        <v>1990</v>
      </c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customFormat="false" ht="18.55" hidden="false" customHeight="false" outlineLevel="0" collapsed="false">
      <c r="A490" s="72" t="s">
        <v>20</v>
      </c>
      <c r="B490" s="50" t="s">
        <v>279</v>
      </c>
      <c r="C490" s="50" t="n">
        <v>2008</v>
      </c>
      <c r="D490" s="50" t="s">
        <v>742</v>
      </c>
      <c r="E490" s="68" t="s">
        <v>800</v>
      </c>
      <c r="F490" s="68" t="n">
        <v>1990</v>
      </c>
      <c r="G490" s="51"/>
      <c r="H490" s="52" t="str">
        <f aca="false">SUBSTITUTE(A490," ","_")&amp;"_"&amp;SUBSTITUTE(B490," ","_")&amp;"_"&amp;SUBSTITUTE(C490," ","_")</f>
        <v>HONDA_All_New_Jazz_1.3_S_AT_2008</v>
      </c>
      <c r="I490" s="68" t="n">
        <v>1990</v>
      </c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customFormat="false" ht="18.55" hidden="false" customHeight="false" outlineLevel="0" collapsed="false">
      <c r="A491" s="72" t="s">
        <v>20</v>
      </c>
      <c r="B491" s="50" t="s">
        <v>280</v>
      </c>
      <c r="C491" s="50" t="n">
        <v>2008</v>
      </c>
      <c r="D491" s="50" t="s">
        <v>742</v>
      </c>
      <c r="E491" s="68" t="s">
        <v>800</v>
      </c>
      <c r="F491" s="68" t="n">
        <v>1990</v>
      </c>
      <c r="G491" s="51"/>
      <c r="H491" s="52" t="str">
        <f aca="false">SUBSTITUTE(A491," ","_")&amp;"_"&amp;SUBSTITUTE(B491," ","_")&amp;"_"&amp;SUBSTITUTE(C491," ","_")</f>
        <v>HONDA_All_New_Jazz_1.3_V_AT_2008</v>
      </c>
      <c r="I491" s="68" t="n">
        <v>1990</v>
      </c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customFormat="false" ht="18.55" hidden="false" customHeight="false" outlineLevel="0" collapsed="false">
      <c r="A492" s="72" t="s">
        <v>20</v>
      </c>
      <c r="B492" s="50" t="s">
        <v>281</v>
      </c>
      <c r="C492" s="50" t="s">
        <v>61</v>
      </c>
      <c r="D492" s="50" t="s">
        <v>721</v>
      </c>
      <c r="E492" s="68" t="s">
        <v>800</v>
      </c>
      <c r="F492" s="68" t="n">
        <v>1990</v>
      </c>
      <c r="G492" s="51"/>
      <c r="H492" s="52" t="str">
        <f aca="false">SUBSTITUTE(A492," ","_")&amp;"_"&amp;SUBSTITUTE(B492," ","_")&amp;"_"&amp;SUBSTITUTE(C492," ","_")</f>
        <v>HONDA_City_1996_-_on</v>
      </c>
      <c r="I492" s="68" t="n">
        <v>1990</v>
      </c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customFormat="false" ht="18.55" hidden="false" customHeight="false" outlineLevel="0" collapsed="false">
      <c r="A493" s="72"/>
      <c r="B493" s="50"/>
      <c r="C493" s="50"/>
      <c r="D493" s="50"/>
      <c r="E493" s="50"/>
      <c r="F493" s="50"/>
      <c r="G493" s="51"/>
      <c r="H493" s="52" t="str">
        <f aca="false">SUBSTITUTE(A493," ","_")&amp;"_"&amp;SUBSTITUTE(B493," ","_")&amp;"_"&amp;SUBSTITUTE(C493," ","_")</f>
        <v>__</v>
      </c>
      <c r="I493" s="50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customFormat="false" ht="18.55" hidden="false" customHeight="false" outlineLevel="0" collapsed="false">
      <c r="A494" s="51"/>
      <c r="B494" s="51"/>
      <c r="C494" s="51"/>
      <c r="D494" s="51"/>
      <c r="E494" s="51"/>
      <c r="F494" s="51"/>
      <c r="G494" s="51"/>
      <c r="H494" s="52" t="str">
        <f aca="false">SUBSTITUTE(A494," ","_")&amp;"_"&amp;SUBSTITUTE(B494," ","_")&amp;"_"&amp;SUBSTITUTE(C494," ","_")</f>
        <v>__</v>
      </c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customFormat="false" ht="18.55" hidden="false" customHeight="false" outlineLevel="0" collapsed="false">
      <c r="A495" s="72" t="s">
        <v>15</v>
      </c>
      <c r="C495" s="51"/>
      <c r="D495" s="51"/>
      <c r="E495" s="51"/>
      <c r="F495" s="51"/>
      <c r="G495" s="51"/>
      <c r="H495" s="52" t="str">
        <f aca="false">SUBSTITUTE(A495," ","_")&amp;"_"&amp;SUBSTITUTE(B495," ","_")&amp;"_"&amp;SUBSTITUTE(C495," ","_")</f>
        <v>FERRARI__</v>
      </c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customFormat="false" ht="18.55" hidden="false" customHeight="false" outlineLevel="0" collapsed="false">
      <c r="A496" s="51"/>
      <c r="B496" s="51"/>
      <c r="C496" s="51"/>
      <c r="D496" s="51"/>
      <c r="E496" s="51"/>
      <c r="F496" s="51"/>
      <c r="G496" s="51"/>
      <c r="H496" s="52" t="str">
        <f aca="false">SUBSTITUTE(A496," ","_")&amp;"_"&amp;SUBSTITUTE(B496," ","_")&amp;"_"&amp;SUBSTITUTE(C496," ","_")</f>
        <v>__</v>
      </c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customFormat="false" ht="18.55" hidden="false" customHeight="false" outlineLevel="0" collapsed="false">
      <c r="A497" s="50" t="s">
        <v>801</v>
      </c>
      <c r="B497" s="50" t="s">
        <v>788</v>
      </c>
      <c r="C497" s="50" t="s">
        <v>790</v>
      </c>
      <c r="D497" s="50" t="s">
        <v>791</v>
      </c>
      <c r="E497" s="50" t="s">
        <v>792</v>
      </c>
      <c r="F497" s="50"/>
      <c r="G497" s="51"/>
      <c r="H497" s="52" t="str">
        <f aca="false">SUBSTITUTE(A497," ","_")&amp;"_"&amp;SUBSTITUTE(B497," ","_")&amp;"_"&amp;SUBSTITUTE(C497," ","_")</f>
        <v>Brand__Make_Year_Model</v>
      </c>
      <c r="I497" s="50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customFormat="false" ht="18.55" hidden="false" customHeight="false" outlineLevel="0" collapsed="false">
      <c r="A498" s="50"/>
      <c r="B498" s="50"/>
      <c r="C498" s="50"/>
      <c r="D498" s="50"/>
      <c r="E498" s="50"/>
      <c r="F498" s="50"/>
      <c r="G498" s="51"/>
      <c r="H498" s="52" t="str">
        <f aca="false">SUBSTITUTE(A498," ","_")&amp;"_"&amp;SUBSTITUTE(B498," ","_")&amp;"_"&amp;SUBSTITUTE(C498," ","_")</f>
        <v>__</v>
      </c>
      <c r="I498" s="50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customFormat="false" ht="18.55" hidden="false" customHeight="false" outlineLevel="0" collapsed="false">
      <c r="A499" s="72" t="s">
        <v>15</v>
      </c>
      <c r="B499" s="50" t="s">
        <v>184</v>
      </c>
      <c r="C499" s="50" t="s">
        <v>185</v>
      </c>
      <c r="D499" s="50" t="s">
        <v>723</v>
      </c>
      <c r="E499" s="50" t="s">
        <v>723</v>
      </c>
      <c r="F499" s="50" t="n">
        <v>2003</v>
      </c>
      <c r="G499" s="51"/>
      <c r="H499" s="52" t="str">
        <f aca="false">SUBSTITUTE(A499," ","_")&amp;"_"&amp;SUBSTITUTE(B499," ","_")&amp;"_"&amp;SUBSTITUTE(C499," ","_")</f>
        <v>FERRARI_F355,F430,F599,F612_1999_-_on</v>
      </c>
      <c r="I499" s="50" t="n">
        <v>2003</v>
      </c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customFormat="false" ht="18.55" hidden="false" customHeight="false" outlineLevel="0" collapsed="false">
      <c r="A500" s="72" t="s">
        <v>15</v>
      </c>
      <c r="B500" s="50" t="s">
        <v>186</v>
      </c>
      <c r="C500" s="50"/>
      <c r="D500" s="50" t="s">
        <v>723</v>
      </c>
      <c r="E500" s="50" t="s">
        <v>723</v>
      </c>
      <c r="F500" s="50" t="n">
        <v>2003</v>
      </c>
      <c r="G500" s="51"/>
      <c r="H500" s="52" t="str">
        <f aca="false">SUBSTITUTE(A500," ","_")&amp;"_"&amp;SUBSTITUTE(B500," ","_")&amp;"_"&amp;SUBSTITUTE(C500," ","_")</f>
        <v>FERRARI_550_Maranello_</v>
      </c>
      <c r="I500" s="50" t="n">
        <v>2003</v>
      </c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customFormat="false" ht="18.55" hidden="false" customHeight="false" outlineLevel="0" collapsed="false">
      <c r="A501" s="72" t="s">
        <v>15</v>
      </c>
      <c r="B501" s="50" t="s">
        <v>187</v>
      </c>
      <c r="C501" s="50"/>
      <c r="D501" s="50" t="s">
        <v>723</v>
      </c>
      <c r="E501" s="50" t="s">
        <v>723</v>
      </c>
      <c r="F501" s="50" t="n">
        <v>2003</v>
      </c>
      <c r="G501" s="51"/>
      <c r="H501" s="52" t="str">
        <f aca="false">SUBSTITUTE(A501," ","_")&amp;"_"&amp;SUBSTITUTE(B501," ","_")&amp;"_"&amp;SUBSTITUTE(C501," ","_")</f>
        <v>FERRARI_599_GTB_Fiorano_</v>
      </c>
      <c r="I501" s="50" t="n">
        <v>2003</v>
      </c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customFormat="false" ht="18.55" hidden="false" customHeight="false" outlineLevel="0" collapsed="false">
      <c r="A502" s="72" t="s">
        <v>15</v>
      </c>
      <c r="B502" s="50" t="s">
        <v>188</v>
      </c>
      <c r="C502" s="50"/>
      <c r="D502" s="50" t="s">
        <v>723</v>
      </c>
      <c r="E502" s="50" t="s">
        <v>723</v>
      </c>
      <c r="F502" s="50" t="n">
        <v>2003</v>
      </c>
      <c r="G502" s="51"/>
      <c r="H502" s="52" t="str">
        <f aca="false">SUBSTITUTE(A502," ","_")&amp;"_"&amp;SUBSTITUTE(B502," ","_")&amp;"_"&amp;SUBSTITUTE(C502," ","_")</f>
        <v>FERRARI_612_Scaglietti_</v>
      </c>
      <c r="I502" s="50" t="n">
        <v>2003</v>
      </c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customFormat="false" ht="18.55" hidden="false" customHeight="false" outlineLevel="0" collapsed="false">
      <c r="A503" s="72" t="s">
        <v>15</v>
      </c>
      <c r="B503" s="50" t="s">
        <v>189</v>
      </c>
      <c r="C503" s="50" t="s">
        <v>190</v>
      </c>
      <c r="D503" s="50" t="s">
        <v>723</v>
      </c>
      <c r="E503" s="50" t="s">
        <v>723</v>
      </c>
      <c r="F503" s="50" t="n">
        <v>2003</v>
      </c>
      <c r="G503" s="51"/>
      <c r="H503" s="52" t="str">
        <f aca="false">SUBSTITUTE(A503," ","_")&amp;"_"&amp;SUBSTITUTE(B503," ","_")&amp;"_"&amp;SUBSTITUTE(C503," ","_")</f>
        <v>FERRARI_FF,_F12_Berlinetta_2014_-_on</v>
      </c>
      <c r="I503" s="50" t="n">
        <v>2003</v>
      </c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customFormat="false" ht="18.55" hidden="false" customHeight="false" outlineLevel="0" collapsed="false">
      <c r="A504" s="72" t="s">
        <v>15</v>
      </c>
      <c r="B504" s="50" t="s">
        <v>191</v>
      </c>
      <c r="C504" s="50"/>
      <c r="D504" s="50" t="s">
        <v>723</v>
      </c>
      <c r="E504" s="50" t="s">
        <v>723</v>
      </c>
      <c r="F504" s="50" t="n">
        <v>2003</v>
      </c>
      <c r="G504" s="51"/>
      <c r="H504" s="52" t="str">
        <f aca="false">SUBSTITUTE(A504," ","_")&amp;"_"&amp;SUBSTITUTE(B504," ","_")&amp;"_"&amp;SUBSTITUTE(C504," ","_")</f>
        <v>FERRARI_458_Italia,_488_</v>
      </c>
      <c r="I504" s="50" t="n">
        <v>2003</v>
      </c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customFormat="false" ht="18.55" hidden="false" customHeight="false" outlineLevel="0" collapsed="false">
      <c r="A505" s="50"/>
      <c r="B505" s="50"/>
      <c r="C505" s="50"/>
      <c r="D505" s="50"/>
      <c r="E505" s="50"/>
      <c r="F505" s="50"/>
      <c r="G505" s="51"/>
      <c r="H505" s="52" t="str">
        <f aca="false">SUBSTITUTE(A505," ","_")&amp;"_"&amp;SUBSTITUTE(B505," ","_")&amp;"_"&amp;SUBSTITUTE(C505," ","_")</f>
        <v>__</v>
      </c>
      <c r="I505" s="50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customFormat="false" ht="18.55" hidden="false" customHeight="false" outlineLevel="0" collapsed="false">
      <c r="A506" s="51"/>
      <c r="B506" s="51"/>
      <c r="C506" s="51"/>
      <c r="D506" s="51"/>
      <c r="E506" s="51"/>
      <c r="F506" s="51"/>
      <c r="G506" s="51"/>
      <c r="H506" s="52" t="str">
        <f aca="false">SUBSTITUTE(A506," ","_")&amp;"_"&amp;SUBSTITUTE(B506," ","_")&amp;"_"&amp;SUBSTITUTE(C506," ","_")</f>
        <v>__</v>
      </c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customFormat="false" ht="18.55" hidden="false" customHeight="false" outlineLevel="0" collapsed="false">
      <c r="A507" s="72" t="s">
        <v>16</v>
      </c>
      <c r="C507" s="51"/>
      <c r="D507" s="51"/>
      <c r="E507" s="51"/>
      <c r="F507" s="51"/>
      <c r="G507" s="51"/>
      <c r="H507" s="52" t="str">
        <f aca="false">SUBSTITUTE(A507," ","_")&amp;"_"&amp;SUBSTITUTE(B507," ","_")&amp;"_"&amp;SUBSTITUTE(C507," ","_")</f>
        <v>FIAT_UNO__</v>
      </c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customFormat="false" ht="18.55" hidden="false" customHeight="false" outlineLevel="0" collapsed="false">
      <c r="A508" s="51"/>
      <c r="B508" s="51"/>
      <c r="C508" s="51"/>
      <c r="D508" s="51"/>
      <c r="E508" s="51"/>
      <c r="F508" s="51"/>
      <c r="G508" s="51"/>
      <c r="H508" s="52" t="str">
        <f aca="false">SUBSTITUTE(A508," ","_")&amp;"_"&amp;SUBSTITUTE(B508," ","_")&amp;"_"&amp;SUBSTITUTE(C508," ","_")</f>
        <v>__</v>
      </c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customFormat="false" ht="18.55" hidden="false" customHeight="false" outlineLevel="0" collapsed="false">
      <c r="A509" s="50" t="s">
        <v>801</v>
      </c>
      <c r="B509" s="50" t="s">
        <v>788</v>
      </c>
      <c r="C509" s="50" t="s">
        <v>790</v>
      </c>
      <c r="D509" s="50" t="s">
        <v>791</v>
      </c>
      <c r="E509" s="50" t="s">
        <v>792</v>
      </c>
      <c r="F509" s="50"/>
      <c r="G509" s="51"/>
      <c r="H509" s="52" t="str">
        <f aca="false">SUBSTITUTE(A509," ","_")&amp;"_"&amp;SUBSTITUTE(B509," ","_")&amp;"_"&amp;SUBSTITUTE(C509," ","_")</f>
        <v>Brand__Make_Year_Model</v>
      </c>
      <c r="I509" s="50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customFormat="false" ht="18.55" hidden="false" customHeight="false" outlineLevel="0" collapsed="false">
      <c r="A510" s="50"/>
      <c r="B510" s="50"/>
      <c r="C510" s="50"/>
      <c r="D510" s="50"/>
      <c r="E510" s="50"/>
      <c r="F510" s="50"/>
      <c r="G510" s="51"/>
      <c r="H510" s="52" t="str">
        <f aca="false">SUBSTITUTE(A510," ","_")&amp;"_"&amp;SUBSTITUTE(B510," ","_")&amp;"_"&amp;SUBSTITUTE(C510," ","_")</f>
        <v>__</v>
      </c>
      <c r="I510" s="50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customFormat="false" ht="18.55" hidden="false" customHeight="false" outlineLevel="0" collapsed="false">
      <c r="A511" s="72" t="s">
        <v>16</v>
      </c>
      <c r="B511" s="50" t="s">
        <v>192</v>
      </c>
      <c r="C511" s="50" t="s">
        <v>193</v>
      </c>
      <c r="D511" s="50" t="s">
        <v>719</v>
      </c>
      <c r="E511" s="50" t="s">
        <v>798</v>
      </c>
      <c r="F511" s="50" t="n">
        <v>1983</v>
      </c>
      <c r="G511" s="51"/>
      <c r="H511" s="52" t="str">
        <f aca="false">SUBSTITUTE(A511," ","_")&amp;"_"&amp;SUBSTITUTE(B511," ","_")&amp;"_"&amp;SUBSTITUTE(C511," ","_")</f>
        <v>FIAT_UNO_ALL_MODELS_1992_-_1996_</v>
      </c>
      <c r="I511" s="50" t="n">
        <v>1983</v>
      </c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customFormat="false" ht="18.55" hidden="false" customHeight="false" outlineLevel="0" collapsed="false">
      <c r="A512" s="50"/>
      <c r="B512" s="50"/>
      <c r="C512" s="50"/>
      <c r="D512" s="50"/>
      <c r="E512" s="50"/>
      <c r="F512" s="50"/>
      <c r="G512" s="51"/>
      <c r="H512" s="52" t="str">
        <f aca="false">SUBSTITUTE(A512," ","_")&amp;"_"&amp;SUBSTITUTE(B512," ","_")&amp;"_"&amp;SUBSTITUTE(C512," ","_")</f>
        <v>__</v>
      </c>
      <c r="I512" s="50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customFormat="false" ht="18.55" hidden="false" customHeight="false" outlineLevel="0" collapsed="false">
      <c r="A513" s="51"/>
      <c r="B513" s="51"/>
      <c r="C513" s="51"/>
      <c r="D513" s="51"/>
      <c r="E513" s="51"/>
      <c r="F513" s="51"/>
      <c r="G513" s="51"/>
      <c r="H513" s="52" t="str">
        <f aca="false">SUBSTITUTE(A513," ","_")&amp;"_"&amp;SUBSTITUTE(B513," ","_")&amp;"_"&amp;SUBSTITUTE(C513," ","_")</f>
        <v>__</v>
      </c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customFormat="false" ht="18.55" hidden="false" customHeight="false" outlineLevel="0" collapsed="false">
      <c r="A514" s="72" t="s">
        <v>17</v>
      </c>
      <c r="C514" s="51"/>
      <c r="D514" s="51"/>
      <c r="E514" s="51"/>
      <c r="F514" s="51"/>
      <c r="G514" s="51"/>
      <c r="H514" s="52" t="str">
        <f aca="false">SUBSTITUTE(A514," ","_")&amp;"_"&amp;SUBSTITUTE(B514," ","_")&amp;"_"&amp;SUBSTITUTE(C514," ","_")</f>
        <v>FORD__</v>
      </c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customFormat="false" ht="18.55" hidden="false" customHeight="false" outlineLevel="0" collapsed="false">
      <c r="A515" s="51"/>
      <c r="B515" s="51"/>
      <c r="C515" s="51"/>
      <c r="D515" s="51"/>
      <c r="E515" s="51"/>
      <c r="F515" s="51"/>
      <c r="G515" s="51"/>
      <c r="H515" s="52" t="str">
        <f aca="false">SUBSTITUTE(A515," ","_")&amp;"_"&amp;SUBSTITUTE(B515," ","_")&amp;"_"&amp;SUBSTITUTE(C515," ","_")</f>
        <v>__</v>
      </c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customFormat="false" ht="18.55" hidden="false" customHeight="false" outlineLevel="0" collapsed="false">
      <c r="A516" s="50" t="s">
        <v>801</v>
      </c>
      <c r="B516" s="50" t="s">
        <v>788</v>
      </c>
      <c r="C516" s="50" t="s">
        <v>790</v>
      </c>
      <c r="D516" s="50" t="s">
        <v>791</v>
      </c>
      <c r="E516" s="50" t="s">
        <v>792</v>
      </c>
      <c r="F516" s="50"/>
      <c r="G516" s="51"/>
      <c r="H516" s="52" t="str">
        <f aca="false">SUBSTITUTE(A516," ","_")&amp;"_"&amp;SUBSTITUTE(B516," ","_")&amp;"_"&amp;SUBSTITUTE(C516," ","_")</f>
        <v>Brand__Make_Year_Model</v>
      </c>
      <c r="I516" s="50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customFormat="false" ht="18.55" hidden="false" customHeight="false" outlineLevel="0" collapsed="false">
      <c r="A517" s="50"/>
      <c r="B517" s="50"/>
      <c r="C517" s="50"/>
      <c r="D517" s="50"/>
      <c r="E517" s="50"/>
      <c r="F517" s="50"/>
      <c r="G517" s="51"/>
      <c r="H517" s="52" t="str">
        <f aca="false">SUBSTITUTE(A517," ","_")&amp;"_"&amp;SUBSTITUTE(B517," ","_")&amp;"_"&amp;SUBSTITUTE(C517," ","_")</f>
        <v>__</v>
      </c>
      <c r="I517" s="50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customFormat="false" ht="18.55" hidden="false" customHeight="false" outlineLevel="0" collapsed="false">
      <c r="A518" s="72" t="s">
        <v>17</v>
      </c>
      <c r="B518" s="50" t="s">
        <v>194</v>
      </c>
      <c r="C518" s="50" t="s">
        <v>135</v>
      </c>
      <c r="D518" s="50" t="s">
        <v>728</v>
      </c>
      <c r="E518" s="50" t="s">
        <v>805</v>
      </c>
      <c r="F518" s="50" t="n">
        <v>1995</v>
      </c>
      <c r="G518" s="51"/>
      <c r="H518" s="52" t="str">
        <f aca="false">SUBSTITUTE(A518," ","_")&amp;"_"&amp;SUBSTITUTE(B518," ","_")&amp;"_"&amp;SUBSTITUTE(C518," ","_")</f>
        <v>FORD_Escape_2.0L/3.0L_2003_-_on</v>
      </c>
      <c r="I518" s="50" t="n">
        <v>1995</v>
      </c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customFormat="false" ht="18.55" hidden="false" customHeight="false" outlineLevel="0" collapsed="false">
      <c r="A519" s="72" t="s">
        <v>17</v>
      </c>
      <c r="B519" s="50" t="s">
        <v>195</v>
      </c>
      <c r="C519" s="50" t="s">
        <v>196</v>
      </c>
      <c r="D519" s="50" t="s">
        <v>719</v>
      </c>
      <c r="E519" s="50" t="s">
        <v>798</v>
      </c>
      <c r="F519" s="50" t="n">
        <v>1983</v>
      </c>
      <c r="G519" s="51"/>
      <c r="H519" s="52" t="str">
        <f aca="false">SUBSTITUTE(A519," ","_")&amp;"_"&amp;SUBSTITUTE(B519," ","_")&amp;"_"&amp;SUBSTITUTE(C519," ","_")</f>
        <v>FORD_Escape_2.3L_1996_-_2000</v>
      </c>
      <c r="I519" s="50" t="n">
        <v>1983</v>
      </c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customFormat="false" ht="18.55" hidden="false" customHeight="false" outlineLevel="0" collapsed="false">
      <c r="A520" s="72" t="s">
        <v>17</v>
      </c>
      <c r="B520" s="50" t="s">
        <v>195</v>
      </c>
      <c r="C520" s="50" t="s">
        <v>75</v>
      </c>
      <c r="D520" s="50" t="s">
        <v>719</v>
      </c>
      <c r="E520" s="50" t="s">
        <v>798</v>
      </c>
      <c r="F520" s="50" t="n">
        <v>1983</v>
      </c>
      <c r="G520" s="51"/>
      <c r="H520" s="52" t="str">
        <f aca="false">SUBSTITUTE(A520," ","_")&amp;"_"&amp;SUBSTITUTE(B520," ","_")&amp;"_"&amp;SUBSTITUTE(C520," ","_")</f>
        <v>FORD_Escape_2.3L_2007_-_on</v>
      </c>
      <c r="I520" s="50" t="n">
        <v>1983</v>
      </c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customFormat="false" ht="18.55" hidden="false" customHeight="false" outlineLevel="0" collapsed="false">
      <c r="A521" s="72" t="s">
        <v>17</v>
      </c>
      <c r="B521" s="50" t="s">
        <v>201</v>
      </c>
      <c r="C521" s="50" t="s">
        <v>75</v>
      </c>
      <c r="D521" s="50" t="s">
        <v>728</v>
      </c>
      <c r="E521" s="50" t="s">
        <v>805</v>
      </c>
      <c r="F521" s="50" t="n">
        <v>1995</v>
      </c>
      <c r="G521" s="51"/>
      <c r="H521" s="52" t="str">
        <f aca="false">SUBSTITUTE(A521," ","_")&amp;"_"&amp;SUBSTITUTE(B521," ","_")&amp;"_"&amp;SUBSTITUTE(C521," ","_")</f>
        <v>FORD_Escape_3.0_V6_2007_-_on</v>
      </c>
      <c r="I521" s="50" t="n">
        <v>1995</v>
      </c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customFormat="false" ht="18.55" hidden="false" customHeight="false" outlineLevel="0" collapsed="false">
      <c r="A522" s="72" t="s">
        <v>17</v>
      </c>
      <c r="B522" s="50" t="s">
        <v>202</v>
      </c>
      <c r="C522" s="50" t="s">
        <v>190</v>
      </c>
      <c r="D522" s="50" t="s">
        <v>722</v>
      </c>
      <c r="E522" s="50" t="s">
        <v>722</v>
      </c>
      <c r="F522" s="50" t="s">
        <v>838</v>
      </c>
      <c r="G522" s="51"/>
      <c r="H522" s="52" t="str">
        <f aca="false">SUBSTITUTE(A522," ","_")&amp;"_"&amp;SUBSTITUTE(B522," ","_")&amp;"_"&amp;SUBSTITUTE(C522," ","_")</f>
        <v>FORD_All_New_Escape_2.0/1.6_Ecoboost_2014_-_on</v>
      </c>
      <c r="I522" s="50" t="s">
        <v>838</v>
      </c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customFormat="false" ht="18.55" hidden="false" customHeight="false" outlineLevel="0" collapsed="false">
      <c r="A523" s="72" t="s">
        <v>17</v>
      </c>
      <c r="B523" s="50" t="s">
        <v>203</v>
      </c>
      <c r="C523" s="50" t="s">
        <v>75</v>
      </c>
      <c r="D523" s="50" t="s">
        <v>718</v>
      </c>
      <c r="E523" s="50" t="s">
        <v>803</v>
      </c>
      <c r="F523" s="50" t="n">
        <v>1998</v>
      </c>
      <c r="G523" s="51"/>
      <c r="H523" s="52" t="str">
        <f aca="false">SUBSTITUTE(A523," ","_")&amp;"_"&amp;SUBSTITUTE(B523," ","_")&amp;"_"&amp;SUBSTITUTE(C523," ","_")</f>
        <v>FORD_Everest_2.5/3.0_DuratorQ_2007_-_on</v>
      </c>
      <c r="I523" s="50" t="n">
        <v>1998</v>
      </c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customFormat="false" ht="18.55" hidden="false" customHeight="false" outlineLevel="0" collapsed="false">
      <c r="A524" s="72" t="s">
        <v>17</v>
      </c>
      <c r="B524" s="50" t="s">
        <v>204</v>
      </c>
      <c r="C524" s="50" t="s">
        <v>91</v>
      </c>
      <c r="D524" s="50" t="s">
        <v>718</v>
      </c>
      <c r="E524" s="50" t="s">
        <v>803</v>
      </c>
      <c r="F524" s="50" t="n">
        <v>1998</v>
      </c>
      <c r="G524" s="51"/>
      <c r="H524" s="52" t="str">
        <f aca="false">SUBSTITUTE(A524," ","_")&amp;"_"&amp;SUBSTITUTE(B524," ","_")&amp;"_"&amp;SUBSTITUTE(C524," ","_")</f>
        <v>FORD_Everest_2.3L_2000_-_on</v>
      </c>
      <c r="I524" s="50" t="n">
        <v>1998</v>
      </c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customFormat="false" ht="18.55" hidden="false" customHeight="false" outlineLevel="0" collapsed="false">
      <c r="A525" s="72" t="s">
        <v>17</v>
      </c>
      <c r="B525" s="50" t="s">
        <v>205</v>
      </c>
      <c r="C525" s="50" t="s">
        <v>206</v>
      </c>
      <c r="D525" s="50" t="s">
        <v>722</v>
      </c>
      <c r="E525" s="50" t="s">
        <v>722</v>
      </c>
      <c r="F525" s="50" t="s">
        <v>838</v>
      </c>
      <c r="G525" s="51"/>
      <c r="H525" s="52" t="str">
        <f aca="false">SUBSTITUTE(A525," ","_")&amp;"_"&amp;SUBSTITUTE(B525," ","_")&amp;"_"&amp;SUBSTITUTE(C525," ","_")</f>
        <v>FORD_All_New_Everest_2.2_2015_-_on</v>
      </c>
      <c r="I525" s="50" t="s">
        <v>838</v>
      </c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customFormat="false" ht="18.55" hidden="false" customHeight="false" outlineLevel="0" collapsed="false">
      <c r="A526" s="72" t="s">
        <v>17</v>
      </c>
      <c r="B526" s="50" t="s">
        <v>207</v>
      </c>
      <c r="C526" s="50" t="s">
        <v>206</v>
      </c>
      <c r="D526" s="50" t="s">
        <v>730</v>
      </c>
      <c r="E526" s="50" t="s">
        <v>730</v>
      </c>
      <c r="F526" s="50"/>
      <c r="G526" s="51"/>
      <c r="H526" s="52" t="str">
        <f aca="false">SUBSTITUTE(A526," ","_")&amp;"_"&amp;SUBSTITUTE(B526," ","_")&amp;"_"&amp;SUBSTITUTE(C526," ","_")</f>
        <v>FORD_All_New_Everest_3.2_4x4_2015_-_on</v>
      </c>
      <c r="I526" s="50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customFormat="false" ht="18.55" hidden="false" customHeight="false" outlineLevel="0" collapsed="false">
      <c r="A527" s="72" t="s">
        <v>17</v>
      </c>
      <c r="B527" s="50" t="s">
        <v>208</v>
      </c>
      <c r="C527" s="50" t="s">
        <v>185</v>
      </c>
      <c r="D527" s="50" t="s">
        <v>747</v>
      </c>
      <c r="E527" s="50" t="s">
        <v>747</v>
      </c>
      <c r="F527" s="50"/>
      <c r="G527" s="51"/>
      <c r="H527" s="52" t="str">
        <f aca="false">SUBSTITUTE(A527," ","_")&amp;"_"&amp;SUBSTITUTE(B527," ","_")&amp;"_"&amp;SUBSTITUTE(C527," ","_")</f>
        <v>FORD_Expedition_1999_-_on</v>
      </c>
      <c r="I527" s="50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customFormat="false" ht="18.55" hidden="false" customHeight="false" outlineLevel="0" collapsed="false">
      <c r="A528" s="72" t="s">
        <v>17</v>
      </c>
      <c r="B528" s="50" t="s">
        <v>209</v>
      </c>
      <c r="C528" s="50" t="s">
        <v>91</v>
      </c>
      <c r="D528" s="50" t="s">
        <v>747</v>
      </c>
      <c r="E528" s="50" t="s">
        <v>747</v>
      </c>
      <c r="F528" s="50"/>
      <c r="G528" s="51"/>
      <c r="H528" s="52" t="str">
        <f aca="false">SUBSTITUTE(A528," ","_")&amp;"_"&amp;SUBSTITUTE(B528," ","_")&amp;"_"&amp;SUBSTITUTE(C528," ","_")</f>
        <v>FORD_Explorer_2000_-_on</v>
      </c>
      <c r="I528" s="50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customFormat="false" ht="18.55" hidden="false" customHeight="false" outlineLevel="0" collapsed="false">
      <c r="A529" s="72" t="s">
        <v>17</v>
      </c>
      <c r="B529" s="50" t="s">
        <v>210</v>
      </c>
      <c r="C529" s="50" t="s">
        <v>211</v>
      </c>
      <c r="D529" s="50" t="s">
        <v>749</v>
      </c>
      <c r="E529" s="50" t="s">
        <v>749</v>
      </c>
      <c r="F529" s="50"/>
      <c r="G529" s="51"/>
      <c r="H529" s="52" t="str">
        <f aca="false">SUBSTITUTE(A529," ","_")&amp;"_"&amp;SUBSTITUTE(B529," ","_")&amp;"_"&amp;SUBSTITUTE(C529," ","_")</f>
        <v>FORD_Explorer_2.0_Ecoboost_2012_-_on_</v>
      </c>
      <c r="I529" s="50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customFormat="false" ht="18.55" hidden="false" customHeight="false" outlineLevel="0" collapsed="false">
      <c r="A530" s="72" t="s">
        <v>17</v>
      </c>
      <c r="B530" s="50" t="s">
        <v>212</v>
      </c>
      <c r="C530" s="50" t="n">
        <v>2010</v>
      </c>
      <c r="D530" s="50" t="s">
        <v>747</v>
      </c>
      <c r="E530" s="50" t="s">
        <v>747</v>
      </c>
      <c r="F530" s="50"/>
      <c r="G530" s="51"/>
      <c r="H530" s="52" t="str">
        <f aca="false">SUBSTITUTE(A530," ","_")&amp;"_"&amp;SUBSTITUTE(B530," ","_")&amp;"_"&amp;SUBSTITUTE(C530," ","_")</f>
        <v>FORD_E-150_Chateau_Wagon_MY_2010</v>
      </c>
      <c r="I530" s="50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customFormat="false" ht="18.55" hidden="false" customHeight="false" outlineLevel="0" collapsed="false">
      <c r="A531" s="72" t="s">
        <v>17</v>
      </c>
      <c r="B531" s="50" t="s">
        <v>213</v>
      </c>
      <c r="C531" s="50" t="s">
        <v>185</v>
      </c>
      <c r="D531" s="50" t="s">
        <v>747</v>
      </c>
      <c r="E531" s="50" t="s">
        <v>747</v>
      </c>
      <c r="F531" s="50"/>
      <c r="G531" s="51"/>
      <c r="H531" s="52" t="str">
        <f aca="false">SUBSTITUTE(A531," ","_")&amp;"_"&amp;SUBSTITUTE(B531," ","_")&amp;"_"&amp;SUBSTITUTE(C531," ","_")</f>
        <v>FORD_F150_1999_-_on</v>
      </c>
      <c r="I531" s="50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customFormat="false" ht="18.55" hidden="false" customHeight="false" outlineLevel="0" collapsed="false">
      <c r="A532" s="72" t="s">
        <v>17</v>
      </c>
      <c r="B532" s="50" t="s">
        <v>214</v>
      </c>
      <c r="C532" s="50"/>
      <c r="D532" s="50" t="s">
        <v>747</v>
      </c>
      <c r="E532" s="50" t="s">
        <v>747</v>
      </c>
      <c r="F532" s="50"/>
      <c r="G532" s="51"/>
      <c r="H532" s="52" t="str">
        <f aca="false">SUBSTITUTE(A532," ","_")&amp;"_"&amp;SUBSTITUTE(B532," ","_")&amp;"_"&amp;SUBSTITUTE(C532," ","_")</f>
        <v>FORD_F150_Super_Cab_(4x4)_</v>
      </c>
      <c r="I532" s="50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customFormat="false" ht="18.55" hidden="false" customHeight="false" outlineLevel="0" collapsed="false">
      <c r="A533" s="72" t="s">
        <v>17</v>
      </c>
      <c r="B533" s="50" t="s">
        <v>215</v>
      </c>
      <c r="C533" s="50" t="n">
        <v>2010</v>
      </c>
      <c r="D533" s="50" t="s">
        <v>724</v>
      </c>
      <c r="E533" s="50" t="s">
        <v>724</v>
      </c>
      <c r="F533" s="50"/>
      <c r="G533" s="51"/>
      <c r="H533" s="52" t="str">
        <f aca="false">SUBSTITUTE(A533," ","_")&amp;"_"&amp;SUBSTITUTE(B533," ","_")&amp;"_"&amp;SUBSTITUTE(C533," ","_")</f>
        <v>FORD_Ford_Fiesta_1.6_Poweshift_Sports_5DT_2010</v>
      </c>
      <c r="I533" s="50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customFormat="false" ht="18.55" hidden="false" customHeight="false" outlineLevel="0" collapsed="false">
      <c r="A534" s="72" t="s">
        <v>17</v>
      </c>
      <c r="B534" s="50" t="s">
        <v>216</v>
      </c>
      <c r="C534" s="50" t="n">
        <v>2010</v>
      </c>
      <c r="D534" s="50" t="s">
        <v>724</v>
      </c>
      <c r="E534" s="50" t="s">
        <v>724</v>
      </c>
      <c r="F534" s="50"/>
      <c r="G534" s="51"/>
      <c r="H534" s="52" t="str">
        <f aca="false">SUBSTITUTE(A534," ","_")&amp;"_"&amp;SUBSTITUTE(B534," ","_")&amp;"_"&amp;SUBSTITUTE(C534," ","_")</f>
        <v>FORD_Ford_Fiesta_1.6_Poweshift_Sports_5Dr_2010</v>
      </c>
      <c r="I534" s="50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customFormat="false" ht="18.55" hidden="false" customHeight="false" outlineLevel="0" collapsed="false">
      <c r="A535" s="72" t="s">
        <v>17</v>
      </c>
      <c r="B535" s="50" t="s">
        <v>217</v>
      </c>
      <c r="C535" s="50" t="n">
        <v>2010</v>
      </c>
      <c r="D535" s="50" t="s">
        <v>724</v>
      </c>
      <c r="E535" s="50" t="s">
        <v>724</v>
      </c>
      <c r="F535" s="50"/>
      <c r="G535" s="51"/>
      <c r="H535" s="52" t="str">
        <f aca="false">SUBSTITUTE(A535," ","_")&amp;"_"&amp;SUBSTITUTE(B535," ","_")&amp;"_"&amp;SUBSTITUTE(C535," ","_")</f>
        <v>FORD_Ford_Fiesta_1.6_Poweshift_Sports_4Dr_2010</v>
      </c>
      <c r="I535" s="50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customFormat="false" ht="18.55" hidden="false" customHeight="false" outlineLevel="0" collapsed="false">
      <c r="A536" s="72" t="s">
        <v>17</v>
      </c>
      <c r="B536" s="50" t="s">
        <v>218</v>
      </c>
      <c r="C536" s="50" t="n">
        <v>2010</v>
      </c>
      <c r="D536" s="50" t="s">
        <v>724</v>
      </c>
      <c r="E536" s="50" t="s">
        <v>724</v>
      </c>
      <c r="F536" s="50"/>
      <c r="G536" s="51"/>
      <c r="H536" s="52" t="str">
        <f aca="false">SUBSTITUTE(A536," ","_")&amp;"_"&amp;SUBSTITUTE(B536," ","_")&amp;"_"&amp;SUBSTITUTE(C536," ","_")</f>
        <v>FORD_Ford_Fiesta_1.6_MT_Trend_5Dr_2010</v>
      </c>
      <c r="I536" s="50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customFormat="false" ht="18.55" hidden="false" customHeight="false" outlineLevel="0" collapsed="false">
      <c r="A537" s="72" t="s">
        <v>17</v>
      </c>
      <c r="B537" s="50" t="s">
        <v>219</v>
      </c>
      <c r="C537" s="50" t="n">
        <v>2010</v>
      </c>
      <c r="D537" s="50" t="s">
        <v>724</v>
      </c>
      <c r="E537" s="50" t="s">
        <v>724</v>
      </c>
      <c r="F537" s="50"/>
      <c r="G537" s="51"/>
      <c r="H537" s="52" t="str">
        <f aca="false">SUBSTITUTE(A537," ","_")&amp;"_"&amp;SUBSTITUTE(B537," ","_")&amp;"_"&amp;SUBSTITUTE(C537," ","_")</f>
        <v>FORD_Ford_Fiesta_1.6_MT_Trend_4Dr_2010</v>
      </c>
      <c r="I537" s="50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customFormat="false" ht="18.55" hidden="false" customHeight="false" outlineLevel="0" collapsed="false">
      <c r="A538" s="72" t="s">
        <v>17</v>
      </c>
      <c r="B538" s="50" t="s">
        <v>220</v>
      </c>
      <c r="C538" s="50" t="n">
        <v>2010</v>
      </c>
      <c r="D538" s="50" t="s">
        <v>724</v>
      </c>
      <c r="E538" s="50" t="s">
        <v>724</v>
      </c>
      <c r="F538" s="50"/>
      <c r="G538" s="51"/>
      <c r="H538" s="52" t="str">
        <f aca="false">SUBSTITUTE(A538," ","_")&amp;"_"&amp;SUBSTITUTE(B538," ","_")&amp;"_"&amp;SUBSTITUTE(C538," ","_")</f>
        <v>FORD_Ford_Fiesta_1.6_MT_Style_4Dr_2010</v>
      </c>
      <c r="I538" s="50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customFormat="false" ht="18.55" hidden="false" customHeight="false" outlineLevel="0" collapsed="false">
      <c r="A539" s="72" t="s">
        <v>17</v>
      </c>
      <c r="B539" s="50" t="s">
        <v>221</v>
      </c>
      <c r="C539" s="50" t="s">
        <v>190</v>
      </c>
      <c r="D539" s="50" t="s">
        <v>722</v>
      </c>
      <c r="E539" s="50" t="s">
        <v>722</v>
      </c>
      <c r="F539" s="50" t="s">
        <v>838</v>
      </c>
      <c r="G539" s="51"/>
      <c r="H539" s="52" t="str">
        <f aca="false">SUBSTITUTE(A539," ","_")&amp;"_"&amp;SUBSTITUTE(B539," ","_")&amp;"_"&amp;SUBSTITUTE(C539," ","_")</f>
        <v>FORD_Ford_Fiesta_1.0_Ecoboost_2014_-_on</v>
      </c>
      <c r="I539" s="50" t="s">
        <v>838</v>
      </c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customFormat="false" ht="18.55" hidden="false" customHeight="false" outlineLevel="0" collapsed="false">
      <c r="A540" s="72" t="s">
        <v>17</v>
      </c>
      <c r="B540" s="50" t="s">
        <v>222</v>
      </c>
      <c r="C540" s="50" t="s">
        <v>223</v>
      </c>
      <c r="D540" s="50" t="s">
        <v>724</v>
      </c>
      <c r="E540" s="50" t="s">
        <v>724</v>
      </c>
      <c r="F540" s="50"/>
      <c r="G540" s="51"/>
      <c r="H540" s="52" t="str">
        <f aca="false">SUBSTITUTE(A540," ","_")&amp;"_"&amp;SUBSTITUTE(B540," ","_")&amp;"_"&amp;SUBSTITUTE(C540," ","_")</f>
        <v>FORD_Focus_2005_-_on</v>
      </c>
      <c r="I540" s="50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customFormat="false" ht="18.55" hidden="false" customHeight="false" outlineLevel="0" collapsed="false">
      <c r="A541" s="72" t="s">
        <v>17</v>
      </c>
      <c r="B541" s="50" t="s">
        <v>224</v>
      </c>
      <c r="C541" s="50" t="s">
        <v>223</v>
      </c>
      <c r="D541" s="50" t="s">
        <v>722</v>
      </c>
      <c r="E541" s="50" t="s">
        <v>722</v>
      </c>
      <c r="F541" s="50" t="s">
        <v>838</v>
      </c>
      <c r="G541" s="51"/>
      <c r="H541" s="52" t="str">
        <f aca="false">SUBSTITUTE(A541," ","_")&amp;"_"&amp;SUBSTITUTE(B541," ","_")&amp;"_"&amp;SUBSTITUTE(C541," ","_")</f>
        <v>FORD_Focus_(Diesel)_2005_-_on</v>
      </c>
      <c r="I541" s="50" t="s">
        <v>838</v>
      </c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customFormat="false" ht="18.55" hidden="false" customHeight="false" outlineLevel="0" collapsed="false">
      <c r="A542" s="72" t="s">
        <v>17</v>
      </c>
      <c r="B542" s="50" t="s">
        <v>225</v>
      </c>
      <c r="C542" s="50" t="s">
        <v>65</v>
      </c>
      <c r="D542" s="50" t="s">
        <v>719</v>
      </c>
      <c r="E542" s="50" t="s">
        <v>798</v>
      </c>
      <c r="F542" s="50" t="n">
        <v>1983</v>
      </c>
      <c r="G542" s="51"/>
      <c r="H542" s="52" t="str">
        <f aca="false">SUBSTITUTE(A542," ","_")&amp;"_"&amp;SUBSTITUTE(B542," ","_")&amp;"_"&amp;SUBSTITUTE(C542," ","_")</f>
        <v>FORD_LYNX_1998_-_on_</v>
      </c>
      <c r="I542" s="50" t="n">
        <v>1983</v>
      </c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customFormat="false" ht="18.55" hidden="false" customHeight="false" outlineLevel="0" collapsed="false">
      <c r="A543" s="72" t="s">
        <v>17</v>
      </c>
      <c r="B543" s="50" t="s">
        <v>226</v>
      </c>
      <c r="C543" s="50" t="s">
        <v>185</v>
      </c>
      <c r="D543" s="50" t="s">
        <v>718</v>
      </c>
      <c r="E543" s="50" t="s">
        <v>803</v>
      </c>
      <c r="F543" s="50" t="n">
        <v>1998</v>
      </c>
      <c r="G543" s="51"/>
      <c r="H543" s="52" t="str">
        <f aca="false">SUBSTITUTE(A543," ","_")&amp;"_"&amp;SUBSTITUTE(B543," ","_")&amp;"_"&amp;SUBSTITUTE(C543," ","_")</f>
        <v>FORD_Ranger_1999_-_on</v>
      </c>
      <c r="I543" s="50" t="n">
        <v>1998</v>
      </c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customFormat="false" ht="18.55" hidden="false" customHeight="false" outlineLevel="0" collapsed="false">
      <c r="A544" s="50"/>
      <c r="B544" s="50"/>
      <c r="C544" s="50"/>
      <c r="D544" s="50"/>
      <c r="E544" s="50"/>
      <c r="F544" s="50"/>
      <c r="G544" s="51"/>
      <c r="H544" s="52" t="str">
        <f aca="false">SUBSTITUTE(A544," ","_")&amp;"_"&amp;SUBSTITUTE(B544," ","_")&amp;"_"&amp;SUBSTITUTE(C544," ","_")</f>
        <v>__</v>
      </c>
      <c r="I544" s="50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customFormat="false" ht="18.55" hidden="false" customHeight="false" outlineLevel="0" collapsed="false">
      <c r="A545" s="51"/>
      <c r="B545" s="51"/>
      <c r="C545" s="51"/>
      <c r="D545" s="51"/>
      <c r="E545" s="51"/>
      <c r="F545" s="51"/>
      <c r="G545" s="51"/>
      <c r="H545" s="52" t="str">
        <f aca="false">SUBSTITUTE(A545," ","_")&amp;"_"&amp;SUBSTITUTE(B545," ","_")&amp;"_"&amp;SUBSTITUTE(C545," ","_")</f>
        <v>__</v>
      </c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customFormat="false" ht="18.55" hidden="false" customHeight="false" outlineLevel="0" collapsed="false">
      <c r="A546" s="72" t="s">
        <v>11</v>
      </c>
      <c r="C546" s="51"/>
      <c r="D546" s="51"/>
      <c r="E546" s="51"/>
      <c r="F546" s="51"/>
      <c r="G546" s="51"/>
      <c r="H546" s="52" t="str">
        <f aca="false">SUBSTITUTE(A546," ","_")&amp;"_"&amp;SUBSTITUTE(B546," ","_")&amp;"_"&amp;SUBSTITUTE(C546," ","_")</f>
        <v>CHRYSLER__</v>
      </c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customFormat="false" ht="18.55" hidden="false" customHeight="false" outlineLevel="0" collapsed="false">
      <c r="A547" s="51"/>
      <c r="B547" s="51"/>
      <c r="C547" s="51"/>
      <c r="D547" s="51"/>
      <c r="E547" s="51"/>
      <c r="F547" s="51"/>
      <c r="G547" s="51"/>
      <c r="H547" s="52" t="str">
        <f aca="false">SUBSTITUTE(A547," ","_")&amp;"_"&amp;SUBSTITUTE(B547," ","_")&amp;"_"&amp;SUBSTITUTE(C547," ","_")</f>
        <v>__</v>
      </c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customFormat="false" ht="18.55" hidden="false" customHeight="false" outlineLevel="0" collapsed="false">
      <c r="A548" s="50" t="s">
        <v>801</v>
      </c>
      <c r="B548" s="50" t="s">
        <v>788</v>
      </c>
      <c r="C548" s="50" t="s">
        <v>790</v>
      </c>
      <c r="D548" s="50" t="s">
        <v>791</v>
      </c>
      <c r="E548" s="50" t="s">
        <v>792</v>
      </c>
      <c r="F548" s="50"/>
      <c r="G548" s="51"/>
      <c r="H548" s="52" t="str">
        <f aca="false">SUBSTITUTE(A548," ","_")&amp;"_"&amp;SUBSTITUTE(B548," ","_")&amp;"_"&amp;SUBSTITUTE(C548," ","_")</f>
        <v>Brand__Make_Year_Model</v>
      </c>
      <c r="I548" s="50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customFormat="false" ht="18.55" hidden="false" customHeight="false" outlineLevel="0" collapsed="false">
      <c r="A549" s="50"/>
      <c r="B549" s="50"/>
      <c r="C549" s="50"/>
      <c r="D549" s="50"/>
      <c r="E549" s="50"/>
      <c r="F549" s="50"/>
      <c r="G549" s="51"/>
      <c r="H549" s="52" t="str">
        <f aca="false">SUBSTITUTE(A549," ","_")&amp;"_"&amp;SUBSTITUTE(B549," ","_")&amp;"_"&amp;SUBSTITUTE(C549," ","_")</f>
        <v>__</v>
      </c>
      <c r="I549" s="50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customFormat="false" ht="18.55" hidden="false" customHeight="false" outlineLevel="0" collapsed="false">
      <c r="A550" s="72" t="s">
        <v>11</v>
      </c>
      <c r="B550" s="50" t="s">
        <v>152</v>
      </c>
      <c r="C550" s="50" t="s">
        <v>61</v>
      </c>
      <c r="D550" s="50" t="s">
        <v>728</v>
      </c>
      <c r="E550" s="50" t="s">
        <v>805</v>
      </c>
      <c r="F550" s="50" t="n">
        <v>1995</v>
      </c>
      <c r="G550" s="51"/>
      <c r="H550" s="52" t="str">
        <f aca="false">SUBSTITUTE(A550," ","_")&amp;"_"&amp;SUBSTITUTE(B550," ","_")&amp;"_"&amp;SUBSTITUTE(C550," ","_")</f>
        <v>CHRYSLER_Caravan_1996_-_on</v>
      </c>
      <c r="I550" s="50" t="n">
        <v>1995</v>
      </c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customFormat="false" ht="18.55" hidden="false" customHeight="false" outlineLevel="0" collapsed="false">
      <c r="A551" s="72" t="s">
        <v>11</v>
      </c>
      <c r="B551" s="50" t="s">
        <v>153</v>
      </c>
      <c r="C551" s="50" t="s">
        <v>61</v>
      </c>
      <c r="D551" s="50" t="s">
        <v>728</v>
      </c>
      <c r="E551" s="50" t="s">
        <v>805</v>
      </c>
      <c r="F551" s="50" t="n">
        <v>1995</v>
      </c>
      <c r="G551" s="51"/>
      <c r="H551" s="52" t="str">
        <f aca="false">SUBSTITUTE(A551," ","_")&amp;"_"&amp;SUBSTITUTE(B551," ","_")&amp;"_"&amp;SUBSTITUTE(C551," ","_")</f>
        <v>CHRYSLER_Dakota_1996_-_on</v>
      </c>
      <c r="I551" s="50" t="n">
        <v>1995</v>
      </c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customFormat="false" ht="18.55" hidden="false" customHeight="false" outlineLevel="0" collapsed="false">
      <c r="A552" s="72" t="s">
        <v>11</v>
      </c>
      <c r="B552" s="50" t="s">
        <v>154</v>
      </c>
      <c r="C552" s="50"/>
      <c r="D552" s="50" t="s">
        <v>747</v>
      </c>
      <c r="E552" s="50" t="s">
        <v>747</v>
      </c>
      <c r="F552" s="50"/>
      <c r="G552" s="51"/>
      <c r="H552" s="52" t="str">
        <f aca="false">SUBSTITUTE(A552," ","_")&amp;"_"&amp;SUBSTITUTE(B552," ","_")&amp;"_"&amp;SUBSTITUTE(C552," ","_")</f>
        <v>CHRYSLER_Durango_</v>
      </c>
      <c r="I552" s="50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customFormat="false" ht="18.55" hidden="false" customHeight="false" outlineLevel="0" collapsed="false">
      <c r="A553" s="72" t="s">
        <v>11</v>
      </c>
      <c r="B553" s="50" t="s">
        <v>155</v>
      </c>
      <c r="C553" s="50" t="s">
        <v>61</v>
      </c>
      <c r="D553" s="50" t="s">
        <v>728</v>
      </c>
      <c r="E553" s="50" t="s">
        <v>805</v>
      </c>
      <c r="F553" s="50" t="n">
        <v>1995</v>
      </c>
      <c r="G553" s="51"/>
      <c r="H553" s="52" t="str">
        <f aca="false">SUBSTITUTE(A553," ","_")&amp;"_"&amp;SUBSTITUTE(B553," ","_")&amp;"_"&amp;SUBSTITUTE(C553," ","_")</f>
        <v>CHRYSLER_Grand_Cherokee_1996_-_on</v>
      </c>
      <c r="I553" s="50" t="n">
        <v>1995</v>
      </c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customFormat="false" ht="18.55" hidden="false" customHeight="false" outlineLevel="0" collapsed="false">
      <c r="A554" s="72" t="s">
        <v>11</v>
      </c>
      <c r="B554" s="51" t="s">
        <v>156</v>
      </c>
      <c r="C554" s="50"/>
      <c r="D554" s="50" t="s">
        <v>747</v>
      </c>
      <c r="E554" s="50" t="s">
        <v>747</v>
      </c>
      <c r="F554" s="50"/>
      <c r="G554" s="51"/>
      <c r="H554" s="52" t="str">
        <f aca="false">SUBSTITUTE(A554," ","_")&amp;"_"&amp;SUBSTITUTE(B554," ","_")&amp;"_"&amp;SUBSTITUTE(C554," ","_")</f>
        <v>CHRYSLER_Grand_Cherokke_</v>
      </c>
      <c r="I554" s="50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customFormat="false" ht="18.55" hidden="false" customHeight="false" outlineLevel="0" collapsed="false">
      <c r="A555" s="72" t="s">
        <v>11</v>
      </c>
      <c r="B555" s="50" t="s">
        <v>157</v>
      </c>
      <c r="C555" s="50" t="s">
        <v>75</v>
      </c>
      <c r="D555" s="50" t="s">
        <v>722</v>
      </c>
      <c r="E555" s="50" t="s">
        <v>722</v>
      </c>
      <c r="F555" s="50" t="s">
        <v>838</v>
      </c>
      <c r="G555" s="51"/>
      <c r="H555" s="52" t="str">
        <f aca="false">SUBSTITUTE(A555," ","_")&amp;"_"&amp;SUBSTITUTE(B555," ","_")&amp;"_"&amp;SUBSTITUTE(C555," ","_")</f>
        <v>CHRYSLER_Pacifica_2007_-_on</v>
      </c>
      <c r="I555" s="50" t="s">
        <v>838</v>
      </c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customFormat="false" ht="18.55" hidden="false" customHeight="false" outlineLevel="0" collapsed="false">
      <c r="A556" s="72" t="s">
        <v>11</v>
      </c>
      <c r="B556" s="50" t="s">
        <v>158</v>
      </c>
      <c r="C556" s="50" t="s">
        <v>61</v>
      </c>
      <c r="D556" s="50" t="s">
        <v>728</v>
      </c>
      <c r="E556" s="50" t="s">
        <v>805</v>
      </c>
      <c r="F556" s="50" t="n">
        <v>1995</v>
      </c>
      <c r="G556" s="51"/>
      <c r="H556" s="52" t="str">
        <f aca="false">SUBSTITUTE(A556," ","_")&amp;"_"&amp;SUBSTITUTE(B556," ","_")&amp;"_"&amp;SUBSTITUTE(C556," ","_")</f>
        <v>CHRYSLER_Ram_1996_-_on</v>
      </c>
      <c r="I556" s="50" t="n">
        <v>1995</v>
      </c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customFormat="false" ht="18.55" hidden="false" customHeight="false" outlineLevel="0" collapsed="false">
      <c r="A557" s="72" t="s">
        <v>11</v>
      </c>
      <c r="B557" s="50" t="s">
        <v>159</v>
      </c>
      <c r="C557" s="50" t="s">
        <v>61</v>
      </c>
      <c r="D557" s="50" t="s">
        <v>718</v>
      </c>
      <c r="E557" s="50" t="s">
        <v>797</v>
      </c>
      <c r="F557" s="50" t="n">
        <v>1996</v>
      </c>
      <c r="G557" s="51"/>
      <c r="H557" s="52" t="str">
        <f aca="false">SUBSTITUTE(A557," ","_")&amp;"_"&amp;SUBSTITUTE(B557," ","_")&amp;"_"&amp;SUBSTITUTE(C557," ","_")</f>
        <v>CHRYSLER_Ram_Charger_(Diesel)_1996_-_on</v>
      </c>
      <c r="I557" s="50" t="n">
        <v>1996</v>
      </c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customFormat="false" ht="18.55" hidden="false" customHeight="false" outlineLevel="0" collapsed="false">
      <c r="A558" s="72" t="s">
        <v>11</v>
      </c>
      <c r="B558" s="50" t="s">
        <v>160</v>
      </c>
      <c r="C558" s="50" t="s">
        <v>61</v>
      </c>
      <c r="D558" s="50" t="s">
        <v>728</v>
      </c>
      <c r="E558" s="50" t="s">
        <v>805</v>
      </c>
      <c r="F558" s="50" t="n">
        <v>1995</v>
      </c>
      <c r="G558" s="51"/>
      <c r="H558" s="52" t="str">
        <f aca="false">SUBSTITUTE(A558," ","_")&amp;"_"&amp;SUBSTITUTE(B558," ","_")&amp;"_"&amp;SUBSTITUTE(C558," ","_")</f>
        <v>CHRYSLER_Ram_Charger_(Gasoline)__1996_-_on</v>
      </c>
      <c r="I558" s="50" t="n">
        <v>1995</v>
      </c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customFormat="false" ht="18.55" hidden="false" customHeight="false" outlineLevel="0" collapsed="false">
      <c r="A559" s="72" t="s">
        <v>11</v>
      </c>
      <c r="B559" s="50" t="s">
        <v>161</v>
      </c>
      <c r="C559" s="50"/>
      <c r="D559" s="50" t="s">
        <v>722</v>
      </c>
      <c r="E559" s="50" t="s">
        <v>722</v>
      </c>
      <c r="F559" s="50" t="s">
        <v>838</v>
      </c>
      <c r="G559" s="51"/>
      <c r="H559" s="52" t="str">
        <f aca="false">SUBSTITUTE(A559," ","_")&amp;"_"&amp;SUBSTITUTE(B559," ","_")&amp;"_"&amp;SUBSTITUTE(C559," ","_")</f>
        <v>CHRYSLER_Sebring__</v>
      </c>
      <c r="I559" s="50" t="s">
        <v>838</v>
      </c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customFormat="false" ht="18.55" hidden="false" customHeight="false" outlineLevel="0" collapsed="false">
      <c r="A560" s="72" t="s">
        <v>11</v>
      </c>
      <c r="B560" s="50" t="s">
        <v>162</v>
      </c>
      <c r="C560" s="50" t="s">
        <v>75</v>
      </c>
      <c r="D560" s="50" t="s">
        <v>722</v>
      </c>
      <c r="E560" s="50" t="s">
        <v>722</v>
      </c>
      <c r="F560" s="50" t="s">
        <v>838</v>
      </c>
      <c r="G560" s="51"/>
      <c r="H560" s="52" t="str">
        <f aca="false">SUBSTITUTE(A560," ","_")&amp;"_"&amp;SUBSTITUTE(B560," ","_")&amp;"_"&amp;SUBSTITUTE(C560," ","_")</f>
        <v>CHRYSLER_Town_&amp;_Country_2007_-_on</v>
      </c>
      <c r="I560" s="50" t="s">
        <v>838</v>
      </c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customFormat="false" ht="18.55" hidden="false" customHeight="false" outlineLevel="0" collapsed="false">
      <c r="A561" s="50"/>
      <c r="B561" s="50"/>
      <c r="C561" s="50"/>
      <c r="D561" s="50"/>
      <c r="E561" s="50"/>
      <c r="F561" s="50"/>
      <c r="G561" s="51"/>
      <c r="H561" s="52" t="str">
        <f aca="false">SUBSTITUTE(A561," ","_")&amp;"_"&amp;SUBSTITUTE(B561," ","_")&amp;"_"&amp;SUBSTITUTE(C561," ","_")</f>
        <v>__</v>
      </c>
      <c r="I561" s="50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customFormat="false" ht="18.55" hidden="false" customHeight="false" outlineLevel="0" collapsed="false">
      <c r="A562" s="51"/>
      <c r="B562" s="51"/>
      <c r="C562" s="51"/>
      <c r="D562" s="51"/>
      <c r="E562" s="51"/>
      <c r="F562" s="51"/>
      <c r="G562" s="51"/>
      <c r="H562" s="52" t="str">
        <f aca="false">SUBSTITUTE(A562," ","_")&amp;"_"&amp;SUBSTITUTE(B562," ","_")&amp;"_"&amp;SUBSTITUTE(C562," ","_")</f>
        <v>__</v>
      </c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customFormat="false" ht="18.55" hidden="false" customHeight="false" outlineLevel="0" collapsed="false">
      <c r="A563" s="72" t="s">
        <v>12</v>
      </c>
      <c r="C563" s="51"/>
      <c r="D563" s="51"/>
      <c r="E563" s="51"/>
      <c r="F563" s="51"/>
      <c r="G563" s="51"/>
      <c r="H563" s="52" t="str">
        <f aca="false">SUBSTITUTE(A563," ","_")&amp;"_"&amp;SUBSTITUTE(B563," ","_")&amp;"_"&amp;SUBSTITUTE(C563," ","_")</f>
        <v>DAEWOO__</v>
      </c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customFormat="false" ht="18.55" hidden="false" customHeight="false" outlineLevel="0" collapsed="false">
      <c r="A564" s="51"/>
      <c r="B564" s="51"/>
      <c r="C564" s="51"/>
      <c r="D564" s="51"/>
      <c r="E564" s="51"/>
      <c r="F564" s="51"/>
      <c r="G564" s="51"/>
      <c r="H564" s="52" t="str">
        <f aca="false">SUBSTITUTE(A564," ","_")&amp;"_"&amp;SUBSTITUTE(B564," ","_")&amp;"_"&amp;SUBSTITUTE(C564," ","_")</f>
        <v>__</v>
      </c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customFormat="false" ht="18.55" hidden="false" customHeight="false" outlineLevel="0" collapsed="false">
      <c r="A565" s="50" t="s">
        <v>801</v>
      </c>
      <c r="B565" s="50" t="s">
        <v>788</v>
      </c>
      <c r="C565" s="50" t="s">
        <v>790</v>
      </c>
      <c r="D565" s="50" t="s">
        <v>791</v>
      </c>
      <c r="E565" s="50" t="s">
        <v>792</v>
      </c>
      <c r="F565" s="50"/>
      <c r="G565" s="51"/>
      <c r="H565" s="52" t="str">
        <f aca="false">SUBSTITUTE(A565," ","_")&amp;"_"&amp;SUBSTITUTE(B565," ","_")&amp;"_"&amp;SUBSTITUTE(C565," ","_")</f>
        <v>Brand__Make_Year_Model</v>
      </c>
      <c r="I565" s="50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customFormat="false" ht="18.55" hidden="false" customHeight="false" outlineLevel="0" collapsed="false">
      <c r="A566" s="50"/>
      <c r="B566" s="50"/>
      <c r="C566" s="50"/>
      <c r="D566" s="50"/>
      <c r="E566" s="50"/>
      <c r="F566" s="50"/>
      <c r="G566" s="51"/>
      <c r="H566" s="52" t="str">
        <f aca="false">SUBSTITUTE(A566," ","_")&amp;"_"&amp;SUBSTITUTE(B566," ","_")&amp;"_"&amp;SUBSTITUTE(C566," ","_")</f>
        <v>__</v>
      </c>
      <c r="I566" s="50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customFormat="false" ht="18.55" hidden="false" customHeight="false" outlineLevel="0" collapsed="false">
      <c r="A567" s="72" t="s">
        <v>12</v>
      </c>
      <c r="B567" s="50" t="s">
        <v>163</v>
      </c>
      <c r="C567" s="50" t="s">
        <v>164</v>
      </c>
      <c r="D567" s="50" t="s">
        <v>719</v>
      </c>
      <c r="E567" s="50" t="s">
        <v>798</v>
      </c>
      <c r="F567" s="50" t="n">
        <v>1983</v>
      </c>
      <c r="G567" s="51"/>
      <c r="H567" s="52" t="str">
        <f aca="false">SUBSTITUTE(A567," ","_")&amp;"_"&amp;SUBSTITUTE(B567," ","_")&amp;"_"&amp;SUBSTITUTE(C567," ","_")</f>
        <v>DAEWOO_Cielo_1996_-_1999</v>
      </c>
      <c r="I567" s="50" t="n">
        <v>1983</v>
      </c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customFormat="false" ht="18.55" hidden="false" customHeight="false" outlineLevel="0" collapsed="false">
      <c r="A568" s="72" t="s">
        <v>12</v>
      </c>
      <c r="B568" s="50" t="s">
        <v>165</v>
      </c>
      <c r="C568" s="50" t="s">
        <v>166</v>
      </c>
      <c r="D568" s="50" t="s">
        <v>719</v>
      </c>
      <c r="E568" s="50" t="s">
        <v>798</v>
      </c>
      <c r="F568" s="50" t="n">
        <v>1983</v>
      </c>
      <c r="G568" s="51"/>
      <c r="H568" s="52" t="str">
        <f aca="false">SUBSTITUTE(A568," ","_")&amp;"_"&amp;SUBSTITUTE(B568," ","_")&amp;"_"&amp;SUBSTITUTE(C568," ","_")</f>
        <v>DAEWOO_Espero_1995_-_1999</v>
      </c>
      <c r="I568" s="50" t="n">
        <v>1983</v>
      </c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customFormat="false" ht="18.55" hidden="false" customHeight="false" outlineLevel="0" collapsed="false">
      <c r="A569" s="72" t="s">
        <v>12</v>
      </c>
      <c r="B569" s="50" t="s">
        <v>167</v>
      </c>
      <c r="C569" s="50" t="s">
        <v>164</v>
      </c>
      <c r="D569" s="50" t="s">
        <v>728</v>
      </c>
      <c r="E569" s="50" t="s">
        <v>805</v>
      </c>
      <c r="F569" s="50" t="n">
        <v>1995</v>
      </c>
      <c r="G569" s="51"/>
      <c r="H569" s="52" t="str">
        <f aca="false">SUBSTITUTE(A569," ","_")&amp;"_"&amp;SUBSTITUTE(B569," ","_")&amp;"_"&amp;SUBSTITUTE(C569," ","_")</f>
        <v>DAEWOO_Prince_1996_-_1999</v>
      </c>
      <c r="I569" s="50" t="n">
        <v>1995</v>
      </c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customFormat="false" ht="18.55" hidden="false" customHeight="false" outlineLevel="0" collapsed="false">
      <c r="A570" s="72" t="s">
        <v>12</v>
      </c>
      <c r="B570" s="50" t="s">
        <v>168</v>
      </c>
      <c r="C570" s="50" t="s">
        <v>169</v>
      </c>
      <c r="D570" s="50" t="s">
        <v>719</v>
      </c>
      <c r="E570" s="50" t="s">
        <v>798</v>
      </c>
      <c r="F570" s="50" t="n">
        <v>1983</v>
      </c>
      <c r="G570" s="51"/>
      <c r="H570" s="52" t="str">
        <f aca="false">SUBSTITUTE(A570," ","_")&amp;"_"&amp;SUBSTITUTE(B570," ","_")&amp;"_"&amp;SUBSTITUTE(C570," ","_")</f>
        <v>DAEWOO_Racer_1994_-_1999</v>
      </c>
      <c r="I570" s="50" t="n">
        <v>1983</v>
      </c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customFormat="false" ht="18.55" hidden="false" customHeight="false" outlineLevel="0" collapsed="false">
      <c r="A571" s="72" t="s">
        <v>12</v>
      </c>
      <c r="B571" s="50" t="s">
        <v>170</v>
      </c>
      <c r="C571" s="50" t="s">
        <v>171</v>
      </c>
      <c r="D571" s="50" t="s">
        <v>728</v>
      </c>
      <c r="E571" s="50" t="s">
        <v>805</v>
      </c>
      <c r="F571" s="50" t="n">
        <v>1995</v>
      </c>
      <c r="G571" s="51"/>
      <c r="H571" s="52" t="str">
        <f aca="false">SUBSTITUTE(A571," ","_")&amp;"_"&amp;SUBSTITUTE(B571," ","_")&amp;"_"&amp;SUBSTITUTE(C571," ","_")</f>
        <v>DAEWOO_Super_Saloon_1989_-_1999</v>
      </c>
      <c r="I571" s="50" t="n">
        <v>1995</v>
      </c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customFormat="false" ht="18.55" hidden="false" customHeight="false" outlineLevel="0" collapsed="false">
      <c r="A572" s="50"/>
      <c r="B572" s="50"/>
      <c r="C572" s="50"/>
      <c r="D572" s="50"/>
      <c r="E572" s="50"/>
      <c r="F572" s="50"/>
      <c r="G572" s="51"/>
      <c r="H572" s="52" t="str">
        <f aca="false">SUBSTITUTE(A572," ","_")&amp;"_"&amp;SUBSTITUTE(B572," ","_")&amp;"_"&amp;SUBSTITUTE(C572," ","_")</f>
        <v>__</v>
      </c>
      <c r="I572" s="50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customFormat="false" ht="18.55" hidden="false" customHeight="false" outlineLevel="0" collapsed="false">
      <c r="A573" s="51"/>
      <c r="B573" s="51"/>
      <c r="C573" s="51"/>
      <c r="D573" s="51"/>
      <c r="E573" s="51"/>
      <c r="F573" s="51"/>
      <c r="G573" s="51"/>
      <c r="H573" s="52" t="str">
        <f aca="false">SUBSTITUTE(A573," ","_")&amp;"_"&amp;SUBSTITUTE(B573," ","_")&amp;"_"&amp;SUBSTITUTE(C573," ","_")</f>
        <v>__</v>
      </c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customFormat="false" ht="18.55" hidden="false" customHeight="false" outlineLevel="0" collapsed="false">
      <c r="A574" s="72" t="s">
        <v>13</v>
      </c>
      <c r="C574" s="51"/>
      <c r="D574" s="51"/>
      <c r="E574" s="51"/>
      <c r="F574" s="51"/>
      <c r="G574" s="51"/>
      <c r="H574" s="52" t="str">
        <f aca="false">SUBSTITUTE(A574," ","_")&amp;"_"&amp;SUBSTITUTE(B574," ","_")&amp;"_"&amp;SUBSTITUTE(C574," ","_")</f>
        <v>DAIHATSU__</v>
      </c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customFormat="false" ht="18.55" hidden="false" customHeight="false" outlineLevel="0" collapsed="false">
      <c r="A575" s="51"/>
      <c r="B575" s="51"/>
      <c r="C575" s="51"/>
      <c r="D575" s="51"/>
      <c r="E575" s="51"/>
      <c r="F575" s="51"/>
      <c r="G575" s="51"/>
      <c r="H575" s="52" t="str">
        <f aca="false">SUBSTITUTE(A575," ","_")&amp;"_"&amp;SUBSTITUTE(B575," ","_")&amp;"_"&amp;SUBSTITUTE(C575," ","_")</f>
        <v>__</v>
      </c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customFormat="false" ht="18.55" hidden="false" customHeight="false" outlineLevel="0" collapsed="false">
      <c r="A576" s="50" t="s">
        <v>801</v>
      </c>
      <c r="B576" s="50" t="s">
        <v>788</v>
      </c>
      <c r="C576" s="50" t="s">
        <v>790</v>
      </c>
      <c r="D576" s="50" t="s">
        <v>791</v>
      </c>
      <c r="E576" s="50" t="s">
        <v>792</v>
      </c>
      <c r="F576" s="50"/>
      <c r="G576" s="51"/>
      <c r="H576" s="52" t="str">
        <f aca="false">SUBSTITUTE(A576," ","_")&amp;"_"&amp;SUBSTITUTE(B576," ","_")&amp;"_"&amp;SUBSTITUTE(C576," ","_")</f>
        <v>Brand__Make_Year_Model</v>
      </c>
      <c r="I576" s="50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customFormat="false" ht="18.55" hidden="false" customHeight="false" outlineLevel="0" collapsed="false">
      <c r="A577" s="50"/>
      <c r="B577" s="50"/>
      <c r="C577" s="50"/>
      <c r="D577" s="50"/>
      <c r="E577" s="50"/>
      <c r="F577" s="50"/>
      <c r="G577" s="51"/>
      <c r="H577" s="52" t="str">
        <f aca="false">SUBSTITUTE(A577," ","_")&amp;"_"&amp;SUBSTITUTE(B577," ","_")&amp;"_"&amp;SUBSTITUTE(C577," ","_")</f>
        <v>__</v>
      </c>
      <c r="I577" s="50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customFormat="false" ht="18.55" hidden="false" customHeight="false" outlineLevel="0" collapsed="false">
      <c r="A578" s="72" t="s">
        <v>13</v>
      </c>
      <c r="B578" s="50" t="s">
        <v>172</v>
      </c>
      <c r="C578" s="50" t="s">
        <v>173</v>
      </c>
      <c r="D578" s="50" t="s">
        <v>720</v>
      </c>
      <c r="E578" s="50" t="s">
        <v>787</v>
      </c>
      <c r="F578" s="50" t="s">
        <v>842</v>
      </c>
      <c r="G578" s="51"/>
      <c r="H578" s="52" t="str">
        <f aca="false">SUBSTITUTE(A578," ","_")&amp;"_"&amp;SUBSTITUTE(B578," ","_")&amp;"_"&amp;SUBSTITUTE(C578," ","_")</f>
        <v>DAIHATSU_Charade_1991_-_1999</v>
      </c>
      <c r="I578" s="50" t="s">
        <v>842</v>
      </c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customFormat="false" ht="18.55" hidden="false" customHeight="false" outlineLevel="0" collapsed="false">
      <c r="A579" s="72" t="s">
        <v>13</v>
      </c>
      <c r="B579" s="50" t="s">
        <v>174</v>
      </c>
      <c r="C579" s="50" t="s">
        <v>175</v>
      </c>
      <c r="D579" s="50" t="s">
        <v>720</v>
      </c>
      <c r="E579" s="50" t="s">
        <v>787</v>
      </c>
      <c r="F579" s="50" t="s">
        <v>842</v>
      </c>
      <c r="G579" s="51"/>
      <c r="H579" s="52" t="str">
        <f aca="false">SUBSTITUTE(A579," ","_")&amp;"_"&amp;SUBSTITUTE(B579," ","_")&amp;"_"&amp;SUBSTITUTE(C579," ","_")</f>
        <v>DAIHATSU_Feroza_1989_-_on</v>
      </c>
      <c r="I579" s="50" t="s">
        <v>842</v>
      </c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customFormat="false" ht="18.55" hidden="false" customHeight="false" outlineLevel="0" collapsed="false">
      <c r="A580" s="72" t="s">
        <v>13</v>
      </c>
      <c r="B580" s="50" t="s">
        <v>176</v>
      </c>
      <c r="C580" s="50" t="s">
        <v>171</v>
      </c>
      <c r="D580" s="50" t="s">
        <v>720</v>
      </c>
      <c r="E580" s="50" t="s">
        <v>787</v>
      </c>
      <c r="F580" s="50" t="s">
        <v>842</v>
      </c>
      <c r="G580" s="51"/>
      <c r="H580" s="52" t="str">
        <f aca="false">SUBSTITUTE(A580," ","_")&amp;"_"&amp;SUBSTITUTE(B580," ","_")&amp;"_"&amp;SUBSTITUTE(C580," ","_")</f>
        <v>DAIHATSU_Hi_Jet__1989_-_1999</v>
      </c>
      <c r="I580" s="50" t="s">
        <v>842</v>
      </c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customFormat="false" ht="18.55" hidden="false" customHeight="false" outlineLevel="0" collapsed="false">
      <c r="A581" s="50"/>
      <c r="B581" s="50"/>
      <c r="C581" s="50"/>
      <c r="D581" s="50"/>
      <c r="E581" s="50"/>
      <c r="F581" s="50"/>
      <c r="G581" s="51"/>
      <c r="H581" s="52" t="str">
        <f aca="false">SUBSTITUTE(A581," ","_")&amp;"_"&amp;SUBSTITUTE(B581," ","_")&amp;"_"&amp;SUBSTITUTE(C581," ","_")</f>
        <v>__</v>
      </c>
      <c r="I581" s="50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customFormat="false" ht="18.55" hidden="false" customHeight="false" outlineLevel="0" collapsed="false">
      <c r="A582" s="51"/>
      <c r="B582" s="51"/>
      <c r="C582" s="51"/>
      <c r="D582" s="51"/>
      <c r="E582" s="51"/>
      <c r="F582" s="51"/>
      <c r="G582" s="51"/>
      <c r="H582" s="52" t="str">
        <f aca="false">SUBSTITUTE(A582," ","_")&amp;"_"&amp;SUBSTITUTE(B582," ","_")&amp;"_"&amp;SUBSTITUTE(C582," ","_")</f>
        <v>__</v>
      </c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customFormat="false" ht="18.55" hidden="false" customHeight="false" outlineLevel="0" collapsed="false">
      <c r="A583" s="52" t="s">
        <v>14</v>
      </c>
      <c r="B583" s="52"/>
      <c r="C583" s="51"/>
      <c r="D583" s="51"/>
      <c r="E583" s="51"/>
      <c r="F583" s="51"/>
      <c r="G583" s="51"/>
      <c r="H583" s="52" t="str">
        <f aca="false">SUBSTITUTE(A583," ","_")&amp;"_"&amp;SUBSTITUTE(B583," ","_")&amp;"_"&amp;SUBSTITUTE(C583," ","_")</f>
        <v>DODGE__</v>
      </c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customFormat="false" ht="18.55" hidden="false" customHeight="false" outlineLevel="0" collapsed="false">
      <c r="A584" s="51"/>
      <c r="B584" s="51"/>
      <c r="C584" s="51"/>
      <c r="D584" s="51"/>
      <c r="E584" s="51"/>
      <c r="F584" s="51"/>
      <c r="G584" s="51"/>
      <c r="H584" s="52" t="str">
        <f aca="false">SUBSTITUTE(A584," ","_")&amp;"_"&amp;SUBSTITUTE(B584," ","_")&amp;"_"&amp;SUBSTITUTE(C584," ","_")</f>
        <v>__</v>
      </c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customFormat="false" ht="18.55" hidden="false" customHeight="false" outlineLevel="0" collapsed="false">
      <c r="A585" s="50" t="s">
        <v>801</v>
      </c>
      <c r="B585" s="50" t="s">
        <v>788</v>
      </c>
      <c r="C585" s="50" t="s">
        <v>790</v>
      </c>
      <c r="D585" s="50" t="s">
        <v>791</v>
      </c>
      <c r="E585" s="50" t="s">
        <v>792</v>
      </c>
      <c r="F585" s="50"/>
      <c r="G585" s="51"/>
      <c r="H585" s="52" t="str">
        <f aca="false">SUBSTITUTE(A585," ","_")&amp;"_"&amp;SUBSTITUTE(B585," ","_")&amp;"_"&amp;SUBSTITUTE(C585," ","_")</f>
        <v>Brand__Make_Year_Model</v>
      </c>
      <c r="I585" s="50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customFormat="false" ht="18.55" hidden="false" customHeight="false" outlineLevel="0" collapsed="false">
      <c r="A586" s="50"/>
      <c r="B586" s="50"/>
      <c r="C586" s="50"/>
      <c r="D586" s="50"/>
      <c r="E586" s="50"/>
      <c r="F586" s="50"/>
      <c r="G586" s="51"/>
      <c r="H586" s="52" t="str">
        <f aca="false">SUBSTITUTE(A586," ","_")&amp;"_"&amp;SUBSTITUTE(B586," ","_")&amp;"_"&amp;SUBSTITUTE(C586," ","_")</f>
        <v>__</v>
      </c>
      <c r="I586" s="50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customFormat="false" ht="18.55" hidden="false" customHeight="false" outlineLevel="0" collapsed="false">
      <c r="A587" s="52" t="s">
        <v>14</v>
      </c>
      <c r="B587" s="50" t="s">
        <v>177</v>
      </c>
      <c r="C587" s="50" t="s">
        <v>75</v>
      </c>
      <c r="D587" s="50" t="s">
        <v>722</v>
      </c>
      <c r="E587" s="50" t="s">
        <v>722</v>
      </c>
      <c r="F587" s="50" t="s">
        <v>838</v>
      </c>
      <c r="G587" s="51"/>
      <c r="H587" s="52" t="str">
        <f aca="false">SUBSTITUTE(A587," ","_")&amp;"_"&amp;SUBSTITUTE(B587," ","_")&amp;"_"&amp;SUBSTITUTE(C587," ","_")</f>
        <v>DODGE_Caliber_2007_-_on</v>
      </c>
      <c r="I587" s="50" t="s">
        <v>838</v>
      </c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customFormat="false" ht="18.55" hidden="false" customHeight="false" outlineLevel="0" collapsed="false">
      <c r="A588" s="52" t="s">
        <v>14</v>
      </c>
      <c r="B588" s="50" t="s">
        <v>152</v>
      </c>
      <c r="C588" s="50"/>
      <c r="D588" s="50" t="s">
        <v>750</v>
      </c>
      <c r="E588" s="50" t="s">
        <v>750</v>
      </c>
      <c r="F588" s="50"/>
      <c r="G588" s="51"/>
      <c r="H588" s="52" t="str">
        <f aca="false">SUBSTITUTE(A588," ","_")&amp;"_"&amp;SUBSTITUTE(B588," ","_")&amp;"_"&amp;SUBSTITUTE(C588," ","_")</f>
        <v>DODGE_Caravan_</v>
      </c>
      <c r="I588" s="50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customFormat="false" ht="18.55" hidden="false" customHeight="false" outlineLevel="0" collapsed="false">
      <c r="A589" s="52" t="s">
        <v>14</v>
      </c>
      <c r="B589" s="50" t="s">
        <v>178</v>
      </c>
      <c r="C589" s="50"/>
      <c r="D589" s="50" t="s">
        <v>750</v>
      </c>
      <c r="E589" s="50" t="s">
        <v>750</v>
      </c>
      <c r="F589" s="50"/>
      <c r="G589" s="51"/>
      <c r="H589" s="52" t="str">
        <f aca="false">SUBSTITUTE(A589," ","_")&amp;"_"&amp;SUBSTITUTE(B589," ","_")&amp;"_"&amp;SUBSTITUTE(C589," ","_")</f>
        <v>DODGE_Challenger_</v>
      </c>
      <c r="I589" s="50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customFormat="false" ht="18.55" hidden="false" customHeight="false" outlineLevel="0" collapsed="false">
      <c r="A590" s="52" t="s">
        <v>14</v>
      </c>
      <c r="B590" s="50" t="s">
        <v>179</v>
      </c>
      <c r="C590" s="50"/>
      <c r="D590" s="50" t="s">
        <v>750</v>
      </c>
      <c r="E590" s="50" t="s">
        <v>750</v>
      </c>
      <c r="F590" s="50"/>
      <c r="G590" s="51"/>
      <c r="H590" s="52" t="str">
        <f aca="false">SUBSTITUTE(A590," ","_")&amp;"_"&amp;SUBSTITUTE(B590," ","_")&amp;"_"&amp;SUBSTITUTE(C590," ","_")</f>
        <v>DODGE_Charger_</v>
      </c>
      <c r="I590" s="50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customFormat="false" ht="18.55" hidden="false" customHeight="false" outlineLevel="0" collapsed="false">
      <c r="A591" s="52" t="s">
        <v>14</v>
      </c>
      <c r="B591" s="50" t="s">
        <v>153</v>
      </c>
      <c r="C591" s="50"/>
      <c r="D591" s="50" t="s">
        <v>747</v>
      </c>
      <c r="E591" s="50" t="s">
        <v>747</v>
      </c>
      <c r="F591" s="50"/>
      <c r="G591" s="51"/>
      <c r="H591" s="52" t="str">
        <f aca="false">SUBSTITUTE(A591," ","_")&amp;"_"&amp;SUBSTITUTE(B591," ","_")&amp;"_"&amp;SUBSTITUTE(C591," ","_")</f>
        <v>DODGE_Dakota_</v>
      </c>
      <c r="I591" s="50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customFormat="false" ht="18.55" hidden="false" customHeight="false" outlineLevel="0" collapsed="false">
      <c r="A592" s="52" t="s">
        <v>14</v>
      </c>
      <c r="B592" s="50" t="s">
        <v>154</v>
      </c>
      <c r="C592" s="50"/>
      <c r="D592" s="50" t="s">
        <v>747</v>
      </c>
      <c r="E592" s="50" t="s">
        <v>747</v>
      </c>
      <c r="F592" s="50"/>
      <c r="G592" s="51"/>
      <c r="H592" s="52" t="str">
        <f aca="false">SUBSTITUTE(A592," ","_")&amp;"_"&amp;SUBSTITUTE(B592," ","_")&amp;"_"&amp;SUBSTITUTE(C592," ","_")</f>
        <v>DODGE_Durango_</v>
      </c>
      <c r="I592" s="50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customFormat="false" ht="18.55" hidden="false" customHeight="false" outlineLevel="0" collapsed="false">
      <c r="A593" s="52" t="s">
        <v>14</v>
      </c>
      <c r="B593" s="50" t="s">
        <v>180</v>
      </c>
      <c r="C593" s="50"/>
      <c r="D593" s="50" t="s">
        <v>750</v>
      </c>
      <c r="E593" s="50" t="s">
        <v>750</v>
      </c>
      <c r="F593" s="50"/>
      <c r="G593" s="51"/>
      <c r="H593" s="52" t="str">
        <f aca="false">SUBSTITUTE(A593," ","_")&amp;"_"&amp;SUBSTITUTE(B593," ","_")&amp;"_"&amp;SUBSTITUTE(C593," ","_")</f>
        <v>DODGE_Journey__</v>
      </c>
      <c r="I593" s="50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customFormat="false" ht="18.55" hidden="false" customHeight="false" outlineLevel="0" collapsed="false">
      <c r="A594" s="52" t="s">
        <v>14</v>
      </c>
      <c r="B594" s="50" t="s">
        <v>181</v>
      </c>
      <c r="C594" s="50"/>
      <c r="D594" s="50" t="s">
        <v>750</v>
      </c>
      <c r="E594" s="50" t="s">
        <v>750</v>
      </c>
      <c r="F594" s="50"/>
      <c r="G594" s="51"/>
      <c r="H594" s="52" t="str">
        <f aca="false">SUBSTITUTE(A594," ","_")&amp;"_"&amp;SUBSTITUTE(B594," ","_")&amp;"_"&amp;SUBSTITUTE(C594," ","_")</f>
        <v>DODGE_Magnum_</v>
      </c>
      <c r="I594" s="50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customFormat="false" ht="18.55" hidden="false" customHeight="false" outlineLevel="0" collapsed="false">
      <c r="A595" s="52" t="s">
        <v>14</v>
      </c>
      <c r="B595" s="50" t="s">
        <v>182</v>
      </c>
      <c r="C595" s="50"/>
      <c r="D595" s="50" t="s">
        <v>750</v>
      </c>
      <c r="E595" s="50" t="s">
        <v>750</v>
      </c>
      <c r="F595" s="50"/>
      <c r="G595" s="51"/>
      <c r="H595" s="52" t="str">
        <f aca="false">SUBSTITUTE(A595," ","_")&amp;"_"&amp;SUBSTITUTE(B595," ","_")&amp;"_"&amp;SUBSTITUTE(C595," ","_")</f>
        <v>DODGE_Viper_</v>
      </c>
      <c r="I595" s="50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customFormat="false" ht="18.55" hidden="false" customHeight="false" outlineLevel="0" collapsed="false">
      <c r="A596" s="52" t="s">
        <v>14</v>
      </c>
      <c r="B596" s="50" t="s">
        <v>183</v>
      </c>
      <c r="C596" s="50"/>
      <c r="D596" s="50" t="s">
        <v>750</v>
      </c>
      <c r="E596" s="50" t="s">
        <v>750</v>
      </c>
      <c r="F596" s="50"/>
      <c r="G596" s="51"/>
      <c r="H596" s="52" t="str">
        <f aca="false">SUBSTITUTE(A596," ","_")&amp;"_"&amp;SUBSTITUTE(B596," ","_")&amp;"_"&amp;SUBSTITUTE(C596," ","_")</f>
        <v>DODGE_Neon_</v>
      </c>
      <c r="I596" s="50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customFormat="false" ht="18.55" hidden="false" customHeight="false" outlineLevel="0" collapsed="false">
      <c r="A597" s="50"/>
      <c r="B597" s="50"/>
      <c r="C597" s="50"/>
      <c r="D597" s="50"/>
      <c r="E597" s="50"/>
      <c r="F597" s="50"/>
      <c r="G597" s="51"/>
      <c r="H597" s="52" t="str">
        <f aca="false">SUBSTITUTE(A597," ","_")&amp;"_"&amp;SUBSTITUTE(B597," ","_")&amp;"_"&amp;SUBSTITUTE(C597," ","_")</f>
        <v>__</v>
      </c>
      <c r="I597" s="50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customFormat="false" ht="18.55" hidden="false" customHeight="false" outlineLevel="0" collapsed="false">
      <c r="A598" s="51"/>
      <c r="B598" s="51"/>
      <c r="C598" s="51"/>
      <c r="D598" s="51"/>
      <c r="E598" s="51"/>
      <c r="F598" s="51"/>
      <c r="G598" s="51"/>
      <c r="H598" s="52" t="str">
        <f aca="false">SUBSTITUTE(A598," ","_")&amp;"_"&amp;SUBSTITUTE(B598," ","_")&amp;"_"&amp;SUBSTITUTE(C598," ","_")</f>
        <v>__</v>
      </c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customFormat="false" ht="18.55" hidden="false" customHeight="false" outlineLevel="0" collapsed="false">
      <c r="A599" s="52" t="s">
        <v>10</v>
      </c>
      <c r="B599" s="52"/>
      <c r="C599" s="51"/>
      <c r="D599" s="51"/>
      <c r="E599" s="51"/>
      <c r="F599" s="51"/>
      <c r="G599" s="51"/>
      <c r="H599" s="52" t="str">
        <f aca="false">SUBSTITUTE(A599," ","_")&amp;"_"&amp;SUBSTITUTE(B599," ","_")&amp;"_"&amp;SUBSTITUTE(C599," ","_")</f>
        <v>CHEVROLET__</v>
      </c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customFormat="false" ht="18.55" hidden="false" customHeight="false" outlineLevel="0" collapsed="false">
      <c r="A600" s="51"/>
      <c r="B600" s="51"/>
      <c r="C600" s="51"/>
      <c r="D600" s="51"/>
      <c r="E600" s="51"/>
      <c r="F600" s="51"/>
      <c r="G600" s="51"/>
      <c r="H600" s="52" t="str">
        <f aca="false">SUBSTITUTE(A600," ","_")&amp;"_"&amp;SUBSTITUTE(B600," ","_")&amp;"_"&amp;SUBSTITUTE(C600," ","_")</f>
        <v>__</v>
      </c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customFormat="false" ht="18.55" hidden="false" customHeight="false" outlineLevel="0" collapsed="false">
      <c r="A601" s="50" t="s">
        <v>801</v>
      </c>
      <c r="B601" s="50" t="s">
        <v>788</v>
      </c>
      <c r="C601" s="50" t="s">
        <v>790</v>
      </c>
      <c r="D601" s="50" t="s">
        <v>791</v>
      </c>
      <c r="E601" s="50" t="s">
        <v>792</v>
      </c>
      <c r="F601" s="50"/>
      <c r="G601" s="51"/>
      <c r="H601" s="52" t="str">
        <f aca="false">SUBSTITUTE(A601," ","_")&amp;"_"&amp;SUBSTITUTE(B601," ","_")&amp;"_"&amp;SUBSTITUTE(C601," ","_")</f>
        <v>Brand__Make_Year_Model</v>
      </c>
      <c r="I601" s="50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customFormat="false" ht="18.55" hidden="false" customHeight="false" outlineLevel="0" collapsed="false">
      <c r="A602" s="50"/>
      <c r="B602" s="50"/>
      <c r="C602" s="50"/>
      <c r="D602" s="50"/>
      <c r="E602" s="50"/>
      <c r="F602" s="50"/>
      <c r="G602" s="51"/>
      <c r="H602" s="52" t="str">
        <f aca="false">SUBSTITUTE(A602," ","_")&amp;"_"&amp;SUBSTITUTE(B602," ","_")&amp;"_"&amp;SUBSTITUTE(C602," ","_")</f>
        <v>__</v>
      </c>
      <c r="I602" s="50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customFormat="false" ht="18.55" hidden="false" customHeight="false" outlineLevel="0" collapsed="false">
      <c r="A603" s="52" t="s">
        <v>10</v>
      </c>
      <c r="B603" s="50" t="s">
        <v>116</v>
      </c>
      <c r="C603" s="50" t="n">
        <v>2004</v>
      </c>
      <c r="D603" s="50" t="s">
        <v>726</v>
      </c>
      <c r="E603" s="50" t="s">
        <v>765</v>
      </c>
      <c r="F603" s="50"/>
      <c r="G603" s="51"/>
      <c r="H603" s="52" t="str">
        <f aca="false">SUBSTITUTE(A603," ","_")&amp;"_"&amp;SUBSTITUTE(B603," ","_")&amp;"_"&amp;SUBSTITUTE(C603," ","_")</f>
        <v>CHEVROLET_Aveo_1.2L_MT_(Hatchback)_2004</v>
      </c>
      <c r="I603" s="50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customFormat="false" ht="18.55" hidden="false" customHeight="false" outlineLevel="0" collapsed="false">
      <c r="A604" s="52" t="s">
        <v>10</v>
      </c>
      <c r="B604" s="50" t="s">
        <v>117</v>
      </c>
      <c r="C604" s="50"/>
      <c r="D604" s="50" t="s">
        <v>726</v>
      </c>
      <c r="E604" s="50" t="s">
        <v>765</v>
      </c>
      <c r="F604" s="50"/>
      <c r="G604" s="51"/>
      <c r="H604" s="52" t="str">
        <f aca="false">SUBSTITUTE(A604," ","_")&amp;"_"&amp;SUBSTITUTE(B604," ","_")&amp;"_"&amp;SUBSTITUTE(C604," ","_")</f>
        <v>CHEVROLET_Aveo_1.2LS_AT_(Hatchback)_</v>
      </c>
      <c r="I604" s="50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customFormat="false" ht="18.55" hidden="false" customHeight="false" outlineLevel="0" collapsed="false">
      <c r="A605" s="52" t="s">
        <v>10</v>
      </c>
      <c r="B605" s="50" t="s">
        <v>118</v>
      </c>
      <c r="C605" s="50"/>
      <c r="D605" s="50" t="s">
        <v>726</v>
      </c>
      <c r="E605" s="50" t="s">
        <v>765</v>
      </c>
      <c r="F605" s="50"/>
      <c r="G605" s="51"/>
      <c r="H605" s="52" t="str">
        <f aca="false">SUBSTITUTE(A605," ","_")&amp;"_"&amp;SUBSTITUTE(B605," ","_")&amp;"_"&amp;SUBSTITUTE(C605," ","_")</f>
        <v>CHEVROLET_Aveo_1.2LS_MT_(Hatchback)_</v>
      </c>
      <c r="I605" s="50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customFormat="false" ht="18.55" hidden="false" customHeight="false" outlineLevel="0" collapsed="false">
      <c r="A606" s="52" t="s">
        <v>10</v>
      </c>
      <c r="B606" s="50" t="s">
        <v>119</v>
      </c>
      <c r="C606" s="50"/>
      <c r="D606" s="50" t="s">
        <v>726</v>
      </c>
      <c r="E606" s="50" t="s">
        <v>765</v>
      </c>
      <c r="F606" s="50"/>
      <c r="G606" s="51"/>
      <c r="H606" s="52" t="str">
        <f aca="false">SUBSTITUTE(A606," ","_")&amp;"_"&amp;SUBSTITUTE(B606," ","_")&amp;"_"&amp;SUBSTITUTE(C606," ","_")</f>
        <v>CHEVROLET_Aveo_1.4_Sedan_AT_</v>
      </c>
      <c r="I606" s="50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customFormat="false" ht="18.55" hidden="false" customHeight="false" outlineLevel="0" collapsed="false">
      <c r="A607" s="52" t="s">
        <v>10</v>
      </c>
      <c r="B607" s="50" t="s">
        <v>120</v>
      </c>
      <c r="C607" s="50"/>
      <c r="D607" s="50" t="s">
        <v>726</v>
      </c>
      <c r="E607" s="50" t="s">
        <v>765</v>
      </c>
      <c r="F607" s="50"/>
      <c r="G607" s="51"/>
      <c r="H607" s="52" t="str">
        <f aca="false">SUBSTITUTE(A607," ","_")&amp;"_"&amp;SUBSTITUTE(B607," ","_")&amp;"_"&amp;SUBSTITUTE(C607," ","_")</f>
        <v>CHEVROLET_Aveo_1.4_Sedan_MT_</v>
      </c>
      <c r="I607" s="50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customFormat="false" ht="18.55" hidden="false" customHeight="false" outlineLevel="0" collapsed="false">
      <c r="A608" s="52" t="s">
        <v>10</v>
      </c>
      <c r="B608" s="50" t="s">
        <v>121</v>
      </c>
      <c r="C608" s="50" t="n">
        <v>2016</v>
      </c>
      <c r="D608" s="50" t="s">
        <v>724</v>
      </c>
      <c r="E608" s="50" t="s">
        <v>724</v>
      </c>
      <c r="F608" s="50"/>
      <c r="G608" s="51"/>
      <c r="H608" s="52" t="str">
        <f aca="false">SUBSTITUTE(A608," ","_")&amp;"_"&amp;SUBSTITUTE(B608," ","_")&amp;"_"&amp;SUBSTITUTE(C608," ","_")</f>
        <v>CHEVROLET_Sail_2016</v>
      </c>
      <c r="I608" s="50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customFormat="false" ht="18.55" hidden="false" customHeight="false" outlineLevel="0" collapsed="false">
      <c r="A609" s="52" t="s">
        <v>10</v>
      </c>
      <c r="B609" s="50" t="s">
        <v>122</v>
      </c>
      <c r="C609" s="50"/>
      <c r="D609" s="50" t="s">
        <v>726</v>
      </c>
      <c r="E609" s="50" t="s">
        <v>726</v>
      </c>
      <c r="F609" s="50"/>
      <c r="G609" s="51"/>
      <c r="H609" s="52" t="str">
        <f aca="false">SUBSTITUTE(A609," ","_")&amp;"_"&amp;SUBSTITUTE(B609," ","_")&amp;"_"&amp;SUBSTITUTE(C609," ","_")</f>
        <v>CHEVROLET_Camaro_2LT_3.6V6_/_25S_6.2V8_</v>
      </c>
      <c r="I609" s="50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customFormat="false" ht="18.55" hidden="false" customHeight="false" outlineLevel="0" collapsed="false">
      <c r="A610" s="52" t="s">
        <v>10</v>
      </c>
      <c r="B610" s="50" t="s">
        <v>123</v>
      </c>
      <c r="C610" s="50"/>
      <c r="D610" s="50" t="s">
        <v>751</v>
      </c>
      <c r="E610" s="50" t="s">
        <v>751</v>
      </c>
      <c r="F610" s="50"/>
      <c r="G610" s="51"/>
      <c r="H610" s="52" t="str">
        <f aca="false">SUBSTITUTE(A610," ","_")&amp;"_"&amp;SUBSTITUTE(B610," ","_")&amp;"_"&amp;SUBSTITUTE(C610," ","_")</f>
        <v>CHEVROLET_Captiva_2.0_CRDi_AT_4x2_CUV_</v>
      </c>
      <c r="I610" s="50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customFormat="false" ht="18.55" hidden="false" customHeight="false" outlineLevel="0" collapsed="false">
      <c r="A611" s="52" t="s">
        <v>10</v>
      </c>
      <c r="B611" s="50" t="s">
        <v>124</v>
      </c>
      <c r="C611" s="50"/>
      <c r="D611" s="50" t="s">
        <v>751</v>
      </c>
      <c r="E611" s="50" t="s">
        <v>751</v>
      </c>
      <c r="F611" s="50"/>
      <c r="G611" s="51"/>
      <c r="H611" s="52" t="str">
        <f aca="false">SUBSTITUTE(A611," ","_")&amp;"_"&amp;SUBSTITUTE(B611," ","_")&amp;"_"&amp;SUBSTITUTE(C611," ","_")</f>
        <v>CHEVROLET_Captiva_2.0_CRDi_AT_4x4_CUV_</v>
      </c>
      <c r="I611" s="50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customFormat="false" ht="18.55" hidden="false" customHeight="false" outlineLevel="0" collapsed="false">
      <c r="A612" s="52" t="s">
        <v>10</v>
      </c>
      <c r="B612" s="50" t="s">
        <v>125</v>
      </c>
      <c r="C612" s="50"/>
      <c r="D612" s="50" t="s">
        <v>751</v>
      </c>
      <c r="E612" s="50" t="s">
        <v>751</v>
      </c>
      <c r="F612" s="50"/>
      <c r="G612" s="51"/>
      <c r="H612" s="52" t="str">
        <f aca="false">SUBSTITUTE(A612," ","_")&amp;"_"&amp;SUBSTITUTE(B612," ","_")&amp;"_"&amp;SUBSTITUTE(C612," ","_")</f>
        <v>CHEVROLET_Captiva_2.0_Gas_AT_4x2_CUV_</v>
      </c>
      <c r="I612" s="50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customFormat="false" ht="18.55" hidden="false" customHeight="false" outlineLevel="0" collapsed="false">
      <c r="A613" s="52" t="s">
        <v>10</v>
      </c>
      <c r="B613" s="50" t="s">
        <v>126</v>
      </c>
      <c r="C613" s="50" t="s">
        <v>75</v>
      </c>
      <c r="D613" s="50" t="s">
        <v>751</v>
      </c>
      <c r="E613" s="50" t="s">
        <v>751</v>
      </c>
      <c r="F613" s="50"/>
      <c r="G613" s="51"/>
      <c r="H613" s="52" t="str">
        <f aca="false">SUBSTITUTE(A613," ","_")&amp;"_"&amp;SUBSTITUTE(B613," ","_")&amp;"_"&amp;SUBSTITUTE(C613," ","_")</f>
        <v>CHEVROLET_Captiva_2.0_Gas_AT_4x4_CUV_2007_-_on</v>
      </c>
      <c r="I613" s="50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customFormat="false" ht="18.55" hidden="false" customHeight="false" outlineLevel="0" collapsed="false">
      <c r="A614" s="52" t="s">
        <v>10</v>
      </c>
      <c r="B614" s="50" t="s">
        <v>127</v>
      </c>
      <c r="C614" s="50"/>
      <c r="D614" s="50" t="s">
        <v>752</v>
      </c>
      <c r="E614" s="50" t="s">
        <v>822</v>
      </c>
      <c r="F614" s="50"/>
      <c r="G614" s="51"/>
      <c r="H614" s="52" t="str">
        <f aca="false">SUBSTITUTE(A614," ","_")&amp;"_"&amp;SUBSTITUTE(B614," ","_")&amp;"_"&amp;SUBSTITUTE(C614," ","_")</f>
        <v>CHEVROLET_Colorado_(2.5/2.8CRDi)_</v>
      </c>
      <c r="I614" s="50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customFormat="false" ht="18.55" hidden="false" customHeight="false" outlineLevel="0" collapsed="false">
      <c r="A615" s="52" t="s">
        <v>10</v>
      </c>
      <c r="B615" s="50" t="s">
        <v>128</v>
      </c>
      <c r="C615" s="50"/>
      <c r="D615" s="50" t="s">
        <v>752</v>
      </c>
      <c r="E615" s="50" t="s">
        <v>752</v>
      </c>
      <c r="F615" s="50" t="n">
        <v>2004</v>
      </c>
      <c r="G615" s="51"/>
      <c r="H615" s="52" t="str">
        <f aca="false">SUBSTITUTE(A615," ","_")&amp;"_"&amp;SUBSTITUTE(B615," ","_")&amp;"_"&amp;SUBSTITUTE(C615," ","_")</f>
        <v>CHEVROLET_Cruze_2.0_CRDi_</v>
      </c>
      <c r="I615" s="50" t="n">
        <v>2004</v>
      </c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customFormat="false" ht="18.55" hidden="false" customHeight="false" outlineLevel="0" collapsed="false">
      <c r="A616" s="52" t="s">
        <v>10</v>
      </c>
      <c r="B616" s="50" t="s">
        <v>129</v>
      </c>
      <c r="C616" s="50" t="n">
        <v>2010</v>
      </c>
      <c r="D616" s="50" t="s">
        <v>726</v>
      </c>
      <c r="E616" s="50" t="s">
        <v>726</v>
      </c>
      <c r="F616" s="50"/>
      <c r="G616" s="51"/>
      <c r="H616" s="52" t="str">
        <f aca="false">SUBSTITUTE(A616," ","_")&amp;"_"&amp;SUBSTITUTE(B616," ","_")&amp;"_"&amp;SUBSTITUTE(C616," ","_")</f>
        <v>CHEVROLET_Cruze_A/T_Gas_2010</v>
      </c>
      <c r="I616" s="50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customFormat="false" ht="18.55" hidden="false" customHeight="false" outlineLevel="0" collapsed="false">
      <c r="A617" s="52" t="s">
        <v>10</v>
      </c>
      <c r="B617" s="50" t="s">
        <v>130</v>
      </c>
      <c r="C617" s="50" t="s">
        <v>131</v>
      </c>
      <c r="D617" s="50" t="s">
        <v>750</v>
      </c>
      <c r="E617" s="50" t="s">
        <v>750</v>
      </c>
      <c r="F617" s="50"/>
      <c r="G617" s="51"/>
      <c r="H617" s="52" t="str">
        <f aca="false">SUBSTITUTE(A617," ","_")&amp;"_"&amp;SUBSTITUTE(B617," ","_")&amp;"_"&amp;SUBSTITUTE(C617," ","_")</f>
        <v>CHEVROLET_Hummer_(H1/H2/H3)_2000_-_2010_</v>
      </c>
      <c r="I617" s="50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customFormat="false" ht="18.55" hidden="false" customHeight="false" outlineLevel="0" collapsed="false">
      <c r="A618" s="52" t="s">
        <v>10</v>
      </c>
      <c r="B618" s="50" t="s">
        <v>132</v>
      </c>
      <c r="C618" s="50" t="n">
        <v>2014</v>
      </c>
      <c r="D618" s="50" t="s">
        <v>726</v>
      </c>
      <c r="E618" s="50" t="s">
        <v>765</v>
      </c>
      <c r="F618" s="50"/>
      <c r="G618" s="51"/>
      <c r="H618" s="52" t="str">
        <f aca="false">SUBSTITUTE(A618," ","_")&amp;"_"&amp;SUBSTITUTE(B618," ","_")&amp;"_"&amp;SUBSTITUTE(C618," ","_")</f>
        <v>CHEVROLET_Malibu_2.4L_2014</v>
      </c>
      <c r="I618" s="50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customFormat="false" ht="18.55" hidden="false" customHeight="false" outlineLevel="0" collapsed="false">
      <c r="A619" s="52" t="s">
        <v>10</v>
      </c>
      <c r="B619" s="50" t="s">
        <v>133</v>
      </c>
      <c r="C619" s="50"/>
      <c r="D619" s="50" t="s">
        <v>726</v>
      </c>
      <c r="E619" s="50" t="s">
        <v>765</v>
      </c>
      <c r="F619" s="50"/>
      <c r="G619" s="51"/>
      <c r="H619" s="52" t="str">
        <f aca="false">SUBSTITUTE(A619," ","_")&amp;"_"&amp;SUBSTITUTE(B619," ","_")&amp;"_"&amp;SUBSTITUTE(C619," ","_")</f>
        <v>CHEVROLET_Optra_1.6_LS_Sedan_AT_</v>
      </c>
      <c r="I619" s="50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customFormat="false" ht="18.55" hidden="false" customHeight="false" outlineLevel="0" collapsed="false">
      <c r="A620" s="52" t="s">
        <v>10</v>
      </c>
      <c r="B620" s="50" t="s">
        <v>134</v>
      </c>
      <c r="C620" s="50" t="s">
        <v>135</v>
      </c>
      <c r="D620" s="50" t="s">
        <v>726</v>
      </c>
      <c r="E620" s="50" t="s">
        <v>765</v>
      </c>
      <c r="F620" s="50"/>
      <c r="G620" s="51"/>
      <c r="H620" s="52" t="str">
        <f aca="false">SUBSTITUTE(A620," ","_")&amp;"_"&amp;SUBSTITUTE(B620," ","_")&amp;"_"&amp;SUBSTITUTE(C620," ","_")</f>
        <v>CHEVROLET_Optra_1.6_LS_Sedan_MT_2003_-_on</v>
      </c>
      <c r="I620" s="50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customFormat="false" ht="18.55" hidden="false" customHeight="false" outlineLevel="0" collapsed="false">
      <c r="A621" s="52" t="s">
        <v>10</v>
      </c>
      <c r="B621" s="50" t="s">
        <v>136</v>
      </c>
      <c r="C621" s="50"/>
      <c r="D621" s="50" t="s">
        <v>726</v>
      </c>
      <c r="E621" s="50" t="s">
        <v>765</v>
      </c>
      <c r="F621" s="50"/>
      <c r="G621" s="51"/>
      <c r="H621" s="52" t="str">
        <f aca="false">SUBSTITUTE(A621," ","_")&amp;"_"&amp;SUBSTITUTE(B621," ","_")&amp;"_"&amp;SUBSTITUTE(C621," ","_")</f>
        <v>CHEVROLET_Optra_1.6_LS_Wagon_AT_</v>
      </c>
      <c r="I621" s="50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customFormat="false" ht="18.55" hidden="false" customHeight="false" outlineLevel="0" collapsed="false">
      <c r="A622" s="52" t="s">
        <v>10</v>
      </c>
      <c r="B622" s="50" t="s">
        <v>137</v>
      </c>
      <c r="C622" s="50"/>
      <c r="D622" s="50" t="s">
        <v>726</v>
      </c>
      <c r="E622" s="50" t="s">
        <v>765</v>
      </c>
      <c r="F622" s="50"/>
      <c r="G622" s="51"/>
      <c r="H622" s="52" t="str">
        <f aca="false">SUBSTITUTE(A622," ","_")&amp;"_"&amp;SUBSTITUTE(B622," ","_")&amp;"_"&amp;SUBSTITUTE(C622," ","_")</f>
        <v>CHEVROLET_Optra_1.6_LS_Wagon_MT_</v>
      </c>
      <c r="I622" s="50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customFormat="false" ht="18.55" hidden="false" customHeight="false" outlineLevel="0" collapsed="false">
      <c r="A623" s="52" t="s">
        <v>10</v>
      </c>
      <c r="B623" s="50" t="s">
        <v>138</v>
      </c>
      <c r="C623" s="50"/>
      <c r="D623" s="50" t="s">
        <v>722</v>
      </c>
      <c r="E623" s="50" t="s">
        <v>722</v>
      </c>
      <c r="F623" s="50" t="s">
        <v>838</v>
      </c>
      <c r="G623" s="51"/>
      <c r="H623" s="52" t="str">
        <f aca="false">SUBSTITUTE(A623," ","_")&amp;"_"&amp;SUBSTITUTE(B623," ","_")&amp;"_"&amp;SUBSTITUTE(C623," ","_")</f>
        <v>CHEVROLET_Orlando_</v>
      </c>
      <c r="I623" s="50" t="s">
        <v>838</v>
      </c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customFormat="false" ht="18.55" hidden="false" customHeight="false" outlineLevel="0" collapsed="false">
      <c r="A624" s="52" t="s">
        <v>10</v>
      </c>
      <c r="B624" s="50" t="s">
        <v>139</v>
      </c>
      <c r="C624" s="50"/>
      <c r="D624" s="50" t="s">
        <v>721</v>
      </c>
      <c r="E624" s="50" t="s">
        <v>819</v>
      </c>
      <c r="F624" s="50"/>
      <c r="G624" s="51"/>
      <c r="H624" s="52" t="str">
        <f aca="false">SUBSTITUTE(A624," ","_")&amp;"_"&amp;SUBSTITUTE(B624," ","_")&amp;"_"&amp;SUBSTITUTE(C624," ","_")</f>
        <v>CHEVROLET_Spark_1.0_MT_Hatch_</v>
      </c>
      <c r="I624" s="50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customFormat="false" ht="18.55" hidden="false" customHeight="false" outlineLevel="0" collapsed="false">
      <c r="A625" s="52" t="s">
        <v>10</v>
      </c>
      <c r="B625" s="50" t="s">
        <v>140</v>
      </c>
      <c r="C625" s="50" t="s">
        <v>141</v>
      </c>
      <c r="D625" s="50" t="s">
        <v>726</v>
      </c>
      <c r="E625" s="50" t="s">
        <v>726</v>
      </c>
      <c r="F625" s="50"/>
      <c r="G625" s="51"/>
      <c r="H625" s="52" t="str">
        <f aca="false">SUBSTITUTE(A625," ","_")&amp;"_"&amp;SUBSTITUTE(B625," ","_")&amp;"_"&amp;SUBSTITUTE(C625," ","_")</f>
        <v>CHEVROLET_Sonic_1.4L_4DR/5DR_2012_-_on</v>
      </c>
      <c r="I625" s="50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customFormat="false" ht="18.55" hidden="false" customHeight="false" outlineLevel="0" collapsed="false">
      <c r="A626" s="52" t="s">
        <v>10</v>
      </c>
      <c r="B626" s="50" t="s">
        <v>142</v>
      </c>
      <c r="C626" s="50" t="n">
        <v>2013</v>
      </c>
      <c r="D626" s="50" t="s">
        <v>726</v>
      </c>
      <c r="E626" s="50" t="s">
        <v>726</v>
      </c>
      <c r="F626" s="50"/>
      <c r="G626" s="51"/>
      <c r="H626" s="52" t="str">
        <f aca="false">SUBSTITUTE(A626," ","_")&amp;"_"&amp;SUBSTITUTE(B626," ","_")&amp;"_"&amp;SUBSTITUTE(C626," ","_")</f>
        <v>CHEVROLET_Spin_1.5_LTZ_(Gas)_2013</v>
      </c>
      <c r="I626" s="50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customFormat="false" ht="18.55" hidden="false" customHeight="false" outlineLevel="0" collapsed="false">
      <c r="A627" s="52" t="s">
        <v>10</v>
      </c>
      <c r="B627" s="50" t="s">
        <v>143</v>
      </c>
      <c r="C627" s="50" t="n">
        <v>2013</v>
      </c>
      <c r="D627" s="50" t="s">
        <v>722</v>
      </c>
      <c r="E627" s="50" t="s">
        <v>722</v>
      </c>
      <c r="F627" s="50" t="s">
        <v>838</v>
      </c>
      <c r="G627" s="51"/>
      <c r="H627" s="52" t="str">
        <f aca="false">SUBSTITUTE(A627," ","_")&amp;"_"&amp;SUBSTITUTE(B627," ","_")&amp;"_"&amp;SUBSTITUTE(C627," ","_")</f>
        <v>CHEVROLET_Spin_1.5_LS/LTZ_(Diesel)_2013</v>
      </c>
      <c r="I627" s="50" t="s">
        <v>838</v>
      </c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customFormat="false" ht="18.55" hidden="false" customHeight="false" outlineLevel="0" collapsed="false">
      <c r="A628" s="52" t="s">
        <v>10</v>
      </c>
      <c r="B628" s="50" t="s">
        <v>144</v>
      </c>
      <c r="C628" s="50" t="s">
        <v>75</v>
      </c>
      <c r="D628" s="50" t="s">
        <v>747</v>
      </c>
      <c r="E628" s="50" t="s">
        <v>747</v>
      </c>
      <c r="F628" s="50"/>
      <c r="G628" s="51"/>
      <c r="H628" s="52" t="str">
        <f aca="false">SUBSTITUTE(A628," ","_")&amp;"_"&amp;SUBSTITUTE(B628," ","_")&amp;"_"&amp;SUBSTITUTE(C628," ","_")</f>
        <v>CHEVROLET_Suburvan_5.3_V9_4x2_AT_2007_-_on</v>
      </c>
      <c r="I628" s="50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customFormat="false" ht="18.55" hidden="false" customHeight="false" outlineLevel="0" collapsed="false">
      <c r="A629" s="52" t="s">
        <v>10</v>
      </c>
      <c r="B629" s="50" t="s">
        <v>145</v>
      </c>
      <c r="C629" s="50"/>
      <c r="D629" s="50" t="s">
        <v>750</v>
      </c>
      <c r="E629" s="50" t="s">
        <v>750</v>
      </c>
      <c r="F629" s="50"/>
      <c r="G629" s="51"/>
      <c r="H629" s="52" t="str">
        <f aca="false">SUBSTITUTE(A629," ","_")&amp;"_"&amp;SUBSTITUTE(B629," ","_")&amp;"_"&amp;SUBSTITUTE(C629," ","_")</f>
        <v>CHEVROLET_Tahoe_5.3_V8_4x2_AT_</v>
      </c>
      <c r="I629" s="50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customFormat="false" ht="18.55" hidden="false" customHeight="false" outlineLevel="0" collapsed="false">
      <c r="A630" s="52" t="s">
        <v>10</v>
      </c>
      <c r="B630" s="50" t="s">
        <v>146</v>
      </c>
      <c r="C630" s="50"/>
      <c r="D630" s="50" t="s">
        <v>750</v>
      </c>
      <c r="E630" s="50" t="s">
        <v>750</v>
      </c>
      <c r="F630" s="50"/>
      <c r="G630" s="51"/>
      <c r="H630" s="52" t="str">
        <f aca="false">SUBSTITUTE(A630," ","_")&amp;"_"&amp;SUBSTITUTE(B630," ","_")&amp;"_"&amp;SUBSTITUTE(C630," ","_")</f>
        <v>CHEVROLET_Trailblazer_</v>
      </c>
      <c r="I630" s="50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customFormat="false" ht="18.55" hidden="false" customHeight="false" outlineLevel="0" collapsed="false">
      <c r="A631" s="52" t="s">
        <v>10</v>
      </c>
      <c r="B631" s="50" t="s">
        <v>146</v>
      </c>
      <c r="C631" s="50" t="n">
        <v>2013</v>
      </c>
      <c r="D631" s="50" t="s">
        <v>722</v>
      </c>
      <c r="E631" s="50" t="s">
        <v>722</v>
      </c>
      <c r="F631" s="50" t="s">
        <v>838</v>
      </c>
      <c r="G631" s="51"/>
      <c r="H631" s="52" t="str">
        <f aca="false">SUBSTITUTE(A631," ","_")&amp;"_"&amp;SUBSTITUTE(B631," ","_")&amp;"_"&amp;SUBSTITUTE(C631," ","_")</f>
        <v>CHEVROLET_Trailblazer_2013</v>
      </c>
      <c r="I631" s="50" t="s">
        <v>838</v>
      </c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customFormat="false" ht="18.55" hidden="false" customHeight="false" outlineLevel="0" collapsed="false">
      <c r="A632" s="52" t="s">
        <v>10</v>
      </c>
      <c r="B632" s="50" t="s">
        <v>147</v>
      </c>
      <c r="C632" s="50"/>
      <c r="D632" s="50" t="s">
        <v>750</v>
      </c>
      <c r="E632" s="50" t="s">
        <v>750</v>
      </c>
      <c r="F632" s="50"/>
      <c r="G632" s="51"/>
      <c r="H632" s="52" t="str">
        <f aca="false">SUBSTITUTE(A632," ","_")&amp;"_"&amp;SUBSTITUTE(B632," ","_")&amp;"_"&amp;SUBSTITUTE(C632," ","_")</f>
        <v>CHEVROLET_Traverse_</v>
      </c>
      <c r="I632" s="50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customFormat="false" ht="18.55" hidden="false" customHeight="false" outlineLevel="0" collapsed="false">
      <c r="A633" s="52" t="s">
        <v>10</v>
      </c>
      <c r="B633" s="50" t="s">
        <v>148</v>
      </c>
      <c r="C633" s="50" t="s">
        <v>135</v>
      </c>
      <c r="D633" s="50" t="s">
        <v>750</v>
      </c>
      <c r="E633" s="50" t="s">
        <v>750</v>
      </c>
      <c r="F633" s="50"/>
      <c r="G633" s="51"/>
      <c r="H633" s="52" t="str">
        <f aca="false">SUBSTITUTE(A633," ","_")&amp;"_"&amp;SUBSTITUTE(B633," ","_")&amp;"_"&amp;SUBSTITUTE(C633," ","_")</f>
        <v>CHEVROLET_Venture_2003_-_on</v>
      </c>
      <c r="I633" s="50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customFormat="false" ht="18.55" hidden="false" customHeight="false" outlineLevel="0" collapsed="false">
      <c r="A634" s="52" t="s">
        <v>10</v>
      </c>
      <c r="B634" s="50" t="s">
        <v>149</v>
      </c>
      <c r="C634" s="50"/>
      <c r="D634" s="50" t="s">
        <v>722</v>
      </c>
      <c r="E634" s="50" t="s">
        <v>722</v>
      </c>
      <c r="F634" s="50" t="s">
        <v>838</v>
      </c>
      <c r="G634" s="51"/>
      <c r="H634" s="52" t="str">
        <f aca="false">SUBSTITUTE(A634," ","_")&amp;"_"&amp;SUBSTITUTE(B634," ","_")&amp;"_"&amp;SUBSTITUTE(C634," ","_")</f>
        <v>CHEVROLET_Zafira_</v>
      </c>
      <c r="I634" s="50" t="s">
        <v>838</v>
      </c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customFormat="false" ht="18.55" hidden="false" customHeight="false" outlineLevel="0" collapsed="false">
      <c r="A635" s="52" t="s">
        <v>10</v>
      </c>
      <c r="B635" s="50" t="s">
        <v>145</v>
      </c>
      <c r="C635" s="50"/>
      <c r="D635" s="50" t="s">
        <v>750</v>
      </c>
      <c r="E635" s="50" t="s">
        <v>750</v>
      </c>
      <c r="F635" s="50"/>
      <c r="G635" s="51"/>
      <c r="H635" s="52" t="str">
        <f aca="false">SUBSTITUTE(A635," ","_")&amp;"_"&amp;SUBSTITUTE(B635," ","_")&amp;"_"&amp;SUBSTITUTE(C635," ","_")</f>
        <v>CHEVROLET_Tahoe_5.3_V8_4x2_AT_</v>
      </c>
      <c r="I635" s="50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customFormat="false" ht="18.55" hidden="false" customHeight="false" outlineLevel="0" collapsed="false">
      <c r="A636" s="52" t="s">
        <v>10</v>
      </c>
      <c r="B636" s="50" t="s">
        <v>150</v>
      </c>
      <c r="C636" s="50" t="s">
        <v>75</v>
      </c>
      <c r="D636" s="50" t="s">
        <v>747</v>
      </c>
      <c r="E636" s="50" t="s">
        <v>747</v>
      </c>
      <c r="F636" s="50"/>
      <c r="G636" s="51"/>
      <c r="H636" s="52" t="str">
        <f aca="false">SUBSTITUTE(A636," ","_")&amp;"_"&amp;SUBSTITUTE(B636," ","_")&amp;"_"&amp;SUBSTITUTE(C636," ","_")</f>
        <v>CHEVROLET_Suburvan_5.3_V8_4x2_AT_2007_-_on</v>
      </c>
      <c r="I636" s="50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customFormat="false" ht="18.55" hidden="false" customHeight="false" outlineLevel="0" collapsed="false">
      <c r="A637" s="52" t="s">
        <v>10</v>
      </c>
      <c r="B637" s="50" t="s">
        <v>150</v>
      </c>
      <c r="C637" s="50" t="n">
        <v>2015</v>
      </c>
      <c r="D637" s="50" t="s">
        <v>753</v>
      </c>
      <c r="E637" s="50" t="s">
        <v>823</v>
      </c>
      <c r="F637" s="50"/>
      <c r="G637" s="51"/>
      <c r="H637" s="52" t="str">
        <f aca="false">SUBSTITUTE(A637," ","_")&amp;"_"&amp;SUBSTITUTE(B637," ","_")&amp;"_"&amp;SUBSTITUTE(C637," ","_")</f>
        <v>CHEVROLET_Suburvan_5.3_V8_4x2_AT_2015</v>
      </c>
      <c r="I637" s="50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customFormat="false" ht="18.55" hidden="false" customHeight="false" outlineLevel="0" collapsed="false">
      <c r="A638" s="52" t="s">
        <v>10</v>
      </c>
      <c r="B638" s="50" t="s">
        <v>151</v>
      </c>
      <c r="C638" s="50" t="n">
        <v>2015</v>
      </c>
      <c r="D638" s="50" t="s">
        <v>754</v>
      </c>
      <c r="E638" s="50" t="s">
        <v>824</v>
      </c>
      <c r="F638" s="50"/>
      <c r="G638" s="51"/>
      <c r="H638" s="52" t="str">
        <f aca="false">SUBSTITUTE(A638," ","_")&amp;"_"&amp;SUBSTITUTE(B638," ","_")&amp;"_"&amp;SUBSTITUTE(C638," ","_")</f>
        <v>CHEVROLET_Trax__2015</v>
      </c>
      <c r="I638" s="50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customFormat="false" ht="18.55" hidden="false" customHeight="false" outlineLevel="0" collapsed="false">
      <c r="A639" s="50"/>
      <c r="B639" s="50"/>
      <c r="C639" s="50"/>
      <c r="D639" s="50"/>
      <c r="E639" s="50"/>
      <c r="F639" s="50"/>
      <c r="G639" s="51"/>
      <c r="H639" s="52" t="str">
        <f aca="false">SUBSTITUTE(A639," ","_")&amp;"_"&amp;SUBSTITUTE(B639," ","_")&amp;"_"&amp;SUBSTITUTE(C639," ","_")</f>
        <v>__</v>
      </c>
      <c r="I639" s="50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customFormat="false" ht="18.55" hidden="false" customHeight="false" outlineLevel="0" collapsed="false">
      <c r="A640" s="51"/>
      <c r="B640" s="51"/>
      <c r="C640" s="51"/>
      <c r="D640" s="51"/>
      <c r="E640" s="51"/>
      <c r="F640" s="51"/>
      <c r="G640" s="51"/>
      <c r="H640" s="52" t="str">
        <f aca="false">SUBSTITUTE(A640," ","_")&amp;"_"&amp;SUBSTITUTE(B640," ","_")&amp;"_"&amp;SUBSTITUTE(C640," ","_")</f>
        <v>__</v>
      </c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customFormat="false" ht="18.55" hidden="false" customHeight="false" outlineLevel="0" collapsed="false">
      <c r="A641" s="52" t="s">
        <v>7</v>
      </c>
      <c r="B641" s="52"/>
      <c r="C641" s="51"/>
      <c r="D641" s="51"/>
      <c r="E641" s="51"/>
      <c r="F641" s="51"/>
      <c r="G641" s="51"/>
      <c r="H641" s="52" t="str">
        <f aca="false">SUBSTITUTE(A641," ","_")&amp;"_"&amp;SUBSTITUTE(B641," ","_")&amp;"_"&amp;SUBSTITUTE(C641," ","_")</f>
        <v>BMW__</v>
      </c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customFormat="false" ht="18.55" hidden="false" customHeight="false" outlineLevel="0" collapsed="false">
      <c r="A642" s="51"/>
      <c r="B642" s="51"/>
      <c r="C642" s="51"/>
      <c r="D642" s="51"/>
      <c r="E642" s="51"/>
      <c r="F642" s="51"/>
      <c r="G642" s="51"/>
      <c r="H642" s="52" t="str">
        <f aca="false">SUBSTITUTE(A642," ","_")&amp;"_"&amp;SUBSTITUTE(B642," ","_")&amp;"_"&amp;SUBSTITUTE(C642," ","_")</f>
        <v>__</v>
      </c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customFormat="false" ht="18.55" hidden="false" customHeight="false" outlineLevel="0" collapsed="false">
      <c r="A643" s="50" t="s">
        <v>801</v>
      </c>
      <c r="B643" s="50" t="s">
        <v>788</v>
      </c>
      <c r="C643" s="50" t="s">
        <v>790</v>
      </c>
      <c r="D643" s="50" t="s">
        <v>791</v>
      </c>
      <c r="E643" s="50" t="s">
        <v>792</v>
      </c>
      <c r="F643" s="50"/>
      <c r="G643" s="51"/>
      <c r="H643" s="52" t="str">
        <f aca="false">SUBSTITUTE(A643," ","_")&amp;"_"&amp;SUBSTITUTE(B643," ","_")&amp;"_"&amp;SUBSTITUTE(C643," ","_")</f>
        <v>Brand__Make_Year_Model</v>
      </c>
      <c r="I643" s="50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customFormat="false" ht="18.55" hidden="false" customHeight="false" outlineLevel="0" collapsed="false">
      <c r="A644" s="50"/>
      <c r="B644" s="50"/>
      <c r="C644" s="50"/>
      <c r="D644" s="50"/>
      <c r="E644" s="55"/>
      <c r="F644" s="55"/>
      <c r="G644" s="51"/>
      <c r="H644" s="52" t="str">
        <f aca="false">SUBSTITUTE(A644," ","_")&amp;"_"&amp;SUBSTITUTE(B644," ","_")&amp;"_"&amp;SUBSTITUTE(C644," ","_")</f>
        <v>__</v>
      </c>
      <c r="I644" s="55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customFormat="false" ht="18.55" hidden="false" customHeight="false" outlineLevel="0" collapsed="false">
      <c r="A645" s="52" t="s">
        <v>7</v>
      </c>
      <c r="B645" s="50" t="s">
        <v>86</v>
      </c>
      <c r="C645" s="50" t="s">
        <v>87</v>
      </c>
      <c r="D645" s="57" t="s">
        <v>722</v>
      </c>
      <c r="E645" s="55"/>
      <c r="F645" s="55" t="n">
        <v>2004</v>
      </c>
      <c r="G645" s="51"/>
      <c r="H645" s="52" t="str">
        <f aca="false">SUBSTITUTE(A645," ","_")&amp;"_"&amp;SUBSTITUTE(B645," ","_")&amp;"_"&amp;SUBSTITUTE(C645," ","_")</f>
        <v>BMW_316i/320i/325i/328i_1991_-_on</v>
      </c>
      <c r="I645" s="55" t="n">
        <v>2004</v>
      </c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customFormat="false" ht="18.55" hidden="false" customHeight="false" outlineLevel="0" collapsed="false">
      <c r="A646" s="52" t="s">
        <v>7</v>
      </c>
      <c r="B646" s="50" t="s">
        <v>88</v>
      </c>
      <c r="C646" s="50"/>
      <c r="D646" s="57" t="s">
        <v>724</v>
      </c>
      <c r="E646" s="60"/>
      <c r="F646" s="60"/>
      <c r="G646" s="51"/>
      <c r="H646" s="52" t="str">
        <f aca="false">SUBSTITUTE(A646," ","_")&amp;"_"&amp;SUBSTITUTE(B646," ","_")&amp;"_"&amp;SUBSTITUTE(C646," ","_")</f>
        <v>BMW_1_Series_</v>
      </c>
      <c r="I646" s="60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customFormat="false" ht="18.55" hidden="false" customHeight="false" outlineLevel="0" collapsed="false">
      <c r="A647" s="52" t="s">
        <v>7</v>
      </c>
      <c r="B647" s="50" t="s">
        <v>89</v>
      </c>
      <c r="C647" s="50"/>
      <c r="D647" s="57" t="s">
        <v>722</v>
      </c>
      <c r="E647" s="60"/>
      <c r="F647" s="60" t="n">
        <v>2004</v>
      </c>
      <c r="G647" s="51"/>
      <c r="H647" s="52" t="str">
        <f aca="false">SUBSTITUTE(A647," ","_")&amp;"_"&amp;SUBSTITUTE(B647," ","_")&amp;"_"&amp;SUBSTITUTE(C647," ","_")</f>
        <v>BMW_3_Series_</v>
      </c>
      <c r="I647" s="60" t="n">
        <v>2004</v>
      </c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customFormat="false" ht="18.55" hidden="false" customHeight="false" outlineLevel="0" collapsed="false">
      <c r="A648" s="52" t="s">
        <v>7</v>
      </c>
      <c r="B648" s="50" t="s">
        <v>90</v>
      </c>
      <c r="C648" s="50" t="s">
        <v>91</v>
      </c>
      <c r="D648" s="57" t="s">
        <v>726</v>
      </c>
      <c r="E648" s="58" t="s">
        <v>839</v>
      </c>
      <c r="F648" s="58"/>
      <c r="G648" s="51"/>
      <c r="H648" s="52" t="str">
        <f aca="false">SUBSTITUTE(A648," ","_")&amp;"_"&amp;SUBSTITUTE(B648," ","_")&amp;"_"&amp;SUBSTITUTE(C648," ","_")</f>
        <v>BMW_5_Series_2000_-_on</v>
      </c>
      <c r="I648" s="58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customFormat="false" ht="18.55" hidden="false" customHeight="false" outlineLevel="0" collapsed="false">
      <c r="A649" s="52" t="s">
        <v>7</v>
      </c>
      <c r="B649" s="50" t="s">
        <v>92</v>
      </c>
      <c r="C649" s="50"/>
      <c r="D649" s="57" t="s">
        <v>729</v>
      </c>
      <c r="E649" s="59" t="s">
        <v>840</v>
      </c>
      <c r="F649" s="59"/>
      <c r="G649" s="51"/>
      <c r="H649" s="52" t="str">
        <f aca="false">SUBSTITUTE(A649," ","_")&amp;"_"&amp;SUBSTITUTE(B649," ","_")&amp;"_"&amp;SUBSTITUTE(C649," ","_")</f>
        <v>BMW_6_Series_</v>
      </c>
      <c r="I649" s="59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customFormat="false" ht="18.55" hidden="false" customHeight="false" outlineLevel="0" collapsed="false">
      <c r="A650" s="52" t="s">
        <v>7</v>
      </c>
      <c r="B650" s="50" t="s">
        <v>93</v>
      </c>
      <c r="C650" s="50"/>
      <c r="D650" s="57" t="s">
        <v>729</v>
      </c>
      <c r="E650" s="59" t="s">
        <v>841</v>
      </c>
      <c r="F650" s="59"/>
      <c r="G650" s="51"/>
      <c r="H650" s="52" t="str">
        <f aca="false">SUBSTITUTE(A650," ","_")&amp;"_"&amp;SUBSTITUTE(B650," ","_")&amp;"_"&amp;SUBSTITUTE(C650," ","_")</f>
        <v>BMW_7_Series_</v>
      </c>
      <c r="I650" s="59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customFormat="false" ht="18.55" hidden="false" customHeight="false" outlineLevel="0" collapsed="false">
      <c r="A651" s="52" t="s">
        <v>7</v>
      </c>
      <c r="B651" s="50" t="s">
        <v>94</v>
      </c>
      <c r="C651" s="50"/>
      <c r="D651" s="57" t="s">
        <v>729</v>
      </c>
      <c r="E651" s="60"/>
      <c r="F651" s="60"/>
      <c r="G651" s="51"/>
      <c r="H651" s="52" t="str">
        <f aca="false">SUBSTITUTE(A651," ","_")&amp;"_"&amp;SUBSTITUTE(B651," ","_")&amp;"_"&amp;SUBSTITUTE(C651," ","_")</f>
        <v>BMW_M6_</v>
      </c>
      <c r="I651" s="60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customFormat="false" ht="18.55" hidden="false" customHeight="false" outlineLevel="0" collapsed="false">
      <c r="A652" s="52" t="s">
        <v>7</v>
      </c>
      <c r="B652" s="50" t="s">
        <v>95</v>
      </c>
      <c r="C652" s="50" t="s">
        <v>61</v>
      </c>
      <c r="D652" s="57" t="s">
        <v>723</v>
      </c>
      <c r="E652" s="60"/>
      <c r="F652" s="60" t="n">
        <v>2003</v>
      </c>
      <c r="G652" s="51"/>
      <c r="H652" s="52" t="str">
        <f aca="false">SUBSTITUTE(A652," ","_")&amp;"_"&amp;SUBSTITUTE(B652," ","_")&amp;"_"&amp;SUBSTITUTE(C652," ","_")</f>
        <v>BMW_S23i_1996_-_on</v>
      </c>
      <c r="I652" s="60" t="n">
        <v>2003</v>
      </c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customFormat="false" ht="18.55" hidden="false" customHeight="false" outlineLevel="0" collapsed="false">
      <c r="A653" s="52" t="s">
        <v>7</v>
      </c>
      <c r="B653" s="50" t="s">
        <v>96</v>
      </c>
      <c r="C653" s="50" t="s">
        <v>75</v>
      </c>
      <c r="D653" s="57" t="s">
        <v>729</v>
      </c>
      <c r="E653" s="60"/>
      <c r="F653" s="60"/>
      <c r="G653" s="51"/>
      <c r="H653" s="52" t="str">
        <f aca="false">SUBSTITUTE(A653," ","_")&amp;"_"&amp;SUBSTITUTE(B653," ","_")&amp;"_"&amp;SUBSTITUTE(C653," ","_")</f>
        <v>BMW_BMWX5_2007_-_on</v>
      </c>
      <c r="I653" s="60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customFormat="false" ht="18.55" hidden="false" customHeight="false" outlineLevel="0" collapsed="false">
      <c r="A654" s="52" t="s">
        <v>7</v>
      </c>
      <c r="B654" s="50" t="s">
        <v>97</v>
      </c>
      <c r="C654" s="50"/>
      <c r="D654" s="57" t="s">
        <v>722</v>
      </c>
      <c r="E654" s="60"/>
      <c r="F654" s="60" t="n">
        <v>2004</v>
      </c>
      <c r="G654" s="51"/>
      <c r="H654" s="52" t="str">
        <f aca="false">SUBSTITUTE(A654," ","_")&amp;"_"&amp;SUBSTITUTE(B654," ","_")&amp;"_"&amp;SUBSTITUTE(C654," ","_")</f>
        <v>BMW_X1_</v>
      </c>
      <c r="I654" s="60" t="n">
        <v>2004</v>
      </c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customFormat="false" ht="18.55" hidden="false" customHeight="false" outlineLevel="0" collapsed="false">
      <c r="A655" s="52" t="s">
        <v>7</v>
      </c>
      <c r="B655" s="50" t="s">
        <v>98</v>
      </c>
      <c r="C655" s="50" t="n">
        <v>2005</v>
      </c>
      <c r="D655" s="57" t="s">
        <v>722</v>
      </c>
      <c r="E655" s="60"/>
      <c r="F655" s="60" t="n">
        <v>2004</v>
      </c>
      <c r="G655" s="51"/>
      <c r="H655" s="52" t="str">
        <f aca="false">SUBSTITUTE(A655," ","_")&amp;"_"&amp;SUBSTITUTE(B655," ","_")&amp;"_"&amp;SUBSTITUTE(C655," ","_")</f>
        <v>BMW_X3_2005</v>
      </c>
      <c r="I655" s="60" t="n">
        <v>2004</v>
      </c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customFormat="false" ht="18.55" hidden="false" customHeight="false" outlineLevel="0" collapsed="false">
      <c r="A656" s="52" t="s">
        <v>7</v>
      </c>
      <c r="B656" s="50" t="s">
        <v>99</v>
      </c>
      <c r="C656" s="50" t="s">
        <v>61</v>
      </c>
      <c r="D656" s="57" t="s">
        <v>722</v>
      </c>
      <c r="E656" s="60"/>
      <c r="F656" s="60" t="n">
        <v>2004</v>
      </c>
      <c r="G656" s="51"/>
      <c r="H656" s="52" t="str">
        <f aca="false">SUBSTITUTE(A656," ","_")&amp;"_"&amp;SUBSTITUTE(B656," ","_")&amp;"_"&amp;SUBSTITUTE(C656," ","_")</f>
        <v>BMW_Z3_Roadster_1996_-_on</v>
      </c>
      <c r="I656" s="60" t="n">
        <v>2004</v>
      </c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customFormat="false" ht="18.55" hidden="false" customHeight="false" outlineLevel="0" collapsed="false">
      <c r="A657" s="52" t="s">
        <v>7</v>
      </c>
      <c r="B657" s="50" t="s">
        <v>100</v>
      </c>
      <c r="C657" s="50" t="n">
        <v>2005</v>
      </c>
      <c r="D657" s="57" t="s">
        <v>729</v>
      </c>
      <c r="E657" s="68"/>
      <c r="F657" s="68"/>
      <c r="G657" s="51"/>
      <c r="H657" s="52" t="str">
        <f aca="false">SUBSTITUTE(A657," ","_")&amp;"_"&amp;SUBSTITUTE(B657," ","_")&amp;"_"&amp;SUBSTITUTE(C657," ","_")</f>
        <v>BMW_Z4/MS_2005</v>
      </c>
      <c r="I657" s="68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customFormat="false" ht="18.55" hidden="false" customHeight="false" outlineLevel="0" collapsed="false">
      <c r="A658" s="50"/>
      <c r="B658" s="50"/>
      <c r="C658" s="50"/>
      <c r="D658" s="50"/>
      <c r="E658" s="50"/>
      <c r="F658" s="50"/>
      <c r="G658" s="51"/>
      <c r="H658" s="52" t="str">
        <f aca="false">SUBSTITUTE(A658," ","_")&amp;"_"&amp;SUBSTITUTE(B658," ","_")&amp;"_"&amp;SUBSTITUTE(C658," ","_")</f>
        <v>__</v>
      </c>
      <c r="I658" s="50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customFormat="false" ht="18.55" hidden="false" customHeight="false" outlineLevel="0" collapsed="false">
      <c r="A659" s="51"/>
      <c r="B659" s="51"/>
      <c r="C659" s="51"/>
      <c r="D659" s="51"/>
      <c r="E659" s="51"/>
      <c r="F659" s="51"/>
      <c r="G659" s="51"/>
      <c r="H659" s="52" t="str">
        <f aca="false">SUBSTITUTE(A659," ","_")&amp;"_"&amp;SUBSTITUTE(B659," ","_")&amp;"_"&amp;SUBSTITUTE(C659," ","_")</f>
        <v>__</v>
      </c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customFormat="false" ht="18.55" hidden="false" customHeight="false" outlineLevel="0" collapsed="false">
      <c r="A660" s="79" t="s">
        <v>8</v>
      </c>
      <c r="B660" s="79"/>
      <c r="C660" s="79"/>
      <c r="D660" s="51"/>
      <c r="E660" s="51"/>
      <c r="F660" s="51"/>
      <c r="G660" s="51"/>
      <c r="H660" s="52" t="str">
        <f aca="false">SUBSTITUTE(A660," ","_")&amp;"_"&amp;SUBSTITUTE(B660," ","_")&amp;"_"&amp;SUBSTITUTE(C660," ","_")</f>
        <v>BUILD_YOUR_DREAM__(BYD)__</v>
      </c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customFormat="false" ht="18.55" hidden="false" customHeight="false" outlineLevel="0" collapsed="false">
      <c r="A661" s="51"/>
      <c r="B661" s="51"/>
      <c r="C661" s="51"/>
      <c r="D661" s="51"/>
      <c r="E661" s="51"/>
      <c r="F661" s="51"/>
      <c r="G661" s="51"/>
      <c r="H661" s="52" t="str">
        <f aca="false">SUBSTITUTE(A661," ","_")&amp;"_"&amp;SUBSTITUTE(B661," ","_")&amp;"_"&amp;SUBSTITUTE(C661," ","_")</f>
        <v>__</v>
      </c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customFormat="false" ht="18.55" hidden="false" customHeight="false" outlineLevel="0" collapsed="false">
      <c r="A662" s="50" t="s">
        <v>801</v>
      </c>
      <c r="B662" s="50" t="s">
        <v>788</v>
      </c>
      <c r="C662" s="50" t="s">
        <v>790</v>
      </c>
      <c r="D662" s="50" t="s">
        <v>791</v>
      </c>
      <c r="E662" s="50" t="s">
        <v>792</v>
      </c>
      <c r="F662" s="50"/>
      <c r="G662" s="51"/>
      <c r="H662" s="52" t="str">
        <f aca="false">SUBSTITUTE(A662," ","_")&amp;"_"&amp;SUBSTITUTE(B662," ","_")&amp;"_"&amp;SUBSTITUTE(C662," ","_")</f>
        <v>Brand__Make_Year_Model</v>
      </c>
      <c r="I662" s="50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customFormat="false" ht="18.55" hidden="false" customHeight="false" outlineLevel="0" collapsed="false">
      <c r="A663" s="50"/>
      <c r="B663" s="50"/>
      <c r="C663" s="50"/>
      <c r="D663" s="50"/>
      <c r="E663" s="50"/>
      <c r="F663" s="50"/>
      <c r="G663" s="51"/>
      <c r="H663" s="52" t="str">
        <f aca="false">SUBSTITUTE(A663," ","_")&amp;"_"&amp;SUBSTITUTE(B663," ","_")&amp;"_"&amp;SUBSTITUTE(C663," ","_")</f>
        <v>__</v>
      </c>
      <c r="I663" s="50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customFormat="false" ht="18.55" hidden="false" customHeight="false" outlineLevel="0" collapsed="false">
      <c r="A664" s="79" t="s">
        <v>8</v>
      </c>
      <c r="B664" s="50" t="s">
        <v>101</v>
      </c>
      <c r="C664" s="50"/>
      <c r="D664" s="50" t="s">
        <v>728</v>
      </c>
      <c r="E664" s="50" t="s">
        <v>805</v>
      </c>
      <c r="F664" s="50" t="n">
        <v>1995</v>
      </c>
      <c r="G664" s="51"/>
      <c r="H664" s="52" t="str">
        <f aca="false">SUBSTITUTE(A664," ","_")&amp;"_"&amp;SUBSTITUTE(B664," ","_")&amp;"_"&amp;SUBSTITUTE(C664," ","_")</f>
        <v>BUILD_YOUR_DREAM__(BYD)_F5_Suri_(DCT)_</v>
      </c>
      <c r="I664" s="50" t="n">
        <v>1995</v>
      </c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customFormat="false" ht="18.55" hidden="false" customHeight="false" outlineLevel="0" collapsed="false">
      <c r="A665" s="79" t="s">
        <v>8</v>
      </c>
      <c r="B665" s="50" t="s">
        <v>102</v>
      </c>
      <c r="C665" s="50"/>
      <c r="D665" s="50" t="s">
        <v>728</v>
      </c>
      <c r="E665" s="50" t="s">
        <v>805</v>
      </c>
      <c r="F665" s="50" t="n">
        <v>1995</v>
      </c>
      <c r="G665" s="51"/>
      <c r="H665" s="52" t="str">
        <f aca="false">SUBSTITUTE(A665," ","_")&amp;"_"&amp;SUBSTITUTE(B665," ","_")&amp;"_"&amp;SUBSTITUTE(C665," ","_")</f>
        <v>BUILD_YOUR_DREAM__(BYD)_L3_GL-_1.5Li_</v>
      </c>
      <c r="I665" s="50" t="n">
        <v>1995</v>
      </c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customFormat="false" ht="18.55" hidden="false" customHeight="false" outlineLevel="0" collapsed="false">
      <c r="A666" s="79" t="s">
        <v>8</v>
      </c>
      <c r="B666" s="50" t="s">
        <v>103</v>
      </c>
      <c r="C666" s="50"/>
      <c r="D666" s="50" t="s">
        <v>728</v>
      </c>
      <c r="E666" s="50" t="s">
        <v>805</v>
      </c>
      <c r="F666" s="50" t="n">
        <v>1995</v>
      </c>
      <c r="G666" s="51"/>
      <c r="H666" s="52" t="str">
        <f aca="false">SUBSTITUTE(A666," ","_")&amp;"_"&amp;SUBSTITUTE(B666," ","_")&amp;"_"&amp;SUBSTITUTE(C666," ","_")</f>
        <v>BUILD_YOUR_DREAM__(BYD)_F3_1.5Li_M/T_</v>
      </c>
      <c r="I666" s="50" t="n">
        <v>1995</v>
      </c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customFormat="false" ht="18.55" hidden="false" customHeight="false" outlineLevel="0" collapsed="false">
      <c r="A667" s="79" t="s">
        <v>8</v>
      </c>
      <c r="B667" s="50" t="s">
        <v>104</v>
      </c>
      <c r="C667" s="50"/>
      <c r="D667" s="50" t="s">
        <v>728</v>
      </c>
      <c r="E667" s="50" t="s">
        <v>805</v>
      </c>
      <c r="F667" s="50" t="n">
        <v>1995</v>
      </c>
      <c r="G667" s="51"/>
      <c r="H667" s="52" t="str">
        <f aca="false">SUBSTITUTE(A667," ","_")&amp;"_"&amp;SUBSTITUTE(B667," ","_")&amp;"_"&amp;SUBSTITUTE(C667," ","_")</f>
        <v>BUILD_YOUR_DREAM__(BYD)_S6_GS-2.0Liu_4x2_</v>
      </c>
      <c r="I667" s="50" t="n">
        <v>1995</v>
      </c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customFormat="false" ht="18.55" hidden="false" customHeight="false" outlineLevel="0" collapsed="false">
      <c r="A668" s="79" t="s">
        <v>8</v>
      </c>
      <c r="B668" s="50" t="s">
        <v>105</v>
      </c>
      <c r="C668" s="50"/>
      <c r="D668" s="50" t="s">
        <v>755</v>
      </c>
      <c r="E668" s="50" t="s">
        <v>825</v>
      </c>
      <c r="F668" s="50" t="n">
        <v>1982</v>
      </c>
      <c r="G668" s="51"/>
      <c r="H668" s="52" t="str">
        <f aca="false">SUBSTITUTE(A668," ","_")&amp;"_"&amp;SUBSTITUTE(B668," ","_")&amp;"_"&amp;SUBSTITUTE(C668," ","_")</f>
        <v>BUILD_YOUR_DREAM__(BYD)_S6_GS-2.0Liu_4x2_DCT_</v>
      </c>
      <c r="I668" s="50" t="n">
        <v>1982</v>
      </c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customFormat="false" ht="18.55" hidden="false" customHeight="false" outlineLevel="0" collapsed="false">
      <c r="A669" s="79" t="s">
        <v>8</v>
      </c>
      <c r="B669" s="50" t="s">
        <v>106</v>
      </c>
      <c r="C669" s="50"/>
      <c r="D669" s="50" t="s">
        <v>719</v>
      </c>
      <c r="E669" s="50" t="s">
        <v>798</v>
      </c>
      <c r="F669" s="50" t="n">
        <v>1983</v>
      </c>
      <c r="G669" s="51"/>
      <c r="H669" s="52" t="str">
        <f aca="false">SUBSTITUTE(A669," ","_")&amp;"_"&amp;SUBSTITUTE(B669," ","_")&amp;"_"&amp;SUBSTITUTE(C669," ","_")</f>
        <v>BUILD_YOUR_DREAM__(BYD)_F0_Gli_</v>
      </c>
      <c r="I669" s="50" t="n">
        <v>1983</v>
      </c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customFormat="false" ht="18.55" hidden="false" customHeight="false" outlineLevel="0" collapsed="false">
      <c r="A670" s="50"/>
      <c r="B670" s="50"/>
      <c r="C670" s="50"/>
      <c r="D670" s="50"/>
      <c r="E670" s="50"/>
      <c r="F670" s="50"/>
      <c r="G670" s="51"/>
      <c r="H670" s="52" t="str">
        <f aca="false">SUBSTITUTE(A670," ","_")&amp;"_"&amp;SUBSTITUTE(B670," ","_")&amp;"_"&amp;SUBSTITUTE(C670," ","_")</f>
        <v>__</v>
      </c>
      <c r="I670" s="50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customFormat="false" ht="18.55" hidden="false" customHeight="false" outlineLevel="0" collapsed="false">
      <c r="A671" s="51"/>
      <c r="B671" s="51"/>
      <c r="C671" s="51"/>
      <c r="D671" s="51"/>
      <c r="E671" s="51"/>
      <c r="F671" s="51"/>
      <c r="G671" s="51"/>
      <c r="H671" s="52" t="str">
        <f aca="false">SUBSTITUTE(A671," ","_")&amp;"_"&amp;SUBSTITUTE(B671," ","_")&amp;"_"&amp;SUBSTITUTE(C671," ","_")</f>
        <v>__</v>
      </c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customFormat="false" ht="18.55" hidden="false" customHeight="false" outlineLevel="0" collapsed="false">
      <c r="A672" s="52" t="s">
        <v>9</v>
      </c>
      <c r="B672" s="52"/>
      <c r="C672" s="51"/>
      <c r="D672" s="51"/>
      <c r="E672" s="51"/>
      <c r="F672" s="51"/>
      <c r="G672" s="51"/>
      <c r="H672" s="52" t="str">
        <f aca="false">SUBSTITUTE(A672," ","_")&amp;"_"&amp;SUBSTITUTE(B672," ","_")&amp;"_"&amp;SUBSTITUTE(C672," ","_")</f>
        <v>CHERY_CARS__</v>
      </c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customFormat="false" ht="18.55" hidden="false" customHeight="false" outlineLevel="0" collapsed="false">
      <c r="A673" s="51"/>
      <c r="B673" s="51"/>
      <c r="C673" s="51"/>
      <c r="D673" s="51"/>
      <c r="E673" s="51"/>
      <c r="F673" s="51"/>
      <c r="G673" s="51"/>
      <c r="H673" s="52" t="str">
        <f aca="false">SUBSTITUTE(A673," ","_")&amp;"_"&amp;SUBSTITUTE(B673," ","_")&amp;"_"&amp;SUBSTITUTE(C673," ","_")</f>
        <v>__</v>
      </c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customFormat="false" ht="18.55" hidden="false" customHeight="false" outlineLevel="0" collapsed="false">
      <c r="A674" s="50" t="s">
        <v>801</v>
      </c>
      <c r="B674" s="50" t="s">
        <v>788</v>
      </c>
      <c r="C674" s="50" t="s">
        <v>790</v>
      </c>
      <c r="D674" s="50" t="s">
        <v>791</v>
      </c>
      <c r="E674" s="50" t="s">
        <v>792</v>
      </c>
      <c r="F674" s="50"/>
      <c r="G674" s="51"/>
      <c r="H674" s="52" t="str">
        <f aca="false">SUBSTITUTE(A674," ","_")&amp;"_"&amp;SUBSTITUTE(B674," ","_")&amp;"_"&amp;SUBSTITUTE(C674," ","_")</f>
        <v>Brand__Make_Year_Model</v>
      </c>
      <c r="I674" s="50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customFormat="false" ht="18.55" hidden="false" customHeight="false" outlineLevel="0" collapsed="false">
      <c r="A675" s="50"/>
      <c r="B675" s="50"/>
      <c r="C675" s="50"/>
      <c r="D675" s="50"/>
      <c r="E675" s="50"/>
      <c r="F675" s="50"/>
      <c r="G675" s="51"/>
      <c r="H675" s="52" t="str">
        <f aca="false">SUBSTITUTE(A675," ","_")&amp;"_"&amp;SUBSTITUTE(B675," ","_")&amp;"_"&amp;SUBSTITUTE(C675," ","_")</f>
        <v>__</v>
      </c>
      <c r="I675" s="50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customFormat="false" ht="18.55" hidden="false" customHeight="false" outlineLevel="0" collapsed="false">
      <c r="A676" s="52" t="s">
        <v>9</v>
      </c>
      <c r="B676" s="50" t="s">
        <v>107</v>
      </c>
      <c r="C676" s="50"/>
      <c r="D676" s="50" t="s">
        <v>726</v>
      </c>
      <c r="E676" s="50" t="s">
        <v>726</v>
      </c>
      <c r="F676" s="50"/>
      <c r="G676" s="51"/>
      <c r="H676" s="52" t="str">
        <f aca="false">SUBSTITUTE(A676," ","_")&amp;"_"&amp;SUBSTITUTE(B676," ","_")&amp;"_"&amp;SUBSTITUTE(C676," ","_")</f>
        <v>CHERY_CARS_Chery_A5_</v>
      </c>
      <c r="I676" s="50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customFormat="false" ht="18.55" hidden="false" customHeight="false" outlineLevel="0" collapsed="false">
      <c r="A677" s="52" t="s">
        <v>9</v>
      </c>
      <c r="B677" s="50" t="s">
        <v>108</v>
      </c>
      <c r="C677" s="50"/>
      <c r="D677" s="50" t="s">
        <v>724</v>
      </c>
      <c r="E677" s="50" t="s">
        <v>724</v>
      </c>
      <c r="F677" s="50"/>
      <c r="G677" s="51"/>
      <c r="H677" s="52" t="str">
        <f aca="false">SUBSTITUTE(A677," ","_")&amp;"_"&amp;SUBSTITUTE(B677," ","_")&amp;"_"&amp;SUBSTITUTE(C677," ","_")</f>
        <v>CHERY_CARS_Chery_Crown_</v>
      </c>
      <c r="I677" s="50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customFormat="false" ht="18.55" hidden="false" customHeight="false" outlineLevel="0" collapsed="false">
      <c r="A678" s="52" t="s">
        <v>9</v>
      </c>
      <c r="B678" s="50" t="s">
        <v>109</v>
      </c>
      <c r="C678" s="50"/>
      <c r="D678" s="50" t="s">
        <v>721</v>
      </c>
      <c r="E678" s="50" t="s">
        <v>817</v>
      </c>
      <c r="F678" s="50"/>
      <c r="G678" s="51"/>
      <c r="H678" s="52" t="str">
        <f aca="false">SUBSTITUTE(A678," ","_")&amp;"_"&amp;SUBSTITUTE(B678," ","_")&amp;"_"&amp;SUBSTITUTE(C678," ","_")</f>
        <v>CHERY_CARS_Chery_QQ3_</v>
      </c>
      <c r="I678" s="50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customFormat="false" ht="18.55" hidden="false" customHeight="false" outlineLevel="0" collapsed="false">
      <c r="A679" s="52" t="s">
        <v>9</v>
      </c>
      <c r="B679" s="50" t="s">
        <v>110</v>
      </c>
      <c r="C679" s="50"/>
      <c r="D679" s="50" t="s">
        <v>722</v>
      </c>
      <c r="E679" s="50" t="s">
        <v>722</v>
      </c>
      <c r="F679" s="50" t="s">
        <v>838</v>
      </c>
      <c r="G679" s="51"/>
      <c r="H679" s="52" t="str">
        <f aca="false">SUBSTITUTE(A679," ","_")&amp;"_"&amp;SUBSTITUTE(B679," ","_")&amp;"_"&amp;SUBSTITUTE(C679," ","_")</f>
        <v>CHERY_CARS_Eastar__</v>
      </c>
      <c r="I679" s="50" t="s">
        <v>838</v>
      </c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customFormat="false" ht="18.55" hidden="false" customHeight="false" outlineLevel="0" collapsed="false">
      <c r="A680" s="52" t="s">
        <v>9</v>
      </c>
      <c r="B680" s="50" t="s">
        <v>111</v>
      </c>
      <c r="C680" s="50"/>
      <c r="D680" s="50" t="s">
        <v>722</v>
      </c>
      <c r="E680" s="50" t="s">
        <v>722</v>
      </c>
      <c r="F680" s="50" t="s">
        <v>838</v>
      </c>
      <c r="G680" s="51"/>
      <c r="H680" s="52" t="str">
        <f aca="false">SUBSTITUTE(A680," ","_")&amp;"_"&amp;SUBSTITUTE(B680," ","_")&amp;"_"&amp;SUBSTITUTE(C680," ","_")</f>
        <v>CHERY_CARS_Karry_</v>
      </c>
      <c r="I680" s="50" t="s">
        <v>838</v>
      </c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customFormat="false" ht="18.55" hidden="false" customHeight="false" outlineLevel="0" collapsed="false">
      <c r="A681" s="52" t="s">
        <v>9</v>
      </c>
      <c r="B681" s="50" t="s">
        <v>112</v>
      </c>
      <c r="C681" s="50"/>
      <c r="D681" s="50" t="s">
        <v>728</v>
      </c>
      <c r="E681" s="50" t="s">
        <v>805</v>
      </c>
      <c r="F681" s="50" t="n">
        <v>1995</v>
      </c>
      <c r="G681" s="51"/>
      <c r="H681" s="52" t="str">
        <f aca="false">SUBSTITUTE(A681," ","_")&amp;"_"&amp;SUBSTITUTE(B681," ","_")&amp;"_"&amp;SUBSTITUTE(C681," ","_")</f>
        <v>CHERY_CARS_Tiggo_</v>
      </c>
      <c r="I681" s="50" t="n">
        <v>1995</v>
      </c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customFormat="false" ht="18.55" hidden="false" customHeight="false" outlineLevel="0" collapsed="false">
      <c r="A682" s="52" t="s">
        <v>9</v>
      </c>
      <c r="B682" s="50" t="s">
        <v>113</v>
      </c>
      <c r="C682" s="50"/>
      <c r="D682" s="50" t="s">
        <v>724</v>
      </c>
      <c r="E682" s="50" t="s">
        <v>724</v>
      </c>
      <c r="F682" s="50"/>
      <c r="G682" s="51"/>
      <c r="H682" s="52" t="str">
        <f aca="false">SUBSTITUTE(A682," ","_")&amp;"_"&amp;SUBSTITUTE(B682," ","_")&amp;"_"&amp;SUBSTITUTE(C682," ","_")</f>
        <v>CHERY_CARS_V2_</v>
      </c>
      <c r="I682" s="50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customFormat="false" ht="18.55" hidden="false" customHeight="false" outlineLevel="0" collapsed="false">
      <c r="A683" s="52" t="s">
        <v>9</v>
      </c>
      <c r="B683" s="50" t="s">
        <v>114</v>
      </c>
      <c r="C683" s="50"/>
      <c r="D683" s="50" t="s">
        <v>722</v>
      </c>
      <c r="E683" s="50" t="s">
        <v>722</v>
      </c>
      <c r="F683" s="50" t="s">
        <v>838</v>
      </c>
      <c r="G683" s="51"/>
      <c r="H683" s="52" t="str">
        <f aca="false">SUBSTITUTE(A683," ","_")&amp;"_"&amp;SUBSTITUTE(B683," ","_")&amp;"_"&amp;SUBSTITUTE(C683," ","_")</f>
        <v>CHERY_CARS_V5_</v>
      </c>
      <c r="I683" s="50" t="s">
        <v>838</v>
      </c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customFormat="false" ht="18.55" hidden="false" customHeight="false" outlineLevel="0" collapsed="false">
      <c r="A684" s="52" t="s">
        <v>9</v>
      </c>
      <c r="B684" s="50" t="s">
        <v>115</v>
      </c>
      <c r="C684" s="50"/>
      <c r="D684" s="50" t="s">
        <v>721</v>
      </c>
      <c r="E684" s="50" t="s">
        <v>817</v>
      </c>
      <c r="F684" s="50"/>
      <c r="G684" s="51"/>
      <c r="H684" s="52" t="str">
        <f aca="false">SUBSTITUTE(A684," ","_")&amp;"_"&amp;SUBSTITUTE(B684," ","_")&amp;"_"&amp;SUBSTITUTE(C684," ","_")</f>
        <v>CHERY_CARS_QQ6_</v>
      </c>
      <c r="I684" s="50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customFormat="false" ht="18.55" hidden="false" customHeight="false" outlineLevel="0" collapsed="false">
      <c r="A685" s="50"/>
      <c r="B685" s="50"/>
      <c r="C685" s="50"/>
      <c r="D685" s="50"/>
      <c r="E685" s="50"/>
      <c r="F685" s="50"/>
      <c r="G685" s="51"/>
      <c r="H685" s="52" t="str">
        <f aca="false">SUBSTITUTE(A685," ","_")&amp;"_"&amp;SUBSTITUTE(B685," ","_")&amp;"_"&amp;SUBSTITUTE(C685," ","_")</f>
        <v>__</v>
      </c>
      <c r="I685" s="50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customFormat="false" ht="18.55" hidden="false" customHeight="false" outlineLevel="0" collapsed="false">
      <c r="A686" s="51"/>
      <c r="B686" s="51"/>
      <c r="C686" s="51"/>
      <c r="D686" s="51"/>
      <c r="E686" s="51"/>
      <c r="F686" s="51"/>
      <c r="G686" s="51"/>
      <c r="H686" s="52" t="str">
        <f aca="false">SUBSTITUTE(A686," ","_")&amp;"_"&amp;SUBSTITUTE(B686," ","_")&amp;"_"&amp;SUBSTITUTE(C686," ","_")</f>
        <v>__</v>
      </c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customFormat="false" ht="18.55" hidden="false" customHeight="false" outlineLevel="0" collapsed="false">
      <c r="A687" s="52" t="s">
        <v>4</v>
      </c>
      <c r="B687" s="52"/>
      <c r="C687" s="51"/>
      <c r="D687" s="51"/>
      <c r="E687" s="51"/>
      <c r="F687" s="51"/>
      <c r="G687" s="51"/>
      <c r="H687" s="52" t="str">
        <f aca="false">SUBSTITUTE(A687," ","_")&amp;"_"&amp;SUBSTITUTE(B687," ","_")&amp;"_"&amp;SUBSTITUTE(C687," ","_")</f>
        <v>ALFA_ROMEO__</v>
      </c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customFormat="false" ht="18.55" hidden="false" customHeight="false" outlineLevel="0" collapsed="false">
      <c r="A688" s="51"/>
      <c r="B688" s="51"/>
      <c r="C688" s="51"/>
      <c r="D688" s="51"/>
      <c r="E688" s="51"/>
      <c r="F688" s="51"/>
      <c r="G688" s="51"/>
      <c r="H688" s="52" t="str">
        <f aca="false">SUBSTITUTE(A688," ","_")&amp;"_"&amp;SUBSTITUTE(B688," ","_")&amp;"_"&amp;SUBSTITUTE(C688," ","_")</f>
        <v>__</v>
      </c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customFormat="false" ht="18.55" hidden="false" customHeight="false" outlineLevel="0" collapsed="false">
      <c r="A689" s="50" t="s">
        <v>801</v>
      </c>
      <c r="B689" s="50" t="s">
        <v>788</v>
      </c>
      <c r="C689" s="50" t="s">
        <v>790</v>
      </c>
      <c r="D689" s="50" t="s">
        <v>791</v>
      </c>
      <c r="E689" s="50" t="s">
        <v>792</v>
      </c>
      <c r="F689" s="50"/>
      <c r="G689" s="51"/>
      <c r="H689" s="52" t="str">
        <f aca="false">SUBSTITUTE(A689," ","_")&amp;"_"&amp;SUBSTITUTE(B689," ","_")&amp;"_"&amp;SUBSTITUTE(C689," ","_")</f>
        <v>Brand__Make_Year_Model</v>
      </c>
      <c r="I689" s="50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customFormat="false" ht="18.55" hidden="false" customHeight="false" outlineLevel="0" collapsed="false">
      <c r="A690" s="50"/>
      <c r="B690" s="50"/>
      <c r="C690" s="50"/>
      <c r="D690" s="50"/>
      <c r="E690" s="50"/>
      <c r="F690" s="50"/>
      <c r="G690" s="51"/>
      <c r="H690" s="52" t="str">
        <f aca="false">SUBSTITUTE(A690," ","_")&amp;"_"&amp;SUBSTITUTE(B690," ","_")&amp;"_"&amp;SUBSTITUTE(C690," ","_")</f>
        <v>__</v>
      </c>
      <c r="I690" s="50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customFormat="false" ht="18.55" hidden="false" customHeight="false" outlineLevel="0" collapsed="false">
      <c r="A691" s="52" t="s">
        <v>4</v>
      </c>
      <c r="B691" s="50" t="s">
        <v>60</v>
      </c>
      <c r="C691" s="50" t="s">
        <v>61</v>
      </c>
      <c r="D691" s="50" t="s">
        <v>722</v>
      </c>
      <c r="E691" s="50" t="s">
        <v>722</v>
      </c>
      <c r="F691" s="50" t="s">
        <v>838</v>
      </c>
      <c r="G691" s="51"/>
      <c r="H691" s="52" t="str">
        <f aca="false">SUBSTITUTE(A691," ","_")&amp;"_"&amp;SUBSTITUTE(B691," ","_")&amp;"_"&amp;SUBSTITUTE(C691," ","_")</f>
        <v>ALFA_ROMEO_155_-_Twinn_Spark_16V_1996_-_on</v>
      </c>
      <c r="I691" s="50" t="s">
        <v>838</v>
      </c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customFormat="false" ht="18.55" hidden="false" customHeight="false" outlineLevel="0" collapsed="false">
      <c r="A692" s="52" t="s">
        <v>4</v>
      </c>
      <c r="B692" s="50" t="s">
        <v>62</v>
      </c>
      <c r="C692" s="50" t="s">
        <v>63</v>
      </c>
      <c r="D692" s="50" t="s">
        <v>722</v>
      </c>
      <c r="E692" s="50" t="s">
        <v>722</v>
      </c>
      <c r="F692" s="50" t="s">
        <v>838</v>
      </c>
      <c r="G692" s="51"/>
      <c r="H692" s="52" t="str">
        <f aca="false">SUBSTITUTE(A692," ","_")&amp;"_"&amp;SUBSTITUTE(B692," ","_")&amp;"_"&amp;SUBSTITUTE(C692," ","_")</f>
        <v>ALFA_ROMEO_164_-_VG_1997_-_on</v>
      </c>
      <c r="I692" s="50" t="s">
        <v>838</v>
      </c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customFormat="false" ht="18.55" hidden="false" customHeight="false" outlineLevel="0" collapsed="false">
      <c r="A693" s="52" t="s">
        <v>4</v>
      </c>
      <c r="B693" s="50" t="s">
        <v>64</v>
      </c>
      <c r="C693" s="50" t="s">
        <v>65</v>
      </c>
      <c r="D693" s="50" t="s">
        <v>722</v>
      </c>
      <c r="E693" s="50" t="s">
        <v>722</v>
      </c>
      <c r="F693" s="50" t="s">
        <v>838</v>
      </c>
      <c r="G693" s="51"/>
      <c r="H693" s="52" t="str">
        <f aca="false">SUBSTITUTE(A693," ","_")&amp;"_"&amp;SUBSTITUTE(B693," ","_")&amp;"_"&amp;SUBSTITUTE(C693," ","_")</f>
        <v>ALFA_ROMEO_GTV_-_2.0L_V6_Turbo_1998_-_on_</v>
      </c>
      <c r="I693" s="50" t="s">
        <v>838</v>
      </c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customFormat="false" ht="18.55" hidden="false" customHeight="false" outlineLevel="0" collapsed="false">
      <c r="A694" s="52" t="s">
        <v>4</v>
      </c>
      <c r="B694" s="50" t="s">
        <v>66</v>
      </c>
      <c r="C694" s="50"/>
      <c r="D694" s="50" t="s">
        <v>722</v>
      </c>
      <c r="E694" s="50" t="s">
        <v>722</v>
      </c>
      <c r="F694" s="50" t="s">
        <v>838</v>
      </c>
      <c r="G694" s="51"/>
      <c r="H694" s="52" t="str">
        <f aca="false">SUBSTITUTE(A694," ","_")&amp;"_"&amp;SUBSTITUTE(B694," ","_")&amp;"_"&amp;SUBSTITUTE(C694," ","_")</f>
        <v>ALFA_ROMEO_Spyder_</v>
      </c>
      <c r="I694" s="50" t="s">
        <v>838</v>
      </c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customFormat="false" ht="18.55" hidden="false" customHeight="false" outlineLevel="0" collapsed="false">
      <c r="A695" s="52" t="s">
        <v>4</v>
      </c>
      <c r="B695" s="50" t="s">
        <v>67</v>
      </c>
      <c r="C695" s="50" t="s">
        <v>68</v>
      </c>
      <c r="D695" s="50" t="s">
        <v>756</v>
      </c>
      <c r="E695" s="50" t="s">
        <v>756</v>
      </c>
      <c r="F695" s="50"/>
      <c r="G695" s="51"/>
      <c r="H695" s="52" t="str">
        <f aca="false">SUBSTITUTE(A695," ","_")&amp;"_"&amp;SUBSTITUTE(B695," ","_")&amp;"_"&amp;SUBSTITUTE(C695," ","_")</f>
        <v>ALFA_ROMEO_Mito_2010_-_on</v>
      </c>
      <c r="I695" s="50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customFormat="false" ht="18.55" hidden="false" customHeight="false" outlineLevel="0" collapsed="false">
      <c r="A696" s="52" t="s">
        <v>4</v>
      </c>
      <c r="B696" s="50" t="s">
        <v>69</v>
      </c>
      <c r="C696" s="50" t="s">
        <v>68</v>
      </c>
      <c r="D696" s="50" t="s">
        <v>726</v>
      </c>
      <c r="E696" s="50" t="s">
        <v>726</v>
      </c>
      <c r="F696" s="50"/>
      <c r="G696" s="51"/>
      <c r="H696" s="52" t="str">
        <f aca="false">SUBSTITUTE(A696," ","_")&amp;"_"&amp;SUBSTITUTE(B696," ","_")&amp;"_"&amp;SUBSTITUTE(C696," ","_")</f>
        <v>ALFA_ROMEO_Giulietta_2010_-_on</v>
      </c>
      <c r="I696" s="50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customFormat="false" ht="18.55" hidden="false" customHeight="false" outlineLevel="0" collapsed="false">
      <c r="A697" s="52" t="s">
        <v>4</v>
      </c>
      <c r="B697" s="55" t="s">
        <v>70</v>
      </c>
      <c r="C697" s="55" t="n">
        <v>2012</v>
      </c>
      <c r="D697" s="55" t="s">
        <v>722</v>
      </c>
      <c r="E697" s="55" t="s">
        <v>722</v>
      </c>
      <c r="F697" s="55" t="s">
        <v>838</v>
      </c>
      <c r="G697" s="51"/>
      <c r="H697" s="52" t="str">
        <f aca="false">SUBSTITUTE(A697," ","_")&amp;"_"&amp;SUBSTITUTE(B697," ","_")&amp;"_"&amp;SUBSTITUTE(C697," ","_")</f>
        <v>ALFA_ROMEO_4C_2012</v>
      </c>
      <c r="I697" s="55" t="s">
        <v>838</v>
      </c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customFormat="false" ht="18.55" hidden="false" customHeight="false" outlineLevel="0" collapsed="false">
      <c r="A698" s="50"/>
      <c r="B698" s="50"/>
      <c r="C698" s="50"/>
      <c r="D698" s="50"/>
      <c r="E698" s="50"/>
      <c r="F698" s="50"/>
      <c r="G698" s="51"/>
      <c r="H698" s="52" t="str">
        <f aca="false">SUBSTITUTE(A698," ","_")&amp;"_"&amp;SUBSTITUTE(B698," ","_")&amp;"_"&amp;SUBSTITUTE(C698," ","_")</f>
        <v>__</v>
      </c>
      <c r="I698" s="50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customFormat="false" ht="18.55" hidden="false" customHeight="false" outlineLevel="0" collapsed="false">
      <c r="A699" s="51"/>
      <c r="B699" s="51"/>
      <c r="C699" s="51"/>
      <c r="D699" s="51"/>
      <c r="E699" s="51"/>
      <c r="F699" s="51"/>
      <c r="G699" s="51"/>
      <c r="H699" s="52" t="str">
        <f aca="false">SUBSTITUTE(A699," ","_")&amp;"_"&amp;SUBSTITUTE(B699," ","_")&amp;"_"&amp;SUBSTITUTE(C699," ","_")</f>
        <v>__</v>
      </c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customFormat="false" ht="18.55" hidden="false" customHeight="false" outlineLevel="0" collapsed="false">
      <c r="A700" s="52" t="s">
        <v>3</v>
      </c>
      <c r="B700" s="52"/>
      <c r="C700" s="51"/>
      <c r="D700" s="51"/>
      <c r="E700" s="51"/>
      <c r="F700" s="51"/>
      <c r="G700" s="51"/>
      <c r="H700" s="52" t="str">
        <f aca="false">SUBSTITUTE(A700," ","_")&amp;"_"&amp;SUBSTITUTE(B700," ","_")&amp;"_"&amp;SUBSTITUTE(C700," ","_")</f>
        <v>ACURA__</v>
      </c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customFormat="false" ht="18.55" hidden="false" customHeight="false" outlineLevel="0" collapsed="false">
      <c r="A701" s="51"/>
      <c r="B701" s="51"/>
      <c r="C701" s="51"/>
      <c r="D701" s="51"/>
      <c r="E701" s="51"/>
      <c r="F701" s="51"/>
      <c r="G701" s="51"/>
      <c r="H701" s="52" t="str">
        <f aca="false">SUBSTITUTE(A701," ","_")&amp;"_"&amp;SUBSTITUTE(B701," ","_")&amp;"_"&amp;SUBSTITUTE(C701," ","_")</f>
        <v>__</v>
      </c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customFormat="false" ht="18.55" hidden="false" customHeight="false" outlineLevel="0" collapsed="false">
      <c r="A702" s="50" t="s">
        <v>801</v>
      </c>
      <c r="B702" s="50" t="s">
        <v>788</v>
      </c>
      <c r="C702" s="50" t="s">
        <v>790</v>
      </c>
      <c r="D702" s="50" t="s">
        <v>791</v>
      </c>
      <c r="E702" s="50" t="s">
        <v>792</v>
      </c>
      <c r="F702" s="50"/>
      <c r="G702" s="51"/>
      <c r="H702" s="52" t="str">
        <f aca="false">SUBSTITUTE(A702," ","_")&amp;"_"&amp;SUBSTITUTE(B702," ","_")&amp;"_"&amp;SUBSTITUTE(C702," ","_")</f>
        <v>Brand__Make_Year_Model</v>
      </c>
      <c r="I702" s="50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customFormat="false" ht="18.55" hidden="false" customHeight="false" outlineLevel="0" collapsed="false">
      <c r="A703" s="68"/>
      <c r="B703" s="68"/>
      <c r="C703" s="68"/>
      <c r="D703" s="68"/>
      <c r="E703" s="68"/>
      <c r="F703" s="68"/>
      <c r="G703" s="51"/>
      <c r="H703" s="52" t="str">
        <f aca="false">SUBSTITUTE(A703," ","_")&amp;"_"&amp;SUBSTITUTE(B703," ","_")&amp;"_"&amp;SUBSTITUTE(C703," ","_")</f>
        <v>__</v>
      </c>
      <c r="I703" s="68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customFormat="false" ht="18.55" hidden="false" customHeight="false" outlineLevel="0" collapsed="false">
      <c r="A704" s="52" t="s">
        <v>3</v>
      </c>
      <c r="B704" s="50" t="s">
        <v>54</v>
      </c>
      <c r="C704" s="50"/>
      <c r="D704" s="50" t="s">
        <v>719</v>
      </c>
      <c r="E704" s="50" t="s">
        <v>814</v>
      </c>
      <c r="F704" s="50"/>
      <c r="G704" s="51"/>
      <c r="H704" s="52" t="str">
        <f aca="false">SUBSTITUTE(A704," ","_")&amp;"_"&amp;SUBSTITUTE(B704," ","_")&amp;"_"&amp;SUBSTITUTE(C704," ","_")</f>
        <v>ACURA_Integra_</v>
      </c>
      <c r="I704" s="50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customFormat="false" ht="18.55" hidden="false" customHeight="false" outlineLevel="0" collapsed="false">
      <c r="A705" s="52" t="s">
        <v>3</v>
      </c>
      <c r="B705" s="50" t="s">
        <v>55</v>
      </c>
      <c r="C705" s="50"/>
      <c r="D705" s="50" t="s">
        <v>719</v>
      </c>
      <c r="E705" s="50" t="s">
        <v>814</v>
      </c>
      <c r="F705" s="50"/>
      <c r="G705" s="51"/>
      <c r="H705" s="52" t="str">
        <f aca="false">SUBSTITUTE(A705," ","_")&amp;"_"&amp;SUBSTITUTE(B705," ","_")&amp;"_"&amp;SUBSTITUTE(C705," ","_")</f>
        <v>ACURA_NSX_</v>
      </c>
      <c r="I705" s="50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customFormat="false" ht="18.55" hidden="false" customHeight="false" outlineLevel="0" collapsed="false">
      <c r="A706" s="52" t="s">
        <v>3</v>
      </c>
      <c r="B706" s="50" t="s">
        <v>56</v>
      </c>
      <c r="C706" s="50"/>
      <c r="D706" s="50" t="s">
        <v>719</v>
      </c>
      <c r="E706" s="50" t="s">
        <v>798</v>
      </c>
      <c r="F706" s="50" t="n">
        <v>1983</v>
      </c>
      <c r="G706" s="51"/>
      <c r="H706" s="52" t="str">
        <f aca="false">SUBSTITUTE(A706," ","_")&amp;"_"&amp;SUBSTITUTE(B706," ","_")&amp;"_"&amp;SUBSTITUTE(C706," ","_")</f>
        <v>ACURA_TL_3.2_</v>
      </c>
      <c r="I706" s="50" t="n">
        <v>1983</v>
      </c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customFormat="false" ht="18.55" hidden="false" customHeight="false" outlineLevel="0" collapsed="false">
      <c r="A707" s="52" t="s">
        <v>3</v>
      </c>
      <c r="B707" s="50" t="s">
        <v>57</v>
      </c>
      <c r="C707" s="50"/>
      <c r="D707" s="50" t="s">
        <v>719</v>
      </c>
      <c r="E707" s="50" t="s">
        <v>798</v>
      </c>
      <c r="F707" s="50" t="n">
        <v>1983</v>
      </c>
      <c r="G707" s="51"/>
      <c r="H707" s="52" t="str">
        <f aca="false">SUBSTITUTE(A707," ","_")&amp;"_"&amp;SUBSTITUTE(B707," ","_")&amp;"_"&amp;SUBSTITUTE(C707," ","_")</f>
        <v>ACURA_ZDX_3.7_Sports_Coupe_</v>
      </c>
      <c r="I707" s="50" t="n">
        <v>1983</v>
      </c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customFormat="false" ht="18.55" hidden="false" customHeight="false" outlineLevel="0" collapsed="false">
      <c r="A708" s="52" t="s">
        <v>3</v>
      </c>
      <c r="B708" s="50" t="s">
        <v>58</v>
      </c>
      <c r="C708" s="50"/>
      <c r="D708" s="50" t="s">
        <v>728</v>
      </c>
      <c r="E708" s="50" t="s">
        <v>805</v>
      </c>
      <c r="F708" s="50" t="n">
        <v>1995</v>
      </c>
      <c r="G708" s="51"/>
      <c r="H708" s="52" t="str">
        <f aca="false">SUBSTITUTE(A708," ","_")&amp;"_"&amp;SUBSTITUTE(B708," ","_")&amp;"_"&amp;SUBSTITUTE(C708," ","_")</f>
        <v>ACURA_MDX_</v>
      </c>
      <c r="I708" s="50" t="n">
        <v>1995</v>
      </c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customFormat="false" ht="18.55" hidden="false" customHeight="false" outlineLevel="0" collapsed="false">
      <c r="A709" s="52" t="s">
        <v>3</v>
      </c>
      <c r="B709" s="55" t="s">
        <v>59</v>
      </c>
      <c r="C709" s="55"/>
      <c r="D709" s="55" t="s">
        <v>728</v>
      </c>
      <c r="E709" s="55" t="s">
        <v>805</v>
      </c>
      <c r="F709" s="55" t="n">
        <v>1995</v>
      </c>
      <c r="G709" s="51"/>
      <c r="H709" s="52" t="str">
        <f aca="false">SUBSTITUTE(A709," ","_")&amp;"_"&amp;SUBSTITUTE(B709," ","_")&amp;"_"&amp;SUBSTITUTE(C709," ","_")</f>
        <v>ACURA_RDX_</v>
      </c>
      <c r="I709" s="55" t="n">
        <v>1995</v>
      </c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customFormat="false" ht="18.55" hidden="false" customHeight="false" outlineLevel="0" collapsed="false">
      <c r="A710" s="50"/>
      <c r="B710" s="50"/>
      <c r="C710" s="50"/>
      <c r="D710" s="50"/>
      <c r="E710" s="50"/>
      <c r="F710" s="50"/>
      <c r="G710" s="51"/>
      <c r="H710" s="52" t="str">
        <f aca="false">SUBSTITUTE(A710," ","_")&amp;"_"&amp;SUBSTITUTE(B710," ","_")&amp;"_"&amp;SUBSTITUTE(C710," ","_")</f>
        <v>__</v>
      </c>
      <c r="I710" s="50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customFormat="false" ht="18.55" hidden="false" customHeight="false" outlineLevel="0" collapsed="false">
      <c r="A711" s="51"/>
      <c r="B711" s="51"/>
      <c r="C711" s="51"/>
      <c r="D711" s="51"/>
      <c r="E711" s="51"/>
      <c r="F711" s="51"/>
      <c r="G711" s="51"/>
      <c r="H711" s="52" t="str">
        <f aca="false">SUBSTITUTE(A711," ","_")&amp;"_"&amp;SUBSTITUTE(B711," ","_")&amp;"_"&amp;SUBSTITUTE(C711," ","_")</f>
        <v>__</v>
      </c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customFormat="false" ht="18.55" hidden="false" customHeight="false" outlineLevel="0" collapsed="false">
      <c r="A712" s="52" t="s">
        <v>5</v>
      </c>
      <c r="B712" s="52"/>
      <c r="C712" s="51"/>
      <c r="D712" s="51"/>
      <c r="E712" s="51"/>
      <c r="F712" s="51"/>
      <c r="G712" s="51"/>
      <c r="H712" s="52" t="str">
        <f aca="false">SUBSTITUTE(A712," ","_")&amp;"_"&amp;SUBSTITUTE(B712," ","_")&amp;"_"&amp;SUBSTITUTE(C712," ","_")</f>
        <v>AUDI__</v>
      </c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customFormat="false" ht="18.55" hidden="false" customHeight="false" outlineLevel="0" collapsed="false">
      <c r="A713" s="51"/>
      <c r="B713" s="51"/>
      <c r="C713" s="51"/>
      <c r="D713" s="51"/>
      <c r="E713" s="51"/>
      <c r="F713" s="51"/>
      <c r="G713" s="51"/>
      <c r="H713" s="52" t="str">
        <f aca="false">SUBSTITUTE(A713," ","_")&amp;"_"&amp;SUBSTITUTE(B713," ","_")&amp;"_"&amp;SUBSTITUTE(C713," ","_")</f>
        <v>__</v>
      </c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customFormat="false" ht="18.55" hidden="false" customHeight="false" outlineLevel="0" collapsed="false">
      <c r="A714" s="50" t="s">
        <v>801</v>
      </c>
      <c r="B714" s="50" t="s">
        <v>788</v>
      </c>
      <c r="C714" s="50" t="s">
        <v>790</v>
      </c>
      <c r="D714" s="50" t="s">
        <v>791</v>
      </c>
      <c r="E714" s="50" t="s">
        <v>792</v>
      </c>
      <c r="F714" s="50"/>
      <c r="G714" s="51"/>
      <c r="H714" s="52" t="str">
        <f aca="false">SUBSTITUTE(A714," ","_")&amp;"_"&amp;SUBSTITUTE(B714," ","_")&amp;"_"&amp;SUBSTITUTE(C714," ","_")</f>
        <v>Brand__Make_Year_Model</v>
      </c>
      <c r="I714" s="50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customFormat="false" ht="18.55" hidden="false" customHeight="false" outlineLevel="0" collapsed="false">
      <c r="A715" s="68"/>
      <c r="B715" s="68"/>
      <c r="C715" s="68"/>
      <c r="D715" s="68"/>
      <c r="E715" s="60"/>
      <c r="F715" s="60"/>
      <c r="G715" s="51"/>
      <c r="H715" s="52" t="str">
        <f aca="false">SUBSTITUTE(A715," ","_")&amp;"_"&amp;SUBSTITUTE(B715," ","_")&amp;"_"&amp;SUBSTITUTE(C715," ","_")</f>
        <v>__</v>
      </c>
      <c r="I715" s="60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customFormat="false" ht="18.55" hidden="false" customHeight="false" outlineLevel="0" collapsed="false">
      <c r="A716" s="52" t="s">
        <v>5</v>
      </c>
      <c r="B716" s="50" t="s">
        <v>71</v>
      </c>
      <c r="C716" s="50"/>
      <c r="D716" s="67" t="s">
        <v>726</v>
      </c>
      <c r="E716" s="55"/>
      <c r="F716" s="55"/>
      <c r="G716" s="51"/>
      <c r="H716" s="52" t="str">
        <f aca="false">SUBSTITUTE(A716," ","_")&amp;"_"&amp;SUBSTITUTE(B716," ","_")&amp;"_"&amp;SUBSTITUTE(C716," ","_")</f>
        <v>AUDI_A1_</v>
      </c>
      <c r="I716" s="55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customFormat="false" ht="18.55" hidden="false" customHeight="false" outlineLevel="0" collapsed="false">
      <c r="A717" s="52" t="s">
        <v>5</v>
      </c>
      <c r="B717" s="50" t="s">
        <v>72</v>
      </c>
      <c r="C717" s="50"/>
      <c r="D717" s="67" t="s">
        <v>726</v>
      </c>
      <c r="E717" s="60"/>
      <c r="F717" s="60"/>
      <c r="G717" s="51"/>
      <c r="H717" s="52" t="str">
        <f aca="false">SUBSTITUTE(A717," ","_")&amp;"_"&amp;SUBSTITUTE(B717," ","_")&amp;"_"&amp;SUBSTITUTE(C717," ","_")</f>
        <v>AUDI_A3_</v>
      </c>
      <c r="I717" s="60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customFormat="false" ht="18.55" hidden="false" customHeight="false" outlineLevel="0" collapsed="false">
      <c r="A718" s="52" t="s">
        <v>5</v>
      </c>
      <c r="B718" s="50" t="s">
        <v>73</v>
      </c>
      <c r="C718" s="50"/>
      <c r="D718" s="67" t="s">
        <v>726</v>
      </c>
      <c r="E718" s="58" t="s">
        <v>839</v>
      </c>
      <c r="F718" s="58"/>
      <c r="G718" s="51"/>
      <c r="H718" s="52" t="str">
        <f aca="false">SUBSTITUTE(A718," ","_")&amp;"_"&amp;SUBSTITUTE(B718," ","_")&amp;"_"&amp;SUBSTITUTE(C718," ","_")</f>
        <v>AUDI_A4_</v>
      </c>
      <c r="I718" s="58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customFormat="false" ht="18.55" hidden="false" customHeight="false" outlineLevel="0" collapsed="false">
      <c r="A719" s="52" t="s">
        <v>5</v>
      </c>
      <c r="B719" s="50" t="s">
        <v>74</v>
      </c>
      <c r="C719" s="50" t="s">
        <v>75</v>
      </c>
      <c r="D719" s="57" t="s">
        <v>723</v>
      </c>
      <c r="E719" s="59" t="s">
        <v>840</v>
      </c>
      <c r="F719" s="59" t="n">
        <v>2003</v>
      </c>
      <c r="G719" s="51"/>
      <c r="H719" s="52" t="str">
        <f aca="false">SUBSTITUTE(A719," ","_")&amp;"_"&amp;SUBSTITUTE(B719," ","_")&amp;"_"&amp;SUBSTITUTE(C719," ","_")</f>
        <v>AUDI_A6_2007_-_on</v>
      </c>
      <c r="I719" s="59" t="n">
        <v>2003</v>
      </c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customFormat="false" ht="18.55" hidden="false" customHeight="false" outlineLevel="0" collapsed="false">
      <c r="A720" s="52" t="s">
        <v>5</v>
      </c>
      <c r="B720" s="50" t="s">
        <v>76</v>
      </c>
      <c r="C720" s="50"/>
      <c r="D720" s="57" t="s">
        <v>729</v>
      </c>
      <c r="E720" s="59" t="s">
        <v>841</v>
      </c>
      <c r="F720" s="59"/>
      <c r="G720" s="51"/>
      <c r="H720" s="52" t="str">
        <f aca="false">SUBSTITUTE(A720," ","_")&amp;"_"&amp;SUBSTITUTE(B720," ","_")&amp;"_"&amp;SUBSTITUTE(C720," ","_")</f>
        <v>AUDI_A8_</v>
      </c>
      <c r="I720" s="59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customFormat="false" ht="18.55" hidden="false" customHeight="false" outlineLevel="0" collapsed="false">
      <c r="A721" s="52" t="s">
        <v>5</v>
      </c>
      <c r="B721" s="50" t="s">
        <v>77</v>
      </c>
      <c r="C721" s="50"/>
      <c r="D721" s="67" t="s">
        <v>726</v>
      </c>
      <c r="E721" s="60"/>
      <c r="F721" s="60"/>
      <c r="G721" s="51"/>
      <c r="H721" s="52" t="str">
        <f aca="false">SUBSTITUTE(A721," ","_")&amp;"_"&amp;SUBSTITUTE(B721," ","_")&amp;"_"&amp;SUBSTITUTE(C721," ","_")</f>
        <v>AUDI_IT_</v>
      </c>
      <c r="I721" s="60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customFormat="false" ht="18.55" hidden="false" customHeight="false" outlineLevel="0" collapsed="false">
      <c r="A722" s="52" t="s">
        <v>5</v>
      </c>
      <c r="B722" s="50" t="s">
        <v>78</v>
      </c>
      <c r="C722" s="50"/>
      <c r="D722" s="67" t="s">
        <v>726</v>
      </c>
      <c r="E722" s="60"/>
      <c r="F722" s="60"/>
      <c r="G722" s="51"/>
      <c r="H722" s="52" t="str">
        <f aca="false">SUBSTITUTE(A722," ","_")&amp;"_"&amp;SUBSTITUTE(B722," ","_")&amp;"_"&amp;SUBSTITUTE(C722," ","_")</f>
        <v>AUDI_Q3_</v>
      </c>
      <c r="I722" s="60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customFormat="false" ht="18.55" hidden="false" customHeight="false" outlineLevel="0" collapsed="false">
      <c r="A723" s="52" t="s">
        <v>5</v>
      </c>
      <c r="B723" s="50" t="s">
        <v>79</v>
      </c>
      <c r="C723" s="50"/>
      <c r="D723" s="57" t="s">
        <v>730</v>
      </c>
      <c r="E723" s="60"/>
      <c r="F723" s="60"/>
      <c r="G723" s="51"/>
      <c r="H723" s="52" t="str">
        <f aca="false">SUBSTITUTE(A723," ","_")&amp;"_"&amp;SUBSTITUTE(B723," ","_")&amp;"_"&amp;SUBSTITUTE(C723," ","_")</f>
        <v>AUDI_Q5_</v>
      </c>
      <c r="I723" s="60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customFormat="false" ht="18.55" hidden="false" customHeight="false" outlineLevel="0" collapsed="false">
      <c r="A724" s="52" t="s">
        <v>5</v>
      </c>
      <c r="B724" s="50" t="s">
        <v>80</v>
      </c>
      <c r="C724" s="50"/>
      <c r="D724" s="57" t="s">
        <v>729</v>
      </c>
      <c r="E724" s="68"/>
      <c r="F724" s="68"/>
      <c r="G724" s="51"/>
      <c r="H724" s="52" t="str">
        <f aca="false">SUBSTITUTE(A724," ","_")&amp;"_"&amp;SUBSTITUTE(B724," ","_")&amp;"_"&amp;SUBSTITUTE(C724," ","_")</f>
        <v>AUDI_Q7_</v>
      </c>
      <c r="I724" s="68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customFormat="false" ht="18.55" hidden="false" customHeight="false" outlineLevel="0" collapsed="false">
      <c r="A725" s="50"/>
      <c r="B725" s="50"/>
      <c r="C725" s="50"/>
      <c r="D725" s="50"/>
      <c r="E725" s="50"/>
      <c r="F725" s="50"/>
      <c r="G725" s="51"/>
      <c r="H725" s="52" t="str">
        <f aca="false">SUBSTITUTE(A725," ","_")&amp;"_"&amp;SUBSTITUTE(B725," ","_")&amp;"_"&amp;SUBSTITUTE(C725," ","_")</f>
        <v>__</v>
      </c>
      <c r="I725" s="50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customFormat="false" ht="18.55" hidden="false" customHeight="false" outlineLevel="0" collapsed="false">
      <c r="A726" s="51"/>
      <c r="B726" s="51"/>
      <c r="C726" s="51"/>
      <c r="D726" s="51"/>
      <c r="E726" s="51"/>
      <c r="F726" s="51"/>
      <c r="G726" s="51"/>
      <c r="H726" s="52" t="str">
        <f aca="false">SUBSTITUTE(A726," ","_")&amp;"_"&amp;SUBSTITUTE(B726," ","_")&amp;"_"&amp;SUBSTITUTE(C726," ","_")</f>
        <v>__</v>
      </c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customFormat="false" ht="18.55" hidden="false" customHeight="false" outlineLevel="0" collapsed="false">
      <c r="A727" s="52" t="s">
        <v>6</v>
      </c>
      <c r="B727" s="52"/>
      <c r="C727" s="51"/>
      <c r="D727" s="51"/>
      <c r="E727" s="51"/>
      <c r="F727" s="51"/>
      <c r="G727" s="51"/>
      <c r="H727" s="52" t="str">
        <f aca="false">SUBSTITUTE(A727," ","_")&amp;"_"&amp;SUBSTITUTE(B727," ","_")&amp;"_"&amp;SUBSTITUTE(C727," ","_")</f>
        <v>BENTLY__</v>
      </c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customFormat="false" ht="18.55" hidden="false" customHeight="false" outlineLevel="0" collapsed="false">
      <c r="A728" s="51"/>
      <c r="B728" s="51"/>
      <c r="C728" s="51"/>
      <c r="D728" s="51"/>
      <c r="E728" s="51"/>
      <c r="F728" s="51"/>
      <c r="G728" s="51"/>
      <c r="H728" s="52" t="str">
        <f aca="false">SUBSTITUTE(A728," ","_")&amp;"_"&amp;SUBSTITUTE(B728," ","_")&amp;"_"&amp;SUBSTITUTE(C728," ","_")</f>
        <v>__</v>
      </c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customFormat="false" ht="18.55" hidden="false" customHeight="false" outlineLevel="0" collapsed="false">
      <c r="A729" s="50" t="s">
        <v>801</v>
      </c>
      <c r="B729" s="50" t="s">
        <v>788</v>
      </c>
      <c r="C729" s="50" t="s">
        <v>790</v>
      </c>
      <c r="D729" s="50" t="s">
        <v>791</v>
      </c>
      <c r="E729" s="50" t="s">
        <v>792</v>
      </c>
      <c r="F729" s="50"/>
      <c r="G729" s="51"/>
      <c r="H729" s="52" t="str">
        <f aca="false">SUBSTITUTE(A729," ","_")&amp;"_"&amp;SUBSTITUTE(B729," ","_")&amp;"_"&amp;SUBSTITUTE(C729," ","_")</f>
        <v>Brand__Make_Year_Model</v>
      </c>
      <c r="I729" s="50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customFormat="false" ht="18.55" hidden="false" customHeight="false" outlineLevel="0" collapsed="false">
      <c r="A730" s="50"/>
      <c r="B730" s="50"/>
      <c r="C730" s="50"/>
      <c r="D730" s="50"/>
      <c r="E730" s="55"/>
      <c r="F730" s="55"/>
      <c r="G730" s="51"/>
      <c r="H730" s="52" t="str">
        <f aca="false">SUBSTITUTE(A730," ","_")&amp;"_"&amp;SUBSTITUTE(B730," ","_")&amp;"_"&amp;SUBSTITUTE(C730," ","_")</f>
        <v>__</v>
      </c>
      <c r="I730" s="55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customFormat="false" ht="18.55" hidden="false" customHeight="false" outlineLevel="0" collapsed="false">
      <c r="A731" s="52" t="s">
        <v>6</v>
      </c>
      <c r="B731" s="50" t="s">
        <v>81</v>
      </c>
      <c r="C731" s="50"/>
      <c r="D731" s="57" t="s">
        <v>728</v>
      </c>
      <c r="E731" s="58" t="s">
        <v>839</v>
      </c>
      <c r="F731" s="58"/>
      <c r="G731" s="51"/>
      <c r="H731" s="52" t="str">
        <f aca="false">SUBSTITUTE(A731," ","_")&amp;"_"&amp;SUBSTITUTE(B731," ","_")&amp;"_"&amp;SUBSTITUTE(C731," ","_")</f>
        <v>BENTLY_Arnage_</v>
      </c>
      <c r="I731" s="58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customFormat="false" ht="18.55" hidden="false" customHeight="false" outlineLevel="0" collapsed="false">
      <c r="A732" s="52" t="s">
        <v>6</v>
      </c>
      <c r="B732" s="50" t="s">
        <v>82</v>
      </c>
      <c r="C732" s="50"/>
      <c r="D732" s="57" t="s">
        <v>757</v>
      </c>
      <c r="E732" s="59" t="s">
        <v>840</v>
      </c>
      <c r="F732" s="59"/>
      <c r="G732" s="51"/>
      <c r="H732" s="52" t="str">
        <f aca="false">SUBSTITUTE(A732," ","_")&amp;"_"&amp;SUBSTITUTE(B732," ","_")&amp;"_"&amp;SUBSTITUTE(C732," ","_")</f>
        <v>BENTLY_Continental__</v>
      </c>
      <c r="I732" s="59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customFormat="false" ht="18.55" hidden="false" customHeight="false" outlineLevel="0" collapsed="false">
      <c r="A733" s="52" t="s">
        <v>6</v>
      </c>
      <c r="B733" s="50" t="s">
        <v>83</v>
      </c>
      <c r="C733" s="50"/>
      <c r="D733" s="57" t="s">
        <v>752</v>
      </c>
      <c r="E733" s="59" t="s">
        <v>841</v>
      </c>
      <c r="F733" s="59" t="n">
        <v>2004</v>
      </c>
      <c r="G733" s="51"/>
      <c r="H733" s="52" t="str">
        <f aca="false">SUBSTITUTE(A733," ","_")&amp;"_"&amp;SUBSTITUTE(B733," ","_")&amp;"_"&amp;SUBSTITUTE(C733," ","_")</f>
        <v>BENTLY_Mulsanne__</v>
      </c>
      <c r="I733" s="59" t="n">
        <v>2004</v>
      </c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customFormat="false" ht="18.55" hidden="false" customHeight="false" outlineLevel="0" collapsed="false">
      <c r="A734" s="52" t="s">
        <v>6</v>
      </c>
      <c r="B734" s="50" t="s">
        <v>84</v>
      </c>
      <c r="C734" s="50"/>
      <c r="D734" s="57" t="s">
        <v>726</v>
      </c>
      <c r="E734" s="60"/>
      <c r="F734" s="60"/>
      <c r="G734" s="51"/>
      <c r="H734" s="52" t="str">
        <f aca="false">SUBSTITUTE(A734," ","_")&amp;"_"&amp;SUBSTITUTE(B734," ","_")&amp;"_"&amp;SUBSTITUTE(C734," ","_")</f>
        <v>BENTLY_Continental_GT/GTC_</v>
      </c>
      <c r="I734" s="60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customFormat="false" ht="18.55" hidden="false" customHeight="false" outlineLevel="0" collapsed="false">
      <c r="A735" s="52" t="s">
        <v>6</v>
      </c>
      <c r="B735" s="55" t="s">
        <v>85</v>
      </c>
      <c r="C735" s="55"/>
      <c r="D735" s="63" t="s">
        <v>726</v>
      </c>
      <c r="E735" s="60"/>
      <c r="F735" s="60"/>
      <c r="G735" s="51"/>
      <c r="H735" s="52" t="str">
        <f aca="false">SUBSTITUTE(A735," ","_")&amp;"_"&amp;SUBSTITUTE(B735," ","_")&amp;"_"&amp;SUBSTITUTE(C735," ","_")</f>
        <v>BENTLY_Flying_Spur_</v>
      </c>
      <c r="I735" s="60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customFormat="false" ht="18.55" hidden="false" customHeight="false" outlineLevel="0" collapsed="false">
      <c r="A736" s="50"/>
      <c r="B736" s="50"/>
      <c r="C736" s="50"/>
      <c r="D736" s="50"/>
      <c r="E736" s="50"/>
      <c r="F736" s="50"/>
      <c r="G736" s="51"/>
      <c r="H736" s="52" t="str">
        <f aca="false">SUBSTITUTE(A736," ","_")&amp;"_"&amp;SUBSTITUTE(B736," ","_")&amp;"_"&amp;SUBSTITUTE(C736," ","_")</f>
        <v>__</v>
      </c>
      <c r="I736" s="50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customFormat="false" ht="18.55" hidden="false" customHeight="false" outlineLevel="0" collapsed="false">
      <c r="A737" s="51"/>
      <c r="B737" s="51"/>
      <c r="C737" s="51"/>
      <c r="D737" s="51"/>
      <c r="E737" s="51"/>
      <c r="F737" s="51"/>
      <c r="G737" s="51"/>
      <c r="H737" s="52" t="str">
        <f aca="false">SUBSTITUTE(A737," ","_")&amp;"_"&amp;SUBSTITUTE(B737," ","_")&amp;"_"&amp;SUBSTITUTE(C737," ","_")</f>
        <v>__</v>
      </c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customFormat="false" ht="18.55" hidden="false" customHeight="false" outlineLevel="0" collapsed="false">
      <c r="A738" s="52" t="s">
        <v>42</v>
      </c>
      <c r="B738" s="52"/>
      <c r="C738" s="51"/>
      <c r="D738" s="51"/>
      <c r="E738" s="51"/>
      <c r="F738" s="51"/>
      <c r="G738" s="51"/>
      <c r="H738" s="52" t="str">
        <f aca="false">SUBSTITUTE(A738," ","_")&amp;"_"&amp;SUBSTITUTE(B738," ","_")&amp;"_"&amp;SUBSTITUTE(C738," ","_")</f>
        <v>VOLKSWAGEN__</v>
      </c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customFormat="false" ht="18.55" hidden="false" customHeight="false" outlineLevel="0" collapsed="false">
      <c r="A739" s="51"/>
      <c r="B739" s="51"/>
      <c r="C739" s="51"/>
      <c r="D739" s="51"/>
      <c r="E739" s="51"/>
      <c r="F739" s="51"/>
      <c r="G739" s="51"/>
      <c r="H739" s="52" t="str">
        <f aca="false">SUBSTITUTE(A739," ","_")&amp;"_"&amp;SUBSTITUTE(B739," ","_")&amp;"_"&amp;SUBSTITUTE(C739," ","_")</f>
        <v>__</v>
      </c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customFormat="false" ht="18.55" hidden="false" customHeight="false" outlineLevel="0" collapsed="false">
      <c r="A740" s="50" t="s">
        <v>801</v>
      </c>
      <c r="B740" s="50" t="s">
        <v>788</v>
      </c>
      <c r="C740" s="50" t="s">
        <v>790</v>
      </c>
      <c r="D740" s="50" t="s">
        <v>791</v>
      </c>
      <c r="E740" s="50" t="s">
        <v>792</v>
      </c>
      <c r="F740" s="50"/>
      <c r="G740" s="51"/>
      <c r="H740" s="52" t="str">
        <f aca="false">SUBSTITUTE(A740," ","_")&amp;"_"&amp;SUBSTITUTE(B740," ","_")&amp;"_"&amp;SUBSTITUTE(C740," ","_")</f>
        <v>Brand__Make_Year_Model</v>
      </c>
      <c r="I740" s="50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customFormat="false" ht="18.55" hidden="false" customHeight="false" outlineLevel="0" collapsed="false">
      <c r="A741" s="68"/>
      <c r="B741" s="68"/>
      <c r="C741" s="68"/>
      <c r="D741" s="68"/>
      <c r="E741" s="60"/>
      <c r="F741" s="60"/>
      <c r="G741" s="51"/>
      <c r="H741" s="52" t="str">
        <f aca="false">SUBSTITUTE(A741," ","_")&amp;"_"&amp;SUBSTITUTE(B741," ","_")&amp;"_"&amp;SUBSTITUTE(C741," ","_")</f>
        <v>__</v>
      </c>
      <c r="I741" s="60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customFormat="false" ht="18.55" hidden="false" customHeight="false" outlineLevel="0" collapsed="false">
      <c r="A742" s="52" t="s">
        <v>42</v>
      </c>
      <c r="B742" s="50" t="s">
        <v>696</v>
      </c>
      <c r="C742" s="50"/>
      <c r="D742" s="63" t="s">
        <v>726</v>
      </c>
      <c r="E742" s="55"/>
      <c r="F742" s="55"/>
      <c r="G742" s="51"/>
      <c r="H742" s="52" t="str">
        <f aca="false">SUBSTITUTE(A742," ","_")&amp;"_"&amp;SUBSTITUTE(B742," ","_")&amp;"_"&amp;SUBSTITUTE(C742," ","_")</f>
        <v>VOLKSWAGEN_Beetle_</v>
      </c>
      <c r="I742" s="55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customFormat="false" ht="18.55" hidden="false" customHeight="false" outlineLevel="0" collapsed="false">
      <c r="A743" s="52" t="s">
        <v>42</v>
      </c>
      <c r="B743" s="50" t="s">
        <v>697</v>
      </c>
      <c r="C743" s="50"/>
      <c r="D743" s="63" t="s">
        <v>726</v>
      </c>
      <c r="E743" s="60"/>
      <c r="F743" s="60"/>
      <c r="G743" s="51"/>
      <c r="H743" s="52" t="str">
        <f aca="false">SUBSTITUTE(A743," ","_")&amp;"_"&amp;SUBSTITUTE(B743," ","_")&amp;"_"&amp;SUBSTITUTE(C743," ","_")</f>
        <v>VOLKSWAGEN_Bora_</v>
      </c>
      <c r="I743" s="60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customFormat="false" ht="18.55" hidden="false" customHeight="false" outlineLevel="0" collapsed="false">
      <c r="A744" s="52" t="s">
        <v>42</v>
      </c>
      <c r="B744" s="50" t="s">
        <v>698</v>
      </c>
      <c r="C744" s="50" t="s">
        <v>61</v>
      </c>
      <c r="D744" s="57" t="s">
        <v>723</v>
      </c>
      <c r="E744" s="60"/>
      <c r="F744" s="60" t="n">
        <v>2003</v>
      </c>
      <c r="G744" s="51"/>
      <c r="H744" s="52" t="str">
        <f aca="false">SUBSTITUTE(A744," ","_")&amp;"_"&amp;SUBSTITUTE(B744," ","_")&amp;"_"&amp;SUBSTITUTE(C744," ","_")</f>
        <v>VOLKSWAGEN_Caravelle_1996_-_on</v>
      </c>
      <c r="I744" s="60" t="n">
        <v>2003</v>
      </c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customFormat="false" ht="18.55" hidden="false" customHeight="false" outlineLevel="0" collapsed="false">
      <c r="A745" s="52" t="s">
        <v>42</v>
      </c>
      <c r="B745" s="50" t="s">
        <v>699</v>
      </c>
      <c r="C745" s="50"/>
      <c r="D745" s="63" t="s">
        <v>726</v>
      </c>
      <c r="E745" s="60" t="s">
        <v>820</v>
      </c>
      <c r="F745" s="60" t="n">
        <v>1999</v>
      </c>
      <c r="G745" s="51"/>
      <c r="H745" s="52" t="str">
        <f aca="false">SUBSTITUTE(A745," ","_")&amp;"_"&amp;SUBSTITUTE(B745," ","_")&amp;"_"&amp;SUBSTITUTE(C745," ","_")</f>
        <v>VOLKSWAGEN_Golf_</v>
      </c>
      <c r="I745" s="60" t="n">
        <v>1999</v>
      </c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customFormat="false" ht="18.55" hidden="false" customHeight="false" outlineLevel="0" collapsed="false">
      <c r="A746" s="52" t="s">
        <v>42</v>
      </c>
      <c r="B746" s="50" t="s">
        <v>700</v>
      </c>
      <c r="C746" s="50"/>
      <c r="D746" s="63" t="s">
        <v>726</v>
      </c>
      <c r="E746" s="60"/>
      <c r="F746" s="60"/>
      <c r="G746" s="51"/>
      <c r="H746" s="52" t="str">
        <f aca="false">SUBSTITUTE(A746," ","_")&amp;"_"&amp;SUBSTITUTE(B746," ","_")&amp;"_"&amp;SUBSTITUTE(C746," ","_")</f>
        <v>VOLKSWAGEN_Passat_</v>
      </c>
      <c r="I746" s="60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customFormat="false" ht="18.55" hidden="false" customHeight="false" outlineLevel="0" collapsed="false">
      <c r="A747" s="52" t="s">
        <v>42</v>
      </c>
      <c r="B747" s="50" t="s">
        <v>701</v>
      </c>
      <c r="C747" s="50" t="s">
        <v>61</v>
      </c>
      <c r="D747" s="57" t="s">
        <v>722</v>
      </c>
      <c r="E747" s="60"/>
      <c r="F747" s="60"/>
      <c r="G747" s="51"/>
      <c r="H747" s="52" t="str">
        <f aca="false">SUBSTITUTE(A747," ","_")&amp;"_"&amp;SUBSTITUTE(B747," ","_")&amp;"_"&amp;SUBSTITUTE(C747," ","_")</f>
        <v>VOLKSWAGEN_Polo_1996_-_on</v>
      </c>
      <c r="I747" s="60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customFormat="false" ht="18.55" hidden="false" customHeight="false" outlineLevel="0" collapsed="false">
      <c r="A748" s="52" t="s">
        <v>42</v>
      </c>
      <c r="B748" s="50" t="s">
        <v>702</v>
      </c>
      <c r="C748" s="50" t="s">
        <v>703</v>
      </c>
      <c r="D748" s="57" t="s">
        <v>758</v>
      </c>
      <c r="E748" s="60"/>
      <c r="F748" s="60"/>
      <c r="G748" s="51"/>
      <c r="H748" s="52" t="str">
        <f aca="false">SUBSTITUTE(A748," ","_")&amp;"_"&amp;SUBSTITUTE(B748," ","_")&amp;"_"&amp;SUBSTITUTE(C748," ","_")</f>
        <v>VOLKSWAGEN_Tiguan_2007_-_Present</v>
      </c>
      <c r="I748" s="60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customFormat="false" ht="18.55" hidden="false" customHeight="false" outlineLevel="0" collapsed="false">
      <c r="A749" s="52" t="s">
        <v>42</v>
      </c>
      <c r="B749" s="55" t="s">
        <v>704</v>
      </c>
      <c r="C749" s="55"/>
      <c r="D749" s="63" t="s">
        <v>729</v>
      </c>
      <c r="E749" s="60"/>
      <c r="F749" s="60"/>
      <c r="G749" s="51"/>
      <c r="H749" s="52" t="str">
        <f aca="false">SUBSTITUTE(A749," ","_")&amp;"_"&amp;SUBSTITUTE(B749," ","_")&amp;"_"&amp;SUBSTITUTE(C749," ","_")</f>
        <v>VOLKSWAGEN_Touareg_</v>
      </c>
      <c r="I749" s="60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customFormat="false" ht="18.55" hidden="false" customHeight="false" outlineLevel="0" collapsed="false">
      <c r="A750" s="50"/>
      <c r="B750" s="50"/>
      <c r="C750" s="50"/>
      <c r="D750" s="50"/>
      <c r="E750" s="50"/>
      <c r="F750" s="50"/>
      <c r="G750" s="51"/>
      <c r="H750" s="52" t="str">
        <f aca="false">SUBSTITUTE(A750," ","_")&amp;"_"&amp;SUBSTITUTE(B750," ","_")&amp;"_"&amp;SUBSTITUTE(C750," ","_")</f>
        <v>__</v>
      </c>
      <c r="I750" s="50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customFormat="false" ht="18.55" hidden="false" customHeight="false" outlineLevel="0" collapsed="false">
      <c r="A751" s="51"/>
      <c r="B751" s="51"/>
      <c r="C751" s="51"/>
      <c r="D751" s="51"/>
      <c r="E751" s="51"/>
      <c r="F751" s="51"/>
      <c r="G751" s="51"/>
      <c r="H751" s="52" t="str">
        <f aca="false">SUBSTITUTE(A751," ","_")&amp;"_"&amp;SUBSTITUTE(B751," ","_")&amp;"_"&amp;SUBSTITUTE(C751," ","_")</f>
        <v>__</v>
      </c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customFormat="false" ht="18.55" hidden="false" customHeight="false" outlineLevel="0" collapsed="false">
      <c r="A752" s="52" t="s">
        <v>43</v>
      </c>
      <c r="B752" s="52"/>
      <c r="C752" s="51"/>
      <c r="D752" s="51"/>
      <c r="E752" s="51"/>
      <c r="F752" s="51"/>
      <c r="G752" s="51"/>
      <c r="H752" s="52" t="str">
        <f aca="false">SUBSTITUTE(A752," ","_")&amp;"_"&amp;SUBSTITUTE(B752," ","_")&amp;"_"&amp;SUBSTITUTE(C752," ","_")</f>
        <v>VOLVO__</v>
      </c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customFormat="false" ht="18.55" hidden="false" customHeight="false" outlineLevel="0" collapsed="false">
      <c r="A753" s="51"/>
      <c r="B753" s="51"/>
      <c r="C753" s="51"/>
      <c r="D753" s="51"/>
      <c r="E753" s="51"/>
      <c r="F753" s="51"/>
      <c r="G753" s="51"/>
      <c r="H753" s="52" t="str">
        <f aca="false">SUBSTITUTE(A753," ","_")&amp;"_"&amp;SUBSTITUTE(B753," ","_")&amp;"_"&amp;SUBSTITUTE(C753," ","_")</f>
        <v>__</v>
      </c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customFormat="false" ht="18.55" hidden="false" customHeight="false" outlineLevel="0" collapsed="false">
      <c r="A754" s="50" t="s">
        <v>801</v>
      </c>
      <c r="B754" s="50" t="s">
        <v>788</v>
      </c>
      <c r="C754" s="50" t="s">
        <v>790</v>
      </c>
      <c r="D754" s="50" t="s">
        <v>791</v>
      </c>
      <c r="E754" s="50" t="s">
        <v>792</v>
      </c>
      <c r="F754" s="50"/>
      <c r="G754" s="51"/>
      <c r="H754" s="52" t="str">
        <f aca="false">SUBSTITUTE(A754," ","_")&amp;"_"&amp;SUBSTITUTE(B754," ","_")&amp;"_"&amp;SUBSTITUTE(C754," ","_")</f>
        <v>Brand__Make_Year_Model</v>
      </c>
      <c r="I754" s="50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customFormat="false" ht="18.55" hidden="false" customHeight="false" outlineLevel="0" collapsed="false">
      <c r="A755" s="68"/>
      <c r="B755" s="68"/>
      <c r="C755" s="68"/>
      <c r="D755" s="68"/>
      <c r="E755" s="60"/>
      <c r="F755" s="60"/>
      <c r="G755" s="51"/>
      <c r="H755" s="52" t="str">
        <f aca="false">SUBSTITUTE(A755," ","_")&amp;"_"&amp;SUBSTITUTE(B755," ","_")&amp;"_"&amp;SUBSTITUTE(C755," ","_")</f>
        <v>__</v>
      </c>
      <c r="I755" s="60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customFormat="false" ht="18.55" hidden="false" customHeight="false" outlineLevel="0" collapsed="false">
      <c r="A756" s="52" t="s">
        <v>43</v>
      </c>
      <c r="B756" s="50" t="s">
        <v>705</v>
      </c>
      <c r="C756" s="50"/>
      <c r="D756" s="57" t="s">
        <v>722</v>
      </c>
      <c r="E756" s="55"/>
      <c r="F756" s="55" t="n">
        <v>2004</v>
      </c>
      <c r="G756" s="51"/>
      <c r="H756" s="52" t="str">
        <f aca="false">SUBSTITUTE(A756," ","_")&amp;"_"&amp;SUBSTITUTE(B756," ","_")&amp;"_"&amp;SUBSTITUTE(C756," ","_")</f>
        <v>VOLVO_C30_</v>
      </c>
      <c r="I756" s="55" t="n">
        <v>2004</v>
      </c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customFormat="false" ht="18.55" hidden="false" customHeight="false" outlineLevel="0" collapsed="false">
      <c r="A757" s="52" t="s">
        <v>43</v>
      </c>
      <c r="B757" s="50" t="s">
        <v>706</v>
      </c>
      <c r="C757" s="50"/>
      <c r="D757" s="57" t="s">
        <v>726</v>
      </c>
      <c r="E757" s="60"/>
      <c r="F757" s="60"/>
      <c r="G757" s="51"/>
      <c r="H757" s="52" t="str">
        <f aca="false">SUBSTITUTE(A757," ","_")&amp;"_"&amp;SUBSTITUTE(B757," ","_")&amp;"_"&amp;SUBSTITUTE(C757," ","_")</f>
        <v>VOLVO_C70_</v>
      </c>
      <c r="I757" s="60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customFormat="false" ht="18.55" hidden="false" customHeight="false" outlineLevel="0" collapsed="false">
      <c r="A758" s="52" t="s">
        <v>43</v>
      </c>
      <c r="B758" s="50" t="s">
        <v>707</v>
      </c>
      <c r="C758" s="50" t="s">
        <v>185</v>
      </c>
      <c r="D758" s="57" t="s">
        <v>723</v>
      </c>
      <c r="E758" s="60"/>
      <c r="F758" s="60" t="n">
        <v>2003</v>
      </c>
      <c r="G758" s="51"/>
      <c r="H758" s="52" t="str">
        <f aca="false">SUBSTITUTE(A758," ","_")&amp;"_"&amp;SUBSTITUTE(B758," ","_")&amp;"_"&amp;SUBSTITUTE(C758," ","_")</f>
        <v>VOLVO_850/850R_1999_-_on</v>
      </c>
      <c r="I758" s="60" t="n">
        <v>2003</v>
      </c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customFormat="false" ht="18.55" hidden="false" customHeight="false" outlineLevel="0" collapsed="false">
      <c r="A759" s="52" t="s">
        <v>43</v>
      </c>
      <c r="B759" s="50" t="s">
        <v>708</v>
      </c>
      <c r="C759" s="50" t="s">
        <v>63</v>
      </c>
      <c r="D759" s="57" t="s">
        <v>722</v>
      </c>
      <c r="E759" s="58" t="s">
        <v>839</v>
      </c>
      <c r="F759" s="58" t="n">
        <v>2004</v>
      </c>
      <c r="G759" s="51"/>
      <c r="H759" s="52" t="str">
        <f aca="false">SUBSTITUTE(A759," ","_")&amp;"_"&amp;SUBSTITUTE(B759," ","_")&amp;"_"&amp;SUBSTITUTE(C759," ","_")</f>
        <v>VOLVO_540/V40_1997_-_on</v>
      </c>
      <c r="I759" s="58" t="n">
        <v>2004</v>
      </c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customFormat="false" ht="18.55" hidden="false" customHeight="false" outlineLevel="0" collapsed="false">
      <c r="A760" s="52" t="s">
        <v>43</v>
      </c>
      <c r="B760" s="50" t="n">
        <v>560</v>
      </c>
      <c r="C760" s="50" t="s">
        <v>61</v>
      </c>
      <c r="D760" s="57" t="s">
        <v>723</v>
      </c>
      <c r="E760" s="59" t="s">
        <v>840</v>
      </c>
      <c r="F760" s="59" t="n">
        <v>2003</v>
      </c>
      <c r="G760" s="51"/>
      <c r="H760" s="52" t="str">
        <f aca="false">SUBSTITUTE(A760," ","_")&amp;"_"&amp;SUBSTITUTE(B760," ","_")&amp;"_"&amp;SUBSTITUTE(C760," ","_")</f>
        <v>VOLVO_560_1996_-_on</v>
      </c>
      <c r="I760" s="59" t="n">
        <v>2003</v>
      </c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customFormat="false" ht="18.55" hidden="false" customHeight="false" outlineLevel="0" collapsed="false">
      <c r="A761" s="52" t="s">
        <v>43</v>
      </c>
      <c r="B761" s="50" t="n">
        <v>560</v>
      </c>
      <c r="C761" s="50" t="s">
        <v>223</v>
      </c>
      <c r="D761" s="57" t="s">
        <v>722</v>
      </c>
      <c r="E761" s="59" t="s">
        <v>841</v>
      </c>
      <c r="F761" s="59" t="n">
        <v>2004</v>
      </c>
      <c r="G761" s="51"/>
      <c r="H761" s="52" t="str">
        <f aca="false">SUBSTITUTE(A761," ","_")&amp;"_"&amp;SUBSTITUTE(B761," ","_")&amp;"_"&amp;SUBSTITUTE(C761," ","_")</f>
        <v>VOLVO_560_2005_-_on</v>
      </c>
      <c r="I761" s="59" t="n">
        <v>2004</v>
      </c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customFormat="false" ht="18.55" hidden="false" customHeight="false" outlineLevel="0" collapsed="false">
      <c r="A762" s="52" t="s">
        <v>43</v>
      </c>
      <c r="B762" s="50" t="n">
        <v>570</v>
      </c>
      <c r="C762" s="50" t="s">
        <v>185</v>
      </c>
      <c r="D762" s="57" t="s">
        <v>722</v>
      </c>
      <c r="E762" s="60"/>
      <c r="F762" s="60" t="n">
        <v>2004</v>
      </c>
      <c r="G762" s="51"/>
      <c r="H762" s="52" t="str">
        <f aca="false">SUBSTITUTE(A762," ","_")&amp;"_"&amp;SUBSTITUTE(B762," ","_")&amp;"_"&amp;SUBSTITUTE(C762," ","_")</f>
        <v>VOLVO_570_1999_-_on</v>
      </c>
      <c r="I762" s="60" t="n">
        <v>2004</v>
      </c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customFormat="false" ht="18.55" hidden="false" customHeight="false" outlineLevel="0" collapsed="false">
      <c r="A763" s="52" t="s">
        <v>43</v>
      </c>
      <c r="B763" s="50" t="n">
        <v>580</v>
      </c>
      <c r="C763" s="50"/>
      <c r="D763" s="57" t="s">
        <v>729</v>
      </c>
      <c r="E763" s="60"/>
      <c r="F763" s="60"/>
      <c r="G763" s="51"/>
      <c r="H763" s="52" t="str">
        <f aca="false">SUBSTITUTE(A763," ","_")&amp;"_"&amp;SUBSTITUTE(B763," ","_")&amp;"_"&amp;SUBSTITUTE(C763," ","_")</f>
        <v>VOLVO_580_</v>
      </c>
      <c r="I763" s="60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customFormat="false" ht="18.55" hidden="false" customHeight="false" outlineLevel="0" collapsed="false">
      <c r="A764" s="52" t="s">
        <v>43</v>
      </c>
      <c r="B764" s="50" t="s">
        <v>709</v>
      </c>
      <c r="C764" s="50"/>
      <c r="D764" s="57" t="s">
        <v>726</v>
      </c>
      <c r="E764" s="60"/>
      <c r="F764" s="60"/>
      <c r="G764" s="51"/>
      <c r="H764" s="52" t="str">
        <f aca="false">SUBSTITUTE(A764," ","_")&amp;"_"&amp;SUBSTITUTE(B764," ","_")&amp;"_"&amp;SUBSTITUTE(C764," ","_")</f>
        <v>VOLVO_V50_</v>
      </c>
      <c r="I764" s="60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customFormat="false" ht="18.55" hidden="false" customHeight="false" outlineLevel="0" collapsed="false">
      <c r="A765" s="52" t="s">
        <v>43</v>
      </c>
      <c r="B765" s="50" t="s">
        <v>710</v>
      </c>
      <c r="C765" s="50"/>
      <c r="D765" s="57" t="s">
        <v>726</v>
      </c>
      <c r="E765" s="60"/>
      <c r="F765" s="60"/>
      <c r="G765" s="51"/>
      <c r="H765" s="52" t="str">
        <f aca="false">SUBSTITUTE(A765," ","_")&amp;"_"&amp;SUBSTITUTE(B765," ","_")&amp;"_"&amp;SUBSTITUTE(C765," ","_")</f>
        <v>VOLVO_V70_</v>
      </c>
      <c r="I765" s="60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customFormat="false" ht="18.55" hidden="false" customHeight="false" outlineLevel="0" collapsed="false">
      <c r="A766" s="52" t="s">
        <v>43</v>
      </c>
      <c r="B766" s="50" t="s">
        <v>711</v>
      </c>
      <c r="C766" s="50"/>
      <c r="D766" s="57" t="s">
        <v>726</v>
      </c>
      <c r="E766" s="60"/>
      <c r="F766" s="60"/>
      <c r="G766" s="51"/>
      <c r="H766" s="52" t="str">
        <f aca="false">SUBSTITUTE(A766," ","_")&amp;"_"&amp;SUBSTITUTE(B766," ","_")&amp;"_"&amp;SUBSTITUTE(C766," ","_")</f>
        <v>VOLVO_XC60_</v>
      </c>
      <c r="I766" s="60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customFormat="false" ht="18.55" hidden="false" customHeight="false" outlineLevel="0" collapsed="false">
      <c r="A767" s="52" t="s">
        <v>43</v>
      </c>
      <c r="B767" s="50" t="s">
        <v>712</v>
      </c>
      <c r="C767" s="50" t="s">
        <v>223</v>
      </c>
      <c r="D767" s="57" t="s">
        <v>723</v>
      </c>
      <c r="E767" s="60"/>
      <c r="F767" s="60" t="n">
        <v>2003</v>
      </c>
      <c r="G767" s="51"/>
      <c r="H767" s="52" t="str">
        <f aca="false">SUBSTITUTE(A767," ","_")&amp;"_"&amp;SUBSTITUTE(B767," ","_")&amp;"_"&amp;SUBSTITUTE(C767," ","_")</f>
        <v>VOLVO_XC70_2005_-_on</v>
      </c>
      <c r="I767" s="60" t="n">
        <v>2003</v>
      </c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customFormat="false" ht="18.55" hidden="false" customHeight="false" outlineLevel="0" collapsed="false">
      <c r="A768" s="52" t="s">
        <v>43</v>
      </c>
      <c r="B768" s="55" t="s">
        <v>713</v>
      </c>
      <c r="C768" s="55" t="s">
        <v>223</v>
      </c>
      <c r="D768" s="63" t="s">
        <v>723</v>
      </c>
      <c r="E768" s="60"/>
      <c r="F768" s="60" t="n">
        <v>2003</v>
      </c>
      <c r="G768" s="51"/>
      <c r="H768" s="52" t="str">
        <f aca="false">SUBSTITUTE(A768," ","_")&amp;"_"&amp;SUBSTITUTE(B768," ","_")&amp;"_"&amp;SUBSTITUTE(C768," ","_")</f>
        <v>VOLVO_XC90_2005_-_on</v>
      </c>
      <c r="I768" s="60" t="n">
        <v>2003</v>
      </c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customFormat="false" ht="18.55" hidden="false" customHeight="false" outlineLevel="0" collapsed="false">
      <c r="A769" s="50"/>
      <c r="B769" s="50"/>
      <c r="C769" s="50"/>
      <c r="D769" s="50"/>
      <c r="E769" s="50"/>
      <c r="F769" s="50"/>
      <c r="G769" s="51"/>
      <c r="H769" s="52" t="str">
        <f aca="false">SUBSTITUTE(A769," ","_")&amp;"_"&amp;SUBSTITUTE(B769," ","_")&amp;"_"&amp;SUBSTITUTE(C769," ","_")</f>
        <v>__</v>
      </c>
      <c r="I769" s="50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customFormat="false" ht="18.55" hidden="false" customHeight="false" outlineLevel="0" collapsed="false">
      <c r="A770" s="51"/>
      <c r="B770" s="51"/>
      <c r="C770" s="51"/>
      <c r="D770" s="51"/>
      <c r="E770" s="51"/>
      <c r="F770" s="51"/>
      <c r="G770" s="51"/>
      <c r="H770" s="52" t="str">
        <f aca="false">SUBSTITUTE(A770," ","_")&amp;"_"&amp;SUBSTITUTE(B770," ","_")&amp;"_"&amp;SUBSTITUTE(C770," ","_")</f>
        <v>__</v>
      </c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customFormat="false" ht="18.55" hidden="false" customHeight="false" outlineLevel="0" collapsed="false">
      <c r="A771" s="80" t="s">
        <v>41</v>
      </c>
      <c r="B771" s="80"/>
      <c r="C771" s="51"/>
      <c r="D771" s="51"/>
      <c r="E771" s="51"/>
      <c r="F771" s="51"/>
      <c r="G771" s="51"/>
      <c r="H771" s="52" t="str">
        <f aca="false">SUBSTITUTE(A771," ","_")&amp;"_"&amp;SUBSTITUTE(B771," ","_")&amp;"_"&amp;SUBSTITUTE(C771," ","_")</f>
        <v>TOYOTA__</v>
      </c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customFormat="false" ht="18.55" hidden="false" customHeight="false" outlineLevel="0" collapsed="false">
      <c r="A772" s="51"/>
      <c r="B772" s="51"/>
      <c r="C772" s="51"/>
      <c r="D772" s="51"/>
      <c r="E772" s="51"/>
      <c r="F772" s="51"/>
      <c r="G772" s="51"/>
      <c r="H772" s="52" t="str">
        <f aca="false">SUBSTITUTE(A772," ","_")&amp;"_"&amp;SUBSTITUTE(B772," ","_")&amp;"_"&amp;SUBSTITUTE(C772," ","_")</f>
        <v>__</v>
      </c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customFormat="false" ht="18.55" hidden="false" customHeight="false" outlineLevel="0" collapsed="false">
      <c r="A773" s="50" t="s">
        <v>801</v>
      </c>
      <c r="B773" s="50" t="s">
        <v>788</v>
      </c>
      <c r="C773" s="50" t="s">
        <v>790</v>
      </c>
      <c r="D773" s="50" t="s">
        <v>791</v>
      </c>
      <c r="E773" s="50" t="s">
        <v>792</v>
      </c>
      <c r="F773" s="50"/>
      <c r="G773" s="51"/>
      <c r="H773" s="52" t="str">
        <f aca="false">SUBSTITUTE(A773," ","_")&amp;"_"&amp;SUBSTITUTE(B773," ","_")&amp;"_"&amp;SUBSTITUTE(C773," ","_")</f>
        <v>Brand__Make_Year_Model</v>
      </c>
      <c r="I773" s="50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customFormat="false" ht="18.55" hidden="false" customHeight="false" outlineLevel="0" collapsed="false">
      <c r="A774" s="68"/>
      <c r="B774" s="68"/>
      <c r="C774" s="68"/>
      <c r="D774" s="68"/>
      <c r="E774" s="68"/>
      <c r="F774" s="68"/>
      <c r="G774" s="51"/>
      <c r="H774" s="52" t="str">
        <f aca="false">SUBSTITUTE(A774," ","_")&amp;"_"&amp;SUBSTITUTE(B774," ","_")&amp;"_"&amp;SUBSTITUTE(C774," ","_")</f>
        <v>__</v>
      </c>
      <c r="I774" s="68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customFormat="false" ht="18.55" hidden="false" customHeight="false" outlineLevel="0" collapsed="false">
      <c r="A775" s="80" t="s">
        <v>41</v>
      </c>
      <c r="B775" s="50" t="s">
        <v>653</v>
      </c>
      <c r="C775" s="50" t="s">
        <v>91</v>
      </c>
      <c r="D775" s="50" t="s">
        <v>720</v>
      </c>
      <c r="E775" s="50" t="s">
        <v>799</v>
      </c>
      <c r="F775" s="50" t="s">
        <v>837</v>
      </c>
      <c r="G775" s="51"/>
      <c r="H775" s="52" t="str">
        <f aca="false">SUBSTITUTE(A775," ","_")&amp;"_"&amp;SUBSTITUTE(B775," ","_")&amp;"_"&amp;SUBSTITUTE(C775," ","_")</f>
        <v>TOYOTA_Echo_2000_-_on</v>
      </c>
      <c r="I775" s="50" t="s">
        <v>837</v>
      </c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customFormat="false" ht="18.55" hidden="false" customHeight="false" outlineLevel="0" collapsed="false">
      <c r="A776" s="80" t="s">
        <v>41</v>
      </c>
      <c r="B776" s="50" t="s">
        <v>654</v>
      </c>
      <c r="C776" s="50" t="s">
        <v>223</v>
      </c>
      <c r="D776" s="50" t="s">
        <v>718</v>
      </c>
      <c r="E776" s="50" t="s">
        <v>797</v>
      </c>
      <c r="F776" s="50" t="n">
        <v>1996</v>
      </c>
      <c r="G776" s="51"/>
      <c r="H776" s="52" t="str">
        <f aca="false">SUBSTITUTE(A776," ","_")&amp;"_"&amp;SUBSTITUTE(B776," ","_")&amp;"_"&amp;SUBSTITUTE(C776," ","_")</f>
        <v>TOYOTA_Fortuner_(Diesel)_2005_-_on</v>
      </c>
      <c r="I776" s="50" t="n">
        <v>1996</v>
      </c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customFormat="false" ht="18.55" hidden="false" customHeight="false" outlineLevel="0" collapsed="false">
      <c r="A777" s="80" t="s">
        <v>41</v>
      </c>
      <c r="B777" s="50" t="s">
        <v>655</v>
      </c>
      <c r="C777" s="50" t="s">
        <v>318</v>
      </c>
      <c r="D777" s="50" t="s">
        <v>739</v>
      </c>
      <c r="E777" s="50" t="s">
        <v>805</v>
      </c>
      <c r="F777" s="50" t="n">
        <v>1995</v>
      </c>
      <c r="G777" s="51"/>
      <c r="H777" s="52" t="str">
        <f aca="false">SUBSTITUTE(A777," ","_")&amp;"_"&amp;SUBSTITUTE(B777," ","_")&amp;"_"&amp;SUBSTITUTE(C777," ","_")</f>
        <v>TOYOTA_Fortuner_(Gas)_2006_-_on</v>
      </c>
      <c r="I777" s="50" t="n">
        <v>1995</v>
      </c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customFormat="false" ht="18.55" hidden="false" customHeight="false" outlineLevel="0" collapsed="false">
      <c r="A778" s="80" t="s">
        <v>41</v>
      </c>
      <c r="B778" s="50" t="s">
        <v>654</v>
      </c>
      <c r="C778" s="50" t="n">
        <v>2016</v>
      </c>
      <c r="D778" s="50" t="s">
        <v>758</v>
      </c>
      <c r="E778" s="50" t="s">
        <v>758</v>
      </c>
      <c r="F778" s="50"/>
      <c r="G778" s="51"/>
      <c r="H778" s="52" t="str">
        <f aca="false">SUBSTITUTE(A778," ","_")&amp;"_"&amp;SUBSTITUTE(B778," ","_")&amp;"_"&amp;SUBSTITUTE(C778," ","_")</f>
        <v>TOYOTA_Fortuner_(Diesel)_2016</v>
      </c>
      <c r="I778" s="50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customFormat="false" ht="18.55" hidden="false" customHeight="false" outlineLevel="0" collapsed="false">
      <c r="A779" s="80" t="s">
        <v>41</v>
      </c>
      <c r="B779" s="50" t="s">
        <v>656</v>
      </c>
      <c r="C779" s="50" t="s">
        <v>185</v>
      </c>
      <c r="D779" s="50" t="s">
        <v>718</v>
      </c>
      <c r="E779" s="50" t="s">
        <v>797</v>
      </c>
      <c r="F779" s="50" t="n">
        <v>1996</v>
      </c>
      <c r="G779" s="51"/>
      <c r="H779" s="52" t="str">
        <f aca="false">SUBSTITUTE(A779," ","_")&amp;"_"&amp;SUBSTITUTE(B779," ","_")&amp;"_"&amp;SUBSTITUTE(C779," ","_")</f>
        <v>TOYOTA_HI_Ace_(Diesel)_1999_-_on</v>
      </c>
      <c r="I779" s="50" t="n">
        <v>1996</v>
      </c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customFormat="false" ht="18.55" hidden="false" customHeight="false" outlineLevel="0" collapsed="false">
      <c r="A780" s="80" t="s">
        <v>41</v>
      </c>
      <c r="B780" s="50" t="s">
        <v>657</v>
      </c>
      <c r="C780" s="50" t="s">
        <v>658</v>
      </c>
      <c r="D780" s="50" t="s">
        <v>728</v>
      </c>
      <c r="E780" s="50" t="s">
        <v>805</v>
      </c>
      <c r="F780" s="50" t="n">
        <v>1995</v>
      </c>
      <c r="G780" s="51"/>
      <c r="H780" s="52" t="str">
        <f aca="false">SUBSTITUTE(A780," ","_")&amp;"_"&amp;SUBSTITUTE(B780," ","_")&amp;"_"&amp;SUBSTITUTE(C780," ","_")</f>
        <v>TOYOTA_HI_Ace_(Gasoline)_1994_-_on</v>
      </c>
      <c r="I780" s="50" t="n">
        <v>1995</v>
      </c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customFormat="false" ht="18.55" hidden="false" customHeight="false" outlineLevel="0" collapsed="false">
      <c r="A781" s="80" t="s">
        <v>41</v>
      </c>
      <c r="B781" s="50" t="s">
        <v>659</v>
      </c>
      <c r="C781" s="50" t="s">
        <v>185</v>
      </c>
      <c r="D781" s="50" t="s">
        <v>728</v>
      </c>
      <c r="E781" s="50" t="s">
        <v>825</v>
      </c>
      <c r="F781" s="50" t="n">
        <v>1982</v>
      </c>
      <c r="G781" s="51"/>
      <c r="H781" s="52" t="str">
        <f aca="false">SUBSTITUTE(A781," ","_")&amp;"_"&amp;SUBSTITUTE(B781," ","_")&amp;"_"&amp;SUBSTITUTE(C781," ","_")</f>
        <v>TOYOTA_HI_Ace_Grandia_1999_-_on</v>
      </c>
      <c r="I781" s="50" t="n">
        <v>1982</v>
      </c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customFormat="false" ht="18.55" hidden="false" customHeight="false" outlineLevel="0" collapsed="false">
      <c r="A782" s="80" t="s">
        <v>41</v>
      </c>
      <c r="B782" s="50" t="s">
        <v>660</v>
      </c>
      <c r="C782" s="50" t="s">
        <v>318</v>
      </c>
      <c r="D782" s="50" t="s">
        <v>728</v>
      </c>
      <c r="E782" s="50" t="s">
        <v>805</v>
      </c>
      <c r="F782" s="50" t="n">
        <v>1995</v>
      </c>
      <c r="G782" s="51"/>
      <c r="H782" s="52" t="str">
        <f aca="false">SUBSTITUTE(A782," ","_")&amp;"_"&amp;SUBSTITUTE(B782," ","_")&amp;"_"&amp;SUBSTITUTE(C782," ","_")</f>
        <v>TOYOTA_HI_Ace_(All_Trims)_2006_-_on</v>
      </c>
      <c r="I782" s="50" t="n">
        <v>1995</v>
      </c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customFormat="false" ht="18.55" hidden="false" customHeight="false" outlineLevel="0" collapsed="false">
      <c r="A783" s="80" t="s">
        <v>41</v>
      </c>
      <c r="B783" s="50" t="s">
        <v>661</v>
      </c>
      <c r="C783" s="50" t="s">
        <v>430</v>
      </c>
      <c r="D783" s="50" t="s">
        <v>728</v>
      </c>
      <c r="E783" s="50" t="s">
        <v>805</v>
      </c>
      <c r="F783" s="50" t="n">
        <v>1995</v>
      </c>
      <c r="G783" s="51"/>
      <c r="H783" s="52" t="str">
        <f aca="false">SUBSTITUTE(A783," ","_")&amp;"_"&amp;SUBSTITUTE(B783," ","_")&amp;"_"&amp;SUBSTITUTE(C783," ","_")</f>
        <v>TOYOTA_HI_Lux_(Gasoline)_1993_-_on</v>
      </c>
      <c r="I783" s="50" t="n">
        <v>1995</v>
      </c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customFormat="false" ht="18.55" hidden="false" customHeight="false" outlineLevel="0" collapsed="false">
      <c r="A784" s="80" t="s">
        <v>41</v>
      </c>
      <c r="B784" s="50" t="s">
        <v>662</v>
      </c>
      <c r="C784" s="50" t="s">
        <v>430</v>
      </c>
      <c r="D784" s="50" t="s">
        <v>728</v>
      </c>
      <c r="E784" s="50" t="s">
        <v>805</v>
      </c>
      <c r="F784" s="50" t="n">
        <v>1995</v>
      </c>
      <c r="G784" s="51"/>
      <c r="H784" s="52" t="str">
        <f aca="false">SUBSTITUTE(A784," ","_")&amp;"_"&amp;SUBSTITUTE(B784," ","_")&amp;"_"&amp;SUBSTITUTE(C784," ","_")</f>
        <v>TOYOTA_HI_Lux_4x4/_2x4_(Diesel)_1993_-_on</v>
      </c>
      <c r="I784" s="50" t="n">
        <v>1995</v>
      </c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customFormat="false" ht="18.55" hidden="false" customHeight="false" outlineLevel="0" collapsed="false">
      <c r="A785" s="80" t="s">
        <v>41</v>
      </c>
      <c r="B785" s="50" t="s">
        <v>663</v>
      </c>
      <c r="C785" s="50"/>
      <c r="D785" s="50" t="s">
        <v>718</v>
      </c>
      <c r="E785" s="50" t="s">
        <v>797</v>
      </c>
      <c r="F785" s="50" t="n">
        <v>1996</v>
      </c>
      <c r="G785" s="51"/>
      <c r="H785" s="52" t="str">
        <f aca="false">SUBSTITUTE(A785," ","_")&amp;"_"&amp;SUBSTITUTE(B785," ","_")&amp;"_"&amp;SUBSTITUTE(C785," ","_")</f>
        <v>TOYOTA_HI-Lux_</v>
      </c>
      <c r="I785" s="50" t="n">
        <v>1996</v>
      </c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customFormat="false" ht="18.55" hidden="false" customHeight="false" outlineLevel="0" collapsed="false">
      <c r="A786" s="80" t="s">
        <v>41</v>
      </c>
      <c r="B786" s="50" t="s">
        <v>664</v>
      </c>
      <c r="C786" s="50" t="n">
        <v>2015</v>
      </c>
      <c r="D786" s="50" t="s">
        <v>758</v>
      </c>
      <c r="E786" s="50" t="s">
        <v>758</v>
      </c>
      <c r="F786" s="50"/>
      <c r="G786" s="51"/>
      <c r="H786" s="52" t="str">
        <f aca="false">SUBSTITUTE(A786," ","_")&amp;"_"&amp;SUBSTITUTE(B786," ","_")&amp;"_"&amp;SUBSTITUTE(C786," ","_")</f>
        <v>TOYOTA_Hilux_2.4/2.8Li_2015</v>
      </c>
      <c r="I786" s="50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customFormat="false" ht="18.55" hidden="false" customHeight="false" outlineLevel="0" collapsed="false">
      <c r="A787" s="80" t="s">
        <v>41</v>
      </c>
      <c r="B787" s="50" t="s">
        <v>665</v>
      </c>
      <c r="C787" s="50" t="s">
        <v>223</v>
      </c>
      <c r="D787" s="50" t="s">
        <v>728</v>
      </c>
      <c r="E787" s="50" t="s">
        <v>798</v>
      </c>
      <c r="F787" s="50" t="n">
        <v>1983</v>
      </c>
      <c r="G787" s="51"/>
      <c r="H787" s="52" t="str">
        <f aca="false">SUBSTITUTE(A787," ","_")&amp;"_"&amp;SUBSTITUTE(B787," ","_")&amp;"_"&amp;SUBSTITUTE(C787," ","_")</f>
        <v>TOYOTA_Innova_(V-Type)_2005_-_on</v>
      </c>
      <c r="I787" s="50" t="n">
        <v>1983</v>
      </c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customFormat="false" ht="18.55" hidden="false" customHeight="false" outlineLevel="0" collapsed="false">
      <c r="A788" s="80" t="s">
        <v>41</v>
      </c>
      <c r="B788" s="50" t="s">
        <v>666</v>
      </c>
      <c r="C788" s="50" t="s">
        <v>223</v>
      </c>
      <c r="D788" s="50" t="s">
        <v>728</v>
      </c>
      <c r="E788" s="50" t="s">
        <v>798</v>
      </c>
      <c r="F788" s="50" t="n">
        <v>1983</v>
      </c>
      <c r="G788" s="51"/>
      <c r="H788" s="52" t="str">
        <f aca="false">SUBSTITUTE(A788," ","_")&amp;"_"&amp;SUBSTITUTE(B788," ","_")&amp;"_"&amp;SUBSTITUTE(C788," ","_")</f>
        <v>TOYOTA_Innova_(G-Type)_2005_-_on</v>
      </c>
      <c r="I788" s="50" t="n">
        <v>1983</v>
      </c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customFormat="false" ht="18.55" hidden="false" customHeight="false" outlineLevel="0" collapsed="false">
      <c r="A789" s="80" t="s">
        <v>41</v>
      </c>
      <c r="B789" s="50" t="s">
        <v>667</v>
      </c>
      <c r="C789" s="50" t="s">
        <v>223</v>
      </c>
      <c r="D789" s="50" t="s">
        <v>728</v>
      </c>
      <c r="E789" s="50" t="s">
        <v>798</v>
      </c>
      <c r="F789" s="50" t="n">
        <v>1983</v>
      </c>
      <c r="G789" s="51"/>
      <c r="H789" s="52" t="str">
        <f aca="false">SUBSTITUTE(A789," ","_")&amp;"_"&amp;SUBSTITUTE(B789," ","_")&amp;"_"&amp;SUBSTITUTE(C789," ","_")</f>
        <v>TOYOTA_Innova_(E-Type)_2005_-_on</v>
      </c>
      <c r="I789" s="50" t="n">
        <v>1983</v>
      </c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customFormat="false" ht="18.55" hidden="false" customHeight="false" outlineLevel="0" collapsed="false">
      <c r="A790" s="80" t="s">
        <v>41</v>
      </c>
      <c r="B790" s="50" t="s">
        <v>668</v>
      </c>
      <c r="C790" s="50" t="s">
        <v>223</v>
      </c>
      <c r="D790" s="50" t="s">
        <v>720</v>
      </c>
      <c r="E790" s="50" t="s">
        <v>798</v>
      </c>
      <c r="F790" s="50" t="n">
        <v>1983</v>
      </c>
      <c r="G790" s="51"/>
      <c r="H790" s="52" t="str">
        <f aca="false">SUBSTITUTE(A790," ","_")&amp;"_"&amp;SUBSTITUTE(B790," ","_")&amp;"_"&amp;SUBSTITUTE(C790," ","_")</f>
        <v>TOYOTA_Innova_(J-Type)_2005_-_on</v>
      </c>
      <c r="I790" s="50" t="n">
        <v>1983</v>
      </c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customFormat="false" ht="18.55" hidden="false" customHeight="false" outlineLevel="0" collapsed="false">
      <c r="A791" s="80" t="s">
        <v>41</v>
      </c>
      <c r="B791" s="50" t="s">
        <v>669</v>
      </c>
      <c r="C791" s="50" t="n">
        <v>2016</v>
      </c>
      <c r="D791" s="50" t="s">
        <v>759</v>
      </c>
      <c r="E791" s="50" t="s">
        <v>759</v>
      </c>
      <c r="F791" s="50"/>
      <c r="G791" s="51"/>
      <c r="H791" s="52" t="str">
        <f aca="false">SUBSTITUTE(A791," ","_")&amp;"_"&amp;SUBSTITUTE(B791," ","_")&amp;"_"&amp;SUBSTITUTE(C791," ","_")</f>
        <v>TOYOTA_Innova_AN140_TR_(Gasoline)_2016</v>
      </c>
      <c r="I791" s="50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customFormat="false" ht="18.55" hidden="false" customHeight="false" outlineLevel="0" collapsed="false">
      <c r="A792" s="80" t="s">
        <v>41</v>
      </c>
      <c r="B792" s="50" t="s">
        <v>670</v>
      </c>
      <c r="C792" s="50" t="n">
        <v>2016</v>
      </c>
      <c r="D792" s="50" t="s">
        <v>758</v>
      </c>
      <c r="E792" s="50" t="s">
        <v>758</v>
      </c>
      <c r="F792" s="50"/>
      <c r="G792" s="51"/>
      <c r="H792" s="52" t="str">
        <f aca="false">SUBSTITUTE(A792," ","_")&amp;"_"&amp;SUBSTITUTE(B792," ","_")&amp;"_"&amp;SUBSTITUTE(C792," ","_")</f>
        <v>TOYOTA_Innova_AN140_GD_(Diesel)_2016</v>
      </c>
      <c r="I792" s="50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customFormat="false" ht="18.55" hidden="false" customHeight="false" outlineLevel="0" collapsed="false">
      <c r="A793" s="80" t="s">
        <v>41</v>
      </c>
      <c r="B793" s="50" t="s">
        <v>671</v>
      </c>
      <c r="C793" s="50" t="s">
        <v>87</v>
      </c>
      <c r="D793" s="50" t="s">
        <v>760</v>
      </c>
      <c r="E793" s="50" t="s">
        <v>826</v>
      </c>
      <c r="F793" s="50"/>
      <c r="G793" s="51"/>
      <c r="H793" s="52" t="str">
        <f aca="false">SUBSTITUTE(A793," ","_")&amp;"_"&amp;SUBSTITUTE(B793," ","_")&amp;"_"&amp;SUBSTITUTE(C793," ","_")</f>
        <v>TOYOTA_Land_Cruiser_/_Prado_(Diesel)_1991_-_on</v>
      </c>
      <c r="I793" s="50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customFormat="false" ht="18.55" hidden="false" customHeight="false" outlineLevel="0" collapsed="false">
      <c r="A794" s="80" t="s">
        <v>41</v>
      </c>
      <c r="B794" s="50" t="s">
        <v>672</v>
      </c>
      <c r="C794" s="50" t="s">
        <v>87</v>
      </c>
      <c r="D794" s="50" t="s">
        <v>728</v>
      </c>
      <c r="E794" s="50" t="s">
        <v>805</v>
      </c>
      <c r="F794" s="50" t="n">
        <v>1995</v>
      </c>
      <c r="G794" s="51"/>
      <c r="H794" s="52" t="str">
        <f aca="false">SUBSTITUTE(A794," ","_")&amp;"_"&amp;SUBSTITUTE(B794," ","_")&amp;"_"&amp;SUBSTITUTE(C794," ","_")</f>
        <v>TOYOTA_Land_Cruiser_/_Prado_(Gasoline)_1991_-_on</v>
      </c>
      <c r="I794" s="50" t="n">
        <v>1995</v>
      </c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customFormat="false" ht="18.55" hidden="false" customHeight="false" outlineLevel="0" collapsed="false">
      <c r="A795" s="80" t="s">
        <v>41</v>
      </c>
      <c r="B795" s="50" t="s">
        <v>673</v>
      </c>
      <c r="C795" s="50" t="s">
        <v>674</v>
      </c>
      <c r="D795" s="50" t="s">
        <v>741</v>
      </c>
      <c r="E795" s="50" t="s">
        <v>813</v>
      </c>
      <c r="F795" s="50"/>
      <c r="G795" s="51"/>
      <c r="H795" s="52" t="str">
        <f aca="false">SUBSTITUTE(A795," ","_")&amp;"_"&amp;SUBSTITUTE(B795," ","_")&amp;"_"&amp;SUBSTITUTE(C795," ","_")</f>
        <v>TOYOTA_Land_Cruiser_200_5.7_V8_2008_-_on_</v>
      </c>
      <c r="I795" s="50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customFormat="false" ht="18.55" hidden="false" customHeight="false" outlineLevel="0" collapsed="false">
      <c r="A796" s="80" t="s">
        <v>41</v>
      </c>
      <c r="B796" s="50" t="s">
        <v>675</v>
      </c>
      <c r="C796" s="50" t="s">
        <v>350</v>
      </c>
      <c r="D796" s="50" t="s">
        <v>720</v>
      </c>
      <c r="E796" s="50" t="s">
        <v>827</v>
      </c>
      <c r="F796" s="50"/>
      <c r="G796" s="51"/>
      <c r="H796" s="52" t="str">
        <f aca="false">SUBSTITUTE(A796," ","_")&amp;"_"&amp;SUBSTITUTE(B796," ","_")&amp;"_"&amp;SUBSTITUTE(C796," ","_")</f>
        <v>TOYOTA_Lite_Ace_1990_-_on</v>
      </c>
      <c r="I796" s="50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customFormat="false" ht="18.55" hidden="false" customHeight="false" outlineLevel="0" collapsed="false">
      <c r="A797" s="80" t="s">
        <v>41</v>
      </c>
      <c r="B797" s="50" t="s">
        <v>676</v>
      </c>
      <c r="C797" s="50"/>
      <c r="D797" s="50" t="s">
        <v>718</v>
      </c>
      <c r="E797" s="50" t="s">
        <v>797</v>
      </c>
      <c r="F797" s="50" t="n">
        <v>1996</v>
      </c>
      <c r="G797" s="51"/>
      <c r="H797" s="52" t="str">
        <f aca="false">SUBSTITUTE(A797," ","_")&amp;"_"&amp;SUBSTITUTE(B797," ","_")&amp;"_"&amp;SUBSTITUTE(C797," ","_")</f>
        <v>TOYOTA_Previa_(Diesel)_</v>
      </c>
      <c r="I797" s="50" t="n">
        <v>1996</v>
      </c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customFormat="false" ht="18.55" hidden="false" customHeight="false" outlineLevel="0" collapsed="false">
      <c r="A798" s="80" t="s">
        <v>41</v>
      </c>
      <c r="B798" s="50" t="s">
        <v>677</v>
      </c>
      <c r="C798" s="50"/>
      <c r="D798" s="50" t="s">
        <v>728</v>
      </c>
      <c r="E798" s="50" t="s">
        <v>805</v>
      </c>
      <c r="F798" s="50" t="n">
        <v>1995</v>
      </c>
      <c r="G798" s="51"/>
      <c r="H798" s="52" t="str">
        <f aca="false">SUBSTITUTE(A798," ","_")&amp;"_"&amp;SUBSTITUTE(B798," ","_")&amp;"_"&amp;SUBSTITUTE(C798," ","_")</f>
        <v>TOYOTA_Previa_(Gasoline)_</v>
      </c>
      <c r="I798" s="50" t="n">
        <v>1995</v>
      </c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customFormat="false" ht="18.55" hidden="false" customHeight="false" outlineLevel="0" collapsed="false">
      <c r="A799" s="80" t="s">
        <v>41</v>
      </c>
      <c r="B799" s="50" t="s">
        <v>678</v>
      </c>
      <c r="C799" s="50"/>
      <c r="D799" s="50" t="s">
        <v>742</v>
      </c>
      <c r="E799" s="50" t="s">
        <v>800</v>
      </c>
      <c r="F799" s="50" t="n">
        <v>1990</v>
      </c>
      <c r="G799" s="51"/>
      <c r="H799" s="52" t="str">
        <f aca="false">SUBSTITUTE(A799," ","_")&amp;"_"&amp;SUBSTITUTE(B799," ","_")&amp;"_"&amp;SUBSTITUTE(C799," ","_")</f>
        <v>TOYOTA_Prius_1.8_</v>
      </c>
      <c r="I799" s="50" t="n">
        <v>1990</v>
      </c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customFormat="false" ht="18.55" hidden="false" customHeight="false" outlineLevel="0" collapsed="false">
      <c r="A800" s="80" t="s">
        <v>41</v>
      </c>
      <c r="B800" s="50" t="s">
        <v>679</v>
      </c>
      <c r="C800" s="50" t="s">
        <v>61</v>
      </c>
      <c r="D800" s="50" t="s">
        <v>720</v>
      </c>
      <c r="E800" s="50" t="s">
        <v>787</v>
      </c>
      <c r="F800" s="50" t="s">
        <v>842</v>
      </c>
      <c r="G800" s="51"/>
      <c r="H800" s="52" t="str">
        <f aca="false">SUBSTITUTE(A800," ","_")&amp;"_"&amp;SUBSTITUTE(B800," ","_")&amp;"_"&amp;SUBSTITUTE(C800," ","_")</f>
        <v>TOYOTA_RAV_4_1996_-_on</v>
      </c>
      <c r="I800" s="50" t="s">
        <v>842</v>
      </c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customFormat="false" ht="18.55" hidden="false" customHeight="false" outlineLevel="0" collapsed="false">
      <c r="A801" s="80" t="s">
        <v>41</v>
      </c>
      <c r="B801" s="50" t="s">
        <v>679</v>
      </c>
      <c r="C801" s="50" t="n">
        <v>2007</v>
      </c>
      <c r="D801" s="50" t="s">
        <v>719</v>
      </c>
      <c r="E801" s="50" t="s">
        <v>798</v>
      </c>
      <c r="F801" s="50" t="n">
        <v>1983</v>
      </c>
      <c r="G801" s="51"/>
      <c r="H801" s="52" t="str">
        <f aca="false">SUBSTITUTE(A801," ","_")&amp;"_"&amp;SUBSTITUTE(B801," ","_")&amp;"_"&amp;SUBSTITUTE(C801," ","_")</f>
        <v>TOYOTA_RAV_4_2007</v>
      </c>
      <c r="I801" s="50" t="n">
        <v>1983</v>
      </c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customFormat="false" ht="18.55" hidden="false" customHeight="false" outlineLevel="0" collapsed="false">
      <c r="A802" s="80" t="s">
        <v>41</v>
      </c>
      <c r="B802" s="50" t="s">
        <v>680</v>
      </c>
      <c r="C802" s="50" t="s">
        <v>635</v>
      </c>
      <c r="D802" s="50" t="s">
        <v>761</v>
      </c>
      <c r="E802" s="50" t="s">
        <v>819</v>
      </c>
      <c r="F802" s="50"/>
      <c r="G802" s="51"/>
      <c r="H802" s="52" t="str">
        <f aca="false">SUBSTITUTE(A802," ","_")&amp;"_"&amp;SUBSTITUTE(B802," ","_")&amp;"_"&amp;SUBSTITUTE(C802," ","_")</f>
        <v>TOYOTA_Soluna__2001_-_on</v>
      </c>
      <c r="I802" s="50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customFormat="false" ht="18.55" hidden="false" customHeight="false" outlineLevel="0" collapsed="false">
      <c r="A803" s="80" t="s">
        <v>41</v>
      </c>
      <c r="B803" s="50" t="s">
        <v>681</v>
      </c>
      <c r="C803" s="50" t="s">
        <v>262</v>
      </c>
      <c r="D803" s="50" t="s">
        <v>728</v>
      </c>
      <c r="E803" s="50" t="s">
        <v>805</v>
      </c>
      <c r="F803" s="50" t="n">
        <v>1995</v>
      </c>
      <c r="G803" s="51"/>
      <c r="H803" s="52" t="str">
        <f aca="false">SUBSTITUTE(A803," ","_")&amp;"_"&amp;SUBSTITUTE(B803," ","_")&amp;"_"&amp;SUBSTITUTE(C803," ","_")</f>
        <v>TOYOTA_Tamaraw_/_Revo_(Diesel)_1998_-_on</v>
      </c>
      <c r="I803" s="50" t="n">
        <v>1995</v>
      </c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customFormat="false" ht="18.55" hidden="false" customHeight="false" outlineLevel="0" collapsed="false">
      <c r="A804" s="80" t="s">
        <v>41</v>
      </c>
      <c r="B804" s="50" t="s">
        <v>682</v>
      </c>
      <c r="C804" s="50" t="s">
        <v>262</v>
      </c>
      <c r="D804" s="50" t="s">
        <v>719</v>
      </c>
      <c r="E804" s="50" t="s">
        <v>798</v>
      </c>
      <c r="F804" s="50" t="n">
        <v>1983</v>
      </c>
      <c r="G804" s="51"/>
      <c r="H804" s="52" t="str">
        <f aca="false">SUBSTITUTE(A804," ","_")&amp;"_"&amp;SUBSTITUTE(B804," ","_")&amp;"_"&amp;SUBSTITUTE(C804," ","_")</f>
        <v>TOYOTA_Tamaraw_/_Revo_(Gasoline)_1998_-_on</v>
      </c>
      <c r="I804" s="50" t="n">
        <v>1983</v>
      </c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customFormat="false" ht="18.55" hidden="false" customHeight="false" outlineLevel="0" collapsed="false">
      <c r="A805" s="80" t="s">
        <v>41</v>
      </c>
      <c r="B805" s="50" t="s">
        <v>683</v>
      </c>
      <c r="C805" s="50" t="s">
        <v>262</v>
      </c>
      <c r="D805" s="50" t="s">
        <v>728</v>
      </c>
      <c r="E805" s="50" t="s">
        <v>805</v>
      </c>
      <c r="F805" s="50" t="n">
        <v>1995</v>
      </c>
      <c r="G805" s="51"/>
      <c r="H805" s="52" t="str">
        <f aca="false">SUBSTITUTE(A805," ","_")&amp;"_"&amp;SUBSTITUTE(B805," ","_")&amp;"_"&amp;SUBSTITUTE(C805," ","_")</f>
        <v>TOYOTA_Tamaraw_/_Revo_Sport_(Diesel)_1998_-_on</v>
      </c>
      <c r="I805" s="50" t="n">
        <v>1995</v>
      </c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customFormat="false" ht="18.55" hidden="false" customHeight="false" outlineLevel="0" collapsed="false">
      <c r="A806" s="80" t="s">
        <v>41</v>
      </c>
      <c r="B806" s="50" t="s">
        <v>684</v>
      </c>
      <c r="C806" s="50" t="s">
        <v>262</v>
      </c>
      <c r="D806" s="50" t="s">
        <v>719</v>
      </c>
      <c r="E806" s="50" t="s">
        <v>798</v>
      </c>
      <c r="F806" s="50" t="n">
        <v>1983</v>
      </c>
      <c r="G806" s="51"/>
      <c r="H806" s="52" t="str">
        <f aca="false">SUBSTITUTE(A806," ","_")&amp;"_"&amp;SUBSTITUTE(B806," ","_")&amp;"_"&amp;SUBSTITUTE(C806," ","_")</f>
        <v>TOYOTA_Tamaraw_/_Revo_Sport_(Gasoline)_1998_-_on</v>
      </c>
      <c r="I806" s="50" t="n">
        <v>1983</v>
      </c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customFormat="false" ht="18.55" hidden="false" customHeight="false" outlineLevel="0" collapsed="false">
      <c r="A807" s="80" t="s">
        <v>41</v>
      </c>
      <c r="B807" s="50" t="s">
        <v>685</v>
      </c>
      <c r="C807" s="50" t="s">
        <v>135</v>
      </c>
      <c r="D807" s="50" t="s">
        <v>720</v>
      </c>
      <c r="E807" s="50" t="s">
        <v>799</v>
      </c>
      <c r="F807" s="50" t="s">
        <v>837</v>
      </c>
      <c r="G807" s="51"/>
      <c r="H807" s="52" t="str">
        <f aca="false">SUBSTITUTE(A807," ","_")&amp;"_"&amp;SUBSTITUTE(B807," ","_")&amp;"_"&amp;SUBSTITUTE(C807," ","_")</f>
        <v>TOYOTA_VIOS_2003_-_on</v>
      </c>
      <c r="I807" s="50" t="s">
        <v>837</v>
      </c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customFormat="false" ht="18.55" hidden="false" customHeight="false" outlineLevel="0" collapsed="false">
      <c r="A808" s="80" t="s">
        <v>41</v>
      </c>
      <c r="B808" s="50" t="s">
        <v>685</v>
      </c>
      <c r="C808" s="50" t="s">
        <v>686</v>
      </c>
      <c r="D808" s="50" t="s">
        <v>721</v>
      </c>
      <c r="E808" s="50" t="s">
        <v>800</v>
      </c>
      <c r="F808" s="50" t="n">
        <v>1990</v>
      </c>
      <c r="G808" s="51"/>
      <c r="H808" s="52" t="str">
        <f aca="false">SUBSTITUTE(A808," ","_")&amp;"_"&amp;SUBSTITUTE(B808," ","_")&amp;"_"&amp;SUBSTITUTE(C808," ","_")</f>
        <v>TOYOTA_VIOS_2015_-_2016</v>
      </c>
      <c r="I808" s="50" t="n">
        <v>1990</v>
      </c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customFormat="false" ht="18.55" hidden="false" customHeight="false" outlineLevel="0" collapsed="false">
      <c r="A809" s="80" t="s">
        <v>41</v>
      </c>
      <c r="B809" s="55" t="s">
        <v>687</v>
      </c>
      <c r="C809" s="55"/>
      <c r="D809" s="55" t="s">
        <v>720</v>
      </c>
      <c r="E809" s="55" t="s">
        <v>799</v>
      </c>
      <c r="F809" s="55" t="s">
        <v>837</v>
      </c>
      <c r="G809" s="51"/>
      <c r="H809" s="52" t="str">
        <f aca="false">SUBSTITUTE(A809," ","_")&amp;"_"&amp;SUBSTITUTE(B809," ","_")&amp;"_"&amp;SUBSTITUTE(C809," ","_")</f>
        <v>TOYOTA_YARIS_</v>
      </c>
      <c r="I809" s="55" t="s">
        <v>837</v>
      </c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customFormat="false" ht="18.55" hidden="false" customHeight="false" outlineLevel="0" collapsed="false">
      <c r="A810" s="50"/>
      <c r="B810" s="50"/>
      <c r="C810" s="50"/>
      <c r="D810" s="50"/>
      <c r="E810" s="50"/>
      <c r="F810" s="50"/>
      <c r="G810" s="51"/>
      <c r="H810" s="52" t="str">
        <f aca="false">SUBSTITUTE(A810," ","_")&amp;"_"&amp;SUBSTITUTE(B810," ","_")&amp;"_"&amp;SUBSTITUTE(C810," ","_")</f>
        <v>__</v>
      </c>
      <c r="I810" s="50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customFormat="false" ht="18.55" hidden="false" customHeight="false" outlineLevel="0" collapsed="false">
      <c r="A811" s="51"/>
      <c r="B811" s="51"/>
      <c r="C811" s="51"/>
      <c r="D811" s="51"/>
      <c r="E811" s="51"/>
      <c r="F811" s="51"/>
      <c r="G811" s="51"/>
      <c r="H811" s="52" t="str">
        <f aca="false">SUBSTITUTE(A811," ","_")&amp;"_"&amp;SUBSTITUTE(B811," ","_")&amp;"_"&amp;SUBSTITUTE(C811," ","_")</f>
        <v>__</v>
      </c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customFormat="false" ht="18.55" hidden="false" customHeight="false" outlineLevel="0" collapsed="false">
      <c r="A812" s="80" t="s">
        <v>39</v>
      </c>
      <c r="B812" s="80"/>
      <c r="C812" s="51"/>
      <c r="D812" s="51"/>
      <c r="E812" s="51"/>
      <c r="F812" s="51"/>
      <c r="G812" s="51"/>
      <c r="H812" s="52" t="str">
        <f aca="false">SUBSTITUTE(A812," ","_")&amp;"_"&amp;SUBSTITUTE(B812," ","_")&amp;"_"&amp;SUBSTITUTE(C812," ","_")</f>
        <v>SUZUKI__</v>
      </c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customFormat="false" ht="18.55" hidden="false" customHeight="false" outlineLevel="0" collapsed="false">
      <c r="A813" s="51"/>
      <c r="B813" s="51"/>
      <c r="C813" s="51"/>
      <c r="D813" s="51"/>
      <c r="E813" s="51"/>
      <c r="F813" s="51"/>
      <c r="G813" s="51"/>
      <c r="H813" s="52" t="str">
        <f aca="false">SUBSTITUTE(A813," ","_")&amp;"_"&amp;SUBSTITUTE(B813," ","_")&amp;"_"&amp;SUBSTITUTE(C813," ","_")</f>
        <v>__</v>
      </c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customFormat="false" ht="18.55" hidden="false" customHeight="false" outlineLevel="0" collapsed="false">
      <c r="A814" s="50" t="s">
        <v>801</v>
      </c>
      <c r="B814" s="50" t="s">
        <v>788</v>
      </c>
      <c r="C814" s="50" t="s">
        <v>790</v>
      </c>
      <c r="D814" s="50" t="s">
        <v>791</v>
      </c>
      <c r="E814" s="50" t="s">
        <v>792</v>
      </c>
      <c r="F814" s="50"/>
      <c r="G814" s="51"/>
      <c r="H814" s="52" t="str">
        <f aca="false">SUBSTITUTE(A814," ","_")&amp;"_"&amp;SUBSTITUTE(B814," ","_")&amp;"_"&amp;SUBSTITUTE(C814," ","_")</f>
        <v>Brand__Make_Year_Model</v>
      </c>
      <c r="I814" s="50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customFormat="false" ht="18.55" hidden="false" customHeight="false" outlineLevel="0" collapsed="false">
      <c r="A815" s="68"/>
      <c r="B815" s="68"/>
      <c r="C815" s="68"/>
      <c r="D815" s="68"/>
      <c r="E815" s="68"/>
      <c r="F815" s="68"/>
      <c r="G815" s="51"/>
      <c r="H815" s="52" t="str">
        <f aca="false">SUBSTITUTE(A815," ","_")&amp;"_"&amp;SUBSTITUTE(B815," ","_")&amp;"_"&amp;SUBSTITUTE(C815," ","_")</f>
        <v>__</v>
      </c>
      <c r="I815" s="68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customFormat="false" ht="18.55" hidden="false" customHeight="false" outlineLevel="0" collapsed="false">
      <c r="A816" s="80" t="s">
        <v>39</v>
      </c>
      <c r="B816" s="50" t="s">
        <v>626</v>
      </c>
      <c r="C816" s="50"/>
      <c r="D816" s="50" t="s">
        <v>721</v>
      </c>
      <c r="E816" s="50" t="s">
        <v>800</v>
      </c>
      <c r="F816" s="50" t="n">
        <v>1990</v>
      </c>
      <c r="G816" s="51"/>
      <c r="H816" s="52" t="str">
        <f aca="false">SUBSTITUTE(A816," ","_")&amp;"_"&amp;SUBSTITUTE(B816," ","_")&amp;"_"&amp;SUBSTITUTE(C816," ","_")</f>
        <v>SUZUKI_Alto_</v>
      </c>
      <c r="I816" s="50" t="n">
        <v>1990</v>
      </c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customFormat="false" ht="18.55" hidden="false" customHeight="false" outlineLevel="0" collapsed="false">
      <c r="A817" s="80" t="s">
        <v>39</v>
      </c>
      <c r="B817" s="50" t="s">
        <v>627</v>
      </c>
      <c r="C817" s="50"/>
      <c r="D817" s="50" t="s">
        <v>720</v>
      </c>
      <c r="E817" s="50" t="s">
        <v>818</v>
      </c>
      <c r="F817" s="50"/>
      <c r="G817" s="51"/>
      <c r="H817" s="52" t="str">
        <f aca="false">SUBSTITUTE(A817," ","_")&amp;"_"&amp;SUBSTITUTE(B817," ","_")&amp;"_"&amp;SUBSTITUTE(C817," ","_")</f>
        <v>SUZUKI_APV_</v>
      </c>
      <c r="I817" s="50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customFormat="false" ht="18.55" hidden="false" customHeight="false" outlineLevel="0" collapsed="false">
      <c r="A818" s="80" t="s">
        <v>39</v>
      </c>
      <c r="B818" s="50" t="s">
        <v>628</v>
      </c>
      <c r="C818" s="50" t="s">
        <v>629</v>
      </c>
      <c r="D818" s="50" t="s">
        <v>721</v>
      </c>
      <c r="E818" s="50" t="s">
        <v>819</v>
      </c>
      <c r="F818" s="50"/>
      <c r="G818" s="51"/>
      <c r="H818" s="52" t="str">
        <f aca="false">SUBSTITUTE(A818," ","_")&amp;"_"&amp;SUBSTITUTE(B818," ","_")&amp;"_"&amp;SUBSTITUTE(C818," ","_")</f>
        <v>SUZUKI_Bayan_Cab_1996_-_1999_</v>
      </c>
      <c r="I818" s="50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customFormat="false" ht="18.55" hidden="false" customHeight="false" outlineLevel="0" collapsed="false">
      <c r="A819" s="80" t="s">
        <v>39</v>
      </c>
      <c r="B819" s="50" t="s">
        <v>630</v>
      </c>
      <c r="C819" s="50"/>
      <c r="D819" s="50" t="s">
        <v>720</v>
      </c>
      <c r="E819" s="50" t="s">
        <v>799</v>
      </c>
      <c r="F819" s="50" t="s">
        <v>837</v>
      </c>
      <c r="G819" s="51"/>
      <c r="H819" s="52" t="str">
        <f aca="false">SUBSTITUTE(A819," ","_")&amp;"_"&amp;SUBSTITUTE(B819," ","_")&amp;"_"&amp;SUBSTITUTE(C819," ","_")</f>
        <v>SUZUKI_Bravo_</v>
      </c>
      <c r="I819" s="50" t="s">
        <v>837</v>
      </c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customFormat="false" ht="18.55" hidden="false" customHeight="false" outlineLevel="0" collapsed="false">
      <c r="A820" s="80" t="s">
        <v>39</v>
      </c>
      <c r="B820" s="50" t="s">
        <v>631</v>
      </c>
      <c r="C820" s="50"/>
      <c r="D820" s="50" t="s">
        <v>762</v>
      </c>
      <c r="E820" s="50" t="s">
        <v>828</v>
      </c>
      <c r="F820" s="50"/>
      <c r="G820" s="51"/>
      <c r="H820" s="52" t="str">
        <f aca="false">SUBSTITUTE(A820," ","_")&amp;"_"&amp;SUBSTITUTE(B820," ","_")&amp;"_"&amp;SUBSTITUTE(C820," ","_")</f>
        <v>SUZUKI_Celerio_</v>
      </c>
      <c r="I820" s="50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customFormat="false" ht="18.55" hidden="false" customHeight="false" outlineLevel="0" collapsed="false">
      <c r="A821" s="80" t="s">
        <v>39</v>
      </c>
      <c r="B821" s="50" t="s">
        <v>632</v>
      </c>
      <c r="C821" s="50" t="n">
        <v>2016</v>
      </c>
      <c r="D821" s="50" t="s">
        <v>726</v>
      </c>
      <c r="E821" s="50" t="s">
        <v>726</v>
      </c>
      <c r="F821" s="50"/>
      <c r="G821" s="51"/>
      <c r="H821" s="52" t="str">
        <f aca="false">SUBSTITUTE(A821," ","_")&amp;"_"&amp;SUBSTITUTE(B821," ","_")&amp;"_"&amp;SUBSTITUTE(C821," ","_")</f>
        <v>SUZUKI_CIAZ/Swift_(US_Version)_2016</v>
      </c>
      <c r="I821" s="50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customFormat="false" ht="18.55" hidden="false" customHeight="false" outlineLevel="0" collapsed="false">
      <c r="A822" s="80" t="s">
        <v>39</v>
      </c>
      <c r="B822" s="50" t="s">
        <v>633</v>
      </c>
      <c r="C822" s="50" t="s">
        <v>629</v>
      </c>
      <c r="D822" s="50" t="s">
        <v>720</v>
      </c>
      <c r="E822" s="50" t="s">
        <v>827</v>
      </c>
      <c r="F822" s="50"/>
      <c r="G822" s="51"/>
      <c r="H822" s="52" t="str">
        <f aca="false">SUBSTITUTE(A822," ","_")&amp;"_"&amp;SUBSTITUTE(B822," ","_")&amp;"_"&amp;SUBSTITUTE(C822," ","_")</f>
        <v>SUZUKI_Esteem_Wagon_1996_-_1999_</v>
      </c>
      <c r="I822" s="50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customFormat="false" ht="18.55" hidden="false" customHeight="false" outlineLevel="0" collapsed="false">
      <c r="A823" s="80" t="s">
        <v>39</v>
      </c>
      <c r="B823" s="50" t="s">
        <v>634</v>
      </c>
      <c r="C823" s="50" t="s">
        <v>635</v>
      </c>
      <c r="D823" s="50" t="s">
        <v>719</v>
      </c>
      <c r="E823" s="50" t="s">
        <v>798</v>
      </c>
      <c r="F823" s="50" t="n">
        <v>1983</v>
      </c>
      <c r="G823" s="51"/>
      <c r="H823" s="52" t="str">
        <f aca="false">SUBSTITUTE(A823," ","_")&amp;"_"&amp;SUBSTITUTE(B823," ","_")&amp;"_"&amp;SUBSTITUTE(C823," ","_")</f>
        <v>SUZUKI_Grand_Vitara_2001_-_on</v>
      </c>
      <c r="I823" s="50" t="n">
        <v>1983</v>
      </c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customFormat="false" ht="18.55" hidden="false" customHeight="false" outlineLevel="0" collapsed="false">
      <c r="A824" s="80" t="s">
        <v>39</v>
      </c>
      <c r="B824" s="50" t="s">
        <v>634</v>
      </c>
      <c r="C824" s="50" t="s">
        <v>75</v>
      </c>
      <c r="D824" s="50" t="s">
        <v>728</v>
      </c>
      <c r="E824" s="50" t="s">
        <v>805</v>
      </c>
      <c r="F824" s="50" t="n">
        <v>1995</v>
      </c>
      <c r="G824" s="51"/>
      <c r="H824" s="52" t="str">
        <f aca="false">SUBSTITUTE(A824," ","_")&amp;"_"&amp;SUBSTITUTE(B824," ","_")&amp;"_"&amp;SUBSTITUTE(C824," ","_")</f>
        <v>SUZUKI_Grand_Vitara_2007_-_on</v>
      </c>
      <c r="I824" s="50" t="n">
        <v>1995</v>
      </c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customFormat="false" ht="18.55" hidden="false" customHeight="false" outlineLevel="0" collapsed="false">
      <c r="A825" s="80" t="s">
        <v>39</v>
      </c>
      <c r="B825" s="50" t="s">
        <v>636</v>
      </c>
      <c r="C825" s="50" t="n">
        <v>2004</v>
      </c>
      <c r="D825" s="50" t="s">
        <v>721</v>
      </c>
      <c r="E825" s="50" t="s">
        <v>819</v>
      </c>
      <c r="F825" s="50"/>
      <c r="G825" s="51"/>
      <c r="H825" s="52" t="str">
        <f aca="false">SUBSTITUTE(A825," ","_")&amp;"_"&amp;SUBSTITUTE(B825," ","_")&amp;"_"&amp;SUBSTITUTE(C825," ","_")</f>
        <v>SUZUKI_Jimmy_2004</v>
      </c>
      <c r="I825" s="50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customFormat="false" ht="18.55" hidden="false" customHeight="false" outlineLevel="0" collapsed="false">
      <c r="A826" s="80" t="s">
        <v>39</v>
      </c>
      <c r="B826" s="50" t="s">
        <v>637</v>
      </c>
      <c r="C826" s="50" t="s">
        <v>262</v>
      </c>
      <c r="D826" s="50" t="s">
        <v>720</v>
      </c>
      <c r="E826" s="50" t="s">
        <v>787</v>
      </c>
      <c r="F826" s="50" t="s">
        <v>842</v>
      </c>
      <c r="G826" s="51"/>
      <c r="H826" s="52" t="str">
        <f aca="false">SUBSTITUTE(A826," ","_")&amp;"_"&amp;SUBSTITUTE(B826," ","_")&amp;"_"&amp;SUBSTITUTE(C826," ","_")</f>
        <v>SUZUKI_Samurai_1998_-_on</v>
      </c>
      <c r="I826" s="50" t="s">
        <v>842</v>
      </c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customFormat="false" ht="18.55" hidden="false" customHeight="false" outlineLevel="0" collapsed="false">
      <c r="A827" s="80" t="s">
        <v>39</v>
      </c>
      <c r="B827" s="50" t="s">
        <v>638</v>
      </c>
      <c r="C827" s="50" t="s">
        <v>262</v>
      </c>
      <c r="D827" s="50" t="s">
        <v>721</v>
      </c>
      <c r="E827" s="50" t="s">
        <v>819</v>
      </c>
      <c r="F827" s="50"/>
      <c r="G827" s="51"/>
      <c r="H827" s="52" t="str">
        <f aca="false">SUBSTITUTE(A827," ","_")&amp;"_"&amp;SUBSTITUTE(B827," ","_")&amp;"_"&amp;SUBSTITUTE(C827," ","_")</f>
        <v>SUZUKI_Super_Carry_1998_-_on</v>
      </c>
      <c r="I827" s="50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customFormat="false" ht="18.55" hidden="false" customHeight="false" outlineLevel="0" collapsed="false">
      <c r="A828" s="80" t="s">
        <v>39</v>
      </c>
      <c r="B828" s="50" t="s">
        <v>639</v>
      </c>
      <c r="C828" s="50" t="n">
        <v>2005</v>
      </c>
      <c r="D828" s="50" t="s">
        <v>762</v>
      </c>
      <c r="E828" s="50" t="s">
        <v>829</v>
      </c>
      <c r="F828" s="50"/>
      <c r="G828" s="51"/>
      <c r="H828" s="52" t="str">
        <f aca="false">SUBSTITUTE(A828," ","_")&amp;"_"&amp;SUBSTITUTE(B828," ","_")&amp;"_"&amp;SUBSTITUTE(C828," ","_")</f>
        <v>SUZUKI_Swift_2005</v>
      </c>
      <c r="I828" s="50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customFormat="false" ht="18.55" hidden="false" customHeight="false" outlineLevel="0" collapsed="false">
      <c r="A829" s="80" t="s">
        <v>39</v>
      </c>
      <c r="B829" s="50" t="s">
        <v>640</v>
      </c>
      <c r="C829" s="50"/>
      <c r="D829" s="50" t="s">
        <v>763</v>
      </c>
      <c r="E829" s="50" t="s">
        <v>829</v>
      </c>
      <c r="F829" s="50"/>
      <c r="G829" s="51"/>
      <c r="H829" s="52" t="str">
        <f aca="false">SUBSTITUTE(A829," ","_")&amp;"_"&amp;SUBSTITUTE(B829," ","_")&amp;"_"&amp;SUBSTITUTE(C829," ","_")</f>
        <v>SUZUKI_Sx4_AT_1.6_Dr_Aero_</v>
      </c>
      <c r="I829" s="50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customFormat="false" ht="18.55" hidden="false" customHeight="false" outlineLevel="0" collapsed="false">
      <c r="A830" s="80" t="s">
        <v>39</v>
      </c>
      <c r="B830" s="50" t="s">
        <v>641</v>
      </c>
      <c r="C830" s="50"/>
      <c r="D830" s="50" t="s">
        <v>764</v>
      </c>
      <c r="E830" s="50" t="s">
        <v>819</v>
      </c>
      <c r="F830" s="50"/>
      <c r="G830" s="51"/>
      <c r="H830" s="52" t="str">
        <f aca="false">SUBSTITUTE(A830," ","_")&amp;"_"&amp;SUBSTITUTE(B830," ","_")&amp;"_"&amp;SUBSTITUTE(C830," ","_")</f>
        <v>SUZUKI_Sx4_AT_1.6_Dr_Cross_Over_</v>
      </c>
      <c r="I830" s="50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customFormat="false" ht="18.55" hidden="false" customHeight="false" outlineLevel="0" collapsed="false">
      <c r="A831" s="80" t="s">
        <v>39</v>
      </c>
      <c r="B831" s="50" t="s">
        <v>642</v>
      </c>
      <c r="C831" s="50" t="s">
        <v>283</v>
      </c>
      <c r="D831" s="50" t="s">
        <v>720</v>
      </c>
      <c r="E831" s="50" t="s">
        <v>799</v>
      </c>
      <c r="F831" s="50" t="s">
        <v>837</v>
      </c>
      <c r="G831" s="51"/>
      <c r="H831" s="52" t="str">
        <f aca="false">SUBSTITUTE(A831," ","_")&amp;"_"&amp;SUBSTITUTE(B831," ","_")&amp;"_"&amp;SUBSTITUTE(C831," ","_")</f>
        <v>SUZUKI_Vitara_1995_-_on</v>
      </c>
      <c r="I831" s="50" t="s">
        <v>837</v>
      </c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customFormat="false" ht="18.55" hidden="false" customHeight="false" outlineLevel="0" collapsed="false">
      <c r="A832" s="80" t="s">
        <v>39</v>
      </c>
      <c r="B832" s="50" t="s">
        <v>643</v>
      </c>
      <c r="C832" s="50"/>
      <c r="D832" s="50" t="s">
        <v>720</v>
      </c>
      <c r="E832" s="50" t="s">
        <v>799</v>
      </c>
      <c r="F832" s="50" t="s">
        <v>837</v>
      </c>
      <c r="G832" s="51"/>
      <c r="H832" s="52" t="str">
        <f aca="false">SUBSTITUTE(A832," ","_")&amp;"_"&amp;SUBSTITUTE(B832," ","_")&amp;"_"&amp;SUBSTITUTE(C832," ","_")</f>
        <v>SUZUKI_Wagon_R_</v>
      </c>
      <c r="I832" s="50" t="s">
        <v>837</v>
      </c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customFormat="false" ht="18.55" hidden="false" customHeight="false" outlineLevel="0" collapsed="false">
      <c r="A833" s="80" t="s">
        <v>39</v>
      </c>
      <c r="B833" s="50" t="s">
        <v>644</v>
      </c>
      <c r="C833" s="50"/>
      <c r="D833" s="50" t="s">
        <v>720</v>
      </c>
      <c r="E833" s="50" t="s">
        <v>799</v>
      </c>
      <c r="F833" s="50" t="s">
        <v>837</v>
      </c>
      <c r="G833" s="51"/>
      <c r="H833" s="52" t="str">
        <f aca="false">SUBSTITUTE(A833," ","_")&amp;"_"&amp;SUBSTITUTE(B833," ","_")&amp;"_"&amp;SUBSTITUTE(C833," ","_")</f>
        <v>SUZUKI_XL_7_</v>
      </c>
      <c r="I833" s="50" t="s">
        <v>837</v>
      </c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customFormat="false" ht="18.55" hidden="false" customHeight="false" outlineLevel="0" collapsed="false">
      <c r="A834" s="50"/>
      <c r="B834" s="50"/>
      <c r="C834" s="50"/>
      <c r="D834" s="50"/>
      <c r="E834" s="50"/>
      <c r="F834" s="50"/>
      <c r="G834" s="51"/>
      <c r="H834" s="52" t="str">
        <f aca="false">SUBSTITUTE(A834," ","_")&amp;"_"&amp;SUBSTITUTE(B834," ","_")&amp;"_"&amp;SUBSTITUTE(C834," ","_")</f>
        <v>__</v>
      </c>
      <c r="I834" s="50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customFormat="false" ht="18.55" hidden="false" customHeight="false" outlineLevel="0" collapsed="false">
      <c r="A835" s="51"/>
      <c r="B835" s="51"/>
      <c r="C835" s="51"/>
      <c r="D835" s="51"/>
      <c r="E835" s="51"/>
      <c r="F835" s="51"/>
      <c r="G835" s="51"/>
      <c r="H835" s="52" t="str">
        <f aca="false">SUBSTITUTE(A835," ","_")&amp;"_"&amp;SUBSTITUTE(B835," ","_")&amp;"_"&amp;SUBSTITUTE(C835," ","_")</f>
        <v>__</v>
      </c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customFormat="false" ht="18.55" hidden="false" customHeight="false" outlineLevel="0" collapsed="false">
      <c r="A836" s="80" t="s">
        <v>40</v>
      </c>
      <c r="B836" s="80"/>
      <c r="C836" s="51"/>
      <c r="D836" s="51"/>
      <c r="E836" s="51"/>
      <c r="F836" s="51"/>
      <c r="G836" s="51"/>
      <c r="H836" s="52" t="str">
        <f aca="false">SUBSTITUTE(A836," ","_")&amp;"_"&amp;SUBSTITUTE(B836," ","_")&amp;"_"&amp;SUBSTITUTE(C836," ","_")</f>
        <v>TATA__</v>
      </c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customFormat="false" ht="18.55" hidden="false" customHeight="false" outlineLevel="0" collapsed="false">
      <c r="A837" s="51"/>
      <c r="B837" s="51"/>
      <c r="C837" s="51"/>
      <c r="D837" s="51"/>
      <c r="E837" s="51"/>
      <c r="F837" s="51"/>
      <c r="G837" s="51"/>
      <c r="H837" s="52" t="str">
        <f aca="false">SUBSTITUTE(A837," ","_")&amp;"_"&amp;SUBSTITUTE(B837," ","_")&amp;"_"&amp;SUBSTITUTE(C837," ","_")</f>
        <v>__</v>
      </c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customFormat="false" ht="18.55" hidden="false" customHeight="false" outlineLevel="0" collapsed="false">
      <c r="A838" s="50" t="s">
        <v>801</v>
      </c>
      <c r="B838" s="50" t="s">
        <v>788</v>
      </c>
      <c r="C838" s="50" t="s">
        <v>790</v>
      </c>
      <c r="D838" s="50" t="s">
        <v>791</v>
      </c>
      <c r="E838" s="50" t="s">
        <v>792</v>
      </c>
      <c r="F838" s="50"/>
      <c r="G838" s="51"/>
      <c r="H838" s="52" t="str">
        <f aca="false">SUBSTITUTE(A838," ","_")&amp;"_"&amp;SUBSTITUTE(B838," ","_")&amp;"_"&amp;SUBSTITUTE(C838," ","_")</f>
        <v>Brand__Make_Year_Model</v>
      </c>
      <c r="I838" s="50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customFormat="false" ht="18.55" hidden="false" customHeight="false" outlineLevel="0" collapsed="false">
      <c r="A839" s="50"/>
      <c r="B839" s="50"/>
      <c r="C839" s="50"/>
      <c r="D839" s="50"/>
      <c r="E839" s="50"/>
      <c r="F839" s="50"/>
      <c r="G839" s="51"/>
      <c r="H839" s="52" t="str">
        <f aca="false">SUBSTITUTE(A839," ","_")&amp;"_"&amp;SUBSTITUTE(B839," ","_")&amp;"_"&amp;SUBSTITUTE(C839," ","_")</f>
        <v>__</v>
      </c>
      <c r="I839" s="50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customFormat="false" ht="18.55" hidden="false" customHeight="false" outlineLevel="0" collapsed="false">
      <c r="A840" s="80" t="s">
        <v>40</v>
      </c>
      <c r="B840" s="50" t="s">
        <v>645</v>
      </c>
      <c r="C840" s="50" t="s">
        <v>190</v>
      </c>
      <c r="D840" s="50" t="s">
        <v>724</v>
      </c>
      <c r="E840" s="50" t="s">
        <v>724</v>
      </c>
      <c r="F840" s="50"/>
      <c r="G840" s="51"/>
      <c r="H840" s="52" t="str">
        <f aca="false">SUBSTITUTE(A840," ","_")&amp;"_"&amp;SUBSTITUTE(B840," ","_")&amp;"_"&amp;SUBSTITUTE(C840," ","_")</f>
        <v>TATA_Vista_(Petrol)_2014_-_on</v>
      </c>
      <c r="I840" s="50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customFormat="false" ht="18.55" hidden="false" customHeight="false" outlineLevel="0" collapsed="false">
      <c r="A841" s="80" t="s">
        <v>40</v>
      </c>
      <c r="B841" s="50" t="s">
        <v>646</v>
      </c>
      <c r="C841" s="50" t="s">
        <v>190</v>
      </c>
      <c r="D841" s="50" t="s">
        <v>759</v>
      </c>
      <c r="E841" s="50" t="s">
        <v>759</v>
      </c>
      <c r="F841" s="50"/>
      <c r="G841" s="51"/>
      <c r="H841" s="52" t="str">
        <f aca="false">SUBSTITUTE(A841," ","_")&amp;"_"&amp;SUBSTITUTE(B841," ","_")&amp;"_"&amp;SUBSTITUTE(C841," ","_")</f>
        <v>TATA_Vista_(Diesel)_2014_-_on</v>
      </c>
      <c r="I841" s="50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customFormat="false" ht="18.55" hidden="false" customHeight="false" outlineLevel="0" collapsed="false">
      <c r="A842" s="80" t="s">
        <v>40</v>
      </c>
      <c r="B842" s="50" t="s">
        <v>647</v>
      </c>
      <c r="C842" s="50" t="s">
        <v>190</v>
      </c>
      <c r="D842" s="50" t="s">
        <v>724</v>
      </c>
      <c r="E842" s="50" t="s">
        <v>724</v>
      </c>
      <c r="F842" s="50"/>
      <c r="G842" s="51"/>
      <c r="H842" s="52" t="str">
        <f aca="false">SUBSTITUTE(A842," ","_")&amp;"_"&amp;SUBSTITUTE(B842," ","_")&amp;"_"&amp;SUBSTITUTE(C842," ","_")</f>
        <v>TATA_Manza_(Petrol)_2014_-_on</v>
      </c>
      <c r="I842" s="50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customFormat="false" ht="18.55" hidden="false" customHeight="false" outlineLevel="0" collapsed="false">
      <c r="A843" s="80" t="s">
        <v>40</v>
      </c>
      <c r="B843" s="50" t="s">
        <v>648</v>
      </c>
      <c r="C843" s="50" t="s">
        <v>190</v>
      </c>
      <c r="D843" s="50" t="s">
        <v>759</v>
      </c>
      <c r="E843" s="50" t="s">
        <v>759</v>
      </c>
      <c r="F843" s="50"/>
      <c r="G843" s="51"/>
      <c r="H843" s="52" t="str">
        <f aca="false">SUBSTITUTE(A843," ","_")&amp;"_"&amp;SUBSTITUTE(B843," ","_")&amp;"_"&amp;SUBSTITUTE(C843," ","_")</f>
        <v>TATA_Manza_(Diesel)_2014_-_on</v>
      </c>
      <c r="I843" s="50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customFormat="false" ht="18.55" hidden="false" customHeight="false" outlineLevel="0" collapsed="false">
      <c r="A844" s="80" t="s">
        <v>40</v>
      </c>
      <c r="B844" s="50" t="s">
        <v>649</v>
      </c>
      <c r="C844" s="50" t="s">
        <v>190</v>
      </c>
      <c r="D844" s="50" t="s">
        <v>765</v>
      </c>
      <c r="E844" s="50" t="s">
        <v>765</v>
      </c>
      <c r="F844" s="50"/>
      <c r="G844" s="51"/>
      <c r="H844" s="52" t="str">
        <f aca="false">SUBSTITUTE(A844," ","_")&amp;"_"&amp;SUBSTITUTE(B844," ","_")&amp;"_"&amp;SUBSTITUTE(C844," ","_")</f>
        <v>TATA_Indigo/Indica_(Diesel)_2014_-_on</v>
      </c>
      <c r="I844" s="50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customFormat="false" ht="18.55" hidden="false" customHeight="false" outlineLevel="0" collapsed="false">
      <c r="A845" s="80" t="s">
        <v>40</v>
      </c>
      <c r="B845" s="50" t="s">
        <v>650</v>
      </c>
      <c r="C845" s="50" t="s">
        <v>190</v>
      </c>
      <c r="D845" s="50" t="s">
        <v>721</v>
      </c>
      <c r="E845" s="50" t="s">
        <v>800</v>
      </c>
      <c r="F845" s="50" t="n">
        <v>1990</v>
      </c>
      <c r="G845" s="51"/>
      <c r="H845" s="52" t="str">
        <f aca="false">SUBSTITUTE(A845," ","_")&amp;"_"&amp;SUBSTITUTE(B845," ","_")&amp;"_"&amp;SUBSTITUTE(C845," ","_")</f>
        <v>TATA_ACE_2014_-_on</v>
      </c>
      <c r="I845" s="50" t="n">
        <v>1990</v>
      </c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customFormat="false" ht="18.55" hidden="false" customHeight="false" outlineLevel="0" collapsed="false">
      <c r="A846" s="80" t="s">
        <v>40</v>
      </c>
      <c r="B846" s="50" t="s">
        <v>651</v>
      </c>
      <c r="C846" s="50" t="s">
        <v>190</v>
      </c>
      <c r="D846" s="50" t="s">
        <v>728</v>
      </c>
      <c r="E846" s="50" t="s">
        <v>825</v>
      </c>
      <c r="F846" s="50" t="n">
        <v>1982</v>
      </c>
      <c r="G846" s="51"/>
      <c r="H846" s="52" t="str">
        <f aca="false">SUBSTITUTE(A846," ","_")&amp;"_"&amp;SUBSTITUTE(B846," ","_")&amp;"_"&amp;SUBSTITUTE(C846," ","_")</f>
        <v>TATA_Super_Ace_(Diesel)_3-Cylinder_2014_-_on</v>
      </c>
      <c r="I846" s="50" t="n">
        <v>1982</v>
      </c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customFormat="false" ht="18.55" hidden="false" customHeight="false" outlineLevel="0" collapsed="false">
      <c r="A847" s="80" t="s">
        <v>40</v>
      </c>
      <c r="B847" s="50" t="s">
        <v>652</v>
      </c>
      <c r="C847" s="50" t="s">
        <v>190</v>
      </c>
      <c r="D847" s="50" t="s">
        <v>718</v>
      </c>
      <c r="E847" s="50" t="s">
        <v>803</v>
      </c>
      <c r="F847" s="50" t="n">
        <v>1998</v>
      </c>
      <c r="G847" s="51"/>
      <c r="H847" s="52" t="str">
        <f aca="false">SUBSTITUTE(A847," ","_")&amp;"_"&amp;SUBSTITUTE(B847," ","_")&amp;"_"&amp;SUBSTITUTE(C847," ","_")</f>
        <v>TATA_Xenon_Pick-up_2014_-_on</v>
      </c>
      <c r="I847" s="50" t="n">
        <v>1998</v>
      </c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customFormat="false" ht="18.55" hidden="false" customHeight="false" outlineLevel="0" collapsed="false">
      <c r="A848" s="50"/>
      <c r="B848" s="50"/>
      <c r="C848" s="50"/>
      <c r="D848" s="50"/>
      <c r="E848" s="50"/>
      <c r="F848" s="50"/>
      <c r="G848" s="51"/>
      <c r="H848" s="52" t="str">
        <f aca="false">SUBSTITUTE(A848," ","_")&amp;"_"&amp;SUBSTITUTE(B848," ","_")&amp;"_"&amp;SUBSTITUTE(C848," ","_")</f>
        <v>__</v>
      </c>
      <c r="I848" s="50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customFormat="false" ht="18.55" hidden="false" customHeight="false" outlineLevel="0" collapsed="false">
      <c r="A849" s="51"/>
      <c r="B849" s="51"/>
      <c r="C849" s="51"/>
      <c r="D849" s="51"/>
      <c r="E849" s="51"/>
      <c r="F849" s="51"/>
      <c r="G849" s="51"/>
      <c r="H849" s="52" t="str">
        <f aca="false">SUBSTITUTE(A849," ","_")&amp;"_"&amp;SUBSTITUTE(B849," ","_")&amp;"_"&amp;SUBSTITUTE(C849," ","_")</f>
        <v>__</v>
      </c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customFormat="false" ht="18.55" hidden="false" customHeight="false" outlineLevel="0" collapsed="false">
      <c r="A850" s="80" t="s">
        <v>41</v>
      </c>
      <c r="B850" s="80"/>
      <c r="C850" s="51"/>
      <c r="D850" s="51"/>
      <c r="E850" s="51"/>
      <c r="F850" s="51"/>
      <c r="G850" s="51"/>
      <c r="H850" s="52" t="str">
        <f aca="false">SUBSTITUTE(A850," ","_")&amp;"_"&amp;SUBSTITUTE(B850," ","_")&amp;"_"&amp;SUBSTITUTE(C850," ","_")</f>
        <v>TOYOTA__</v>
      </c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customFormat="false" ht="18.55" hidden="false" customHeight="false" outlineLevel="0" collapsed="false">
      <c r="A851" s="51"/>
      <c r="B851" s="51"/>
      <c r="C851" s="51"/>
      <c r="D851" s="51"/>
      <c r="E851" s="51"/>
      <c r="F851" s="51"/>
      <c r="G851" s="51"/>
      <c r="H851" s="52" t="str">
        <f aca="false">SUBSTITUTE(A851," ","_")&amp;"_"&amp;SUBSTITUTE(B851," ","_")&amp;"_"&amp;SUBSTITUTE(C851," ","_")</f>
        <v>__</v>
      </c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customFormat="false" ht="18.55" hidden="false" customHeight="false" outlineLevel="0" collapsed="false">
      <c r="A852" s="50" t="s">
        <v>801</v>
      </c>
      <c r="B852" s="50" t="s">
        <v>788</v>
      </c>
      <c r="C852" s="50" t="s">
        <v>790</v>
      </c>
      <c r="D852" s="50" t="s">
        <v>791</v>
      </c>
      <c r="E852" s="50" t="s">
        <v>792</v>
      </c>
      <c r="F852" s="50"/>
      <c r="G852" s="51"/>
      <c r="H852" s="52" t="str">
        <f aca="false">SUBSTITUTE(A852," ","_")&amp;"_"&amp;SUBSTITUTE(B852," ","_")&amp;"_"&amp;SUBSTITUTE(C852," ","_")</f>
        <v>Brand__Make_Year_Model</v>
      </c>
      <c r="I852" s="50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customFormat="false" ht="18.55" hidden="false" customHeight="false" outlineLevel="0" collapsed="false">
      <c r="A853" s="50"/>
      <c r="B853" s="50"/>
      <c r="C853" s="50"/>
      <c r="D853" s="50"/>
      <c r="E853" s="50"/>
      <c r="F853" s="50"/>
      <c r="G853" s="51"/>
      <c r="H853" s="52" t="str">
        <f aca="false">SUBSTITUTE(A853," ","_")&amp;"_"&amp;SUBSTITUTE(B853," ","_")&amp;"_"&amp;SUBSTITUTE(C853," ","_")</f>
        <v>__</v>
      </c>
      <c r="I853" s="50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customFormat="false" ht="18.55" hidden="false" customHeight="false" outlineLevel="0" collapsed="false">
      <c r="A854" s="80" t="s">
        <v>41</v>
      </c>
      <c r="B854" s="50" t="s">
        <v>688</v>
      </c>
      <c r="C854" s="50" t="n">
        <v>2010</v>
      </c>
      <c r="D854" s="50" t="s">
        <v>719</v>
      </c>
      <c r="E854" s="50" t="s">
        <v>798</v>
      </c>
      <c r="F854" s="50" t="n">
        <v>1983</v>
      </c>
      <c r="G854" s="51"/>
      <c r="H854" s="52" t="str">
        <f aca="false">SUBSTITUTE(A854," ","_")&amp;"_"&amp;SUBSTITUTE(B854," ","_")&amp;"_"&amp;SUBSTITUTE(C854," ","_")</f>
        <v>TOYOTA_Alphard_2.4_(Gasoline)_2010</v>
      </c>
      <c r="I854" s="50" t="n">
        <v>1983</v>
      </c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customFormat="false" ht="18.55" hidden="false" customHeight="false" outlineLevel="0" collapsed="false">
      <c r="A855" s="80" t="s">
        <v>41</v>
      </c>
      <c r="B855" s="50" t="s">
        <v>689</v>
      </c>
      <c r="C855" s="50"/>
      <c r="D855" s="50" t="s">
        <v>721</v>
      </c>
      <c r="E855" s="50" t="s">
        <v>800</v>
      </c>
      <c r="F855" s="50" t="n">
        <v>1990</v>
      </c>
      <c r="G855" s="51"/>
      <c r="H855" s="52" t="str">
        <f aca="false">SUBSTITUTE(A855," ","_")&amp;"_"&amp;SUBSTITUTE(B855," ","_")&amp;"_"&amp;SUBSTITUTE(C855," ","_")</f>
        <v>TOYOTA_Avansa_1.3_</v>
      </c>
      <c r="I855" s="50" t="n">
        <v>1990</v>
      </c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customFormat="false" ht="18.55" hidden="false" customHeight="false" outlineLevel="0" collapsed="false">
      <c r="A856" s="80" t="s">
        <v>41</v>
      </c>
      <c r="B856" s="50" t="s">
        <v>690</v>
      </c>
      <c r="C856" s="50"/>
      <c r="D856" s="50" t="s">
        <v>763</v>
      </c>
      <c r="E856" s="50" t="s">
        <v>818</v>
      </c>
      <c r="F856" s="50"/>
      <c r="G856" s="51"/>
      <c r="H856" s="52" t="str">
        <f aca="false">SUBSTITUTE(A856," ","_")&amp;"_"&amp;SUBSTITUTE(B856," ","_")&amp;"_"&amp;SUBSTITUTE(C856," ","_")</f>
        <v>TOYOTA_Avansa_1.5_</v>
      </c>
      <c r="I856" s="50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customFormat="false" ht="18.55" hidden="false" customHeight="false" outlineLevel="0" collapsed="false">
      <c r="A857" s="80" t="s">
        <v>41</v>
      </c>
      <c r="B857" s="50" t="s">
        <v>691</v>
      </c>
      <c r="C857" s="50" t="s">
        <v>61</v>
      </c>
      <c r="D857" s="50" t="s">
        <v>719</v>
      </c>
      <c r="E857" s="50" t="s">
        <v>798</v>
      </c>
      <c r="F857" s="50" t="n">
        <v>1983</v>
      </c>
      <c r="G857" s="51"/>
      <c r="H857" s="52" t="str">
        <f aca="false">SUBSTITUTE(A857," ","_")&amp;"_"&amp;SUBSTITUTE(B857," ","_")&amp;"_"&amp;SUBSTITUTE(C857," ","_")</f>
        <v>TOYOTA_Camry_1996_-_on</v>
      </c>
      <c r="I857" s="50" t="n">
        <v>1983</v>
      </c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customFormat="false" ht="18.55" hidden="false" customHeight="false" outlineLevel="0" collapsed="false">
      <c r="A858" s="80" t="s">
        <v>41</v>
      </c>
      <c r="B858" s="50" t="s">
        <v>691</v>
      </c>
      <c r="C858" s="50" t="s">
        <v>75</v>
      </c>
      <c r="D858" s="50" t="s">
        <v>728</v>
      </c>
      <c r="E858" s="50" t="s">
        <v>805</v>
      </c>
      <c r="F858" s="50" t="n">
        <v>1995</v>
      </c>
      <c r="G858" s="51"/>
      <c r="H858" s="52" t="str">
        <f aca="false">SUBSTITUTE(A858," ","_")&amp;"_"&amp;SUBSTITUTE(B858," ","_")&amp;"_"&amp;SUBSTITUTE(C858," ","_")</f>
        <v>TOYOTA_Camry_2007_-_on</v>
      </c>
      <c r="I858" s="50" t="n">
        <v>1995</v>
      </c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customFormat="false" ht="18.55" hidden="false" customHeight="false" outlineLevel="0" collapsed="false">
      <c r="A859" s="80" t="s">
        <v>41</v>
      </c>
      <c r="B859" s="50" t="s">
        <v>692</v>
      </c>
      <c r="C859" s="50"/>
      <c r="D859" s="50" t="s">
        <v>760</v>
      </c>
      <c r="E859" s="50" t="s">
        <v>826</v>
      </c>
      <c r="F859" s="50"/>
      <c r="G859" s="51"/>
      <c r="H859" s="52" t="str">
        <f aca="false">SUBSTITUTE(A859," ","_")&amp;"_"&amp;SUBSTITUTE(B859," ","_")&amp;"_"&amp;SUBSTITUTE(C859," ","_")</f>
        <v>TOYOTA_Coaster_</v>
      </c>
      <c r="I859" s="50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customFormat="false" ht="18.55" hidden="false" customHeight="false" outlineLevel="0" collapsed="false">
      <c r="A860" s="80" t="s">
        <v>41</v>
      </c>
      <c r="B860" s="50" t="s">
        <v>693</v>
      </c>
      <c r="C860" s="50" t="s">
        <v>175</v>
      </c>
      <c r="D860" s="50" t="s">
        <v>766</v>
      </c>
      <c r="E860" s="50" t="s">
        <v>787</v>
      </c>
      <c r="F860" s="50" t="s">
        <v>842</v>
      </c>
      <c r="G860" s="51"/>
      <c r="H860" s="52" t="str">
        <f aca="false">SUBSTITUTE(A860," ","_")&amp;"_"&amp;SUBSTITUTE(B860," ","_")&amp;"_"&amp;SUBSTITUTE(C860," ","_")</f>
        <v>TOYOTA_Corolla_All_Models_/_ALTIS_1989_-_on</v>
      </c>
      <c r="I860" s="50" t="s">
        <v>842</v>
      </c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customFormat="false" ht="18.55" hidden="false" customHeight="false" outlineLevel="0" collapsed="false">
      <c r="A861" s="80" t="s">
        <v>41</v>
      </c>
      <c r="B861" s="50" t="s">
        <v>694</v>
      </c>
      <c r="C861" s="50" t="s">
        <v>175</v>
      </c>
      <c r="D861" s="50" t="s">
        <v>766</v>
      </c>
      <c r="E861" s="50" t="s">
        <v>787</v>
      </c>
      <c r="F861" s="50" t="s">
        <v>842</v>
      </c>
      <c r="G861" s="51"/>
      <c r="H861" s="52" t="str">
        <f aca="false">SUBSTITUTE(A861," ","_")&amp;"_"&amp;SUBSTITUTE(B861," ","_")&amp;"_"&amp;SUBSTITUTE(C861," ","_")</f>
        <v>TOYOTA_Corona_1989_-_on</v>
      </c>
      <c r="I861" s="50" t="s">
        <v>842</v>
      </c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customFormat="false" ht="18.55" hidden="false" customHeight="false" outlineLevel="0" collapsed="false">
      <c r="A862" s="80" t="s">
        <v>41</v>
      </c>
      <c r="B862" s="50" t="s">
        <v>695</v>
      </c>
      <c r="C862" s="50" t="s">
        <v>175</v>
      </c>
      <c r="D862" s="50" t="s">
        <v>767</v>
      </c>
      <c r="E862" s="50" t="s">
        <v>830</v>
      </c>
      <c r="F862" s="50"/>
      <c r="G862" s="51"/>
      <c r="H862" s="52" t="str">
        <f aca="false">SUBSTITUTE(A862," ","_")&amp;"_"&amp;SUBSTITUTE(B862," ","_")&amp;"_"&amp;SUBSTITUTE(C862," ","_")</f>
        <v>TOYOTA_Crown_All_Models_(Diesel)_1989_-_on</v>
      </c>
      <c r="I862" s="50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customFormat="false" ht="18.55" hidden="false" customHeight="false" outlineLevel="0" collapsed="false">
      <c r="A863" s="50"/>
      <c r="B863" s="50"/>
      <c r="C863" s="50"/>
      <c r="D863" s="50"/>
      <c r="E863" s="50"/>
      <c r="F863" s="50"/>
      <c r="G863" s="51"/>
      <c r="H863" s="52" t="str">
        <f aca="false">SUBSTITUTE(A863," ","_")&amp;"_"&amp;SUBSTITUTE(B863," ","_")&amp;"_"&amp;SUBSTITUTE(C863," ","_")</f>
        <v>__</v>
      </c>
      <c r="I863" s="50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customFormat="false" ht="18.55" hidden="false" customHeight="false" outlineLevel="0" collapsed="false">
      <c r="A864" s="51"/>
      <c r="B864" s="51"/>
      <c r="C864" s="51"/>
      <c r="D864" s="51"/>
      <c r="E864" s="51"/>
      <c r="F864" s="51"/>
      <c r="G864" s="51"/>
      <c r="H864" s="52" t="str">
        <f aca="false">SUBSTITUTE(A864," ","_")&amp;"_"&amp;SUBSTITUTE(B864," ","_")&amp;"_"&amp;SUBSTITUTE(C864," ","_")</f>
        <v>__</v>
      </c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customFormat="false" ht="18.55" hidden="false" customHeight="false" outlineLevel="0" collapsed="false">
      <c r="A865" s="80" t="s">
        <v>35</v>
      </c>
      <c r="B865" s="80"/>
      <c r="C865" s="51"/>
      <c r="D865" s="51"/>
      <c r="E865" s="51"/>
      <c r="F865" s="51"/>
      <c r="G865" s="51"/>
      <c r="H865" s="52" t="str">
        <f aca="false">SUBSTITUTE(A865," ","_")&amp;"_"&amp;SUBSTITUTE(B865," ","_")&amp;"_"&amp;SUBSTITUTE(C865," ","_")</f>
        <v>PORSCHE__</v>
      </c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customFormat="false" ht="18.55" hidden="false" customHeight="false" outlineLevel="0" collapsed="false">
      <c r="A866" s="51"/>
      <c r="B866" s="51"/>
      <c r="C866" s="51"/>
      <c r="D866" s="51"/>
      <c r="E866" s="51"/>
      <c r="F866" s="51"/>
      <c r="G866" s="51"/>
      <c r="H866" s="52" t="str">
        <f aca="false">SUBSTITUTE(A866," ","_")&amp;"_"&amp;SUBSTITUTE(B866," ","_")&amp;"_"&amp;SUBSTITUTE(C866," ","_")</f>
        <v>__</v>
      </c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customFormat="false" ht="18.55" hidden="false" customHeight="false" outlineLevel="0" collapsed="false">
      <c r="A867" s="50" t="s">
        <v>801</v>
      </c>
      <c r="B867" s="50" t="s">
        <v>788</v>
      </c>
      <c r="C867" s="50" t="s">
        <v>790</v>
      </c>
      <c r="D867" s="50" t="s">
        <v>791</v>
      </c>
      <c r="E867" s="50" t="s">
        <v>792</v>
      </c>
      <c r="F867" s="50"/>
      <c r="G867" s="51"/>
      <c r="H867" s="52" t="str">
        <f aca="false">SUBSTITUTE(A867," ","_")&amp;"_"&amp;SUBSTITUTE(B867," ","_")&amp;"_"&amp;SUBSTITUTE(C867," ","_")</f>
        <v>Brand__Make_Year_Model</v>
      </c>
      <c r="I867" s="50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customFormat="false" ht="18.55" hidden="false" customHeight="false" outlineLevel="0" collapsed="false">
      <c r="A868" s="50"/>
      <c r="B868" s="50"/>
      <c r="C868" s="55"/>
      <c r="D868" s="55"/>
      <c r="E868" s="55"/>
      <c r="F868" s="55"/>
      <c r="G868" s="51"/>
      <c r="H868" s="52" t="str">
        <f aca="false">SUBSTITUTE(A868," ","_")&amp;"_"&amp;SUBSTITUTE(B868," ","_")&amp;"_"&amp;SUBSTITUTE(C868," ","_")</f>
        <v>__</v>
      </c>
      <c r="I868" s="55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customFormat="false" ht="18.55" hidden="false" customHeight="false" outlineLevel="0" collapsed="false">
      <c r="A869" s="80" t="s">
        <v>35</v>
      </c>
      <c r="B869" s="57" t="s">
        <v>597</v>
      </c>
      <c r="C869" s="70" t="s">
        <v>430</v>
      </c>
      <c r="D869" s="70" t="s">
        <v>723</v>
      </c>
      <c r="E869" s="70" t="s">
        <v>723</v>
      </c>
      <c r="F869" s="70" t="n">
        <v>2003</v>
      </c>
      <c r="G869" s="51"/>
      <c r="H869" s="52" t="str">
        <f aca="false">SUBSTITUTE(A869," ","_")&amp;"_"&amp;SUBSTITUTE(B869," ","_")&amp;"_"&amp;SUBSTITUTE(C869," ","_")</f>
        <v>PORSCHE_911_GT2_1993_-_on</v>
      </c>
      <c r="I869" s="70" t="n">
        <v>2003</v>
      </c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customFormat="false" ht="18.55" hidden="false" customHeight="false" outlineLevel="0" collapsed="false">
      <c r="A870" s="80" t="s">
        <v>35</v>
      </c>
      <c r="B870" s="57" t="s">
        <v>598</v>
      </c>
      <c r="C870" s="70" t="s">
        <v>430</v>
      </c>
      <c r="D870" s="70" t="s">
        <v>723</v>
      </c>
      <c r="E870" s="71"/>
      <c r="F870" s="71"/>
      <c r="G870" s="51"/>
      <c r="H870" s="52" t="str">
        <f aca="false">SUBSTITUTE(A870," ","_")&amp;"_"&amp;SUBSTITUTE(B870," ","_")&amp;"_"&amp;SUBSTITUTE(C870," ","_")</f>
        <v>PORSCHE_911_(Turbo)_1993_-_on</v>
      </c>
      <c r="I870" s="7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customFormat="false" ht="18.55" hidden="false" customHeight="false" outlineLevel="0" collapsed="false">
      <c r="A871" s="80" t="s">
        <v>35</v>
      </c>
      <c r="B871" s="50" t="s">
        <v>599</v>
      </c>
      <c r="C871" s="68" t="s">
        <v>600</v>
      </c>
      <c r="D871" s="68" t="s">
        <v>723</v>
      </c>
      <c r="E871" s="60" t="s">
        <v>723</v>
      </c>
      <c r="F871" s="60" t="n">
        <v>2003</v>
      </c>
      <c r="G871" s="51"/>
      <c r="H871" s="52" t="str">
        <f aca="false">SUBSTITUTE(A871," ","_")&amp;"_"&amp;SUBSTITUTE(B871," ","_")&amp;"_"&amp;SUBSTITUTE(C871," ","_")</f>
        <v>PORSCHE_Boxster_1996_-_2003_</v>
      </c>
      <c r="I871" s="60" t="n">
        <v>2003</v>
      </c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customFormat="false" ht="18.55" hidden="false" customHeight="false" outlineLevel="0" collapsed="false">
      <c r="A872" s="80" t="s">
        <v>35</v>
      </c>
      <c r="B872" s="50" t="s">
        <v>599</v>
      </c>
      <c r="C872" s="50" t="s">
        <v>601</v>
      </c>
      <c r="D872" s="57" t="s">
        <v>730</v>
      </c>
      <c r="E872" s="55"/>
      <c r="F872" s="55"/>
      <c r="G872" s="51"/>
      <c r="H872" s="52" t="str">
        <f aca="false">SUBSTITUTE(A872," ","_")&amp;"_"&amp;SUBSTITUTE(B872," ","_")&amp;"_"&amp;SUBSTITUTE(C872," ","_")</f>
        <v>PORSCHE_Boxster_2004_-_Present</v>
      </c>
      <c r="I872" s="55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customFormat="false" ht="18.55" hidden="false" customHeight="false" outlineLevel="0" collapsed="false">
      <c r="A873" s="80" t="s">
        <v>35</v>
      </c>
      <c r="B873" s="50" t="s">
        <v>602</v>
      </c>
      <c r="C873" s="50"/>
      <c r="D873" s="57" t="s">
        <v>723</v>
      </c>
      <c r="E873" s="58" t="s">
        <v>839</v>
      </c>
      <c r="F873" s="58" t="n">
        <v>2003</v>
      </c>
      <c r="G873" s="51"/>
      <c r="H873" s="52" t="str">
        <f aca="false">SUBSTITUTE(A873," ","_")&amp;"_"&amp;SUBSTITUTE(B873," ","_")&amp;"_"&amp;SUBSTITUTE(C873," ","_")</f>
        <v>PORSCHE_Cayenne_(All_Trims)_</v>
      </c>
      <c r="I873" s="58" t="n">
        <v>2003</v>
      </c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customFormat="false" ht="18.55" hidden="false" customHeight="false" outlineLevel="0" collapsed="false">
      <c r="A874" s="80" t="s">
        <v>35</v>
      </c>
      <c r="B874" s="50" t="s">
        <v>603</v>
      </c>
      <c r="C874" s="50"/>
      <c r="D874" s="57" t="s">
        <v>722</v>
      </c>
      <c r="E874" s="59" t="s">
        <v>840</v>
      </c>
      <c r="F874" s="59" t="n">
        <v>2004</v>
      </c>
      <c r="G874" s="51"/>
      <c r="H874" s="52" t="str">
        <f aca="false">SUBSTITUTE(A874," ","_")&amp;"_"&amp;SUBSTITUTE(B874," ","_")&amp;"_"&amp;SUBSTITUTE(C874," ","_")</f>
        <v>PORSCHE_Cayman_(All_Trims)_</v>
      </c>
      <c r="I874" s="59" t="n">
        <v>2004</v>
      </c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customFormat="false" ht="18.55" hidden="false" customHeight="false" outlineLevel="0" collapsed="false">
      <c r="A875" s="80" t="s">
        <v>35</v>
      </c>
      <c r="B875" s="50" t="s">
        <v>604</v>
      </c>
      <c r="C875" s="50"/>
      <c r="D875" s="57" t="s">
        <v>722</v>
      </c>
      <c r="E875" s="59" t="s">
        <v>841</v>
      </c>
      <c r="F875" s="59" t="n">
        <v>2004</v>
      </c>
      <c r="G875" s="51"/>
      <c r="H875" s="52" t="str">
        <f aca="false">SUBSTITUTE(A875," ","_")&amp;"_"&amp;SUBSTITUTE(B875," ","_")&amp;"_"&amp;SUBSTITUTE(C875," ","_")</f>
        <v>PORSCHE_Panamera_</v>
      </c>
      <c r="I875" s="59" t="n">
        <v>2004</v>
      </c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customFormat="false" ht="18.55" hidden="false" customHeight="false" outlineLevel="0" collapsed="false">
      <c r="A876" s="80" t="s">
        <v>35</v>
      </c>
      <c r="B876" s="55" t="s">
        <v>605</v>
      </c>
      <c r="C876" s="55" t="n">
        <v>2013</v>
      </c>
      <c r="D876" s="63" t="s">
        <v>722</v>
      </c>
      <c r="E876" s="60"/>
      <c r="F876" s="60" t="n">
        <v>2004</v>
      </c>
      <c r="G876" s="51"/>
      <c r="H876" s="52" t="str">
        <f aca="false">SUBSTITUTE(A876," ","_")&amp;"_"&amp;SUBSTITUTE(B876," ","_")&amp;"_"&amp;SUBSTITUTE(C876," ","_")</f>
        <v>PORSCHE_Macan_(All_Variants)_2013</v>
      </c>
      <c r="I876" s="60" t="n">
        <v>2004</v>
      </c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customFormat="false" ht="18.55" hidden="false" customHeight="false" outlineLevel="0" collapsed="false">
      <c r="A877" s="50"/>
      <c r="B877" s="50"/>
      <c r="C877" s="50"/>
      <c r="D877" s="50"/>
      <c r="E877" s="50"/>
      <c r="F877" s="50"/>
      <c r="G877" s="51"/>
      <c r="H877" s="52" t="str">
        <f aca="false">SUBSTITUTE(A877," ","_")&amp;"_"&amp;SUBSTITUTE(B877," ","_")&amp;"_"&amp;SUBSTITUTE(C877," ","_")</f>
        <v>__</v>
      </c>
      <c r="I877" s="50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customFormat="false" ht="18.55" hidden="false" customHeight="false" outlineLevel="0" collapsed="false">
      <c r="A878" s="51"/>
      <c r="B878" s="51"/>
      <c r="C878" s="51"/>
      <c r="D878" s="51"/>
      <c r="E878" s="51"/>
      <c r="F878" s="51"/>
      <c r="G878" s="51"/>
      <c r="H878" s="52" t="str">
        <f aca="false">SUBSTITUTE(A878," ","_")&amp;"_"&amp;SUBSTITUTE(B878," ","_")&amp;"_"&amp;SUBSTITUTE(C878," ","_")</f>
        <v>__</v>
      </c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customFormat="false" ht="18.55" hidden="false" customHeight="false" outlineLevel="0" collapsed="false">
      <c r="A879" s="80" t="s">
        <v>36</v>
      </c>
      <c r="B879" s="80"/>
      <c r="C879" s="51"/>
      <c r="D879" s="51"/>
      <c r="E879" s="51"/>
      <c r="F879" s="51"/>
      <c r="G879" s="51"/>
      <c r="H879" s="52" t="str">
        <f aca="false">SUBSTITUTE(A879," ","_")&amp;"_"&amp;SUBSTITUTE(B879," ","_")&amp;"_"&amp;SUBSTITUTE(C879," ","_")</f>
        <v>PROTON_WIRA__</v>
      </c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customFormat="false" ht="18.55" hidden="false" customHeight="false" outlineLevel="0" collapsed="false">
      <c r="A880" s="51"/>
      <c r="B880" s="51"/>
      <c r="C880" s="51"/>
      <c r="D880" s="51"/>
      <c r="E880" s="51"/>
      <c r="F880" s="51"/>
      <c r="G880" s="51"/>
      <c r="H880" s="52" t="str">
        <f aca="false">SUBSTITUTE(A880," ","_")&amp;"_"&amp;SUBSTITUTE(B880," ","_")&amp;"_"&amp;SUBSTITUTE(C880," ","_")</f>
        <v>__</v>
      </c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customFormat="false" ht="18.55" hidden="false" customHeight="false" outlineLevel="0" collapsed="false">
      <c r="A881" s="50" t="s">
        <v>801</v>
      </c>
      <c r="B881" s="50" t="s">
        <v>788</v>
      </c>
      <c r="C881" s="50" t="s">
        <v>790</v>
      </c>
      <c r="D881" s="50" t="s">
        <v>791</v>
      </c>
      <c r="E881" s="50" t="s">
        <v>792</v>
      </c>
      <c r="F881" s="50"/>
      <c r="G881" s="51"/>
      <c r="H881" s="52" t="str">
        <f aca="false">SUBSTITUTE(A881," ","_")&amp;"_"&amp;SUBSTITUTE(B881," ","_")&amp;"_"&amp;SUBSTITUTE(C881," ","_")</f>
        <v>Brand__Make_Year_Model</v>
      </c>
      <c r="I881" s="50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customFormat="false" ht="18.55" hidden="false" customHeight="false" outlineLevel="0" collapsed="false">
      <c r="A882" s="50"/>
      <c r="B882" s="50"/>
      <c r="C882" s="50"/>
      <c r="D882" s="50"/>
      <c r="E882" s="50"/>
      <c r="F882" s="50"/>
      <c r="G882" s="51"/>
      <c r="H882" s="52" t="str">
        <f aca="false">SUBSTITUTE(A882," ","_")&amp;"_"&amp;SUBSTITUTE(B882," ","_")&amp;"_"&amp;SUBSTITUTE(C882," ","_")</f>
        <v>__</v>
      </c>
      <c r="I882" s="50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customFormat="false" ht="18.55" hidden="false" customHeight="false" outlineLevel="0" collapsed="false">
      <c r="A883" s="80" t="s">
        <v>36</v>
      </c>
      <c r="B883" s="50" t="n">
        <v>1.6</v>
      </c>
      <c r="C883" s="50" t="s">
        <v>606</v>
      </c>
      <c r="D883" s="50" t="s">
        <v>719</v>
      </c>
      <c r="E883" s="50" t="s">
        <v>798</v>
      </c>
      <c r="F883" s="50" t="n">
        <v>1983</v>
      </c>
      <c r="G883" s="51"/>
      <c r="H883" s="52" t="str">
        <f aca="false">SUBSTITUTE(A883," ","_")&amp;"_"&amp;SUBSTITUTE(B883," ","_")&amp;"_"&amp;SUBSTITUTE(C883," ","_")</f>
        <v>PROTON_WIRA_1.6_1994_-_1998_</v>
      </c>
      <c r="I883" s="50" t="n">
        <v>1983</v>
      </c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customFormat="false" ht="18.55" hidden="false" customHeight="false" outlineLevel="0" collapsed="false">
      <c r="A884" s="80" t="s">
        <v>36</v>
      </c>
      <c r="B884" s="60" t="s">
        <v>607</v>
      </c>
      <c r="C884" s="60" t="s">
        <v>606</v>
      </c>
      <c r="D884" s="55" t="s">
        <v>719</v>
      </c>
      <c r="E884" s="55" t="s">
        <v>798</v>
      </c>
      <c r="F884" s="55" t="n">
        <v>1983</v>
      </c>
      <c r="G884" s="51"/>
      <c r="H884" s="52" t="str">
        <f aca="false">SUBSTITUTE(A884," ","_")&amp;"_"&amp;SUBSTITUTE(B884," ","_")&amp;"_"&amp;SUBSTITUTE(C884," ","_")</f>
        <v>PROTON_WIRA_1.3GLi,_1.5GLi_1994_-_1998_</v>
      </c>
      <c r="I884" s="55" t="n">
        <v>1983</v>
      </c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customFormat="false" ht="18.55" hidden="false" customHeight="false" outlineLevel="0" collapsed="false">
      <c r="A885" s="50"/>
      <c r="B885" s="50"/>
      <c r="C885" s="50"/>
      <c r="D885" s="50"/>
      <c r="E885" s="50"/>
      <c r="F885" s="50"/>
      <c r="G885" s="51"/>
      <c r="H885" s="52" t="str">
        <f aca="false">SUBSTITUTE(A885," ","_")&amp;"_"&amp;SUBSTITUTE(B885," ","_")&amp;"_"&amp;SUBSTITUTE(C885," ","_")</f>
        <v>__</v>
      </c>
      <c r="I885" s="50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customFormat="false" ht="18.55" hidden="false" customHeight="false" outlineLevel="0" collapsed="false">
      <c r="A886" s="51"/>
      <c r="B886" s="51"/>
      <c r="C886" s="51"/>
      <c r="D886" s="51"/>
      <c r="E886" s="51"/>
      <c r="F886" s="51"/>
      <c r="G886" s="51"/>
      <c r="H886" s="52" t="str">
        <f aca="false">SUBSTITUTE(A886," ","_")&amp;"_"&amp;SUBSTITUTE(B886," ","_")&amp;"_"&amp;SUBSTITUTE(C886," ","_")</f>
        <v>__</v>
      </c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customFormat="false" ht="18.55" hidden="false" customHeight="false" outlineLevel="0" collapsed="false">
      <c r="A887" s="80" t="s">
        <v>37</v>
      </c>
      <c r="B887" s="80"/>
      <c r="C887" s="51"/>
      <c r="D887" s="51"/>
      <c r="E887" s="51"/>
      <c r="F887" s="51"/>
      <c r="G887" s="51"/>
      <c r="H887" s="52" t="str">
        <f aca="false">SUBSTITUTE(A887," ","_")&amp;"_"&amp;SUBSTITUTE(B887," ","_")&amp;"_"&amp;SUBSTITUTE(C887," ","_")</f>
        <v>SSANYONG__</v>
      </c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customFormat="false" ht="18.55" hidden="false" customHeight="false" outlineLevel="0" collapsed="false">
      <c r="A888" s="51"/>
      <c r="B888" s="51"/>
      <c r="C888" s="51"/>
      <c r="D888" s="51"/>
      <c r="E888" s="51"/>
      <c r="F888" s="51"/>
      <c r="G888" s="51"/>
      <c r="H888" s="52" t="str">
        <f aca="false">SUBSTITUTE(A888," ","_")&amp;"_"&amp;SUBSTITUTE(B888," ","_")&amp;"_"&amp;SUBSTITUTE(C888," ","_")</f>
        <v>__</v>
      </c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customFormat="false" ht="18.55" hidden="false" customHeight="false" outlineLevel="0" collapsed="false">
      <c r="A889" s="50" t="s">
        <v>801</v>
      </c>
      <c r="B889" s="50" t="s">
        <v>788</v>
      </c>
      <c r="C889" s="50" t="s">
        <v>790</v>
      </c>
      <c r="D889" s="50" t="s">
        <v>791</v>
      </c>
      <c r="E889" s="50" t="s">
        <v>792</v>
      </c>
      <c r="F889" s="50"/>
      <c r="G889" s="51"/>
      <c r="H889" s="52" t="str">
        <f aca="false">SUBSTITUTE(A889," ","_")&amp;"_"&amp;SUBSTITUTE(B889," ","_")&amp;"_"&amp;SUBSTITUTE(C889," ","_")</f>
        <v>Brand__Make_Year_Model</v>
      </c>
      <c r="I889" s="50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customFormat="false" ht="18.55" hidden="false" customHeight="false" outlineLevel="0" collapsed="false">
      <c r="A890" s="68"/>
      <c r="B890" s="68"/>
      <c r="C890" s="60"/>
      <c r="D890" s="60"/>
      <c r="E890" s="60"/>
      <c r="F890" s="60"/>
      <c r="G890" s="51"/>
      <c r="H890" s="52" t="str">
        <f aca="false">SUBSTITUTE(A890," ","_")&amp;"_"&amp;SUBSTITUTE(B890," ","_")&amp;"_"&amp;SUBSTITUTE(C890," ","_")</f>
        <v>__</v>
      </c>
      <c r="I890" s="60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customFormat="false" ht="18.55" hidden="false" customHeight="false" outlineLevel="0" collapsed="false">
      <c r="A891" s="80" t="s">
        <v>37</v>
      </c>
      <c r="B891" s="57" t="s">
        <v>608</v>
      </c>
      <c r="C891" s="70" t="s">
        <v>63</v>
      </c>
      <c r="D891" s="70" t="s">
        <v>718</v>
      </c>
      <c r="E891" s="70" t="s">
        <v>803</v>
      </c>
      <c r="F891" s="70" t="n">
        <v>1998</v>
      </c>
      <c r="G891" s="51"/>
      <c r="H891" s="52" t="str">
        <f aca="false">SUBSTITUTE(A891," ","_")&amp;"_"&amp;SUBSTITUTE(B891," ","_")&amp;"_"&amp;SUBSTITUTE(C891," ","_")</f>
        <v>SSANYONG_Actyon_1997_-_on</v>
      </c>
      <c r="I891" s="70" t="n">
        <v>1998</v>
      </c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customFormat="false" ht="18.55" hidden="false" customHeight="false" outlineLevel="0" collapsed="false">
      <c r="A892" s="80" t="s">
        <v>37</v>
      </c>
      <c r="B892" s="57" t="s">
        <v>609</v>
      </c>
      <c r="C892" s="70" t="s">
        <v>63</v>
      </c>
      <c r="D892" s="73"/>
      <c r="E892" s="73"/>
      <c r="F892" s="73"/>
      <c r="G892" s="51"/>
      <c r="H892" s="52" t="str">
        <f aca="false">SUBSTITUTE(A892," ","_")&amp;"_"&amp;SUBSTITUTE(B892," ","_")&amp;"_"&amp;SUBSTITUTE(C892," ","_")</f>
        <v>SSANYONG_Kyron_1997_-_on</v>
      </c>
      <c r="I892" s="73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customFormat="false" ht="18.55" hidden="false" customHeight="false" outlineLevel="0" collapsed="false">
      <c r="A893" s="80" t="s">
        <v>37</v>
      </c>
      <c r="B893" s="57" t="s">
        <v>610</v>
      </c>
      <c r="C893" s="70" t="s">
        <v>63</v>
      </c>
      <c r="D893" s="73"/>
      <c r="E893" s="73"/>
      <c r="F893" s="73"/>
      <c r="G893" s="51"/>
      <c r="H893" s="52" t="str">
        <f aca="false">SUBSTITUTE(A893," ","_")&amp;"_"&amp;SUBSTITUTE(B893," ","_")&amp;"_"&amp;SUBSTITUTE(C893," ","_")</f>
        <v>SSANYONG_Musso_1997_-_on</v>
      </c>
      <c r="I893" s="73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customFormat="false" ht="18.55" hidden="false" customHeight="false" outlineLevel="0" collapsed="false">
      <c r="A894" s="80" t="s">
        <v>37</v>
      </c>
      <c r="B894" s="57" t="s">
        <v>611</v>
      </c>
      <c r="C894" s="70" t="s">
        <v>63</v>
      </c>
      <c r="D894" s="73"/>
      <c r="E894" s="73"/>
      <c r="F894" s="73"/>
      <c r="G894" s="51"/>
      <c r="H894" s="52" t="str">
        <f aca="false">SUBSTITUTE(A894," ","_")&amp;"_"&amp;SUBSTITUTE(B894," ","_")&amp;"_"&amp;SUBSTITUTE(C894," ","_")</f>
        <v>SSANYONG_Rexton_1997_-_on</v>
      </c>
      <c r="I894" s="73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customFormat="false" ht="18.55" hidden="false" customHeight="false" outlineLevel="0" collapsed="false">
      <c r="A895" s="80" t="s">
        <v>37</v>
      </c>
      <c r="B895" s="57" t="s">
        <v>612</v>
      </c>
      <c r="C895" s="70" t="s">
        <v>63</v>
      </c>
      <c r="D895" s="73"/>
      <c r="E895" s="73"/>
      <c r="F895" s="73"/>
      <c r="G895" s="51"/>
      <c r="H895" s="52" t="str">
        <f aca="false">SUBSTITUTE(A895," ","_")&amp;"_"&amp;SUBSTITUTE(B895," ","_")&amp;"_"&amp;SUBSTITUTE(C895," ","_")</f>
        <v>SSANYONG_Rhino_1997_-_on</v>
      </c>
      <c r="I895" s="73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customFormat="false" ht="18.55" hidden="false" customHeight="false" outlineLevel="0" collapsed="false">
      <c r="A896" s="80" t="s">
        <v>37</v>
      </c>
      <c r="B896" s="57" t="s">
        <v>613</v>
      </c>
      <c r="C896" s="70" t="s">
        <v>63</v>
      </c>
      <c r="D896" s="71"/>
      <c r="E896" s="71"/>
      <c r="F896" s="71"/>
      <c r="G896" s="51"/>
      <c r="H896" s="52" t="str">
        <f aca="false">SUBSTITUTE(A896," ","_")&amp;"_"&amp;SUBSTITUTE(B896," ","_")&amp;"_"&amp;SUBSTITUTE(C896," ","_")</f>
        <v>SSANYONG_Rodius_1997_-_on</v>
      </c>
      <c r="I896" s="7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customFormat="false" ht="18.55" hidden="false" customHeight="false" outlineLevel="0" collapsed="false">
      <c r="A897" s="80" t="s">
        <v>37</v>
      </c>
      <c r="B897" s="50" t="s">
        <v>614</v>
      </c>
      <c r="C897" s="68" t="n">
        <v>2016</v>
      </c>
      <c r="D897" s="68" t="s">
        <v>724</v>
      </c>
      <c r="E897" s="68" t="s">
        <v>724</v>
      </c>
      <c r="F897" s="68"/>
      <c r="G897" s="51"/>
      <c r="H897" s="52" t="str">
        <f aca="false">SUBSTITUTE(A897," ","_")&amp;"_"&amp;SUBSTITUTE(B897," ","_")&amp;"_"&amp;SUBSTITUTE(C897," ","_")</f>
        <v>SSANYONG_Tivoli_2016</v>
      </c>
      <c r="I897" s="68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customFormat="false" ht="18.55" hidden="false" customHeight="false" outlineLevel="0" collapsed="false">
      <c r="A898" s="80" t="s">
        <v>37</v>
      </c>
      <c r="B898" s="55" t="s">
        <v>615</v>
      </c>
      <c r="C898" s="55" t="n">
        <v>2016</v>
      </c>
      <c r="D898" s="55" t="s">
        <v>728</v>
      </c>
      <c r="E898" s="55" t="s">
        <v>805</v>
      </c>
      <c r="F898" s="55" t="n">
        <v>1995</v>
      </c>
      <c r="G898" s="51"/>
      <c r="H898" s="52" t="str">
        <f aca="false">SUBSTITUTE(A898," ","_")&amp;"_"&amp;SUBSTITUTE(B898," ","_")&amp;"_"&amp;SUBSTITUTE(C898," ","_")</f>
        <v>SSANYONG_Tivoli_XLS_(Long_Wheelbase)_2016</v>
      </c>
      <c r="I898" s="55" t="n">
        <v>1995</v>
      </c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customFormat="false" ht="18.55" hidden="false" customHeight="false" outlineLevel="0" collapsed="false">
      <c r="A899" s="50"/>
      <c r="B899" s="50"/>
      <c r="C899" s="50"/>
      <c r="D899" s="50"/>
      <c r="E899" s="50"/>
      <c r="F899" s="50"/>
      <c r="G899" s="51"/>
      <c r="H899" s="52" t="str">
        <f aca="false">SUBSTITUTE(A899," ","_")&amp;"_"&amp;SUBSTITUTE(B899," ","_")&amp;"_"&amp;SUBSTITUTE(C899," ","_")</f>
        <v>__</v>
      </c>
      <c r="I899" s="50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customFormat="false" ht="18.55" hidden="false" customHeight="false" outlineLevel="0" collapsed="false">
      <c r="A900" s="51"/>
      <c r="B900" s="51"/>
      <c r="C900" s="51"/>
      <c r="D900" s="51"/>
      <c r="E900" s="51"/>
      <c r="F900" s="51"/>
      <c r="G900" s="51"/>
      <c r="H900" s="52" t="str">
        <f aca="false">SUBSTITUTE(A900," ","_")&amp;"_"&amp;SUBSTITUTE(B900," ","_")&amp;"_"&amp;SUBSTITUTE(C900," ","_")</f>
        <v>__</v>
      </c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customFormat="false" ht="18.55" hidden="false" customHeight="false" outlineLevel="0" collapsed="false">
      <c r="A901" s="80" t="s">
        <v>616</v>
      </c>
      <c r="B901" s="80"/>
      <c r="C901" s="51"/>
      <c r="D901" s="51"/>
      <c r="E901" s="51"/>
      <c r="F901" s="51"/>
      <c r="G901" s="51"/>
      <c r="H901" s="52" t="str">
        <f aca="false">SUBSTITUTE(A901," ","_")&amp;"_"&amp;SUBSTITUTE(B901," ","_")&amp;"_"&amp;SUBSTITUTE(C901," ","_")</f>
        <v>SUBARO__</v>
      </c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customFormat="false" ht="18.55" hidden="false" customHeight="false" outlineLevel="0" collapsed="false">
      <c r="A902" s="51"/>
      <c r="B902" s="51"/>
      <c r="C902" s="51"/>
      <c r="D902" s="51"/>
      <c r="E902" s="51"/>
      <c r="F902" s="51"/>
      <c r="G902" s="51"/>
      <c r="H902" s="52" t="str">
        <f aca="false">SUBSTITUTE(A902," ","_")&amp;"_"&amp;SUBSTITUTE(B902," ","_")&amp;"_"&amp;SUBSTITUTE(C902," ","_")</f>
        <v>__</v>
      </c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customFormat="false" ht="18.55" hidden="false" customHeight="false" outlineLevel="0" collapsed="false">
      <c r="A903" s="50" t="s">
        <v>801</v>
      </c>
      <c r="B903" s="50" t="s">
        <v>788</v>
      </c>
      <c r="C903" s="50" t="s">
        <v>790</v>
      </c>
      <c r="D903" s="50" t="s">
        <v>791</v>
      </c>
      <c r="E903" s="50" t="s">
        <v>792</v>
      </c>
      <c r="F903" s="50"/>
      <c r="G903" s="51"/>
      <c r="H903" s="52" t="str">
        <f aca="false">SUBSTITUTE(A903," ","_")&amp;"_"&amp;SUBSTITUTE(B903," ","_")&amp;"_"&amp;SUBSTITUTE(C903," ","_")</f>
        <v>Brand__Make_Year_Model</v>
      </c>
      <c r="I903" s="50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customFormat="false" ht="18.55" hidden="false" customHeight="false" outlineLevel="0" collapsed="false">
      <c r="A904" s="68"/>
      <c r="B904" s="68"/>
      <c r="C904" s="68"/>
      <c r="D904" s="68"/>
      <c r="E904" s="68"/>
      <c r="F904" s="68"/>
      <c r="G904" s="51"/>
      <c r="H904" s="52" t="str">
        <f aca="false">SUBSTITUTE(A904," ","_")&amp;"_"&amp;SUBSTITUTE(B904," ","_")&amp;"_"&amp;SUBSTITUTE(C904," ","_")</f>
        <v>__</v>
      </c>
      <c r="I904" s="68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customFormat="false" ht="18.55" hidden="false" customHeight="false" outlineLevel="0" collapsed="false">
      <c r="A905" s="80" t="s">
        <v>616</v>
      </c>
      <c r="B905" s="50" t="s">
        <v>617</v>
      </c>
      <c r="C905" s="50" t="s">
        <v>75</v>
      </c>
      <c r="D905" s="50" t="s">
        <v>719</v>
      </c>
      <c r="E905" s="50" t="s">
        <v>798</v>
      </c>
      <c r="F905" s="50" t="n">
        <v>1983</v>
      </c>
      <c r="G905" s="51"/>
      <c r="H905" s="52" t="str">
        <f aca="false">SUBSTITUTE(A905," ","_")&amp;"_"&amp;SUBSTITUTE(B905," ","_")&amp;"_"&amp;SUBSTITUTE(C905," ","_")</f>
        <v>SUBARO_Forester_2.0_2007_-_on</v>
      </c>
      <c r="I905" s="50" t="n">
        <v>1983</v>
      </c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customFormat="false" ht="18.55" hidden="false" customHeight="false" outlineLevel="0" collapsed="false">
      <c r="A906" s="80" t="s">
        <v>616</v>
      </c>
      <c r="B906" s="50" t="s">
        <v>618</v>
      </c>
      <c r="C906" s="50" t="s">
        <v>75</v>
      </c>
      <c r="D906" s="50" t="s">
        <v>719</v>
      </c>
      <c r="E906" s="50" t="s">
        <v>798</v>
      </c>
      <c r="F906" s="50" t="n">
        <v>1983</v>
      </c>
      <c r="G906" s="51"/>
      <c r="H906" s="52" t="str">
        <f aca="false">SUBSTITUTE(A906," ","_")&amp;"_"&amp;SUBSTITUTE(B906," ","_")&amp;"_"&amp;SUBSTITUTE(C906," ","_")</f>
        <v>SUBARO_Forester_2.5LEgacy_2007_-_on</v>
      </c>
      <c r="I906" s="50" t="n">
        <v>1983</v>
      </c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customFormat="false" ht="18.55" hidden="false" customHeight="false" outlineLevel="0" collapsed="false">
      <c r="A907" s="80" t="s">
        <v>616</v>
      </c>
      <c r="B907" s="50" t="s">
        <v>619</v>
      </c>
      <c r="C907" s="50"/>
      <c r="D907" s="50" t="s">
        <v>719</v>
      </c>
      <c r="E907" s="50" t="s">
        <v>798</v>
      </c>
      <c r="F907" s="50" t="n">
        <v>1983</v>
      </c>
      <c r="G907" s="51"/>
      <c r="H907" s="52" t="str">
        <f aca="false">SUBSTITUTE(A907," ","_")&amp;"_"&amp;SUBSTITUTE(B907," ","_")&amp;"_"&amp;SUBSTITUTE(C907," ","_")</f>
        <v>SUBARO_Legacy_</v>
      </c>
      <c r="I907" s="50" t="n">
        <v>1983</v>
      </c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customFormat="false" ht="18.55" hidden="false" customHeight="false" outlineLevel="0" collapsed="false">
      <c r="A908" s="80" t="s">
        <v>616</v>
      </c>
      <c r="B908" s="50" t="s">
        <v>620</v>
      </c>
      <c r="C908" s="50"/>
      <c r="D908" s="50" t="s">
        <v>719</v>
      </c>
      <c r="E908" s="50" t="s">
        <v>798</v>
      </c>
      <c r="F908" s="50" t="n">
        <v>1983</v>
      </c>
      <c r="G908" s="51"/>
      <c r="H908" s="52" t="str">
        <f aca="false">SUBSTITUTE(A908," ","_")&amp;"_"&amp;SUBSTITUTE(B908," ","_")&amp;"_"&amp;SUBSTITUTE(C908," ","_")</f>
        <v>SUBARO_Impreza_</v>
      </c>
      <c r="I908" s="50" t="n">
        <v>1983</v>
      </c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customFormat="false" ht="18.55" hidden="false" customHeight="false" outlineLevel="0" collapsed="false">
      <c r="A909" s="80" t="s">
        <v>616</v>
      </c>
      <c r="B909" s="50" t="s">
        <v>621</v>
      </c>
      <c r="C909" s="50" t="s">
        <v>75</v>
      </c>
      <c r="D909" s="50" t="s">
        <v>719</v>
      </c>
      <c r="E909" s="50" t="s">
        <v>798</v>
      </c>
      <c r="F909" s="50" t="n">
        <v>1983</v>
      </c>
      <c r="G909" s="51"/>
      <c r="H909" s="52" t="str">
        <f aca="false">SUBSTITUTE(A909," ","_")&amp;"_"&amp;SUBSTITUTE(B909," ","_")&amp;"_"&amp;SUBSTITUTE(C909," ","_")</f>
        <v>SUBARO_Impreza_2.5_WRX_2007_-_on</v>
      </c>
      <c r="I909" s="50" t="n">
        <v>1983</v>
      </c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customFormat="false" ht="18.55" hidden="false" customHeight="false" outlineLevel="0" collapsed="false">
      <c r="A910" s="80" t="s">
        <v>616</v>
      </c>
      <c r="B910" s="50" t="s">
        <v>622</v>
      </c>
      <c r="C910" s="50" t="s">
        <v>75</v>
      </c>
      <c r="D910" s="50" t="s">
        <v>719</v>
      </c>
      <c r="E910" s="50" t="s">
        <v>798</v>
      </c>
      <c r="F910" s="50" t="n">
        <v>1983</v>
      </c>
      <c r="G910" s="51"/>
      <c r="H910" s="52" t="str">
        <f aca="false">SUBSTITUTE(A910," ","_")&amp;"_"&amp;SUBSTITUTE(B910," ","_")&amp;"_"&amp;SUBSTITUTE(C910," ","_")</f>
        <v>SUBARO_Impreza_2.5_WRX_STI_2007_-_on</v>
      </c>
      <c r="I910" s="50" t="n">
        <v>1983</v>
      </c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customFormat="false" ht="18.55" hidden="false" customHeight="false" outlineLevel="0" collapsed="false">
      <c r="A911" s="80" t="s">
        <v>616</v>
      </c>
      <c r="B911" s="50" t="s">
        <v>623</v>
      </c>
      <c r="C911" s="50" t="s">
        <v>75</v>
      </c>
      <c r="D911" s="50" t="s">
        <v>728</v>
      </c>
      <c r="E911" s="50" t="s">
        <v>825</v>
      </c>
      <c r="F911" s="50" t="n">
        <v>1982</v>
      </c>
      <c r="G911" s="51"/>
      <c r="H911" s="52" t="str">
        <f aca="false">SUBSTITUTE(A911," ","_")&amp;"_"&amp;SUBSTITUTE(B911," ","_")&amp;"_"&amp;SUBSTITUTE(C911," ","_")</f>
        <v>SUBARO_Outback_3.0_2007_-_on</v>
      </c>
      <c r="I911" s="50" t="n">
        <v>1982</v>
      </c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customFormat="false" ht="18.55" hidden="false" customHeight="false" outlineLevel="0" collapsed="false">
      <c r="A912" s="80" t="s">
        <v>616</v>
      </c>
      <c r="B912" s="50" t="s">
        <v>624</v>
      </c>
      <c r="C912" s="50" t="s">
        <v>625</v>
      </c>
      <c r="D912" s="50" t="s">
        <v>719</v>
      </c>
      <c r="E912" s="50" t="s">
        <v>798</v>
      </c>
      <c r="F912" s="50" t="n">
        <v>1983</v>
      </c>
      <c r="G912" s="51"/>
      <c r="H912" s="52" t="str">
        <f aca="false">SUBSTITUTE(A912," ","_")&amp;"_"&amp;SUBSTITUTE(B912," ","_")&amp;"_"&amp;SUBSTITUTE(C912," ","_")</f>
        <v>SUBARO_Tribeca_2006_-_2014</v>
      </c>
      <c r="I912" s="50" t="n">
        <v>1983</v>
      </c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customFormat="false" ht="18.55" hidden="false" customHeight="false" outlineLevel="0" collapsed="false">
      <c r="A913" s="50"/>
      <c r="B913" s="50"/>
      <c r="C913" s="50"/>
      <c r="D913" s="50"/>
      <c r="E913" s="50"/>
      <c r="F913" s="50"/>
      <c r="G913" s="51"/>
      <c r="H913" s="51"/>
      <c r="I913" s="50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customFormat="false" ht="18.55" hidden="false" customHeight="false" outlineLevel="0" collapsed="false">
      <c r="A914" s="50"/>
      <c r="B914" s="50"/>
      <c r="C914" s="50"/>
      <c r="D914" s="50"/>
      <c r="E914" s="50"/>
      <c r="F914" s="50"/>
      <c r="G914" s="51"/>
      <c r="H914" s="51"/>
      <c r="I914" s="50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2018-07-10T05:48:37Z</dcterms:created>
  <dc:creator>TitechAdmin</dc:creator>
  <dc:description/>
  <dc:language>en-US</dc:language>
  <cp:lastModifiedBy/>
  <dcterms:modified xsi:type="dcterms:W3CDTF">2018-07-17T18:20:14Z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