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ebbe\Documents\SCL_AAiT\SCL- AAIT FIRST YEAR\SECOND SEM\FUND. OF IT\Human_Resource_Managment\"/>
    </mc:Choice>
  </mc:AlternateContent>
  <xr:revisionPtr revIDLastSave="0" documentId="13_ncr:1_{8FE2692E-1F27-4A42-8C43-42CE12E46412}" xr6:coauthVersionLast="45" xr6:coauthVersionMax="45" xr10:uidLastSave="{00000000-0000-0000-0000-000000000000}"/>
  <bookViews>
    <workbookView minimized="1" xWindow="1480" yWindow="1480" windowWidth="16920" windowHeight="10540" activeTab="3" xr2:uid="{00000000-000D-0000-FFFF-FFFF00000000}"/>
  </bookViews>
  <sheets>
    <sheet name="Employee Personal Information" sheetId="1" r:id="rId1"/>
    <sheet name="Announcement" sheetId="2" r:id="rId2"/>
    <sheet name="Merged" sheetId="3" r:id="rId3"/>
    <sheet name="Employee Job Details" sheetId="4" r:id="rId4"/>
    <sheet name="Leaves" sheetId="5" r:id="rId5"/>
    <sheet name="Attendance" sheetId="6" r:id="rId6"/>
    <sheet name="PayRoll" sheetId="9" r:id="rId7"/>
    <sheet name="Charts" sheetId="7" r:id="rId8"/>
    <sheet name="regis" sheetId="8" r:id="rId9"/>
  </sheets>
  <definedNames>
    <definedName name="jointable">'Employee Job Details'!$A$3:$F$60</definedName>
    <definedName name="table1">'Employee Personal Information'!$A$3:$D$9</definedName>
    <definedName name="table2">'Employee Personal Information'!$A$3:$M$9</definedName>
    <definedName name="tableage">'Employee Personal Information'!$A$3:$F$10</definedName>
    <definedName name="tableav">Leaves!$A$3:$F$420</definedName>
    <definedName name="tablebirth">'Employee Personal Information'!$A$3:$F$204</definedName>
    <definedName name="tablech">'Employee Personal Information'!$A$3:$M$9</definedName>
    <definedName name="tablejoin">'Employee Job Details'!$A$3:$G$55</definedName>
    <definedName name="tablelev">Leaves!$A$3:$F$9</definedName>
    <definedName name="tablesal">'Employee Job Details'!$B$3:$E$9</definedName>
    <definedName name="tablesala">'Employee Job Details'!$A$3:$E$9</definedName>
    <definedName name="tablesex">'Employee Personal Information'!$A$3:$D$106</definedName>
    <definedName name="tabsalary">'Employee Job Details'!$A$3:$E$205</definedName>
    <definedName name="today">Charts!$U$132</definedName>
  </definedNames>
  <calcPr calcId="181029"/>
  <pivotCaches>
    <pivotCache cacheId="0" r:id="rId1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T9" i="7" l="1"/>
  <c r="U9" i="7" s="1"/>
  <c r="M9" i="7"/>
  <c r="N9" i="7" s="1"/>
  <c r="L9" i="7"/>
  <c r="K9" i="7"/>
  <c r="B9" i="7"/>
  <c r="D2" i="7" s="1"/>
  <c r="U8" i="7"/>
  <c r="T8" i="7"/>
  <c r="M8" i="7"/>
  <c r="N8" i="7" s="1"/>
  <c r="L8" i="7"/>
  <c r="K8" i="7"/>
  <c r="E8" i="7"/>
  <c r="B8" i="7"/>
  <c r="U7" i="7"/>
  <c r="T7" i="7"/>
  <c r="M7" i="7"/>
  <c r="N7" i="7" s="1"/>
  <c r="L7" i="7"/>
  <c r="K7" i="7"/>
  <c r="E7" i="7"/>
  <c r="B7" i="7"/>
  <c r="U6" i="7"/>
  <c r="T6" i="7"/>
  <c r="M6" i="7"/>
  <c r="N6" i="7" s="1"/>
  <c r="L6" i="7"/>
  <c r="K6" i="7"/>
  <c r="E6" i="7"/>
  <c r="B6" i="7"/>
  <c r="U5" i="7"/>
  <c r="T5" i="7"/>
  <c r="M5" i="7"/>
  <c r="N5" i="7" s="1"/>
  <c r="L5" i="7"/>
  <c r="K5" i="7"/>
  <c r="E5" i="7"/>
  <c r="B5" i="7"/>
  <c r="U4" i="7"/>
  <c r="T4" i="7"/>
  <c r="M4" i="7"/>
  <c r="N4" i="7" s="1"/>
  <c r="L4" i="7"/>
  <c r="K4" i="7"/>
  <c r="E4" i="7"/>
  <c r="B4" i="7"/>
  <c r="U3" i="7"/>
  <c r="T3" i="7"/>
  <c r="M3" i="7"/>
  <c r="N3" i="7" s="1"/>
  <c r="L3" i="7"/>
  <c r="K3" i="7"/>
  <c r="E3" i="7"/>
  <c r="B3" i="7"/>
  <c r="U2" i="7"/>
  <c r="T2" i="7"/>
  <c r="M2" i="7"/>
  <c r="N2" i="7" s="1"/>
  <c r="L2" i="7"/>
  <c r="K2" i="7"/>
  <c r="I2" i="7"/>
  <c r="H2" i="7"/>
  <c r="G2" i="7"/>
  <c r="E2" i="7"/>
  <c r="J2" i="7" s="1"/>
  <c r="C2" i="7"/>
  <c r="B2" i="7"/>
  <c r="X2" i="7" l="1"/>
  <c r="Q2" i="7"/>
  <c r="P2" i="7"/>
  <c r="O2" i="7"/>
  <c r="Y2" i="7"/>
  <c r="W2" i="7"/>
  <c r="V2" i="7"/>
  <c r="F2" i="7"/>
</calcChain>
</file>

<file path=xl/sharedStrings.xml><?xml version="1.0" encoding="utf-8"?>
<sst xmlns="http://schemas.openxmlformats.org/spreadsheetml/2006/main" count="553" uniqueCount="229">
  <si>
    <t>EMPLOYEE PERSONAL INFORMATION</t>
  </si>
  <si>
    <t>Employee ID.</t>
  </si>
  <si>
    <t>Position</t>
  </si>
  <si>
    <t xml:space="preserve">Full Name </t>
  </si>
  <si>
    <t>Sex</t>
  </si>
  <si>
    <t>Blood Group</t>
  </si>
  <si>
    <t>Date of Birth</t>
  </si>
  <si>
    <t>Place of Birth</t>
  </si>
  <si>
    <t>Nationality</t>
  </si>
  <si>
    <t>Town</t>
  </si>
  <si>
    <t>House Number</t>
  </si>
  <si>
    <t>Mobile number</t>
  </si>
  <si>
    <t>Telephone number</t>
  </si>
  <si>
    <t>Email</t>
  </si>
  <si>
    <t>T001</t>
  </si>
  <si>
    <t>Instructor</t>
  </si>
  <si>
    <t xml:space="preserve">Bereket Mtiku </t>
  </si>
  <si>
    <t xml:space="preserve">Male </t>
  </si>
  <si>
    <t>A-</t>
  </si>
  <si>
    <t>Addis Ababa</t>
  </si>
  <si>
    <t>Ethiopian</t>
  </si>
  <si>
    <t>(251) 921 211 123</t>
  </si>
  <si>
    <t>(251) 111 211 123</t>
  </si>
  <si>
    <t>Bk23@gmail.com</t>
  </si>
  <si>
    <t>T002</t>
  </si>
  <si>
    <t>Salem Worku</t>
  </si>
  <si>
    <t>Female</t>
  </si>
  <si>
    <t>AB+</t>
  </si>
  <si>
    <t>(251) 923 456 124</t>
  </si>
  <si>
    <t>(251) 113 456 124</t>
  </si>
  <si>
    <t>Sal33@gmail.com</t>
  </si>
  <si>
    <t>A112</t>
  </si>
  <si>
    <t>Accountant</t>
  </si>
  <si>
    <t>Hamdi Yusuf</t>
  </si>
  <si>
    <t>Male</t>
  </si>
  <si>
    <t>B+</t>
  </si>
  <si>
    <t>(251) 911 331 125</t>
  </si>
  <si>
    <t>(251) 111 331 125</t>
  </si>
  <si>
    <t>Hamdiyusuf@gmail.com</t>
  </si>
  <si>
    <t>J123</t>
  </si>
  <si>
    <t>Janitor</t>
  </si>
  <si>
    <t>Wani Zuka</t>
  </si>
  <si>
    <t>O-</t>
  </si>
  <si>
    <t>(251) 961 761 126</t>
  </si>
  <si>
    <t>(251) 116 761 126</t>
  </si>
  <si>
    <t>Waniz21@gmail.com</t>
  </si>
  <si>
    <t>T235</t>
  </si>
  <si>
    <t>Minase Dagnaw</t>
  </si>
  <si>
    <t>O+</t>
  </si>
  <si>
    <t>(251) 943 491 127</t>
  </si>
  <si>
    <t>(251) 117 491 127</t>
  </si>
  <si>
    <t>Minu1978@gmail.com</t>
  </si>
  <si>
    <t>A362</t>
  </si>
  <si>
    <t>Winta Adane</t>
  </si>
  <si>
    <t>A</t>
  </si>
  <si>
    <t>(251) 911 661 128</t>
  </si>
  <si>
    <t>(251) 114 661 128</t>
  </si>
  <si>
    <t>Winaa11@gmail.com</t>
  </si>
  <si>
    <t>S123</t>
  </si>
  <si>
    <t>Secretory</t>
  </si>
  <si>
    <t>Marta Abebe</t>
  </si>
  <si>
    <t>B</t>
  </si>
  <si>
    <t>(251) 965 112 129</t>
  </si>
  <si>
    <t>(251) 115 112 129</t>
  </si>
  <si>
    <t>Marta211@gmail.com</t>
  </si>
  <si>
    <t>E184</t>
  </si>
  <si>
    <t>Librarian</t>
  </si>
  <si>
    <t>Menna</t>
  </si>
  <si>
    <t>O+ve</t>
  </si>
  <si>
    <t>Bahir dar</t>
  </si>
  <si>
    <t>3122</t>
  </si>
  <si>
    <t>0911 762211</t>
  </si>
  <si>
    <t xml:space="preserve"> -</t>
  </si>
  <si>
    <t>Men21@gmail.com</t>
  </si>
  <si>
    <t>E202</t>
  </si>
  <si>
    <t>intern</t>
  </si>
  <si>
    <t>tedy mesfin</t>
  </si>
  <si>
    <t>A+ve</t>
  </si>
  <si>
    <t>7/22/1993</t>
  </si>
  <si>
    <t>Addis</t>
  </si>
  <si>
    <t>eth</t>
  </si>
  <si>
    <t>addis abeba</t>
  </si>
  <si>
    <t>123</t>
  </si>
  <si>
    <t>0945956867</t>
  </si>
  <si>
    <t>011456123</t>
  </si>
  <si>
    <t>tedymesfin@gmail</t>
  </si>
  <si>
    <t>Announcements</t>
  </si>
  <si>
    <t>Recipients</t>
  </si>
  <si>
    <t>Subject</t>
  </si>
  <si>
    <t>Message</t>
  </si>
  <si>
    <t xml:space="preserve">Bereket Mitiku </t>
  </si>
  <si>
    <t>Leave Approval</t>
  </si>
  <si>
    <t>Dear Bereket, Your Application for leave has been Approved.</t>
  </si>
  <si>
    <t>Loan Approval</t>
  </si>
  <si>
    <t>Dear Salem, Your Application for loan has been Approved.</t>
  </si>
  <si>
    <t>Salary increment</t>
  </si>
  <si>
    <t>Congratulations Hamdi, your salary has been increased to 10000 ETB.</t>
  </si>
  <si>
    <t>Congratulations Wani, your salary has been increased to 2000ETB.</t>
  </si>
  <si>
    <t>Attendance</t>
  </si>
  <si>
    <t>Dear Minase, please come to my office, as we will discuss about your attendance.</t>
  </si>
  <si>
    <t>Appreciation</t>
  </si>
  <si>
    <t>Dear Winta, thank you for all your hard work.</t>
  </si>
  <si>
    <t>Abraham Zewdie</t>
  </si>
  <si>
    <t>Dear Abraham, Your Application for leave has been Approved.</t>
  </si>
  <si>
    <t>Rebecca</t>
  </si>
  <si>
    <t>Loan Request Denied</t>
  </si>
  <si>
    <t>Sorry Rebecca, Your request for loan has been denied.</t>
  </si>
  <si>
    <t>presentation</t>
  </si>
  <si>
    <t>you should be presenting</t>
  </si>
  <si>
    <t>Department</t>
  </si>
  <si>
    <t xml:space="preserve"> Salary (in birr)</t>
  </si>
  <si>
    <t>Salary Per Day(in birr)</t>
  </si>
  <si>
    <t>Date of Joining</t>
  </si>
  <si>
    <t>Date of Confirmation</t>
  </si>
  <si>
    <t>Date of last increment</t>
  </si>
  <si>
    <t>Teaching</t>
  </si>
  <si>
    <t>Accounting</t>
  </si>
  <si>
    <t>ST122</t>
  </si>
  <si>
    <t>Student dean</t>
  </si>
  <si>
    <t>O</t>
  </si>
  <si>
    <t>(251) 943 762 130</t>
  </si>
  <si>
    <t>(251) 112 762 130</t>
  </si>
  <si>
    <t>Ab456@gmail.com</t>
  </si>
  <si>
    <t>Apr/5/1993</t>
  </si>
  <si>
    <t>2000</t>
  </si>
  <si>
    <t>66</t>
  </si>
  <si>
    <t>4/7/2018</t>
  </si>
  <si>
    <t>4/10/2018</t>
  </si>
  <si>
    <t>software</t>
  </si>
  <si>
    <t>6000</t>
  </si>
  <si>
    <t>200</t>
  </si>
  <si>
    <t>june 20</t>
  </si>
  <si>
    <t>june 21</t>
  </si>
  <si>
    <t>june 25</t>
  </si>
  <si>
    <t>E190</t>
  </si>
  <si>
    <t>//</t>
  </si>
  <si>
    <t>EMPLOYEE JOB DETAILS</t>
  </si>
  <si>
    <t>Employee ID</t>
  </si>
  <si>
    <t>Employee Name</t>
  </si>
  <si>
    <t>EMPLOYEE LEAVES</t>
  </si>
  <si>
    <t>Month</t>
  </si>
  <si>
    <t>Start Date</t>
  </si>
  <si>
    <t>Reason for Leave</t>
  </si>
  <si>
    <t>End date</t>
  </si>
  <si>
    <t>Leave Period</t>
  </si>
  <si>
    <t>Address Phone No. during leave</t>
  </si>
  <si>
    <t>Status</t>
  </si>
  <si>
    <t>January</t>
  </si>
  <si>
    <t>Sick</t>
  </si>
  <si>
    <t>13/01/2019</t>
  </si>
  <si>
    <t>10/01/2019 - 13/01/2019</t>
  </si>
  <si>
    <t>(251) 923 212825</t>
  </si>
  <si>
    <t>February</t>
  </si>
  <si>
    <t>Maternity</t>
  </si>
  <si>
    <t>13/01/2020</t>
  </si>
  <si>
    <t>(251) 923 212826</t>
  </si>
  <si>
    <t>Appproved</t>
  </si>
  <si>
    <t>March</t>
  </si>
  <si>
    <t>Paternity</t>
  </si>
  <si>
    <t>13/01/2021</t>
  </si>
  <si>
    <t>(251) 923 212827</t>
  </si>
  <si>
    <t>April</t>
  </si>
  <si>
    <t>Other</t>
  </si>
  <si>
    <t>13/01/2022</t>
  </si>
  <si>
    <t>(251) 923 212828</t>
  </si>
  <si>
    <t>Denied</t>
  </si>
  <si>
    <t>May</t>
  </si>
  <si>
    <t>Vacation</t>
  </si>
  <si>
    <t>13/01/2023</t>
  </si>
  <si>
    <t>(251) 923 212829</t>
  </si>
  <si>
    <t>June</t>
  </si>
  <si>
    <t>13/01/2024</t>
  </si>
  <si>
    <t>(251) 923 212830</t>
  </si>
  <si>
    <t>July</t>
  </si>
  <si>
    <t>13/01/2025</t>
  </si>
  <si>
    <t>(251) 923 212831</t>
  </si>
  <si>
    <t>E123</t>
  </si>
  <si>
    <t>june</t>
  </si>
  <si>
    <t>21</t>
  </si>
  <si>
    <t>25</t>
  </si>
  <si>
    <t>4</t>
  </si>
  <si>
    <t>addis</t>
  </si>
  <si>
    <t>Attendance Detail</t>
  </si>
  <si>
    <t xml:space="preserve">Employee Name </t>
  </si>
  <si>
    <t>Total Working days</t>
  </si>
  <si>
    <t>Total Present days</t>
  </si>
  <si>
    <t>Year</t>
  </si>
  <si>
    <t>Report</t>
  </si>
  <si>
    <t>checked</t>
  </si>
  <si>
    <t>Number of female employees</t>
  </si>
  <si>
    <t>Number of male employees</t>
  </si>
  <si>
    <t>Reason for leave</t>
  </si>
  <si>
    <t>Salary</t>
  </si>
  <si>
    <t>Date of birth</t>
  </si>
  <si>
    <t>Age</t>
  </si>
  <si>
    <t>21-30</t>
  </si>
  <si>
    <t>30-40</t>
  </si>
  <si>
    <t>41-55</t>
  </si>
  <si>
    <t>Average of Salary(in birr)</t>
  </si>
  <si>
    <t>Date joined</t>
  </si>
  <si>
    <t>Job Tenure</t>
  </si>
  <si>
    <t>1-2 years</t>
  </si>
  <si>
    <t>3-5 years</t>
  </si>
  <si>
    <t>5-9 years</t>
  </si>
  <si>
    <t>more than 9 years</t>
  </si>
  <si>
    <t>Grand Total</t>
  </si>
  <si>
    <t>Usernames</t>
  </si>
  <si>
    <t>Passwords</t>
  </si>
  <si>
    <t>aait</t>
  </si>
  <si>
    <t>rebecca</t>
  </si>
  <si>
    <t>12456777777</t>
  </si>
  <si>
    <t>bec</t>
  </si>
  <si>
    <t>12345678</t>
  </si>
  <si>
    <t>bcc</t>
  </si>
  <si>
    <t>tedy</t>
  </si>
  <si>
    <t>mike</t>
  </si>
  <si>
    <t>james</t>
  </si>
  <si>
    <t>ana</t>
  </si>
  <si>
    <t>abcd1234</t>
  </si>
  <si>
    <t>ruth</t>
  </si>
  <si>
    <t>1234qwer</t>
  </si>
  <si>
    <t>jane</t>
  </si>
  <si>
    <t>aait12</t>
  </si>
  <si>
    <t>2459097543</t>
  </si>
  <si>
    <t>aait56</t>
  </si>
  <si>
    <t>9876543211</t>
  </si>
  <si>
    <t>trail</t>
  </si>
  <si>
    <t>aait6</t>
  </si>
  <si>
    <t>23445667889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</si>
</sst>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[&lt;=9999999]###\-####;\(###\)\ ###\-####"/>
    <numFmt numFmtId="165" formatCode="[$-F800]dddd\,\ mmmm\ dd\,\ yyyy"/>
  </numFmts>
  <fonts count="11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4" fontId="6" fillId="0" borderId="0"/>
    <xf numFmtId="0" fontId="7" fillId="0" borderId="0"/>
  </cellStyleXfs>
  <cellXfs count="50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5" fillId="3" borderId="1" xfId="0" applyFont="1" applyFill="1" applyBorder="1"/>
    <xf numFmtId="0" fontId="5" fillId="3" borderId="4" xfId="0" applyFont="1" applyFill="1" applyBorder="1"/>
    <xf numFmtId="0" fontId="2" fillId="2" borderId="8" xfId="0" applyFont="1" applyFill="1" applyBorder="1" applyAlignment="1">
      <alignment horizontal="center"/>
    </xf>
    <xf numFmtId="0" fontId="2" fillId="4" borderId="0" xfId="0" applyFont="1" applyFill="1" applyAlignment="1">
      <alignment vertical="center"/>
    </xf>
    <xf numFmtId="0" fontId="2" fillId="2" borderId="7" xfId="0" applyFont="1" applyFill="1" applyBorder="1" applyAlignment="1">
      <alignment horizontal="center"/>
    </xf>
    <xf numFmtId="0" fontId="8" fillId="0" borderId="0" xfId="2" applyFont="1"/>
    <xf numFmtId="0" fontId="3" fillId="0" borderId="10" xfId="0" applyFont="1" applyBorder="1"/>
    <xf numFmtId="0" fontId="0" fillId="0" borderId="10" xfId="0" applyBorder="1"/>
    <xf numFmtId="14" fontId="3" fillId="0" borderId="10" xfId="0" applyNumberFormat="1" applyFont="1" applyBorder="1" applyAlignment="1">
      <alignment horizontal="left"/>
    </xf>
    <xf numFmtId="0" fontId="8" fillId="0" borderId="10" xfId="2" applyFont="1" applyBorder="1"/>
    <xf numFmtId="164" fontId="3" fillId="0" borderId="10" xfId="0" applyNumberFormat="1" applyFont="1" applyBorder="1"/>
    <xf numFmtId="164" fontId="3" fillId="0" borderId="0" xfId="0" applyNumberFormat="1" applyFont="1"/>
    <xf numFmtId="14" fontId="3" fillId="0" borderId="0" xfId="0" applyNumberFormat="1" applyFont="1" applyAlignment="1">
      <alignment horizontal="left"/>
    </xf>
    <xf numFmtId="14" fontId="3" fillId="0" borderId="0" xfId="0" applyNumberFormat="1" applyFont="1"/>
    <xf numFmtId="165" fontId="3" fillId="0" borderId="0" xfId="0" applyNumberFormat="1" applyFont="1"/>
    <xf numFmtId="0" fontId="3" fillId="0" borderId="0" xfId="0" applyFont="1"/>
    <xf numFmtId="0" fontId="5" fillId="3" borderId="11" xfId="0" applyFont="1" applyFill="1" applyBorder="1"/>
    <xf numFmtId="2" fontId="0" fillId="0" borderId="0" xfId="0" applyNumberFormat="1" applyAlignment="1">
      <alignment horizontal="left"/>
    </xf>
    <xf numFmtId="2" fontId="0" fillId="0" borderId="0" xfId="1" applyNumberFormat="1" applyFont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0" fillId="0" borderId="10" xfId="0" applyBorder="1" applyAlignment="1">
      <alignment horizontal="left"/>
    </xf>
    <xf numFmtId="0" fontId="0" fillId="0" borderId="0" xfId="0" applyAlignment="1">
      <alignment horizontal="left"/>
    </xf>
    <xf numFmtId="0" fontId="1" fillId="2" borderId="8" xfId="0" applyFont="1" applyFill="1" applyBorder="1" applyAlignment="1">
      <alignment horizontal="center"/>
    </xf>
    <xf numFmtId="0" fontId="0" fillId="3" borderId="1" xfId="0" applyFill="1" applyBorder="1"/>
    <xf numFmtId="0" fontId="0" fillId="0" borderId="0" xfId="0"/>
    <xf numFmtId="0" fontId="5" fillId="3" borderId="0" xfId="0" applyFont="1" applyFill="1"/>
    <xf numFmtId="0" fontId="0" fillId="4" borderId="0" xfId="0" applyFill="1"/>
    <xf numFmtId="0" fontId="0" fillId="0" borderId="0" xfId="0" pivotButton="1"/>
    <xf numFmtId="1" fontId="0" fillId="0" borderId="0" xfId="0" applyNumberFormat="1"/>
    <xf numFmtId="0" fontId="0" fillId="4" borderId="0" xfId="0" applyFill="1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horizontal="left"/>
    </xf>
    <xf numFmtId="1" fontId="5" fillId="4" borderId="0" xfId="0" applyNumberFormat="1" applyFont="1" applyFill="1"/>
    <xf numFmtId="0" fontId="0" fillId="3" borderId="0" xfId="0" applyFill="1"/>
    <xf numFmtId="0" fontId="5" fillId="3" borderId="13" xfId="0" applyFont="1" applyFill="1" applyBorder="1"/>
    <xf numFmtId="14" fontId="0" fillId="4" borderId="0" xfId="0" applyNumberFormat="1" applyFill="1"/>
    <xf numFmtId="14" fontId="0" fillId="4" borderId="0" xfId="0" applyNumberFormat="1" applyFill="1" applyAlignment="1">
      <alignment horizontal="right"/>
    </xf>
    <xf numFmtId="1" fontId="10" fillId="4" borderId="0" xfId="0" applyNumberFormat="1" applyFont="1" applyFill="1"/>
    <xf numFmtId="0" fontId="2" fillId="2" borderId="1" xfId="0" applyFont="1" applyFill="1" applyBorder="1" applyAlignment="1">
      <alignment horizontal="center" vertical="center"/>
    </xf>
    <xf numFmtId="0" fontId="0" fillId="0" borderId="6" xfId="0" applyBorder="1"/>
    <xf numFmtId="0" fontId="0" fillId="0" borderId="5" xfId="0" applyBorder="1"/>
    <xf numFmtId="0" fontId="9" fillId="3" borderId="3" xfId="0" applyFont="1" applyFill="1" applyBorder="1" applyAlignment="1">
      <alignment horizontal="center"/>
    </xf>
    <xf numFmtId="0" fontId="0" fillId="0" borderId="2" xfId="0" applyBorder="1"/>
    <xf numFmtId="0" fontId="4" fillId="2" borderId="9" xfId="0" applyFont="1" applyFill="1" applyBorder="1" applyAlignment="1">
      <alignment horizontal="center" vertical="center"/>
    </xf>
    <xf numFmtId="0" fontId="0" fillId="0" borderId="12" xfId="0" applyBorder="1"/>
    <xf numFmtId="0" fontId="2" fillId="2" borderId="8" xfId="0" applyFont="1" applyFill="1" applyBorder="1" applyAlignment="1">
      <alignment horizontal="center" vertical="center"/>
    </xf>
  </cellXfs>
  <cellStyles count="3">
    <cellStyle name="Currency" xfId="1" builtinId="4"/>
    <cellStyle name="Hyperlink" xfId="2" builtinId="8"/>
    <cellStyle name="Normal" xfId="0" builtinId="0"/>
  </cellStyles>
  <dxfs count="133">
    <dxf>
      <fill>
        <patternFill>
          <bgColor theme="6" tint="0.59996337778862885"/>
        </patternFill>
      </fill>
    </dxf>
    <dxf>
      <numFmt numFmtId="1" formatCode="0"/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4" tint="0.79998168889431442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4" tint="0.79998168889431442"/>
        </patternFill>
      </fill>
    </dxf>
    <dxf>
      <fill>
        <patternFill>
          <bgColor theme="6" tint="0.59996337778862885"/>
        </patternFill>
      </fill>
    </dxf>
    <dxf>
      <fill>
        <patternFill>
          <bgColor theme="4" tint="0.79998168889431442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4" tint="0.79998168889431442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4" tint="0.79998168889431442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4" tint="0.79998168889431442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4" tint="0.79998168889431442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4" tint="0.79998168889431442"/>
        </patternFill>
      </fill>
    </dxf>
    <dxf>
      <fill>
        <patternFill>
          <bgColor theme="6" tint="0.59996337778862885"/>
        </patternFill>
      </fill>
    </dxf>
    <dxf>
      <fill>
        <patternFill>
          <bgColor theme="4" tint="0.79998168889431442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4" tint="0.79998168889431442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4" tint="0.79998168889431442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6" tint="0.59996337778862885"/>
        </patternFill>
      </fill>
    </dxf>
    <dxf>
      <fill>
        <patternFill>
          <bgColor theme="4" tint="0.79998168889431442"/>
        </patternFill>
      </fill>
    </dxf>
    <dxf>
      <fill>
        <patternFill>
          <bgColor theme="6" tint="0.59996337778862885"/>
        </patternFill>
      </fill>
    </dxf>
    <dxf>
      <fill>
        <patternFill>
          <bgColor theme="4" tint="0.79998168889431442"/>
        </patternFill>
      </fill>
    </dxf>
    <dxf>
      <fill>
        <patternFill>
          <bgColor theme="6" tint="0.59996337778862885"/>
        </patternFill>
      </fill>
    </dxf>
    <dxf>
      <fill>
        <patternFill>
          <bgColor theme="4" tint="0.79998168889431442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4" tint="0.79998168889431442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4" tint="0.79998168889431442"/>
        </patternFill>
      </fill>
    </dxf>
    <dxf>
      <fill>
        <patternFill>
          <bgColor theme="6" tint="0.59996337778862885"/>
        </patternFill>
      </fill>
    </dxf>
    <dxf>
      <fill>
        <patternFill>
          <bgColor theme="4" tint="0.79998168889431442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4" tint="0.79998168889431442"/>
        </patternFill>
      </fill>
    </dxf>
    <dxf>
      <fill>
        <patternFill>
          <bgColor theme="6" tint="0.59996337778862885"/>
        </patternFill>
      </fill>
    </dxf>
    <dxf>
      <fill>
        <patternFill>
          <bgColor theme="4" tint="0.79998168889431442"/>
        </patternFill>
      </fill>
    </dxf>
    <dxf>
      <fill>
        <patternFill>
          <bgColor theme="6" tint="0.59996337778862885"/>
        </patternFill>
      </fill>
    </dxf>
    <dxf>
      <fill>
        <patternFill>
          <bgColor theme="4" tint="0.79998168889431442"/>
        </patternFill>
      </fill>
    </dxf>
    <dxf>
      <fill>
        <patternFill>
          <bgColor theme="6" tint="0.59996337778862885"/>
        </patternFill>
      </fill>
    </dxf>
    <dxf>
      <fill>
        <patternFill>
          <bgColor theme="4" tint="0.79998168889431442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4" tint="0.79998168889431442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Employee Gender Distribution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pieChart>
        <c:varyColors val="1"/>
        <c:ser>
          <c:idx val="0"/>
          <c:order val="0"/>
          <c:spPr>
            <a:ln>
              <a:prstDash val="solid"/>
            </a:ln>
          </c:spPr>
          <c:dPt>
            <c:idx val="0"/>
            <c:bubble3D val="0"/>
            <c:spPr>
              <a:solidFill>
                <a:schemeClr val="accent1"/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ADB5-4029-9AD3-41A29E34335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ADB5-4029-9AD3-41A29E343355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Charts!$C$1:$D$1</c:f>
              <c:strCache>
                <c:ptCount val="2"/>
                <c:pt idx="0">
                  <c:v>Number of female employees</c:v>
                </c:pt>
                <c:pt idx="1">
                  <c:v>Number of male employees</c:v>
                </c:pt>
              </c:strCache>
            </c:strRef>
          </c:cat>
          <c:val>
            <c:numRef>
              <c:f>Charts!$C$2:$D$2</c:f>
              <c:numCache>
                <c:formatCode>General</c:formatCode>
                <c:ptCount val="2"/>
                <c:pt idx="0">
                  <c:v>4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DB5-4029-9AD3-41A29E34335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r"/>
      <c:overlay val="0"/>
      <c:spPr>
        <a:solidFill>
          <a:schemeClr val="lt1">
            <a:alpha val="39000"/>
            <a:lumMod val="95000"/>
          </a:schemeClr>
        </a:solidFill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1200" b="1" i="0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Reasons for Leave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Charts!$F$1</c:f>
              <c:strCache>
                <c:ptCount val="1"/>
                <c:pt idx="0">
                  <c:v>Sick</c:v>
                </c:pt>
              </c:strCache>
            </c:strRef>
          </c:tx>
          <c:spPr>
            <a:solidFill>
              <a:schemeClr val="accent6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Charts!$F$2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FE-4799-BD1E-2FCF9A1150E6}"/>
            </c:ext>
          </c:extLst>
        </c:ser>
        <c:ser>
          <c:idx val="1"/>
          <c:order val="1"/>
          <c:tx>
            <c:strRef>
              <c:f>Charts!$G$1</c:f>
              <c:strCache>
                <c:ptCount val="1"/>
                <c:pt idx="0">
                  <c:v>Maternity</c:v>
                </c:pt>
              </c:strCache>
            </c:strRef>
          </c:tx>
          <c:spPr>
            <a:solidFill>
              <a:schemeClr val="accent5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Charts!$G$2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FFE-4799-BD1E-2FCF9A1150E6}"/>
            </c:ext>
          </c:extLst>
        </c:ser>
        <c:ser>
          <c:idx val="2"/>
          <c:order val="2"/>
          <c:tx>
            <c:strRef>
              <c:f>Charts!$H$1</c:f>
              <c:strCache>
                <c:ptCount val="1"/>
                <c:pt idx="0">
                  <c:v>Paternity</c:v>
                </c:pt>
              </c:strCache>
            </c:strRef>
          </c:tx>
          <c:spPr>
            <a:solidFill>
              <a:schemeClr val="accent4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Charts!$H$2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FFE-4799-BD1E-2FCF9A1150E6}"/>
            </c:ext>
          </c:extLst>
        </c:ser>
        <c:ser>
          <c:idx val="3"/>
          <c:order val="3"/>
          <c:tx>
            <c:strRef>
              <c:f>Charts!$I$1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Charts!$I$2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FFE-4799-BD1E-2FCF9A1150E6}"/>
            </c:ext>
          </c:extLst>
        </c:ser>
        <c:ser>
          <c:idx val="4"/>
          <c:order val="4"/>
          <c:tx>
            <c:strRef>
              <c:f>Charts!$J$1</c:f>
              <c:strCache>
                <c:ptCount val="1"/>
                <c:pt idx="0">
                  <c:v>Vacation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Charts!$J$2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FFE-4799-BD1E-2FCF9A1150E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084684048"/>
        <c:axId val="114768768"/>
      </c:barChart>
      <c:catAx>
        <c:axId val="2084684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768768"/>
        <c:crosses val="autoZero"/>
        <c:auto val="1"/>
        <c:lblAlgn val="ctr"/>
        <c:lblOffset val="100"/>
        <c:noMultiLvlLbl val="0"/>
      </c:catAx>
      <c:valAx>
        <c:axId val="114768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Number of Employees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noFill/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4684048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1200" b="1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[HRM_Excel.xlsx]Charts!PivotTable3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Employee Salaries 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tint val="94000"/>
                  <a:satMod val="103000"/>
                  <a:lumMod val="102000"/>
                </a:schemeClr>
              </a:gs>
              <a:gs pos="50000">
                <a:schemeClr val="accent1">
                  <a:shade val="100000"/>
                  <a:satMod val="110000"/>
                  <a:lumMod val="100000"/>
                </a:schemeClr>
              </a:gs>
              <a:gs pos="100000">
                <a:schemeClr val="accent1">
                  <a:shade val="78000"/>
                  <a:satMod val="120000"/>
                  <a:lumMod val="99000"/>
                </a:schemeClr>
              </a:gs>
            </a:gsLst>
            <a:lin ang="5400000" scaled="0"/>
          </a:gradFill>
          <a:ln>
            <a:noFill/>
            <a:prstDash val="solid"/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Charts!$S$1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94000"/>
                    <a:satMod val="103000"/>
                    <a:lumMod val="102000"/>
                  </a:schemeClr>
                </a:gs>
                <a:gs pos="50000">
                  <a:schemeClr val="accent1">
                    <a:shade val="100000"/>
                    <a:satMod val="110000"/>
                    <a:lumMod val="100000"/>
                  </a:schemeClr>
                </a:gs>
                <a:gs pos="100000">
                  <a:schemeClr val="accent1">
                    <a:shade val="78000"/>
                    <a:satMod val="120000"/>
                    <a:lumMod val="99000"/>
                  </a:schemeClr>
                </a:gs>
              </a:gsLst>
              <a:lin ang="5400000" scaled="0"/>
            </a:gradFill>
            <a:ln>
              <a:noFill/>
              <a:prstDash val="solid"/>
            </a:ln>
          </c:spPr>
          <c:invertIfNegative val="0"/>
          <c:cat>
            <c:strRef>
              <c:f>Charts!$R$2:$R$5</c:f>
              <c:strCache>
                <c:ptCount val="3"/>
                <c:pt idx="1">
                  <c:v>Instructor</c:v>
                </c:pt>
                <c:pt idx="2">
                  <c:v>Secretory</c:v>
                </c:pt>
              </c:strCache>
            </c:strRef>
          </c:cat>
          <c:val>
            <c:numRef>
              <c:f>Charts!$S$2:$S$5</c:f>
              <c:numCache>
                <c:formatCode>0</c:formatCode>
                <c:ptCount val="3"/>
                <c:pt idx="0">
                  <c:v>2666.666666666667</c:v>
                </c:pt>
                <c:pt idx="1">
                  <c:v>8666.6666666666661</c:v>
                </c:pt>
                <c:pt idx="2">
                  <c:v>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47-48ED-932D-373CEAC441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547094688"/>
        <c:axId val="547095016"/>
      </c:barChart>
      <c:catAx>
        <c:axId val="5470946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1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095016"/>
        <c:crosses val="autoZero"/>
        <c:auto val="1"/>
        <c:lblAlgn val="ctr"/>
        <c:lblOffset val="100"/>
        <c:noMultiLvlLbl val="0"/>
      </c:catAx>
      <c:valAx>
        <c:axId val="547095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09468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96290747278675"/>
          <c:y val="0.55902271753107591"/>
          <c:w val="7.6174929538391792E-2"/>
          <c:h val="6.7805446209630152E-2"/>
        </c:manualLayout>
      </c:layout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Employee Age Distribution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  <a:ln>
              <a:noFill/>
              <a:prstDash val="solid"/>
            </a:ln>
          </c:spPr>
          <c:invertIfNegative val="0"/>
          <c:cat>
            <c:strRef>
              <c:f>Charts!$O$1:$Q$1</c:f>
              <c:strCache>
                <c:ptCount val="3"/>
                <c:pt idx="0">
                  <c:v>21-30</c:v>
                </c:pt>
                <c:pt idx="1">
                  <c:v>30-40</c:v>
                </c:pt>
                <c:pt idx="2">
                  <c:v>41-55</c:v>
                </c:pt>
              </c:strCache>
            </c:strRef>
          </c:cat>
          <c:val>
            <c:numRef>
              <c:f>Charts!$O$2:$Q$2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F1-48F4-AE2F-D9648C229B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6474080"/>
        <c:axId val="456474408"/>
      </c:barChart>
      <c:catAx>
        <c:axId val="456474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Age Group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6474408"/>
        <c:crosses val="autoZero"/>
        <c:auto val="1"/>
        <c:lblAlgn val="ctr"/>
        <c:lblOffset val="100"/>
        <c:noMultiLvlLbl val="0"/>
      </c:catAx>
      <c:valAx>
        <c:axId val="456474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Number of Employees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64740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Employee Job Tenure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6"/>
            </a:solidFill>
            <a:ln>
              <a:noFill/>
              <a:prstDash val="solid"/>
            </a:ln>
          </c:spPr>
          <c:invertIfNegative val="0"/>
          <c:cat>
            <c:strRef>
              <c:f>Charts!$V$1:$Y$1</c:f>
              <c:strCache>
                <c:ptCount val="4"/>
                <c:pt idx="0">
                  <c:v>1-2 years</c:v>
                </c:pt>
                <c:pt idx="1">
                  <c:v>3-5 years</c:v>
                </c:pt>
                <c:pt idx="2">
                  <c:v>5-9 years</c:v>
                </c:pt>
                <c:pt idx="3">
                  <c:v>more than 9 years</c:v>
                </c:pt>
              </c:strCache>
            </c:strRef>
          </c:cat>
          <c:val>
            <c:numRef>
              <c:f>Charts!$V$2:$Y$2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D-4A6A-92AB-CDD6783711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48731944"/>
        <c:axId val="448730304"/>
      </c:barChart>
      <c:catAx>
        <c:axId val="44873194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Number</a:t>
                </a:r>
                <a:r>
                  <a:rPr lang="en-US" sz="1200" b="1" baseline="0"/>
                  <a:t> of Years</a:t>
                </a:r>
                <a:endParaRPr lang="en-US" sz="1200" b="1"/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730304"/>
        <c:crosses val="autoZero"/>
        <c:auto val="1"/>
        <c:lblAlgn val="ctr"/>
        <c:lblOffset val="100"/>
        <c:noMultiLvlLbl val="0"/>
      </c:catAx>
      <c:valAx>
        <c:axId val="448730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Number</a:t>
                </a:r>
                <a:r>
                  <a:rPr lang="en-US" sz="1200" b="1" baseline="0"/>
                  <a:t> of Employees </a:t>
                </a:r>
                <a:endParaRPr lang="en-US" sz="1200" b="1"/>
              </a:p>
            </c:rich>
          </c:tx>
          <c:layout>
            <c:manualLayout>
              <c:xMode val="edge"/>
              <c:yMode val="edge"/>
              <c:x val="0.3805754593175853"/>
              <c:y val="0.87662037037037033"/>
            </c:manualLayout>
          </c:layout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73194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615235</xdr:colOff>
      <xdr:row>34</xdr:row>
      <xdr:rowOff>137365</xdr:rowOff>
    </xdr:from>
    <xdr:to>
      <xdr:col>41</xdr:col>
      <xdr:colOff>491927</xdr:colOff>
      <xdr:row>68</xdr:row>
      <xdr:rowOff>143902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549801</xdr:colOff>
      <xdr:row>84</xdr:row>
      <xdr:rowOff>54153</xdr:rowOff>
    </xdr:from>
    <xdr:to>
      <xdr:col>35</xdr:col>
      <xdr:colOff>108583</xdr:colOff>
      <xdr:row>118</xdr:row>
      <xdr:rowOff>49431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42</xdr:col>
      <xdr:colOff>254701</xdr:colOff>
      <xdr:row>33</xdr:row>
      <xdr:rowOff>86141</xdr:rowOff>
    </xdr:from>
    <xdr:to>
      <xdr:col>61</xdr:col>
      <xdr:colOff>252106</xdr:colOff>
      <xdr:row>69</xdr:row>
      <xdr:rowOff>52837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36</xdr:col>
      <xdr:colOff>237447</xdr:colOff>
      <xdr:row>73</xdr:row>
      <xdr:rowOff>101474</xdr:rowOff>
    </xdr:from>
    <xdr:to>
      <xdr:col>51</xdr:col>
      <xdr:colOff>565547</xdr:colOff>
      <xdr:row>110</xdr:row>
      <xdr:rowOff>58174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25</xdr:col>
      <xdr:colOff>88813</xdr:colOff>
      <xdr:row>1</xdr:row>
      <xdr:rowOff>102200</xdr:rowOff>
    </xdr:from>
    <xdr:to>
      <xdr:col>42</xdr:col>
      <xdr:colOff>562841</xdr:colOff>
      <xdr:row>29</xdr:row>
      <xdr:rowOff>115455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3667.107898495371" createdVersion="6" refreshedVersion="6" minRefreshableVersion="3" recordCount="7" xr:uid="{00000000-000A-0000-FFFF-FFFF00000000}">
  <cacheSource type="worksheet">
    <worksheetSource ref="K1:L8" sheet="Charts"/>
  </cacheSource>
  <cacheFields count="2">
    <cacheField name="Position" numFmtId="0">
      <sharedItems count="3">
        <s v="Instructor"/>
        <s v="Accountant"/>
        <s v="Secretory"/>
      </sharedItems>
    </cacheField>
    <cacheField name="Salary" numFmtId="0">
      <sharedItems containsSemiMixedTypes="0" containsString="0" containsNumber="1" containsInteger="1" minValue="1000" maxValue="1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count="7">
  <r>
    <x v="0"/>
    <n v="7000"/>
  </r>
  <r>
    <x v="0"/>
    <n v="10000"/>
  </r>
  <r>
    <x v="1"/>
    <n v="5000"/>
  </r>
  <r>
    <x v="1"/>
    <n v="1000"/>
  </r>
  <r>
    <x v="0"/>
    <n v="9000"/>
  </r>
  <r>
    <x v="1"/>
    <n v="2000"/>
  </r>
  <r>
    <x v="2"/>
    <n v="4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0000000}" name="PivotTable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 rowHeaderCaption="Position">
  <location ref="R1:S5" firstHeaderRow="1" firstDataRow="1" firstDataCol="1"/>
  <pivotFields count="2">
    <pivotField axis="axisRow" showAll="0">
      <items count="4">
        <item x="1"/>
        <item x="0"/>
        <item x="2"/>
        <item t="default"/>
      </items>
    </pivotField>
    <pivotField dataField="1" showAll="0"/>
  </pivotFields>
  <rowFields count="1">
    <field x="0"/>
  </rowFields>
  <rowItems count="4">
    <i/>
    <i>
      <x v="1"/>
    </i>
    <i>
      <x v="2"/>
    </i>
    <i t="grand"/>
  </rowItems>
  <colItems count="1">
    <i/>
  </colItems>
  <dataFields count="1">
    <dataField name="Average of Salary(in birr)" fld="1" subtotal="average" baseField="0" baseItem="62390272" numFmtId="1"/>
  </dataFields>
  <formats count="1">
    <format dxfId="1">
      <pivotArea outline="0" collapsedLevelsAreSubtotals="1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k23@gmail.com" TargetMode="External"/><Relationship Id="rId13" Type="http://schemas.openxmlformats.org/officeDocument/2006/relationships/hyperlink" Target="mailto:Winaa11@gmail.com" TargetMode="External"/><Relationship Id="rId18" Type="http://schemas.openxmlformats.org/officeDocument/2006/relationships/hyperlink" Target="mailto:Waniz21@gmail.com" TargetMode="External"/><Relationship Id="rId3" Type="http://schemas.openxmlformats.org/officeDocument/2006/relationships/hyperlink" Target="mailto:Hamdiyusuf@gmail.com" TargetMode="External"/><Relationship Id="rId21" Type="http://schemas.openxmlformats.org/officeDocument/2006/relationships/hyperlink" Target="mailto:Marta211@gmail.com" TargetMode="External"/><Relationship Id="rId7" Type="http://schemas.openxmlformats.org/officeDocument/2006/relationships/hyperlink" Target="mailto:Marta211@gmail.com" TargetMode="External"/><Relationship Id="rId12" Type="http://schemas.openxmlformats.org/officeDocument/2006/relationships/hyperlink" Target="mailto:Minu1978@gmail.com" TargetMode="External"/><Relationship Id="rId17" Type="http://schemas.openxmlformats.org/officeDocument/2006/relationships/hyperlink" Target="mailto:Hamdiyusuf@gmail.com" TargetMode="External"/><Relationship Id="rId2" Type="http://schemas.openxmlformats.org/officeDocument/2006/relationships/hyperlink" Target="mailto:Sal33@gmail.com" TargetMode="External"/><Relationship Id="rId16" Type="http://schemas.openxmlformats.org/officeDocument/2006/relationships/hyperlink" Target="mailto:Sal33@gmail.com" TargetMode="External"/><Relationship Id="rId20" Type="http://schemas.openxmlformats.org/officeDocument/2006/relationships/hyperlink" Target="mailto:Winaa11@gmail.com" TargetMode="External"/><Relationship Id="rId1" Type="http://schemas.openxmlformats.org/officeDocument/2006/relationships/hyperlink" Target="mailto:Bk23@gmail.com" TargetMode="External"/><Relationship Id="rId6" Type="http://schemas.openxmlformats.org/officeDocument/2006/relationships/hyperlink" Target="mailto:Winaa11@gmail.com" TargetMode="External"/><Relationship Id="rId11" Type="http://schemas.openxmlformats.org/officeDocument/2006/relationships/hyperlink" Target="mailto:Waniz21@gmail.com" TargetMode="External"/><Relationship Id="rId5" Type="http://schemas.openxmlformats.org/officeDocument/2006/relationships/hyperlink" Target="mailto:Minu1978@gmail.com" TargetMode="External"/><Relationship Id="rId15" Type="http://schemas.openxmlformats.org/officeDocument/2006/relationships/hyperlink" Target="mailto:Bk23@gmail.com" TargetMode="External"/><Relationship Id="rId10" Type="http://schemas.openxmlformats.org/officeDocument/2006/relationships/hyperlink" Target="mailto:Hamdiyusuf@gmail.com" TargetMode="External"/><Relationship Id="rId19" Type="http://schemas.openxmlformats.org/officeDocument/2006/relationships/hyperlink" Target="mailto:Minu1978@gmail.com" TargetMode="External"/><Relationship Id="rId4" Type="http://schemas.openxmlformats.org/officeDocument/2006/relationships/hyperlink" Target="mailto:Waniz21@gmail.com" TargetMode="External"/><Relationship Id="rId9" Type="http://schemas.openxmlformats.org/officeDocument/2006/relationships/hyperlink" Target="mailto:Sal33@gmail.com" TargetMode="External"/><Relationship Id="rId14" Type="http://schemas.openxmlformats.org/officeDocument/2006/relationships/hyperlink" Target="mailto:Marta211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b456@gmail.com" TargetMode="External"/><Relationship Id="rId13" Type="http://schemas.openxmlformats.org/officeDocument/2006/relationships/hyperlink" Target="mailto:Minu1978@gmail.com" TargetMode="External"/><Relationship Id="rId18" Type="http://schemas.openxmlformats.org/officeDocument/2006/relationships/hyperlink" Target="mailto:Sal33@gmail.com" TargetMode="External"/><Relationship Id="rId3" Type="http://schemas.openxmlformats.org/officeDocument/2006/relationships/hyperlink" Target="mailto:Hamdiyusuf@gmail.com" TargetMode="External"/><Relationship Id="rId21" Type="http://schemas.openxmlformats.org/officeDocument/2006/relationships/hyperlink" Target="mailto:Minu1978@gmail.com" TargetMode="External"/><Relationship Id="rId7" Type="http://schemas.openxmlformats.org/officeDocument/2006/relationships/hyperlink" Target="mailto:Marta211@gmail.com" TargetMode="External"/><Relationship Id="rId12" Type="http://schemas.openxmlformats.org/officeDocument/2006/relationships/hyperlink" Target="mailto:Waniz21@gmail.com" TargetMode="External"/><Relationship Id="rId17" Type="http://schemas.openxmlformats.org/officeDocument/2006/relationships/hyperlink" Target="mailto:Bk23@gmail.com" TargetMode="External"/><Relationship Id="rId2" Type="http://schemas.openxmlformats.org/officeDocument/2006/relationships/hyperlink" Target="mailto:Sal33@gmail.com" TargetMode="External"/><Relationship Id="rId16" Type="http://schemas.openxmlformats.org/officeDocument/2006/relationships/hyperlink" Target="mailto:Ab456@gmail.com" TargetMode="External"/><Relationship Id="rId20" Type="http://schemas.openxmlformats.org/officeDocument/2006/relationships/hyperlink" Target="mailto:Waniz21@gmail.com" TargetMode="External"/><Relationship Id="rId1" Type="http://schemas.openxmlformats.org/officeDocument/2006/relationships/hyperlink" Target="mailto:Bk23@gmail.com" TargetMode="External"/><Relationship Id="rId6" Type="http://schemas.openxmlformats.org/officeDocument/2006/relationships/hyperlink" Target="mailto:Winaa11@gmail.com" TargetMode="External"/><Relationship Id="rId11" Type="http://schemas.openxmlformats.org/officeDocument/2006/relationships/hyperlink" Target="mailto:Hamdiyusuf@gmail.com" TargetMode="External"/><Relationship Id="rId24" Type="http://schemas.openxmlformats.org/officeDocument/2006/relationships/hyperlink" Target="mailto:Ab456@gmail.com" TargetMode="External"/><Relationship Id="rId5" Type="http://schemas.openxmlformats.org/officeDocument/2006/relationships/hyperlink" Target="mailto:Minu1978@gmail.com" TargetMode="External"/><Relationship Id="rId15" Type="http://schemas.openxmlformats.org/officeDocument/2006/relationships/hyperlink" Target="mailto:Marta211@gmail.com" TargetMode="External"/><Relationship Id="rId23" Type="http://schemas.openxmlformats.org/officeDocument/2006/relationships/hyperlink" Target="mailto:Marta211@gmail.com" TargetMode="External"/><Relationship Id="rId10" Type="http://schemas.openxmlformats.org/officeDocument/2006/relationships/hyperlink" Target="mailto:Sal33@gmail.com" TargetMode="External"/><Relationship Id="rId19" Type="http://schemas.openxmlformats.org/officeDocument/2006/relationships/hyperlink" Target="mailto:Hamdiyusuf@gmail.com" TargetMode="External"/><Relationship Id="rId4" Type="http://schemas.openxmlformats.org/officeDocument/2006/relationships/hyperlink" Target="mailto:Waniz21@gmail.com" TargetMode="External"/><Relationship Id="rId9" Type="http://schemas.openxmlformats.org/officeDocument/2006/relationships/hyperlink" Target="mailto:Bk23@gmail.com" TargetMode="External"/><Relationship Id="rId14" Type="http://schemas.openxmlformats.org/officeDocument/2006/relationships/hyperlink" Target="mailto:Winaa11@gmail.com" TargetMode="External"/><Relationship Id="rId22" Type="http://schemas.openxmlformats.org/officeDocument/2006/relationships/hyperlink" Target="mailto:Winaa11@gmail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N24"/>
  <sheetViews>
    <sheetView topLeftCell="A2" zoomScale="86" zoomScaleNormal="70" workbookViewId="0">
      <selection activeCell="C15" sqref="C15"/>
    </sheetView>
  </sheetViews>
  <sheetFormatPr defaultRowHeight="14.5" x14ac:dyDescent="0.35"/>
  <cols>
    <col min="1" max="1" width="20" style="28" customWidth="1"/>
    <col min="2" max="2" width="19.08984375" style="28" customWidth="1"/>
    <col min="3" max="3" width="25.6328125" style="28" customWidth="1"/>
    <col min="4" max="4" width="22" style="28" customWidth="1"/>
    <col min="5" max="5" width="19.36328125" style="28" customWidth="1"/>
    <col min="6" max="6" width="27.08984375" style="28" customWidth="1"/>
    <col min="7" max="7" width="25.6328125" style="28" customWidth="1"/>
    <col min="8" max="8" width="45.36328125" style="28" customWidth="1"/>
    <col min="9" max="9" width="22" style="28" customWidth="1"/>
    <col min="10" max="11" width="25.08984375" style="28" customWidth="1"/>
    <col min="12" max="13" width="25.6328125" style="28" customWidth="1"/>
    <col min="14" max="14" width="24.7265625" style="28" customWidth="1"/>
  </cols>
  <sheetData>
    <row r="1" spans="1:13" ht="58.5" customHeight="1" x14ac:dyDescent="0.35">
      <c r="A1" s="42" t="s">
        <v>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4"/>
    </row>
    <row r="2" spans="1:13" ht="32.25" customHeight="1" x14ac:dyDescent="0.45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</row>
    <row r="3" spans="1:13" ht="14.5" customHeight="1" x14ac:dyDescent="0.35">
      <c r="A3" s="9" t="s">
        <v>14</v>
      </c>
      <c r="B3" s="9" t="s">
        <v>15</v>
      </c>
      <c r="C3" s="22" t="s">
        <v>16</v>
      </c>
      <c r="D3" s="10" t="s">
        <v>17</v>
      </c>
      <c r="E3" s="10" t="s">
        <v>18</v>
      </c>
      <c r="F3" s="11">
        <v>29286</v>
      </c>
      <c r="G3" s="13" t="s">
        <v>19</v>
      </c>
      <c r="H3" s="9" t="s">
        <v>20</v>
      </c>
      <c r="I3" s="10" t="s">
        <v>19</v>
      </c>
      <c r="J3" s="24">
        <v>434</v>
      </c>
      <c r="K3" s="13" t="s">
        <v>21</v>
      </c>
      <c r="L3" s="13" t="s">
        <v>22</v>
      </c>
      <c r="M3" s="12" t="s">
        <v>23</v>
      </c>
    </row>
    <row r="4" spans="1:13" ht="14.5" customHeight="1" x14ac:dyDescent="0.35">
      <c r="A4" s="18" t="s">
        <v>24</v>
      </c>
      <c r="B4" s="18" t="s">
        <v>15</v>
      </c>
      <c r="C4" s="23" t="s">
        <v>25</v>
      </c>
      <c r="D4" s="18" t="s">
        <v>26</v>
      </c>
      <c r="E4" s="18" t="s">
        <v>27</v>
      </c>
      <c r="F4" s="15">
        <v>32849</v>
      </c>
      <c r="G4" s="14" t="s">
        <v>19</v>
      </c>
      <c r="H4" s="9" t="s">
        <v>20</v>
      </c>
      <c r="I4" t="s">
        <v>19</v>
      </c>
      <c r="J4" s="25">
        <v>435</v>
      </c>
      <c r="K4" s="14" t="s">
        <v>28</v>
      </c>
      <c r="L4" s="14" t="s">
        <v>29</v>
      </c>
      <c r="M4" s="8" t="s">
        <v>30</v>
      </c>
    </row>
    <row r="5" spans="1:13" ht="14.5" customHeight="1" x14ac:dyDescent="0.35">
      <c r="A5" s="18" t="s">
        <v>31</v>
      </c>
      <c r="B5" s="18" t="s">
        <v>32</v>
      </c>
      <c r="C5" s="23" t="s">
        <v>33</v>
      </c>
      <c r="D5" s="18" t="s">
        <v>34</v>
      </c>
      <c r="E5" s="18" t="s">
        <v>35</v>
      </c>
      <c r="F5" s="15">
        <v>29959</v>
      </c>
      <c r="G5" s="14" t="s">
        <v>19</v>
      </c>
      <c r="H5" s="9" t="s">
        <v>20</v>
      </c>
      <c r="I5" t="s">
        <v>19</v>
      </c>
      <c r="J5" s="25">
        <v>436</v>
      </c>
      <c r="K5" s="14" t="s">
        <v>36</v>
      </c>
      <c r="L5" s="14" t="s">
        <v>37</v>
      </c>
      <c r="M5" s="8" t="s">
        <v>38</v>
      </c>
    </row>
    <row r="6" spans="1:13" ht="14.5" customHeight="1" x14ac:dyDescent="0.35">
      <c r="A6" s="18" t="s">
        <v>39</v>
      </c>
      <c r="B6" s="18" t="s">
        <v>40</v>
      </c>
      <c r="C6" s="23" t="s">
        <v>41</v>
      </c>
      <c r="D6" s="18" t="s">
        <v>34</v>
      </c>
      <c r="E6" s="18" t="s">
        <v>42</v>
      </c>
      <c r="F6" s="15">
        <v>30842</v>
      </c>
      <c r="G6" s="14" t="s">
        <v>19</v>
      </c>
      <c r="H6" s="9" t="s">
        <v>20</v>
      </c>
      <c r="I6" t="s">
        <v>19</v>
      </c>
      <c r="J6" s="25">
        <v>437</v>
      </c>
      <c r="K6" s="14" t="s">
        <v>43</v>
      </c>
      <c r="L6" s="14" t="s">
        <v>44</v>
      </c>
      <c r="M6" s="8" t="s">
        <v>45</v>
      </c>
    </row>
    <row r="7" spans="1:13" ht="14.5" customHeight="1" x14ac:dyDescent="0.35">
      <c r="A7" s="18" t="s">
        <v>46</v>
      </c>
      <c r="B7" s="18" t="s">
        <v>15</v>
      </c>
      <c r="C7" s="23" t="s">
        <v>47</v>
      </c>
      <c r="D7" s="18" t="s">
        <v>17</v>
      </c>
      <c r="E7" s="18" t="s">
        <v>48</v>
      </c>
      <c r="F7" s="15">
        <v>28620</v>
      </c>
      <c r="G7" s="14" t="s">
        <v>19</v>
      </c>
      <c r="H7" s="9" t="s">
        <v>20</v>
      </c>
      <c r="I7" t="s">
        <v>19</v>
      </c>
      <c r="J7" s="25">
        <v>438</v>
      </c>
      <c r="K7" s="14" t="s">
        <v>49</v>
      </c>
      <c r="L7" s="14" t="s">
        <v>50</v>
      </c>
      <c r="M7" s="8" t="s">
        <v>51</v>
      </c>
    </row>
    <row r="8" spans="1:13" ht="14.5" customHeight="1" x14ac:dyDescent="0.35">
      <c r="A8" s="18" t="s">
        <v>52</v>
      </c>
      <c r="B8" s="18" t="s">
        <v>32</v>
      </c>
      <c r="C8" s="23" t="s">
        <v>53</v>
      </c>
      <c r="D8" s="18" t="s">
        <v>26</v>
      </c>
      <c r="E8" s="18" t="s">
        <v>54</v>
      </c>
      <c r="F8" s="15">
        <v>32609</v>
      </c>
      <c r="G8" s="14" t="s">
        <v>19</v>
      </c>
      <c r="H8" s="9" t="s">
        <v>20</v>
      </c>
      <c r="I8" t="s">
        <v>19</v>
      </c>
      <c r="J8" s="25">
        <v>439</v>
      </c>
      <c r="K8" s="14" t="s">
        <v>55</v>
      </c>
      <c r="L8" s="14" t="s">
        <v>56</v>
      </c>
      <c r="M8" s="8" t="s">
        <v>57</v>
      </c>
    </row>
    <row r="9" spans="1:13" ht="14.5" customHeight="1" x14ac:dyDescent="0.35">
      <c r="A9" s="18" t="s">
        <v>58</v>
      </c>
      <c r="B9" s="18" t="s">
        <v>59</v>
      </c>
      <c r="C9" s="23" t="s">
        <v>60</v>
      </c>
      <c r="D9" s="18" t="s">
        <v>26</v>
      </c>
      <c r="E9" s="18" t="s">
        <v>61</v>
      </c>
      <c r="F9" s="15">
        <v>32701</v>
      </c>
      <c r="G9" s="14" t="s">
        <v>19</v>
      </c>
      <c r="H9" s="9" t="s">
        <v>20</v>
      </c>
      <c r="I9" t="s">
        <v>19</v>
      </c>
      <c r="J9" s="25">
        <v>440</v>
      </c>
      <c r="K9" s="14" t="s">
        <v>62</v>
      </c>
      <c r="L9" s="14" t="s">
        <v>63</v>
      </c>
      <c r="M9" s="8" t="s">
        <v>64</v>
      </c>
    </row>
    <row r="10" spans="1:13" x14ac:dyDescent="0.35">
      <c r="A10" t="s">
        <v>65</v>
      </c>
      <c r="B10" t="s">
        <v>66</v>
      </c>
      <c r="C10" t="s">
        <v>67</v>
      </c>
      <c r="D10" t="s">
        <v>26</v>
      </c>
      <c r="E10" t="s">
        <v>68</v>
      </c>
      <c r="F10" s="35">
        <v>34064</v>
      </c>
      <c r="G10" t="s">
        <v>69</v>
      </c>
      <c r="H10" t="s">
        <v>20</v>
      </c>
      <c r="I10" t="s">
        <v>69</v>
      </c>
      <c r="J10" t="s">
        <v>70</v>
      </c>
      <c r="K10" t="s">
        <v>71</v>
      </c>
      <c r="L10" t="s">
        <v>72</v>
      </c>
      <c r="M10" t="s">
        <v>73</v>
      </c>
    </row>
    <row r="16" spans="1:13" x14ac:dyDescent="0.35">
      <c r="F16" s="34"/>
    </row>
    <row r="23" spans="1:13" x14ac:dyDescent="0.35">
      <c r="F23" s="34"/>
    </row>
    <row r="24" spans="1:13" x14ac:dyDescent="0.35">
      <c r="A24" t="s">
        <v>74</v>
      </c>
      <c r="B24" t="s">
        <v>75</v>
      </c>
      <c r="C24" t="s">
        <v>76</v>
      </c>
      <c r="D24" t="s">
        <v>34</v>
      </c>
      <c r="E24" t="s">
        <v>77</v>
      </c>
      <c r="F24" t="s">
        <v>78</v>
      </c>
      <c r="G24" t="s">
        <v>79</v>
      </c>
      <c r="H24" t="s">
        <v>80</v>
      </c>
      <c r="I24" t="s">
        <v>81</v>
      </c>
      <c r="J24" t="s">
        <v>82</v>
      </c>
      <c r="K24" t="s">
        <v>83</v>
      </c>
      <c r="L24" t="s">
        <v>84</v>
      </c>
      <c r="M24" t="s">
        <v>85</v>
      </c>
    </row>
  </sheetData>
  <mergeCells count="1">
    <mergeCell ref="A1:M1"/>
  </mergeCells>
  <conditionalFormatting sqref="C3 M3 G3:H9">
    <cfRule type="expression" dxfId="132" priority="47">
      <formula>MOD(ROW(),2)=0</formula>
    </cfRule>
  </conditionalFormatting>
  <conditionalFormatting sqref="M3:M9 C3:C9 E4:E9 G3:H9">
    <cfRule type="expression" dxfId="131" priority="45">
      <formula>MOD(ROW(),2)=0</formula>
    </cfRule>
    <cfRule type="expression" priority="46">
      <formula>MOD(ROW(),2)=0</formula>
    </cfRule>
  </conditionalFormatting>
  <conditionalFormatting sqref="M3:M9 I3:J9">
    <cfRule type="expression" dxfId="130" priority="36">
      <formula>MOD(ROW(),2)=0</formula>
    </cfRule>
    <cfRule type="expression" priority="37">
      <formula>MOD(ROW(),2)=0</formula>
    </cfRule>
  </conditionalFormatting>
  <conditionalFormatting sqref="E3">
    <cfRule type="expression" dxfId="129" priority="32">
      <formula>MOD(ROW(),2)=0</formula>
    </cfRule>
    <cfRule type="expression" priority="33">
      <formula>MOD(ROW(),2)=0</formula>
    </cfRule>
  </conditionalFormatting>
  <conditionalFormatting sqref="L3:L9">
    <cfRule type="expression" dxfId="128" priority="20">
      <formula>MOD(ROW(),2)=0</formula>
    </cfRule>
    <cfRule type="expression" priority="21">
      <formula>MOD(ROW(),2)=0</formula>
    </cfRule>
  </conditionalFormatting>
  <conditionalFormatting sqref="F3">
    <cfRule type="expression" dxfId="127" priority="29">
      <formula>MOD(ROW(),2)=0</formula>
    </cfRule>
  </conditionalFormatting>
  <conditionalFormatting sqref="F3:F9">
    <cfRule type="expression" dxfId="126" priority="27">
      <formula>MOD(ROW(),2)=0</formula>
    </cfRule>
    <cfRule type="expression" priority="28">
      <formula>MOD(ROW(),2)=0</formula>
    </cfRule>
  </conditionalFormatting>
  <conditionalFormatting sqref="D4:D9">
    <cfRule type="expression" dxfId="125" priority="25">
      <formula>MOD(ROW(),2)=0</formula>
    </cfRule>
    <cfRule type="expression" priority="26">
      <formula>MOD(ROW(),2)=0</formula>
    </cfRule>
  </conditionalFormatting>
  <conditionalFormatting sqref="D3">
    <cfRule type="expression" dxfId="124" priority="23">
      <formula>MOD(ROW(),2)=0</formula>
    </cfRule>
    <cfRule type="expression" priority="24">
      <formula>MOD(ROW(),2)=0</formula>
    </cfRule>
  </conditionalFormatting>
  <conditionalFormatting sqref="L3">
    <cfRule type="expression" dxfId="123" priority="22">
      <formula>MOD(ROW(),2)=0</formula>
    </cfRule>
  </conditionalFormatting>
  <conditionalFormatting sqref="A3:A9">
    <cfRule type="expression" dxfId="122" priority="13">
      <formula>MOD(ROW(),2)=0</formula>
    </cfRule>
    <cfRule type="expression" priority="14">
      <formula>MOD(ROW(),2)=0</formula>
    </cfRule>
  </conditionalFormatting>
  <conditionalFormatting sqref="B3">
    <cfRule type="expression" dxfId="121" priority="18">
      <formula>MOD(ROW(),2)=0</formula>
    </cfRule>
  </conditionalFormatting>
  <conditionalFormatting sqref="B3:B9">
    <cfRule type="expression" dxfId="120" priority="16">
      <formula>MOD(ROW(),2)=0</formula>
    </cfRule>
    <cfRule type="expression" priority="17">
      <formula>MOD(ROW(),2)=0</formula>
    </cfRule>
  </conditionalFormatting>
  <conditionalFormatting sqref="A3">
    <cfRule type="expression" dxfId="119" priority="15">
      <formula>MOD(ROW(),2)=0</formula>
    </cfRule>
  </conditionalFormatting>
  <conditionalFormatting sqref="K3:K9">
    <cfRule type="expression" dxfId="118" priority="10">
      <formula>MOD(ROW(),2)=0</formula>
    </cfRule>
    <cfRule type="expression" priority="11">
      <formula>MOD(ROW(),2)=0</formula>
    </cfRule>
  </conditionalFormatting>
  <conditionalFormatting sqref="K3">
    <cfRule type="expression" dxfId="117" priority="12">
      <formula>MOD(ROW(),2)=0</formula>
    </cfRule>
  </conditionalFormatting>
  <conditionalFormatting sqref="A10:M28">
    <cfRule type="expression" dxfId="116" priority="2">
      <formula>MOD(ROW(),2)=0</formula>
    </cfRule>
  </conditionalFormatting>
  <conditionalFormatting sqref="A28:M61">
    <cfRule type="expression" dxfId="115" priority="1">
      <formula>MOD(ROW(),2)=0</formula>
    </cfRule>
  </conditionalFormatting>
  <hyperlinks>
    <hyperlink ref="M3" r:id="rId1" xr:uid="{00000000-0004-0000-0000-000000000000}"/>
    <hyperlink ref="M4" r:id="rId2" xr:uid="{00000000-0004-0000-0000-000001000000}"/>
    <hyperlink ref="M5" r:id="rId3" xr:uid="{00000000-0004-0000-0000-000002000000}"/>
    <hyperlink ref="M6" r:id="rId4" xr:uid="{00000000-0004-0000-0000-000003000000}"/>
    <hyperlink ref="M7" r:id="rId5" xr:uid="{00000000-0004-0000-0000-000004000000}"/>
    <hyperlink ref="M8" r:id="rId6" xr:uid="{00000000-0004-0000-0000-000005000000}"/>
    <hyperlink ref="M9" r:id="rId7" xr:uid="{00000000-0004-0000-0000-000006000000}"/>
    <hyperlink ref="M3" r:id="rId8" xr:uid="{00000000-0004-0000-0000-000007000000}"/>
    <hyperlink ref="M4" r:id="rId9" xr:uid="{00000000-0004-0000-0000-000008000000}"/>
    <hyperlink ref="M5" r:id="rId10" xr:uid="{00000000-0004-0000-0000-000009000000}"/>
    <hyperlink ref="M6" r:id="rId11" xr:uid="{00000000-0004-0000-0000-00000A000000}"/>
    <hyperlink ref="M7" r:id="rId12" xr:uid="{00000000-0004-0000-0000-00000B000000}"/>
    <hyperlink ref="M8" r:id="rId13" xr:uid="{00000000-0004-0000-0000-00000C000000}"/>
    <hyperlink ref="M9" r:id="rId14" xr:uid="{00000000-0004-0000-0000-00000D000000}"/>
    <hyperlink ref="M3" r:id="rId15" xr:uid="{00000000-0004-0000-0000-00000E000000}"/>
    <hyperlink ref="M4" r:id="rId16" xr:uid="{00000000-0004-0000-0000-00000F000000}"/>
    <hyperlink ref="M5" r:id="rId17" xr:uid="{00000000-0004-0000-0000-000010000000}"/>
    <hyperlink ref="M6" r:id="rId18" xr:uid="{00000000-0004-0000-0000-000011000000}"/>
    <hyperlink ref="M7" r:id="rId19" xr:uid="{00000000-0004-0000-0000-000012000000}"/>
    <hyperlink ref="M8" r:id="rId20" xr:uid="{00000000-0004-0000-0000-000013000000}"/>
    <hyperlink ref="M9" r:id="rId21" xr:uid="{00000000-0004-0000-0000-000014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9"/>
  <dimension ref="A1:C13"/>
  <sheetViews>
    <sheetView zoomScale="72" workbookViewId="0">
      <selection sqref="A1:C1"/>
    </sheetView>
  </sheetViews>
  <sheetFormatPr defaultRowHeight="14.5" x14ac:dyDescent="0.35"/>
  <cols>
    <col min="1" max="1" width="31.7265625" style="28" customWidth="1"/>
    <col min="2" max="2" width="48.26953125" style="28" customWidth="1"/>
    <col min="3" max="3" width="139.36328125" style="28" customWidth="1"/>
  </cols>
  <sheetData>
    <row r="1" spans="1:3" ht="21" customHeight="1" x14ac:dyDescent="0.35">
      <c r="A1" s="45" t="s">
        <v>86</v>
      </c>
      <c r="B1" s="46"/>
      <c r="C1" s="46"/>
    </row>
    <row r="2" spans="1:3" ht="21" customHeight="1" x14ac:dyDescent="0.35">
      <c r="A2" s="4" t="s">
        <v>87</v>
      </c>
      <c r="B2" s="3" t="s">
        <v>88</v>
      </c>
      <c r="C2" s="3" t="s">
        <v>89</v>
      </c>
    </row>
    <row r="3" spans="1:3" ht="14.5" customHeight="1" x14ac:dyDescent="0.35">
      <c r="A3" s="23" t="s">
        <v>90</v>
      </c>
      <c r="B3" t="s">
        <v>91</v>
      </c>
      <c r="C3" t="s">
        <v>92</v>
      </c>
    </row>
    <row r="4" spans="1:3" ht="14.5" customHeight="1" x14ac:dyDescent="0.35">
      <c r="A4" s="23" t="s">
        <v>25</v>
      </c>
      <c r="B4" t="s">
        <v>93</v>
      </c>
      <c r="C4" t="s">
        <v>94</v>
      </c>
    </row>
    <row r="5" spans="1:3" ht="14.5" customHeight="1" x14ac:dyDescent="0.35">
      <c r="A5" s="23" t="s">
        <v>33</v>
      </c>
      <c r="B5" t="s">
        <v>95</v>
      </c>
      <c r="C5" t="s">
        <v>96</v>
      </c>
    </row>
    <row r="6" spans="1:3" ht="14.5" customHeight="1" x14ac:dyDescent="0.35">
      <c r="A6" s="23" t="s">
        <v>41</v>
      </c>
      <c r="B6" t="s">
        <v>95</v>
      </c>
      <c r="C6" t="s">
        <v>97</v>
      </c>
    </row>
    <row r="7" spans="1:3" ht="14.5" customHeight="1" x14ac:dyDescent="0.35">
      <c r="A7" s="23" t="s">
        <v>47</v>
      </c>
      <c r="B7" t="s">
        <v>98</v>
      </c>
      <c r="C7" t="s">
        <v>99</v>
      </c>
    </row>
    <row r="8" spans="1:3" ht="14.5" customHeight="1" x14ac:dyDescent="0.35">
      <c r="A8" s="23" t="s">
        <v>53</v>
      </c>
      <c r="B8" t="s">
        <v>100</v>
      </c>
      <c r="C8" t="s">
        <v>101</v>
      </c>
    </row>
    <row r="9" spans="1:3" ht="14.5" customHeight="1" x14ac:dyDescent="0.35">
      <c r="A9" s="23" t="s">
        <v>60</v>
      </c>
      <c r="B9" t="s">
        <v>95</v>
      </c>
      <c r="C9" t="s">
        <v>97</v>
      </c>
    </row>
    <row r="10" spans="1:3" ht="14.5" customHeight="1" x14ac:dyDescent="0.35">
      <c r="A10" s="23" t="s">
        <v>102</v>
      </c>
      <c r="B10" t="s">
        <v>91</v>
      </c>
      <c r="C10" t="s">
        <v>103</v>
      </c>
    </row>
    <row r="11" spans="1:3" ht="14.5" customHeight="1" x14ac:dyDescent="0.35">
      <c r="A11" t="s">
        <v>104</v>
      </c>
      <c r="B11" t="s">
        <v>105</v>
      </c>
      <c r="C11" t="s">
        <v>106</v>
      </c>
    </row>
    <row r="12" spans="1:3" x14ac:dyDescent="0.35">
      <c r="A12" t="s">
        <v>76</v>
      </c>
      <c r="B12" t="s">
        <v>107</v>
      </c>
      <c r="C12" t="s">
        <v>108</v>
      </c>
    </row>
    <row r="13" spans="1:3" x14ac:dyDescent="0.35">
      <c r="A13" t="s">
        <v>25</v>
      </c>
    </row>
  </sheetData>
  <mergeCells count="1">
    <mergeCell ref="A1:C1"/>
  </mergeCells>
  <conditionalFormatting sqref="B3:C10 A11:C24">
    <cfRule type="expression" dxfId="114" priority="7">
      <formula>MOD(ROW(),2)=0</formula>
    </cfRule>
  </conditionalFormatting>
  <conditionalFormatting sqref="A25:C64">
    <cfRule type="expression" dxfId="113" priority="5">
      <formula>MOD(ROW(),2)=0</formula>
    </cfRule>
  </conditionalFormatting>
  <conditionalFormatting sqref="A28:C87">
    <cfRule type="expression" dxfId="112" priority="4">
      <formula>MOD(ROW(),2)=0</formula>
    </cfRule>
  </conditionalFormatting>
  <conditionalFormatting sqref="A3">
    <cfRule type="expression" dxfId="111" priority="3">
      <formula>MOD(ROW(),2)=0</formula>
    </cfRule>
  </conditionalFormatting>
  <conditionalFormatting sqref="A3:A10">
    <cfRule type="expression" dxfId="110" priority="1">
      <formula>MOD(ROW(),2)=0</formula>
    </cfRule>
    <cfRule type="expression" priority="2">
      <formula>MOD(ROW(),2)=0</formula>
    </cfRule>
  </conditionalFormatting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2"/>
  <sheetViews>
    <sheetView zoomScale="65" workbookViewId="0">
      <selection activeCell="A13" sqref="A13"/>
    </sheetView>
  </sheetViews>
  <sheetFormatPr defaultRowHeight="14.5" x14ac:dyDescent="0.35"/>
  <cols>
    <col min="1" max="3" width="18" style="28" customWidth="1"/>
    <col min="5" max="6" width="18.08984375" style="28" customWidth="1"/>
    <col min="7" max="7" width="18.36328125" style="28" customWidth="1"/>
    <col min="8" max="8" width="33.81640625" style="28" customWidth="1"/>
    <col min="9" max="9" width="15.6328125" style="28" customWidth="1"/>
    <col min="10" max="10" width="19.6328125" style="28" customWidth="1"/>
    <col min="11" max="11" width="19.7265625" style="28" customWidth="1"/>
    <col min="12" max="12" width="22" style="28" customWidth="1"/>
    <col min="13" max="13" width="25.81640625" style="28" customWidth="1"/>
    <col min="14" max="14" width="17.08984375" style="28" customWidth="1"/>
    <col min="15" max="15" width="18.7265625" style="28" customWidth="1"/>
    <col min="16" max="16" width="24.26953125" style="28" customWidth="1"/>
    <col min="17" max="17" width="17.36328125" style="28" customWidth="1"/>
    <col min="18" max="18" width="24.08984375" style="28" customWidth="1"/>
    <col min="19" max="19" width="31" style="28" customWidth="1"/>
  </cols>
  <sheetData>
    <row r="1" spans="1:19" ht="18" customHeight="1" x14ac:dyDescent="0.4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5" t="s">
        <v>109</v>
      </c>
      <c r="O1" s="5" t="s">
        <v>110</v>
      </c>
      <c r="P1" s="2" t="s">
        <v>111</v>
      </c>
      <c r="Q1" s="2" t="s">
        <v>112</v>
      </c>
      <c r="R1" s="2" t="s">
        <v>113</v>
      </c>
      <c r="S1" s="2" t="s">
        <v>114</v>
      </c>
    </row>
    <row r="2" spans="1:19" ht="15.75" customHeight="1" x14ac:dyDescent="0.35">
      <c r="A2" s="9" t="s">
        <v>14</v>
      </c>
      <c r="B2" s="9" t="s">
        <v>15</v>
      </c>
      <c r="C2" s="22" t="s">
        <v>16</v>
      </c>
      <c r="D2" s="10" t="s">
        <v>17</v>
      </c>
      <c r="E2" s="10" t="s">
        <v>18</v>
      </c>
      <c r="F2" s="11">
        <v>29286</v>
      </c>
      <c r="G2" s="13" t="s">
        <v>19</v>
      </c>
      <c r="H2" s="9" t="s">
        <v>20</v>
      </c>
      <c r="I2" s="10" t="s">
        <v>19</v>
      </c>
      <c r="J2" s="24">
        <v>434</v>
      </c>
      <c r="K2" s="13" t="s">
        <v>21</v>
      </c>
      <c r="L2" s="13" t="s">
        <v>22</v>
      </c>
      <c r="M2" s="12" t="s">
        <v>23</v>
      </c>
      <c r="N2" s="18" t="s">
        <v>115</v>
      </c>
      <c r="O2" s="20">
        <v>8000</v>
      </c>
      <c r="P2" s="20">
        <v>266</v>
      </c>
      <c r="Q2" s="15">
        <v>42042</v>
      </c>
      <c r="R2" s="15">
        <v>42043</v>
      </c>
      <c r="S2" s="15">
        <v>42775</v>
      </c>
    </row>
    <row r="3" spans="1:19" ht="15.75" customHeight="1" x14ac:dyDescent="0.35">
      <c r="A3" s="18" t="s">
        <v>24</v>
      </c>
      <c r="B3" s="18" t="s">
        <v>15</v>
      </c>
      <c r="C3" s="23" t="s">
        <v>25</v>
      </c>
      <c r="D3" s="18" t="s">
        <v>26</v>
      </c>
      <c r="E3" s="18" t="s">
        <v>27</v>
      </c>
      <c r="F3" s="15">
        <v>32849</v>
      </c>
      <c r="G3" s="14" t="s">
        <v>19</v>
      </c>
      <c r="H3" s="9" t="s">
        <v>20</v>
      </c>
      <c r="I3" t="s">
        <v>19</v>
      </c>
      <c r="J3" s="25">
        <v>435</v>
      </c>
      <c r="K3" s="14" t="s">
        <v>28</v>
      </c>
      <c r="L3" s="14" t="s">
        <v>29</v>
      </c>
      <c r="M3" s="8" t="s">
        <v>30</v>
      </c>
      <c r="N3" s="18" t="s">
        <v>115</v>
      </c>
      <c r="O3" s="20">
        <v>10000</v>
      </c>
      <c r="P3" s="20">
        <v>330</v>
      </c>
      <c r="Q3" s="15">
        <v>42802</v>
      </c>
      <c r="R3" s="15">
        <v>42803</v>
      </c>
      <c r="S3" s="15">
        <v>42776</v>
      </c>
    </row>
    <row r="4" spans="1:19" ht="15.75" customHeight="1" x14ac:dyDescent="0.35">
      <c r="A4" s="18" t="s">
        <v>31</v>
      </c>
      <c r="B4" s="18" t="s">
        <v>32</v>
      </c>
      <c r="C4" s="23" t="s">
        <v>33</v>
      </c>
      <c r="D4" s="18" t="s">
        <v>34</v>
      </c>
      <c r="E4" s="18" t="s">
        <v>35</v>
      </c>
      <c r="F4" s="15">
        <v>29959</v>
      </c>
      <c r="G4" s="14" t="s">
        <v>19</v>
      </c>
      <c r="H4" s="9" t="s">
        <v>20</v>
      </c>
      <c r="I4" t="s">
        <v>19</v>
      </c>
      <c r="J4" s="25">
        <v>436</v>
      </c>
      <c r="K4" s="14" t="s">
        <v>36</v>
      </c>
      <c r="L4" s="14" t="s">
        <v>37</v>
      </c>
      <c r="M4" s="8" t="s">
        <v>38</v>
      </c>
      <c r="N4" s="18" t="s">
        <v>116</v>
      </c>
      <c r="O4" s="20">
        <v>5000</v>
      </c>
      <c r="P4" s="20">
        <v>150</v>
      </c>
      <c r="Q4" s="15">
        <v>40672</v>
      </c>
      <c r="R4" s="15">
        <v>40673</v>
      </c>
      <c r="S4" s="15">
        <v>42777</v>
      </c>
    </row>
    <row r="5" spans="1:19" ht="15.75" customHeight="1" x14ac:dyDescent="0.35">
      <c r="A5" s="18" t="s">
        <v>39</v>
      </c>
      <c r="B5" s="18" t="s">
        <v>40</v>
      </c>
      <c r="C5" s="23" t="s">
        <v>41</v>
      </c>
      <c r="D5" s="18" t="s">
        <v>34</v>
      </c>
      <c r="E5" s="18" t="s">
        <v>42</v>
      </c>
      <c r="F5" s="15">
        <v>30842</v>
      </c>
      <c r="G5" s="14" t="s">
        <v>19</v>
      </c>
      <c r="H5" s="9" t="s">
        <v>20</v>
      </c>
      <c r="I5" t="s">
        <v>19</v>
      </c>
      <c r="J5" s="25">
        <v>437</v>
      </c>
      <c r="K5" s="14" t="s">
        <v>43</v>
      </c>
      <c r="L5" s="14" t="s">
        <v>44</v>
      </c>
      <c r="M5" s="8" t="s">
        <v>45</v>
      </c>
      <c r="N5" s="18" t="s">
        <v>116</v>
      </c>
      <c r="O5" s="20">
        <v>1000</v>
      </c>
      <c r="P5" s="20">
        <v>30</v>
      </c>
      <c r="Q5" s="15">
        <v>41708</v>
      </c>
      <c r="R5" s="15">
        <v>41709</v>
      </c>
      <c r="S5" s="15">
        <v>42778</v>
      </c>
    </row>
    <row r="6" spans="1:19" ht="15.75" customHeight="1" x14ac:dyDescent="0.35">
      <c r="A6" s="18" t="s">
        <v>46</v>
      </c>
      <c r="B6" s="18" t="s">
        <v>15</v>
      </c>
      <c r="C6" s="23" t="s">
        <v>47</v>
      </c>
      <c r="D6" s="18" t="s">
        <v>17</v>
      </c>
      <c r="E6" s="18" t="s">
        <v>48</v>
      </c>
      <c r="F6" s="15">
        <v>28620</v>
      </c>
      <c r="G6" s="14" t="s">
        <v>19</v>
      </c>
      <c r="H6" s="9" t="s">
        <v>20</v>
      </c>
      <c r="I6" t="s">
        <v>19</v>
      </c>
      <c r="J6" s="25">
        <v>438</v>
      </c>
      <c r="K6" s="14" t="s">
        <v>49</v>
      </c>
      <c r="L6" s="14" t="s">
        <v>50</v>
      </c>
      <c r="M6" s="8" t="s">
        <v>51</v>
      </c>
      <c r="N6" s="18" t="s">
        <v>115</v>
      </c>
      <c r="O6" s="20">
        <v>9000</v>
      </c>
      <c r="P6" s="20">
        <v>290</v>
      </c>
      <c r="Q6" s="15">
        <v>40585</v>
      </c>
      <c r="R6" s="15">
        <v>40586</v>
      </c>
      <c r="S6" s="15">
        <v>42779</v>
      </c>
    </row>
    <row r="7" spans="1:19" ht="15.75" customHeight="1" x14ac:dyDescent="0.35">
      <c r="A7" s="18" t="s">
        <v>52</v>
      </c>
      <c r="B7" s="18" t="s">
        <v>32</v>
      </c>
      <c r="C7" s="23" t="s">
        <v>53</v>
      </c>
      <c r="D7" s="18" t="s">
        <v>26</v>
      </c>
      <c r="E7" s="18" t="s">
        <v>54</v>
      </c>
      <c r="F7" s="15">
        <v>32609</v>
      </c>
      <c r="G7" s="14" t="s">
        <v>19</v>
      </c>
      <c r="H7" s="9" t="s">
        <v>20</v>
      </c>
      <c r="I7" t="s">
        <v>19</v>
      </c>
      <c r="J7" s="25">
        <v>439</v>
      </c>
      <c r="K7" s="14" t="s">
        <v>55</v>
      </c>
      <c r="L7" s="14" t="s">
        <v>56</v>
      </c>
      <c r="M7" s="8" t="s">
        <v>57</v>
      </c>
      <c r="N7" s="18" t="s">
        <v>116</v>
      </c>
      <c r="O7" s="20">
        <v>2000</v>
      </c>
      <c r="P7" s="20">
        <v>60</v>
      </c>
      <c r="Q7" s="15">
        <v>42412</v>
      </c>
      <c r="R7" s="15">
        <v>42413</v>
      </c>
      <c r="S7" s="15">
        <v>42780</v>
      </c>
    </row>
    <row r="8" spans="1:19" ht="15.75" customHeight="1" x14ac:dyDescent="0.35">
      <c r="A8" s="18" t="s">
        <v>58</v>
      </c>
      <c r="B8" s="18" t="s">
        <v>59</v>
      </c>
      <c r="C8" s="23" t="s">
        <v>60</v>
      </c>
      <c r="D8" s="18" t="s">
        <v>26</v>
      </c>
      <c r="E8" s="18" t="s">
        <v>61</v>
      </c>
      <c r="F8" s="15">
        <v>32701</v>
      </c>
      <c r="G8" s="14" t="s">
        <v>19</v>
      </c>
      <c r="H8" s="9" t="s">
        <v>20</v>
      </c>
      <c r="I8" t="s">
        <v>19</v>
      </c>
      <c r="J8" s="25">
        <v>440</v>
      </c>
      <c r="K8" s="14" t="s">
        <v>62</v>
      </c>
      <c r="L8" s="14" t="s">
        <v>63</v>
      </c>
      <c r="M8" s="8" t="s">
        <v>64</v>
      </c>
      <c r="N8" s="18" t="s">
        <v>116</v>
      </c>
      <c r="O8" s="20">
        <v>4000</v>
      </c>
      <c r="P8" s="20">
        <v>130</v>
      </c>
      <c r="Q8" s="15">
        <v>42168</v>
      </c>
      <c r="R8" s="15">
        <v>42169</v>
      </c>
      <c r="S8" s="15">
        <v>42781</v>
      </c>
    </row>
    <row r="9" spans="1:19" ht="15.75" customHeight="1" x14ac:dyDescent="0.35">
      <c r="A9" s="18" t="s">
        <v>117</v>
      </c>
      <c r="B9" s="18" t="s">
        <v>118</v>
      </c>
      <c r="C9" s="23" t="s">
        <v>102</v>
      </c>
      <c r="D9" s="18" t="s">
        <v>17</v>
      </c>
      <c r="E9" s="18" t="s">
        <v>119</v>
      </c>
      <c r="F9" s="15">
        <v>27222</v>
      </c>
      <c r="G9" s="14" t="s">
        <v>19</v>
      </c>
      <c r="H9" s="9" t="s">
        <v>20</v>
      </c>
      <c r="I9" t="s">
        <v>19</v>
      </c>
      <c r="J9" s="25">
        <v>441</v>
      </c>
      <c r="K9" s="14" t="s">
        <v>120</v>
      </c>
      <c r="L9" s="14" t="s">
        <v>121</v>
      </c>
      <c r="M9" s="8" t="s">
        <v>122</v>
      </c>
      <c r="N9" s="18" t="s">
        <v>116</v>
      </c>
      <c r="O9" s="21">
        <v>20000</v>
      </c>
      <c r="P9" s="20">
        <v>130</v>
      </c>
      <c r="Q9" s="15">
        <v>40557</v>
      </c>
      <c r="R9" s="15">
        <v>40558</v>
      </c>
      <c r="S9" s="15">
        <v>42782</v>
      </c>
    </row>
    <row r="10" spans="1:19" x14ac:dyDescent="0.35">
      <c r="A10" t="s">
        <v>65</v>
      </c>
      <c r="B10" t="s">
        <v>66</v>
      </c>
      <c r="C10" t="s">
        <v>67</v>
      </c>
      <c r="D10" t="s">
        <v>26</v>
      </c>
      <c r="E10" t="s">
        <v>68</v>
      </c>
      <c r="F10" t="s">
        <v>123</v>
      </c>
      <c r="G10" t="s">
        <v>69</v>
      </c>
      <c r="H10" t="s">
        <v>69</v>
      </c>
      <c r="I10" t="s">
        <v>70</v>
      </c>
      <c r="J10" t="s">
        <v>71</v>
      </c>
      <c r="K10" t="s">
        <v>72</v>
      </c>
      <c r="L10" t="s">
        <v>73</v>
      </c>
      <c r="M10" t="s">
        <v>72</v>
      </c>
      <c r="N10" t="s">
        <v>124</v>
      </c>
      <c r="O10" t="s">
        <v>125</v>
      </c>
      <c r="P10" t="s">
        <v>126</v>
      </c>
      <c r="Q10" t="s">
        <v>127</v>
      </c>
      <c r="R10" t="s">
        <v>72</v>
      </c>
    </row>
    <row r="11" spans="1:19" x14ac:dyDescent="0.35">
      <c r="A11" t="s">
        <v>74</v>
      </c>
      <c r="B11" t="s">
        <v>75</v>
      </c>
      <c r="C11" t="s">
        <v>76</v>
      </c>
      <c r="D11" t="s">
        <v>34</v>
      </c>
      <c r="E11" t="s">
        <v>77</v>
      </c>
      <c r="F11" t="s">
        <v>78</v>
      </c>
      <c r="G11" t="s">
        <v>79</v>
      </c>
      <c r="H11" t="s">
        <v>80</v>
      </c>
      <c r="I11" t="s">
        <v>81</v>
      </c>
      <c r="J11" t="s">
        <v>82</v>
      </c>
      <c r="K11" t="s">
        <v>83</v>
      </c>
      <c r="L11" t="s">
        <v>84</v>
      </c>
      <c r="M11" t="s">
        <v>85</v>
      </c>
      <c r="N11" t="s">
        <v>128</v>
      </c>
      <c r="O11" t="s">
        <v>129</v>
      </c>
      <c r="P11" t="s">
        <v>130</v>
      </c>
      <c r="Q11" t="s">
        <v>131</v>
      </c>
      <c r="R11" t="s">
        <v>132</v>
      </c>
      <c r="S11" t="s">
        <v>133</v>
      </c>
    </row>
    <row r="12" spans="1:19" x14ac:dyDescent="0.35">
      <c r="A12" t="s">
        <v>134</v>
      </c>
      <c r="F12" t="s">
        <v>135</v>
      </c>
    </row>
  </sheetData>
  <conditionalFormatting sqref="C2 M2 G2:H9">
    <cfRule type="expression" dxfId="109" priority="38">
      <formula>MOD(ROW(),2)=0</formula>
    </cfRule>
  </conditionalFormatting>
  <conditionalFormatting sqref="M2:M9 C2:C9 E3:E9 G2:H9">
    <cfRule type="expression" dxfId="108" priority="36">
      <formula>MOD(ROW(),2)=0</formula>
    </cfRule>
    <cfRule type="expression" priority="37">
      <formula>MOD(ROW(),2)=0</formula>
    </cfRule>
  </conditionalFormatting>
  <conditionalFormatting sqref="M2:M9 I2:J9">
    <cfRule type="expression" dxfId="107" priority="34">
      <formula>MOD(ROW(),2)=0</formula>
    </cfRule>
    <cfRule type="expression" priority="35">
      <formula>MOD(ROW(),2)=0</formula>
    </cfRule>
  </conditionalFormatting>
  <conditionalFormatting sqref="E2">
    <cfRule type="expression" dxfId="106" priority="32">
      <formula>MOD(ROW(),2)=0</formula>
    </cfRule>
    <cfRule type="expression" priority="33">
      <formula>MOD(ROW(),2)=0</formula>
    </cfRule>
  </conditionalFormatting>
  <conditionalFormatting sqref="L2:L9">
    <cfRule type="expression" dxfId="105" priority="22">
      <formula>MOD(ROW(),2)=0</formula>
    </cfRule>
    <cfRule type="expression" priority="23">
      <formula>MOD(ROW(),2)=0</formula>
    </cfRule>
  </conditionalFormatting>
  <conditionalFormatting sqref="F2">
    <cfRule type="expression" dxfId="104" priority="31">
      <formula>MOD(ROW(),2)=0</formula>
    </cfRule>
  </conditionalFormatting>
  <conditionalFormatting sqref="F2:F9">
    <cfRule type="expression" dxfId="103" priority="29">
      <formula>MOD(ROW(),2)=0</formula>
    </cfRule>
    <cfRule type="expression" priority="30">
      <formula>MOD(ROW(),2)=0</formula>
    </cfRule>
  </conditionalFormatting>
  <conditionalFormatting sqref="D3:D9">
    <cfRule type="expression" dxfId="102" priority="27">
      <formula>MOD(ROW(),2)=0</formula>
    </cfRule>
    <cfRule type="expression" priority="28">
      <formula>MOD(ROW(),2)=0</formula>
    </cfRule>
  </conditionalFormatting>
  <conditionalFormatting sqref="D2">
    <cfRule type="expression" dxfId="101" priority="25">
      <formula>MOD(ROW(),2)=0</formula>
    </cfRule>
    <cfRule type="expression" priority="26">
      <formula>MOD(ROW(),2)=0</formula>
    </cfRule>
  </conditionalFormatting>
  <conditionalFormatting sqref="L2">
    <cfRule type="expression" dxfId="100" priority="24">
      <formula>MOD(ROW(),2)=0</formula>
    </cfRule>
  </conditionalFormatting>
  <conditionalFormatting sqref="A2:A9">
    <cfRule type="expression" dxfId="99" priority="16">
      <formula>MOD(ROW(),2)=0</formula>
    </cfRule>
    <cfRule type="expression" priority="17">
      <formula>MOD(ROW(),2)=0</formula>
    </cfRule>
  </conditionalFormatting>
  <conditionalFormatting sqref="B2">
    <cfRule type="expression" dxfId="98" priority="21">
      <formula>MOD(ROW(),2)=0</formula>
    </cfRule>
  </conditionalFormatting>
  <conditionalFormatting sqref="B2:B9">
    <cfRule type="expression" dxfId="97" priority="19">
      <formula>MOD(ROW(),2)=0</formula>
    </cfRule>
    <cfRule type="expression" priority="20">
      <formula>MOD(ROW(),2)=0</formula>
    </cfRule>
  </conditionalFormatting>
  <conditionalFormatting sqref="A2">
    <cfRule type="expression" dxfId="96" priority="18">
      <formula>MOD(ROW(),2)=0</formula>
    </cfRule>
  </conditionalFormatting>
  <conditionalFormatting sqref="K2:K9">
    <cfRule type="expression" dxfId="95" priority="13">
      <formula>MOD(ROW(),2)=0</formula>
    </cfRule>
    <cfRule type="expression" priority="14">
      <formula>MOD(ROW(),2)=0</formula>
    </cfRule>
  </conditionalFormatting>
  <conditionalFormatting sqref="K2">
    <cfRule type="expression" dxfId="94" priority="15">
      <formula>MOD(ROW(),2)=0</formula>
    </cfRule>
  </conditionalFormatting>
  <conditionalFormatting sqref="N2:N3">
    <cfRule type="expression" dxfId="93" priority="12">
      <formula>MOD(ROW(),2)=0</formula>
    </cfRule>
  </conditionalFormatting>
  <conditionalFormatting sqref="O9 N2:N9">
    <cfRule type="expression" dxfId="92" priority="10">
      <formula>MOD(ROW(),2)=0</formula>
    </cfRule>
    <cfRule type="expression" priority="11">
      <formula>MOD(ROW(),2)=0</formula>
    </cfRule>
  </conditionalFormatting>
  <conditionalFormatting sqref="O2:O8">
    <cfRule type="expression" dxfId="91" priority="8">
      <formula>MOD(ROW(),2)=0</formula>
    </cfRule>
    <cfRule type="expression" priority="9">
      <formula>MOD(ROW(),2)=0</formula>
    </cfRule>
  </conditionalFormatting>
  <conditionalFormatting sqref="P2:P9">
    <cfRule type="expression" dxfId="90" priority="6">
      <formula>MOD(ROW(),2)=0</formula>
    </cfRule>
    <cfRule type="expression" priority="7">
      <formula>MOD(ROW(),2)=0</formula>
    </cfRule>
  </conditionalFormatting>
  <conditionalFormatting sqref="Q2:S9">
    <cfRule type="expression" dxfId="89" priority="3">
      <formula>MOD(ROW(),2)=0</formula>
    </cfRule>
    <cfRule type="expression" priority="4">
      <formula>MOD(ROW(),2)=0</formula>
    </cfRule>
    <cfRule type="expression" dxfId="88" priority="5">
      <formula>MOD(ROW(),2)=0</formula>
    </cfRule>
  </conditionalFormatting>
  <conditionalFormatting sqref="A10:S81">
    <cfRule type="expression" dxfId="87" priority="2">
      <formula>MOD(row,2)=0</formula>
    </cfRule>
  </conditionalFormatting>
  <conditionalFormatting sqref="A10:S168">
    <cfRule type="expression" dxfId="86" priority="1">
      <formula>MOD(ROW(),2)=0</formula>
    </cfRule>
  </conditionalFormatting>
  <hyperlinks>
    <hyperlink ref="M2" r:id="rId1" xr:uid="{00000000-0004-0000-0200-000000000000}"/>
    <hyperlink ref="M3" r:id="rId2" xr:uid="{00000000-0004-0000-0200-000001000000}"/>
    <hyperlink ref="M4" r:id="rId3" xr:uid="{00000000-0004-0000-0200-000002000000}"/>
    <hyperlink ref="M5" r:id="rId4" xr:uid="{00000000-0004-0000-0200-000003000000}"/>
    <hyperlink ref="M6" r:id="rId5" xr:uid="{00000000-0004-0000-0200-000004000000}"/>
    <hyperlink ref="M7" r:id="rId6" xr:uid="{00000000-0004-0000-0200-000005000000}"/>
    <hyperlink ref="M8" r:id="rId7" xr:uid="{00000000-0004-0000-0200-000006000000}"/>
    <hyperlink ref="M9" r:id="rId8" xr:uid="{00000000-0004-0000-0200-000007000000}"/>
    <hyperlink ref="M2" r:id="rId9" xr:uid="{00000000-0004-0000-0200-000008000000}"/>
    <hyperlink ref="M3" r:id="rId10" xr:uid="{00000000-0004-0000-0200-000009000000}"/>
    <hyperlink ref="M4" r:id="rId11" xr:uid="{00000000-0004-0000-0200-00000A000000}"/>
    <hyperlink ref="M5" r:id="rId12" xr:uid="{00000000-0004-0000-0200-00000B000000}"/>
    <hyperlink ref="M6" r:id="rId13" xr:uid="{00000000-0004-0000-0200-00000C000000}"/>
    <hyperlink ref="M7" r:id="rId14" xr:uid="{00000000-0004-0000-0200-00000D000000}"/>
    <hyperlink ref="M8" r:id="rId15" xr:uid="{00000000-0004-0000-0200-00000E000000}"/>
    <hyperlink ref="M9" r:id="rId16" xr:uid="{00000000-0004-0000-0200-00000F000000}"/>
    <hyperlink ref="M2" r:id="rId17" xr:uid="{00000000-0004-0000-0200-000010000000}"/>
    <hyperlink ref="M3" r:id="rId18" xr:uid="{00000000-0004-0000-0200-000011000000}"/>
    <hyperlink ref="M4" r:id="rId19" xr:uid="{00000000-0004-0000-0200-000012000000}"/>
    <hyperlink ref="M5" r:id="rId20" xr:uid="{00000000-0004-0000-0200-000013000000}"/>
    <hyperlink ref="M6" r:id="rId21" xr:uid="{00000000-0004-0000-0200-000014000000}"/>
    <hyperlink ref="M7" r:id="rId22" xr:uid="{00000000-0004-0000-0200-000015000000}"/>
    <hyperlink ref="M8" r:id="rId23" xr:uid="{00000000-0004-0000-0200-000016000000}"/>
    <hyperlink ref="M9" r:id="rId24" xr:uid="{00000000-0004-0000-0200-000017000000}"/>
  </hyperlinks>
  <pageMargins left="0.7" right="0.7" top="0.75" bottom="0.75" header="0.3" footer="0.3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1"/>
  <sheetViews>
    <sheetView tabSelected="1" zoomScale="95" workbookViewId="0">
      <selection activeCell="G13" sqref="G13"/>
    </sheetView>
  </sheetViews>
  <sheetFormatPr defaultRowHeight="14.5" x14ac:dyDescent="0.35"/>
  <cols>
    <col min="1" max="1" width="19" style="28" customWidth="1"/>
    <col min="2" max="2" width="23.36328125" style="28" customWidth="1"/>
    <col min="3" max="3" width="29.6328125" style="28" customWidth="1"/>
    <col min="4" max="4" width="23.7265625" style="28" customWidth="1"/>
    <col min="5" max="5" width="27" style="28" customWidth="1"/>
    <col min="6" max="6" width="26.81640625" style="28" customWidth="1"/>
    <col min="7" max="7" width="22.6328125" style="28" customWidth="1"/>
    <col min="8" max="8" width="29.36328125" style="28" customWidth="1"/>
    <col min="9" max="9" width="30.26953125" style="28" customWidth="1"/>
  </cols>
  <sheetData>
    <row r="1" spans="1:13" ht="53.5" customHeight="1" x14ac:dyDescent="0.35">
      <c r="A1" s="42" t="s">
        <v>136</v>
      </c>
      <c r="B1" s="43"/>
      <c r="C1" s="43"/>
      <c r="D1" s="43"/>
      <c r="E1" s="43"/>
      <c r="F1" s="43"/>
      <c r="G1" s="43"/>
      <c r="H1" s="43"/>
      <c r="I1" s="44"/>
      <c r="J1" s="6"/>
      <c r="K1" s="6"/>
      <c r="L1" s="6"/>
      <c r="M1" s="6"/>
    </row>
    <row r="2" spans="1:13" ht="25.9" customHeight="1" x14ac:dyDescent="0.45">
      <c r="A2" s="2" t="s">
        <v>137</v>
      </c>
      <c r="B2" s="2" t="s">
        <v>2</v>
      </c>
      <c r="C2" s="2" t="s">
        <v>138</v>
      </c>
      <c r="D2" s="5" t="s">
        <v>109</v>
      </c>
      <c r="E2" s="5" t="s">
        <v>110</v>
      </c>
      <c r="F2" s="2" t="s">
        <v>111</v>
      </c>
      <c r="G2" s="2" t="s">
        <v>112</v>
      </c>
      <c r="H2" s="2" t="s">
        <v>113</v>
      </c>
      <c r="I2" s="2" t="s">
        <v>114</v>
      </c>
    </row>
    <row r="3" spans="1:13" ht="14.5" customHeight="1" x14ac:dyDescent="0.35">
      <c r="A3" s="18" t="s">
        <v>14</v>
      </c>
      <c r="B3" s="18" t="s">
        <v>15</v>
      </c>
      <c r="C3" s="23" t="s">
        <v>16</v>
      </c>
      <c r="D3" s="18" t="s">
        <v>15</v>
      </c>
      <c r="E3" s="20">
        <v>7000</v>
      </c>
      <c r="F3" s="20">
        <v>233</v>
      </c>
      <c r="G3" s="15">
        <v>41703</v>
      </c>
      <c r="H3" s="15">
        <v>42802</v>
      </c>
      <c r="I3" s="15">
        <v>42776</v>
      </c>
    </row>
    <row r="4" spans="1:13" ht="14.5" customHeight="1" x14ac:dyDescent="0.35">
      <c r="A4" s="18" t="s">
        <v>24</v>
      </c>
      <c r="B4" s="18" t="s">
        <v>15</v>
      </c>
      <c r="C4" s="23" t="s">
        <v>25</v>
      </c>
      <c r="D4" s="18" t="s">
        <v>115</v>
      </c>
      <c r="E4" s="20">
        <v>10000</v>
      </c>
      <c r="F4" s="20">
        <v>330</v>
      </c>
      <c r="G4" s="15">
        <v>42802</v>
      </c>
      <c r="H4" s="15">
        <v>42803</v>
      </c>
      <c r="I4" s="15">
        <v>42776</v>
      </c>
    </row>
    <row r="5" spans="1:13" ht="14.5" customHeight="1" x14ac:dyDescent="0.35">
      <c r="A5" s="18" t="s">
        <v>31</v>
      </c>
      <c r="B5" s="18" t="s">
        <v>32</v>
      </c>
      <c r="C5" s="23" t="s">
        <v>33</v>
      </c>
      <c r="D5" s="18" t="s">
        <v>116</v>
      </c>
      <c r="E5" s="20">
        <v>5000</v>
      </c>
      <c r="F5" s="20">
        <v>150</v>
      </c>
      <c r="G5" s="15">
        <v>40672</v>
      </c>
      <c r="H5" s="15">
        <v>40673</v>
      </c>
      <c r="I5" s="15">
        <v>42777</v>
      </c>
    </row>
    <row r="6" spans="1:13" ht="14.5" customHeight="1" x14ac:dyDescent="0.35">
      <c r="A6" s="18" t="s">
        <v>39</v>
      </c>
      <c r="B6" s="18" t="s">
        <v>32</v>
      </c>
      <c r="C6" s="23" t="s">
        <v>41</v>
      </c>
      <c r="D6" s="18" t="s">
        <v>116</v>
      </c>
      <c r="E6" s="20">
        <v>1000</v>
      </c>
      <c r="F6" s="20">
        <v>30</v>
      </c>
      <c r="G6" s="15">
        <v>40247</v>
      </c>
      <c r="H6" s="15">
        <v>41709</v>
      </c>
      <c r="I6" s="15">
        <v>42778</v>
      </c>
    </row>
    <row r="7" spans="1:13" ht="14.5" customHeight="1" x14ac:dyDescent="0.35">
      <c r="A7" s="18" t="s">
        <v>46</v>
      </c>
      <c r="B7" s="18" t="s">
        <v>15</v>
      </c>
      <c r="C7" s="23" t="s">
        <v>47</v>
      </c>
      <c r="D7" s="18" t="s">
        <v>115</v>
      </c>
      <c r="E7" s="20">
        <v>9000</v>
      </c>
      <c r="F7" s="20">
        <v>290</v>
      </c>
      <c r="G7" s="15">
        <v>40220</v>
      </c>
      <c r="H7" s="15">
        <v>40586</v>
      </c>
      <c r="I7" s="15">
        <v>42779</v>
      </c>
    </row>
    <row r="8" spans="1:13" ht="14.5" customHeight="1" x14ac:dyDescent="0.35">
      <c r="A8" s="18" t="s">
        <v>52</v>
      </c>
      <c r="B8" s="18" t="s">
        <v>32</v>
      </c>
      <c r="C8" s="23" t="s">
        <v>53</v>
      </c>
      <c r="D8" s="18" t="s">
        <v>116</v>
      </c>
      <c r="E8" s="20">
        <v>2000</v>
      </c>
      <c r="F8" s="20">
        <v>60</v>
      </c>
      <c r="G8" s="15">
        <v>42412</v>
      </c>
      <c r="H8" s="15">
        <v>42413</v>
      </c>
      <c r="I8" s="15">
        <v>42780</v>
      </c>
    </row>
    <row r="9" spans="1:13" ht="14.5" customHeight="1" x14ac:dyDescent="0.35">
      <c r="A9" s="18" t="s">
        <v>58</v>
      </c>
      <c r="B9" s="18" t="s">
        <v>59</v>
      </c>
      <c r="C9" s="23" t="s">
        <v>60</v>
      </c>
      <c r="D9" s="18" t="s">
        <v>116</v>
      </c>
      <c r="E9" s="20">
        <v>4000</v>
      </c>
      <c r="F9" s="20">
        <v>130</v>
      </c>
      <c r="G9" s="15">
        <v>42168</v>
      </c>
      <c r="H9" s="15">
        <v>42169</v>
      </c>
      <c r="I9" s="15">
        <v>42781</v>
      </c>
    </row>
    <row r="10" spans="1:13" x14ac:dyDescent="0.35">
      <c r="A10" t="s">
        <v>65</v>
      </c>
      <c r="B10" t="s">
        <v>66</v>
      </c>
      <c r="C10" t="s">
        <v>67</v>
      </c>
      <c r="D10" t="s">
        <v>72</v>
      </c>
      <c r="E10" t="s">
        <v>124</v>
      </c>
      <c r="F10" t="s">
        <v>125</v>
      </c>
      <c r="G10" t="s">
        <v>126</v>
      </c>
      <c r="H10" t="s">
        <v>127</v>
      </c>
      <c r="I10" t="s">
        <v>72</v>
      </c>
    </row>
    <row r="11" spans="1:13" x14ac:dyDescent="0.35">
      <c r="A11" t="s">
        <v>74</v>
      </c>
      <c r="B11" t="s">
        <v>75</v>
      </c>
      <c r="C11" t="s">
        <v>76</v>
      </c>
      <c r="D11" t="s">
        <v>128</v>
      </c>
      <c r="E11" t="s">
        <v>129</v>
      </c>
      <c r="F11" t="s">
        <v>130</v>
      </c>
      <c r="G11" t="s">
        <v>131</v>
      </c>
      <c r="H11" t="s">
        <v>132</v>
      </c>
      <c r="I11" t="s">
        <v>133</v>
      </c>
    </row>
  </sheetData>
  <mergeCells count="1">
    <mergeCell ref="A1:I1"/>
  </mergeCells>
  <conditionalFormatting sqref="B3 D3:D4">
    <cfRule type="expression" dxfId="85" priority="40">
      <formula>MOD(ROW(),2)=0</formula>
    </cfRule>
  </conditionalFormatting>
  <conditionalFormatting sqref="B3:B9 D3:D9 A10:I10">
    <cfRule type="expression" dxfId="84" priority="38">
      <formula>MOD(ROW(),2)=0</formula>
    </cfRule>
    <cfRule type="expression" priority="39">
      <formula>MOD(ROW(),2)=0</formula>
    </cfRule>
  </conditionalFormatting>
  <conditionalFormatting sqref="E3:E9">
    <cfRule type="expression" dxfId="83" priority="36">
      <formula>MOD(ROW(),2)=0</formula>
    </cfRule>
    <cfRule type="expression" priority="37">
      <formula>MOD(ROW(),2)=0</formula>
    </cfRule>
  </conditionalFormatting>
  <conditionalFormatting sqref="F3:F9">
    <cfRule type="expression" dxfId="82" priority="24">
      <formula>MOD(ROW(),2)=0</formula>
    </cfRule>
    <cfRule type="expression" priority="25">
      <formula>MOD(ROW(),2)=0</formula>
    </cfRule>
  </conditionalFormatting>
  <conditionalFormatting sqref="A3">
    <cfRule type="expression" dxfId="81" priority="23">
      <formula>MOD(ROW(),2)=0</formula>
    </cfRule>
  </conditionalFormatting>
  <conditionalFormatting sqref="A3:A9">
    <cfRule type="expression" dxfId="80" priority="21">
      <formula>MOD(ROW(),2)=0</formula>
    </cfRule>
    <cfRule type="expression" priority="22">
      <formula>MOD(ROW(),2)=0</formula>
    </cfRule>
  </conditionalFormatting>
  <conditionalFormatting sqref="C3">
    <cfRule type="expression" dxfId="79" priority="13">
      <formula>MOD(ROW(),2)=0</formula>
    </cfRule>
  </conditionalFormatting>
  <conditionalFormatting sqref="C3:C9">
    <cfRule type="expression" dxfId="78" priority="11">
      <formula>MOD(ROW(),2)=0</formula>
    </cfRule>
    <cfRule type="expression" priority="12">
      <formula>MOD(ROW(),2)=0</formula>
    </cfRule>
  </conditionalFormatting>
  <conditionalFormatting sqref="G3:I9">
    <cfRule type="expression" dxfId="77" priority="8">
      <formula>MOD(ROW(),2)=0</formula>
    </cfRule>
    <cfRule type="expression" priority="9">
      <formula>MOD(ROW(),2)=0</formula>
    </cfRule>
    <cfRule type="expression" dxfId="76" priority="10">
      <formula>MOD(ROW(),2)=0</formula>
    </cfRule>
  </conditionalFormatting>
  <conditionalFormatting sqref="A20:I55 A19 C19:I19 A10:I18">
    <cfRule type="expression" dxfId="75" priority="1">
      <formula>MOD(ROW(),2)=0</formula>
    </cfRule>
  </conditionalFormatting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3"/>
  <dimension ref="A1:J10"/>
  <sheetViews>
    <sheetView zoomScale="69" workbookViewId="0">
      <selection activeCell="C30" sqref="C30"/>
    </sheetView>
  </sheetViews>
  <sheetFormatPr defaultRowHeight="14.5" x14ac:dyDescent="0.35"/>
  <cols>
    <col min="1" max="8" width="25.6328125" style="28" customWidth="1"/>
    <col min="9" max="9" width="34.81640625" style="28" customWidth="1"/>
    <col min="10" max="10" width="17.26953125" style="28" customWidth="1"/>
  </cols>
  <sheetData>
    <row r="1" spans="1:10" ht="44.25" customHeight="1" x14ac:dyDescent="0.35">
      <c r="A1" s="47" t="s">
        <v>139</v>
      </c>
      <c r="B1" s="46"/>
      <c r="C1" s="46"/>
      <c r="D1" s="46"/>
      <c r="E1" s="46"/>
      <c r="F1" s="46"/>
      <c r="G1" s="46"/>
      <c r="H1" s="46"/>
      <c r="I1" s="48"/>
      <c r="J1" s="27"/>
    </row>
    <row r="2" spans="1:10" ht="28.9" customHeight="1" x14ac:dyDescent="0.35">
      <c r="A2" s="1" t="s">
        <v>137</v>
      </c>
      <c r="B2" s="1" t="s">
        <v>2</v>
      </c>
      <c r="C2" s="1" t="s">
        <v>138</v>
      </c>
      <c r="D2" s="1" t="s">
        <v>140</v>
      </c>
      <c r="E2" s="1" t="s">
        <v>141</v>
      </c>
      <c r="F2" s="1" t="s">
        <v>142</v>
      </c>
      <c r="G2" s="1" t="s">
        <v>143</v>
      </c>
      <c r="H2" s="1" t="s">
        <v>144</v>
      </c>
      <c r="I2" s="26" t="s">
        <v>145</v>
      </c>
      <c r="J2" s="3" t="s">
        <v>146</v>
      </c>
    </row>
    <row r="3" spans="1:10" ht="14.5" customHeight="1" x14ac:dyDescent="0.35">
      <c r="A3" s="18" t="s">
        <v>14</v>
      </c>
      <c r="B3" s="18" t="s">
        <v>15</v>
      </c>
      <c r="C3" s="23" t="s">
        <v>16</v>
      </c>
      <c r="D3" s="18" t="s">
        <v>147</v>
      </c>
      <c r="E3" s="16">
        <v>43739</v>
      </c>
      <c r="F3" s="18" t="s">
        <v>148</v>
      </c>
      <c r="G3" s="18" t="s">
        <v>149</v>
      </c>
      <c r="H3" s="17" t="s">
        <v>150</v>
      </c>
      <c r="I3" s="18" t="s">
        <v>151</v>
      </c>
    </row>
    <row r="4" spans="1:10" ht="14.5" customHeight="1" x14ac:dyDescent="0.35">
      <c r="A4" s="18" t="s">
        <v>24</v>
      </c>
      <c r="B4" s="18" t="s">
        <v>15</v>
      </c>
      <c r="C4" s="23" t="s">
        <v>25</v>
      </c>
      <c r="D4" s="18" t="s">
        <v>152</v>
      </c>
      <c r="E4" s="16">
        <v>43740</v>
      </c>
      <c r="F4" s="18" t="s">
        <v>153</v>
      </c>
      <c r="G4" s="18" t="s">
        <v>154</v>
      </c>
      <c r="H4" s="17" t="s">
        <v>150</v>
      </c>
      <c r="I4" s="18" t="s">
        <v>155</v>
      </c>
      <c r="J4" t="s">
        <v>156</v>
      </c>
    </row>
    <row r="5" spans="1:10" ht="14.5" customHeight="1" x14ac:dyDescent="0.35">
      <c r="A5" s="18" t="s">
        <v>31</v>
      </c>
      <c r="B5" s="18" t="s">
        <v>32</v>
      </c>
      <c r="C5" s="23" t="s">
        <v>33</v>
      </c>
      <c r="D5" s="18" t="s">
        <v>157</v>
      </c>
      <c r="E5" s="16">
        <v>43741</v>
      </c>
      <c r="F5" s="18" t="s">
        <v>158</v>
      </c>
      <c r="G5" s="18" t="s">
        <v>159</v>
      </c>
      <c r="H5" s="17" t="s">
        <v>150</v>
      </c>
      <c r="I5" s="18" t="s">
        <v>160</v>
      </c>
      <c r="J5" t="s">
        <v>156</v>
      </c>
    </row>
    <row r="6" spans="1:10" ht="14.5" customHeight="1" x14ac:dyDescent="0.35">
      <c r="A6" s="18" t="s">
        <v>39</v>
      </c>
      <c r="B6" s="18" t="s">
        <v>40</v>
      </c>
      <c r="C6" s="23" t="s">
        <v>41</v>
      </c>
      <c r="D6" s="18" t="s">
        <v>161</v>
      </c>
      <c r="E6" s="16">
        <v>43742</v>
      </c>
      <c r="F6" s="18" t="s">
        <v>162</v>
      </c>
      <c r="G6" s="18" t="s">
        <v>163</v>
      </c>
      <c r="H6" s="17" t="s">
        <v>150</v>
      </c>
      <c r="I6" s="18" t="s">
        <v>164</v>
      </c>
      <c r="J6" t="s">
        <v>165</v>
      </c>
    </row>
    <row r="7" spans="1:10" ht="14.5" customHeight="1" x14ac:dyDescent="0.35">
      <c r="A7" s="18" t="s">
        <v>46</v>
      </c>
      <c r="B7" s="18" t="s">
        <v>15</v>
      </c>
      <c r="C7" s="23" t="s">
        <v>47</v>
      </c>
      <c r="D7" s="18" t="s">
        <v>166</v>
      </c>
      <c r="E7" s="16">
        <v>43743</v>
      </c>
      <c r="F7" s="18" t="s">
        <v>167</v>
      </c>
      <c r="G7" s="18" t="s">
        <v>168</v>
      </c>
      <c r="H7" s="17" t="s">
        <v>150</v>
      </c>
      <c r="I7" s="18" t="s">
        <v>169</v>
      </c>
    </row>
    <row r="8" spans="1:10" ht="14.5" customHeight="1" x14ac:dyDescent="0.35">
      <c r="A8" s="18" t="s">
        <v>52</v>
      </c>
      <c r="B8" s="18" t="s">
        <v>32</v>
      </c>
      <c r="C8" s="23" t="s">
        <v>53</v>
      </c>
      <c r="D8" s="18" t="s">
        <v>170</v>
      </c>
      <c r="E8" s="16">
        <v>43744</v>
      </c>
      <c r="F8" s="18" t="s">
        <v>148</v>
      </c>
      <c r="G8" s="18" t="s">
        <v>171</v>
      </c>
      <c r="H8" s="17" t="s">
        <v>150</v>
      </c>
      <c r="I8" s="18" t="s">
        <v>172</v>
      </c>
      <c r="J8" t="s">
        <v>165</v>
      </c>
    </row>
    <row r="9" spans="1:10" ht="14.5" customHeight="1" x14ac:dyDescent="0.35">
      <c r="A9" s="18" t="s">
        <v>58</v>
      </c>
      <c r="B9" s="18" t="s">
        <v>59</v>
      </c>
      <c r="C9" s="23" t="s">
        <v>60</v>
      </c>
      <c r="D9" s="18" t="s">
        <v>173</v>
      </c>
      <c r="E9" s="16">
        <v>43745</v>
      </c>
      <c r="F9" s="18" t="s">
        <v>167</v>
      </c>
      <c r="G9" s="18" t="s">
        <v>174</v>
      </c>
      <c r="H9" s="17" t="s">
        <v>150</v>
      </c>
      <c r="I9" s="18" t="s">
        <v>175</v>
      </c>
    </row>
    <row r="10" spans="1:10" x14ac:dyDescent="0.35">
      <c r="A10" t="s">
        <v>176</v>
      </c>
      <c r="B10" t="s">
        <v>75</v>
      </c>
      <c r="C10" t="s">
        <v>76</v>
      </c>
      <c r="D10" t="s">
        <v>177</v>
      </c>
      <c r="E10" t="s">
        <v>178</v>
      </c>
      <c r="F10" t="s">
        <v>167</v>
      </c>
      <c r="G10" t="s">
        <v>179</v>
      </c>
      <c r="H10" t="s">
        <v>180</v>
      </c>
      <c r="I10" t="s">
        <v>181</v>
      </c>
      <c r="J10" t="s">
        <v>165</v>
      </c>
    </row>
  </sheetData>
  <mergeCells count="1">
    <mergeCell ref="A1:I1"/>
  </mergeCells>
  <conditionalFormatting sqref="A2:A9 A1:I1 C2 F2:I9">
    <cfRule type="expression" dxfId="74" priority="20">
      <formula>MOD(ROW(),2)=0</formula>
    </cfRule>
    <cfRule type="expression" priority="21">
      <formula>MOD(ROW(),2)=0</formula>
    </cfRule>
  </conditionalFormatting>
  <conditionalFormatting sqref="C3">
    <cfRule type="expression" dxfId="73" priority="16">
      <formula>MOD(ROW(),2)=0</formula>
    </cfRule>
  </conditionalFormatting>
  <conditionalFormatting sqref="C3:C9">
    <cfRule type="expression" dxfId="72" priority="14">
      <formula>MOD(ROW(),2)=0</formula>
    </cfRule>
    <cfRule type="expression" priority="15">
      <formula>MOD(ROW(),2)=0</formula>
    </cfRule>
  </conditionalFormatting>
  <conditionalFormatting sqref="B2:B9">
    <cfRule type="expression" dxfId="71" priority="12">
      <formula>MOD(ROW(),2)=0</formula>
    </cfRule>
    <cfRule type="expression" priority="13">
      <formula>MOD(ROW(),2)=0</formula>
    </cfRule>
  </conditionalFormatting>
  <conditionalFormatting sqref="D2:E9">
    <cfRule type="expression" dxfId="70" priority="10">
      <formula>MOD(ROW(),2)=0</formula>
    </cfRule>
    <cfRule type="expression" priority="11">
      <formula>MOD(ROW(),2)=0</formula>
    </cfRule>
  </conditionalFormatting>
  <conditionalFormatting sqref="A10:I208">
    <cfRule type="expression" dxfId="69" priority="3">
      <formula>MOD(ROW(),2)=0</formula>
    </cfRule>
  </conditionalFormatting>
  <conditionalFormatting sqref="A10:I330 J3:J329">
    <cfRule type="expression" dxfId="68" priority="2">
      <formula>MOD(ROW(),2)=0</formula>
    </cfRule>
  </conditionalFormatting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0"/>
  <sheetViews>
    <sheetView zoomScale="68" workbookViewId="0">
      <selection activeCell="E2" sqref="E2"/>
    </sheetView>
  </sheetViews>
  <sheetFormatPr defaultRowHeight="14.5" x14ac:dyDescent="0.35"/>
  <cols>
    <col min="1" max="1" width="18" style="28" customWidth="1"/>
    <col min="2" max="2" width="18.36328125" style="28" customWidth="1"/>
    <col min="3" max="3" width="22" style="28" customWidth="1"/>
    <col min="4" max="4" width="23.36328125" style="28" customWidth="1"/>
    <col min="5" max="5" width="24.7265625" style="28" customWidth="1"/>
    <col min="6" max="6" width="20.7265625" style="28" customWidth="1"/>
    <col min="7" max="7" width="23" style="28" customWidth="1"/>
    <col min="8" max="8" width="50.7265625" style="28" customWidth="1"/>
  </cols>
  <sheetData>
    <row r="1" spans="1:8" ht="36" customHeight="1" x14ac:dyDescent="0.35">
      <c r="A1" s="49" t="s">
        <v>182</v>
      </c>
      <c r="B1" s="43"/>
      <c r="C1" s="43"/>
      <c r="D1" s="43"/>
      <c r="E1" s="43"/>
      <c r="F1" s="43"/>
      <c r="G1" s="43"/>
      <c r="H1" s="43"/>
    </row>
    <row r="2" spans="1:8" ht="31.9" customHeight="1" x14ac:dyDescent="0.45">
      <c r="A2" s="2" t="s">
        <v>1</v>
      </c>
      <c r="B2" s="2" t="s">
        <v>2</v>
      </c>
      <c r="C2" s="2" t="s">
        <v>183</v>
      </c>
      <c r="D2" s="2" t="s">
        <v>184</v>
      </c>
      <c r="E2" s="2" t="s">
        <v>185</v>
      </c>
      <c r="F2" s="2" t="s">
        <v>140</v>
      </c>
      <c r="G2" s="2" t="s">
        <v>186</v>
      </c>
      <c r="H2" s="2" t="s">
        <v>187</v>
      </c>
    </row>
    <row r="3" spans="1:8" ht="14.5" customHeight="1" x14ac:dyDescent="0.35">
      <c r="A3" s="18" t="s">
        <v>14</v>
      </c>
      <c r="B3" s="18" t="s">
        <v>15</v>
      </c>
      <c r="C3" s="23" t="s">
        <v>16</v>
      </c>
      <c r="D3">
        <v>22</v>
      </c>
      <c r="E3">
        <v>15</v>
      </c>
      <c r="F3" s="15" t="s">
        <v>170</v>
      </c>
      <c r="G3" s="23">
        <v>2019</v>
      </c>
      <c r="H3" s="18"/>
    </row>
    <row r="4" spans="1:8" ht="14.5" customHeight="1" x14ac:dyDescent="0.35">
      <c r="A4" s="18" t="s">
        <v>24</v>
      </c>
      <c r="B4" s="18" t="s">
        <v>15</v>
      </c>
      <c r="C4" s="23" t="s">
        <v>25</v>
      </c>
      <c r="D4">
        <v>22</v>
      </c>
      <c r="E4">
        <v>16</v>
      </c>
      <c r="F4" s="15" t="s">
        <v>170</v>
      </c>
      <c r="G4" s="23">
        <v>2019</v>
      </c>
      <c r="H4" s="18"/>
    </row>
    <row r="5" spans="1:8" ht="14.5" customHeight="1" x14ac:dyDescent="0.35">
      <c r="A5" s="18" t="s">
        <v>31</v>
      </c>
      <c r="B5" s="18" t="s">
        <v>32</v>
      </c>
      <c r="C5" s="23" t="s">
        <v>33</v>
      </c>
      <c r="D5">
        <v>22</v>
      </c>
      <c r="E5">
        <v>17</v>
      </c>
      <c r="F5" s="15" t="s">
        <v>170</v>
      </c>
      <c r="G5" s="23">
        <v>2019</v>
      </c>
      <c r="H5" s="18" t="s">
        <v>188</v>
      </c>
    </row>
    <row r="6" spans="1:8" ht="14.5" customHeight="1" x14ac:dyDescent="0.35">
      <c r="A6" s="18" t="s">
        <v>39</v>
      </c>
      <c r="B6" s="18" t="s">
        <v>40</v>
      </c>
      <c r="C6" s="23" t="s">
        <v>41</v>
      </c>
      <c r="D6">
        <v>22</v>
      </c>
      <c r="E6">
        <v>18</v>
      </c>
      <c r="F6" s="15" t="s">
        <v>170</v>
      </c>
      <c r="G6" s="23">
        <v>2019</v>
      </c>
      <c r="H6" s="18" t="s">
        <v>188</v>
      </c>
    </row>
    <row r="7" spans="1:8" ht="14.5" customHeight="1" x14ac:dyDescent="0.35">
      <c r="A7" s="18" t="s">
        <v>46</v>
      </c>
      <c r="B7" s="18" t="s">
        <v>15</v>
      </c>
      <c r="C7" s="23" t="s">
        <v>47</v>
      </c>
      <c r="D7">
        <v>22</v>
      </c>
      <c r="E7">
        <v>19</v>
      </c>
      <c r="F7" s="15" t="s">
        <v>170</v>
      </c>
      <c r="G7" s="23">
        <v>2019</v>
      </c>
      <c r="H7" s="18"/>
    </row>
    <row r="8" spans="1:8" ht="14.5" customHeight="1" x14ac:dyDescent="0.35">
      <c r="A8" s="18" t="s">
        <v>52</v>
      </c>
      <c r="B8" s="18" t="s">
        <v>32</v>
      </c>
      <c r="C8" s="23" t="s">
        <v>53</v>
      </c>
      <c r="D8">
        <v>22</v>
      </c>
      <c r="E8">
        <v>20</v>
      </c>
      <c r="F8" s="15" t="s">
        <v>170</v>
      </c>
      <c r="G8" s="23">
        <v>2019</v>
      </c>
      <c r="H8" s="18"/>
    </row>
    <row r="9" spans="1:8" ht="14.5" customHeight="1" x14ac:dyDescent="0.35">
      <c r="A9" s="18" t="s">
        <v>58</v>
      </c>
      <c r="B9" s="18" t="s">
        <v>59</v>
      </c>
      <c r="C9" s="23" t="s">
        <v>60</v>
      </c>
      <c r="D9">
        <v>22</v>
      </c>
      <c r="E9">
        <v>21</v>
      </c>
      <c r="F9" s="15" t="s">
        <v>170</v>
      </c>
      <c r="G9" s="23">
        <v>2019</v>
      </c>
      <c r="H9" s="18"/>
    </row>
    <row r="10" spans="1:8" ht="14.5" customHeight="1" x14ac:dyDescent="0.35">
      <c r="A10" s="18" t="s">
        <v>117</v>
      </c>
      <c r="B10" s="18" t="s">
        <v>118</v>
      </c>
      <c r="C10" s="23" t="s">
        <v>102</v>
      </c>
      <c r="D10">
        <v>22</v>
      </c>
      <c r="E10">
        <v>22</v>
      </c>
      <c r="F10" s="15" t="s">
        <v>170</v>
      </c>
      <c r="G10" s="23">
        <v>2019</v>
      </c>
      <c r="H10" s="18"/>
    </row>
  </sheetData>
  <mergeCells count="1">
    <mergeCell ref="A1:H1"/>
  </mergeCells>
  <conditionalFormatting sqref="C3 H3:H10">
    <cfRule type="expression" dxfId="67" priority="29">
      <formula>MOD(ROW(),2)=0</formula>
    </cfRule>
  </conditionalFormatting>
  <conditionalFormatting sqref="C3:C10 H3:H10">
    <cfRule type="expression" dxfId="66" priority="27">
      <formula>MOD(ROW(),2)=0</formula>
    </cfRule>
    <cfRule type="expression" priority="28">
      <formula>MOD(ROW(),2)=0</formula>
    </cfRule>
  </conditionalFormatting>
  <conditionalFormatting sqref="E3:E10">
    <cfRule type="expression" dxfId="65" priority="23">
      <formula>MOD(ROW(),2)=0</formula>
    </cfRule>
    <cfRule type="expression" priority="24">
      <formula>MOD(ROW(),2)=0</formula>
    </cfRule>
  </conditionalFormatting>
  <conditionalFormatting sqref="F3:G10">
    <cfRule type="expression" dxfId="64" priority="20">
      <formula>MOD(ROW(),2)=0</formula>
    </cfRule>
    <cfRule type="expression" priority="21">
      <formula>MOD(ROW(),2)=0</formula>
    </cfRule>
    <cfRule type="expression" dxfId="63" priority="22">
      <formula>MOD(ROW(),2)=0</formula>
    </cfRule>
  </conditionalFormatting>
  <conditionalFormatting sqref="D3:D10">
    <cfRule type="expression" dxfId="62" priority="16">
      <formula>MOD(ROW(),2)=0</formula>
    </cfRule>
    <cfRule type="expression" priority="17">
      <formula>MOD(ROW(),2)=0</formula>
    </cfRule>
  </conditionalFormatting>
  <conditionalFormatting sqref="A3:A10">
    <cfRule type="expression" dxfId="61" priority="7">
      <formula>MOD(ROW(),2)=0</formula>
    </cfRule>
    <cfRule type="expression" priority="8">
      <formula>MOD(ROW(),2)=0</formula>
    </cfRule>
  </conditionalFormatting>
  <conditionalFormatting sqref="B3">
    <cfRule type="expression" dxfId="60" priority="12">
      <formula>MOD(ROW(),2)=0</formula>
    </cfRule>
  </conditionalFormatting>
  <conditionalFormatting sqref="B3:B10">
    <cfRule type="expression" dxfId="59" priority="10">
      <formula>MOD(ROW(),2)=0</formula>
    </cfRule>
    <cfRule type="expression" priority="11">
      <formula>MOD(ROW(),2)=0</formula>
    </cfRule>
  </conditionalFormatting>
  <conditionalFormatting sqref="A3">
    <cfRule type="expression" dxfId="58" priority="9">
      <formula>MOD(ROW(),2)=0</formula>
    </cfRule>
  </conditionalFormatting>
  <conditionalFormatting sqref="A11:H119">
    <cfRule type="expression" dxfId="57" priority="1">
      <formula>MOD(ROW(),2)=0</formula>
    </cfRule>
  </conditionalFormatting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30F2B-AA97-4B74-9A0F-3CDF1005254B}">
  <dimension ref="A1"/>
  <sheetViews>
    <sheetView workbookViewId="0">
      <selection activeCell="A2" sqref="A2"/>
    </sheetView>
  </sheetViews>
  <sheetFormatPr defaultRowHeight="14.5" x14ac:dyDescent="0.3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134"/>
  <sheetViews>
    <sheetView showGridLines="0" topLeftCell="E5" zoomScale="107" zoomScaleNormal="40" workbookViewId="0">
      <selection activeCell="N25" sqref="M23:N25"/>
    </sheetView>
  </sheetViews>
  <sheetFormatPr defaultRowHeight="14.5" x14ac:dyDescent="0.35"/>
  <cols>
    <col min="1" max="1" width="10.81640625" style="28" customWidth="1"/>
    <col min="2" max="2" width="10.6328125" style="28" customWidth="1"/>
    <col min="3" max="3" width="25" style="28" customWidth="1"/>
    <col min="4" max="4" width="23.6328125" style="28" customWidth="1"/>
    <col min="5" max="5" width="15.36328125" style="28" customWidth="1"/>
    <col min="6" max="6" width="5.6328125" style="28" customWidth="1"/>
    <col min="7" max="7" width="7" style="28" customWidth="1"/>
    <col min="8" max="8" width="5.36328125" style="28" customWidth="1"/>
    <col min="9" max="9" width="4.36328125" style="28" customWidth="1"/>
    <col min="10" max="10" width="7.6328125" style="28" customWidth="1"/>
    <col min="11" max="11" width="9.26953125" style="28" customWidth="1"/>
    <col min="12" max="12" width="16.7265625" style="28" customWidth="1"/>
    <col min="13" max="13" width="12" style="28" customWidth="1"/>
    <col min="15" max="15" width="5.90625" style="28" customWidth="1"/>
    <col min="16" max="17" width="7.08984375" style="28" customWidth="1"/>
    <col min="18" max="18" width="10.6328125" style="28" customWidth="1"/>
    <col min="19" max="19" width="29.453125" style="28" customWidth="1"/>
    <col min="20" max="20" width="13.81640625" style="28" customWidth="1"/>
    <col min="21" max="21" width="13.08984375" style="28" customWidth="1"/>
    <col min="22" max="23" width="8.08984375" style="28" customWidth="1"/>
    <col min="24" max="24" width="8.7265625" style="28" customWidth="1"/>
    <col min="25" max="25" width="15.08984375" style="28" customWidth="1"/>
    <col min="26" max="26" width="6.36328125" style="28" customWidth="1"/>
    <col min="27" max="27" width="21.1796875" style="28" bestFit="1" customWidth="1"/>
  </cols>
  <sheetData>
    <row r="1" spans="1:27" ht="28.9" customHeight="1" x14ac:dyDescent="0.35">
      <c r="A1" s="3"/>
      <c r="B1" s="3" t="s">
        <v>4</v>
      </c>
      <c r="C1" s="3" t="s">
        <v>189</v>
      </c>
      <c r="D1" s="3" t="s">
        <v>190</v>
      </c>
      <c r="E1" s="3" t="s">
        <v>191</v>
      </c>
      <c r="F1" s="3" t="s">
        <v>148</v>
      </c>
      <c r="G1" s="3" t="s">
        <v>153</v>
      </c>
      <c r="H1" s="19" t="s">
        <v>158</v>
      </c>
      <c r="I1" s="19" t="s">
        <v>162</v>
      </c>
      <c r="J1" s="19" t="s">
        <v>167</v>
      </c>
      <c r="K1" s="19" t="s">
        <v>2</v>
      </c>
      <c r="L1" s="19" t="s">
        <v>192</v>
      </c>
      <c r="M1" s="19" t="s">
        <v>193</v>
      </c>
      <c r="N1" s="19" t="s">
        <v>194</v>
      </c>
      <c r="O1" s="19" t="s">
        <v>195</v>
      </c>
      <c r="P1" s="19" t="s">
        <v>196</v>
      </c>
      <c r="Q1" s="19" t="s">
        <v>197</v>
      </c>
      <c r="R1" s="31" t="s">
        <v>2</v>
      </c>
      <c r="S1" t="s">
        <v>198</v>
      </c>
      <c r="T1" s="38" t="s">
        <v>199</v>
      </c>
      <c r="U1" s="38" t="s">
        <v>200</v>
      </c>
      <c r="V1" s="38" t="s">
        <v>201</v>
      </c>
      <c r="W1" s="38" t="s">
        <v>202</v>
      </c>
      <c r="X1" s="38" t="s">
        <v>203</v>
      </c>
      <c r="Y1" s="38" t="s">
        <v>204</v>
      </c>
    </row>
    <row r="2" spans="1:27" ht="15.75" customHeight="1" x14ac:dyDescent="0.35">
      <c r="A2" s="9" t="s">
        <v>14</v>
      </c>
      <c r="B2" t="str">
        <f t="shared" ref="B2:B9" si="0">VLOOKUP(A2,tablesex,4,FALSE)</f>
        <v xml:space="preserve">Male </v>
      </c>
      <c r="C2">
        <f>COUNTIF(B2:B30,"Female")</f>
        <v>4</v>
      </c>
      <c r="D2">
        <f>COUNTIF(B2:B40,"Male")</f>
        <v>2</v>
      </c>
      <c r="E2" t="str">
        <f>VLOOKUP(A2,tableav,6,FALSE)</f>
        <v>Sick</v>
      </c>
      <c r="F2">
        <f>COUNTIF(E2:E38,"Sick")</f>
        <v>2</v>
      </c>
      <c r="G2">
        <f>COUNTIF(E2:E36,"Maternity")</f>
        <v>1</v>
      </c>
      <c r="H2">
        <f>COUNTIF(E2:E44,"Paternity")</f>
        <v>1</v>
      </c>
      <c r="I2">
        <f>COUNTIF(E2:E64,"Other")</f>
        <v>1</v>
      </c>
      <c r="J2">
        <f>COUNTIF(E2:E58,"Vacation")</f>
        <v>2</v>
      </c>
      <c r="K2" t="str">
        <f t="shared" ref="K2:K9" si="1">VLOOKUP(A2,tabsalary,2,FALSE)</f>
        <v>Instructor</v>
      </c>
      <c r="L2" s="33">
        <f t="shared" ref="L2:L9" si="2">VLOOKUP(A2,tabsalary,5,FALSE)</f>
        <v>7000</v>
      </c>
      <c r="M2" s="39">
        <f t="shared" ref="M2:M9" si="3">VLOOKUP(A2,tablebirth,6,FALSE)</f>
        <v>29286</v>
      </c>
      <c r="N2" s="41">
        <f t="shared" ref="N2:N9" si="4">(today - M2) / 365</f>
        <v>39.4</v>
      </c>
      <c r="O2" s="29">
        <f>COUNTIFS(N2:N60,"&gt;=21",N2:N60,"&lt;=30")</f>
        <v>2</v>
      </c>
      <c r="P2">
        <f>COUNTIFS(N2:N60,"&gt;=30",N2:N60,"&lt;=40")</f>
        <v>5</v>
      </c>
      <c r="Q2">
        <f>COUNTIFS(N2:N60,"&gt;=41",N2:N60,"&lt;=55")</f>
        <v>1</v>
      </c>
      <c r="R2" s="25" t="s">
        <v>32</v>
      </c>
      <c r="S2" s="32">
        <v>2666.666666666667</v>
      </c>
      <c r="T2" s="39">
        <f t="shared" ref="T2:T9" si="5">VLOOKUP(A2,tablejoin,7,FALSE)</f>
        <v>41703</v>
      </c>
      <c r="U2" s="32">
        <f t="shared" ref="U2:U9" si="6">DATEDIF(T2,today,"y")</f>
        <v>5</v>
      </c>
      <c r="V2">
        <f>COUNTIFS(U2:U60,"&gt;=1",U2:U60,"&lt;=2")</f>
        <v>2</v>
      </c>
      <c r="W2">
        <f>COUNTIFS(U2:U60,"&gt;=3",U2:U60,"&lt;=5")</f>
        <v>3</v>
      </c>
      <c r="X2">
        <f>COUNTIFS(U2:U60,"&gt;=5",U2:U60,"&lt;=9")</f>
        <v>4</v>
      </c>
      <c r="Y2">
        <f>COUNTIF(U2:U60,"&gt;9")</f>
        <v>0</v>
      </c>
    </row>
    <row r="3" spans="1:27" ht="15.75" customHeight="1" x14ac:dyDescent="0.35">
      <c r="A3" s="18" t="s">
        <v>24</v>
      </c>
      <c r="B3" t="str">
        <f t="shared" si="0"/>
        <v>Female</v>
      </c>
      <c r="E3" t="str">
        <f t="shared" ref="E3:E8" si="7">VLOOKUP(A3,tablelev,6,FALSE)</f>
        <v>Maternity</v>
      </c>
      <c r="K3" t="str">
        <f t="shared" si="1"/>
        <v>Instructor</v>
      </c>
      <c r="L3" s="33">
        <f t="shared" si="2"/>
        <v>10000</v>
      </c>
      <c r="M3" s="39">
        <f t="shared" si="3"/>
        <v>32849</v>
      </c>
      <c r="N3" s="36">
        <f t="shared" si="4"/>
        <v>29.638356164383563</v>
      </c>
      <c r="R3" s="25" t="s">
        <v>15</v>
      </c>
      <c r="S3" s="32">
        <v>8666.6666666666661</v>
      </c>
      <c r="T3" s="39">
        <f t="shared" si="5"/>
        <v>42802</v>
      </c>
      <c r="U3" s="32">
        <f t="shared" si="6"/>
        <v>2</v>
      </c>
    </row>
    <row r="4" spans="1:27" ht="15.75" customHeight="1" x14ac:dyDescent="0.35">
      <c r="A4" s="18" t="s">
        <v>31</v>
      </c>
      <c r="B4" t="str">
        <f t="shared" si="0"/>
        <v>Male</v>
      </c>
      <c r="E4" t="str">
        <f t="shared" si="7"/>
        <v>Paternity</v>
      </c>
      <c r="K4" t="str">
        <f t="shared" si="1"/>
        <v>Accountant</v>
      </c>
      <c r="L4" s="33">
        <f t="shared" si="2"/>
        <v>5000</v>
      </c>
      <c r="M4" s="39">
        <f t="shared" si="3"/>
        <v>29959</v>
      </c>
      <c r="N4" s="36">
        <f t="shared" si="4"/>
        <v>37.556164383561644</v>
      </c>
      <c r="R4" s="25" t="s">
        <v>59</v>
      </c>
      <c r="S4" s="32">
        <v>4000</v>
      </c>
      <c r="T4" s="39">
        <f t="shared" si="5"/>
        <v>40672</v>
      </c>
      <c r="U4" s="32">
        <f t="shared" si="6"/>
        <v>8</v>
      </c>
    </row>
    <row r="5" spans="1:27" ht="15.75" customHeight="1" x14ac:dyDescent="0.35">
      <c r="A5" s="18" t="s">
        <v>39</v>
      </c>
      <c r="B5" t="str">
        <f t="shared" si="0"/>
        <v>Male</v>
      </c>
      <c r="E5" t="str">
        <f t="shared" si="7"/>
        <v>Other</v>
      </c>
      <c r="K5" t="str">
        <f t="shared" si="1"/>
        <v>Accountant</v>
      </c>
      <c r="L5" s="33">
        <f t="shared" si="2"/>
        <v>1000</v>
      </c>
      <c r="M5" s="39">
        <f t="shared" si="3"/>
        <v>30842</v>
      </c>
      <c r="N5" s="36">
        <f t="shared" si="4"/>
        <v>35.136986301369866</v>
      </c>
      <c r="R5" s="25" t="s">
        <v>205</v>
      </c>
      <c r="S5" s="32">
        <v>5428.5714285714284</v>
      </c>
      <c r="T5" s="39">
        <f t="shared" si="5"/>
        <v>40247</v>
      </c>
      <c r="U5" s="32">
        <f t="shared" si="6"/>
        <v>9</v>
      </c>
    </row>
    <row r="6" spans="1:27" ht="15.75" customHeight="1" x14ac:dyDescent="0.35">
      <c r="A6" s="18" t="s">
        <v>46</v>
      </c>
      <c r="B6" t="str">
        <f t="shared" si="0"/>
        <v xml:space="preserve">Male </v>
      </c>
      <c r="E6" t="str">
        <f t="shared" si="7"/>
        <v>Vacation</v>
      </c>
      <c r="K6" t="str">
        <f t="shared" si="1"/>
        <v>Instructor</v>
      </c>
      <c r="L6" s="33">
        <f t="shared" si="2"/>
        <v>9000</v>
      </c>
      <c r="M6" s="39">
        <f t="shared" si="3"/>
        <v>28620</v>
      </c>
      <c r="N6" s="36">
        <f t="shared" si="4"/>
        <v>41.224657534246575</v>
      </c>
      <c r="T6" s="39">
        <f t="shared" si="5"/>
        <v>40220</v>
      </c>
      <c r="U6" s="32">
        <f t="shared" si="6"/>
        <v>9</v>
      </c>
    </row>
    <row r="7" spans="1:27" ht="15.75" customHeight="1" x14ac:dyDescent="0.35">
      <c r="A7" s="18" t="s">
        <v>52</v>
      </c>
      <c r="B7" t="str">
        <f t="shared" si="0"/>
        <v>Female</v>
      </c>
      <c r="E7" t="str">
        <f t="shared" si="7"/>
        <v>Sick</v>
      </c>
      <c r="K7" t="str">
        <f t="shared" si="1"/>
        <v>Accountant</v>
      </c>
      <c r="L7" s="33">
        <f t="shared" si="2"/>
        <v>2000</v>
      </c>
      <c r="M7" s="39">
        <f t="shared" si="3"/>
        <v>32609</v>
      </c>
      <c r="N7" s="36">
        <f t="shared" si="4"/>
        <v>30.295890410958904</v>
      </c>
      <c r="T7" s="39">
        <f t="shared" si="5"/>
        <v>42412</v>
      </c>
      <c r="U7" s="32">
        <f t="shared" si="6"/>
        <v>3</v>
      </c>
      <c r="AA7" s="32"/>
    </row>
    <row r="8" spans="1:27" ht="15.75" customHeight="1" x14ac:dyDescent="0.35">
      <c r="A8" s="18" t="s">
        <v>58</v>
      </c>
      <c r="B8" t="str">
        <f t="shared" si="0"/>
        <v>Female</v>
      </c>
      <c r="E8" t="str">
        <f t="shared" si="7"/>
        <v>Vacation</v>
      </c>
      <c r="K8" t="str">
        <f t="shared" si="1"/>
        <v>Secretory</v>
      </c>
      <c r="L8" s="33">
        <f t="shared" si="2"/>
        <v>4000</v>
      </c>
      <c r="M8" s="39">
        <f t="shared" si="3"/>
        <v>32701</v>
      </c>
      <c r="N8" s="36">
        <f t="shared" si="4"/>
        <v>30.043835616438358</v>
      </c>
      <c r="T8" s="39">
        <f t="shared" si="5"/>
        <v>42168</v>
      </c>
      <c r="U8" s="32">
        <f t="shared" si="6"/>
        <v>4</v>
      </c>
    </row>
    <row r="9" spans="1:27" x14ac:dyDescent="0.35">
      <c r="A9" t="s">
        <v>65</v>
      </c>
      <c r="B9" t="str">
        <f t="shared" si="0"/>
        <v>Female</v>
      </c>
      <c r="K9" t="str">
        <f t="shared" si="1"/>
        <v>Librarian</v>
      </c>
      <c r="L9" s="33" t="str">
        <f t="shared" si="2"/>
        <v>2000</v>
      </c>
      <c r="M9" s="39">
        <f t="shared" si="3"/>
        <v>34064</v>
      </c>
      <c r="N9" s="36">
        <f t="shared" si="4"/>
        <v>26.30958904109589</v>
      </c>
      <c r="T9" s="40" t="str">
        <f t="shared" si="5"/>
        <v>4/7/2018</v>
      </c>
      <c r="U9" s="32">
        <f t="shared" si="6"/>
        <v>1</v>
      </c>
    </row>
    <row r="10" spans="1:27" x14ac:dyDescent="0.35">
      <c r="N10" s="30"/>
      <c r="T10" s="39"/>
    </row>
    <row r="11" spans="1:27" x14ac:dyDescent="0.35">
      <c r="N11" s="30"/>
    </row>
    <row r="12" spans="1:27" x14ac:dyDescent="0.35">
      <c r="N12" s="30"/>
      <c r="T12" s="37"/>
    </row>
    <row r="14" spans="1:27" x14ac:dyDescent="0.35">
      <c r="T14" s="37"/>
    </row>
    <row r="132" spans="1:21" x14ac:dyDescent="0.35">
      <c r="U132" s="34">
        <v>43667</v>
      </c>
    </row>
    <row r="133" spans="1:21" x14ac:dyDescent="0.35">
      <c r="A133" t="s">
        <v>74</v>
      </c>
    </row>
    <row r="134" spans="1:21" x14ac:dyDescent="0.35">
      <c r="A134" t="s">
        <v>134</v>
      </c>
    </row>
  </sheetData>
  <conditionalFormatting sqref="E1:G8 H9:K207 L2:O24 A10:N162 B2:N9 P115:AG115 P2:S114 P116:S132">
    <cfRule type="expression" dxfId="56" priority="71">
      <formula>MOD(ROW(),2)=0</formula>
    </cfRule>
  </conditionalFormatting>
  <conditionalFormatting sqref="E2:E9">
    <cfRule type="expression" dxfId="55" priority="69">
      <formula>MOD(ROW(),2)=0</formula>
    </cfRule>
  </conditionalFormatting>
  <conditionalFormatting sqref="H1:K1">
    <cfRule type="expression" dxfId="54" priority="68">
      <formula>MOD(ROW(),2)=0</formula>
    </cfRule>
  </conditionalFormatting>
  <conditionalFormatting sqref="N2:N12">
    <cfRule type="expression" dxfId="53" priority="56">
      <formula>MOD(ROW(),2)=0</formula>
    </cfRule>
  </conditionalFormatting>
  <conditionalFormatting sqref="L1">
    <cfRule type="expression" dxfId="52" priority="62">
      <formula>MOD(ROW(),2)=0</formula>
    </cfRule>
  </conditionalFormatting>
  <conditionalFormatting sqref="L2:L10">
    <cfRule type="expression" dxfId="51" priority="60">
      <formula>MOD(ROW(),2)=0</formula>
    </cfRule>
  </conditionalFormatting>
  <conditionalFormatting sqref="M1">
    <cfRule type="expression" dxfId="50" priority="59">
      <formula>MOD(ROW(),2)=0</formula>
    </cfRule>
  </conditionalFormatting>
  <conditionalFormatting sqref="M2:M9">
    <cfRule type="expression" dxfId="49" priority="58">
      <formula>MOD(ROW(),2)=0</formula>
    </cfRule>
  </conditionalFormatting>
  <conditionalFormatting sqref="N1">
    <cfRule type="expression" dxfId="48" priority="57">
      <formula>MOD(ROW(),2)=0</formula>
    </cfRule>
  </conditionalFormatting>
  <conditionalFormatting sqref="O2">
    <cfRule type="expression" dxfId="47" priority="55">
      <formula>MOD(ROW(),2)=0</formula>
    </cfRule>
  </conditionalFormatting>
  <conditionalFormatting sqref="O1">
    <cfRule type="expression" dxfId="46" priority="54">
      <formula>MOD(ROW(),2)=0</formula>
    </cfRule>
  </conditionalFormatting>
  <conditionalFormatting sqref="O25:O106">
    <cfRule type="expression" dxfId="45" priority="51">
      <formula>MOD(ROW(),2)=0</formula>
    </cfRule>
  </conditionalFormatting>
  <conditionalFormatting sqref="A2:A8">
    <cfRule type="expression" dxfId="44" priority="48">
      <formula>MOD(ROW(),2)=0</formula>
    </cfRule>
    <cfRule type="expression" priority="49">
      <formula>MOD(ROW(),2)=0</formula>
    </cfRule>
  </conditionalFormatting>
  <conditionalFormatting sqref="A2">
    <cfRule type="expression" dxfId="43" priority="50">
      <formula>MOD(ROW(),2)=0</formula>
    </cfRule>
  </conditionalFormatting>
  <conditionalFormatting sqref="A9">
    <cfRule type="expression" dxfId="42" priority="47">
      <formula>MOD(ROW(),2)=0</formula>
    </cfRule>
  </conditionalFormatting>
  <conditionalFormatting sqref="P1">
    <cfRule type="expression" dxfId="41" priority="46">
      <formula>MOD(ROW(),2)=0</formula>
    </cfRule>
  </conditionalFormatting>
  <conditionalFormatting sqref="Q1">
    <cfRule type="expression" dxfId="40" priority="43">
      <formula>MOD(ROW(),2)=0</formula>
    </cfRule>
  </conditionalFormatting>
  <conditionalFormatting sqref="O107:O133">
    <cfRule type="expression" dxfId="39" priority="39">
      <formula>MOD(ROW(),2)=0</formula>
    </cfRule>
  </conditionalFormatting>
  <conditionalFormatting sqref="A134:S206">
    <cfRule type="expression" dxfId="38" priority="38">
      <formula>MOD(ROW(),2)=0</formula>
    </cfRule>
  </conditionalFormatting>
  <conditionalFormatting sqref="T16">
    <cfRule type="expression" dxfId="37" priority="37">
      <formula>MOD(ROW(),2)=0</formula>
    </cfRule>
  </conditionalFormatting>
  <conditionalFormatting sqref="T19">
    <cfRule type="expression" dxfId="36" priority="35">
      <formula>MOD(ROW(),2)=0</formula>
    </cfRule>
  </conditionalFormatting>
  <conditionalFormatting sqref="T20">
    <cfRule type="expression" dxfId="35" priority="34">
      <formula>MOD(ROW(),2)=0</formula>
    </cfRule>
  </conditionalFormatting>
  <conditionalFormatting sqref="T17">
    <cfRule type="expression" dxfId="34" priority="33">
      <formula>MOD(ROW(),2)=0</formula>
    </cfRule>
  </conditionalFormatting>
  <conditionalFormatting sqref="T18">
    <cfRule type="expression" dxfId="33" priority="32">
      <formula>MOD(ROW(),2)=0</formula>
    </cfRule>
  </conditionalFormatting>
  <conditionalFormatting sqref="T22">
    <cfRule type="expression" dxfId="32" priority="31">
      <formula>MOD(ROW(),2)=0</formula>
    </cfRule>
  </conditionalFormatting>
  <conditionalFormatting sqref="T24">
    <cfRule type="expression" dxfId="31" priority="30">
      <formula>MOD(ROW(),2)=0</formula>
    </cfRule>
  </conditionalFormatting>
  <conditionalFormatting sqref="T25">
    <cfRule type="expression" dxfId="30" priority="29">
      <formula>MOD(ROW(),2)=0</formula>
    </cfRule>
  </conditionalFormatting>
  <conditionalFormatting sqref="T26">
    <cfRule type="expression" dxfId="29" priority="28">
      <formula>MOD(ROW(),2)=0</formula>
    </cfRule>
  </conditionalFormatting>
  <conditionalFormatting sqref="T28">
    <cfRule type="expression" dxfId="28" priority="27">
      <formula>MOD(ROW(),2)=0</formula>
    </cfRule>
  </conditionalFormatting>
  <conditionalFormatting sqref="T30">
    <cfRule type="expression" dxfId="27" priority="26">
      <formula>MOD(ROW(),2)=0</formula>
    </cfRule>
  </conditionalFormatting>
  <conditionalFormatting sqref="T32">
    <cfRule type="expression" dxfId="26" priority="25">
      <formula>MOD(ROW(),2)=0</formula>
    </cfRule>
  </conditionalFormatting>
  <conditionalFormatting sqref="T34">
    <cfRule type="expression" dxfId="25" priority="24">
      <formula>MOD(ROW(),2)=0</formula>
    </cfRule>
  </conditionalFormatting>
  <conditionalFormatting sqref="T36">
    <cfRule type="expression" dxfId="24" priority="23">
      <formula>MOD(ROW(),2)=0</formula>
    </cfRule>
  </conditionalFormatting>
  <conditionalFormatting sqref="T56">
    <cfRule type="expression" dxfId="23" priority="22">
      <formula>MOD(ROW(),2)=0</formula>
    </cfRule>
  </conditionalFormatting>
  <conditionalFormatting sqref="T54">
    <cfRule type="expression" dxfId="22" priority="21">
      <formula>MOD(ROW(),2)=0</formula>
    </cfRule>
  </conditionalFormatting>
  <conditionalFormatting sqref="T37">
    <cfRule type="expression" dxfId="21" priority="20">
      <formula>MOD(ROW(),2)=0</formula>
    </cfRule>
  </conditionalFormatting>
  <conditionalFormatting sqref="T38">
    <cfRule type="expression" dxfId="20" priority="19">
      <formula>MOD(ROW(),2)=0</formula>
    </cfRule>
  </conditionalFormatting>
  <conditionalFormatting sqref="T40">
    <cfRule type="expression" dxfId="19" priority="18">
      <formula>MOD(ROW(),2)=0</formula>
    </cfRule>
  </conditionalFormatting>
  <conditionalFormatting sqref="T41">
    <cfRule type="expression" dxfId="18" priority="17">
      <formula>MOD(ROW(),2)=0</formula>
    </cfRule>
  </conditionalFormatting>
  <conditionalFormatting sqref="T42">
    <cfRule type="expression" dxfId="17" priority="16">
      <formula>MOD(ROW(),2)=0</formula>
    </cfRule>
  </conditionalFormatting>
  <conditionalFormatting sqref="T44">
    <cfRule type="expression" dxfId="16" priority="15">
      <formula>MOD(ROW(),2)=0</formula>
    </cfRule>
  </conditionalFormatting>
  <conditionalFormatting sqref="T46">
    <cfRule type="expression" dxfId="15" priority="14">
      <formula>MOD(ROW(),2)=0</formula>
    </cfRule>
  </conditionalFormatting>
  <conditionalFormatting sqref="T50">
    <cfRule type="expression" dxfId="14" priority="13">
      <formula>MOD(ROW(),2)=0</formula>
    </cfRule>
  </conditionalFormatting>
  <conditionalFormatting sqref="T51">
    <cfRule type="expression" dxfId="13" priority="12">
      <formula>MOD(ROW(),2)=0</formula>
    </cfRule>
  </conditionalFormatting>
  <conditionalFormatting sqref="T53">
    <cfRule type="expression" dxfId="12" priority="11">
      <formula>MOD(ROW(),2)=0</formula>
    </cfRule>
  </conditionalFormatting>
  <conditionalFormatting sqref="T52">
    <cfRule type="expression" dxfId="11" priority="10">
      <formula>MOD(ROW(),2)=0</formula>
    </cfRule>
  </conditionalFormatting>
  <conditionalFormatting sqref="T47">
    <cfRule type="expression" dxfId="10" priority="9">
      <formula>MOD(ROW(),2)=0</formula>
    </cfRule>
  </conditionalFormatting>
  <conditionalFormatting sqref="T49">
    <cfRule type="expression" dxfId="9" priority="8">
      <formula>MOD(ROW(),2)=0</formula>
    </cfRule>
  </conditionalFormatting>
  <conditionalFormatting sqref="T48">
    <cfRule type="expression" dxfId="8" priority="7">
      <formula>MOD(ROW(),2)=0</formula>
    </cfRule>
  </conditionalFormatting>
  <conditionalFormatting sqref="T59">
    <cfRule type="expression" dxfId="7" priority="6">
      <formula>MOD(ROW(),2)=0</formula>
    </cfRule>
  </conditionalFormatting>
  <conditionalFormatting sqref="T58">
    <cfRule type="expression" dxfId="6" priority="5">
      <formula>MOD(ROW(),2)=0</formula>
    </cfRule>
  </conditionalFormatting>
  <conditionalFormatting sqref="T60">
    <cfRule type="expression" dxfId="5" priority="4">
      <formula>MOD(ROW(),2)=0</formula>
    </cfRule>
  </conditionalFormatting>
  <conditionalFormatting sqref="T2:T13">
    <cfRule type="expression" dxfId="4" priority="3">
      <formula>MOD(ROW(),2)=0</formula>
    </cfRule>
  </conditionalFormatting>
  <conditionalFormatting sqref="U2:U60">
    <cfRule type="expression" dxfId="3" priority="2">
      <formula>MOD(ROW(),2)=0</formula>
    </cfRule>
  </conditionalFormatting>
  <conditionalFormatting sqref="V2:Y80">
    <cfRule type="expression" dxfId="2" priority="1">
      <formula>MOD(ROW(),2)=0</formula>
    </cfRule>
  </conditionalFormatting>
  <pageMargins left="0.7" right="0.7" top="0.75" bottom="0.75" header="0.3" footer="0.3"/>
  <pageSetup orientation="portrait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6"/>
  <sheetViews>
    <sheetView workbookViewId="0">
      <selection activeCell="B10" sqref="B10"/>
    </sheetView>
  </sheetViews>
  <sheetFormatPr defaultRowHeight="14.5" x14ac:dyDescent="0.35"/>
  <cols>
    <col min="1" max="2" width="33.6328125" style="28" customWidth="1"/>
  </cols>
  <sheetData>
    <row r="1" spans="1:2" ht="28.5" customHeight="1" x14ac:dyDescent="0.35">
      <c r="A1" s="3" t="s">
        <v>206</v>
      </c>
      <c r="B1" s="3" t="s">
        <v>207</v>
      </c>
    </row>
    <row r="2" spans="1:2" x14ac:dyDescent="0.35">
      <c r="A2" t="s">
        <v>208</v>
      </c>
      <c r="B2" s="25">
        <v>12345678</v>
      </c>
    </row>
    <row r="3" spans="1:2" x14ac:dyDescent="0.35">
      <c r="A3" t="s">
        <v>208</v>
      </c>
      <c r="B3" s="25">
        <v>12345678</v>
      </c>
    </row>
    <row r="4" spans="1:2" x14ac:dyDescent="0.35">
      <c r="A4" t="s">
        <v>209</v>
      </c>
      <c r="B4" t="s">
        <v>210</v>
      </c>
    </row>
    <row r="5" spans="1:2" x14ac:dyDescent="0.35">
      <c r="A5" t="s">
        <v>211</v>
      </c>
      <c r="B5" t="s">
        <v>212</v>
      </c>
    </row>
    <row r="6" spans="1:2" x14ac:dyDescent="0.35">
      <c r="A6" t="s">
        <v>213</v>
      </c>
      <c r="B6" t="s">
        <v>212</v>
      </c>
    </row>
    <row r="7" spans="1:2" x14ac:dyDescent="0.35">
      <c r="A7" t="s">
        <v>214</v>
      </c>
      <c r="B7" t="s">
        <v>212</v>
      </c>
    </row>
    <row r="8" spans="1:2" x14ac:dyDescent="0.35">
      <c r="A8" t="s">
        <v>215</v>
      </c>
      <c r="B8" t="s">
        <v>212</v>
      </c>
    </row>
    <row r="9" spans="1:2" x14ac:dyDescent="0.35">
      <c r="A9" t="s">
        <v>216</v>
      </c>
      <c r="B9" t="s">
        <v>212</v>
      </c>
    </row>
    <row r="10" spans="1:2" x14ac:dyDescent="0.35">
      <c r="A10" t="s">
        <v>217</v>
      </c>
      <c r="B10" t="s">
        <v>218</v>
      </c>
    </row>
    <row r="11" spans="1:2" x14ac:dyDescent="0.35">
      <c r="A11" t="s">
        <v>219</v>
      </c>
      <c r="B11" t="s">
        <v>220</v>
      </c>
    </row>
    <row r="12" spans="1:2" x14ac:dyDescent="0.35">
      <c r="A12" t="s">
        <v>221</v>
      </c>
      <c r="B12" t="s">
        <v>212</v>
      </c>
    </row>
    <row r="13" spans="1:2" x14ac:dyDescent="0.35">
      <c r="A13" t="s">
        <v>222</v>
      </c>
      <c r="B13" t="s">
        <v>223</v>
      </c>
    </row>
    <row r="14" spans="1:2" x14ac:dyDescent="0.35">
      <c r="A14" t="s">
        <v>224</v>
      </c>
      <c r="B14" t="s">
        <v>225</v>
      </c>
    </row>
    <row r="15" spans="1:2" x14ac:dyDescent="0.35">
      <c r="A15" t="s">
        <v>226</v>
      </c>
      <c r="B15" t="s">
        <v>212</v>
      </c>
    </row>
    <row r="16" spans="1:2" x14ac:dyDescent="0.35">
      <c r="A16" t="s">
        <v>227</v>
      </c>
      <c r="B16" t="s">
        <v>228</v>
      </c>
    </row>
  </sheetData>
  <conditionalFormatting sqref="A2:B177">
    <cfRule type="expression" dxfId="0" priority="4">
      <formula>MOD(ROW(),2)=0</formula>
    </cfRule>
    <cfRule type="expression" priority="5">
      <formula>MOD(ROW(),2)=0</formula>
    </cfRule>
  </conditionalFormatting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14</vt:i4>
      </vt:variant>
    </vt:vector>
  </HeadingPairs>
  <TitlesOfParts>
    <vt:vector size="23" baseType="lpstr">
      <vt:lpstr>Employee Personal Information</vt:lpstr>
      <vt:lpstr>Announcement</vt:lpstr>
      <vt:lpstr>Merged</vt:lpstr>
      <vt:lpstr>Employee Job Details</vt:lpstr>
      <vt:lpstr>Leaves</vt:lpstr>
      <vt:lpstr>Attendance</vt:lpstr>
      <vt:lpstr>PayRoll</vt:lpstr>
      <vt:lpstr>Charts</vt:lpstr>
      <vt:lpstr>regis</vt:lpstr>
      <vt:lpstr>jointable</vt:lpstr>
      <vt:lpstr>table1</vt:lpstr>
      <vt:lpstr>table2</vt:lpstr>
      <vt:lpstr>tableage</vt:lpstr>
      <vt:lpstr>tableav</vt:lpstr>
      <vt:lpstr>tablebirth</vt:lpstr>
      <vt:lpstr>tablech</vt:lpstr>
      <vt:lpstr>tablejoin</vt:lpstr>
      <vt:lpstr>tablelev</vt:lpstr>
      <vt:lpstr>tablesal</vt:lpstr>
      <vt:lpstr>tablesala</vt:lpstr>
      <vt:lpstr>tablesex</vt:lpstr>
      <vt:lpstr>tabsalary</vt:lpstr>
      <vt:lpstr>today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Rebbe</cp:lastModifiedBy>
  <dcterms:created xsi:type="dcterms:W3CDTF">2019-07-13T07:52:01Z</dcterms:created>
  <dcterms:modified xsi:type="dcterms:W3CDTF">2020-08-05T11:26:59Z</dcterms:modified>
</cp:coreProperties>
</file>