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uthvik/Stat_302/"/>
    </mc:Choice>
  </mc:AlternateContent>
  <xr:revisionPtr revIDLastSave="0" documentId="13_ncr:1_{7DD83E61-6C1B-3144-9510-EE92B942B63F}" xr6:coauthVersionLast="40" xr6:coauthVersionMax="40" xr10:uidLastSave="{00000000-0000-0000-0000-000000000000}"/>
  <bookViews>
    <workbookView xWindow="14520" yWindow="0" windowWidth="14280" windowHeight="18000" tabRatio="853" xr2:uid="{00000000-000D-0000-FFFF-FFFF00000000}"/>
  </bookViews>
  <sheets>
    <sheet name="FOOD$" sheetId="1" r:id="rId1"/>
    <sheet name="FoodQ" sheetId="35" r:id="rId2"/>
    <sheet name="Animals" sheetId="24" r:id="rId3"/>
    <sheet name="Meats" sheetId="12" r:id="rId4"/>
    <sheet name="Fish" sheetId="13" r:id="rId5"/>
    <sheet name="Vegetables" sheetId="19" r:id="rId6"/>
    <sheet name="Dairy" sheetId="10" r:id="rId7"/>
    <sheet name="Fruit" sheetId="17" r:id="rId8"/>
    <sheet name="Nuts" sheetId="18" r:id="rId9"/>
    <sheet name="CoffeeT" sheetId="16" r:id="rId10"/>
    <sheet name="Grains" sheetId="11" r:id="rId11"/>
    <sheet name="VegOils" sheetId="9" r:id="rId12"/>
    <sheet name="Sweets" sheetId="14" r:id="rId13"/>
    <sheet name="Cocoa" sheetId="15" r:id="rId14"/>
    <sheet name="Other" sheetId="20" r:id="rId15"/>
    <sheet name="Beverages" sheetId="21" r:id="rId16"/>
    <sheet name="Prices" sheetId="30" r:id="rId17"/>
    <sheet name="HScodes" sheetId="27" r:id="rId18"/>
    <sheet name="Sources" sheetId="34" r:id="rId19"/>
  </sheets>
  <definedNames>
    <definedName name="_xlnm.Print_Area" localSheetId="2">Animals!$A$1:$Q$41</definedName>
    <definedName name="_xlnm.Print_Area" localSheetId="15">Beverages!$A$1:$Q$66</definedName>
    <definedName name="_xlnm.Print_Area" localSheetId="13">Cocoa!$A$1:$Q$51</definedName>
    <definedName name="_xlnm.Print_Area" localSheetId="9">CoffeeT!$A$1:$Q$66</definedName>
    <definedName name="_xlnm.Print_Area" localSheetId="6">Dairy!$A$1:$Q$62</definedName>
    <definedName name="_xlnm.Print_Area" localSheetId="4">Fish!$A$1:$Q$64</definedName>
    <definedName name="_xlnm.Print_Area" localSheetId="0">'FOOD$'!$A$1:$M$31</definedName>
    <definedName name="_xlnm.Print_Area" localSheetId="1">FoodQ!$A$1:$M$25</definedName>
    <definedName name="_xlnm.Print_Area" localSheetId="7">Fruit!$A$1:$Q$78</definedName>
    <definedName name="_xlnm.Print_Area" localSheetId="10">Grains!$A$1:$Q$71</definedName>
    <definedName name="_xlnm.Print_Area" localSheetId="17">HScodes!$A$1:$S$47</definedName>
    <definedName name="_xlnm.Print_Area" localSheetId="3">Meats!$A$1:$Q$58</definedName>
    <definedName name="_xlnm.Print_Area" localSheetId="8">Nuts!$A$1:$Q$64</definedName>
    <definedName name="_xlnm.Print_Area" localSheetId="14">Other!$A$1:$Q$59</definedName>
    <definedName name="_xlnm.Print_Area" localSheetId="16">Prices!$A$1:$M$36</definedName>
    <definedName name="_xlnm.Print_Area" localSheetId="18">Sources!$A$1:$M$77</definedName>
    <definedName name="_xlnm.Print_Area" localSheetId="12">Sweets!$A$1:$Q$53</definedName>
    <definedName name="_xlnm.Print_Area" localSheetId="5">Vegetables!$A$1:$Q$57</definedName>
    <definedName name="_xlnm.Print_Area" localSheetId="11">VegOils!$A$1:$Q$71</definedName>
  </definedNames>
  <calcPr calcId="191029"/>
</workbook>
</file>

<file path=xl/calcChain.xml><?xml version="1.0" encoding="utf-8"?>
<calcChain xmlns="http://schemas.openxmlformats.org/spreadsheetml/2006/main">
  <c r="E7" i="35" l="1"/>
  <c r="F7" i="35"/>
  <c r="G7" i="35"/>
  <c r="H7" i="35"/>
  <c r="I7" i="35"/>
  <c r="J7" i="35"/>
  <c r="K7" i="35"/>
  <c r="L7" i="35"/>
  <c r="M7" i="35"/>
  <c r="N7" i="35"/>
  <c r="O7" i="35"/>
  <c r="P7" i="35"/>
  <c r="Q7" i="35"/>
  <c r="R7" i="35"/>
  <c r="S7" i="35"/>
  <c r="T7" i="35"/>
  <c r="U7" i="35"/>
  <c r="AO7" i="35" s="1"/>
  <c r="V7" i="35"/>
  <c r="D7" i="35"/>
  <c r="E69" i="34"/>
  <c r="F69" i="34"/>
  <c r="G69" i="34"/>
  <c r="H69" i="34"/>
  <c r="I69" i="34"/>
  <c r="J69" i="34"/>
  <c r="K69" i="34"/>
  <c r="L69" i="34"/>
  <c r="M69" i="34"/>
  <c r="N69" i="34"/>
  <c r="O69" i="34"/>
  <c r="P69" i="34"/>
  <c r="Q69" i="34"/>
  <c r="R69" i="34"/>
  <c r="S69" i="34"/>
  <c r="T69" i="34"/>
  <c r="U69" i="34"/>
  <c r="V69" i="34"/>
  <c r="D69" i="34"/>
  <c r="E59" i="16"/>
  <c r="F59" i="16"/>
  <c r="G59" i="16"/>
  <c r="H59" i="16"/>
  <c r="I59" i="16"/>
  <c r="J59" i="16"/>
  <c r="K59" i="16"/>
  <c r="L59" i="16"/>
  <c r="M59" i="16"/>
  <c r="N59" i="16"/>
  <c r="O59" i="16"/>
  <c r="P59" i="16"/>
  <c r="Q59" i="16"/>
  <c r="R59" i="16"/>
  <c r="S59" i="16"/>
  <c r="T59" i="16"/>
  <c r="U59" i="16"/>
  <c r="V59" i="16"/>
  <c r="D59" i="16"/>
  <c r="E47" i="16"/>
  <c r="F47" i="16"/>
  <c r="G47" i="16"/>
  <c r="H47" i="16"/>
  <c r="I47" i="16"/>
  <c r="J47" i="16"/>
  <c r="K47" i="16"/>
  <c r="L47" i="16"/>
  <c r="M47" i="16"/>
  <c r="N47" i="16"/>
  <c r="O47" i="16"/>
  <c r="P47" i="16"/>
  <c r="Q47" i="16"/>
  <c r="R47" i="16"/>
  <c r="S47" i="16"/>
  <c r="T47" i="16"/>
  <c r="U47" i="16"/>
  <c r="V47" i="16"/>
  <c r="D47" i="16"/>
  <c r="E39" i="16"/>
  <c r="F39" i="16"/>
  <c r="G39" i="16"/>
  <c r="H39" i="16"/>
  <c r="I39" i="16"/>
  <c r="J39" i="16"/>
  <c r="K39" i="16"/>
  <c r="L39" i="16"/>
  <c r="M39" i="16"/>
  <c r="N39" i="16"/>
  <c r="O39" i="16"/>
  <c r="P39" i="16"/>
  <c r="Q39" i="16"/>
  <c r="R39" i="16"/>
  <c r="S39" i="16"/>
  <c r="T39" i="16"/>
  <c r="U39" i="16"/>
  <c r="V39" i="16"/>
  <c r="D39" i="16"/>
  <c r="E31" i="16"/>
  <c r="F31" i="16"/>
  <c r="G31" i="16"/>
  <c r="H31" i="16"/>
  <c r="I31" i="16"/>
  <c r="J31" i="16"/>
  <c r="K31" i="16"/>
  <c r="L31" i="16"/>
  <c r="M31" i="16"/>
  <c r="N31" i="16"/>
  <c r="O31" i="16"/>
  <c r="P31" i="16"/>
  <c r="Q31" i="16"/>
  <c r="R31" i="16"/>
  <c r="S31" i="16"/>
  <c r="T31" i="16"/>
  <c r="U31" i="16"/>
  <c r="V31" i="16"/>
  <c r="D31" i="16"/>
  <c r="E14" i="35"/>
  <c r="F14" i="35"/>
  <c r="G14" i="35"/>
  <c r="H14" i="35"/>
  <c r="I14" i="35"/>
  <c r="J14" i="35"/>
  <c r="K14" i="35"/>
  <c r="L14" i="35"/>
  <c r="M14" i="35"/>
  <c r="N14" i="35"/>
  <c r="O14" i="35"/>
  <c r="P14" i="35"/>
  <c r="Q14" i="35"/>
  <c r="R14" i="35"/>
  <c r="S14" i="35"/>
  <c r="T14" i="35"/>
  <c r="U14" i="35"/>
  <c r="V14" i="35"/>
  <c r="D14" i="35"/>
  <c r="E13" i="35"/>
  <c r="F13" i="35"/>
  <c r="G13" i="35"/>
  <c r="H13" i="35"/>
  <c r="I13" i="35"/>
  <c r="J13" i="35"/>
  <c r="K13" i="35"/>
  <c r="L13" i="35"/>
  <c r="M13" i="35"/>
  <c r="N13" i="35"/>
  <c r="O13" i="35"/>
  <c r="P13" i="35"/>
  <c r="Q13" i="35"/>
  <c r="R13" i="35"/>
  <c r="S13" i="35"/>
  <c r="T13" i="35"/>
  <c r="U13" i="35"/>
  <c r="V13" i="35"/>
  <c r="AO13" i="35" s="1"/>
  <c r="D13" i="35"/>
  <c r="AO14" i="35"/>
  <c r="E9" i="35"/>
  <c r="F9" i="35"/>
  <c r="G9" i="35"/>
  <c r="H9" i="35"/>
  <c r="I9" i="35"/>
  <c r="J9" i="35"/>
  <c r="K9" i="35"/>
  <c r="L9" i="35"/>
  <c r="M9" i="35"/>
  <c r="N9" i="35"/>
  <c r="O9" i="35"/>
  <c r="P9" i="35"/>
  <c r="Q9" i="35"/>
  <c r="R9" i="35"/>
  <c r="S9" i="35"/>
  <c r="T9" i="35"/>
  <c r="U9" i="35"/>
  <c r="V9" i="35"/>
  <c r="D9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AO8" i="35" s="1"/>
  <c r="V10" i="35"/>
  <c r="V11" i="35"/>
  <c r="V12" i="35"/>
  <c r="V15" i="35"/>
  <c r="V16" i="35"/>
  <c r="V17" i="35"/>
  <c r="V18" i="35"/>
  <c r="V19" i="35"/>
  <c r="V20" i="35"/>
  <c r="D5" i="30"/>
  <c r="AO5" i="34"/>
  <c r="AO6" i="34"/>
  <c r="AO7" i="34"/>
  <c r="AO8" i="34"/>
  <c r="AO9" i="34"/>
  <c r="AO10" i="34"/>
  <c r="AO11" i="34"/>
  <c r="AO12" i="34"/>
  <c r="AO13" i="34"/>
  <c r="AO14" i="34"/>
  <c r="AO15" i="34"/>
  <c r="AO16" i="34"/>
  <c r="AO17" i="34"/>
  <c r="AO18" i="34"/>
  <c r="AO19" i="34"/>
  <c r="AO20" i="34"/>
  <c r="AO21" i="34"/>
  <c r="AO22" i="34"/>
  <c r="AO23" i="34"/>
  <c r="AO24" i="34"/>
  <c r="AO25" i="34"/>
  <c r="AO26" i="34"/>
  <c r="AO27" i="34"/>
  <c r="AO28" i="34"/>
  <c r="AO29" i="34"/>
  <c r="AO30" i="34"/>
  <c r="AO31" i="34"/>
  <c r="AO32" i="34"/>
  <c r="AO33" i="34"/>
  <c r="AO34" i="34"/>
  <c r="AO35" i="34"/>
  <c r="AO36" i="34"/>
  <c r="AO37" i="34"/>
  <c r="AO38" i="34"/>
  <c r="AO39" i="34"/>
  <c r="AO40" i="34"/>
  <c r="AO41" i="34"/>
  <c r="AO42" i="34"/>
  <c r="AO43" i="34"/>
  <c r="AO44" i="34"/>
  <c r="AO45" i="34"/>
  <c r="AO46" i="34"/>
  <c r="AO47" i="34"/>
  <c r="AO48" i="34"/>
  <c r="AO49" i="34"/>
  <c r="AO50" i="34"/>
  <c r="AO51" i="34"/>
  <c r="AO52" i="34"/>
  <c r="AO53" i="34"/>
  <c r="AO54" i="34"/>
  <c r="AO55" i="34"/>
  <c r="AO56" i="34"/>
  <c r="AO57" i="34"/>
  <c r="AO58" i="34"/>
  <c r="AO59" i="34"/>
  <c r="AO60" i="34"/>
  <c r="AO61" i="34"/>
  <c r="AO62" i="34"/>
  <c r="AO63" i="34"/>
  <c r="AO64" i="34"/>
  <c r="AO65" i="34"/>
  <c r="AO66" i="34"/>
  <c r="AO67" i="34"/>
  <c r="AO68" i="34"/>
  <c r="AO69" i="34"/>
  <c r="AO71" i="34"/>
  <c r="V5" i="30"/>
  <c r="V6" i="30"/>
  <c r="V7" i="30"/>
  <c r="E58" i="21"/>
  <c r="F58" i="21"/>
  <c r="G58" i="21"/>
  <c r="H58" i="21"/>
  <c r="I58" i="21"/>
  <c r="J58" i="21"/>
  <c r="K58" i="21"/>
  <c r="L58" i="21"/>
  <c r="M58" i="21"/>
  <c r="N58" i="21"/>
  <c r="O58" i="21"/>
  <c r="P58" i="21"/>
  <c r="Q58" i="21"/>
  <c r="R58" i="21"/>
  <c r="S58" i="21"/>
  <c r="T58" i="21"/>
  <c r="U58" i="21"/>
  <c r="V58" i="21"/>
  <c r="D58" i="21"/>
  <c r="E46" i="21"/>
  <c r="F46" i="21"/>
  <c r="G46" i="21"/>
  <c r="H46" i="21"/>
  <c r="I46" i="21"/>
  <c r="J46" i="21"/>
  <c r="K46" i="21"/>
  <c r="L46" i="21"/>
  <c r="M46" i="21"/>
  <c r="N46" i="21"/>
  <c r="O46" i="21"/>
  <c r="P46" i="21"/>
  <c r="Q46" i="21"/>
  <c r="R46" i="21"/>
  <c r="S46" i="21"/>
  <c r="T46" i="21"/>
  <c r="U46" i="21"/>
  <c r="V46" i="21"/>
  <c r="D46" i="21"/>
  <c r="E36" i="21"/>
  <c r="F36" i="21"/>
  <c r="G36" i="21"/>
  <c r="H36" i="21"/>
  <c r="I36" i="21"/>
  <c r="J36" i="21"/>
  <c r="K36" i="21"/>
  <c r="L36" i="21"/>
  <c r="M36" i="21"/>
  <c r="N36" i="21"/>
  <c r="O36" i="21"/>
  <c r="P36" i="21"/>
  <c r="Q36" i="21"/>
  <c r="R36" i="21"/>
  <c r="S36" i="21"/>
  <c r="T36" i="21"/>
  <c r="U36" i="21"/>
  <c r="V36" i="21"/>
  <c r="D36" i="21"/>
  <c r="D25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D14" i="21"/>
  <c r="E49" i="20"/>
  <c r="F49" i="20"/>
  <c r="G49" i="20"/>
  <c r="H49" i="20"/>
  <c r="I49" i="20"/>
  <c r="J49" i="20"/>
  <c r="K49" i="20"/>
  <c r="L49" i="20"/>
  <c r="M49" i="20"/>
  <c r="N49" i="20"/>
  <c r="O49" i="20"/>
  <c r="P49" i="20"/>
  <c r="Q49" i="20"/>
  <c r="R49" i="20"/>
  <c r="S49" i="20"/>
  <c r="T49" i="20"/>
  <c r="U49" i="20"/>
  <c r="V49" i="20"/>
  <c r="D49" i="20"/>
  <c r="E37" i="20"/>
  <c r="F37" i="20"/>
  <c r="G37" i="20"/>
  <c r="H37" i="20"/>
  <c r="I37" i="20"/>
  <c r="J37" i="20"/>
  <c r="K37" i="20"/>
  <c r="L37" i="20"/>
  <c r="M37" i="20"/>
  <c r="N37" i="20"/>
  <c r="O37" i="20"/>
  <c r="P37" i="20"/>
  <c r="Q37" i="20"/>
  <c r="R37" i="20"/>
  <c r="S37" i="20"/>
  <c r="T37" i="20"/>
  <c r="U37" i="20"/>
  <c r="V37" i="20"/>
  <c r="D37" i="20"/>
  <c r="E25" i="20"/>
  <c r="F25" i="20"/>
  <c r="G25" i="20"/>
  <c r="H25" i="20"/>
  <c r="I25" i="20"/>
  <c r="J25" i="20"/>
  <c r="K25" i="20"/>
  <c r="L25" i="20"/>
  <c r="M25" i="20"/>
  <c r="N25" i="20"/>
  <c r="O25" i="20"/>
  <c r="P25" i="20"/>
  <c r="Q25" i="20"/>
  <c r="R25" i="20"/>
  <c r="S25" i="20"/>
  <c r="T25" i="20"/>
  <c r="U25" i="20"/>
  <c r="V25" i="20"/>
  <c r="D25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D13" i="20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D46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S34" i="15"/>
  <c r="T34" i="15"/>
  <c r="U34" i="15"/>
  <c r="V34" i="15"/>
  <c r="D34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S22" i="15"/>
  <c r="T22" i="15"/>
  <c r="U22" i="15"/>
  <c r="V22" i="15"/>
  <c r="D2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D12" i="15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D46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S34" i="14"/>
  <c r="T34" i="14"/>
  <c r="U34" i="14"/>
  <c r="V34" i="14"/>
  <c r="D3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D24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D13" i="14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D64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D53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D46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D3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D24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D13" i="9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D63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D52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D41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D33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D25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D14" i="11"/>
  <c r="AO9" i="35" l="1"/>
  <c r="E22" i="16"/>
  <c r="F22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T22" i="16"/>
  <c r="U22" i="16"/>
  <c r="V22" i="16"/>
  <c r="D22" i="16"/>
  <c r="E12" i="16"/>
  <c r="F12" i="16"/>
  <c r="G12" i="16"/>
  <c r="H12" i="16"/>
  <c r="I12" i="16"/>
  <c r="J12" i="16"/>
  <c r="K12" i="16"/>
  <c r="L12" i="16"/>
  <c r="M12" i="16"/>
  <c r="N12" i="16"/>
  <c r="O12" i="16"/>
  <c r="P12" i="16"/>
  <c r="Q12" i="16"/>
  <c r="R12" i="16"/>
  <c r="S12" i="16"/>
  <c r="T12" i="16"/>
  <c r="U12" i="16"/>
  <c r="V12" i="16"/>
  <c r="D12" i="16"/>
  <c r="V14" i="18"/>
  <c r="U14" i="18"/>
  <c r="T14" i="18"/>
  <c r="S14" i="18"/>
  <c r="R14" i="18"/>
  <c r="Q14" i="18"/>
  <c r="P14" i="18"/>
  <c r="O14" i="18"/>
  <c r="N14" i="18"/>
  <c r="M14" i="18"/>
  <c r="L14" i="18"/>
  <c r="K14" i="18"/>
  <c r="J14" i="18"/>
  <c r="I14" i="18"/>
  <c r="H14" i="18"/>
  <c r="G14" i="18"/>
  <c r="F14" i="18"/>
  <c r="E14" i="18"/>
  <c r="D14" i="18"/>
  <c r="E58" i="18"/>
  <c r="F58" i="18"/>
  <c r="G58" i="18"/>
  <c r="H58" i="18"/>
  <c r="I58" i="18"/>
  <c r="J58" i="18"/>
  <c r="K58" i="18"/>
  <c r="L58" i="18"/>
  <c r="M58" i="18"/>
  <c r="N58" i="18"/>
  <c r="O58" i="18"/>
  <c r="P58" i="18"/>
  <c r="Q58" i="18"/>
  <c r="R58" i="18"/>
  <c r="S58" i="18"/>
  <c r="T58" i="18"/>
  <c r="U58" i="18"/>
  <c r="V58" i="18"/>
  <c r="D58" i="18"/>
  <c r="S49" i="18"/>
  <c r="O49" i="18"/>
  <c r="K49" i="18"/>
  <c r="G49" i="18"/>
  <c r="D49" i="18"/>
  <c r="E49" i="18"/>
  <c r="F49" i="18"/>
  <c r="H49" i="18"/>
  <c r="I49" i="18"/>
  <c r="J49" i="18"/>
  <c r="L49" i="18"/>
  <c r="M49" i="18"/>
  <c r="N49" i="18"/>
  <c r="P49" i="18"/>
  <c r="Q49" i="18"/>
  <c r="R49" i="18"/>
  <c r="T49" i="18"/>
  <c r="U49" i="18"/>
  <c r="V49" i="18"/>
  <c r="E38" i="18"/>
  <c r="F38" i="18"/>
  <c r="G38" i="18"/>
  <c r="H38" i="18"/>
  <c r="I38" i="18"/>
  <c r="J38" i="18"/>
  <c r="K38" i="18"/>
  <c r="L38" i="18"/>
  <c r="M38" i="18"/>
  <c r="N38" i="18"/>
  <c r="O38" i="18"/>
  <c r="P38" i="18"/>
  <c r="Q38" i="18"/>
  <c r="R38" i="18"/>
  <c r="S38" i="18"/>
  <c r="T38" i="18"/>
  <c r="U38" i="18"/>
  <c r="V38" i="18"/>
  <c r="D38" i="18"/>
  <c r="V27" i="18"/>
  <c r="E27" i="18"/>
  <c r="F27" i="18"/>
  <c r="G27" i="18"/>
  <c r="H27" i="18"/>
  <c r="I27" i="18"/>
  <c r="J27" i="18"/>
  <c r="K27" i="18"/>
  <c r="L27" i="18"/>
  <c r="M27" i="18"/>
  <c r="N27" i="18"/>
  <c r="O27" i="18"/>
  <c r="P27" i="18"/>
  <c r="Q27" i="18"/>
  <c r="R27" i="18"/>
  <c r="S27" i="18"/>
  <c r="T27" i="18"/>
  <c r="U27" i="18"/>
  <c r="D27" i="18"/>
  <c r="D59" i="17"/>
  <c r="E59" i="17"/>
  <c r="F59" i="17"/>
  <c r="G59" i="17"/>
  <c r="H59" i="17"/>
  <c r="I59" i="17"/>
  <c r="J59" i="17"/>
  <c r="K59" i="17"/>
  <c r="L59" i="17"/>
  <c r="M59" i="17"/>
  <c r="N59" i="17"/>
  <c r="O59" i="17"/>
  <c r="P59" i="17"/>
  <c r="Q59" i="17"/>
  <c r="R59" i="17"/>
  <c r="S59" i="17"/>
  <c r="T59" i="17"/>
  <c r="U59" i="17"/>
  <c r="V59" i="17"/>
  <c r="E71" i="17" l="1"/>
  <c r="F71" i="17"/>
  <c r="G71" i="17"/>
  <c r="H71" i="17"/>
  <c r="I71" i="17"/>
  <c r="J71" i="17"/>
  <c r="K71" i="17"/>
  <c r="L71" i="17"/>
  <c r="M71" i="17"/>
  <c r="N71" i="17"/>
  <c r="O71" i="17"/>
  <c r="P71" i="17"/>
  <c r="Q71" i="17"/>
  <c r="R71" i="17"/>
  <c r="S71" i="17"/>
  <c r="T71" i="17"/>
  <c r="U71" i="17"/>
  <c r="V71" i="17"/>
  <c r="D71" i="17"/>
  <c r="D49" i="17"/>
  <c r="E49" i="17"/>
  <c r="F49" i="17"/>
  <c r="G49" i="17"/>
  <c r="H49" i="17"/>
  <c r="I49" i="17"/>
  <c r="J49" i="17"/>
  <c r="K49" i="17"/>
  <c r="L49" i="17"/>
  <c r="M49" i="17"/>
  <c r="N49" i="17"/>
  <c r="O49" i="17"/>
  <c r="P49" i="17"/>
  <c r="Q49" i="17"/>
  <c r="R49" i="17"/>
  <c r="S49" i="17"/>
  <c r="T49" i="17"/>
  <c r="U49" i="17"/>
  <c r="V49" i="17"/>
  <c r="E39" i="17"/>
  <c r="F39" i="17"/>
  <c r="G39" i="17"/>
  <c r="H39" i="17"/>
  <c r="I39" i="17"/>
  <c r="J39" i="17"/>
  <c r="K39" i="17"/>
  <c r="L39" i="17"/>
  <c r="M39" i="17"/>
  <c r="N39" i="17"/>
  <c r="O39" i="17"/>
  <c r="P39" i="17"/>
  <c r="Q39" i="17"/>
  <c r="R39" i="17"/>
  <c r="S39" i="17"/>
  <c r="T39" i="17"/>
  <c r="U39" i="17"/>
  <c r="V39" i="17"/>
  <c r="D39" i="17"/>
  <c r="S29" i="17"/>
  <c r="K29" i="17"/>
  <c r="N29" i="17"/>
  <c r="F29" i="17"/>
  <c r="Q29" i="17"/>
  <c r="I29" i="17"/>
  <c r="T29" i="17"/>
  <c r="R29" i="17"/>
  <c r="P29" i="17"/>
  <c r="L29" i="17"/>
  <c r="J29" i="17"/>
  <c r="D29" i="17"/>
  <c r="M29" i="17"/>
  <c r="H29" i="17"/>
  <c r="E29" i="17"/>
  <c r="G29" i="17"/>
  <c r="O29" i="17"/>
  <c r="U29" i="17"/>
  <c r="V29" i="17"/>
  <c r="T15" i="17"/>
  <c r="L15" i="17"/>
  <c r="S15" i="17"/>
  <c r="K15" i="17"/>
  <c r="D15" i="17"/>
  <c r="O15" i="17"/>
  <c r="M15" i="17"/>
  <c r="G15" i="17"/>
  <c r="E15" i="17"/>
  <c r="R15" i="17"/>
  <c r="Q15" i="17"/>
  <c r="P15" i="17"/>
  <c r="J15" i="17"/>
  <c r="I15" i="17"/>
  <c r="H15" i="17"/>
  <c r="F15" i="17"/>
  <c r="N15" i="17"/>
  <c r="U15" i="17"/>
  <c r="V15" i="17"/>
  <c r="D55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V5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D4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D35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D24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D13" i="10"/>
  <c r="E51" i="19"/>
  <c r="F51" i="19"/>
  <c r="G51" i="19"/>
  <c r="H51" i="19"/>
  <c r="I51" i="19"/>
  <c r="J51" i="19"/>
  <c r="K51" i="19"/>
  <c r="L51" i="19"/>
  <c r="M51" i="19"/>
  <c r="N51" i="19"/>
  <c r="O51" i="19"/>
  <c r="P51" i="19"/>
  <c r="Q51" i="19"/>
  <c r="R51" i="19"/>
  <c r="S51" i="19"/>
  <c r="T51" i="19"/>
  <c r="U51" i="19"/>
  <c r="V51" i="19"/>
  <c r="D51" i="19"/>
  <c r="E41" i="19"/>
  <c r="F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S41" i="19"/>
  <c r="T41" i="19"/>
  <c r="U41" i="19"/>
  <c r="V41" i="19"/>
  <c r="D41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D3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D22" i="19"/>
  <c r="E12" i="19"/>
  <c r="F12" i="19"/>
  <c r="G12" i="19"/>
  <c r="H12" i="19"/>
  <c r="I12" i="19"/>
  <c r="J12" i="19"/>
  <c r="K12" i="19"/>
  <c r="L12" i="19"/>
  <c r="M12" i="19"/>
  <c r="N12" i="19"/>
  <c r="O12" i="19"/>
  <c r="P12" i="19"/>
  <c r="Q12" i="19"/>
  <c r="R12" i="19"/>
  <c r="S12" i="19"/>
  <c r="T12" i="19"/>
  <c r="U12" i="19"/>
  <c r="V12" i="19"/>
  <c r="D12" i="19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V56" i="13"/>
  <c r="D56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S44" i="13"/>
  <c r="T44" i="13"/>
  <c r="U44" i="13"/>
  <c r="V44" i="13"/>
  <c r="D44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D3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D2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D12" i="13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U52" i="12"/>
  <c r="V52" i="12"/>
  <c r="D52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D40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D3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V12" i="12"/>
  <c r="V36" i="24"/>
  <c r="V11" i="30"/>
  <c r="V12" i="30"/>
  <c r="V17" i="30" l="1"/>
  <c r="V14" i="30"/>
  <c r="V10" i="30"/>
  <c r="V13" i="30"/>
  <c r="V9" i="30"/>
  <c r="V16" i="30"/>
  <c r="V8" i="30"/>
  <c r="V15" i="30"/>
  <c r="AM5" i="34" l="1"/>
  <c r="AN5" i="34"/>
  <c r="AM6" i="34"/>
  <c r="AN6" i="34"/>
  <c r="AM7" i="34"/>
  <c r="AN7" i="34"/>
  <c r="AM8" i="34"/>
  <c r="AN8" i="34"/>
  <c r="AM9" i="34"/>
  <c r="AN9" i="34"/>
  <c r="AM10" i="34"/>
  <c r="AN10" i="34"/>
  <c r="AM11" i="34"/>
  <c r="AN11" i="34"/>
  <c r="AM12" i="34"/>
  <c r="AN12" i="34"/>
  <c r="AM13" i="34"/>
  <c r="AN13" i="34"/>
  <c r="AM14" i="34"/>
  <c r="AN14" i="34"/>
  <c r="AM15" i="34"/>
  <c r="AN15" i="34"/>
  <c r="AM16" i="34"/>
  <c r="AN16" i="34"/>
  <c r="AM17" i="34"/>
  <c r="AN17" i="34"/>
  <c r="AM18" i="34"/>
  <c r="AN18" i="34"/>
  <c r="AM19" i="34"/>
  <c r="AN19" i="34"/>
  <c r="AM20" i="34"/>
  <c r="AN20" i="34"/>
  <c r="AM21" i="34"/>
  <c r="AN21" i="34"/>
  <c r="AM22" i="34"/>
  <c r="AN22" i="34"/>
  <c r="AM23" i="34"/>
  <c r="AN23" i="34"/>
  <c r="AM24" i="34"/>
  <c r="AN24" i="34"/>
  <c r="AM25" i="34"/>
  <c r="AN25" i="34"/>
  <c r="AM26" i="34"/>
  <c r="AN26" i="34"/>
  <c r="AM27" i="34"/>
  <c r="AN27" i="34"/>
  <c r="AM28" i="34"/>
  <c r="AN28" i="34"/>
  <c r="AM29" i="34"/>
  <c r="AN29" i="34"/>
  <c r="AM30" i="34"/>
  <c r="AN30" i="34"/>
  <c r="AM31" i="34"/>
  <c r="AN31" i="34"/>
  <c r="AM32" i="34"/>
  <c r="AN32" i="34"/>
  <c r="AM33" i="34"/>
  <c r="AN33" i="34"/>
  <c r="AM34" i="34"/>
  <c r="AN34" i="34"/>
  <c r="AM35" i="34"/>
  <c r="AN35" i="34"/>
  <c r="AM36" i="34"/>
  <c r="AN36" i="34"/>
  <c r="AM37" i="34"/>
  <c r="AN37" i="34"/>
  <c r="AM38" i="34"/>
  <c r="AN38" i="34"/>
  <c r="AM39" i="34"/>
  <c r="AN39" i="34"/>
  <c r="AM40" i="34"/>
  <c r="AN40" i="34"/>
  <c r="AM41" i="34"/>
  <c r="AN41" i="34"/>
  <c r="AM42" i="34"/>
  <c r="AN42" i="34"/>
  <c r="AM43" i="34"/>
  <c r="AN43" i="34"/>
  <c r="AM44" i="34"/>
  <c r="AN44" i="34"/>
  <c r="AM45" i="34"/>
  <c r="AN45" i="34"/>
  <c r="AM46" i="34"/>
  <c r="AN46" i="34"/>
  <c r="AM47" i="34"/>
  <c r="AN47" i="34"/>
  <c r="AM48" i="34"/>
  <c r="AN48" i="34"/>
  <c r="AM49" i="34"/>
  <c r="AN49" i="34"/>
  <c r="AM50" i="34"/>
  <c r="AN50" i="34"/>
  <c r="AM51" i="34"/>
  <c r="AN51" i="34"/>
  <c r="AM52" i="34"/>
  <c r="AN52" i="34"/>
  <c r="AM53" i="34"/>
  <c r="AN53" i="34"/>
  <c r="AM54" i="34"/>
  <c r="AN54" i="34"/>
  <c r="AM55" i="34"/>
  <c r="AN55" i="34"/>
  <c r="AM56" i="34"/>
  <c r="AN56" i="34"/>
  <c r="AM57" i="34"/>
  <c r="AN57" i="34"/>
  <c r="AM58" i="34"/>
  <c r="AN58" i="34"/>
  <c r="AM59" i="34"/>
  <c r="AN59" i="34"/>
  <c r="AM60" i="34"/>
  <c r="AN60" i="34"/>
  <c r="AM61" i="34"/>
  <c r="AN61" i="34"/>
  <c r="AM62" i="34"/>
  <c r="AN62" i="34"/>
  <c r="AM63" i="34"/>
  <c r="AN63" i="34"/>
  <c r="AM64" i="34"/>
  <c r="AN64" i="34"/>
  <c r="AM65" i="34"/>
  <c r="AN65" i="34"/>
  <c r="AM66" i="34"/>
  <c r="AN66" i="34"/>
  <c r="AM67" i="34"/>
  <c r="AN67" i="34"/>
  <c r="AM68" i="34"/>
  <c r="AN68" i="34"/>
  <c r="AM71" i="34"/>
  <c r="AN71" i="34"/>
  <c r="AM69" i="34"/>
  <c r="AN69" i="34"/>
  <c r="D12" i="30" l="1"/>
  <c r="P7" i="30"/>
  <c r="R7" i="30"/>
  <c r="T7" i="30"/>
  <c r="F7" i="30"/>
  <c r="U7" i="30"/>
  <c r="S7" i="30"/>
  <c r="S22" i="30" s="1"/>
  <c r="Q7" i="30"/>
  <c r="O7" i="30"/>
  <c r="N7" i="30"/>
  <c r="M7" i="30"/>
  <c r="K7" i="30"/>
  <c r="I7" i="30"/>
  <c r="H7" i="30"/>
  <c r="G7" i="30"/>
  <c r="E7" i="30"/>
  <c r="D7" i="30"/>
  <c r="J6" i="30"/>
  <c r="K6" i="30"/>
  <c r="R6" i="30"/>
  <c r="E12" i="30"/>
  <c r="E27" i="30" s="1"/>
  <c r="F12" i="30"/>
  <c r="J12" i="30"/>
  <c r="M12" i="30"/>
  <c r="N12" i="30"/>
  <c r="R12" i="30"/>
  <c r="U12" i="30"/>
  <c r="P14" i="30"/>
  <c r="E16" i="35"/>
  <c r="F16" i="35"/>
  <c r="G16" i="35"/>
  <c r="H16" i="35"/>
  <c r="I16" i="35"/>
  <c r="J16" i="35"/>
  <c r="K16" i="35"/>
  <c r="L16" i="35"/>
  <c r="M16" i="35"/>
  <c r="N16" i="35"/>
  <c r="O16" i="35"/>
  <c r="P16" i="35"/>
  <c r="Q16" i="35"/>
  <c r="R16" i="35"/>
  <c r="S16" i="35"/>
  <c r="T16" i="35"/>
  <c r="U16" i="35"/>
  <c r="AO16" i="35" s="1"/>
  <c r="D16" i="35"/>
  <c r="E20" i="35"/>
  <c r="F20" i="35"/>
  <c r="G20" i="35"/>
  <c r="H20" i="35"/>
  <c r="I20" i="35"/>
  <c r="J20" i="35"/>
  <c r="K20" i="35"/>
  <c r="L20" i="35"/>
  <c r="M20" i="35"/>
  <c r="N20" i="35"/>
  <c r="O20" i="35"/>
  <c r="P20" i="35"/>
  <c r="Q20" i="35"/>
  <c r="R20" i="35"/>
  <c r="S20" i="35"/>
  <c r="T20" i="35"/>
  <c r="U20" i="35"/>
  <c r="AO20" i="35" s="1"/>
  <c r="D20" i="35"/>
  <c r="E19" i="35"/>
  <c r="F19" i="35"/>
  <c r="G19" i="35"/>
  <c r="H19" i="35"/>
  <c r="I19" i="35"/>
  <c r="J19" i="35"/>
  <c r="K19" i="35"/>
  <c r="L19" i="35"/>
  <c r="M19" i="35"/>
  <c r="N19" i="35"/>
  <c r="O19" i="35"/>
  <c r="P19" i="35"/>
  <c r="Q19" i="35"/>
  <c r="R19" i="35"/>
  <c r="S19" i="35"/>
  <c r="T19" i="35"/>
  <c r="U19" i="35"/>
  <c r="AO19" i="35" s="1"/>
  <c r="D19" i="35"/>
  <c r="E18" i="35"/>
  <c r="F18" i="35"/>
  <c r="G18" i="35"/>
  <c r="H18" i="35"/>
  <c r="I18" i="35"/>
  <c r="J18" i="35"/>
  <c r="K18" i="35"/>
  <c r="L18" i="35"/>
  <c r="M18" i="35"/>
  <c r="N18" i="35"/>
  <c r="O18" i="35"/>
  <c r="P18" i="35"/>
  <c r="Q18" i="35"/>
  <c r="R18" i="35"/>
  <c r="S18" i="35"/>
  <c r="T18" i="35"/>
  <c r="U18" i="35"/>
  <c r="AO18" i="35" s="1"/>
  <c r="D18" i="35"/>
  <c r="E17" i="35"/>
  <c r="F17" i="35"/>
  <c r="G17" i="35"/>
  <c r="H17" i="35"/>
  <c r="I17" i="35"/>
  <c r="J17" i="35"/>
  <c r="K17" i="35"/>
  <c r="L17" i="35"/>
  <c r="M17" i="35"/>
  <c r="N17" i="35"/>
  <c r="O17" i="35"/>
  <c r="P17" i="35"/>
  <c r="Q17" i="35"/>
  <c r="R17" i="35"/>
  <c r="S17" i="35"/>
  <c r="T17" i="35"/>
  <c r="U17" i="35"/>
  <c r="AO17" i="35" s="1"/>
  <c r="D17" i="35"/>
  <c r="E15" i="35"/>
  <c r="F15" i="35"/>
  <c r="G15" i="35"/>
  <c r="H15" i="35"/>
  <c r="I15" i="35"/>
  <c r="J15" i="35"/>
  <c r="K15" i="35"/>
  <c r="L15" i="35"/>
  <c r="M15" i="35"/>
  <c r="N15" i="35"/>
  <c r="O15" i="35"/>
  <c r="P15" i="35"/>
  <c r="Q15" i="35"/>
  <c r="R15" i="35"/>
  <c r="S15" i="35"/>
  <c r="T15" i="35"/>
  <c r="U15" i="35"/>
  <c r="AO15" i="35" s="1"/>
  <c r="D15" i="35"/>
  <c r="E12" i="35"/>
  <c r="F12" i="35"/>
  <c r="G12" i="35"/>
  <c r="H12" i="35"/>
  <c r="I12" i="35"/>
  <c r="J12" i="35"/>
  <c r="K12" i="35"/>
  <c r="L12" i="35"/>
  <c r="M12" i="35"/>
  <c r="N12" i="35"/>
  <c r="O12" i="35"/>
  <c r="P12" i="35"/>
  <c r="Q12" i="35"/>
  <c r="R12" i="35"/>
  <c r="S12" i="35"/>
  <c r="T12" i="35"/>
  <c r="U12" i="35"/>
  <c r="AO12" i="35" s="1"/>
  <c r="D12" i="35"/>
  <c r="E11" i="35"/>
  <c r="F11" i="35"/>
  <c r="G11" i="35"/>
  <c r="H11" i="35"/>
  <c r="I11" i="35"/>
  <c r="J11" i="35"/>
  <c r="K11" i="35"/>
  <c r="L11" i="35"/>
  <c r="M11" i="35"/>
  <c r="N11" i="35"/>
  <c r="O11" i="35"/>
  <c r="P11" i="35"/>
  <c r="Q11" i="35"/>
  <c r="R11" i="35"/>
  <c r="S11" i="35"/>
  <c r="T11" i="35"/>
  <c r="U11" i="35"/>
  <c r="AO11" i="35" s="1"/>
  <c r="D11" i="35"/>
  <c r="E10" i="35"/>
  <c r="F10" i="35"/>
  <c r="G10" i="35"/>
  <c r="H10" i="35"/>
  <c r="I10" i="35"/>
  <c r="J10" i="35"/>
  <c r="K10" i="35"/>
  <c r="L10" i="35"/>
  <c r="M10" i="35"/>
  <c r="N10" i="35"/>
  <c r="O10" i="35"/>
  <c r="P10" i="35"/>
  <c r="Q10" i="35"/>
  <c r="R10" i="35"/>
  <c r="S10" i="35"/>
  <c r="T10" i="35"/>
  <c r="U10" i="35"/>
  <c r="AO10" i="35" s="1"/>
  <c r="D10" i="35"/>
  <c r="E22" i="30" l="1"/>
  <c r="Q22" i="30"/>
  <c r="T22" i="30"/>
  <c r="N27" i="30"/>
  <c r="K21" i="30"/>
  <c r="G22" i="30"/>
  <c r="F27" i="30"/>
  <c r="P22" i="30"/>
  <c r="R22" i="30"/>
  <c r="H22" i="30"/>
  <c r="N22" i="30"/>
  <c r="U22" i="30"/>
  <c r="V22" i="30"/>
  <c r="V27" i="30"/>
  <c r="I22" i="30"/>
  <c r="O22" i="30"/>
  <c r="F22" i="30"/>
  <c r="H14" i="30"/>
  <c r="S12" i="30"/>
  <c r="S27" i="30" s="1"/>
  <c r="K12" i="30"/>
  <c r="K27" i="30" s="1"/>
  <c r="Q12" i="30"/>
  <c r="I12" i="30"/>
  <c r="J27" i="30" s="1"/>
  <c r="O12" i="30"/>
  <c r="O27" i="30" s="1"/>
  <c r="G12" i="30"/>
  <c r="G27" i="30" s="1"/>
  <c r="Q14" i="30"/>
  <c r="Q29" i="30" s="1"/>
  <c r="I14" i="30"/>
  <c r="I29" i="30" s="1"/>
  <c r="S14" i="30"/>
  <c r="K14" i="30"/>
  <c r="R14" i="30"/>
  <c r="R29" i="30" s="1"/>
  <c r="J14" i="30"/>
  <c r="J29" i="30" s="1"/>
  <c r="O14" i="30"/>
  <c r="G14" i="30"/>
  <c r="D14" i="30"/>
  <c r="N14" i="30"/>
  <c r="F14" i="30"/>
  <c r="U14" i="30"/>
  <c r="M14" i="30"/>
  <c r="E14" i="30"/>
  <c r="T14" i="30"/>
  <c r="T29" i="30" s="1"/>
  <c r="L14" i="30"/>
  <c r="L29" i="30" s="1"/>
  <c r="T12" i="30"/>
  <c r="P12" i="30"/>
  <c r="L12" i="30"/>
  <c r="M27" i="30" s="1"/>
  <c r="H12" i="30"/>
  <c r="H27" i="30" s="1"/>
  <c r="U6" i="30"/>
  <c r="M6" i="30"/>
  <c r="E6" i="30"/>
  <c r="Q6" i="30"/>
  <c r="I6" i="30"/>
  <c r="P6" i="30"/>
  <c r="H6" i="30"/>
  <c r="N6" i="30"/>
  <c r="F6" i="30"/>
  <c r="T17" i="30"/>
  <c r="L17" i="30"/>
  <c r="S17" i="30"/>
  <c r="K17" i="30"/>
  <c r="U17" i="30"/>
  <c r="M17" i="30"/>
  <c r="M32" i="30" s="1"/>
  <c r="E17" i="30"/>
  <c r="R17" i="30"/>
  <c r="J17" i="30"/>
  <c r="Q17" i="30"/>
  <c r="I17" i="30"/>
  <c r="P17" i="30"/>
  <c r="H17" i="30"/>
  <c r="O17" i="30"/>
  <c r="G17" i="30"/>
  <c r="D17" i="30"/>
  <c r="N17" i="30"/>
  <c r="F17" i="30"/>
  <c r="J7" i="30"/>
  <c r="J22" i="30" s="1"/>
  <c r="O6" i="30"/>
  <c r="G6" i="30"/>
  <c r="L7" i="30"/>
  <c r="L22" i="30" s="1"/>
  <c r="S6" i="30"/>
  <c r="S21" i="30" s="1"/>
  <c r="T6" i="30"/>
  <c r="L6" i="30"/>
  <c r="L21" i="30" s="1"/>
  <c r="D6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D13" i="30"/>
  <c r="R28" i="30" l="1"/>
  <c r="N28" i="30"/>
  <c r="J28" i="30"/>
  <c r="O32" i="30"/>
  <c r="F29" i="30"/>
  <c r="O29" i="30"/>
  <c r="F28" i="30"/>
  <c r="T28" i="30"/>
  <c r="P28" i="30"/>
  <c r="L28" i="30"/>
  <c r="H28" i="30"/>
  <c r="T21" i="30"/>
  <c r="O21" i="30"/>
  <c r="P27" i="30"/>
  <c r="P32" i="30"/>
  <c r="R32" i="30"/>
  <c r="K32" i="30"/>
  <c r="F21" i="30"/>
  <c r="I21" i="30"/>
  <c r="T27" i="30"/>
  <c r="M29" i="30"/>
  <c r="Q27" i="30"/>
  <c r="S28" i="30"/>
  <c r="O28" i="30"/>
  <c r="K28" i="30"/>
  <c r="G28" i="30"/>
  <c r="G32" i="30"/>
  <c r="I32" i="30"/>
  <c r="N21" i="30"/>
  <c r="Q21" i="30"/>
  <c r="G29" i="30"/>
  <c r="K29" i="30"/>
  <c r="M22" i="30"/>
  <c r="U21" i="30"/>
  <c r="V21" i="30"/>
  <c r="U27" i="30"/>
  <c r="S32" i="30"/>
  <c r="F32" i="30"/>
  <c r="Q32" i="30"/>
  <c r="L32" i="30"/>
  <c r="H21" i="30"/>
  <c r="E21" i="30"/>
  <c r="L27" i="30"/>
  <c r="S29" i="30"/>
  <c r="K22" i="30"/>
  <c r="X22" i="30" s="1"/>
  <c r="E32" i="30"/>
  <c r="U29" i="30"/>
  <c r="V29" i="30"/>
  <c r="R27" i="30"/>
  <c r="J21" i="30"/>
  <c r="U13" i="30"/>
  <c r="Q28" i="30"/>
  <c r="M28" i="30"/>
  <c r="I28" i="30"/>
  <c r="E28" i="30"/>
  <c r="G21" i="30"/>
  <c r="N32" i="30"/>
  <c r="H32" i="30"/>
  <c r="J32" i="30"/>
  <c r="U32" i="30"/>
  <c r="V32" i="30"/>
  <c r="T32" i="30"/>
  <c r="P21" i="30"/>
  <c r="M21" i="30"/>
  <c r="E29" i="30"/>
  <c r="N29" i="30"/>
  <c r="I27" i="30"/>
  <c r="H29" i="30"/>
  <c r="R21" i="30"/>
  <c r="P29" i="30"/>
  <c r="S5" i="30"/>
  <c r="Q5" i="30"/>
  <c r="I5" i="30"/>
  <c r="L5" i="30"/>
  <c r="L20" i="30" s="1"/>
  <c r="J5" i="30"/>
  <c r="P5" i="30"/>
  <c r="H5" i="30"/>
  <c r="H20" i="30" s="1"/>
  <c r="R5" i="30"/>
  <c r="R20" i="30" s="1"/>
  <c r="O5" i="30"/>
  <c r="G5" i="30"/>
  <c r="N5" i="30"/>
  <c r="F5" i="30"/>
  <c r="K5" i="30"/>
  <c r="K20" i="30" s="1"/>
  <c r="U5" i="30"/>
  <c r="M5" i="30"/>
  <c r="M20" i="30" s="1"/>
  <c r="E5" i="30"/>
  <c r="E20" i="30" s="1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D15" i="30"/>
  <c r="E16" i="30"/>
  <c r="F16" i="30"/>
  <c r="G16" i="30"/>
  <c r="H16" i="30"/>
  <c r="I16" i="30"/>
  <c r="J16" i="30"/>
  <c r="K16" i="30"/>
  <c r="L16" i="30"/>
  <c r="M16" i="30"/>
  <c r="M31" i="30" s="1"/>
  <c r="N16" i="30"/>
  <c r="O16" i="30"/>
  <c r="P16" i="30"/>
  <c r="Q16" i="30"/>
  <c r="Q31" i="30" s="1"/>
  <c r="R16" i="30"/>
  <c r="S16" i="30"/>
  <c r="T16" i="30"/>
  <c r="D16" i="30"/>
  <c r="I31" i="30" l="1"/>
  <c r="S30" i="30"/>
  <c r="O30" i="30"/>
  <c r="K30" i="30"/>
  <c r="G30" i="30"/>
  <c r="X27" i="30"/>
  <c r="X29" i="30"/>
  <c r="U16" i="30"/>
  <c r="R31" i="30"/>
  <c r="N31" i="30"/>
  <c r="J31" i="30"/>
  <c r="F31" i="30"/>
  <c r="T30" i="30"/>
  <c r="P30" i="30"/>
  <c r="L30" i="30"/>
  <c r="H30" i="30"/>
  <c r="F20" i="30"/>
  <c r="U28" i="30"/>
  <c r="V28" i="30"/>
  <c r="X28" i="30" s="1"/>
  <c r="N20" i="30"/>
  <c r="I20" i="30"/>
  <c r="X32" i="30"/>
  <c r="X21" i="30"/>
  <c r="E31" i="30"/>
  <c r="T31" i="30"/>
  <c r="P31" i="30"/>
  <c r="L31" i="30"/>
  <c r="H31" i="30"/>
  <c r="R30" i="30"/>
  <c r="N30" i="30"/>
  <c r="J30" i="30"/>
  <c r="F30" i="30"/>
  <c r="V20" i="30"/>
  <c r="G20" i="30"/>
  <c r="P20" i="30"/>
  <c r="Q20" i="30"/>
  <c r="S31" i="30"/>
  <c r="O31" i="30"/>
  <c r="K31" i="30"/>
  <c r="G31" i="30"/>
  <c r="U15" i="30"/>
  <c r="Q30" i="30"/>
  <c r="M30" i="30"/>
  <c r="I30" i="30"/>
  <c r="E30" i="30"/>
  <c r="O20" i="30"/>
  <c r="J20" i="30"/>
  <c r="S20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D11" i="30"/>
  <c r="G10" i="30"/>
  <c r="H10" i="30"/>
  <c r="I10" i="30"/>
  <c r="J10" i="30"/>
  <c r="K10" i="30"/>
  <c r="K25" i="30" s="1"/>
  <c r="L10" i="30"/>
  <c r="M10" i="30"/>
  <c r="N10" i="30"/>
  <c r="O10" i="30"/>
  <c r="O25" i="30" s="1"/>
  <c r="P10" i="30"/>
  <c r="Q10" i="30"/>
  <c r="R10" i="30"/>
  <c r="S10" i="30"/>
  <c r="S25" i="30" s="1"/>
  <c r="T10" i="30"/>
  <c r="E10" i="30"/>
  <c r="F10" i="30"/>
  <c r="D10" i="30"/>
  <c r="E8" i="30"/>
  <c r="F8" i="30"/>
  <c r="G8" i="30"/>
  <c r="H8" i="30"/>
  <c r="I8" i="30"/>
  <c r="J8" i="30"/>
  <c r="K8" i="30"/>
  <c r="L8" i="30"/>
  <c r="M8" i="30"/>
  <c r="N8" i="30"/>
  <c r="O8" i="30"/>
  <c r="P8" i="30"/>
  <c r="Q8" i="30"/>
  <c r="R8" i="30"/>
  <c r="S8" i="30"/>
  <c r="T8" i="30"/>
  <c r="D8" i="30"/>
  <c r="S26" i="30" l="1"/>
  <c r="O26" i="30"/>
  <c r="K26" i="30"/>
  <c r="Q23" i="30"/>
  <c r="M23" i="30"/>
  <c r="I23" i="30"/>
  <c r="F25" i="30"/>
  <c r="G26" i="30"/>
  <c r="E26" i="30"/>
  <c r="R23" i="30"/>
  <c r="N23" i="30"/>
  <c r="S23" i="30"/>
  <c r="O23" i="30"/>
  <c r="K23" i="30"/>
  <c r="G23" i="30"/>
  <c r="U10" i="30"/>
  <c r="Q25" i="30"/>
  <c r="M25" i="30"/>
  <c r="I25" i="30"/>
  <c r="U26" i="30"/>
  <c r="V26" i="30"/>
  <c r="Q26" i="30"/>
  <c r="M26" i="30"/>
  <c r="I26" i="30"/>
  <c r="J23" i="30"/>
  <c r="F23" i="30"/>
  <c r="T25" i="30"/>
  <c r="P25" i="30"/>
  <c r="L25" i="30"/>
  <c r="H25" i="30"/>
  <c r="T26" i="30"/>
  <c r="P26" i="30"/>
  <c r="L26" i="30"/>
  <c r="H26" i="30"/>
  <c r="E23" i="30"/>
  <c r="G25" i="30"/>
  <c r="U8" i="30"/>
  <c r="T23" i="30"/>
  <c r="P23" i="30"/>
  <c r="L23" i="30"/>
  <c r="H23" i="30"/>
  <c r="E25" i="30"/>
  <c r="R25" i="30"/>
  <c r="N25" i="30"/>
  <c r="J25" i="30"/>
  <c r="R26" i="30"/>
  <c r="N26" i="30"/>
  <c r="J26" i="30"/>
  <c r="F26" i="30"/>
  <c r="U30" i="30"/>
  <c r="V30" i="30"/>
  <c r="U31" i="30"/>
  <c r="V31" i="30"/>
  <c r="T9" i="30"/>
  <c r="L9" i="30"/>
  <c r="F9" i="30"/>
  <c r="U9" i="30"/>
  <c r="S9" i="30"/>
  <c r="K9" i="30"/>
  <c r="R9" i="30"/>
  <c r="J9" i="30"/>
  <c r="Q9" i="30"/>
  <c r="I9" i="30"/>
  <c r="N9" i="30"/>
  <c r="M9" i="30"/>
  <c r="P9" i="30"/>
  <c r="H9" i="30"/>
  <c r="D9" i="30"/>
  <c r="E9" i="30"/>
  <c r="O9" i="30"/>
  <c r="G9" i="30"/>
  <c r="AM14" i="35"/>
  <c r="AM8" i="35"/>
  <c r="AN8" i="35"/>
  <c r="AM9" i="35"/>
  <c r="AN9" i="35"/>
  <c r="AM10" i="35"/>
  <c r="AN10" i="35"/>
  <c r="AM11" i="35"/>
  <c r="AN11" i="35"/>
  <c r="AM12" i="35"/>
  <c r="AN12" i="35"/>
  <c r="AM13" i="35"/>
  <c r="AN13" i="35"/>
  <c r="AM15" i="35"/>
  <c r="AN15" i="35"/>
  <c r="AM16" i="35"/>
  <c r="AN16" i="35"/>
  <c r="AM17" i="35"/>
  <c r="AN17" i="35"/>
  <c r="AM18" i="35"/>
  <c r="AN18" i="35"/>
  <c r="AM19" i="35"/>
  <c r="AN19" i="35"/>
  <c r="AM20" i="35"/>
  <c r="AN20" i="35"/>
  <c r="O24" i="30" l="1"/>
  <c r="M24" i="30"/>
  <c r="X31" i="30"/>
  <c r="X30" i="30"/>
  <c r="X26" i="30"/>
  <c r="G24" i="30"/>
  <c r="P24" i="30"/>
  <c r="I24" i="30"/>
  <c r="U23" i="30"/>
  <c r="V23" i="30"/>
  <c r="X23" i="30" s="1"/>
  <c r="E24" i="30"/>
  <c r="H24" i="30"/>
  <c r="N24" i="30"/>
  <c r="Q24" i="30"/>
  <c r="R24" i="30"/>
  <c r="S24" i="30"/>
  <c r="F24" i="30"/>
  <c r="T24" i="30"/>
  <c r="U25" i="30"/>
  <c r="V25" i="30"/>
  <c r="J24" i="30"/>
  <c r="K24" i="30"/>
  <c r="U24" i="30"/>
  <c r="V24" i="30"/>
  <c r="L24" i="30"/>
  <c r="AN14" i="35"/>
  <c r="X25" i="30" l="1"/>
  <c r="X24" i="30"/>
  <c r="X5" i="34"/>
  <c r="Y5" i="34"/>
  <c r="Z5" i="34"/>
  <c r="AA5" i="34"/>
  <c r="AB5" i="34"/>
  <c r="AC5" i="34"/>
  <c r="AD5" i="34"/>
  <c r="AE5" i="34"/>
  <c r="AF5" i="34"/>
  <c r="AG5" i="34"/>
  <c r="AH5" i="34"/>
  <c r="AI5" i="34"/>
  <c r="AJ5" i="34"/>
  <c r="AK5" i="34"/>
  <c r="AL5" i="34"/>
  <c r="X6" i="34"/>
  <c r="Y6" i="34"/>
  <c r="Z6" i="34"/>
  <c r="AA6" i="34"/>
  <c r="AB6" i="34"/>
  <c r="AC6" i="34"/>
  <c r="AD6" i="34"/>
  <c r="AE6" i="34"/>
  <c r="AF6" i="34"/>
  <c r="AG6" i="34"/>
  <c r="AH6" i="34"/>
  <c r="AI6" i="34"/>
  <c r="AJ6" i="34"/>
  <c r="AK6" i="34"/>
  <c r="AL6" i="34"/>
  <c r="X7" i="34"/>
  <c r="Y7" i="34"/>
  <c r="Z7" i="34"/>
  <c r="AA7" i="34"/>
  <c r="AB7" i="34"/>
  <c r="AC7" i="34"/>
  <c r="AD7" i="34"/>
  <c r="AE7" i="34"/>
  <c r="AF7" i="34"/>
  <c r="AG7" i="34"/>
  <c r="AH7" i="34"/>
  <c r="AI7" i="34"/>
  <c r="AJ7" i="34"/>
  <c r="AK7" i="34"/>
  <c r="AL7" i="34"/>
  <c r="X8" i="34"/>
  <c r="Y8" i="34"/>
  <c r="Z8" i="34"/>
  <c r="AA8" i="34"/>
  <c r="AB8" i="34"/>
  <c r="AC8" i="34"/>
  <c r="AD8" i="34"/>
  <c r="AE8" i="34"/>
  <c r="AF8" i="34"/>
  <c r="AG8" i="34"/>
  <c r="AH8" i="34"/>
  <c r="AI8" i="34"/>
  <c r="AJ8" i="34"/>
  <c r="AK8" i="34"/>
  <c r="AL8" i="34"/>
  <c r="X9" i="34"/>
  <c r="Y9" i="34"/>
  <c r="Z9" i="34"/>
  <c r="AA9" i="34"/>
  <c r="AB9" i="34"/>
  <c r="AC9" i="34"/>
  <c r="AD9" i="34"/>
  <c r="AE9" i="34"/>
  <c r="AF9" i="34"/>
  <c r="AG9" i="34"/>
  <c r="AH9" i="34"/>
  <c r="AI9" i="34"/>
  <c r="AJ9" i="34"/>
  <c r="AK9" i="34"/>
  <c r="AL9" i="34"/>
  <c r="X10" i="34"/>
  <c r="Y10" i="34"/>
  <c r="Z10" i="34"/>
  <c r="AA10" i="34"/>
  <c r="AB10" i="34"/>
  <c r="AC10" i="34"/>
  <c r="AD10" i="34"/>
  <c r="AE10" i="34"/>
  <c r="AF10" i="34"/>
  <c r="AG10" i="34"/>
  <c r="AH10" i="34"/>
  <c r="AI10" i="34"/>
  <c r="AJ10" i="34"/>
  <c r="AK10" i="34"/>
  <c r="AL10" i="34"/>
  <c r="X11" i="34"/>
  <c r="Y11" i="34"/>
  <c r="Z11" i="34"/>
  <c r="AA11" i="34"/>
  <c r="AB11" i="34"/>
  <c r="AC11" i="34"/>
  <c r="AD11" i="34"/>
  <c r="AE11" i="34"/>
  <c r="AF11" i="34"/>
  <c r="AG11" i="34"/>
  <c r="AH11" i="34"/>
  <c r="AI11" i="34"/>
  <c r="AJ11" i="34"/>
  <c r="AK11" i="34"/>
  <c r="AL11" i="34"/>
  <c r="X12" i="34"/>
  <c r="Y12" i="34"/>
  <c r="Z12" i="34"/>
  <c r="AA12" i="34"/>
  <c r="AB12" i="34"/>
  <c r="AC12" i="34"/>
  <c r="AD12" i="34"/>
  <c r="AE12" i="34"/>
  <c r="AF12" i="34"/>
  <c r="AG12" i="34"/>
  <c r="AH12" i="34"/>
  <c r="AI12" i="34"/>
  <c r="AJ12" i="34"/>
  <c r="AK12" i="34"/>
  <c r="AL12" i="34"/>
  <c r="X13" i="34"/>
  <c r="Y13" i="34"/>
  <c r="Z13" i="34"/>
  <c r="AA13" i="34"/>
  <c r="AB13" i="34"/>
  <c r="AC13" i="34"/>
  <c r="AD13" i="34"/>
  <c r="AE13" i="34"/>
  <c r="AF13" i="34"/>
  <c r="AG13" i="34"/>
  <c r="AH13" i="34"/>
  <c r="AI13" i="34"/>
  <c r="AJ13" i="34"/>
  <c r="AK13" i="34"/>
  <c r="AL13" i="34"/>
  <c r="X14" i="34"/>
  <c r="Y14" i="34"/>
  <c r="Z14" i="34"/>
  <c r="AA14" i="34"/>
  <c r="AB14" i="34"/>
  <c r="AC14" i="34"/>
  <c r="AD14" i="34"/>
  <c r="AE14" i="34"/>
  <c r="AF14" i="34"/>
  <c r="AG14" i="34"/>
  <c r="AH14" i="34"/>
  <c r="AI14" i="34"/>
  <c r="AJ14" i="34"/>
  <c r="AK14" i="34"/>
  <c r="AL14" i="34"/>
  <c r="X15" i="34"/>
  <c r="Y15" i="34"/>
  <c r="Z15" i="34"/>
  <c r="AA15" i="34"/>
  <c r="AB15" i="34"/>
  <c r="AC15" i="34"/>
  <c r="AD15" i="34"/>
  <c r="AE15" i="34"/>
  <c r="AF15" i="34"/>
  <c r="AG15" i="34"/>
  <c r="AH15" i="34"/>
  <c r="AI15" i="34"/>
  <c r="AJ15" i="34"/>
  <c r="AK15" i="34"/>
  <c r="AL15" i="34"/>
  <c r="X16" i="34"/>
  <c r="Y16" i="34"/>
  <c r="Z16" i="34"/>
  <c r="AA16" i="34"/>
  <c r="AB16" i="34"/>
  <c r="AC16" i="34"/>
  <c r="AD16" i="34"/>
  <c r="AE16" i="34"/>
  <c r="AF16" i="34"/>
  <c r="AG16" i="34"/>
  <c r="AH16" i="34"/>
  <c r="AI16" i="34"/>
  <c r="AJ16" i="34"/>
  <c r="AK16" i="34"/>
  <c r="AL16" i="34"/>
  <c r="X17" i="34"/>
  <c r="Y17" i="34"/>
  <c r="Z17" i="34"/>
  <c r="AA17" i="34"/>
  <c r="AB17" i="34"/>
  <c r="AC17" i="34"/>
  <c r="AD17" i="34"/>
  <c r="AE17" i="34"/>
  <c r="AF17" i="34"/>
  <c r="AG17" i="34"/>
  <c r="AH17" i="34"/>
  <c r="AI17" i="34"/>
  <c r="AJ17" i="34"/>
  <c r="AK17" i="34"/>
  <c r="AL17" i="34"/>
  <c r="X18" i="34"/>
  <c r="Y18" i="34"/>
  <c r="Z18" i="34"/>
  <c r="AA18" i="34"/>
  <c r="AB18" i="34"/>
  <c r="AC18" i="34"/>
  <c r="AD18" i="34"/>
  <c r="AE18" i="34"/>
  <c r="AF18" i="34"/>
  <c r="AG18" i="34"/>
  <c r="AH18" i="34"/>
  <c r="AI18" i="34"/>
  <c r="AJ18" i="34"/>
  <c r="AK18" i="34"/>
  <c r="AL18" i="34"/>
  <c r="X19" i="34"/>
  <c r="Y19" i="34"/>
  <c r="Z19" i="34"/>
  <c r="AA19" i="34"/>
  <c r="AB19" i="34"/>
  <c r="AC19" i="34"/>
  <c r="AD19" i="34"/>
  <c r="AE19" i="34"/>
  <c r="AF19" i="34"/>
  <c r="AG19" i="34"/>
  <c r="AH19" i="34"/>
  <c r="AI19" i="34"/>
  <c r="AJ19" i="34"/>
  <c r="AK19" i="34"/>
  <c r="AL19" i="34"/>
  <c r="X20" i="34"/>
  <c r="Y20" i="34"/>
  <c r="Z20" i="34"/>
  <c r="AA20" i="34"/>
  <c r="AB20" i="34"/>
  <c r="AC20" i="34"/>
  <c r="AD20" i="34"/>
  <c r="AE20" i="34"/>
  <c r="AF20" i="34"/>
  <c r="AG20" i="34"/>
  <c r="AH20" i="34"/>
  <c r="AI20" i="34"/>
  <c r="AJ20" i="34"/>
  <c r="AK20" i="34"/>
  <c r="AL20" i="34"/>
  <c r="X21" i="34"/>
  <c r="Y21" i="34"/>
  <c r="Z21" i="34"/>
  <c r="AA21" i="34"/>
  <c r="AB21" i="34"/>
  <c r="AC21" i="34"/>
  <c r="AD21" i="34"/>
  <c r="AE21" i="34"/>
  <c r="AF21" i="34"/>
  <c r="AG21" i="34"/>
  <c r="AH21" i="34"/>
  <c r="AI21" i="34"/>
  <c r="AJ21" i="34"/>
  <c r="AK21" i="34"/>
  <c r="AL21" i="34"/>
  <c r="X22" i="34"/>
  <c r="Y22" i="34"/>
  <c r="Z22" i="34"/>
  <c r="AA22" i="34"/>
  <c r="AB22" i="34"/>
  <c r="AC22" i="34"/>
  <c r="AD22" i="34"/>
  <c r="AE22" i="34"/>
  <c r="AF22" i="34"/>
  <c r="AG22" i="34"/>
  <c r="AH22" i="34"/>
  <c r="AI22" i="34"/>
  <c r="AJ22" i="34"/>
  <c r="AK22" i="34"/>
  <c r="AL22" i="34"/>
  <c r="X23" i="34"/>
  <c r="Y23" i="34"/>
  <c r="Z23" i="34"/>
  <c r="AA23" i="34"/>
  <c r="AB23" i="34"/>
  <c r="AC23" i="34"/>
  <c r="AD23" i="34"/>
  <c r="AE23" i="34"/>
  <c r="AF23" i="34"/>
  <c r="AG23" i="34"/>
  <c r="AH23" i="34"/>
  <c r="AI23" i="34"/>
  <c r="AJ23" i="34"/>
  <c r="AK23" i="34"/>
  <c r="AL23" i="34"/>
  <c r="X24" i="34"/>
  <c r="Y24" i="34"/>
  <c r="Z24" i="34"/>
  <c r="AA24" i="34"/>
  <c r="AB24" i="34"/>
  <c r="AC24" i="34"/>
  <c r="AD24" i="34"/>
  <c r="AE24" i="34"/>
  <c r="AF24" i="34"/>
  <c r="AG24" i="34"/>
  <c r="AH24" i="34"/>
  <c r="AI24" i="34"/>
  <c r="AJ24" i="34"/>
  <c r="AK24" i="34"/>
  <c r="AL24" i="34"/>
  <c r="X25" i="34"/>
  <c r="Y25" i="34"/>
  <c r="Z25" i="34"/>
  <c r="AA25" i="34"/>
  <c r="AB25" i="34"/>
  <c r="AC25" i="34"/>
  <c r="AD25" i="34"/>
  <c r="AE25" i="34"/>
  <c r="AF25" i="34"/>
  <c r="AG25" i="34"/>
  <c r="AH25" i="34"/>
  <c r="AI25" i="34"/>
  <c r="AJ25" i="34"/>
  <c r="AK25" i="34"/>
  <c r="AL25" i="34"/>
  <c r="X26" i="34"/>
  <c r="Y26" i="34"/>
  <c r="Z26" i="34"/>
  <c r="AA26" i="34"/>
  <c r="AB26" i="34"/>
  <c r="AC26" i="34"/>
  <c r="AD26" i="34"/>
  <c r="AE26" i="34"/>
  <c r="AF26" i="34"/>
  <c r="AG26" i="34"/>
  <c r="AH26" i="34"/>
  <c r="AI26" i="34"/>
  <c r="AJ26" i="34"/>
  <c r="AK26" i="34"/>
  <c r="AL26" i="34"/>
  <c r="X27" i="34"/>
  <c r="Y27" i="34"/>
  <c r="Z27" i="34"/>
  <c r="AA27" i="34"/>
  <c r="AB27" i="34"/>
  <c r="AC27" i="34"/>
  <c r="AD27" i="34"/>
  <c r="AE27" i="34"/>
  <c r="AF27" i="34"/>
  <c r="AG27" i="34"/>
  <c r="AH27" i="34"/>
  <c r="AI27" i="34"/>
  <c r="AJ27" i="34"/>
  <c r="AK27" i="34"/>
  <c r="AL27" i="34"/>
  <c r="X28" i="34"/>
  <c r="Y28" i="34"/>
  <c r="Z28" i="34"/>
  <c r="AA28" i="34"/>
  <c r="AB28" i="34"/>
  <c r="AC28" i="34"/>
  <c r="AD28" i="34"/>
  <c r="AE28" i="34"/>
  <c r="AF28" i="34"/>
  <c r="AG28" i="34"/>
  <c r="AH28" i="34"/>
  <c r="AI28" i="34"/>
  <c r="AJ28" i="34"/>
  <c r="AK28" i="34"/>
  <c r="AL28" i="34"/>
  <c r="X29" i="34"/>
  <c r="Y29" i="34"/>
  <c r="Z29" i="34"/>
  <c r="AA29" i="34"/>
  <c r="AB29" i="34"/>
  <c r="AC29" i="34"/>
  <c r="AD29" i="34"/>
  <c r="AE29" i="34"/>
  <c r="AF29" i="34"/>
  <c r="AG29" i="34"/>
  <c r="AH29" i="34"/>
  <c r="AI29" i="34"/>
  <c r="AJ29" i="34"/>
  <c r="AK29" i="34"/>
  <c r="AL29" i="34"/>
  <c r="X30" i="34"/>
  <c r="Y30" i="34"/>
  <c r="Z30" i="34"/>
  <c r="AA30" i="34"/>
  <c r="AB30" i="34"/>
  <c r="AC30" i="34"/>
  <c r="AD30" i="34"/>
  <c r="AE30" i="34"/>
  <c r="AF30" i="34"/>
  <c r="AG30" i="34"/>
  <c r="AH30" i="34"/>
  <c r="AI30" i="34"/>
  <c r="AJ30" i="34"/>
  <c r="AK30" i="34"/>
  <c r="AL30" i="34"/>
  <c r="X31" i="34"/>
  <c r="Y31" i="34"/>
  <c r="Z31" i="34"/>
  <c r="AA31" i="34"/>
  <c r="AB31" i="34"/>
  <c r="AC31" i="34"/>
  <c r="AD31" i="34"/>
  <c r="AE31" i="34"/>
  <c r="AF31" i="34"/>
  <c r="AG31" i="34"/>
  <c r="AH31" i="34"/>
  <c r="AI31" i="34"/>
  <c r="AJ31" i="34"/>
  <c r="AK31" i="34"/>
  <c r="AL31" i="34"/>
  <c r="X32" i="34"/>
  <c r="Y32" i="34"/>
  <c r="Z32" i="34"/>
  <c r="AA32" i="34"/>
  <c r="AB32" i="34"/>
  <c r="AC32" i="34"/>
  <c r="AD32" i="34"/>
  <c r="AE32" i="34"/>
  <c r="AF32" i="34"/>
  <c r="AG32" i="34"/>
  <c r="AH32" i="34"/>
  <c r="AI32" i="34"/>
  <c r="AJ32" i="34"/>
  <c r="AK32" i="34"/>
  <c r="AL32" i="34"/>
  <c r="X33" i="34"/>
  <c r="Y33" i="34"/>
  <c r="Z33" i="34"/>
  <c r="AA33" i="34"/>
  <c r="AB33" i="34"/>
  <c r="AC33" i="34"/>
  <c r="AD33" i="34"/>
  <c r="AE33" i="34"/>
  <c r="AF33" i="34"/>
  <c r="AG33" i="34"/>
  <c r="AH33" i="34"/>
  <c r="AI33" i="34"/>
  <c r="AJ33" i="34"/>
  <c r="AK33" i="34"/>
  <c r="AL33" i="34"/>
  <c r="X34" i="34"/>
  <c r="Y34" i="34"/>
  <c r="Z34" i="34"/>
  <c r="AA34" i="34"/>
  <c r="AB34" i="34"/>
  <c r="AC34" i="34"/>
  <c r="AD34" i="34"/>
  <c r="AE34" i="34"/>
  <c r="AF34" i="34"/>
  <c r="AG34" i="34"/>
  <c r="AH34" i="34"/>
  <c r="AI34" i="34"/>
  <c r="AJ34" i="34"/>
  <c r="AK34" i="34"/>
  <c r="AL34" i="34"/>
  <c r="X35" i="34"/>
  <c r="Y35" i="34"/>
  <c r="Z35" i="34"/>
  <c r="AA35" i="34"/>
  <c r="AB35" i="34"/>
  <c r="AC35" i="34"/>
  <c r="AD35" i="34"/>
  <c r="AE35" i="34"/>
  <c r="AF35" i="34"/>
  <c r="AG35" i="34"/>
  <c r="AH35" i="34"/>
  <c r="AI35" i="34"/>
  <c r="AJ35" i="34"/>
  <c r="AK35" i="34"/>
  <c r="AL35" i="34"/>
  <c r="X36" i="34"/>
  <c r="Y36" i="34"/>
  <c r="Z36" i="34"/>
  <c r="AA36" i="34"/>
  <c r="AB36" i="34"/>
  <c r="AC36" i="34"/>
  <c r="AD36" i="34"/>
  <c r="AE36" i="34"/>
  <c r="AF36" i="34"/>
  <c r="AG36" i="34"/>
  <c r="AH36" i="34"/>
  <c r="AI36" i="34"/>
  <c r="AJ36" i="34"/>
  <c r="AK36" i="34"/>
  <c r="AL36" i="34"/>
  <c r="X37" i="34"/>
  <c r="Y37" i="34"/>
  <c r="Z37" i="34"/>
  <c r="AA37" i="34"/>
  <c r="AB37" i="34"/>
  <c r="AC37" i="34"/>
  <c r="AD37" i="34"/>
  <c r="AE37" i="34"/>
  <c r="AF37" i="34"/>
  <c r="AG37" i="34"/>
  <c r="AH37" i="34"/>
  <c r="AI37" i="34"/>
  <c r="AJ37" i="34"/>
  <c r="AK37" i="34"/>
  <c r="AL37" i="34"/>
  <c r="X38" i="34"/>
  <c r="Y38" i="34"/>
  <c r="Z38" i="34"/>
  <c r="AA38" i="34"/>
  <c r="AB38" i="34"/>
  <c r="AC38" i="34"/>
  <c r="AD38" i="34"/>
  <c r="AE38" i="34"/>
  <c r="AF38" i="34"/>
  <c r="AG38" i="34"/>
  <c r="AH38" i="34"/>
  <c r="AI38" i="34"/>
  <c r="AJ38" i="34"/>
  <c r="AK38" i="34"/>
  <c r="AL38" i="34"/>
  <c r="X39" i="34"/>
  <c r="Y39" i="34"/>
  <c r="Z39" i="34"/>
  <c r="AA39" i="34"/>
  <c r="AB39" i="34"/>
  <c r="AC39" i="34"/>
  <c r="AD39" i="34"/>
  <c r="AE39" i="34"/>
  <c r="AF39" i="34"/>
  <c r="AG39" i="34"/>
  <c r="AH39" i="34"/>
  <c r="AI39" i="34"/>
  <c r="AJ39" i="34"/>
  <c r="AK39" i="34"/>
  <c r="AL39" i="34"/>
  <c r="X40" i="34"/>
  <c r="Y40" i="34"/>
  <c r="Z40" i="34"/>
  <c r="AA40" i="34"/>
  <c r="AB40" i="34"/>
  <c r="AC40" i="34"/>
  <c r="AD40" i="34"/>
  <c r="AE40" i="34"/>
  <c r="AF40" i="34"/>
  <c r="AG40" i="34"/>
  <c r="AH40" i="34"/>
  <c r="AI40" i="34"/>
  <c r="AJ40" i="34"/>
  <c r="AK40" i="34"/>
  <c r="AL40" i="34"/>
  <c r="X41" i="34"/>
  <c r="Y41" i="34"/>
  <c r="Z41" i="34"/>
  <c r="AA41" i="34"/>
  <c r="AB41" i="34"/>
  <c r="AC41" i="34"/>
  <c r="AD41" i="34"/>
  <c r="AE41" i="34"/>
  <c r="AF41" i="34"/>
  <c r="AG41" i="34"/>
  <c r="AH41" i="34"/>
  <c r="AI41" i="34"/>
  <c r="AJ41" i="34"/>
  <c r="AK41" i="34"/>
  <c r="AL41" i="34"/>
  <c r="X42" i="34"/>
  <c r="Y42" i="34"/>
  <c r="Z42" i="34"/>
  <c r="AA42" i="34"/>
  <c r="AB42" i="34"/>
  <c r="AC42" i="34"/>
  <c r="AD42" i="34"/>
  <c r="AE42" i="34"/>
  <c r="AF42" i="34"/>
  <c r="AG42" i="34"/>
  <c r="AH42" i="34"/>
  <c r="AI42" i="34"/>
  <c r="AJ42" i="34"/>
  <c r="AK42" i="34"/>
  <c r="AL42" i="34"/>
  <c r="X43" i="34"/>
  <c r="Y43" i="34"/>
  <c r="Z43" i="34"/>
  <c r="AA43" i="34"/>
  <c r="AB43" i="34"/>
  <c r="AC43" i="34"/>
  <c r="AD43" i="34"/>
  <c r="AE43" i="34"/>
  <c r="AF43" i="34"/>
  <c r="AG43" i="34"/>
  <c r="AH43" i="34"/>
  <c r="AI43" i="34"/>
  <c r="AJ43" i="34"/>
  <c r="AK43" i="34"/>
  <c r="AL43" i="34"/>
  <c r="X44" i="34"/>
  <c r="Y44" i="34"/>
  <c r="Z44" i="34"/>
  <c r="AA44" i="34"/>
  <c r="AB44" i="34"/>
  <c r="AC44" i="34"/>
  <c r="AD44" i="34"/>
  <c r="AE44" i="34"/>
  <c r="AF44" i="34"/>
  <c r="AG44" i="34"/>
  <c r="AH44" i="34"/>
  <c r="AI44" i="34"/>
  <c r="AJ44" i="34"/>
  <c r="AK44" i="34"/>
  <c r="AL44" i="34"/>
  <c r="X45" i="34"/>
  <c r="Y45" i="34"/>
  <c r="Z45" i="34"/>
  <c r="AA45" i="34"/>
  <c r="AB45" i="34"/>
  <c r="AC45" i="34"/>
  <c r="AD45" i="34"/>
  <c r="AE45" i="34"/>
  <c r="AF45" i="34"/>
  <c r="AG45" i="34"/>
  <c r="AH45" i="34"/>
  <c r="AI45" i="34"/>
  <c r="AJ45" i="34"/>
  <c r="AK45" i="34"/>
  <c r="AL45" i="34"/>
  <c r="X46" i="34"/>
  <c r="Y46" i="34"/>
  <c r="Z46" i="34"/>
  <c r="AA46" i="34"/>
  <c r="AB46" i="34"/>
  <c r="AC46" i="34"/>
  <c r="AD46" i="34"/>
  <c r="AE46" i="34"/>
  <c r="AF46" i="34"/>
  <c r="AG46" i="34"/>
  <c r="AH46" i="34"/>
  <c r="AI46" i="34"/>
  <c r="AJ46" i="34"/>
  <c r="AK46" i="34"/>
  <c r="AL46" i="34"/>
  <c r="X47" i="34"/>
  <c r="Y47" i="34"/>
  <c r="Z47" i="34"/>
  <c r="AA47" i="34"/>
  <c r="AB47" i="34"/>
  <c r="AC47" i="34"/>
  <c r="AD47" i="34"/>
  <c r="AE47" i="34"/>
  <c r="AF47" i="34"/>
  <c r="AG47" i="34"/>
  <c r="AH47" i="34"/>
  <c r="AI47" i="34"/>
  <c r="AJ47" i="34"/>
  <c r="AK47" i="34"/>
  <c r="AL47" i="34"/>
  <c r="X48" i="34"/>
  <c r="Y48" i="34"/>
  <c r="Z48" i="34"/>
  <c r="AA48" i="34"/>
  <c r="AB48" i="34"/>
  <c r="AC48" i="34"/>
  <c r="AD48" i="34"/>
  <c r="AE48" i="34"/>
  <c r="AF48" i="34"/>
  <c r="AG48" i="34"/>
  <c r="AH48" i="34"/>
  <c r="AI48" i="34"/>
  <c r="AJ48" i="34"/>
  <c r="AK48" i="34"/>
  <c r="AL48" i="34"/>
  <c r="X49" i="34"/>
  <c r="Y49" i="34"/>
  <c r="Z49" i="34"/>
  <c r="AA49" i="34"/>
  <c r="AB49" i="34"/>
  <c r="AC49" i="34"/>
  <c r="AD49" i="34"/>
  <c r="AE49" i="34"/>
  <c r="AF49" i="34"/>
  <c r="AG49" i="34"/>
  <c r="AH49" i="34"/>
  <c r="AI49" i="34"/>
  <c r="AJ49" i="34"/>
  <c r="AK49" i="34"/>
  <c r="AL49" i="34"/>
  <c r="X50" i="34"/>
  <c r="Y50" i="34"/>
  <c r="Z50" i="34"/>
  <c r="AA50" i="34"/>
  <c r="AB50" i="34"/>
  <c r="AC50" i="34"/>
  <c r="AD50" i="34"/>
  <c r="AE50" i="34"/>
  <c r="AF50" i="34"/>
  <c r="AG50" i="34"/>
  <c r="AH50" i="34"/>
  <c r="AI50" i="34"/>
  <c r="AJ50" i="34"/>
  <c r="AK50" i="34"/>
  <c r="AL50" i="34"/>
  <c r="X51" i="34"/>
  <c r="Y51" i="34"/>
  <c r="Z51" i="34"/>
  <c r="AA51" i="34"/>
  <c r="AB51" i="34"/>
  <c r="AC51" i="34"/>
  <c r="AD51" i="34"/>
  <c r="AE51" i="34"/>
  <c r="AF51" i="34"/>
  <c r="AG51" i="34"/>
  <c r="AH51" i="34"/>
  <c r="AI51" i="34"/>
  <c r="AJ51" i="34"/>
  <c r="AK51" i="34"/>
  <c r="AL51" i="34"/>
  <c r="X52" i="34"/>
  <c r="Y52" i="34"/>
  <c r="Z52" i="34"/>
  <c r="AA52" i="34"/>
  <c r="AB52" i="34"/>
  <c r="AC52" i="34"/>
  <c r="AD52" i="34"/>
  <c r="AE52" i="34"/>
  <c r="AF52" i="34"/>
  <c r="AG52" i="34"/>
  <c r="AH52" i="34"/>
  <c r="AI52" i="34"/>
  <c r="AJ52" i="34"/>
  <c r="AK52" i="34"/>
  <c r="AL52" i="34"/>
  <c r="X53" i="34"/>
  <c r="Y53" i="34"/>
  <c r="Z53" i="34"/>
  <c r="AA53" i="34"/>
  <c r="AB53" i="34"/>
  <c r="AC53" i="34"/>
  <c r="AD53" i="34"/>
  <c r="AE53" i="34"/>
  <c r="AF53" i="34"/>
  <c r="AG53" i="34"/>
  <c r="AH53" i="34"/>
  <c r="AI53" i="34"/>
  <c r="AJ53" i="34"/>
  <c r="AK53" i="34"/>
  <c r="AL53" i="34"/>
  <c r="X54" i="34"/>
  <c r="Y54" i="34"/>
  <c r="Z54" i="34"/>
  <c r="AA54" i="34"/>
  <c r="AB54" i="34"/>
  <c r="AC54" i="34"/>
  <c r="AD54" i="34"/>
  <c r="AE54" i="34"/>
  <c r="AF54" i="34"/>
  <c r="AG54" i="34"/>
  <c r="AH54" i="34"/>
  <c r="AI54" i="34"/>
  <c r="AJ54" i="34"/>
  <c r="AK54" i="34"/>
  <c r="AL54" i="34"/>
  <c r="X55" i="34"/>
  <c r="Y55" i="34"/>
  <c r="Z55" i="34"/>
  <c r="AA55" i="34"/>
  <c r="AB55" i="34"/>
  <c r="AC55" i="34"/>
  <c r="AD55" i="34"/>
  <c r="AE55" i="34"/>
  <c r="AF55" i="34"/>
  <c r="AG55" i="34"/>
  <c r="AH55" i="34"/>
  <c r="AI55" i="34"/>
  <c r="AJ55" i="34"/>
  <c r="AK55" i="34"/>
  <c r="AL55" i="34"/>
  <c r="X56" i="34"/>
  <c r="Y56" i="34"/>
  <c r="Z56" i="34"/>
  <c r="AA56" i="34"/>
  <c r="AB56" i="34"/>
  <c r="AC56" i="34"/>
  <c r="AD56" i="34"/>
  <c r="AE56" i="34"/>
  <c r="AF56" i="34"/>
  <c r="AG56" i="34"/>
  <c r="AH56" i="34"/>
  <c r="AI56" i="34"/>
  <c r="AJ56" i="34"/>
  <c r="AK56" i="34"/>
  <c r="AL56" i="34"/>
  <c r="X57" i="34"/>
  <c r="Y57" i="34"/>
  <c r="Z57" i="34"/>
  <c r="AA57" i="34"/>
  <c r="AB57" i="34"/>
  <c r="AC57" i="34"/>
  <c r="AD57" i="34"/>
  <c r="AE57" i="34"/>
  <c r="AF57" i="34"/>
  <c r="AG57" i="34"/>
  <c r="AH57" i="34"/>
  <c r="AI57" i="34"/>
  <c r="AJ57" i="34"/>
  <c r="AK57" i="34"/>
  <c r="AL57" i="34"/>
  <c r="X58" i="34"/>
  <c r="Y58" i="34"/>
  <c r="Z58" i="34"/>
  <c r="AA58" i="34"/>
  <c r="AB58" i="34"/>
  <c r="AC58" i="34"/>
  <c r="AD58" i="34"/>
  <c r="AE58" i="34"/>
  <c r="AF58" i="34"/>
  <c r="AG58" i="34"/>
  <c r="AH58" i="34"/>
  <c r="AI58" i="34"/>
  <c r="AJ58" i="34"/>
  <c r="AK58" i="34"/>
  <c r="AL58" i="34"/>
  <c r="X59" i="34"/>
  <c r="Y59" i="34"/>
  <c r="Z59" i="34"/>
  <c r="AA59" i="34"/>
  <c r="AB59" i="34"/>
  <c r="AC59" i="34"/>
  <c r="AD59" i="34"/>
  <c r="AE59" i="34"/>
  <c r="AF59" i="34"/>
  <c r="AG59" i="34"/>
  <c r="AH59" i="34"/>
  <c r="AI59" i="34"/>
  <c r="AJ59" i="34"/>
  <c r="AK59" i="34"/>
  <c r="AL59" i="34"/>
  <c r="X60" i="34"/>
  <c r="Y60" i="34"/>
  <c r="Z60" i="34"/>
  <c r="AA60" i="34"/>
  <c r="AB60" i="34"/>
  <c r="AC60" i="34"/>
  <c r="AD60" i="34"/>
  <c r="AE60" i="34"/>
  <c r="AF60" i="34"/>
  <c r="AG60" i="34"/>
  <c r="AH60" i="34"/>
  <c r="AI60" i="34"/>
  <c r="AJ60" i="34"/>
  <c r="AK60" i="34"/>
  <c r="AL60" i="34"/>
  <c r="X61" i="34"/>
  <c r="Y61" i="34"/>
  <c r="Z61" i="34"/>
  <c r="AA61" i="34"/>
  <c r="AB61" i="34"/>
  <c r="AC61" i="34"/>
  <c r="AD61" i="34"/>
  <c r="AE61" i="34"/>
  <c r="AF61" i="34"/>
  <c r="AG61" i="34"/>
  <c r="AH61" i="34"/>
  <c r="AI61" i="34"/>
  <c r="AJ61" i="34"/>
  <c r="AK61" i="34"/>
  <c r="AL61" i="34"/>
  <c r="X62" i="34"/>
  <c r="Y62" i="34"/>
  <c r="Z62" i="34"/>
  <c r="AA62" i="34"/>
  <c r="AB62" i="34"/>
  <c r="AC62" i="34"/>
  <c r="AD62" i="34"/>
  <c r="AE62" i="34"/>
  <c r="AF62" i="34"/>
  <c r="AG62" i="34"/>
  <c r="AH62" i="34"/>
  <c r="AI62" i="34"/>
  <c r="AJ62" i="34"/>
  <c r="AK62" i="34"/>
  <c r="AL62" i="34"/>
  <c r="X63" i="34"/>
  <c r="Y63" i="34"/>
  <c r="Z63" i="34"/>
  <c r="AA63" i="34"/>
  <c r="AB63" i="34"/>
  <c r="AC63" i="34"/>
  <c r="AD63" i="34"/>
  <c r="AE63" i="34"/>
  <c r="AF63" i="34"/>
  <c r="AG63" i="34"/>
  <c r="AH63" i="34"/>
  <c r="AI63" i="34"/>
  <c r="AJ63" i="34"/>
  <c r="AK63" i="34"/>
  <c r="AL63" i="34"/>
  <c r="X64" i="34"/>
  <c r="Y64" i="34"/>
  <c r="Z64" i="34"/>
  <c r="AA64" i="34"/>
  <c r="AB64" i="34"/>
  <c r="AC64" i="34"/>
  <c r="AD64" i="34"/>
  <c r="AE64" i="34"/>
  <c r="AF64" i="34"/>
  <c r="AG64" i="34"/>
  <c r="AH64" i="34"/>
  <c r="AI64" i="34"/>
  <c r="AJ64" i="34"/>
  <c r="AK64" i="34"/>
  <c r="AL64" i="34"/>
  <c r="X65" i="34"/>
  <c r="Y65" i="34"/>
  <c r="Z65" i="34"/>
  <c r="AA65" i="34"/>
  <c r="AB65" i="34"/>
  <c r="AC65" i="34"/>
  <c r="AD65" i="34"/>
  <c r="AE65" i="34"/>
  <c r="AF65" i="34"/>
  <c r="AG65" i="34"/>
  <c r="AH65" i="34"/>
  <c r="AI65" i="34"/>
  <c r="AJ65" i="34"/>
  <c r="AK65" i="34"/>
  <c r="AL65" i="34"/>
  <c r="X66" i="34"/>
  <c r="Y66" i="34"/>
  <c r="Z66" i="34"/>
  <c r="AA66" i="34"/>
  <c r="AB66" i="34"/>
  <c r="AC66" i="34"/>
  <c r="AD66" i="34"/>
  <c r="AE66" i="34"/>
  <c r="AF66" i="34"/>
  <c r="AG66" i="34"/>
  <c r="AH66" i="34"/>
  <c r="AI66" i="34"/>
  <c r="AJ66" i="34"/>
  <c r="AK66" i="34"/>
  <c r="AL66" i="34"/>
  <c r="X67" i="34"/>
  <c r="Y67" i="34"/>
  <c r="Z67" i="34"/>
  <c r="AA67" i="34"/>
  <c r="AB67" i="34"/>
  <c r="AC67" i="34"/>
  <c r="AD67" i="34"/>
  <c r="AE67" i="34"/>
  <c r="AF67" i="34"/>
  <c r="AG67" i="34"/>
  <c r="AH67" i="34"/>
  <c r="AI67" i="34"/>
  <c r="AJ67" i="34"/>
  <c r="AK67" i="34"/>
  <c r="AL67" i="34"/>
  <c r="X68" i="34"/>
  <c r="Y68" i="34"/>
  <c r="Z68" i="34"/>
  <c r="AA68" i="34"/>
  <c r="AB68" i="34"/>
  <c r="AC68" i="34"/>
  <c r="AD68" i="34"/>
  <c r="AE68" i="34"/>
  <c r="AF68" i="34"/>
  <c r="AG68" i="34"/>
  <c r="AH68" i="34"/>
  <c r="AI68" i="34"/>
  <c r="AJ68" i="34"/>
  <c r="AK68" i="34"/>
  <c r="AL68" i="34"/>
  <c r="X69" i="34"/>
  <c r="Y69" i="34"/>
  <c r="Z69" i="34"/>
  <c r="AA69" i="34"/>
  <c r="AB69" i="34"/>
  <c r="AC69" i="34"/>
  <c r="AD69" i="34"/>
  <c r="AE69" i="34"/>
  <c r="AF69" i="34"/>
  <c r="AG69" i="34"/>
  <c r="AH69" i="34"/>
  <c r="AI69" i="34"/>
  <c r="AJ69" i="34"/>
  <c r="AK69" i="34"/>
  <c r="AL69" i="34"/>
  <c r="X71" i="34"/>
  <c r="Y71" i="34"/>
  <c r="Z71" i="34"/>
  <c r="AA71" i="34"/>
  <c r="AB71" i="34"/>
  <c r="AC71" i="34"/>
  <c r="AD71" i="34"/>
  <c r="AE71" i="34"/>
  <c r="AF71" i="34"/>
  <c r="AG71" i="34"/>
  <c r="AH71" i="34"/>
  <c r="AI71" i="34"/>
  <c r="AJ71" i="34"/>
  <c r="AK71" i="34"/>
  <c r="AL71" i="34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D36" i="24"/>
  <c r="E36" i="24"/>
  <c r="F36" i="24"/>
  <c r="G36" i="24"/>
  <c r="H36" i="24"/>
  <c r="I36" i="24"/>
  <c r="J36" i="24"/>
  <c r="K36" i="24"/>
  <c r="L36" i="24"/>
  <c r="M36" i="24"/>
  <c r="N36" i="24"/>
  <c r="O36" i="24"/>
  <c r="P36" i="24"/>
  <c r="Q36" i="24"/>
  <c r="R36" i="24"/>
  <c r="S36" i="24"/>
  <c r="T36" i="24"/>
  <c r="U36" i="24"/>
  <c r="X7" i="35"/>
  <c r="Y7" i="35"/>
  <c r="Z7" i="35"/>
  <c r="AA7" i="35"/>
  <c r="AB7" i="35"/>
  <c r="AC7" i="35"/>
  <c r="AD7" i="35"/>
  <c r="AE7" i="35"/>
  <c r="AF7" i="35"/>
  <c r="AG7" i="35"/>
  <c r="AH7" i="35"/>
  <c r="AI7" i="35"/>
  <c r="AJ7" i="35"/>
  <c r="AK7" i="35"/>
  <c r="AL7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X9" i="35"/>
  <c r="Y9" i="35"/>
  <c r="Z9" i="35"/>
  <c r="AA9" i="35"/>
  <c r="AB9" i="35"/>
  <c r="AC9" i="35"/>
  <c r="AD9" i="35"/>
  <c r="AE9" i="35"/>
  <c r="AF9" i="35"/>
  <c r="AG9" i="35"/>
  <c r="AH9" i="35"/>
  <c r="AI9" i="35"/>
  <c r="AJ9" i="35"/>
  <c r="AK9" i="35"/>
  <c r="AL9" i="35"/>
  <c r="X10" i="35"/>
  <c r="Y10" i="35"/>
  <c r="Z10" i="35"/>
  <c r="AA10" i="35"/>
  <c r="AB10" i="35"/>
  <c r="AC10" i="35"/>
  <c r="AD10" i="35"/>
  <c r="AE10" i="35"/>
  <c r="AF10" i="35"/>
  <c r="AG10" i="35"/>
  <c r="AH10" i="35"/>
  <c r="AI10" i="35"/>
  <c r="AJ10" i="35"/>
  <c r="AK10" i="35"/>
  <c r="AL10" i="35"/>
  <c r="X11" i="35"/>
  <c r="Y11" i="35"/>
  <c r="Z11" i="35"/>
  <c r="AA11" i="35"/>
  <c r="AB11" i="35"/>
  <c r="AC11" i="35"/>
  <c r="AD11" i="35"/>
  <c r="AE11" i="35"/>
  <c r="AF11" i="35"/>
  <c r="AG11" i="35"/>
  <c r="AH11" i="35"/>
  <c r="AI11" i="35"/>
  <c r="AJ11" i="35"/>
  <c r="AK11" i="35"/>
  <c r="AL11" i="35"/>
  <c r="X12" i="35"/>
  <c r="Y12" i="35"/>
  <c r="Z12" i="35"/>
  <c r="AA12" i="35"/>
  <c r="AB12" i="35"/>
  <c r="AC12" i="35"/>
  <c r="AD12" i="35"/>
  <c r="AE12" i="35"/>
  <c r="AF12" i="35"/>
  <c r="AG12" i="35"/>
  <c r="AH12" i="35"/>
  <c r="AI12" i="35"/>
  <c r="AJ12" i="35"/>
  <c r="AK12" i="35"/>
  <c r="AL12" i="35"/>
  <c r="X13" i="35"/>
  <c r="Y13" i="35"/>
  <c r="Z13" i="35"/>
  <c r="AA13" i="35"/>
  <c r="AB13" i="35"/>
  <c r="AC13" i="35"/>
  <c r="AD13" i="35"/>
  <c r="AE13" i="35"/>
  <c r="AF13" i="35"/>
  <c r="AG13" i="35"/>
  <c r="AH13" i="35"/>
  <c r="AI13" i="35"/>
  <c r="AJ13" i="35"/>
  <c r="AK13" i="35"/>
  <c r="AL13" i="35"/>
  <c r="X14" i="35"/>
  <c r="Y14" i="35"/>
  <c r="Z14" i="35"/>
  <c r="AA14" i="35"/>
  <c r="AB14" i="35"/>
  <c r="AC14" i="35"/>
  <c r="AD14" i="35"/>
  <c r="AE14" i="35"/>
  <c r="AF14" i="35"/>
  <c r="AG14" i="35"/>
  <c r="AH14" i="35"/>
  <c r="AI14" i="35"/>
  <c r="AJ14" i="35"/>
  <c r="AK14" i="35"/>
  <c r="AL14" i="35"/>
  <c r="X15" i="35"/>
  <c r="Y15" i="35"/>
  <c r="Z15" i="35"/>
  <c r="AA15" i="35"/>
  <c r="AB15" i="35"/>
  <c r="AC15" i="35"/>
  <c r="AD15" i="35"/>
  <c r="AE15" i="35"/>
  <c r="AF15" i="35"/>
  <c r="AG15" i="35"/>
  <c r="AH15" i="35"/>
  <c r="AI15" i="35"/>
  <c r="AJ15" i="35"/>
  <c r="AK15" i="35"/>
  <c r="AL15" i="35"/>
  <c r="X16" i="35"/>
  <c r="Y16" i="35"/>
  <c r="Z16" i="35"/>
  <c r="AA16" i="35"/>
  <c r="AB16" i="35"/>
  <c r="AC16" i="35"/>
  <c r="AD16" i="35"/>
  <c r="AE16" i="35"/>
  <c r="AF16" i="35"/>
  <c r="AG16" i="35"/>
  <c r="AH16" i="35"/>
  <c r="AI16" i="35"/>
  <c r="AJ16" i="35"/>
  <c r="AK16" i="35"/>
  <c r="AL16" i="35"/>
  <c r="X17" i="35"/>
  <c r="Y17" i="35"/>
  <c r="Z17" i="35"/>
  <c r="AA17" i="35"/>
  <c r="AB17" i="35"/>
  <c r="AC17" i="35"/>
  <c r="AD17" i="35"/>
  <c r="AE17" i="35"/>
  <c r="AF17" i="35"/>
  <c r="AG17" i="35"/>
  <c r="AH17" i="35"/>
  <c r="AI17" i="35"/>
  <c r="AJ17" i="35"/>
  <c r="AK17" i="35"/>
  <c r="AL17" i="35"/>
  <c r="X18" i="35"/>
  <c r="Y18" i="35"/>
  <c r="Z18" i="35"/>
  <c r="AA18" i="35"/>
  <c r="AB18" i="35"/>
  <c r="AC18" i="35"/>
  <c r="AD18" i="35"/>
  <c r="AE18" i="35"/>
  <c r="AF18" i="35"/>
  <c r="AG18" i="35"/>
  <c r="AH18" i="35"/>
  <c r="AI18" i="35"/>
  <c r="AJ18" i="35"/>
  <c r="AK18" i="35"/>
  <c r="AL18" i="35"/>
  <c r="X19" i="35"/>
  <c r="Y19" i="35"/>
  <c r="Z19" i="35"/>
  <c r="AA19" i="35"/>
  <c r="AB19" i="35"/>
  <c r="AC19" i="35"/>
  <c r="AD19" i="35"/>
  <c r="AE19" i="35"/>
  <c r="AF19" i="35"/>
  <c r="AG19" i="35"/>
  <c r="AH19" i="35"/>
  <c r="AI19" i="35"/>
  <c r="AJ19" i="35"/>
  <c r="AK19" i="35"/>
  <c r="AL19" i="35"/>
  <c r="X20" i="35"/>
  <c r="Y20" i="35"/>
  <c r="Z20" i="35"/>
  <c r="AA20" i="35"/>
  <c r="AB20" i="35"/>
  <c r="AC20" i="35"/>
  <c r="AD20" i="35"/>
  <c r="AE20" i="35"/>
  <c r="AF20" i="35"/>
  <c r="AG20" i="35"/>
  <c r="AH20" i="35"/>
  <c r="AI20" i="35"/>
  <c r="AJ20" i="35"/>
  <c r="AK20" i="35"/>
  <c r="AL20" i="35"/>
  <c r="AQ17" i="35" l="1"/>
  <c r="AQ9" i="35"/>
  <c r="AQ54" i="34"/>
  <c r="AQ18" i="35"/>
  <c r="AQ10" i="35"/>
  <c r="AQ19" i="35"/>
  <c r="AQ15" i="35"/>
  <c r="AQ11" i="35"/>
  <c r="AQ20" i="35"/>
  <c r="AQ16" i="35"/>
  <c r="AQ12" i="35"/>
  <c r="AQ8" i="35"/>
  <c r="AQ69" i="34"/>
  <c r="AQ71" i="34"/>
  <c r="AQ46" i="34"/>
  <c r="AQ38" i="34"/>
  <c r="AQ30" i="34"/>
  <c r="AQ22" i="34"/>
  <c r="AQ14" i="34"/>
  <c r="AQ6" i="34"/>
  <c r="AQ63" i="34"/>
  <c r="AQ55" i="34"/>
  <c r="AQ47" i="34"/>
  <c r="AQ39" i="34"/>
  <c r="AQ31" i="34"/>
  <c r="AQ23" i="34"/>
  <c r="AQ15" i="34"/>
  <c r="AQ7" i="34"/>
  <c r="AQ40" i="34"/>
  <c r="AQ32" i="34"/>
  <c r="AQ65" i="34"/>
  <c r="AQ57" i="34"/>
  <c r="AQ49" i="34"/>
  <c r="AQ41" i="34"/>
  <c r="AQ33" i="34"/>
  <c r="AQ25" i="34"/>
  <c r="AQ17" i="34"/>
  <c r="AQ9" i="34"/>
  <c r="AQ66" i="34"/>
  <c r="AQ58" i="34"/>
  <c r="AQ50" i="34"/>
  <c r="AQ42" i="34"/>
  <c r="AQ34" i="34"/>
  <c r="AQ26" i="34"/>
  <c r="AQ18" i="34"/>
  <c r="AQ10" i="34"/>
  <c r="AQ48" i="34"/>
  <c r="AQ67" i="34"/>
  <c r="AQ59" i="34"/>
  <c r="AQ51" i="34"/>
  <c r="AQ43" i="34"/>
  <c r="AQ35" i="34"/>
  <c r="AQ27" i="34"/>
  <c r="AQ19" i="34"/>
  <c r="AQ11" i="34"/>
  <c r="AQ62" i="34"/>
  <c r="AQ64" i="34"/>
  <c r="AQ56" i="34"/>
  <c r="AQ16" i="34"/>
  <c r="AQ8" i="34"/>
  <c r="AQ68" i="34"/>
  <c r="AQ60" i="34"/>
  <c r="AQ52" i="34"/>
  <c r="AQ44" i="34"/>
  <c r="AQ36" i="34"/>
  <c r="AQ28" i="34"/>
  <c r="AQ20" i="34"/>
  <c r="AQ12" i="34"/>
  <c r="AQ24" i="34"/>
  <c r="AQ61" i="34"/>
  <c r="AQ53" i="34"/>
  <c r="AQ45" i="34"/>
  <c r="AQ37" i="34"/>
  <c r="AQ29" i="34"/>
  <c r="AQ21" i="34"/>
  <c r="AQ13" i="34"/>
  <c r="AQ5" i="34"/>
  <c r="AQ14" i="35"/>
  <c r="AQ13" i="35"/>
  <c r="T5" i="30"/>
  <c r="T20" i="30" l="1"/>
  <c r="U20" i="30"/>
  <c r="AN7" i="35"/>
  <c r="AM7" i="35"/>
  <c r="X20" i="30" l="1"/>
  <c r="AQ7" i="35"/>
  <c r="D22" i="12"/>
</calcChain>
</file>

<file path=xl/sharedStrings.xml><?xml version="1.0" encoding="utf-8"?>
<sst xmlns="http://schemas.openxmlformats.org/spreadsheetml/2006/main" count="1699" uniqueCount="568">
  <si>
    <t>0401 - 0406</t>
  </si>
  <si>
    <t xml:space="preserve">   Nonalcoholic</t>
  </si>
  <si>
    <t>CANADA</t>
  </si>
  <si>
    <t>INDONESIA</t>
  </si>
  <si>
    <t>BRAZIL</t>
  </si>
  <si>
    <t>THAILAND</t>
  </si>
  <si>
    <t>COLOMBIA</t>
  </si>
  <si>
    <t>COTE D'IVOIRE</t>
  </si>
  <si>
    <t>GUATEMALA</t>
  </si>
  <si>
    <t>MEXICO</t>
  </si>
  <si>
    <t>VIETNAM</t>
  </si>
  <si>
    <t>INDIA</t>
  </si>
  <si>
    <t>REST OF WORLD</t>
  </si>
  <si>
    <t>SWEDEN</t>
  </si>
  <si>
    <t>PERU</t>
  </si>
  <si>
    <t>ARGENTINA</t>
  </si>
  <si>
    <t>UNITED KINGDOM</t>
  </si>
  <si>
    <t>ECUADOR</t>
  </si>
  <si>
    <t>NIGERIA</t>
  </si>
  <si>
    <t>GHANA</t>
  </si>
  <si>
    <t>PHILIPPINES</t>
  </si>
  <si>
    <t>NICARAGUA</t>
  </si>
  <si>
    <t>COSTA RICA</t>
  </si>
  <si>
    <t>HONDURAS</t>
  </si>
  <si>
    <t>PAKISTAN</t>
  </si>
  <si>
    <t>MALAYSIA</t>
  </si>
  <si>
    <t>JAPAN</t>
  </si>
  <si>
    <t>TURKEY</t>
  </si>
  <si>
    <t>GREECE</t>
  </si>
  <si>
    <t>WORLD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</si>
  <si>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</si>
  <si>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</si>
  <si>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</si>
  <si>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</si>
  <si>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</si>
  <si>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</si>
  <si>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</si>
  <si>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</si>
  <si>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</si>
  <si>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</si>
  <si>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Million $</t>
  </si>
  <si>
    <t>Cocoa beans</t>
  </si>
  <si>
    <t>IRELAND</t>
  </si>
  <si>
    <t>NETHERLANDS</t>
  </si>
  <si>
    <t>SPAIN</t>
  </si>
  <si>
    <t>TUNISIA</t>
  </si>
  <si>
    <t>CHILE</t>
  </si>
  <si>
    <t>POLAND</t>
  </si>
  <si>
    <t>TAIWAN</t>
  </si>
  <si>
    <t>AUSTRIA</t>
  </si>
  <si>
    <t>URUGUAY</t>
  </si>
  <si>
    <t>Olive oil</t>
  </si>
  <si>
    <t>U.S. imports of grains and grain products</t>
  </si>
  <si>
    <t>U.S. imports of meats and products</t>
  </si>
  <si>
    <t>U.S. imports of fish and shellfish</t>
  </si>
  <si>
    <t>Total fish and shellfish 1/</t>
  </si>
  <si>
    <t>Chocolate</t>
  </si>
  <si>
    <t>Total cocoa and products 1/</t>
  </si>
  <si>
    <t>Cashew nuts</t>
  </si>
  <si>
    <t>U.S. imports of fruit and preparations</t>
  </si>
  <si>
    <t>U.S. imports of vegetables and preparations</t>
  </si>
  <si>
    <t>Frozen vegetables</t>
  </si>
  <si>
    <t>Total beverages 1/</t>
  </si>
  <si>
    <t>Bananas and plantains</t>
  </si>
  <si>
    <t>Total vegetable oils 1/</t>
  </si>
  <si>
    <t>Total dairy products 1/</t>
  </si>
  <si>
    <t>Total grains and products 1/</t>
  </si>
  <si>
    <t>Coffee, roasted and instant 2/</t>
  </si>
  <si>
    <t>Total fruit and preparations 1/</t>
  </si>
  <si>
    <t>Total vegetables and preparations 1/</t>
  </si>
  <si>
    <t>Live farm animals</t>
  </si>
  <si>
    <t>Meats</t>
  </si>
  <si>
    <t>Fish and shellfish</t>
  </si>
  <si>
    <t>Vegetables</t>
  </si>
  <si>
    <t>Sugar and candy</t>
  </si>
  <si>
    <t>Cocoa and chocolate</t>
  </si>
  <si>
    <t>Swine, live</t>
  </si>
  <si>
    <t>Sheep and goats, live</t>
  </si>
  <si>
    <t>Total live animals 1/</t>
  </si>
  <si>
    <t>Prepared fish and shellfish 4/</t>
  </si>
  <si>
    <t>Cheese, fresh or processed</t>
  </si>
  <si>
    <t>Ground nuts (peanuts)</t>
  </si>
  <si>
    <t>Tea and mate</t>
  </si>
  <si>
    <t>Spices</t>
  </si>
  <si>
    <t>Tropical oils 3/</t>
  </si>
  <si>
    <t>Crude vegetable oils</t>
  </si>
  <si>
    <t>Sauces, soups, prepared foods 1/</t>
  </si>
  <si>
    <t>Malt beer</t>
  </si>
  <si>
    <t>Coffee and tea</t>
  </si>
  <si>
    <t>Fruits</t>
  </si>
  <si>
    <t>Nuts</t>
  </si>
  <si>
    <t>Other edible products</t>
  </si>
  <si>
    <t>Liquors</t>
  </si>
  <si>
    <t>Oilseeds 4/</t>
  </si>
  <si>
    <t>1/ Sum of crude, refined, and other vegetable oils.  Includes tropical oils.  Excludes oilseeds.</t>
  </si>
  <si>
    <t>Food group</t>
  </si>
  <si>
    <t>01</t>
  </si>
  <si>
    <t>0102 - 0105</t>
  </si>
  <si>
    <t>02</t>
  </si>
  <si>
    <t>03</t>
  </si>
  <si>
    <t>1604, 1605</t>
  </si>
  <si>
    <t>04</t>
  </si>
  <si>
    <t>07</t>
  </si>
  <si>
    <t>2001 - 2005</t>
  </si>
  <si>
    <t>08</t>
  </si>
  <si>
    <t>20</t>
  </si>
  <si>
    <t>0803 - 0814</t>
  </si>
  <si>
    <t>2006 - 2009</t>
  </si>
  <si>
    <t>09</t>
  </si>
  <si>
    <t>1001 - 1008</t>
  </si>
  <si>
    <t>1101 - 1109</t>
  </si>
  <si>
    <t>1901 - 1905</t>
  </si>
  <si>
    <t>0409</t>
  </si>
  <si>
    <t>1701 - 1704</t>
  </si>
  <si>
    <t xml:space="preserve">   Essential oils</t>
  </si>
  <si>
    <t xml:space="preserve">   Other edibles</t>
  </si>
  <si>
    <t>2103 - 2106</t>
  </si>
  <si>
    <t>0904 - 0910</t>
  </si>
  <si>
    <t>2201 - 2206</t>
  </si>
  <si>
    <t>090190</t>
  </si>
  <si>
    <t>Total beverages</t>
  </si>
  <si>
    <t>Beverages</t>
  </si>
  <si>
    <t>Total animal foods</t>
  </si>
  <si>
    <t>Annual growth</t>
  </si>
  <si>
    <t>Percent</t>
  </si>
  <si>
    <t xml:space="preserve">   Bovine</t>
  </si>
  <si>
    <t xml:space="preserve">   Swine</t>
  </si>
  <si>
    <t xml:space="preserve">   Sheep / goats</t>
  </si>
  <si>
    <t xml:space="preserve">   Fowl</t>
  </si>
  <si>
    <t>Notes</t>
  </si>
  <si>
    <t xml:space="preserve">   Fresh/chilled/frozen</t>
  </si>
  <si>
    <t xml:space="preserve">   Shellfish and mollusks</t>
  </si>
  <si>
    <t xml:space="preserve">   Prepared fish/shellfish</t>
  </si>
  <si>
    <t>0304</t>
  </si>
  <si>
    <t>0305</t>
  </si>
  <si>
    <t xml:space="preserve">   Fish fillets and mince</t>
  </si>
  <si>
    <t>Fish fillets and mince</t>
  </si>
  <si>
    <t xml:space="preserve">   Cheese</t>
  </si>
  <si>
    <t xml:space="preserve">   Yogurt/buttermilk/whey</t>
  </si>
  <si>
    <t xml:space="preserve">   Milk and cream</t>
  </si>
  <si>
    <t>0406</t>
  </si>
  <si>
    <t>0403, 0404</t>
  </si>
  <si>
    <t>0401, 0402</t>
  </si>
  <si>
    <t>0405</t>
  </si>
  <si>
    <t>0407, 0408</t>
  </si>
  <si>
    <t xml:space="preserve">   Fresh</t>
  </si>
  <si>
    <t xml:space="preserve">   Frozen</t>
  </si>
  <si>
    <t>0714</t>
  </si>
  <si>
    <t>0710</t>
  </si>
  <si>
    <t xml:space="preserve">   Bananas</t>
  </si>
  <si>
    <t xml:space="preserve">   Juices</t>
  </si>
  <si>
    <t>Fruit juices 4/</t>
  </si>
  <si>
    <t xml:space="preserve">   Cashews</t>
  </si>
  <si>
    <t xml:space="preserve">   Ground nuts</t>
  </si>
  <si>
    <t>080130 - 080132</t>
  </si>
  <si>
    <t xml:space="preserve">   Unroasted</t>
  </si>
  <si>
    <t xml:space="preserve">   Roasted and instant</t>
  </si>
  <si>
    <t>090111, 090112</t>
  </si>
  <si>
    <t>090300</t>
  </si>
  <si>
    <t>090210 - 090240</t>
  </si>
  <si>
    <t xml:space="preserve">   Wheat and flour</t>
  </si>
  <si>
    <t xml:space="preserve">   Rice and flour</t>
  </si>
  <si>
    <t xml:space="preserve">   Crude</t>
  </si>
  <si>
    <t xml:space="preserve">   Refined</t>
  </si>
  <si>
    <t xml:space="preserve">   Tropical oils</t>
  </si>
  <si>
    <t>1507 - 1515</t>
  </si>
  <si>
    <t>selected</t>
  </si>
  <si>
    <t>1203 - 1208</t>
  </si>
  <si>
    <t xml:space="preserve">   Confections</t>
  </si>
  <si>
    <t xml:space="preserve">   Other sweeteners</t>
  </si>
  <si>
    <t xml:space="preserve">   Cocoa beans</t>
  </si>
  <si>
    <t xml:space="preserve">   Cocoa paste/butter/powder</t>
  </si>
  <si>
    <t xml:space="preserve">   Chocolate</t>
  </si>
  <si>
    <t xml:space="preserve">   Sauces and soups+</t>
  </si>
  <si>
    <t xml:space="preserve">   Malt beer</t>
  </si>
  <si>
    <t xml:space="preserve">   Fresh or chilled</t>
  </si>
  <si>
    <t xml:space="preserve">   Frozen meats</t>
  </si>
  <si>
    <t>1601- 1603</t>
  </si>
  <si>
    <t>Frozen fruit</t>
  </si>
  <si>
    <t>Fresh or chilled fruit 2/</t>
  </si>
  <si>
    <t>4/ Apple juice and orange juice rank first and second in import value and volume.  Includes tomato juice.</t>
  </si>
  <si>
    <t>0803 - 0810</t>
  </si>
  <si>
    <t>080620</t>
  </si>
  <si>
    <t>0811</t>
  </si>
  <si>
    <t>Total plant foods</t>
  </si>
  <si>
    <t>Vegetable oils, oilseeds</t>
  </si>
  <si>
    <r>
      <t>0701</t>
    </r>
    <r>
      <rPr>
        <sz val="9"/>
        <rFont val="Arial"/>
        <family val="2"/>
      </rPr>
      <t xml:space="preserve"> - 0714</t>
    </r>
  </si>
  <si>
    <t xml:space="preserve">   Prepared meats, etc.</t>
  </si>
  <si>
    <r>
      <t>0701</t>
    </r>
    <r>
      <rPr>
        <sz val="9"/>
        <rFont val="Arial"/>
        <family val="2"/>
      </rPr>
      <t xml:space="preserve"> - 0709</t>
    </r>
  </si>
  <si>
    <t>1/ HS-4 codes in italics contain inedible or nonfood HS-6 codes.</t>
  </si>
  <si>
    <t>Avg.growth</t>
  </si>
  <si>
    <t>2009</t>
  </si>
  <si>
    <t>Whole fish--fresh, chilled, or frozen 2/</t>
  </si>
  <si>
    <t>U.S. imports of sweeteners and products</t>
  </si>
  <si>
    <t>Dollars per mt or KL</t>
  </si>
  <si>
    <t>Dairy products</t>
  </si>
  <si>
    <t>Sweeteners</t>
  </si>
  <si>
    <t>U.S. food import unit prices and inflation, by food group and sector</t>
  </si>
  <si>
    <t>Average</t>
  </si>
  <si>
    <t>inflation</t>
  </si>
  <si>
    <t>010391, 010392</t>
  </si>
  <si>
    <t xml:space="preserve">   Butter, spreads</t>
  </si>
  <si>
    <t xml:space="preserve">   Bulk grains</t>
  </si>
  <si>
    <t xml:space="preserve">   Milled grain products</t>
  </si>
  <si>
    <t xml:space="preserve">   Wine+</t>
  </si>
  <si>
    <t>Import price inflation:</t>
  </si>
  <si>
    <t>Imported food prices 1/</t>
  </si>
  <si>
    <t>Cereals / bakery</t>
  </si>
  <si>
    <t>- dried grapes</t>
  </si>
  <si>
    <t>- mixed odiferous substances for industrial use (nonfood)</t>
  </si>
  <si>
    <t>- corn seed, canary seed (nonfood)</t>
  </si>
  <si>
    <t>growth</t>
  </si>
  <si>
    <t>0207, 0208</t>
  </si>
  <si>
    <t xml:space="preserve">   Fowl and other meats</t>
  </si>
  <si>
    <t xml:space="preserve">HS-4 codes that are nonfood or inedible: HS 0101, 0106, 0501-0511, 0601-0604, 1209, 1213-1214, 1401-1404, </t>
  </si>
  <si>
    <t>1000 mt</t>
  </si>
  <si>
    <t>CHINA</t>
  </si>
  <si>
    <t>0801 - 0802</t>
  </si>
  <si>
    <t>041000</t>
  </si>
  <si>
    <t>U.S. imports of live meat animals and eggs</t>
  </si>
  <si>
    <t>U.S. imports of dairy products</t>
  </si>
  <si>
    <t>Canada</t>
  </si>
  <si>
    <t>Mexico</t>
  </si>
  <si>
    <t>Quantity</t>
  </si>
  <si>
    <t>Unit</t>
  </si>
  <si>
    <t>Source: USDA, www.fas.usda.gov/gats.</t>
  </si>
  <si>
    <t>Number</t>
  </si>
  <si>
    <t>Source</t>
  </si>
  <si>
    <t>Fresh or chilled red meats 2/</t>
  </si>
  <si>
    <t>NORWAY</t>
  </si>
  <si>
    <t>DENMARK</t>
  </si>
  <si>
    <t>ITALY</t>
  </si>
  <si>
    <t>NEW ZEALAND</t>
  </si>
  <si>
    <t>AUSTRALIA</t>
  </si>
  <si>
    <t>FRANCE</t>
  </si>
  <si>
    <t>Fresh vegetables 2/</t>
  </si>
  <si>
    <t>1000 KL</t>
  </si>
  <si>
    <t>GERMANY</t>
  </si>
  <si>
    <t>Refined vegetable oils 2/</t>
  </si>
  <si>
    <t>DOMINICAN REP.</t>
  </si>
  <si>
    <t>Cocoa paste, butter, and powder</t>
  </si>
  <si>
    <t>BELGIUM-LUX.</t>
  </si>
  <si>
    <t>SWITZERLAND</t>
  </si>
  <si>
    <t>1/ Sum of wine, beer, and nonalcoholic beverages.  Excludes liquors, fruit and vegetable juices.</t>
  </si>
  <si>
    <t>Dairy</t>
  </si>
  <si>
    <t>Vegetable oils</t>
  </si>
  <si>
    <t>China</t>
  </si>
  <si>
    <t>Brazil</t>
  </si>
  <si>
    <t>Chile</t>
  </si>
  <si>
    <t>Ireland</t>
  </si>
  <si>
    <t>Netherlands</t>
  </si>
  <si>
    <t>Indonesia</t>
  </si>
  <si>
    <t>Colombia</t>
  </si>
  <si>
    <t>Thailand</t>
  </si>
  <si>
    <t>Guatemala</t>
  </si>
  <si>
    <t>Malaysia</t>
  </si>
  <si>
    <t>India</t>
  </si>
  <si>
    <t>Costa Rica</t>
  </si>
  <si>
    <t>Argentina</t>
  </si>
  <si>
    <t>Spain</t>
  </si>
  <si>
    <t>Ecuador</t>
  </si>
  <si>
    <t>Peru</t>
  </si>
  <si>
    <t>Vietnam</t>
  </si>
  <si>
    <t>Philippines</t>
  </si>
  <si>
    <t>Cote d'Ivoire</t>
  </si>
  <si>
    <t>United Kingdom</t>
  </si>
  <si>
    <t>Japan</t>
  </si>
  <si>
    <t>Turkey</t>
  </si>
  <si>
    <t>Austria</t>
  </si>
  <si>
    <t>Honduras</t>
  </si>
  <si>
    <t>Nicaragua</t>
  </si>
  <si>
    <t>Korea, South</t>
  </si>
  <si>
    <t>Taiwan</t>
  </si>
  <si>
    <t>Poland</t>
  </si>
  <si>
    <t>El Salvador</t>
  </si>
  <si>
    <t>Greece</t>
  </si>
  <si>
    <t>South Africa</t>
  </si>
  <si>
    <t>Uruguay</t>
  </si>
  <si>
    <t>Jamaica</t>
  </si>
  <si>
    <t>Ghana</t>
  </si>
  <si>
    <t>Morocco</t>
  </si>
  <si>
    <t>0201 - 0206</t>
  </si>
  <si>
    <t>Prepared tree nuts 2/</t>
  </si>
  <si>
    <t>Tree nuts 1/</t>
  </si>
  <si>
    <t xml:space="preserve">   Tree nuts</t>
  </si>
  <si>
    <t>Coffee beans</t>
  </si>
  <si>
    <t xml:space="preserve">   Olive oil</t>
  </si>
  <si>
    <t xml:space="preserve">   Cane and beet</t>
  </si>
  <si>
    <t>Bird eggs</t>
  </si>
  <si>
    <t>350210 - 350219</t>
  </si>
  <si>
    <t>Live animals</t>
  </si>
  <si>
    <t>Cocoa</t>
  </si>
  <si>
    <t>0202 - 0206</t>
  </si>
  <si>
    <t>- milk albumin (nonfood use)</t>
  </si>
  <si>
    <t>+ egg albumin</t>
  </si>
  <si>
    <t>1/ Includes soy sauce, tomato ketchup/sauce, broths, mustard, ice cream, edible ice, protein concentrates, and vinegar.</t>
  </si>
  <si>
    <t>+ vinegar</t>
  </si>
  <si>
    <t>1/ Sum of fresh or chilled and frozen red meats and edible animal parts; excludes fowl and prepared meats.</t>
  </si>
  <si>
    <t xml:space="preserve">   Prepared tree nuts</t>
  </si>
  <si>
    <t>1/ Import prices are based on unit values, or import value divided by import volume.</t>
  </si>
  <si>
    <t>1/ Shelled and in shell.  Includes cashew nuts and coconuts; excludes prepared nuts.</t>
  </si>
  <si>
    <t xml:space="preserve"> Import volume is based on milk weight equivalents (source: USDA Economic Research Service).</t>
  </si>
  <si>
    <t>1/ Sum of cheese and other dairy products.  Excludes casein and milk albumin.</t>
  </si>
  <si>
    <t>U.S. imports of vegetable oils and oilseeds</t>
  </si>
  <si>
    <t>U.S. imports of cocoa and chocolate</t>
  </si>
  <si>
    <t>U.S. imports of beverages</t>
  </si>
  <si>
    <t>Appendix: HS (Harmonized System) codes for U.S. food imports</t>
  </si>
  <si>
    <t xml:space="preserve"> Excludes vitamins and pharmaceuticals, but includes natural medicaments for ingestion (HS 121190).</t>
  </si>
  <si>
    <t xml:space="preserve">+ mineral water and ice </t>
  </si>
  <si>
    <t>HS-2 codes</t>
  </si>
  <si>
    <t>HS-4 or</t>
  </si>
  <si>
    <t>HS-6 codes 1/</t>
  </si>
  <si>
    <t>Added</t>
  </si>
  <si>
    <t>HS codes</t>
  </si>
  <si>
    <t xml:space="preserve">      Excluded</t>
  </si>
  <si>
    <t xml:space="preserve">     HS codes</t>
  </si>
  <si>
    <t>Oilseeds+</t>
  </si>
  <si>
    <t>U.S. imports of coffee, tea, and spices</t>
  </si>
  <si>
    <t xml:space="preserve">   Animal fats+</t>
  </si>
  <si>
    <t>+ other edible animal products</t>
  </si>
  <si>
    <t>0210</t>
  </si>
  <si>
    <t>Animal and other fats 3/</t>
  </si>
  <si>
    <t>U.S. imports of tree and ground nuts</t>
  </si>
  <si>
    <t>Frozen red meats and parts</t>
  </si>
  <si>
    <t>Shellfish, fresh or frozen 3/</t>
  </si>
  <si>
    <t>1000 metric tons</t>
  </si>
  <si>
    <t>2010</t>
  </si>
  <si>
    <t>1/ Sum of fresh or chilled, frozen, dried or preserved, and prepared fruit, and fruit juices.  Quantity excludes fruit juices.</t>
  </si>
  <si>
    <t>MOZAMBIQUE</t>
  </si>
  <si>
    <t>MOROCCO</t>
  </si>
  <si>
    <t>U.S. imports of sauces, essence oils, and other edibles</t>
  </si>
  <si>
    <t>Bulk grains 2/</t>
  </si>
  <si>
    <t>Milled grain products 3/</t>
  </si>
  <si>
    <t>Cereal and bakery foods 4/</t>
  </si>
  <si>
    <t>Bird eggs 3/</t>
  </si>
  <si>
    <t>2011</t>
  </si>
  <si>
    <t>2/ Excludes live fish and fish fillets.</t>
  </si>
  <si>
    <t>1/ Sum of fresh, chilled, frozen, and prepared fish, fish fillets, and shellfish.  Excludes live fish.</t>
  </si>
  <si>
    <t>4/ Includes cured and smoked fish.  Excludes fish oils and fats.</t>
  </si>
  <si>
    <t>3/ Crustaceans and mollusks; excludes prepared shellfish.</t>
  </si>
  <si>
    <t>0302 - 0303</t>
  </si>
  <si>
    <t xml:space="preserve">- live fish, which are largely ornamental </t>
  </si>
  <si>
    <t>0301</t>
  </si>
  <si>
    <t>Total red meats, fresh and frozen 1/</t>
  </si>
  <si>
    <t>1/ Sum of fresh, frozen, dried, preserved, and prepared vegetables.  Includes seed potatoes.</t>
  </si>
  <si>
    <t>1/ Sum of unroasted beans, roasted and instant coffee.  Includes coffee husks and skins.</t>
  </si>
  <si>
    <t>PAPUA NEW GUINEA</t>
  </si>
  <si>
    <t>1/ Sum of cocoa beans, cocoa paste, butter, and powder, and chocolate.  Includes cocoa shells and husks.</t>
  </si>
  <si>
    <t>2201, 2202</t>
  </si>
  <si>
    <t>0209</t>
  </si>
  <si>
    <t>1501 - 1504</t>
  </si>
  <si>
    <t>1516, 1517</t>
  </si>
  <si>
    <t>1801-1806</t>
  </si>
  <si>
    <t>0803</t>
  </si>
  <si>
    <t>0104</t>
  </si>
  <si>
    <t>0105</t>
  </si>
  <si>
    <t>210110, 210111, 210112</t>
  </si>
  <si>
    <t>090121, 090122, 090130, 090140</t>
  </si>
  <si>
    <t xml:space="preserve">   Extracts and preparations</t>
  </si>
  <si>
    <t>Coffee extracts and preparations 3/</t>
  </si>
  <si>
    <t>2/ Includes coffee husks and skins and coffee substitutes.</t>
  </si>
  <si>
    <t>3/ Includes chicory and other substitutes for coffee.</t>
  </si>
  <si>
    <t xml:space="preserve"> + coffee husks, skins, substitutes</t>
  </si>
  <si>
    <t xml:space="preserve">   Cereal and bakery foods</t>
  </si>
  <si>
    <t>+ vegetable fats, hydrogenated; margarine</t>
  </si>
  <si>
    <t xml:space="preserve"> + molasses</t>
  </si>
  <si>
    <t xml:space="preserve"> + chewing gum</t>
  </si>
  <si>
    <t>1511, 1513</t>
  </si>
  <si>
    <t>1509, 1510</t>
  </si>
  <si>
    <t xml:space="preserve"> 1505, 1518-1522, 2207, 2301-3215, 3302-3507 (except egg albumin in 3502) and higher codes.</t>
  </si>
  <si>
    <t>2012</t>
  </si>
  <si>
    <t>Live poultry 2/</t>
  </si>
  <si>
    <t xml:space="preserve"> + chicory roots (coffee substitute)</t>
  </si>
  <si>
    <t>Bovine animals, live</t>
  </si>
  <si>
    <t>2/ Includes desiccated coconut, seeds and peanuts in nut mixtures.  Excludes water chestnuts, palm and shea nuts, copra.</t>
  </si>
  <si>
    <t>3/ Includes coconut, palm, and palm kernel oils.  4/ Uses include animal feed, flour and meal; includes copra; excludes ground nuts.</t>
  </si>
  <si>
    <t>Live farm animals 2/</t>
  </si>
  <si>
    <t>Volume of U.S. food imports 1/</t>
  </si>
  <si>
    <t xml:space="preserve"> See Appendix for the HS-2, HS-4, and HS-6 codes corresponding to each food group.</t>
  </si>
  <si>
    <t>1/ Import volumes are obtained by HS-4 or 6 codes, by calendar year, in product weight or processed weight.  Excludes liquid weights.</t>
  </si>
  <si>
    <t>Live meat animals</t>
  </si>
  <si>
    <t>Live meat animals (1000) 2/</t>
  </si>
  <si>
    <t>Volume</t>
  </si>
  <si>
    <t>2013</t>
  </si>
  <si>
    <t>2/ Includes milk, cream, yogurt, buttermilk, whey, butter, spreads, and fats.</t>
  </si>
  <si>
    <t>Dried vegetables 3/</t>
  </si>
  <si>
    <t xml:space="preserve">   Dried</t>
  </si>
  <si>
    <t>0712 - 0713</t>
  </si>
  <si>
    <r>
      <t>0302</t>
    </r>
    <r>
      <rPr>
        <sz val="9"/>
        <rFont val="Arial"/>
        <family val="2"/>
      </rPr>
      <t xml:space="preserve"> - 0308</t>
    </r>
  </si>
  <si>
    <t>0306 - 0308</t>
  </si>
  <si>
    <t xml:space="preserve">   Prepared or preserved</t>
  </si>
  <si>
    <t>Dried, prepared or preserved fruit 3/</t>
  </si>
  <si>
    <t xml:space="preserve">   Dried, prepared or preserved</t>
  </si>
  <si>
    <t>MADAGASCAR</t>
  </si>
  <si>
    <t>2/ Excludes corn for seed use and canary seed.  3/  Includes wheat and rice flour, and other grain products.</t>
  </si>
  <si>
    <t>4/ Includes grain preparations, including pasta, baby food, baker mixes and doughs, wafers and biscuits.  Excludes tapioca.</t>
  </si>
  <si>
    <t>Wheat and products</t>
  </si>
  <si>
    <t>Rice and products</t>
  </si>
  <si>
    <t>Grains</t>
  </si>
  <si>
    <t xml:space="preserve"> - tapioca</t>
  </si>
  <si>
    <t xml:space="preserve"> + potato flour, meal</t>
  </si>
  <si>
    <t>1101, 1103</t>
  </si>
  <si>
    <t>1101 - 1104</t>
  </si>
  <si>
    <t>1901, 1902</t>
  </si>
  <si>
    <t>1904, 1905</t>
  </si>
  <si>
    <t>Quantity 5/</t>
  </si>
  <si>
    <t>1/ Sum of bulk grains, milled grain products, and cereal and bakery preparations.  Excludes grain for seed use.  Excludes potato flour and meal.</t>
  </si>
  <si>
    <t>5/ Excludes malt extracts and food preparations, which are measured in liters.</t>
  </si>
  <si>
    <t>01022940</t>
  </si>
  <si>
    <t>01023900</t>
  </si>
  <si>
    <t>01029000</t>
  </si>
  <si>
    <t>01029040</t>
  </si>
  <si>
    <t>HS-10 codes</t>
  </si>
  <si>
    <t xml:space="preserve"> 2 HS-10 codes</t>
  </si>
  <si>
    <t>for breeding animals (nonfood)</t>
  </si>
  <si>
    <t>0812 - 0814</t>
  </si>
  <si>
    <t>2006 - 2008</t>
  </si>
  <si>
    <t>2204, 2205</t>
  </si>
  <si>
    <t>+ fermented beverages (e.g., cider)</t>
  </si>
  <si>
    <t>2014</t>
  </si>
  <si>
    <t>2/ Includes fowl weighing less than 4.4 pounds.  3/ Includes dried eggs, egg yolks, and egg albumin.</t>
  </si>
  <si>
    <t>0711, 1105, 1106, 1903, 2001 - 2005</t>
  </si>
  <si>
    <t>1107 - 1109</t>
  </si>
  <si>
    <t>- potato products, legume flour/meal</t>
  </si>
  <si>
    <t>BOLIVIA</t>
  </si>
  <si>
    <t>180620-180690</t>
  </si>
  <si>
    <t>1803, 1804, 1805, 180610</t>
  </si>
  <si>
    <t xml:space="preserve"> + cocoa shells, husks</t>
  </si>
  <si>
    <t xml:space="preserve"> + molasses, other</t>
  </si>
  <si>
    <t>121291 - 121293, 170111 - 170114, 170191, 170199</t>
  </si>
  <si>
    <t>Liquors (non-agricultural)</t>
  </si>
  <si>
    <t>Confections 5/</t>
  </si>
  <si>
    <t>Other sweeteners and syrups 4/</t>
  </si>
  <si>
    <t>Sugar, cane and beet 3/</t>
  </si>
  <si>
    <t>Quantity 2/</t>
  </si>
  <si>
    <t>5/ Includes chewing gum.  Confections contain sugar or other sweeteners.</t>
  </si>
  <si>
    <t>1210, 121110-121130, 121210-121221, 121230, 121299, 1301-1302, 2102</t>
  </si>
  <si>
    <t>+ ethyl alcohol (non-agricultural ethanol)</t>
  </si>
  <si>
    <t xml:space="preserve"> - poppy straw and inedible plant parts</t>
  </si>
  <si>
    <t xml:space="preserve"> - inedible seaweeds</t>
  </si>
  <si>
    <t xml:space="preserve"> Also includes yeasts, baking powder, and miscellaneous food ingredients.</t>
  </si>
  <si>
    <t>immediate consumption</t>
  </si>
  <si>
    <t>- ground nuts; nuts/seeds; fruits</t>
  </si>
  <si>
    <t xml:space="preserve"> unsuitable for immediate consumption</t>
  </si>
  <si>
    <t xml:space="preserve"> + tapioca; vegetables unsuitable for</t>
  </si>
  <si>
    <t>Prepared or preserved vegetables 4/</t>
  </si>
  <si>
    <t>4/ Includes preserved vegetables that are unsuitable for immediate consumption.</t>
  </si>
  <si>
    <t>2/ Includes root vegetables such as manioc (cassava), yams, taro, and arrowroot.  3/ Includes legumes and pulses.</t>
  </si>
  <si>
    <t>2/ Includes bananas and plantains.  3/ Includes nut mixtures, and preserved fruits unsuitable for immediate consumption.</t>
  </si>
  <si>
    <t>France(*)</t>
  </si>
  <si>
    <t>Italy(*)</t>
  </si>
  <si>
    <t>Australia(*)</t>
  </si>
  <si>
    <t>New Zealand(*)</t>
  </si>
  <si>
    <t>Germany(*)</t>
  </si>
  <si>
    <t>Switzerland(*)</t>
  </si>
  <si>
    <t>Belgium-Luxembourg(*)</t>
  </si>
  <si>
    <t>Denmark(*)</t>
  </si>
  <si>
    <t>Norway(*)</t>
  </si>
  <si>
    <t>Sweden</t>
  </si>
  <si>
    <t>Russia</t>
  </si>
  <si>
    <t>Dominican Republic</t>
  </si>
  <si>
    <t>Israel(*)</t>
  </si>
  <si>
    <t>Bolivia</t>
  </si>
  <si>
    <t>Iceland</t>
  </si>
  <si>
    <t>Other Pacific Islands, NEC(*)</t>
  </si>
  <si>
    <t>Sri Lanka</t>
  </si>
  <si>
    <t>Latvia</t>
  </si>
  <si>
    <t>Portugal</t>
  </si>
  <si>
    <t>Panama</t>
  </si>
  <si>
    <t>Pakistan</t>
  </si>
  <si>
    <t>Ethiopia(*)</t>
  </si>
  <si>
    <t>Kenya</t>
  </si>
  <si>
    <t>Hong Kong</t>
  </si>
  <si>
    <t>Egypt</t>
  </si>
  <si>
    <t>Grand Total</t>
  </si>
  <si>
    <t>Rest of world</t>
  </si>
  <si>
    <t>Top 64 U.S. food import sources 1/</t>
  </si>
  <si>
    <t xml:space="preserve"> and calibrated with respect to total U.S. food imports as estimated in worksheet "FOOD$".</t>
  </si>
  <si>
    <t>1/ Values are estimated based on country shares of total U.S. import value for foods (HS 01-04, 07-13, 15-22, 33)</t>
  </si>
  <si>
    <t>U.S. food imports, estimated value by country</t>
  </si>
  <si>
    <t>2015</t>
  </si>
  <si>
    <t>2016</t>
  </si>
  <si>
    <t>+</t>
  </si>
  <si>
    <t>3/ For flavoring food and drink, as well as ingredients in perfumes, cosmetics, cleaning products.</t>
  </si>
  <si>
    <t>4/ Includes fish, margarine, vegetable fats.  Excludes dairy fats.  Includes inedible tallow.</t>
  </si>
  <si>
    <t>5/ Includes roots, leaves, seeds, herbs, mucilage, and other plant parts used as medicaments; hop cones, saps, extracts, natural gum, and food thickeners.</t>
  </si>
  <si>
    <t xml:space="preserve">1000 mt </t>
  </si>
  <si>
    <t>2/ Excludes vinegar measured in kiloliters</t>
  </si>
  <si>
    <t xml:space="preserve"> </t>
  </si>
  <si>
    <t>-frozen items</t>
  </si>
  <si>
    <t>-fresh/chilled items</t>
  </si>
  <si>
    <t>2/ Includes salted, cured, and smoked meat, and edible animal parts; includes fowl and other meats.</t>
  </si>
  <si>
    <t>Prepared meats 2/</t>
  </si>
  <si>
    <t xml:space="preserve">Fowl and other meats </t>
  </si>
  <si>
    <t xml:space="preserve"> - potato flour, meal and seed proucts</t>
  </si>
  <si>
    <t>Essential oils 3/</t>
  </si>
  <si>
    <t>Other edible products 5/</t>
  </si>
  <si>
    <t>6/ Excludes weight of vegetable saps</t>
  </si>
  <si>
    <t>1000 mt 6/</t>
  </si>
  <si>
    <t>1000 KL 2/</t>
  </si>
  <si>
    <t>Wine 3/</t>
  </si>
  <si>
    <t>2/ Excludes unsweetened waters</t>
  </si>
  <si>
    <t>3/ Includes vermouth and other fermented beverages.</t>
  </si>
  <si>
    <t>4/ Includes waters and other imbibable liquids, unsweetened and sweetened, such as soft drinks.</t>
  </si>
  <si>
    <t>5/ Liquors and ethyl alcohol are classified as non-agricultural products.  Vinegar is an agricultural product.</t>
  </si>
  <si>
    <t>Liquors and liqueurs 5/</t>
  </si>
  <si>
    <t>Nonalcoholic beverages 4/</t>
  </si>
  <si>
    <t>1000 LITPF 6/</t>
  </si>
  <si>
    <t>6/ Proof kiloliter</t>
  </si>
  <si>
    <t>Other foods 5/</t>
  </si>
  <si>
    <t>1516, 151530, 151560, 151540</t>
  </si>
  <si>
    <t>1517, 151000, 151530, 151560 ,  151540</t>
  </si>
  <si>
    <t>1202, 120400, 120730</t>
  </si>
  <si>
    <t xml:space="preserve">     1516 - 1522, 151000, 151530, 151540, 151560 </t>
  </si>
  <si>
    <t>-linseed, castor oil, blends of olive oil, jojoba oil, tung oil</t>
  </si>
  <si>
    <t>150910, 151550, 151590</t>
  </si>
  <si>
    <t>+ virgin olive oil</t>
  </si>
  <si>
    <t>-blends of olive oil</t>
  </si>
  <si>
    <t>2/ Includes sesame, virgin oil, and vegetable fats</t>
  </si>
  <si>
    <t>Coffee, tea, and spices</t>
  </si>
  <si>
    <t>+ sesame oil and vegetable fats</t>
  </si>
  <si>
    <t>Fish and shellfish 3/</t>
  </si>
  <si>
    <t>Fruits 4/</t>
  </si>
  <si>
    <t>Beverages (1000 KL) 6/</t>
  </si>
  <si>
    <t>- ground nuts, castor, and linseed</t>
  </si>
  <si>
    <t>Madagascar</t>
  </si>
  <si>
    <t xml:space="preserve"> Excludes nonfarm animals. 1/ Sum of live bovine, swine, sheep and goats.  Excludes animals for breeding and dairy use.</t>
  </si>
  <si>
    <t>- for breeding and dairy animals (nonfood)</t>
  </si>
  <si>
    <t>- for breeding  animals (nonfood)</t>
  </si>
  <si>
    <t xml:space="preserve">(*) = Includes sub-countries and island members.  </t>
  </si>
  <si>
    <t>200811-200919</t>
  </si>
  <si>
    <t>0901-0910</t>
  </si>
  <si>
    <t>2017</t>
  </si>
  <si>
    <t>RUSSIA</t>
  </si>
  <si>
    <t>Yogurt, buttermilk, or whey</t>
  </si>
  <si>
    <t>Milk and cream</t>
  </si>
  <si>
    <t>Butter or spreads</t>
  </si>
  <si>
    <t>BENIN</t>
  </si>
  <si>
    <t>ISREAL</t>
  </si>
  <si>
    <t>Total nuts 1/</t>
  </si>
  <si>
    <t>KENYA</t>
  </si>
  <si>
    <t>SOUTH AFRICA</t>
  </si>
  <si>
    <t>KOREA, SOUTH</t>
  </si>
  <si>
    <t>UKRAINE</t>
  </si>
  <si>
    <t>Total sweeteners and candy 1/</t>
  </si>
  <si>
    <t xml:space="preserve">1/ Sum of sugar, other sweeteners, and confections. </t>
  </si>
  <si>
    <t>2/ Includes sugar cane and beets, raw and refined sugar, and molasses. 3/ Includes honey, maple syrup, molasses, and other sweeteners.</t>
  </si>
  <si>
    <t xml:space="preserve">Quantity </t>
  </si>
  <si>
    <t>DOMINICAN REPUBLIC</t>
  </si>
  <si>
    <t>2000-17</t>
  </si>
  <si>
    <t>Ukraine</t>
  </si>
  <si>
    <t>(2007-17)</t>
  </si>
  <si>
    <t>Coffee beans, unroasted 1/</t>
  </si>
  <si>
    <t>Total coffee, tea, and spices</t>
  </si>
  <si>
    <t>2/ Number of food animals, except fowl.  3/ Includes prepared fish 1604 and 1605  4/ Excludes fruit juices.  5/ Excludes vinegar measured in kiloliters</t>
  </si>
  <si>
    <t>6/ Excludes liqours</t>
  </si>
  <si>
    <t>Fruits 3/</t>
  </si>
  <si>
    <t>2/ Average price per animal.  3/ Excludes juice 4/ Excludes liquors.</t>
  </si>
  <si>
    <t>Beverages 4/</t>
  </si>
  <si>
    <t>200811,200819</t>
  </si>
  <si>
    <t>100510,100830</t>
  </si>
  <si>
    <t>1105,1106</t>
  </si>
  <si>
    <t>121140,121190</t>
  </si>
  <si>
    <t>U.S. food import volume, by food group</t>
  </si>
  <si>
    <t xml:space="preserve">Total U.S. food imports </t>
  </si>
  <si>
    <t xml:space="preserve">Fish and shellfish </t>
  </si>
  <si>
    <t xml:space="preserve">Beverages 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</si>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</sst>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_(* #,##0.0_);_(* \(#,##0.0\);_(* &quot;-&quot;??_);_(@_)"/>
  </numFmts>
  <fonts count="26">
    <font>
      <sz val="10"/>
      <name val="Arial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sz val="9"/>
      <color indexed="10"/>
      <name val="Arial"/>
      <family val="2"/>
    </font>
    <font>
      <sz val="9"/>
      <color indexed="12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i/>
      <sz val="9"/>
      <name val="Arial"/>
      <family val="2"/>
    </font>
    <font>
      <sz val="9"/>
      <name val="Arial"/>
      <family val="2"/>
    </font>
    <font>
      <sz val="9"/>
      <color indexed="12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sz val="9"/>
      <color rgb="FF0000FF"/>
      <name val="Arial"/>
      <family val="2"/>
    </font>
    <font>
      <sz val="10"/>
      <color rgb="FF0000FF"/>
      <name val="Arial"/>
      <family val="2"/>
    </font>
    <font>
      <sz val="9"/>
      <color rgb="FFFF0000"/>
      <name val="Arial"/>
      <family val="2"/>
    </font>
    <font>
      <sz val="9"/>
      <color rgb="FF0033CC"/>
      <name val="Arial"/>
      <family val="2"/>
    </font>
    <font>
      <sz val="10"/>
      <color theme="3"/>
      <name val="Arial"/>
      <family val="2"/>
    </font>
    <font>
      <sz val="9"/>
      <color theme="3"/>
      <name val="Arial"/>
      <family val="2"/>
    </font>
    <font>
      <b/>
      <sz val="10"/>
      <color theme="3"/>
      <name val="Arial"/>
      <family val="2"/>
    </font>
    <font>
      <b/>
      <sz val="9"/>
      <color theme="3"/>
      <name val="Arial"/>
      <family val="2"/>
    </font>
    <font>
      <b/>
      <sz val="12"/>
      <color theme="3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/>
    <xf numFmtId="164" fontId="2" fillId="0" borderId="0" xfId="0" applyNumberFormat="1" applyFont="1"/>
    <xf numFmtId="0" fontId="2" fillId="0" borderId="0" xfId="0" quotePrefix="1" applyFont="1"/>
    <xf numFmtId="0" fontId="0" fillId="0" borderId="0" xfId="0" applyBorder="1"/>
    <xf numFmtId="0" fontId="2" fillId="0" borderId="0" xfId="0" applyFont="1" applyBorder="1"/>
    <xf numFmtId="0" fontId="0" fillId="0" borderId="0" xfId="0" quotePrefix="1" applyBorder="1" applyAlignment="1">
      <alignment horizontal="right"/>
    </xf>
    <xf numFmtId="0" fontId="2" fillId="0" borderId="1" xfId="0" quotePrefix="1" applyFont="1" applyBorder="1" applyAlignment="1">
      <alignment horizontal="right"/>
    </xf>
    <xf numFmtId="0" fontId="5" fillId="0" borderId="0" xfId="0" applyFont="1"/>
    <xf numFmtId="0" fontId="6" fillId="0" borderId="0" xfId="0" applyFont="1"/>
    <xf numFmtId="0" fontId="4" fillId="0" borderId="0" xfId="0" applyFont="1"/>
    <xf numFmtId="0" fontId="2" fillId="0" borderId="2" xfId="0" applyFont="1" applyBorder="1"/>
    <xf numFmtId="0" fontId="0" fillId="0" borderId="2" xfId="0" applyBorder="1"/>
    <xf numFmtId="3" fontId="2" fillId="0" borderId="0" xfId="0" applyNumberFormat="1" applyFont="1" applyBorder="1"/>
    <xf numFmtId="164" fontId="2" fillId="0" borderId="0" xfId="0" applyNumberFormat="1" applyFont="1" applyBorder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7" fillId="0" borderId="1" xfId="0" applyFont="1" applyBorder="1"/>
    <xf numFmtId="0" fontId="7" fillId="0" borderId="0" xfId="0" applyFont="1" applyBorder="1"/>
    <xf numFmtId="0" fontId="6" fillId="0" borderId="0" xfId="0" applyFont="1" applyBorder="1"/>
    <xf numFmtId="0" fontId="7" fillId="0" borderId="0" xfId="0" applyFont="1"/>
    <xf numFmtId="164" fontId="2" fillId="0" borderId="2" xfId="0" applyNumberFormat="1" applyFont="1" applyBorder="1"/>
    <xf numFmtId="164" fontId="5" fillId="0" borderId="0" xfId="0" quotePrefix="1" applyNumberFormat="1" applyFont="1" applyBorder="1" applyAlignment="1">
      <alignment horizontal="right"/>
    </xf>
    <xf numFmtId="0" fontId="1" fillId="0" borderId="1" xfId="0" applyFont="1" applyBorder="1"/>
    <xf numFmtId="0" fontId="1" fillId="0" borderId="0" xfId="0" applyFont="1" applyBorder="1"/>
    <xf numFmtId="0" fontId="1" fillId="0" borderId="0" xfId="0" applyFont="1"/>
    <xf numFmtId="0" fontId="2" fillId="0" borderId="0" xfId="0" applyFont="1" applyFill="1" applyAlignment="1">
      <alignment horizontal="right"/>
    </xf>
    <xf numFmtId="164" fontId="2" fillId="0" borderId="0" xfId="0" applyNumberFormat="1" applyFont="1" applyFill="1"/>
    <xf numFmtId="0" fontId="2" fillId="0" borderId="0" xfId="0" applyFont="1" applyFill="1"/>
    <xf numFmtId="164" fontId="4" fillId="0" borderId="0" xfId="0" applyNumberFormat="1" applyFont="1" applyAlignment="1">
      <alignment horizontal="center"/>
    </xf>
    <xf numFmtId="0" fontId="4" fillId="0" borderId="0" xfId="0" quotePrefix="1" applyFont="1"/>
    <xf numFmtId="0" fontId="5" fillId="0" borderId="0" xfId="0" applyFont="1" applyFill="1"/>
    <xf numFmtId="1" fontId="2" fillId="0" borderId="0" xfId="0" quotePrefix="1" applyNumberFormat="1" applyFont="1" applyAlignment="1">
      <alignment horizontal="center"/>
    </xf>
    <xf numFmtId="1" fontId="2" fillId="0" borderId="0" xfId="0" applyNumberFormat="1" applyFont="1"/>
    <xf numFmtId="1" fontId="2" fillId="0" borderId="0" xfId="0" applyNumberFormat="1" applyFont="1" applyAlignment="1">
      <alignment horizontal="center"/>
    </xf>
    <xf numFmtId="0" fontId="2" fillId="0" borderId="0" xfId="0" quotePrefix="1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1" fontId="2" fillId="0" borderId="2" xfId="0" applyNumberFormat="1" applyFont="1" applyBorder="1" applyAlignment="1">
      <alignment horizontal="center"/>
    </xf>
    <xf numFmtId="1" fontId="2" fillId="0" borderId="2" xfId="0" applyNumberFormat="1" applyFont="1" applyBorder="1"/>
    <xf numFmtId="0" fontId="2" fillId="0" borderId="2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2" fillId="2" borderId="2" xfId="0" applyFont="1" applyFill="1" applyBorder="1"/>
    <xf numFmtId="0" fontId="5" fillId="0" borderId="0" xfId="0" applyFont="1" applyBorder="1"/>
    <xf numFmtId="164" fontId="2" fillId="0" borderId="0" xfId="0" applyNumberFormat="1" applyFont="1" applyFill="1" applyBorder="1" applyAlignment="1">
      <alignment horizontal="right"/>
    </xf>
    <xf numFmtId="164" fontId="2" fillId="0" borderId="2" xfId="0" applyNumberFormat="1" applyFont="1" applyFill="1" applyBorder="1" applyAlignment="1">
      <alignment horizontal="right"/>
    </xf>
    <xf numFmtId="164" fontId="7" fillId="0" borderId="0" xfId="0" applyNumberFormat="1" applyFont="1" applyFill="1"/>
    <xf numFmtId="0" fontId="1" fillId="0" borderId="1" xfId="0" quotePrefix="1" applyFont="1" applyBorder="1" applyAlignment="1">
      <alignment horizontal="right"/>
    </xf>
    <xf numFmtId="0" fontId="1" fillId="0" borderId="0" xfId="0" quotePrefix="1" applyFont="1" applyBorder="1" applyAlignment="1">
      <alignment horizontal="right"/>
    </xf>
    <xf numFmtId="0" fontId="1" fillId="0" borderId="0" xfId="0" quotePrefix="1" applyFont="1"/>
    <xf numFmtId="165" fontId="2" fillId="0" borderId="0" xfId="0" applyNumberFormat="1" applyFont="1"/>
    <xf numFmtId="1" fontId="8" fillId="0" borderId="0" xfId="0" quotePrefix="1" applyNumberFormat="1" applyFont="1" applyAlignment="1">
      <alignment horizontal="center"/>
    </xf>
    <xf numFmtId="0" fontId="2" fillId="2" borderId="0" xfId="0" applyFont="1" applyFill="1" applyAlignment="1">
      <alignment horizontal="right"/>
    </xf>
    <xf numFmtId="0" fontId="2" fillId="0" borderId="2" xfId="0" applyFont="1" applyBorder="1" applyAlignment="1">
      <alignment horizontal="left"/>
    </xf>
    <xf numFmtId="1" fontId="2" fillId="0" borderId="0" xfId="0" quotePrefix="1" applyNumberFormat="1" applyFont="1" applyAlignment="1">
      <alignment horizontal="left"/>
    </xf>
    <xf numFmtId="1" fontId="2" fillId="0" borderId="0" xfId="0" applyNumberFormat="1" applyFont="1" applyAlignment="1">
      <alignment horizontal="left"/>
    </xf>
    <xf numFmtId="1" fontId="9" fillId="0" borderId="0" xfId="0" applyNumberFormat="1" applyFont="1" applyAlignment="1">
      <alignment horizontal="left"/>
    </xf>
    <xf numFmtId="0" fontId="2" fillId="0" borderId="0" xfId="0" quotePrefix="1" applyFont="1" applyAlignment="1">
      <alignment horizontal="left"/>
    </xf>
    <xf numFmtId="164" fontId="4" fillId="0" borderId="0" xfId="0" applyNumberFormat="1" applyFont="1"/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0" fontId="2" fillId="0" borderId="2" xfId="0" quotePrefix="1" applyFont="1" applyFill="1" applyBorder="1" applyAlignment="1">
      <alignment horizontal="right"/>
    </xf>
    <xf numFmtId="3" fontId="2" fillId="0" borderId="0" xfId="0" applyNumberFormat="1" applyFont="1"/>
    <xf numFmtId="4" fontId="2" fillId="0" borderId="0" xfId="0" applyNumberFormat="1" applyFont="1"/>
    <xf numFmtId="0" fontId="1" fillId="0" borderId="0" xfId="0" applyFont="1" applyAlignment="1">
      <alignment horizontal="center"/>
    </xf>
    <xf numFmtId="1" fontId="9" fillId="0" borderId="0" xfId="0" quotePrefix="1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6" fillId="0" borderId="2" xfId="0" applyFont="1" applyBorder="1"/>
    <xf numFmtId="0" fontId="6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8" fillId="0" borderId="0" xfId="0" quotePrefix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9" fillId="0" borderId="1" xfId="0" applyFont="1" applyBorder="1"/>
    <xf numFmtId="0" fontId="9" fillId="0" borderId="0" xfId="0" applyFont="1" applyBorder="1"/>
    <xf numFmtId="0" fontId="9" fillId="0" borderId="0" xfId="0" quotePrefix="1" applyFont="1"/>
    <xf numFmtId="0" fontId="10" fillId="0" borderId="0" xfId="0" applyFont="1" applyBorder="1"/>
    <xf numFmtId="0" fontId="10" fillId="0" borderId="0" xfId="0" applyFont="1"/>
    <xf numFmtId="0" fontId="9" fillId="0" borderId="1" xfId="0" applyFont="1" applyBorder="1" applyAlignment="1">
      <alignment horizontal="center"/>
    </xf>
    <xf numFmtId="0" fontId="8" fillId="0" borderId="0" xfId="0" applyFont="1" applyAlignment="1">
      <alignment horizontal="left"/>
    </xf>
    <xf numFmtId="3" fontId="8" fillId="0" borderId="0" xfId="0" applyNumberFormat="1" applyFont="1" applyAlignment="1">
      <alignment horizontal="center"/>
    </xf>
    <xf numFmtId="0" fontId="8" fillId="0" borderId="0" xfId="0" applyFont="1" applyBorder="1" applyAlignment="1">
      <alignment horizontal="left"/>
    </xf>
    <xf numFmtId="3" fontId="8" fillId="0" borderId="0" xfId="0" applyNumberFormat="1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3" fontId="8" fillId="0" borderId="2" xfId="0" applyNumberFormat="1" applyFont="1" applyBorder="1" applyAlignment="1">
      <alignment horizontal="center"/>
    </xf>
    <xf numFmtId="0" fontId="11" fillId="0" borderId="0" xfId="0" applyFont="1" applyBorder="1"/>
    <xf numFmtId="0" fontId="13" fillId="0" borderId="0" xfId="0" applyFont="1" applyAlignment="1">
      <alignment horizontal="right"/>
    </xf>
    <xf numFmtId="164" fontId="13" fillId="0" borderId="0" xfId="0" applyNumberFormat="1" applyFont="1"/>
    <xf numFmtId="0" fontId="9" fillId="0" borderId="1" xfId="0" applyFont="1" applyBorder="1" applyAlignment="1">
      <alignment horizontal="left"/>
    </xf>
    <xf numFmtId="0" fontId="2" fillId="0" borderId="2" xfId="0" applyFont="1" applyFill="1" applyBorder="1"/>
    <xf numFmtId="0" fontId="2" fillId="0" borderId="2" xfId="0" applyFont="1" applyFill="1" applyBorder="1" applyAlignment="1">
      <alignment horizontal="right"/>
    </xf>
    <xf numFmtId="164" fontId="2" fillId="0" borderId="2" xfId="0" applyNumberFormat="1" applyFont="1" applyFill="1" applyBorder="1"/>
    <xf numFmtId="164" fontId="7" fillId="0" borderId="2" xfId="0" applyNumberFormat="1" applyFont="1" applyFill="1" applyBorder="1"/>
    <xf numFmtId="0" fontId="9" fillId="0" borderId="0" xfId="0" applyFont="1" applyAlignment="1">
      <alignment horizontal="left"/>
    </xf>
    <xf numFmtId="0" fontId="13" fillId="0" borderId="0" xfId="0" applyFont="1" applyBorder="1"/>
    <xf numFmtId="0" fontId="6" fillId="0" borderId="0" xfId="0" applyFont="1" applyFill="1"/>
    <xf numFmtId="0" fontId="14" fillId="0" borderId="0" xfId="0" applyFont="1" applyBorder="1"/>
    <xf numFmtId="0" fontId="2" fillId="2" borderId="0" xfId="0" applyFont="1" applyFill="1" applyAlignment="1">
      <alignment horizontal="left"/>
    </xf>
    <xf numFmtId="0" fontId="2" fillId="2" borderId="2" xfId="0" applyFont="1" applyFill="1" applyBorder="1" applyAlignment="1">
      <alignment horizontal="left"/>
    </xf>
    <xf numFmtId="0" fontId="12" fillId="0" borderId="0" xfId="0" applyFont="1" applyAlignment="1">
      <alignment horizontal="center"/>
    </xf>
    <xf numFmtId="0" fontId="14" fillId="0" borderId="0" xfId="0" applyFont="1"/>
    <xf numFmtId="164" fontId="2" fillId="0" borderId="0" xfId="0" quotePrefix="1" applyNumberFormat="1" applyFont="1" applyFill="1"/>
    <xf numFmtId="166" fontId="2" fillId="0" borderId="0" xfId="1" applyNumberFormat="1" applyFont="1"/>
    <xf numFmtId="164" fontId="2" fillId="0" borderId="0" xfId="0" applyNumberFormat="1" applyFont="1" applyFill="1" applyAlignment="1">
      <alignment horizontal="right"/>
    </xf>
    <xf numFmtId="1" fontId="9" fillId="0" borderId="0" xfId="0" applyNumberFormat="1" applyFont="1" applyAlignment="1">
      <alignment horizontal="center"/>
    </xf>
    <xf numFmtId="0" fontId="2" fillId="0" borderId="0" xfId="0" quotePrefix="1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3" fontId="2" fillId="0" borderId="0" xfId="0" applyNumberFormat="1" applyFont="1" applyFill="1"/>
    <xf numFmtId="164" fontId="15" fillId="0" borderId="0" xfId="0" applyNumberFormat="1" applyFont="1" applyFill="1"/>
    <xf numFmtId="0" fontId="15" fillId="0" borderId="0" xfId="0" applyFont="1" applyFill="1" applyAlignment="1">
      <alignment horizontal="right"/>
    </xf>
    <xf numFmtId="164" fontId="13" fillId="0" borderId="2" xfId="0" applyNumberFormat="1" applyFont="1" applyBorder="1"/>
    <xf numFmtId="0" fontId="13" fillId="0" borderId="0" xfId="0" quotePrefix="1" applyFont="1" applyAlignment="1">
      <alignment horizontal="center"/>
    </xf>
    <xf numFmtId="0" fontId="5" fillId="0" borderId="2" xfId="0" quotePrefix="1" applyFont="1" applyBorder="1" applyAlignment="1">
      <alignment horizontal="center"/>
    </xf>
    <xf numFmtId="164" fontId="13" fillId="0" borderId="0" xfId="0" applyNumberFormat="1" applyFont="1" applyFill="1" applyBorder="1" applyAlignment="1">
      <alignment horizontal="left"/>
    </xf>
    <xf numFmtId="164" fontId="0" fillId="0" borderId="0" xfId="0" quotePrefix="1" applyNumberFormat="1" applyBorder="1" applyAlignment="1">
      <alignment horizontal="right"/>
    </xf>
    <xf numFmtId="164" fontId="0" fillId="0" borderId="0" xfId="0" applyNumberFormat="1"/>
    <xf numFmtId="0" fontId="11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right"/>
    </xf>
    <xf numFmtId="0" fontId="7" fillId="0" borderId="0" xfId="0" applyFont="1" applyFill="1" applyBorder="1"/>
    <xf numFmtId="0" fontId="9" fillId="0" borderId="0" xfId="0" applyFont="1" applyFill="1" applyBorder="1"/>
    <xf numFmtId="0" fontId="13" fillId="0" borderId="0" xfId="0" applyFont="1" applyFill="1" applyAlignment="1">
      <alignment horizontal="right"/>
    </xf>
    <xf numFmtId="0" fontId="8" fillId="0" borderId="0" xfId="0" applyFont="1" applyFill="1" applyBorder="1" applyAlignment="1">
      <alignment horizontal="left"/>
    </xf>
    <xf numFmtId="3" fontId="8" fillId="0" borderId="0" xfId="0" applyNumberFormat="1" applyFont="1" applyFill="1" applyBorder="1" applyAlignment="1">
      <alignment horizontal="center"/>
    </xf>
    <xf numFmtId="0" fontId="7" fillId="0" borderId="0" xfId="0" applyFont="1" applyFill="1"/>
    <xf numFmtId="164" fontId="2" fillId="0" borderId="0" xfId="0" quotePrefix="1" applyNumberFormat="1" applyFont="1" applyFill="1" applyBorder="1" applyAlignment="1">
      <alignment horizontal="right"/>
    </xf>
    <xf numFmtId="0" fontId="0" fillId="0" borderId="0" xfId="0" applyFill="1"/>
    <xf numFmtId="0" fontId="0" fillId="0" borderId="0" xfId="0" quotePrefix="1" applyFill="1" applyBorder="1" applyAlignment="1">
      <alignment horizontal="right"/>
    </xf>
    <xf numFmtId="0" fontId="2" fillId="0" borderId="0" xfId="0" quotePrefix="1" applyFont="1" applyFill="1"/>
    <xf numFmtId="0" fontId="13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6" fillId="0" borderId="0" xfId="0" applyFont="1" applyFill="1" applyAlignment="1">
      <alignment horizontal="left"/>
    </xf>
    <xf numFmtId="0" fontId="0" fillId="0" borderId="0" xfId="0" applyFill="1" applyAlignment="1">
      <alignment horizontal="center"/>
    </xf>
    <xf numFmtId="0" fontId="7" fillId="0" borderId="1" xfId="0" applyFont="1" applyFill="1" applyBorder="1"/>
    <xf numFmtId="0" fontId="9" fillId="0" borderId="1" xfId="0" applyFont="1" applyFill="1" applyBorder="1" applyAlignment="1">
      <alignment horizontal="left"/>
    </xf>
    <xf numFmtId="0" fontId="9" fillId="0" borderId="1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 applyFill="1" applyBorder="1"/>
    <xf numFmtId="0" fontId="9" fillId="0" borderId="0" xfId="0" applyFont="1" applyFill="1"/>
    <xf numFmtId="0" fontId="2" fillId="0" borderId="0" xfId="0" quotePrefix="1" applyFont="1" applyFill="1" applyAlignment="1">
      <alignment horizontal="center"/>
    </xf>
    <xf numFmtId="0" fontId="0" fillId="0" borderId="0" xfId="0" quotePrefix="1" applyFont="1" applyBorder="1" applyAlignment="1">
      <alignment horizontal="right"/>
    </xf>
    <xf numFmtId="164" fontId="2" fillId="0" borderId="0" xfId="0" applyNumberFormat="1" applyFont="1" applyFill="1" applyBorder="1"/>
    <xf numFmtId="0" fontId="0" fillId="0" borderId="2" xfId="0" applyFill="1" applyBorder="1"/>
    <xf numFmtId="165" fontId="2" fillId="0" borderId="0" xfId="0" applyNumberFormat="1" applyFont="1" applyFill="1" applyAlignment="1">
      <alignment horizontal="left"/>
    </xf>
    <xf numFmtId="0" fontId="0" fillId="0" borderId="0" xfId="0" applyFill="1" applyAlignment="1">
      <alignment horizontal="right"/>
    </xf>
    <xf numFmtId="164" fontId="4" fillId="0" borderId="0" xfId="0" applyNumberFormat="1" applyFont="1" applyFill="1"/>
    <xf numFmtId="0" fontId="4" fillId="0" borderId="0" xfId="0" applyFont="1" applyFill="1"/>
    <xf numFmtId="164" fontId="13" fillId="0" borderId="0" xfId="0" quotePrefix="1" applyNumberFormat="1" applyFont="1" applyFill="1" applyBorder="1" applyAlignment="1">
      <alignment horizontal="right"/>
    </xf>
    <xf numFmtId="164" fontId="8" fillId="0" borderId="0" xfId="0" quotePrefix="1" applyNumberFormat="1" applyFont="1" applyFill="1" applyBorder="1" applyAlignment="1">
      <alignment horizontal="right"/>
    </xf>
    <xf numFmtId="4" fontId="0" fillId="0" borderId="0" xfId="0" quotePrefix="1" applyNumberFormat="1" applyFill="1" applyBorder="1" applyAlignment="1">
      <alignment horizontal="right"/>
    </xf>
    <xf numFmtId="164" fontId="16" fillId="0" borderId="0" xfId="0" quotePrefix="1" applyNumberFormat="1" applyFont="1" applyFill="1" applyBorder="1" applyAlignment="1">
      <alignment horizontal="right"/>
    </xf>
    <xf numFmtId="164" fontId="13" fillId="0" borderId="0" xfId="0" applyNumberFormat="1" applyFont="1" applyFill="1"/>
    <xf numFmtId="164" fontId="13" fillId="0" borderId="0" xfId="0" applyNumberFormat="1" applyFont="1" applyFill="1" applyBorder="1"/>
    <xf numFmtId="164" fontId="8" fillId="0" borderId="0" xfId="0" applyNumberFormat="1" applyFont="1" applyFill="1" applyBorder="1"/>
    <xf numFmtId="164" fontId="0" fillId="0" borderId="0" xfId="0" quotePrefix="1" applyNumberFormat="1" applyFill="1" applyBorder="1" applyAlignment="1">
      <alignment horizontal="right"/>
    </xf>
    <xf numFmtId="164" fontId="9" fillId="0" borderId="0" xfId="0" applyNumberFormat="1" applyFont="1" applyFill="1"/>
    <xf numFmtId="164" fontId="8" fillId="0" borderId="0" xfId="0" applyNumberFormat="1" applyFont="1" applyFill="1"/>
    <xf numFmtId="0" fontId="10" fillId="0" borderId="0" xfId="0" applyFont="1" applyFill="1" applyAlignment="1">
      <alignment horizontal="left"/>
    </xf>
    <xf numFmtId="0" fontId="9" fillId="0" borderId="0" xfId="0" applyFont="1" applyFill="1" applyAlignment="1">
      <alignment horizontal="center"/>
    </xf>
    <xf numFmtId="0" fontId="9" fillId="0" borderId="1" xfId="0" applyFont="1" applyFill="1" applyBorder="1"/>
    <xf numFmtId="0" fontId="9" fillId="0" borderId="1" xfId="0" quotePrefix="1" applyFont="1" applyFill="1" applyBorder="1" applyAlignment="1">
      <alignment horizontal="right"/>
    </xf>
    <xf numFmtId="0" fontId="9" fillId="0" borderId="0" xfId="0" quotePrefix="1" applyFont="1" applyFill="1" applyBorder="1" applyAlignment="1">
      <alignment horizontal="right"/>
    </xf>
    <xf numFmtId="0" fontId="9" fillId="0" borderId="0" xfId="0" quotePrefix="1" applyFont="1" applyFill="1"/>
    <xf numFmtId="164" fontId="9" fillId="0" borderId="0" xfId="0" quotePrefix="1" applyNumberFormat="1" applyFont="1" applyFill="1" applyBorder="1" applyAlignment="1">
      <alignment horizontal="right"/>
    </xf>
    <xf numFmtId="0" fontId="5" fillId="0" borderId="0" xfId="0" applyFont="1" applyFill="1" applyBorder="1"/>
    <xf numFmtId="0" fontId="9" fillId="0" borderId="0" xfId="0" applyFont="1" applyFill="1" applyBorder="1" applyAlignment="1">
      <alignment horizontal="left"/>
    </xf>
    <xf numFmtId="0" fontId="9" fillId="0" borderId="0" xfId="0" applyFont="1" applyFill="1" applyAlignment="1">
      <alignment horizontal="right"/>
    </xf>
    <xf numFmtId="0" fontId="9" fillId="0" borderId="0" xfId="0" applyFont="1" applyFill="1" applyBorder="1" applyAlignment="1">
      <alignment horizontal="right"/>
    </xf>
    <xf numFmtId="0" fontId="2" fillId="0" borderId="1" xfId="0" quotePrefix="1" applyFont="1" applyFill="1" applyBorder="1" applyAlignment="1">
      <alignment horizontal="right"/>
    </xf>
    <xf numFmtId="0" fontId="14" fillId="0" borderId="0" xfId="0" applyFont="1" applyFill="1"/>
    <xf numFmtId="0" fontId="2" fillId="0" borderId="0" xfId="0" applyFont="1" applyFill="1" applyBorder="1" applyAlignment="1">
      <alignment horizontal="left"/>
    </xf>
    <xf numFmtId="0" fontId="11" fillId="0" borderId="0" xfId="0" applyFont="1" applyFill="1"/>
    <xf numFmtId="0" fontId="9" fillId="0" borderId="2" xfId="0" applyFont="1" applyFill="1" applyBorder="1"/>
    <xf numFmtId="0" fontId="9" fillId="0" borderId="2" xfId="0" applyFont="1" applyFill="1" applyBorder="1" applyAlignment="1">
      <alignment horizontal="right"/>
    </xf>
    <xf numFmtId="164" fontId="9" fillId="0" borderId="2" xfId="0" quotePrefix="1" applyNumberFormat="1" applyFont="1" applyFill="1" applyBorder="1" applyAlignment="1">
      <alignment horizontal="right"/>
    </xf>
    <xf numFmtId="0" fontId="2" fillId="0" borderId="0" xfId="0" applyFont="1" applyBorder="1" applyAlignment="1"/>
    <xf numFmtId="0" fontId="2" fillId="2" borderId="0" xfId="0" applyFont="1" applyFill="1" applyAlignment="1"/>
    <xf numFmtId="0" fontId="17" fillId="0" borderId="0" xfId="0" applyFont="1" applyFill="1" applyBorder="1"/>
    <xf numFmtId="0" fontId="17" fillId="0" borderId="0" xfId="0" applyFont="1" applyFill="1"/>
    <xf numFmtId="164" fontId="18" fillId="0" borderId="0" xfId="0" applyNumberFormat="1" applyFont="1" applyFill="1" applyBorder="1" applyAlignment="1">
      <alignment horizontal="right"/>
    </xf>
    <xf numFmtId="165" fontId="18" fillId="0" borderId="0" xfId="0" applyNumberFormat="1" applyFont="1" applyFill="1" applyAlignment="1">
      <alignment horizontal="center"/>
    </xf>
    <xf numFmtId="0" fontId="19" fillId="0" borderId="0" xfId="0" applyFont="1" applyFill="1" applyBorder="1"/>
    <xf numFmtId="0" fontId="19" fillId="0" borderId="0" xfId="0" applyFont="1" applyFill="1"/>
    <xf numFmtId="164" fontId="20" fillId="0" borderId="0" xfId="0" applyNumberFormat="1" applyFont="1" applyFill="1" applyBorder="1" applyAlignment="1">
      <alignment horizontal="right"/>
    </xf>
    <xf numFmtId="165" fontId="20" fillId="0" borderId="0" xfId="0" applyNumberFormat="1" applyFont="1" applyFill="1" applyAlignment="1">
      <alignment horizontal="center"/>
    </xf>
    <xf numFmtId="164" fontId="18" fillId="0" borderId="0" xfId="0" applyNumberFormat="1" applyFont="1" applyFill="1" applyBorder="1" applyAlignment="1">
      <alignment horizontal="left"/>
    </xf>
    <xf numFmtId="165" fontId="18" fillId="0" borderId="0" xfId="0" applyNumberFormat="1" applyFont="1" applyFill="1" applyAlignment="1">
      <alignment horizontal="left"/>
    </xf>
    <xf numFmtId="164" fontId="2" fillId="0" borderId="0" xfId="0" applyNumberFormat="1" applyFont="1" applyFill="1" applyAlignment="1">
      <alignment textRotation="45"/>
    </xf>
    <xf numFmtId="0" fontId="21" fillId="3" borderId="0" xfId="0" applyFont="1" applyFill="1" applyBorder="1" applyAlignment="1">
      <alignment horizontal="left"/>
    </xf>
    <xf numFmtId="0" fontId="19" fillId="3" borderId="0" xfId="0" applyFont="1" applyFill="1" applyBorder="1" applyAlignment="1">
      <alignment horizontal="center"/>
    </xf>
    <xf numFmtId="0" fontId="19" fillId="3" borderId="0" xfId="0" applyFont="1" applyFill="1" applyBorder="1"/>
    <xf numFmtId="0" fontId="17" fillId="3" borderId="0" xfId="0" applyFont="1" applyFill="1" applyBorder="1"/>
    <xf numFmtId="0" fontId="0" fillId="0" borderId="0" xfId="0" applyFill="1" applyBorder="1" applyAlignment="1">
      <alignment horizontal="right"/>
    </xf>
    <xf numFmtId="165" fontId="18" fillId="0" borderId="0" xfId="0" quotePrefix="1" applyNumberFormat="1" applyFont="1" applyFill="1" applyBorder="1" applyAlignment="1">
      <alignment horizontal="center"/>
    </xf>
    <xf numFmtId="165" fontId="18" fillId="0" borderId="0" xfId="0" applyNumberFormat="1" applyFont="1" applyFill="1" applyBorder="1" applyAlignment="1">
      <alignment horizontal="left"/>
    </xf>
    <xf numFmtId="0" fontId="23" fillId="3" borderId="0" xfId="0" applyFont="1" applyFill="1" applyAlignment="1">
      <alignment horizontal="left"/>
    </xf>
    <xf numFmtId="0" fontId="22" fillId="0" borderId="0" xfId="0" applyFont="1" applyFill="1" applyBorder="1"/>
    <xf numFmtId="0" fontId="22" fillId="0" borderId="0" xfId="0" applyFont="1" applyFill="1"/>
    <xf numFmtId="0" fontId="24" fillId="0" borderId="0" xfId="0" applyFont="1" applyFill="1"/>
    <xf numFmtId="0" fontId="25" fillId="3" borderId="0" xfId="0" applyFont="1" applyFill="1" applyAlignment="1">
      <alignment horizontal="center"/>
    </xf>
    <xf numFmtId="0" fontId="24" fillId="0" borderId="0" xfId="0" applyFont="1" applyFill="1" applyBorder="1"/>
    <xf numFmtId="0" fontId="25" fillId="3" borderId="0" xfId="0" applyFont="1" applyFill="1"/>
    <xf numFmtId="164" fontId="24" fillId="0" borderId="0" xfId="0" applyNumberFormat="1" applyFont="1" applyFill="1"/>
    <xf numFmtId="0" fontId="22" fillId="3" borderId="0" xfId="0" applyFont="1" applyFill="1"/>
    <xf numFmtId="164" fontId="24" fillId="0" borderId="0" xfId="0" quotePrefix="1" applyNumberFormat="1" applyFont="1" applyFill="1" applyBorder="1" applyAlignment="1">
      <alignment horizontal="right"/>
    </xf>
    <xf numFmtId="0" fontId="22" fillId="0" borderId="0" xfId="0" quotePrefix="1" applyNumberFormat="1" applyFont="1" applyFill="1" applyBorder="1" applyAlignment="1">
      <alignment horizontal="right"/>
    </xf>
    <xf numFmtId="0" fontId="2" fillId="2" borderId="3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0"/>
    <pageSetUpPr fitToPage="1"/>
  </sheetPr>
  <dimension ref="A1:AR59"/>
  <sheetViews>
    <sheetView tabSelected="1" zoomScale="99" workbookViewId="0">
      <selection activeCell="V2" sqref="V2"/>
    </sheetView>
  </sheetViews>
  <sheetFormatPr baseColWidth="10" defaultColWidth="9.1640625" defaultRowHeight="13"/>
  <cols>
    <col min="1" max="1" width="2.6640625" style="136" customWidth="1"/>
    <col min="2" max="2" width="11.6640625" style="136" customWidth="1"/>
    <col min="3" max="23" width="9.6640625" style="136" customWidth="1"/>
    <col min="24" max="16384" width="9.1640625" style="136"/>
  </cols>
  <sheetData>
    <row r="1" spans="1:44" s="188" customFormat="1" ht="21.75" customHeight="1">
      <c r="A1" s="198"/>
      <c r="B1" s="199"/>
      <c r="C1" s="200"/>
      <c r="D1" s="200"/>
      <c r="E1" s="200"/>
      <c r="F1" s="200"/>
      <c r="G1" s="200"/>
      <c r="H1" s="200"/>
      <c r="I1" s="200"/>
      <c r="J1" s="200"/>
      <c r="K1" s="201"/>
      <c r="L1" s="201"/>
      <c r="M1" s="201"/>
      <c r="N1" s="201"/>
      <c r="O1" s="201"/>
      <c r="P1" s="201"/>
      <c r="Q1" s="201"/>
      <c r="R1" s="201"/>
      <c r="S1" s="201"/>
      <c r="T1" s="201"/>
      <c r="U1" s="201"/>
      <c r="V1" s="201"/>
      <c r="W1" s="187"/>
      <c r="X1" s="195"/>
      <c r="Y1" s="187"/>
      <c r="Z1" s="187"/>
      <c r="AA1" s="187"/>
      <c r="AB1" s="187"/>
      <c r="AC1" s="187"/>
      <c r="AD1" s="187"/>
      <c r="AE1" s="187"/>
      <c r="AF1" s="187"/>
      <c r="AG1" s="187"/>
      <c r="AH1" s="187"/>
      <c r="AI1" s="187"/>
      <c r="AJ1" s="187"/>
      <c r="AK1" s="187"/>
      <c r="AL1" s="187"/>
      <c r="AM1" s="187"/>
      <c r="AN1" s="187"/>
      <c r="AO1" s="187"/>
      <c r="AP1" s="187"/>
      <c r="AQ1" s="187"/>
      <c r="AR1" s="187"/>
    </row>
    <row r="2" spans="1:44" ht="13" customHeight="1">
      <c r="A2" s="205"/>
      <c r="B2" s="210" t="s">
        <v>567</v>
      </c>
      <c r="C2" s="210" t="s">
        <v>380</v>
      </c>
      <c r="D2" s="210" t="s">
        <v>71</v>
      </c>
      <c r="E2" s="210" t="s">
        <v>565</v>
      </c>
      <c r="F2" s="210" t="s">
        <v>244</v>
      </c>
      <c r="G2" s="210" t="s">
        <v>73</v>
      </c>
      <c r="H2" s="210" t="s">
        <v>89</v>
      </c>
      <c r="I2" s="210" t="s">
        <v>90</v>
      </c>
      <c r="J2" s="210" t="s">
        <v>519</v>
      </c>
      <c r="K2" s="210" t="s">
        <v>398</v>
      </c>
      <c r="L2" s="210" t="s">
        <v>245</v>
      </c>
      <c r="M2" s="208" t="s">
        <v>74</v>
      </c>
      <c r="N2" s="208" t="s">
        <v>75</v>
      </c>
      <c r="O2" s="208" t="s">
        <v>91</v>
      </c>
      <c r="P2" s="208" t="s">
        <v>566</v>
      </c>
      <c r="Q2" s="208" t="s">
        <v>92</v>
      </c>
      <c r="R2" s="208" t="s">
        <v>122</v>
      </c>
      <c r="S2" s="208" t="s">
        <v>184</v>
      </c>
      <c r="T2" s="208" t="s">
        <v>120</v>
      </c>
      <c r="U2" s="206" t="s">
        <v>564</v>
      </c>
      <c r="V2" s="208"/>
      <c r="W2" s="146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5"/>
      <c r="AM2" s="115"/>
      <c r="AN2" s="115"/>
      <c r="AO2" s="115"/>
      <c r="AP2" s="146"/>
      <c r="AQ2" s="187"/>
      <c r="AR2" s="146"/>
    </row>
    <row r="3" spans="1:44" ht="13" customHeight="1">
      <c r="A3" s="209"/>
      <c r="B3" s="215">
        <v>1999</v>
      </c>
      <c r="C3" s="151">
        <v>1189.673</v>
      </c>
      <c r="D3" s="151">
        <v>3260.5430000000001</v>
      </c>
      <c r="E3" s="151">
        <v>8859.7829999999994</v>
      </c>
      <c r="F3" s="151">
        <v>930.31399999999996</v>
      </c>
      <c r="G3" s="151">
        <v>3631.587</v>
      </c>
      <c r="H3" s="151">
        <v>4764.4560000000001</v>
      </c>
      <c r="I3" s="151">
        <v>793.94200000000001</v>
      </c>
      <c r="J3" s="151">
        <v>3603.739</v>
      </c>
      <c r="K3" s="151">
        <v>2659.4839999999999</v>
      </c>
      <c r="L3" s="151">
        <v>1356.944</v>
      </c>
      <c r="M3" s="33">
        <v>1617.654</v>
      </c>
      <c r="N3" s="33">
        <v>1522.4970000000001</v>
      </c>
      <c r="O3" s="33">
        <v>2121.4889999999996</v>
      </c>
      <c r="P3" s="33">
        <v>4411.8419999999996</v>
      </c>
      <c r="Q3" s="33">
        <v>2381.87</v>
      </c>
      <c r="R3" s="212">
        <v>14240.313</v>
      </c>
      <c r="S3" s="212">
        <v>22071.792000000001</v>
      </c>
      <c r="T3" s="212">
        <v>6793.7119999999995</v>
      </c>
      <c r="U3" s="214">
        <v>43105.817000000003</v>
      </c>
      <c r="V3" s="207"/>
      <c r="W3" s="146"/>
      <c r="X3" s="146"/>
      <c r="Y3" s="146"/>
      <c r="Z3" s="146"/>
      <c r="AA3" s="146"/>
      <c r="AB3" s="146"/>
      <c r="AC3" s="146"/>
      <c r="AD3" s="146"/>
      <c r="AE3" s="146"/>
      <c r="AF3" s="146"/>
      <c r="AG3" s="146"/>
      <c r="AH3" s="146"/>
      <c r="AI3" s="146"/>
      <c r="AJ3" s="146"/>
      <c r="AK3" s="146"/>
      <c r="AL3" s="146"/>
      <c r="AM3" s="146"/>
      <c r="AN3" s="146"/>
      <c r="AO3" s="146"/>
      <c r="AP3" s="146"/>
      <c r="AQ3" s="203"/>
      <c r="AR3" s="146"/>
    </row>
    <row r="4" spans="1:44" ht="13" customHeight="1">
      <c r="A4" s="211"/>
      <c r="B4" s="215">
        <v>2000</v>
      </c>
      <c r="C4" s="151">
        <v>1419.0300000000002</v>
      </c>
      <c r="D4" s="151">
        <v>3827.6660000000002</v>
      </c>
      <c r="E4" s="151">
        <v>9879.7839999999997</v>
      </c>
      <c r="F4" s="151">
        <v>922.327</v>
      </c>
      <c r="G4" s="151">
        <v>3771.3629999999998</v>
      </c>
      <c r="H4" s="151">
        <v>4629.4769999999999</v>
      </c>
      <c r="I4" s="151">
        <v>808.7</v>
      </c>
      <c r="J4" s="151">
        <v>3441.7550000000001</v>
      </c>
      <c r="K4" s="151">
        <v>2734.7779999999998</v>
      </c>
      <c r="L4" s="151">
        <v>1362.453</v>
      </c>
      <c r="M4" s="33">
        <v>1571.577</v>
      </c>
      <c r="N4" s="33">
        <v>1404.471</v>
      </c>
      <c r="O4" s="33">
        <v>2101.7260000000001</v>
      </c>
      <c r="P4" s="33">
        <v>4815.9049999999997</v>
      </c>
      <c r="Q4" s="33">
        <v>2725.5320000000002</v>
      </c>
      <c r="R4" s="212">
        <v>16048.806999999999</v>
      </c>
      <c r="S4" s="212">
        <v>21826.300000000003</v>
      </c>
      <c r="T4" s="212">
        <v>7541.4369999999999</v>
      </c>
      <c r="U4" s="214">
        <v>45416.544000000002</v>
      </c>
      <c r="V4" s="207"/>
      <c r="W4" s="146"/>
      <c r="X4" s="146"/>
      <c r="Y4" s="146"/>
      <c r="Z4" s="146"/>
      <c r="AA4" s="146"/>
      <c r="AB4" s="146"/>
      <c r="AC4" s="146"/>
      <c r="AD4" s="146"/>
      <c r="AE4" s="146"/>
      <c r="AF4" s="146"/>
      <c r="AG4" s="146"/>
      <c r="AH4" s="146"/>
      <c r="AI4" s="146"/>
      <c r="AJ4" s="146"/>
      <c r="AK4" s="146"/>
      <c r="AL4" s="146"/>
      <c r="AM4" s="146"/>
      <c r="AN4" s="146"/>
      <c r="AO4" s="146"/>
      <c r="AP4" s="146"/>
      <c r="AQ4" s="204"/>
      <c r="AR4" s="146"/>
    </row>
    <row r="5" spans="1:44" s="192" customFormat="1" ht="13" customHeight="1">
      <c r="A5" s="211"/>
      <c r="B5" s="215">
        <v>2001</v>
      </c>
      <c r="C5" s="151">
        <v>1771.1879999999999</v>
      </c>
      <c r="D5" s="151">
        <v>4256.1799999999994</v>
      </c>
      <c r="E5" s="151">
        <v>9663.26</v>
      </c>
      <c r="F5" s="151">
        <v>995.75300000000004</v>
      </c>
      <c r="G5" s="151">
        <v>4156.6090000000004</v>
      </c>
      <c r="H5" s="151">
        <v>4665.2070000000003</v>
      </c>
      <c r="I5" s="151">
        <v>670.22</v>
      </c>
      <c r="J5" s="151">
        <v>2400.7310000000002</v>
      </c>
      <c r="K5" s="151">
        <v>2989.7959999999998</v>
      </c>
      <c r="L5" s="151">
        <v>1177.0160000000001</v>
      </c>
      <c r="M5" s="33">
        <v>1580.9010000000001</v>
      </c>
      <c r="N5" s="33">
        <v>1535.932</v>
      </c>
      <c r="O5" s="33">
        <v>2251.9839999999999</v>
      </c>
      <c r="P5" s="33">
        <v>5101.2969999999996</v>
      </c>
      <c r="Q5" s="33">
        <v>2846.9769999999999</v>
      </c>
      <c r="R5" s="212">
        <v>16686.381000000001</v>
      </c>
      <c r="S5" s="212">
        <v>21428.396000000001</v>
      </c>
      <c r="T5" s="212">
        <v>7948.2739999999994</v>
      </c>
      <c r="U5" s="214">
        <v>46063.050999999999</v>
      </c>
      <c r="V5" s="207"/>
      <c r="W5" s="191"/>
      <c r="X5" s="193"/>
      <c r="Y5" s="193"/>
      <c r="Z5" s="193"/>
      <c r="AA5" s="193"/>
      <c r="AB5" s="193"/>
      <c r="AC5" s="193"/>
      <c r="AD5" s="193"/>
      <c r="AE5" s="193"/>
      <c r="AF5" s="193"/>
      <c r="AG5" s="193"/>
      <c r="AH5" s="193"/>
      <c r="AI5" s="193"/>
      <c r="AJ5" s="193"/>
      <c r="AK5" s="193"/>
      <c r="AL5" s="193"/>
      <c r="AM5" s="193"/>
      <c r="AN5" s="193"/>
      <c r="AO5" s="193"/>
      <c r="AQ5" s="194"/>
    </row>
    <row r="6" spans="1:44" ht="13" customHeight="1">
      <c r="A6" s="211"/>
      <c r="B6" s="215">
        <v>2002</v>
      </c>
      <c r="C6" s="151">
        <v>1723.915</v>
      </c>
      <c r="D6" s="151">
        <v>4283.4589999999998</v>
      </c>
      <c r="E6" s="151">
        <v>9963.3490000000002</v>
      </c>
      <c r="F6" s="151">
        <v>1008.77</v>
      </c>
      <c r="G6" s="151">
        <v>4391.0860000000002</v>
      </c>
      <c r="H6" s="151">
        <v>5067.5609999999997</v>
      </c>
      <c r="I6" s="151">
        <v>700.51900000000001</v>
      </c>
      <c r="J6" s="151">
        <v>2454.9589999999998</v>
      </c>
      <c r="K6" s="151">
        <v>3342.7979999999998</v>
      </c>
      <c r="L6" s="151">
        <v>1301.6439999999998</v>
      </c>
      <c r="M6" s="33">
        <v>1842.6110000000001</v>
      </c>
      <c r="N6" s="33">
        <v>1760.854</v>
      </c>
      <c r="O6" s="33">
        <v>2481.9809999999998</v>
      </c>
      <c r="P6" s="33">
        <v>5794.6809999999996</v>
      </c>
      <c r="Q6" s="33">
        <v>3091.1210000000001</v>
      </c>
      <c r="R6" s="212">
        <v>16979.492999999999</v>
      </c>
      <c r="S6" s="212">
        <v>23344.012999999999</v>
      </c>
      <c r="T6" s="212">
        <v>8885.8019999999997</v>
      </c>
      <c r="U6" s="214">
        <v>49209.30799999999</v>
      </c>
      <c r="V6" s="207"/>
      <c r="W6" s="146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Q6" s="190"/>
    </row>
    <row r="7" spans="1:44" ht="13" customHeight="1">
      <c r="A7" s="211"/>
      <c r="B7" s="215">
        <v>2003</v>
      </c>
      <c r="C7" s="151">
        <v>1276.6699999999998</v>
      </c>
      <c r="D7" s="151">
        <v>4426.804000000001</v>
      </c>
      <c r="E7" s="151">
        <v>10859.886</v>
      </c>
      <c r="F7" s="151">
        <v>1110.298</v>
      </c>
      <c r="G7" s="151">
        <v>5082.4120000000003</v>
      </c>
      <c r="H7" s="151">
        <v>5557.7359999999999</v>
      </c>
      <c r="I7" s="151">
        <v>775.58199999999999</v>
      </c>
      <c r="J7" s="151">
        <v>2871.855</v>
      </c>
      <c r="K7" s="151">
        <v>3618.2159999999999</v>
      </c>
      <c r="L7" s="151">
        <v>1506.518</v>
      </c>
      <c r="M7" s="33">
        <v>2130.7689999999998</v>
      </c>
      <c r="N7" s="33">
        <v>2439.2310000000002</v>
      </c>
      <c r="O7" s="33">
        <v>3637.1790000000001</v>
      </c>
      <c r="P7" s="33">
        <v>6597.5</v>
      </c>
      <c r="Q7" s="33">
        <v>3438.2020000000002</v>
      </c>
      <c r="R7" s="212">
        <v>17673.657999999999</v>
      </c>
      <c r="S7" s="212">
        <v>27619.498</v>
      </c>
      <c r="T7" s="212">
        <v>10035.702000000001</v>
      </c>
      <c r="U7" s="214">
        <v>55328.858000000007</v>
      </c>
      <c r="V7" s="207"/>
      <c r="W7" s="146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Q7" s="190"/>
    </row>
    <row r="8" spans="1:44" ht="13" customHeight="1">
      <c r="A8" s="211"/>
      <c r="B8" s="215">
        <v>2004</v>
      </c>
      <c r="C8" s="151">
        <v>1134.252</v>
      </c>
      <c r="D8" s="151">
        <v>5718.5020000000004</v>
      </c>
      <c r="E8" s="151">
        <v>11106.291999999999</v>
      </c>
      <c r="F8" s="151">
        <v>1292.3019999999999</v>
      </c>
      <c r="G8" s="151">
        <v>5729.9870000000001</v>
      </c>
      <c r="H8" s="151">
        <v>5962.3779999999997</v>
      </c>
      <c r="I8" s="151">
        <v>1078.367</v>
      </c>
      <c r="J8" s="151">
        <v>3144.2759999999998</v>
      </c>
      <c r="K8" s="151">
        <v>4010.4850000000001</v>
      </c>
      <c r="L8" s="151">
        <v>2240.9539999999997</v>
      </c>
      <c r="M8" s="33">
        <v>2111.3490000000002</v>
      </c>
      <c r="N8" s="33">
        <v>2484.3829999999998</v>
      </c>
      <c r="O8" s="33">
        <v>4784.4129999999996</v>
      </c>
      <c r="P8" s="33">
        <v>7024.2640000000001</v>
      </c>
      <c r="Q8" s="33">
        <v>3709.1909999999998</v>
      </c>
      <c r="R8" s="212">
        <v>19251.348000000002</v>
      </c>
      <c r="S8" s="212">
        <v>31546.592000000004</v>
      </c>
      <c r="T8" s="212">
        <v>10733.455</v>
      </c>
      <c r="U8" s="214">
        <v>61531.395000000004</v>
      </c>
      <c r="V8" s="207"/>
      <c r="W8" s="146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Q8" s="190"/>
    </row>
    <row r="9" spans="1:44" ht="13" customHeight="1">
      <c r="A9" s="211"/>
      <c r="B9" s="215">
        <v>2005</v>
      </c>
      <c r="C9" s="151">
        <v>1672.0459999999998</v>
      </c>
      <c r="D9" s="151">
        <v>5751.9219999999996</v>
      </c>
      <c r="E9" s="151">
        <v>11840.227999999999</v>
      </c>
      <c r="F9" s="151">
        <v>1388.4349999999999</v>
      </c>
      <c r="G9" s="151">
        <v>6043.0820000000003</v>
      </c>
      <c r="H9" s="151">
        <v>6873.7610000000004</v>
      </c>
      <c r="I9" s="151">
        <v>1121.9380000000001</v>
      </c>
      <c r="J9" s="151">
        <v>3770.808</v>
      </c>
      <c r="K9" s="151">
        <v>4240.6610000000001</v>
      </c>
      <c r="L9" s="151">
        <v>2362.6</v>
      </c>
      <c r="M9" s="33">
        <v>2473.6909999999998</v>
      </c>
      <c r="N9" s="33">
        <v>2750.6010000000001</v>
      </c>
      <c r="O9" s="33">
        <v>5536.4209999999994</v>
      </c>
      <c r="P9" s="33">
        <v>7887.4939999999997</v>
      </c>
      <c r="Q9" s="33">
        <v>4089.8989999999999</v>
      </c>
      <c r="R9" s="212">
        <v>20652.630999999998</v>
      </c>
      <c r="S9" s="212">
        <v>35173.562999999995</v>
      </c>
      <c r="T9" s="212">
        <v>11977.393</v>
      </c>
      <c r="U9" s="214">
        <v>67803.586999999985</v>
      </c>
      <c r="V9" s="207"/>
      <c r="W9" s="146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Q9" s="190"/>
    </row>
    <row r="10" spans="1:44" ht="13" customHeight="1">
      <c r="A10" s="211"/>
      <c r="B10" s="215">
        <v>2006</v>
      </c>
      <c r="C10" s="151">
        <v>2172.0069999999996</v>
      </c>
      <c r="D10" s="151">
        <v>5243.6280000000006</v>
      </c>
      <c r="E10" s="151">
        <v>13112.289000000001</v>
      </c>
      <c r="F10" s="151">
        <v>1405.6690000000001</v>
      </c>
      <c r="G10" s="151">
        <v>6619.2950000000001</v>
      </c>
      <c r="H10" s="151">
        <v>7707.0910000000003</v>
      </c>
      <c r="I10" s="151">
        <v>1099.4280000000001</v>
      </c>
      <c r="J10" s="151">
        <v>4194.9120000000003</v>
      </c>
      <c r="K10" s="151">
        <v>4910.125</v>
      </c>
      <c r="L10" s="151">
        <v>2818.3159999999998</v>
      </c>
      <c r="M10" s="33">
        <v>3021.1619999999998</v>
      </c>
      <c r="N10" s="33">
        <v>2659.2269999999999</v>
      </c>
      <c r="O10" s="33">
        <v>5963.0910000000003</v>
      </c>
      <c r="P10" s="33">
        <v>9212.1229999999996</v>
      </c>
      <c r="Q10" s="33">
        <v>4511.5230000000001</v>
      </c>
      <c r="R10" s="212">
        <v>21933.593000000001</v>
      </c>
      <c r="S10" s="212">
        <v>38992.647000000004</v>
      </c>
      <c r="T10" s="212">
        <v>13723.646000000001</v>
      </c>
      <c r="U10" s="214">
        <v>74649.885999999999</v>
      </c>
      <c r="V10" s="207"/>
      <c r="W10" s="146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Q10" s="190"/>
    </row>
    <row r="11" spans="1:44" ht="13" customHeight="1">
      <c r="A11" s="211"/>
      <c r="B11" s="215">
        <v>2007</v>
      </c>
      <c r="C11" s="151">
        <v>2587.9629999999997</v>
      </c>
      <c r="D11" s="151">
        <v>5367.3209999999999</v>
      </c>
      <c r="E11" s="151">
        <v>13434.57</v>
      </c>
      <c r="F11" s="151">
        <v>1500.8109999999999</v>
      </c>
      <c r="G11" s="151">
        <v>7256.0420000000004</v>
      </c>
      <c r="H11" s="151">
        <v>9217.3089999999993</v>
      </c>
      <c r="I11" s="151">
        <v>1181.4100000000001</v>
      </c>
      <c r="J11" s="151">
        <v>4791.2020000000002</v>
      </c>
      <c r="K11" s="151">
        <v>5914.7830000000004</v>
      </c>
      <c r="L11" s="151">
        <v>3516.6619999999998</v>
      </c>
      <c r="M11" s="33">
        <v>2606.1619999999998</v>
      </c>
      <c r="N11" s="33">
        <v>2661.587</v>
      </c>
      <c r="O11" s="33">
        <v>6080.0039999999999</v>
      </c>
      <c r="P11" s="33">
        <v>9912.7289999999994</v>
      </c>
      <c r="Q11" s="33">
        <v>5047.6629999999996</v>
      </c>
      <c r="R11" s="212">
        <v>22890.665000000001</v>
      </c>
      <c r="S11" s="212">
        <v>43225.161</v>
      </c>
      <c r="T11" s="212">
        <v>14960.392</v>
      </c>
      <c r="U11" s="214">
        <v>81076.217999999993</v>
      </c>
      <c r="V11" s="207"/>
      <c r="W11" s="146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Q11" s="190"/>
    </row>
    <row r="12" spans="1:44" ht="13" customHeight="1">
      <c r="A12" s="213"/>
      <c r="B12" s="215">
        <v>2008</v>
      </c>
      <c r="C12" s="151">
        <v>2266.4450000000002</v>
      </c>
      <c r="D12" s="151">
        <v>5059.8190000000004</v>
      </c>
      <c r="E12" s="151">
        <v>13911.953</v>
      </c>
      <c r="F12" s="151">
        <v>1595.568</v>
      </c>
      <c r="G12" s="151">
        <v>7800.5709999999999</v>
      </c>
      <c r="H12" s="151">
        <v>9888.1579999999994</v>
      </c>
      <c r="I12" s="151">
        <v>1350.6769999999999</v>
      </c>
      <c r="J12" s="151">
        <v>5580.8419999999996</v>
      </c>
      <c r="K12" s="151">
        <v>7689.6120000000001</v>
      </c>
      <c r="L12" s="151">
        <v>5694.6379999999999</v>
      </c>
      <c r="M12" s="33">
        <v>3011.0340000000001</v>
      </c>
      <c r="N12" s="33">
        <v>3298.8209999999999</v>
      </c>
      <c r="O12" s="33">
        <v>6700.7550000000001</v>
      </c>
      <c r="P12" s="33">
        <v>9832.884</v>
      </c>
      <c r="Q12" s="33">
        <v>5040.4369999999999</v>
      </c>
      <c r="R12" s="212">
        <v>22833.785</v>
      </c>
      <c r="S12" s="212">
        <v>51015.108</v>
      </c>
      <c r="T12" s="212">
        <v>14873.321</v>
      </c>
      <c r="U12" s="214">
        <v>88722.213999999993</v>
      </c>
      <c r="V12" s="207"/>
      <c r="W12" s="146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Q12" s="190"/>
    </row>
    <row r="13" spans="1:44" ht="13" customHeight="1">
      <c r="A13" s="213"/>
      <c r="B13" s="215">
        <v>2009</v>
      </c>
      <c r="C13" s="151">
        <v>1655.5309999999999</v>
      </c>
      <c r="D13" s="151">
        <v>4612.1000000000004</v>
      </c>
      <c r="E13" s="151">
        <v>12933.852999999999</v>
      </c>
      <c r="F13" s="151">
        <v>1353.43</v>
      </c>
      <c r="G13" s="151">
        <v>7525.2049999999999</v>
      </c>
      <c r="H13" s="151">
        <v>9639.7849999999999</v>
      </c>
      <c r="I13" s="151">
        <v>1278.298</v>
      </c>
      <c r="J13" s="151">
        <v>5160.3410000000003</v>
      </c>
      <c r="K13" s="151">
        <v>6846.1040000000003</v>
      </c>
      <c r="L13" s="151">
        <v>4039.4160000000002</v>
      </c>
      <c r="M13" s="33">
        <v>3081.1509999999998</v>
      </c>
      <c r="N13" s="33">
        <v>3476.22</v>
      </c>
      <c r="O13" s="33">
        <v>6111.2609999999995</v>
      </c>
      <c r="P13" s="33">
        <v>8720.9500000000007</v>
      </c>
      <c r="Q13" s="33">
        <v>4787.0290000000005</v>
      </c>
      <c r="R13" s="212">
        <v>20554.914000000001</v>
      </c>
      <c r="S13" s="212">
        <v>47157.780999999995</v>
      </c>
      <c r="T13" s="212">
        <v>13507.979000000001</v>
      </c>
      <c r="U13" s="214">
        <v>81220.673999999999</v>
      </c>
      <c r="V13" s="207"/>
      <c r="W13" s="146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Q13" s="190"/>
    </row>
    <row r="14" spans="1:44" ht="13" customHeight="1">
      <c r="A14" s="213"/>
      <c r="B14" s="215">
        <v>2010</v>
      </c>
      <c r="C14" s="151">
        <v>2007.144</v>
      </c>
      <c r="D14" s="151">
        <v>5087.8419999999996</v>
      </c>
      <c r="E14" s="151">
        <v>14516.66</v>
      </c>
      <c r="F14" s="151">
        <v>1347.1980000000001</v>
      </c>
      <c r="G14" s="151">
        <v>8705.5859999999993</v>
      </c>
      <c r="H14" s="151">
        <v>10648.976000000001</v>
      </c>
      <c r="I14" s="151">
        <v>1461.7</v>
      </c>
      <c r="J14" s="151">
        <v>6265.0190000000002</v>
      </c>
      <c r="K14" s="151">
        <v>7137.5219999999999</v>
      </c>
      <c r="L14" s="151">
        <v>4508.8329999999996</v>
      </c>
      <c r="M14" s="33">
        <v>4107.4399999999996</v>
      </c>
      <c r="N14" s="33">
        <v>4295.1629999999996</v>
      </c>
      <c r="O14" s="33">
        <v>6781.56</v>
      </c>
      <c r="P14" s="33">
        <v>9262.8349999999991</v>
      </c>
      <c r="Q14" s="33">
        <v>5189.0010000000002</v>
      </c>
      <c r="R14" s="212">
        <v>22958.844000000001</v>
      </c>
      <c r="S14" s="212">
        <v>53911.798999999999</v>
      </c>
      <c r="T14" s="212">
        <v>14451.835999999999</v>
      </c>
      <c r="U14" s="214">
        <v>91322.478999999992</v>
      </c>
      <c r="V14" s="207"/>
      <c r="W14" s="146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Q14" s="190"/>
    </row>
    <row r="15" spans="1:44" ht="13" customHeight="1">
      <c r="A15" s="213"/>
      <c r="B15" s="215">
        <v>2011</v>
      </c>
      <c r="C15" s="151">
        <v>1886.48</v>
      </c>
      <c r="D15" s="151">
        <v>5755.232</v>
      </c>
      <c r="E15" s="151">
        <v>16459.37</v>
      </c>
      <c r="F15" s="151">
        <v>1502.12</v>
      </c>
      <c r="G15" s="151">
        <v>9666.64</v>
      </c>
      <c r="H15" s="151">
        <v>11973.913</v>
      </c>
      <c r="I15" s="151">
        <v>1863.2360000000001</v>
      </c>
      <c r="J15" s="151">
        <v>9715.7690000000002</v>
      </c>
      <c r="K15" s="151">
        <v>8062.835</v>
      </c>
      <c r="L15" s="151">
        <v>6793.5650000000005</v>
      </c>
      <c r="M15" s="33">
        <v>5207.3729999999996</v>
      </c>
      <c r="N15" s="33">
        <v>4680.5510000000004</v>
      </c>
      <c r="O15" s="33">
        <v>8133.1750000000002</v>
      </c>
      <c r="P15" s="33">
        <v>10142.853999999999</v>
      </c>
      <c r="Q15" s="33">
        <v>5733.78</v>
      </c>
      <c r="R15" s="212">
        <v>25603.201999999997</v>
      </c>
      <c r="S15" s="212">
        <v>66097.057000000001</v>
      </c>
      <c r="T15" s="212">
        <v>15876.633999999998</v>
      </c>
      <c r="U15" s="214">
        <v>107576.89299999998</v>
      </c>
      <c r="V15" s="207"/>
      <c r="W15" s="146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Q15" s="190"/>
    </row>
    <row r="16" spans="1:44" ht="13" customHeight="1">
      <c r="A16" s="213"/>
      <c r="B16" s="215">
        <v>2012</v>
      </c>
      <c r="C16" s="151">
        <v>2192.0070000000001</v>
      </c>
      <c r="D16" s="151">
        <v>6245.2080000000005</v>
      </c>
      <c r="E16" s="151">
        <v>16467.532999999999</v>
      </c>
      <c r="F16" s="151">
        <v>1604.1659999999999</v>
      </c>
      <c r="G16" s="151">
        <v>9945.5969999999998</v>
      </c>
      <c r="H16" s="151">
        <v>12537.873</v>
      </c>
      <c r="I16" s="151">
        <v>1999.568</v>
      </c>
      <c r="J16" s="151">
        <v>8725.69</v>
      </c>
      <c r="K16" s="151">
        <v>9111.0969999999998</v>
      </c>
      <c r="L16" s="151">
        <v>6235.8739999999998</v>
      </c>
      <c r="M16" s="33">
        <v>4783.5190000000002</v>
      </c>
      <c r="N16" s="33">
        <v>4095.6860000000001</v>
      </c>
      <c r="O16" s="33">
        <v>10977.579000000002</v>
      </c>
      <c r="P16" s="33">
        <v>10858.462</v>
      </c>
      <c r="Q16" s="33">
        <v>6022.9589999999998</v>
      </c>
      <c r="R16" s="212">
        <v>26508.914000000001</v>
      </c>
      <c r="S16" s="212">
        <v>68412.483000000007</v>
      </c>
      <c r="T16" s="212">
        <v>16881.420999999998</v>
      </c>
      <c r="U16" s="214">
        <v>111802.81800000001</v>
      </c>
      <c r="V16" s="207"/>
      <c r="W16" s="146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Q16" s="190"/>
    </row>
    <row r="17" spans="1:43" ht="13" customHeight="1">
      <c r="A17" s="213"/>
      <c r="B17" s="215">
        <v>2013</v>
      </c>
      <c r="C17" s="151">
        <v>2190.1679999999997</v>
      </c>
      <c r="D17" s="151">
        <v>6529.8340000000007</v>
      </c>
      <c r="E17" s="151">
        <v>17784.323</v>
      </c>
      <c r="F17" s="151">
        <v>1649.0709999999999</v>
      </c>
      <c r="G17" s="151">
        <v>10733.513000000001</v>
      </c>
      <c r="H17" s="151">
        <v>13602.255999999999</v>
      </c>
      <c r="I17" s="151">
        <v>2000.193</v>
      </c>
      <c r="J17" s="151">
        <v>7633.1880000000001</v>
      </c>
      <c r="K17" s="151">
        <v>10256.995999999999</v>
      </c>
      <c r="L17" s="151">
        <v>6664.5219999999999</v>
      </c>
      <c r="M17" s="33">
        <v>4327.3980000000001</v>
      </c>
      <c r="N17" s="33">
        <v>4158.8490000000002</v>
      </c>
      <c r="O17" s="33">
        <v>9830.99</v>
      </c>
      <c r="P17" s="33">
        <v>11247.584999999999</v>
      </c>
      <c r="Q17" s="33">
        <v>6391.7479999999996</v>
      </c>
      <c r="R17" s="212">
        <v>28153.396000000001</v>
      </c>
      <c r="S17" s="212">
        <v>69207.904999999999</v>
      </c>
      <c r="T17" s="212">
        <v>17639.332999999999</v>
      </c>
      <c r="U17" s="214">
        <v>115000.63400000001</v>
      </c>
      <c r="V17" s="207"/>
      <c r="W17" s="146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Q17" s="190"/>
    </row>
    <row r="18" spans="1:43" ht="13" customHeight="1">
      <c r="A18" s="213"/>
      <c r="B18" s="215">
        <v>2014</v>
      </c>
      <c r="C18" s="151">
        <v>3008.558</v>
      </c>
      <c r="D18" s="151">
        <v>8940.3599999999988</v>
      </c>
      <c r="E18" s="151">
        <v>20053.522000000001</v>
      </c>
      <c r="F18" s="151">
        <v>1844.34</v>
      </c>
      <c r="G18" s="151">
        <v>10929.737999999999</v>
      </c>
      <c r="H18" s="151">
        <v>14807.721</v>
      </c>
      <c r="I18" s="151">
        <v>2360.5369999999998</v>
      </c>
      <c r="J18" s="151">
        <v>8298.8130000000001</v>
      </c>
      <c r="K18" s="151">
        <v>10030.898999999999</v>
      </c>
      <c r="L18" s="151">
        <v>7336.6039999999994</v>
      </c>
      <c r="M18" s="33">
        <v>4582.2939999999999</v>
      </c>
      <c r="N18" s="33">
        <v>4727.9520000000002</v>
      </c>
      <c r="O18" s="33">
        <v>9715.7620000000006</v>
      </c>
      <c r="P18" s="33">
        <v>11964.048000000001</v>
      </c>
      <c r="Q18" s="33">
        <v>6587.4859999999999</v>
      </c>
      <c r="R18" s="212">
        <v>33846.78</v>
      </c>
      <c r="S18" s="212">
        <v>72790.319999999992</v>
      </c>
      <c r="T18" s="212">
        <v>18551.534</v>
      </c>
      <c r="U18" s="214">
        <v>125188.63399999999</v>
      </c>
      <c r="V18" s="207"/>
      <c r="W18" s="146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Q18" s="190"/>
    </row>
    <row r="19" spans="1:43" ht="13" customHeight="1">
      <c r="A19" s="213"/>
      <c r="B19" s="215">
        <v>2015</v>
      </c>
      <c r="C19" s="151">
        <v>2772.5070000000001</v>
      </c>
      <c r="D19" s="151">
        <v>9991.7219999999998</v>
      </c>
      <c r="E19" s="151">
        <v>18520.794999999998</v>
      </c>
      <c r="F19" s="151">
        <v>1893.472</v>
      </c>
      <c r="G19" s="151">
        <v>11290.192999999999</v>
      </c>
      <c r="H19" s="151">
        <v>15954.862999999999</v>
      </c>
      <c r="I19" s="151">
        <v>2767.26</v>
      </c>
      <c r="J19" s="151">
        <v>8536.2139999999999</v>
      </c>
      <c r="K19" s="151">
        <v>10030.168</v>
      </c>
      <c r="L19" s="151">
        <v>6304.0470000000005</v>
      </c>
      <c r="M19" s="33">
        <v>4705.2659999999996</v>
      </c>
      <c r="N19" s="33">
        <v>4859.6769999999997</v>
      </c>
      <c r="O19" s="33">
        <v>9591.5680000000011</v>
      </c>
      <c r="P19" s="33">
        <v>12785.681</v>
      </c>
      <c r="Q19" s="33">
        <v>6774.1930000000002</v>
      </c>
      <c r="R19" s="212">
        <v>33178.495999999999</v>
      </c>
      <c r="S19" s="212">
        <v>74039.255999999994</v>
      </c>
      <c r="T19" s="212">
        <v>19559.874</v>
      </c>
      <c r="U19" s="214">
        <v>126777.62599999999</v>
      </c>
      <c r="V19" s="207"/>
      <c r="W19" s="146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Q19" s="190"/>
    </row>
    <row r="20" spans="1:43" ht="13" customHeight="1">
      <c r="A20" s="213"/>
      <c r="B20" s="215">
        <v>2016</v>
      </c>
      <c r="C20" s="151">
        <v>2102.9389999999999</v>
      </c>
      <c r="D20" s="151">
        <v>8589.0959999999995</v>
      </c>
      <c r="E20" s="151">
        <v>19260.734</v>
      </c>
      <c r="F20" s="151">
        <v>1875.769</v>
      </c>
      <c r="G20" s="151">
        <v>12469.205</v>
      </c>
      <c r="H20" s="151">
        <v>17157.014999999999</v>
      </c>
      <c r="I20" s="151">
        <v>2870.7739999999999</v>
      </c>
      <c r="J20" s="151">
        <v>8310.9060000000009</v>
      </c>
      <c r="K20" s="151">
        <v>10178.584000000001</v>
      </c>
      <c r="L20" s="151">
        <v>6521.5770000000002</v>
      </c>
      <c r="M20" s="33">
        <v>4693.1509999999998</v>
      </c>
      <c r="N20" s="33">
        <v>5080.62</v>
      </c>
      <c r="O20" s="33">
        <v>9350.9560000000001</v>
      </c>
      <c r="P20" s="33">
        <v>13492.880999999999</v>
      </c>
      <c r="Q20" s="33">
        <v>7165.1149999999998</v>
      </c>
      <c r="R20" s="212">
        <v>31828.538</v>
      </c>
      <c r="S20" s="212">
        <v>76632.788</v>
      </c>
      <c r="T20" s="212">
        <v>20657.995999999999</v>
      </c>
      <c r="U20" s="214">
        <v>129119.322</v>
      </c>
      <c r="V20" s="207"/>
      <c r="W20" s="146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Q20" s="190"/>
    </row>
    <row r="21" spans="1:43" ht="13" customHeight="1">
      <c r="A21" s="213"/>
      <c r="B21" s="215">
        <v>2017</v>
      </c>
      <c r="C21" s="151">
        <v>2019.9739999999999</v>
      </c>
      <c r="D21" s="151">
        <v>8877.5609999999997</v>
      </c>
      <c r="E21" s="151">
        <v>21324.071</v>
      </c>
      <c r="F21" s="151">
        <v>1827.171</v>
      </c>
      <c r="G21" s="151">
        <v>12742.978999999999</v>
      </c>
      <c r="H21" s="151">
        <v>18383.124</v>
      </c>
      <c r="I21" s="151">
        <v>3300.6219999999998</v>
      </c>
      <c r="J21" s="151">
        <v>9068.848</v>
      </c>
      <c r="K21" s="151">
        <v>10860.800999999999</v>
      </c>
      <c r="L21" s="151">
        <v>7224.7400000000007</v>
      </c>
      <c r="M21" s="33">
        <v>4720.4579999999996</v>
      </c>
      <c r="N21" s="33">
        <v>5006.5370000000003</v>
      </c>
      <c r="O21" s="33">
        <v>10133.877</v>
      </c>
      <c r="P21" s="33">
        <v>14382.933999999999</v>
      </c>
      <c r="Q21" s="33">
        <v>7362.9369999999999</v>
      </c>
      <c r="R21" s="212">
        <v>34048.777000000002</v>
      </c>
      <c r="S21" s="212">
        <v>81441.986000000004</v>
      </c>
      <c r="T21" s="212">
        <v>21745.870999999999</v>
      </c>
      <c r="U21" s="214">
        <v>137236.63400000002</v>
      </c>
      <c r="V21" s="207"/>
      <c r="W21" s="146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Q21" s="190"/>
    </row>
    <row r="22" spans="1:43" ht="13" customHeight="1">
      <c r="A22" s="213"/>
      <c r="V22" s="207"/>
      <c r="W22" s="146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Q22" s="190"/>
    </row>
    <row r="23" spans="1:43" s="188" customFormat="1" ht="13" customHeight="1">
      <c r="A23" s="213"/>
      <c r="B23" s="146"/>
      <c r="C23" s="128"/>
      <c r="D23" s="151"/>
      <c r="E23" s="151"/>
      <c r="F23" s="151"/>
      <c r="G23" s="151"/>
      <c r="H23" s="151"/>
      <c r="I23" s="151"/>
      <c r="J23" s="151"/>
      <c r="K23" s="151"/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207"/>
      <c r="W23" s="187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9"/>
      <c r="AK23" s="189"/>
      <c r="AL23" s="189"/>
      <c r="AM23" s="189"/>
      <c r="AN23" s="189"/>
      <c r="AO23" s="189"/>
      <c r="AQ23" s="190"/>
    </row>
    <row r="24" spans="1:43" ht="13" customHeight="1">
      <c r="A24" s="127"/>
      <c r="V24" s="151"/>
      <c r="W24" s="146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Q24" s="190"/>
    </row>
    <row r="25" spans="1:43" ht="13" customHeight="1">
      <c r="A25" s="127"/>
      <c r="B25" s="146"/>
      <c r="C25" s="128"/>
      <c r="D25" s="151"/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1"/>
      <c r="W25" s="146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Q25" s="190"/>
    </row>
    <row r="26" spans="1:43" ht="13" customHeight="1">
      <c r="A26" s="127"/>
      <c r="B26" s="146"/>
      <c r="C26" s="128"/>
      <c r="D26" s="151"/>
      <c r="E26" s="151"/>
      <c r="F26" s="151"/>
      <c r="G26" s="151"/>
      <c r="H26" s="151"/>
      <c r="I26" s="151"/>
      <c r="J26" s="151"/>
      <c r="K26" s="151"/>
      <c r="L26" s="151"/>
      <c r="M26" s="151"/>
      <c r="N26" s="151"/>
      <c r="O26" s="151"/>
      <c r="P26" s="151"/>
      <c r="Q26" s="151"/>
      <c r="R26" s="151"/>
      <c r="S26" s="151"/>
      <c r="T26" s="151"/>
      <c r="U26" s="151"/>
      <c r="V26" s="151"/>
      <c r="W26" s="146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Q26" s="190"/>
    </row>
    <row r="27" spans="1:43" ht="13" customHeight="1">
      <c r="A27" s="127"/>
      <c r="B27" s="127"/>
      <c r="C27" s="128"/>
      <c r="D27" s="151"/>
      <c r="E27" s="151"/>
      <c r="F27" s="151"/>
      <c r="G27" s="151"/>
      <c r="H27" s="151"/>
      <c r="I27" s="151"/>
      <c r="J27" s="151"/>
      <c r="K27" s="151"/>
      <c r="L27" s="151"/>
      <c r="M27" s="151"/>
      <c r="N27" s="146"/>
      <c r="O27" s="146"/>
      <c r="P27" s="146"/>
      <c r="Q27" s="146"/>
      <c r="R27" s="146"/>
      <c r="S27" s="146"/>
      <c r="T27" s="146"/>
      <c r="U27" s="146"/>
      <c r="V27" s="146"/>
      <c r="W27" s="146"/>
      <c r="X27" s="51"/>
      <c r="Y27" s="51"/>
      <c r="Z27" s="51"/>
      <c r="AA27" s="51"/>
      <c r="AB27" s="51"/>
      <c r="AQ27" s="196"/>
    </row>
    <row r="28" spans="1:43" ht="13" customHeight="1">
      <c r="A28" s="127"/>
      <c r="B28" s="127"/>
      <c r="C28" s="202"/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46"/>
      <c r="O28" s="146"/>
      <c r="P28" s="146"/>
      <c r="Q28" s="146"/>
      <c r="R28" s="146"/>
      <c r="S28" s="146"/>
      <c r="T28" s="146"/>
      <c r="U28" s="146"/>
      <c r="V28" s="146"/>
      <c r="W28" s="146"/>
      <c r="X28" s="51"/>
      <c r="Y28" s="51"/>
      <c r="Z28" s="51"/>
      <c r="AA28" s="51"/>
      <c r="AB28" s="51"/>
      <c r="AQ28" s="153"/>
    </row>
    <row r="29" spans="1:43" ht="13" customHeight="1">
      <c r="A29" s="127"/>
      <c r="B29" s="127"/>
      <c r="C29" s="202"/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46"/>
      <c r="O29" s="146"/>
      <c r="P29" s="146"/>
      <c r="Q29" s="146"/>
      <c r="R29" s="146"/>
      <c r="S29" s="146"/>
      <c r="T29" s="146"/>
      <c r="U29" s="146"/>
      <c r="V29" s="146"/>
      <c r="W29" s="146"/>
      <c r="X29" s="51"/>
      <c r="Y29" s="51"/>
      <c r="Z29" s="51"/>
      <c r="AA29" s="51"/>
      <c r="AB29" s="51"/>
    </row>
    <row r="30" spans="1:43" ht="13" customHeight="1">
      <c r="A30" s="34"/>
      <c r="B30" s="34"/>
      <c r="C30" s="154"/>
      <c r="D30" s="33"/>
      <c r="E30" s="33"/>
      <c r="F30" s="33"/>
      <c r="G30" s="33"/>
      <c r="H30" s="33"/>
      <c r="I30" s="33"/>
      <c r="J30" s="33"/>
      <c r="K30" s="33"/>
      <c r="L30" s="33"/>
      <c r="M30" s="197"/>
      <c r="X30" s="51"/>
      <c r="Y30" s="51"/>
      <c r="Z30" s="51"/>
      <c r="AA30" s="51"/>
      <c r="AB30" s="51"/>
    </row>
    <row r="31" spans="1:43" ht="13" customHeight="1">
      <c r="A31" s="148"/>
      <c r="B31" s="34"/>
      <c r="C31" s="154"/>
      <c r="D31" s="33"/>
      <c r="E31" s="33"/>
      <c r="F31" s="33"/>
      <c r="G31" s="33"/>
      <c r="H31" s="33"/>
      <c r="I31" s="33"/>
      <c r="J31" s="33"/>
      <c r="K31" s="33"/>
      <c r="L31" s="33"/>
      <c r="M31" s="33"/>
    </row>
    <row r="32" spans="1:43" ht="13" customHeight="1">
      <c r="A32" s="134"/>
      <c r="B32" s="34"/>
      <c r="C32" s="154"/>
      <c r="D32" s="33"/>
      <c r="E32" s="33"/>
      <c r="F32" s="33"/>
      <c r="G32" s="33"/>
      <c r="H32" s="33"/>
      <c r="I32" s="33"/>
      <c r="J32" s="33"/>
      <c r="K32" s="33"/>
      <c r="L32" s="33"/>
      <c r="M32" s="155"/>
      <c r="N32" s="156"/>
      <c r="O32" s="156"/>
      <c r="P32" s="156"/>
      <c r="Q32" s="156"/>
      <c r="R32" s="156"/>
      <c r="S32" s="156"/>
      <c r="T32" s="156"/>
      <c r="U32" s="156"/>
      <c r="V32" s="156"/>
      <c r="W32" s="156"/>
    </row>
    <row r="36" spans="26:28">
      <c r="Z36" s="146"/>
      <c r="AA36" s="127"/>
      <c r="AB36" s="146"/>
    </row>
    <row r="37" spans="26:28">
      <c r="Z37" s="146"/>
      <c r="AA37" s="128"/>
      <c r="AB37" s="146"/>
    </row>
    <row r="38" spans="26:28">
      <c r="Z38" s="146"/>
      <c r="AA38" s="151"/>
      <c r="AB38" s="146"/>
    </row>
    <row r="39" spans="26:28">
      <c r="Z39" s="146"/>
      <c r="AA39" s="151"/>
      <c r="AB39" s="146"/>
    </row>
    <row r="40" spans="26:28">
      <c r="Z40" s="146"/>
      <c r="AA40" s="151"/>
      <c r="AB40" s="146"/>
    </row>
    <row r="41" spans="26:28">
      <c r="Z41" s="146"/>
      <c r="AA41" s="151"/>
      <c r="AB41" s="146"/>
    </row>
    <row r="42" spans="26:28">
      <c r="Z42" s="146"/>
      <c r="AA42" s="151"/>
      <c r="AB42" s="146"/>
    </row>
    <row r="43" spans="26:28">
      <c r="Z43" s="146"/>
      <c r="AA43" s="151"/>
      <c r="AB43" s="146"/>
    </row>
    <row r="44" spans="26:28">
      <c r="Z44" s="146"/>
      <c r="AA44" s="151"/>
      <c r="AB44" s="146"/>
    </row>
    <row r="45" spans="26:28">
      <c r="Z45" s="146"/>
      <c r="AA45" s="151"/>
      <c r="AB45" s="146"/>
    </row>
    <row r="46" spans="26:28">
      <c r="Z46" s="146"/>
      <c r="AA46" s="151"/>
      <c r="AB46" s="146"/>
    </row>
    <row r="47" spans="26:28">
      <c r="Z47" s="146"/>
      <c r="AA47" s="151"/>
      <c r="AB47" s="146"/>
    </row>
    <row r="48" spans="26:28">
      <c r="Z48" s="146"/>
      <c r="AA48" s="146"/>
      <c r="AB48" s="146"/>
    </row>
    <row r="49" spans="26:28">
      <c r="Z49" s="146"/>
      <c r="AA49" s="146"/>
      <c r="AB49" s="146"/>
    </row>
    <row r="50" spans="26:28">
      <c r="Z50" s="146"/>
      <c r="AA50" s="146"/>
      <c r="AB50" s="146"/>
    </row>
    <row r="51" spans="26:28">
      <c r="Z51" s="146"/>
      <c r="AA51" s="146"/>
      <c r="AB51" s="146"/>
    </row>
    <row r="52" spans="26:28">
      <c r="Z52" s="146"/>
      <c r="AA52" s="146"/>
      <c r="AB52" s="146"/>
    </row>
    <row r="53" spans="26:28">
      <c r="Z53" s="146"/>
      <c r="AA53" s="146"/>
      <c r="AB53" s="146"/>
    </row>
    <row r="54" spans="26:28">
      <c r="Z54" s="146"/>
      <c r="AA54" s="146"/>
      <c r="AB54" s="146"/>
    </row>
    <row r="55" spans="26:28">
      <c r="Z55" s="146"/>
      <c r="AA55" s="146"/>
      <c r="AB55" s="146"/>
    </row>
    <row r="56" spans="26:28">
      <c r="Z56" s="146"/>
      <c r="AA56" s="146"/>
      <c r="AB56" s="146"/>
    </row>
    <row r="57" spans="26:28">
      <c r="Z57" s="146"/>
      <c r="AA57" s="146"/>
      <c r="AB57" s="146"/>
    </row>
    <row r="58" spans="26:28">
      <c r="Z58" s="146"/>
      <c r="AA58" s="146"/>
      <c r="AB58" s="146"/>
    </row>
    <row r="59" spans="26:28">
      <c r="Z59" s="146"/>
      <c r="AA59" s="146"/>
      <c r="AB59" s="146"/>
    </row>
  </sheetData>
  <phoneticPr fontId="3" type="noConversion"/>
  <pageMargins left="0.5" right="0.5" top="0.5" bottom="0.5" header="0.5" footer="0.5"/>
  <pageSetup scale="80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V66"/>
  <sheetViews>
    <sheetView workbookViewId="0"/>
  </sheetViews>
  <sheetFormatPr baseColWidth="10" defaultColWidth="8.83203125" defaultRowHeight="13"/>
  <cols>
    <col min="1" max="1" width="2.6640625" customWidth="1"/>
    <col min="2" max="2" width="12.6640625" customWidth="1"/>
    <col min="3" max="3" width="7.6640625" customWidth="1"/>
    <col min="4" max="22" width="10.6640625" customWidth="1"/>
  </cols>
  <sheetData>
    <row r="1" spans="1:22">
      <c r="A1" s="47" t="s">
        <v>317</v>
      </c>
      <c r="B1" s="3"/>
    </row>
    <row r="2" spans="1:22">
      <c r="A2" s="23"/>
      <c r="B2" s="98" t="s">
        <v>227</v>
      </c>
      <c r="C2" s="88" t="s">
        <v>224</v>
      </c>
      <c r="D2" s="10" t="s">
        <v>30</v>
      </c>
      <c r="E2" s="10" t="s">
        <v>31</v>
      </c>
      <c r="F2" s="10" t="s">
        <v>32</v>
      </c>
      <c r="G2" s="10" t="s">
        <v>33</v>
      </c>
      <c r="H2" s="10" t="s">
        <v>34</v>
      </c>
      <c r="I2" s="10" t="s">
        <v>35</v>
      </c>
      <c r="J2" s="10" t="s">
        <v>36</v>
      </c>
      <c r="K2" s="10" t="s">
        <v>37</v>
      </c>
      <c r="L2" s="10" t="s">
        <v>38</v>
      </c>
      <c r="M2" s="10" t="s">
        <v>39</v>
      </c>
      <c r="N2" s="10" t="s">
        <v>191</v>
      </c>
      <c r="O2" s="10" t="s">
        <v>326</v>
      </c>
      <c r="P2" s="10" t="s">
        <v>335</v>
      </c>
      <c r="Q2" s="10" t="s">
        <v>370</v>
      </c>
      <c r="R2" s="10" t="s">
        <v>383</v>
      </c>
      <c r="S2" s="10" t="s">
        <v>419</v>
      </c>
      <c r="T2" s="10" t="s">
        <v>480</v>
      </c>
      <c r="U2" s="10" t="s">
        <v>481</v>
      </c>
      <c r="V2" s="10" t="s">
        <v>532</v>
      </c>
    </row>
    <row r="3" spans="1:22">
      <c r="A3" s="24"/>
      <c r="B3" s="7"/>
      <c r="C3" s="8"/>
      <c r="D3" s="9"/>
      <c r="E3" s="9"/>
      <c r="F3" s="9"/>
      <c r="G3" s="9"/>
      <c r="H3" s="9"/>
      <c r="J3" s="6"/>
      <c r="L3" s="6" t="s">
        <v>40</v>
      </c>
      <c r="M3" s="9"/>
    </row>
    <row r="4" spans="1:22">
      <c r="A4" s="25" t="s">
        <v>553</v>
      </c>
      <c r="B4" s="8"/>
      <c r="C4" s="8"/>
      <c r="D4" s="9"/>
      <c r="E4" s="9"/>
      <c r="F4" s="9"/>
      <c r="G4" s="9"/>
      <c r="H4" s="9"/>
      <c r="I4" s="6"/>
      <c r="J4" s="9"/>
      <c r="K4" s="9"/>
      <c r="L4" s="9"/>
      <c r="M4" s="9"/>
    </row>
    <row r="5" spans="1:22">
      <c r="A5" s="24"/>
      <c r="B5" s="8" t="s">
        <v>6</v>
      </c>
      <c r="C5" s="8"/>
      <c r="D5" s="135">
        <v>519.32399999999996</v>
      </c>
      <c r="E5" s="135">
        <v>451.63</v>
      </c>
      <c r="F5" s="135">
        <v>318.79399999999998</v>
      </c>
      <c r="G5" s="135">
        <v>331.44</v>
      </c>
      <c r="H5" s="135">
        <v>377.27699999999999</v>
      </c>
      <c r="I5" s="135">
        <v>409.97800000000001</v>
      </c>
      <c r="J5" s="135">
        <v>632.67999999999995</v>
      </c>
      <c r="K5" s="135">
        <v>629.94500000000005</v>
      </c>
      <c r="L5" s="135">
        <v>706.76599999999996</v>
      </c>
      <c r="M5" s="135">
        <v>853.72500000000002</v>
      </c>
      <c r="N5" s="135">
        <v>789.04399999999998</v>
      </c>
      <c r="O5" s="135">
        <v>918.10599999999999</v>
      </c>
      <c r="P5" s="135">
        <v>1441.875</v>
      </c>
      <c r="Q5" s="135">
        <v>999.49400000000003</v>
      </c>
      <c r="R5" s="135">
        <v>1026.1590000000001</v>
      </c>
      <c r="S5" s="135">
        <v>1243.7260000000001</v>
      </c>
      <c r="T5" s="135">
        <v>1311.2360000000001</v>
      </c>
      <c r="U5" s="135">
        <v>1194.78</v>
      </c>
      <c r="V5" s="135">
        <v>1368.682</v>
      </c>
    </row>
    <row r="6" spans="1:22">
      <c r="A6" s="24"/>
      <c r="B6" s="8" t="s">
        <v>4</v>
      </c>
      <c r="C6" s="8"/>
      <c r="D6" s="135">
        <v>553.29700000000003</v>
      </c>
      <c r="E6" s="135">
        <v>336.38400000000001</v>
      </c>
      <c r="F6" s="135">
        <v>233.268</v>
      </c>
      <c r="G6" s="135">
        <v>259.822</v>
      </c>
      <c r="H6" s="135">
        <v>339.47300000000001</v>
      </c>
      <c r="I6" s="135">
        <v>393.98500000000001</v>
      </c>
      <c r="J6" s="135">
        <v>562.54100000000005</v>
      </c>
      <c r="K6" s="135">
        <v>641.95100000000002</v>
      </c>
      <c r="L6" s="135">
        <v>745.97900000000004</v>
      </c>
      <c r="M6" s="135">
        <v>863.21500000000003</v>
      </c>
      <c r="N6" s="135">
        <v>866.95799999999997</v>
      </c>
      <c r="O6" s="135">
        <v>1209.873</v>
      </c>
      <c r="P6" s="135">
        <v>2111.4470000000001</v>
      </c>
      <c r="Q6" s="135">
        <v>1515.3979999999999</v>
      </c>
      <c r="R6" s="135">
        <v>1291.0519999999999</v>
      </c>
      <c r="S6" s="135">
        <v>1552.7380000000001</v>
      </c>
      <c r="T6" s="135">
        <v>1585.644</v>
      </c>
      <c r="U6" s="135">
        <v>1277.81</v>
      </c>
      <c r="V6" s="135">
        <v>1258.711</v>
      </c>
    </row>
    <row r="7" spans="1:22">
      <c r="A7" s="24"/>
      <c r="B7" s="8" t="s">
        <v>10</v>
      </c>
      <c r="C7" s="8"/>
      <c r="D7" s="135">
        <v>118.10899999999999</v>
      </c>
      <c r="E7" s="135">
        <v>132.76300000000001</v>
      </c>
      <c r="F7" s="135">
        <v>89.77</v>
      </c>
      <c r="G7" s="135">
        <v>73.248000000000005</v>
      </c>
      <c r="H7" s="135">
        <v>98.311000000000007</v>
      </c>
      <c r="I7" s="135">
        <v>144.47300000000001</v>
      </c>
      <c r="J7" s="135">
        <v>190.73500000000001</v>
      </c>
      <c r="K7" s="135">
        <v>243.06800000000001</v>
      </c>
      <c r="L7" s="135">
        <v>341.50299999999999</v>
      </c>
      <c r="M7" s="135">
        <v>350.93299999999999</v>
      </c>
      <c r="N7" s="135">
        <v>326.68900000000002</v>
      </c>
      <c r="O7" s="135">
        <v>439.71100000000001</v>
      </c>
      <c r="P7" s="135">
        <v>635.93600000000004</v>
      </c>
      <c r="Q7" s="135">
        <v>731.32</v>
      </c>
      <c r="R7" s="135">
        <v>674.74699999999996</v>
      </c>
      <c r="S7" s="135">
        <v>809.83500000000004</v>
      </c>
      <c r="T7" s="135">
        <v>684.404</v>
      </c>
      <c r="U7" s="135">
        <v>864.33299999999997</v>
      </c>
      <c r="V7" s="135">
        <v>803.24900000000002</v>
      </c>
    </row>
    <row r="8" spans="1:22">
      <c r="A8" s="24"/>
      <c r="B8" s="8" t="s">
        <v>2</v>
      </c>
      <c r="C8" s="8"/>
      <c r="D8" s="135">
        <v>172.298</v>
      </c>
      <c r="E8" s="135">
        <v>176.43799999999999</v>
      </c>
      <c r="F8" s="135">
        <v>169.386</v>
      </c>
      <c r="G8" s="135">
        <v>171.62899999999999</v>
      </c>
      <c r="H8" s="135">
        <v>167.018</v>
      </c>
      <c r="I8" s="135">
        <v>180.959</v>
      </c>
      <c r="J8" s="135">
        <v>196.79300000000001</v>
      </c>
      <c r="K8" s="135">
        <v>201.41499999999999</v>
      </c>
      <c r="L8" s="135">
        <v>200.83600000000001</v>
      </c>
      <c r="M8" s="135">
        <v>223.99299999999999</v>
      </c>
      <c r="N8" s="135">
        <v>279.08499999999998</v>
      </c>
      <c r="O8" s="135">
        <v>383.96499999999997</v>
      </c>
      <c r="P8" s="135">
        <v>520.00300000000004</v>
      </c>
      <c r="Q8" s="135">
        <v>524.62800000000004</v>
      </c>
      <c r="R8" s="135">
        <v>503.10599999999999</v>
      </c>
      <c r="S8" s="135">
        <v>498.83499999999998</v>
      </c>
      <c r="T8" s="135">
        <v>540.97400000000005</v>
      </c>
      <c r="U8" s="135">
        <v>582.84</v>
      </c>
      <c r="V8" s="135">
        <v>648.09100000000001</v>
      </c>
    </row>
    <row r="9" spans="1:22">
      <c r="A9" s="24"/>
      <c r="B9" s="8" t="s">
        <v>3</v>
      </c>
      <c r="C9" s="8"/>
      <c r="D9" s="135">
        <v>192.75800000000001</v>
      </c>
      <c r="E9" s="135">
        <v>210.61099999999999</v>
      </c>
      <c r="F9" s="135">
        <v>174.96799999999999</v>
      </c>
      <c r="G9" s="135">
        <v>160.499</v>
      </c>
      <c r="H9" s="135">
        <v>216.13200000000001</v>
      </c>
      <c r="I9" s="135">
        <v>214.20400000000001</v>
      </c>
      <c r="J9" s="135">
        <v>243.98099999999999</v>
      </c>
      <c r="K9" s="135">
        <v>289.63400000000001</v>
      </c>
      <c r="L9" s="135">
        <v>310.673</v>
      </c>
      <c r="M9" s="135">
        <v>380.43599999999998</v>
      </c>
      <c r="N9" s="135">
        <v>314.226</v>
      </c>
      <c r="O9" s="135">
        <v>395.529</v>
      </c>
      <c r="P9" s="135">
        <v>520.78899999999999</v>
      </c>
      <c r="Q9" s="135">
        <v>652.25199999999995</v>
      </c>
      <c r="R9" s="135">
        <v>517.42899999999997</v>
      </c>
      <c r="S9" s="135">
        <v>498.55799999999999</v>
      </c>
      <c r="T9" s="135">
        <v>592.28700000000003</v>
      </c>
      <c r="U9" s="135">
        <v>538.06200000000001</v>
      </c>
      <c r="V9" s="135">
        <v>570.23500000000001</v>
      </c>
    </row>
    <row r="10" spans="1:22">
      <c r="A10" s="24"/>
      <c r="B10" s="8" t="s">
        <v>393</v>
      </c>
      <c r="C10" s="8"/>
      <c r="D10" s="135">
        <v>22.271000000000001</v>
      </c>
      <c r="E10" s="135">
        <v>33.081000000000003</v>
      </c>
      <c r="F10" s="135">
        <v>79.715999999999994</v>
      </c>
      <c r="G10" s="135">
        <v>117.883</v>
      </c>
      <c r="H10" s="135">
        <v>179.27099999999999</v>
      </c>
      <c r="I10" s="135">
        <v>134.82900000000001</v>
      </c>
      <c r="J10" s="135">
        <v>36.923999999999999</v>
      </c>
      <c r="K10" s="135">
        <v>32.335000000000001</v>
      </c>
      <c r="L10" s="135">
        <v>36.741</v>
      </c>
      <c r="M10" s="135">
        <v>30.852</v>
      </c>
      <c r="N10" s="135">
        <v>28.719000000000001</v>
      </c>
      <c r="O10" s="135">
        <v>28.754000000000001</v>
      </c>
      <c r="P10" s="135">
        <v>27.87</v>
      </c>
      <c r="Q10" s="135">
        <v>46.061999999999998</v>
      </c>
      <c r="R10" s="135">
        <v>50.228999999999999</v>
      </c>
      <c r="S10" s="135">
        <v>74.527000000000001</v>
      </c>
      <c r="T10" s="135">
        <v>121.021</v>
      </c>
      <c r="U10" s="135">
        <v>227.452</v>
      </c>
      <c r="V10" s="135">
        <v>400.45299999999997</v>
      </c>
    </row>
    <row r="11" spans="1:22">
      <c r="A11" s="24"/>
      <c r="B11" s="8" t="s">
        <v>9</v>
      </c>
      <c r="C11" s="8"/>
      <c r="D11" s="135">
        <v>480.62799999999999</v>
      </c>
      <c r="E11" s="135">
        <v>501.26799999999997</v>
      </c>
      <c r="F11" s="135">
        <v>221.19200000000001</v>
      </c>
      <c r="G11" s="135">
        <v>226.81100000000001</v>
      </c>
      <c r="H11" s="135">
        <v>196.58600000000001</v>
      </c>
      <c r="I11" s="135">
        <v>215.35</v>
      </c>
      <c r="J11" s="135">
        <v>251.78299999999999</v>
      </c>
      <c r="K11" s="135">
        <v>295.94</v>
      </c>
      <c r="L11" s="135">
        <v>332.262</v>
      </c>
      <c r="M11" s="135">
        <v>365.42200000000003</v>
      </c>
      <c r="N11" s="135">
        <v>379.05599999999998</v>
      </c>
      <c r="O11" s="135">
        <v>389.72800000000001</v>
      </c>
      <c r="P11" s="135">
        <v>653.154</v>
      </c>
      <c r="Q11" s="135">
        <v>647.29100000000005</v>
      </c>
      <c r="R11" s="135">
        <v>539.63900000000001</v>
      </c>
      <c r="S11" s="135">
        <v>463.404</v>
      </c>
      <c r="T11" s="135">
        <v>413.25400000000002</v>
      </c>
      <c r="U11" s="135">
        <v>338.55599999999998</v>
      </c>
      <c r="V11" s="135">
        <v>387.12200000000001</v>
      </c>
    </row>
    <row r="12" spans="1:22">
      <c r="A12" s="24"/>
      <c r="B12" s="84" t="s">
        <v>12</v>
      </c>
      <c r="C12" s="8"/>
      <c r="D12" s="135">
        <f>D13-D5-D6-D7-D8-D9-D10-D11</f>
        <v>1545.0540000000003</v>
      </c>
      <c r="E12" s="135">
        <f t="shared" ref="E12:V12" si="0">E13-E5-E6-E7-E8-E9-E10-E11</f>
        <v>1599.58</v>
      </c>
      <c r="F12" s="135">
        <f t="shared" si="0"/>
        <v>1113.6370000000004</v>
      </c>
      <c r="G12" s="135">
        <f t="shared" si="0"/>
        <v>1113.6269999999997</v>
      </c>
      <c r="H12" s="135">
        <f t="shared" si="0"/>
        <v>1297.7869999999998</v>
      </c>
      <c r="I12" s="135">
        <f t="shared" si="0"/>
        <v>1450.4979999999998</v>
      </c>
      <c r="J12" s="135">
        <f t="shared" si="0"/>
        <v>1655.3709999999999</v>
      </c>
      <c r="K12" s="135">
        <f t="shared" si="0"/>
        <v>1860.6239999999998</v>
      </c>
      <c r="L12" s="135">
        <f t="shared" si="0"/>
        <v>2116.4420000000005</v>
      </c>
      <c r="M12" s="135">
        <f t="shared" si="0"/>
        <v>2512.2659999999992</v>
      </c>
      <c r="N12" s="135">
        <f t="shared" si="0"/>
        <v>2176.5640000000003</v>
      </c>
      <c r="O12" s="135">
        <f t="shared" si="0"/>
        <v>2499.3530000000005</v>
      </c>
      <c r="P12" s="135">
        <f t="shared" si="0"/>
        <v>3804.6950000000011</v>
      </c>
      <c r="Q12" s="135">
        <f t="shared" si="0"/>
        <v>3609.2450000000017</v>
      </c>
      <c r="R12" s="135">
        <f t="shared" si="0"/>
        <v>3030.8270000000007</v>
      </c>
      <c r="S12" s="135">
        <f t="shared" si="0"/>
        <v>3157.1899999999991</v>
      </c>
      <c r="T12" s="135">
        <f t="shared" si="0"/>
        <v>3287.3939999999998</v>
      </c>
      <c r="U12" s="135">
        <f t="shared" si="0"/>
        <v>3287.0730000000008</v>
      </c>
      <c r="V12" s="135">
        <f t="shared" si="0"/>
        <v>3632.3050000000003</v>
      </c>
    </row>
    <row r="13" spans="1:22">
      <c r="A13" s="24"/>
      <c r="B13" s="96" t="s">
        <v>29</v>
      </c>
      <c r="C13" s="96"/>
      <c r="D13" s="157">
        <v>3603.739</v>
      </c>
      <c r="E13" s="157">
        <v>3441.7550000000001</v>
      </c>
      <c r="F13" s="157">
        <v>2400.7310000000002</v>
      </c>
      <c r="G13" s="157">
        <v>2454.9589999999998</v>
      </c>
      <c r="H13" s="157">
        <v>2871.855</v>
      </c>
      <c r="I13" s="157">
        <v>3144.2759999999998</v>
      </c>
      <c r="J13" s="157">
        <v>3770.808</v>
      </c>
      <c r="K13" s="157">
        <v>4194.9120000000003</v>
      </c>
      <c r="L13" s="157">
        <v>4791.2020000000002</v>
      </c>
      <c r="M13" s="157">
        <v>5580.8419999999996</v>
      </c>
      <c r="N13" s="157">
        <v>5160.3410000000003</v>
      </c>
      <c r="O13" s="157">
        <v>6265.0190000000002</v>
      </c>
      <c r="P13" s="157">
        <v>9715.7690000000002</v>
      </c>
      <c r="Q13" s="157">
        <v>8725.69</v>
      </c>
      <c r="R13" s="157">
        <v>7633.1880000000001</v>
      </c>
      <c r="S13" s="157">
        <v>8298.8130000000001</v>
      </c>
      <c r="T13" s="157">
        <v>8536.2139999999999</v>
      </c>
      <c r="U13" s="157">
        <v>8310.9060000000009</v>
      </c>
      <c r="V13" s="157">
        <v>9068.848</v>
      </c>
    </row>
    <row r="14" spans="1:22">
      <c r="A14" s="24"/>
      <c r="B14" s="91" t="s">
        <v>223</v>
      </c>
      <c r="C14" s="92" t="s">
        <v>215</v>
      </c>
      <c r="D14" s="158">
        <v>1650.6890000000001</v>
      </c>
      <c r="E14" s="158">
        <v>1725.17</v>
      </c>
      <c r="F14" s="158">
        <v>1599.8489999999999</v>
      </c>
      <c r="G14" s="158">
        <v>1635.4960000000001</v>
      </c>
      <c r="H14" s="158">
        <v>1715.0139999999999</v>
      </c>
      <c r="I14" s="158">
        <v>1757.135</v>
      </c>
      <c r="J14" s="158">
        <v>1744.56</v>
      </c>
      <c r="K14" s="158">
        <v>1825.5440000000001</v>
      </c>
      <c r="L14" s="158">
        <v>1850.9110000000001</v>
      </c>
      <c r="M14" s="158">
        <v>1881.95</v>
      </c>
      <c r="N14" s="158">
        <v>1822.9749999999999</v>
      </c>
      <c r="O14" s="158">
        <v>1894.64</v>
      </c>
      <c r="P14" s="158">
        <v>2014.98</v>
      </c>
      <c r="Q14" s="158">
        <v>2018.787</v>
      </c>
      <c r="R14" s="158">
        <v>2087.047</v>
      </c>
      <c r="S14" s="158">
        <v>2112.375</v>
      </c>
      <c r="T14" s="158">
        <v>2161.0149999999999</v>
      </c>
      <c r="U14" s="158">
        <v>2236.67</v>
      </c>
      <c r="V14" s="158">
        <v>2278.1089999999999</v>
      </c>
    </row>
    <row r="15" spans="1:22">
      <c r="A15" s="25" t="s">
        <v>552</v>
      </c>
      <c r="B15" s="8"/>
      <c r="C15" s="20"/>
      <c r="D15" s="137"/>
      <c r="E15" s="137"/>
      <c r="F15" s="137"/>
      <c r="G15" s="137"/>
      <c r="H15" s="137"/>
      <c r="I15" s="138"/>
      <c r="J15" s="137"/>
      <c r="K15" s="137"/>
      <c r="L15" s="137"/>
      <c r="M15" s="137"/>
      <c r="N15" s="136"/>
      <c r="O15" s="136"/>
      <c r="P15" s="136"/>
      <c r="Q15" s="136"/>
      <c r="R15" s="136"/>
      <c r="S15" s="136"/>
      <c r="T15" s="136"/>
      <c r="U15" s="136"/>
      <c r="V15" s="136"/>
    </row>
    <row r="16" spans="1:22">
      <c r="A16" s="24"/>
      <c r="B16" s="8" t="s">
        <v>6</v>
      </c>
      <c r="C16" s="20"/>
      <c r="D16" s="135">
        <v>497.29700000000003</v>
      </c>
      <c r="E16" s="135">
        <v>435.97199999999998</v>
      </c>
      <c r="F16" s="135">
        <v>301.30599999999998</v>
      </c>
      <c r="G16" s="135">
        <v>315.51900000000001</v>
      </c>
      <c r="H16" s="135">
        <v>360.62200000000001</v>
      </c>
      <c r="I16" s="135">
        <v>386.45400000000001</v>
      </c>
      <c r="J16" s="135">
        <v>597.96600000000001</v>
      </c>
      <c r="K16" s="135">
        <v>594.87599999999998</v>
      </c>
      <c r="L16" s="135">
        <v>677.47900000000004</v>
      </c>
      <c r="M16" s="135">
        <v>804.94100000000003</v>
      </c>
      <c r="N16" s="135">
        <v>686.35599999999999</v>
      </c>
      <c r="O16" s="135">
        <v>772.67499999999995</v>
      </c>
      <c r="P16" s="135">
        <v>1262.1780000000001</v>
      </c>
      <c r="Q16" s="135">
        <v>847.49900000000002</v>
      </c>
      <c r="R16" s="135">
        <v>900.21100000000001</v>
      </c>
      <c r="S16" s="135">
        <v>1129.723</v>
      </c>
      <c r="T16" s="135">
        <v>1196.8620000000001</v>
      </c>
      <c r="U16" s="135">
        <v>1093.538</v>
      </c>
      <c r="V16" s="135">
        <v>1253.98</v>
      </c>
    </row>
    <row r="17" spans="1:22">
      <c r="A17" s="24"/>
      <c r="B17" s="8" t="s">
        <v>4</v>
      </c>
      <c r="C17" s="20"/>
      <c r="D17" s="135">
        <v>466.71</v>
      </c>
      <c r="E17" s="135">
        <v>254.67500000000001</v>
      </c>
      <c r="F17" s="135">
        <v>161.44900000000001</v>
      </c>
      <c r="G17" s="135">
        <v>201.928</v>
      </c>
      <c r="H17" s="135">
        <v>268.60500000000002</v>
      </c>
      <c r="I17" s="135">
        <v>318.87</v>
      </c>
      <c r="J17" s="135">
        <v>466.392</v>
      </c>
      <c r="K17" s="135">
        <v>530.09100000000001</v>
      </c>
      <c r="L17" s="135">
        <v>613.75199999999995</v>
      </c>
      <c r="M17" s="135">
        <v>724.29700000000003</v>
      </c>
      <c r="N17" s="135">
        <v>739.08500000000004</v>
      </c>
      <c r="O17" s="135">
        <v>1083.3889999999999</v>
      </c>
      <c r="P17" s="135">
        <v>1918.4110000000001</v>
      </c>
      <c r="Q17" s="135">
        <v>1334.106</v>
      </c>
      <c r="R17" s="135">
        <v>1071.106</v>
      </c>
      <c r="S17" s="135">
        <v>1333.3520000000001</v>
      </c>
      <c r="T17" s="135">
        <v>1335.011</v>
      </c>
      <c r="U17" s="135">
        <v>1080.8420000000001</v>
      </c>
      <c r="V17" s="135">
        <v>1073.1510000000001</v>
      </c>
    </row>
    <row r="18" spans="1:22">
      <c r="A18" s="24"/>
      <c r="B18" s="8" t="s">
        <v>10</v>
      </c>
      <c r="C18" s="20"/>
      <c r="D18" s="135">
        <v>100.265</v>
      </c>
      <c r="E18" s="135">
        <v>111.94</v>
      </c>
      <c r="F18" s="135">
        <v>75.322999999999993</v>
      </c>
      <c r="G18" s="135">
        <v>51.735999999999997</v>
      </c>
      <c r="H18" s="135">
        <v>74.111000000000004</v>
      </c>
      <c r="I18" s="135">
        <v>111.383</v>
      </c>
      <c r="J18" s="135">
        <v>148.18600000000001</v>
      </c>
      <c r="K18" s="135">
        <v>200.137</v>
      </c>
      <c r="L18" s="135">
        <v>305.24099999999999</v>
      </c>
      <c r="M18" s="135">
        <v>291.51900000000001</v>
      </c>
      <c r="N18" s="135">
        <v>257.02</v>
      </c>
      <c r="O18" s="135">
        <v>360.12900000000002</v>
      </c>
      <c r="P18" s="135">
        <v>487.49400000000003</v>
      </c>
      <c r="Q18" s="135">
        <v>600.93700000000001</v>
      </c>
      <c r="R18" s="135">
        <v>467.87099999999998</v>
      </c>
      <c r="S18" s="135">
        <v>493.74400000000003</v>
      </c>
      <c r="T18" s="135">
        <v>356.96800000000002</v>
      </c>
      <c r="U18" s="135">
        <v>494.71800000000002</v>
      </c>
      <c r="V18" s="135">
        <v>516.22199999999998</v>
      </c>
    </row>
    <row r="19" spans="1:22">
      <c r="A19" s="24"/>
      <c r="B19" s="8" t="s">
        <v>8</v>
      </c>
      <c r="C19" s="20"/>
      <c r="D19" s="135">
        <v>301.488</v>
      </c>
      <c r="E19" s="135">
        <v>301.82600000000002</v>
      </c>
      <c r="F19" s="135">
        <v>174.44</v>
      </c>
      <c r="G19" s="135">
        <v>167.499</v>
      </c>
      <c r="H19" s="135">
        <v>212.238</v>
      </c>
      <c r="I19" s="135">
        <v>212.619</v>
      </c>
      <c r="J19" s="135">
        <v>284.06099999999998</v>
      </c>
      <c r="K19" s="135">
        <v>277.55500000000001</v>
      </c>
      <c r="L19" s="135">
        <v>309.15499999999997</v>
      </c>
      <c r="M19" s="135">
        <v>369.53100000000001</v>
      </c>
      <c r="N19" s="135">
        <v>339.30200000000002</v>
      </c>
      <c r="O19" s="135">
        <v>294.04399999999998</v>
      </c>
      <c r="P19" s="135">
        <v>576.83399999999995</v>
      </c>
      <c r="Q19" s="135">
        <v>565.40099999999995</v>
      </c>
      <c r="R19" s="135">
        <v>410.45100000000002</v>
      </c>
      <c r="S19" s="135">
        <v>359.839</v>
      </c>
      <c r="T19" s="135">
        <v>323.702</v>
      </c>
      <c r="U19" s="135">
        <v>258.17200000000003</v>
      </c>
      <c r="V19" s="135">
        <v>329.67899999999997</v>
      </c>
    </row>
    <row r="20" spans="1:22">
      <c r="A20" s="24"/>
      <c r="B20" s="8" t="s">
        <v>3</v>
      </c>
      <c r="C20" s="20"/>
      <c r="D20" s="135">
        <v>82.293999999999997</v>
      </c>
      <c r="E20" s="135">
        <v>70.573999999999998</v>
      </c>
      <c r="F20" s="135">
        <v>61.576000000000001</v>
      </c>
      <c r="G20" s="135">
        <v>73.317999999999998</v>
      </c>
      <c r="H20" s="135">
        <v>90.832999999999998</v>
      </c>
      <c r="I20" s="135">
        <v>134.15100000000001</v>
      </c>
      <c r="J20" s="135">
        <v>185.01499999999999</v>
      </c>
      <c r="K20" s="135">
        <v>221.941</v>
      </c>
      <c r="L20" s="135">
        <v>208.57300000000001</v>
      </c>
      <c r="M20" s="135">
        <v>239.43199999999999</v>
      </c>
      <c r="N20" s="135">
        <v>201.71799999999999</v>
      </c>
      <c r="O20" s="135">
        <v>236.10300000000001</v>
      </c>
      <c r="P20" s="135">
        <v>324.50900000000001</v>
      </c>
      <c r="Q20" s="135">
        <v>397.29199999999997</v>
      </c>
      <c r="R20" s="135">
        <v>289.34300000000002</v>
      </c>
      <c r="S20" s="135">
        <v>322.54300000000001</v>
      </c>
      <c r="T20" s="135">
        <v>338.76900000000001</v>
      </c>
      <c r="U20" s="135">
        <v>309.077</v>
      </c>
      <c r="V20" s="135">
        <v>317.49599999999998</v>
      </c>
    </row>
    <row r="21" spans="1:22">
      <c r="A21" s="24"/>
      <c r="B21" s="8" t="s">
        <v>23</v>
      </c>
      <c r="C21" s="20"/>
      <c r="D21" s="135">
        <v>49.338000000000001</v>
      </c>
      <c r="E21" s="135">
        <v>97.402000000000001</v>
      </c>
      <c r="F21" s="135">
        <v>35.725000000000001</v>
      </c>
      <c r="G21" s="135">
        <v>27.111999999999998</v>
      </c>
      <c r="H21" s="135">
        <v>24.283000000000001</v>
      </c>
      <c r="I21" s="135">
        <v>42.594999999999999</v>
      </c>
      <c r="J21" s="135">
        <v>60.301000000000002</v>
      </c>
      <c r="K21" s="135">
        <v>58.137999999999998</v>
      </c>
      <c r="L21" s="135">
        <v>100.039</v>
      </c>
      <c r="M21" s="135">
        <v>131.61799999999999</v>
      </c>
      <c r="N21" s="135">
        <v>74.44</v>
      </c>
      <c r="O21" s="135">
        <v>76.956999999999994</v>
      </c>
      <c r="P21" s="135">
        <v>230.703</v>
      </c>
      <c r="Q21" s="135">
        <v>281.685</v>
      </c>
      <c r="R21" s="135">
        <v>158.58099999999999</v>
      </c>
      <c r="S21" s="135">
        <v>198.363</v>
      </c>
      <c r="T21" s="135">
        <v>212.869</v>
      </c>
      <c r="U21" s="135">
        <v>246.45</v>
      </c>
      <c r="V21" s="135">
        <v>295.12200000000001</v>
      </c>
    </row>
    <row r="22" spans="1:22">
      <c r="A22" s="24"/>
      <c r="B22" s="84" t="s">
        <v>12</v>
      </c>
      <c r="C22" s="8"/>
      <c r="D22" s="135">
        <f>D23-D16-D17-D18-D19-D20-D21</f>
        <v>1036.6379999999999</v>
      </c>
      <c r="E22" s="135">
        <f t="shared" ref="E22:V22" si="1">E23-E16-E17-E18-E19-E20-E21</f>
        <v>1077.098</v>
      </c>
      <c r="F22" s="135">
        <f t="shared" si="1"/>
        <v>547.13199999999995</v>
      </c>
      <c r="G22" s="135">
        <f t="shared" si="1"/>
        <v>532.26900000000012</v>
      </c>
      <c r="H22" s="135">
        <f t="shared" si="1"/>
        <v>581.36699999999996</v>
      </c>
      <c r="I22" s="135">
        <f t="shared" si="1"/>
        <v>661.60199999999986</v>
      </c>
      <c r="J22" s="135">
        <f t="shared" si="1"/>
        <v>760.05400000000009</v>
      </c>
      <c r="K22" s="135">
        <f t="shared" si="1"/>
        <v>946.65899999999976</v>
      </c>
      <c r="L22" s="135">
        <f t="shared" si="1"/>
        <v>1022.5339999999999</v>
      </c>
      <c r="M22" s="135">
        <f t="shared" si="1"/>
        <v>1243.1050000000005</v>
      </c>
      <c r="N22" s="135">
        <f t="shared" si="1"/>
        <v>1077.2319999999993</v>
      </c>
      <c r="O22" s="135">
        <f t="shared" si="1"/>
        <v>1231.6770000000001</v>
      </c>
      <c r="P22" s="135">
        <f t="shared" si="1"/>
        <v>2106.2340000000004</v>
      </c>
      <c r="Q22" s="135">
        <f t="shared" si="1"/>
        <v>1780.7990000000009</v>
      </c>
      <c r="R22" s="135">
        <f t="shared" si="1"/>
        <v>1372.3760000000002</v>
      </c>
      <c r="S22" s="135">
        <f t="shared" si="1"/>
        <v>1391.0540000000003</v>
      </c>
      <c r="T22" s="135">
        <f t="shared" si="1"/>
        <v>1354.4500000000005</v>
      </c>
      <c r="U22" s="135">
        <f t="shared" si="1"/>
        <v>1341.0480000000002</v>
      </c>
      <c r="V22" s="135">
        <f t="shared" si="1"/>
        <v>1448.3089999999995</v>
      </c>
    </row>
    <row r="23" spans="1:22">
      <c r="A23" s="24"/>
      <c r="B23" s="96" t="s">
        <v>29</v>
      </c>
      <c r="C23" s="96"/>
      <c r="D23" s="157">
        <v>2534.0300000000002</v>
      </c>
      <c r="E23" s="157">
        <v>2349.4870000000001</v>
      </c>
      <c r="F23" s="157">
        <v>1356.951</v>
      </c>
      <c r="G23" s="157">
        <v>1369.3810000000001</v>
      </c>
      <c r="H23" s="157">
        <v>1612.059</v>
      </c>
      <c r="I23" s="157">
        <v>1867.674</v>
      </c>
      <c r="J23" s="157">
        <v>2501.9749999999999</v>
      </c>
      <c r="K23" s="157">
        <v>2829.3969999999999</v>
      </c>
      <c r="L23" s="157">
        <v>3236.7730000000001</v>
      </c>
      <c r="M23" s="157">
        <v>3804.4430000000002</v>
      </c>
      <c r="N23" s="157">
        <v>3375.1529999999998</v>
      </c>
      <c r="O23" s="157">
        <v>4054.9740000000002</v>
      </c>
      <c r="P23" s="157">
        <v>6906.3630000000003</v>
      </c>
      <c r="Q23" s="157">
        <v>5807.7190000000001</v>
      </c>
      <c r="R23" s="157">
        <v>4669.9390000000003</v>
      </c>
      <c r="S23" s="157">
        <v>5228.6180000000004</v>
      </c>
      <c r="T23" s="157">
        <v>5118.6310000000003</v>
      </c>
      <c r="U23" s="157">
        <v>4823.8450000000003</v>
      </c>
      <c r="V23" s="157">
        <v>5233.9589999999998</v>
      </c>
    </row>
    <row r="24" spans="1:22">
      <c r="A24" s="24"/>
      <c r="B24" s="91" t="s">
        <v>223</v>
      </c>
      <c r="C24" s="92" t="s">
        <v>215</v>
      </c>
      <c r="D24" s="158">
        <v>1233.634</v>
      </c>
      <c r="E24" s="158">
        <v>1297.3009999999999</v>
      </c>
      <c r="F24" s="158">
        <v>1158.979</v>
      </c>
      <c r="G24" s="158">
        <v>1162.7760000000001</v>
      </c>
      <c r="H24" s="158">
        <v>1219.652</v>
      </c>
      <c r="I24" s="158">
        <v>1239.047</v>
      </c>
      <c r="J24" s="158">
        <v>1213.635</v>
      </c>
      <c r="K24" s="158">
        <v>1276.5630000000001</v>
      </c>
      <c r="L24" s="158">
        <v>1312.6020000000001</v>
      </c>
      <c r="M24" s="158">
        <v>1311.047</v>
      </c>
      <c r="N24" s="158">
        <v>1255.5989999999999</v>
      </c>
      <c r="O24" s="158">
        <v>1280.453</v>
      </c>
      <c r="P24" s="158">
        <v>1376.66</v>
      </c>
      <c r="Q24" s="158">
        <v>1371.066</v>
      </c>
      <c r="R24" s="158">
        <v>1423.78</v>
      </c>
      <c r="S24" s="158">
        <v>1457.104</v>
      </c>
      <c r="T24" s="158">
        <v>1461.259</v>
      </c>
      <c r="U24" s="158">
        <v>1515.443</v>
      </c>
      <c r="V24" s="158">
        <v>1532.412</v>
      </c>
    </row>
    <row r="25" spans="1:22">
      <c r="A25" s="12" t="s">
        <v>67</v>
      </c>
      <c r="B25" s="8"/>
      <c r="C25" s="18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6"/>
      <c r="O25" s="136"/>
      <c r="P25" s="136"/>
      <c r="Q25" s="136"/>
      <c r="R25" s="136"/>
      <c r="S25" s="136"/>
      <c r="T25" s="136"/>
      <c r="U25" s="136"/>
      <c r="V25" s="136"/>
    </row>
    <row r="26" spans="1:22">
      <c r="A26" s="26"/>
      <c r="B26" s="8" t="s">
        <v>2</v>
      </c>
      <c r="C26" s="18"/>
      <c r="D26" s="135">
        <v>83.444000000000003</v>
      </c>
      <c r="E26" s="135">
        <v>84.978999999999999</v>
      </c>
      <c r="F26" s="135">
        <v>79.879000000000005</v>
      </c>
      <c r="G26" s="135">
        <v>70.641000000000005</v>
      </c>
      <c r="H26" s="135">
        <v>70.903999999999996</v>
      </c>
      <c r="I26" s="135">
        <v>81.063999999999993</v>
      </c>
      <c r="J26" s="135">
        <v>100.518</v>
      </c>
      <c r="K26" s="135">
        <v>99.736000000000004</v>
      </c>
      <c r="L26" s="135">
        <v>103.947</v>
      </c>
      <c r="M26" s="135">
        <v>122.251</v>
      </c>
      <c r="N26" s="135">
        <v>169.113</v>
      </c>
      <c r="O26" s="135">
        <v>263.12599999999998</v>
      </c>
      <c r="P26" s="135">
        <v>401.18099999999998</v>
      </c>
      <c r="Q26" s="135">
        <v>406.18900000000002</v>
      </c>
      <c r="R26" s="135">
        <v>386.11099999999999</v>
      </c>
      <c r="S26" s="135">
        <v>380.24400000000003</v>
      </c>
      <c r="T26" s="135">
        <v>419.97699999999998</v>
      </c>
      <c r="U26" s="135">
        <v>469.75299999999999</v>
      </c>
      <c r="V26" s="135">
        <v>529.94000000000005</v>
      </c>
    </row>
    <row r="27" spans="1:22">
      <c r="A27" s="26"/>
      <c r="B27" s="8" t="s">
        <v>242</v>
      </c>
      <c r="C27" s="18"/>
      <c r="D27" s="135">
        <v>0.84099999999999997</v>
      </c>
      <c r="E27" s="135">
        <v>0.70199999999999996</v>
      </c>
      <c r="F27" s="135">
        <v>0.94099999999999995</v>
      </c>
      <c r="G27" s="135">
        <v>1.2050000000000001</v>
      </c>
      <c r="H27" s="135">
        <v>1.595</v>
      </c>
      <c r="I27" s="135">
        <v>2.3610000000000002</v>
      </c>
      <c r="J27" s="135">
        <v>3.2149999999999999</v>
      </c>
      <c r="K27" s="135">
        <v>4.0019999999999998</v>
      </c>
      <c r="L27" s="135">
        <v>20.663</v>
      </c>
      <c r="M27" s="135">
        <v>23.928000000000001</v>
      </c>
      <c r="N27" s="135">
        <v>27.417000000000002</v>
      </c>
      <c r="O27" s="135">
        <v>41.36</v>
      </c>
      <c r="P27" s="135">
        <v>61.655000000000001</v>
      </c>
      <c r="Q27" s="135">
        <v>36.488</v>
      </c>
      <c r="R27" s="135">
        <v>39.814</v>
      </c>
      <c r="S27" s="135">
        <v>53.92</v>
      </c>
      <c r="T27" s="135">
        <v>112.303</v>
      </c>
      <c r="U27" s="135">
        <v>110.37</v>
      </c>
      <c r="V27" s="135">
        <v>182.69200000000001</v>
      </c>
    </row>
    <row r="28" spans="1:22">
      <c r="A28" s="26"/>
      <c r="B28" s="8" t="s">
        <v>231</v>
      </c>
      <c r="C28" s="18"/>
      <c r="D28" s="135">
        <v>15.403</v>
      </c>
      <c r="E28" s="135">
        <v>16.759</v>
      </c>
      <c r="F28" s="135">
        <v>14.561999999999999</v>
      </c>
      <c r="G28" s="135">
        <v>18.222999999999999</v>
      </c>
      <c r="H28" s="135">
        <v>22.335999999999999</v>
      </c>
      <c r="I28" s="135">
        <v>25.925999999999998</v>
      </c>
      <c r="J28" s="135">
        <v>31.71</v>
      </c>
      <c r="K28" s="135">
        <v>36.686</v>
      </c>
      <c r="L28" s="135">
        <v>42.036000000000001</v>
      </c>
      <c r="M28" s="135">
        <v>44.066000000000003</v>
      </c>
      <c r="N28" s="135">
        <v>39.762</v>
      </c>
      <c r="O28" s="135">
        <v>47.01</v>
      </c>
      <c r="P28" s="135">
        <v>59.456000000000003</v>
      </c>
      <c r="Q28" s="135">
        <v>67.965000000000003</v>
      </c>
      <c r="R28" s="135">
        <v>70.903999999999996</v>
      </c>
      <c r="S28" s="135">
        <v>81.325999999999993</v>
      </c>
      <c r="T28" s="135">
        <v>97.480999999999995</v>
      </c>
      <c r="U28" s="135">
        <v>99.686999999999998</v>
      </c>
      <c r="V28" s="135">
        <v>107.291</v>
      </c>
    </row>
    <row r="29" spans="1:22">
      <c r="A29" s="26"/>
      <c r="B29" s="8" t="s">
        <v>6</v>
      </c>
      <c r="C29" s="18"/>
      <c r="D29" s="135">
        <v>5.3719999999999999</v>
      </c>
      <c r="E29" s="135">
        <v>3.246</v>
      </c>
      <c r="F29" s="135">
        <v>4.7560000000000002</v>
      </c>
      <c r="G29" s="135">
        <v>4.5819999999999999</v>
      </c>
      <c r="H29" s="135">
        <v>4.6440000000000001</v>
      </c>
      <c r="I29" s="135">
        <v>5.31</v>
      </c>
      <c r="J29" s="135">
        <v>6.8840000000000003</v>
      </c>
      <c r="K29" s="135">
        <v>3.8780000000000001</v>
      </c>
      <c r="L29" s="135">
        <v>3.7240000000000002</v>
      </c>
      <c r="M29" s="135">
        <v>11.513</v>
      </c>
      <c r="N29" s="135">
        <v>29.864999999999998</v>
      </c>
      <c r="O29" s="135">
        <v>35.965000000000003</v>
      </c>
      <c r="P29" s="135">
        <v>54.207000000000001</v>
      </c>
      <c r="Q29" s="135">
        <v>54.868000000000002</v>
      </c>
      <c r="R29" s="135">
        <v>30.042999999999999</v>
      </c>
      <c r="S29" s="135">
        <v>35.218000000000004</v>
      </c>
      <c r="T29" s="135">
        <v>35.125999999999998</v>
      </c>
      <c r="U29" s="135">
        <v>32.758000000000003</v>
      </c>
      <c r="V29" s="135">
        <v>50.156999999999996</v>
      </c>
    </row>
    <row r="30" spans="1:22">
      <c r="A30" s="26"/>
      <c r="B30" s="8" t="s">
        <v>9</v>
      </c>
      <c r="C30" s="18"/>
      <c r="D30" s="135">
        <v>6.7380000000000004</v>
      </c>
      <c r="E30" s="135">
        <v>6.2169999999999996</v>
      </c>
      <c r="F30" s="135">
        <v>4.335</v>
      </c>
      <c r="G30" s="135">
        <v>3.1309999999999998</v>
      </c>
      <c r="H30" s="135">
        <v>3.8660000000000001</v>
      </c>
      <c r="I30" s="135">
        <v>10.093</v>
      </c>
      <c r="J30" s="135">
        <v>16.725000000000001</v>
      </c>
      <c r="K30" s="135">
        <v>4.8630000000000004</v>
      </c>
      <c r="L30" s="135">
        <v>3.89</v>
      </c>
      <c r="M30" s="135">
        <v>3.8250000000000002</v>
      </c>
      <c r="N30" s="135">
        <v>13.56</v>
      </c>
      <c r="O30" s="135">
        <v>32.862000000000002</v>
      </c>
      <c r="P30" s="135">
        <v>50.542000000000002</v>
      </c>
      <c r="Q30" s="135">
        <v>27.859000000000002</v>
      </c>
      <c r="R30" s="135">
        <v>30.838000000000001</v>
      </c>
      <c r="S30" s="135">
        <v>30.39</v>
      </c>
      <c r="T30" s="135">
        <v>43.396000000000001</v>
      </c>
      <c r="U30" s="135">
        <v>37.148000000000003</v>
      </c>
      <c r="V30" s="135">
        <v>40.264000000000003</v>
      </c>
    </row>
    <row r="31" spans="1:22">
      <c r="A31" s="26"/>
      <c r="B31" s="84" t="s">
        <v>12</v>
      </c>
      <c r="C31" s="8"/>
      <c r="D31" s="135">
        <f>D32-SUM(D26:D30)</f>
        <v>68.317000000000007</v>
      </c>
      <c r="E31" s="135">
        <f t="shared" ref="E31:V31" si="2">E32-SUM(E26:E30)</f>
        <v>67.206000000000017</v>
      </c>
      <c r="F31" s="135">
        <f t="shared" si="2"/>
        <v>54.037999999999997</v>
      </c>
      <c r="G31" s="135">
        <f t="shared" si="2"/>
        <v>57.069000000000003</v>
      </c>
      <c r="H31" s="135">
        <f t="shared" si="2"/>
        <v>61.126000000000005</v>
      </c>
      <c r="I31" s="135">
        <f t="shared" si="2"/>
        <v>71.696999999999989</v>
      </c>
      <c r="J31" s="135">
        <f t="shared" si="2"/>
        <v>94.669000000000011</v>
      </c>
      <c r="K31" s="135">
        <f t="shared" si="2"/>
        <v>102.14199999999997</v>
      </c>
      <c r="L31" s="135">
        <f t="shared" si="2"/>
        <v>101.98099999999999</v>
      </c>
      <c r="M31" s="135">
        <f t="shared" si="2"/>
        <v>110.624</v>
      </c>
      <c r="N31" s="135">
        <f t="shared" si="2"/>
        <v>91.69300000000004</v>
      </c>
      <c r="O31" s="135">
        <f t="shared" si="2"/>
        <v>84.342999999999961</v>
      </c>
      <c r="P31" s="135">
        <f t="shared" si="2"/>
        <v>116.95799999999997</v>
      </c>
      <c r="Q31" s="135">
        <f t="shared" si="2"/>
        <v>130.86099999999988</v>
      </c>
      <c r="R31" s="135">
        <f t="shared" si="2"/>
        <v>95.892000000000053</v>
      </c>
      <c r="S31" s="135">
        <f t="shared" si="2"/>
        <v>78.211000000000013</v>
      </c>
      <c r="T31" s="135">
        <f t="shared" si="2"/>
        <v>74.580000000000155</v>
      </c>
      <c r="U31" s="135">
        <f t="shared" si="2"/>
        <v>83.455999999999904</v>
      </c>
      <c r="V31" s="135">
        <f t="shared" si="2"/>
        <v>90.495000000000005</v>
      </c>
    </row>
    <row r="32" spans="1:22">
      <c r="A32" s="26"/>
      <c r="B32" s="96" t="s">
        <v>29</v>
      </c>
      <c r="C32" s="96"/>
      <c r="D32" s="157">
        <v>180.11500000000001</v>
      </c>
      <c r="E32" s="157">
        <v>179.10900000000001</v>
      </c>
      <c r="F32" s="157">
        <v>158.511</v>
      </c>
      <c r="G32" s="157">
        <v>154.851</v>
      </c>
      <c r="H32" s="157">
        <v>164.471</v>
      </c>
      <c r="I32" s="157">
        <v>196.45099999999999</v>
      </c>
      <c r="J32" s="157">
        <v>253.721</v>
      </c>
      <c r="K32" s="157">
        <v>251.30699999999999</v>
      </c>
      <c r="L32" s="157">
        <v>276.24099999999999</v>
      </c>
      <c r="M32" s="157">
        <v>316.20699999999999</v>
      </c>
      <c r="N32" s="157">
        <v>371.41</v>
      </c>
      <c r="O32" s="157">
        <v>504.666</v>
      </c>
      <c r="P32" s="157">
        <v>743.99900000000002</v>
      </c>
      <c r="Q32" s="157">
        <v>724.23</v>
      </c>
      <c r="R32" s="157">
        <v>653.60199999999998</v>
      </c>
      <c r="S32" s="157">
        <v>659.30899999999997</v>
      </c>
      <c r="T32" s="157">
        <v>782.86300000000006</v>
      </c>
      <c r="U32" s="157">
        <v>833.17200000000003</v>
      </c>
      <c r="V32" s="157">
        <v>1000.8390000000001</v>
      </c>
    </row>
    <row r="33" spans="1:22">
      <c r="A33" s="1"/>
      <c r="B33" s="91" t="s">
        <v>223</v>
      </c>
      <c r="C33" s="92" t="s">
        <v>215</v>
      </c>
      <c r="D33" s="158">
        <v>40.875300000000003</v>
      </c>
      <c r="E33" s="158">
        <v>41.14</v>
      </c>
      <c r="F33" s="158">
        <v>38.197000000000003</v>
      </c>
      <c r="G33" s="158">
        <v>39.859499999999997</v>
      </c>
      <c r="H33" s="158">
        <v>41.1785</v>
      </c>
      <c r="I33" s="158">
        <v>41.430800000000005</v>
      </c>
      <c r="J33" s="158">
        <v>46.862699999999997</v>
      </c>
      <c r="K33" s="158">
        <v>44.750099999999996</v>
      </c>
      <c r="L33" s="158">
        <v>42.8123</v>
      </c>
      <c r="M33" s="158">
        <v>42.145499999999998</v>
      </c>
      <c r="N33" s="158">
        <v>50.888599999999997</v>
      </c>
      <c r="O33" s="158">
        <v>63.7029</v>
      </c>
      <c r="P33" s="158">
        <v>75.0137</v>
      </c>
      <c r="Q33" s="158">
        <v>74.578399999999988</v>
      </c>
      <c r="R33" s="158">
        <v>69.508499999999998</v>
      </c>
      <c r="S33" s="158">
        <v>68.281199999999998</v>
      </c>
      <c r="T33" s="158">
        <v>75.980899999999991</v>
      </c>
      <c r="U33" s="158">
        <v>85.224800000000002</v>
      </c>
      <c r="V33" s="158">
        <v>93.212699999999998</v>
      </c>
    </row>
    <row r="34" spans="1:22">
      <c r="A34" s="12" t="s">
        <v>359</v>
      </c>
      <c r="B34" s="8"/>
      <c r="C34" s="92"/>
      <c r="D34" s="158"/>
      <c r="E34" s="158"/>
      <c r="F34" s="158"/>
      <c r="G34" s="158"/>
      <c r="H34" s="158"/>
      <c r="I34" s="158"/>
      <c r="J34" s="158"/>
      <c r="K34" s="158"/>
      <c r="L34" s="158"/>
      <c r="M34" s="158"/>
      <c r="N34" s="158"/>
      <c r="O34" s="158"/>
      <c r="P34" s="158"/>
      <c r="Q34" s="158"/>
      <c r="R34" s="158"/>
      <c r="S34" s="158"/>
      <c r="T34" s="158"/>
      <c r="U34" s="158"/>
      <c r="V34" s="158"/>
    </row>
    <row r="35" spans="1:22">
      <c r="A35" s="1"/>
      <c r="B35" s="78" t="s">
        <v>4</v>
      </c>
      <c r="C35" s="92"/>
      <c r="D35" s="135">
        <v>44.314999999999998</v>
      </c>
      <c r="E35" s="135">
        <v>35.215000000000003</v>
      </c>
      <c r="F35" s="135">
        <v>31.251000000000001</v>
      </c>
      <c r="G35" s="135">
        <v>23.613</v>
      </c>
      <c r="H35" s="135">
        <v>33.368000000000002</v>
      </c>
      <c r="I35" s="135">
        <v>31.7</v>
      </c>
      <c r="J35" s="135">
        <v>51.326999999999998</v>
      </c>
      <c r="K35" s="135">
        <v>53.326000000000001</v>
      </c>
      <c r="L35" s="135">
        <v>66.031000000000006</v>
      </c>
      <c r="M35" s="135">
        <v>81.832999999999998</v>
      </c>
      <c r="N35" s="135">
        <v>71.454999999999998</v>
      </c>
      <c r="O35" s="135">
        <v>72.433999999999997</v>
      </c>
      <c r="P35" s="135">
        <v>91.747</v>
      </c>
      <c r="Q35" s="135">
        <v>97.307000000000002</v>
      </c>
      <c r="R35" s="135">
        <v>112.57899999999999</v>
      </c>
      <c r="S35" s="135">
        <v>97.224999999999994</v>
      </c>
      <c r="T35" s="135">
        <v>92.941999999999993</v>
      </c>
      <c r="U35" s="135">
        <v>82.347999999999999</v>
      </c>
      <c r="V35" s="135">
        <v>100.371</v>
      </c>
    </row>
    <row r="36" spans="1:22">
      <c r="A36" s="1"/>
      <c r="B36" s="78" t="s">
        <v>9</v>
      </c>
      <c r="C36" s="92"/>
      <c r="D36" s="135">
        <v>31.695</v>
      </c>
      <c r="E36" s="135">
        <v>38.878999999999998</v>
      </c>
      <c r="F36" s="135">
        <v>39.512</v>
      </c>
      <c r="G36" s="135">
        <v>43.930999999999997</v>
      </c>
      <c r="H36" s="135">
        <v>47.171999999999997</v>
      </c>
      <c r="I36" s="135">
        <v>55.826999999999998</v>
      </c>
      <c r="J36" s="135">
        <v>66.570999999999998</v>
      </c>
      <c r="K36" s="135">
        <v>73.078999999999994</v>
      </c>
      <c r="L36" s="135">
        <v>102.342</v>
      </c>
      <c r="M36" s="135">
        <v>107.905</v>
      </c>
      <c r="N36" s="135">
        <v>101.849</v>
      </c>
      <c r="O36" s="135">
        <v>101.941</v>
      </c>
      <c r="P36" s="135">
        <v>103.023</v>
      </c>
      <c r="Q36" s="135">
        <v>123.084</v>
      </c>
      <c r="R36" s="135">
        <v>141.36000000000001</v>
      </c>
      <c r="S36" s="135">
        <v>119.758</v>
      </c>
      <c r="T36" s="135">
        <v>106.34099999999999</v>
      </c>
      <c r="U36" s="135">
        <v>93.590999999999994</v>
      </c>
      <c r="V36" s="135">
        <v>98.385999999999996</v>
      </c>
    </row>
    <row r="37" spans="1:22">
      <c r="A37" s="1"/>
      <c r="B37" s="78" t="s">
        <v>6</v>
      </c>
      <c r="C37" s="92"/>
      <c r="D37" s="135">
        <v>16.193999999999999</v>
      </c>
      <c r="E37" s="135">
        <v>11.964</v>
      </c>
      <c r="F37" s="135">
        <v>12.055999999999999</v>
      </c>
      <c r="G37" s="135">
        <v>8.2539999999999996</v>
      </c>
      <c r="H37" s="135">
        <v>8.9469999999999992</v>
      </c>
      <c r="I37" s="135">
        <v>13.803000000000001</v>
      </c>
      <c r="J37" s="135">
        <v>23.332999999999998</v>
      </c>
      <c r="K37" s="135">
        <v>24.806999999999999</v>
      </c>
      <c r="L37" s="135">
        <v>19.835999999999999</v>
      </c>
      <c r="M37" s="135">
        <v>30.821000000000002</v>
      </c>
      <c r="N37" s="135">
        <v>66.061999999999998</v>
      </c>
      <c r="O37" s="135">
        <v>100.876</v>
      </c>
      <c r="P37" s="135">
        <v>117.56100000000001</v>
      </c>
      <c r="Q37" s="135">
        <v>91.885000000000005</v>
      </c>
      <c r="R37" s="135">
        <v>86.977000000000004</v>
      </c>
      <c r="S37" s="135">
        <v>70.995999999999995</v>
      </c>
      <c r="T37" s="135">
        <v>73.311000000000007</v>
      </c>
      <c r="U37" s="135">
        <v>63.66</v>
      </c>
      <c r="V37" s="135">
        <v>61.795999999999999</v>
      </c>
    </row>
    <row r="38" spans="1:22">
      <c r="A38" s="1"/>
      <c r="B38" s="78" t="s">
        <v>2</v>
      </c>
      <c r="C38" s="92"/>
      <c r="D38" s="135">
        <v>81.834000000000003</v>
      </c>
      <c r="E38" s="135">
        <v>83.757999999999996</v>
      </c>
      <c r="F38" s="135">
        <v>79.046000000000006</v>
      </c>
      <c r="G38" s="135">
        <v>85.466999999999999</v>
      </c>
      <c r="H38" s="135">
        <v>79.596000000000004</v>
      </c>
      <c r="I38" s="135">
        <v>80.197000000000003</v>
      </c>
      <c r="J38" s="135">
        <v>78.980999999999995</v>
      </c>
      <c r="K38" s="135">
        <v>76.965000000000003</v>
      </c>
      <c r="L38" s="135">
        <v>59.192999999999998</v>
      </c>
      <c r="M38" s="135">
        <v>55.856000000000002</v>
      </c>
      <c r="N38" s="135">
        <v>65.846000000000004</v>
      </c>
      <c r="O38" s="135">
        <v>72.436000000000007</v>
      </c>
      <c r="P38" s="135">
        <v>75.16</v>
      </c>
      <c r="Q38" s="135">
        <v>76.290999999999997</v>
      </c>
      <c r="R38" s="135">
        <v>75.55</v>
      </c>
      <c r="S38" s="135">
        <v>75.709000000000003</v>
      </c>
      <c r="T38" s="135">
        <v>72.244</v>
      </c>
      <c r="U38" s="135">
        <v>63.433999999999997</v>
      </c>
      <c r="V38" s="135">
        <v>60.881999999999998</v>
      </c>
    </row>
    <row r="39" spans="1:22">
      <c r="A39" s="1"/>
      <c r="B39" s="84" t="s">
        <v>12</v>
      </c>
      <c r="C39" s="8"/>
      <c r="D39" s="135">
        <f>D40-SUM(D35:D38)</f>
        <v>67.006</v>
      </c>
      <c r="E39" s="135">
        <f t="shared" ref="E39:V39" si="3">E40-SUM(E35:E38)</f>
        <v>73.005000000000024</v>
      </c>
      <c r="F39" s="135">
        <f t="shared" si="3"/>
        <v>79.578999999999979</v>
      </c>
      <c r="G39" s="135">
        <f t="shared" si="3"/>
        <v>95.324999999999989</v>
      </c>
      <c r="H39" s="135">
        <f t="shared" si="3"/>
        <v>108.946</v>
      </c>
      <c r="I39" s="135">
        <f t="shared" si="3"/>
        <v>125.79599999999999</v>
      </c>
      <c r="J39" s="135">
        <f t="shared" si="3"/>
        <v>108.31200000000001</v>
      </c>
      <c r="K39" s="135">
        <f t="shared" si="3"/>
        <v>123.73400000000001</v>
      </c>
      <c r="L39" s="135">
        <f t="shared" si="3"/>
        <v>120.399</v>
      </c>
      <c r="M39" s="135">
        <f t="shared" si="3"/>
        <v>136.87099999999998</v>
      </c>
      <c r="N39" s="135">
        <f t="shared" si="3"/>
        <v>150.36799999999999</v>
      </c>
      <c r="O39" s="135">
        <f t="shared" si="3"/>
        <v>176.82899999999995</v>
      </c>
      <c r="P39" s="135">
        <f t="shared" si="3"/>
        <v>212.40800000000002</v>
      </c>
      <c r="Q39" s="135">
        <f t="shared" si="3"/>
        <v>273.02300000000002</v>
      </c>
      <c r="R39" s="135">
        <f t="shared" si="3"/>
        <v>238.99499999999995</v>
      </c>
      <c r="S39" s="135">
        <f t="shared" si="3"/>
        <v>248.94000000000005</v>
      </c>
      <c r="T39" s="135">
        <f t="shared" si="3"/>
        <v>225.61200000000008</v>
      </c>
      <c r="U39" s="135">
        <f t="shared" si="3"/>
        <v>226.91499999999996</v>
      </c>
      <c r="V39" s="135">
        <f t="shared" si="3"/>
        <v>238.13000000000005</v>
      </c>
    </row>
    <row r="40" spans="1:22">
      <c r="A40" s="1"/>
      <c r="B40" s="96" t="s">
        <v>29</v>
      </c>
      <c r="C40" s="96"/>
      <c r="D40" s="157">
        <v>241.04400000000001</v>
      </c>
      <c r="E40" s="157">
        <v>242.821</v>
      </c>
      <c r="F40" s="157">
        <v>241.44399999999999</v>
      </c>
      <c r="G40" s="157">
        <v>256.58999999999997</v>
      </c>
      <c r="H40" s="157">
        <v>278.029</v>
      </c>
      <c r="I40" s="157">
        <v>307.32299999999998</v>
      </c>
      <c r="J40" s="157">
        <v>328.524</v>
      </c>
      <c r="K40" s="157">
        <v>351.911</v>
      </c>
      <c r="L40" s="157">
        <v>367.80099999999999</v>
      </c>
      <c r="M40" s="157">
        <v>413.286</v>
      </c>
      <c r="N40" s="157">
        <v>455.58</v>
      </c>
      <c r="O40" s="157">
        <v>524.51599999999996</v>
      </c>
      <c r="P40" s="157">
        <v>599.899</v>
      </c>
      <c r="Q40" s="157">
        <v>661.59</v>
      </c>
      <c r="R40" s="157">
        <v>655.46100000000001</v>
      </c>
      <c r="S40" s="157">
        <v>612.62800000000004</v>
      </c>
      <c r="T40" s="157">
        <v>570.45000000000005</v>
      </c>
      <c r="U40" s="157">
        <v>529.94799999999998</v>
      </c>
      <c r="V40" s="157">
        <v>559.56500000000005</v>
      </c>
    </row>
    <row r="41" spans="1:22">
      <c r="A41" s="1"/>
      <c r="B41" s="91" t="s">
        <v>223</v>
      </c>
      <c r="C41" s="92" t="s">
        <v>215</v>
      </c>
      <c r="D41" s="158">
        <v>93.433300000000003</v>
      </c>
      <c r="E41" s="158">
        <v>105.83630000000001</v>
      </c>
      <c r="F41" s="158">
        <v>101.28110000000001</v>
      </c>
      <c r="G41" s="158">
        <v>105.48180000000001</v>
      </c>
      <c r="H41" s="158">
        <v>115.59480000000001</v>
      </c>
      <c r="I41" s="158">
        <v>127.9589</v>
      </c>
      <c r="J41" s="158">
        <v>123.31439999999999</v>
      </c>
      <c r="K41" s="158">
        <v>118.6934</v>
      </c>
      <c r="L41" s="158">
        <v>115.2873</v>
      </c>
      <c r="M41" s="158">
        <v>121.6678</v>
      </c>
      <c r="N41" s="158">
        <v>119.38239999999999</v>
      </c>
      <c r="O41" s="158">
        <v>120.61539999999999</v>
      </c>
      <c r="P41" s="158">
        <v>117.60910000000001</v>
      </c>
      <c r="Q41" s="158">
        <v>120.01860000000001</v>
      </c>
      <c r="R41" s="158">
        <v>124.0121</v>
      </c>
      <c r="S41" s="158">
        <v>118.4072</v>
      </c>
      <c r="T41" s="158">
        <v>119.4905</v>
      </c>
      <c r="U41" s="158">
        <v>116.0493</v>
      </c>
      <c r="V41" s="158">
        <v>118.1057</v>
      </c>
    </row>
    <row r="42" spans="1:22">
      <c r="A42" s="12" t="s">
        <v>82</v>
      </c>
      <c r="B42" s="8"/>
      <c r="C42" s="18"/>
      <c r="D42" s="135"/>
      <c r="E42" s="135"/>
      <c r="F42" s="135"/>
      <c r="G42" s="135"/>
      <c r="H42" s="135"/>
      <c r="I42" s="135"/>
      <c r="J42" s="135"/>
      <c r="K42" s="135"/>
      <c r="L42" s="135"/>
      <c r="M42" s="135"/>
      <c r="N42" s="136"/>
      <c r="O42" s="136"/>
      <c r="P42" s="136"/>
      <c r="Q42" s="136"/>
      <c r="R42" s="136"/>
      <c r="S42" s="136"/>
      <c r="T42" s="136"/>
      <c r="U42" s="136"/>
      <c r="V42" s="136"/>
    </row>
    <row r="43" spans="1:22">
      <c r="A43" s="1"/>
      <c r="B43" s="8" t="s">
        <v>216</v>
      </c>
      <c r="C43" s="18"/>
      <c r="D43" s="135">
        <v>24.506</v>
      </c>
      <c r="E43" s="135">
        <v>20.411000000000001</v>
      </c>
      <c r="F43" s="135">
        <v>21.370999999999999</v>
      </c>
      <c r="G43" s="135">
        <v>27.373999999999999</v>
      </c>
      <c r="H43" s="135">
        <v>35.250999999999998</v>
      </c>
      <c r="I43" s="135">
        <v>38.424999999999997</v>
      </c>
      <c r="J43" s="135">
        <v>47.72</v>
      </c>
      <c r="K43" s="135">
        <v>60.698999999999998</v>
      </c>
      <c r="L43" s="135">
        <v>70.802999999999997</v>
      </c>
      <c r="M43" s="135">
        <v>80.465999999999994</v>
      </c>
      <c r="N43" s="135">
        <v>66.760000000000005</v>
      </c>
      <c r="O43" s="135">
        <v>82.254000000000005</v>
      </c>
      <c r="P43" s="135">
        <v>102.60899999999999</v>
      </c>
      <c r="Q43" s="135">
        <v>125.99299999999999</v>
      </c>
      <c r="R43" s="135">
        <v>128.11699999999999</v>
      </c>
      <c r="S43" s="135">
        <v>118.08</v>
      </c>
      <c r="T43" s="135">
        <v>124.42700000000001</v>
      </c>
      <c r="U43" s="135">
        <v>136.81800000000001</v>
      </c>
      <c r="V43" s="135">
        <v>125.233</v>
      </c>
    </row>
    <row r="44" spans="1:22">
      <c r="A44" s="1"/>
      <c r="B44" s="8" t="s">
        <v>2</v>
      </c>
      <c r="C44" s="18"/>
      <c r="D44" s="135">
        <v>36.975000000000001</v>
      </c>
      <c r="E44" s="135">
        <v>46.006999999999998</v>
      </c>
      <c r="F44" s="135">
        <v>52.548000000000002</v>
      </c>
      <c r="G44" s="135">
        <v>53.42</v>
      </c>
      <c r="H44" s="135">
        <v>53.34</v>
      </c>
      <c r="I44" s="135">
        <v>62.942999999999998</v>
      </c>
      <c r="J44" s="135">
        <v>61.703000000000003</v>
      </c>
      <c r="K44" s="135">
        <v>65.179000000000002</v>
      </c>
      <c r="L44" s="135">
        <v>68.320999999999998</v>
      </c>
      <c r="M44" s="135">
        <v>73.891999999999996</v>
      </c>
      <c r="N44" s="135">
        <v>91.447000000000003</v>
      </c>
      <c r="O44" s="135">
        <v>103.81100000000001</v>
      </c>
      <c r="P44" s="135">
        <v>106.048</v>
      </c>
      <c r="Q44" s="135">
        <v>105.596</v>
      </c>
      <c r="R44" s="135">
        <v>101.303</v>
      </c>
      <c r="S44" s="135">
        <v>87.572999999999993</v>
      </c>
      <c r="T44" s="135">
        <v>86.072000000000003</v>
      </c>
      <c r="U44" s="135">
        <v>87.566000000000003</v>
      </c>
      <c r="V44" s="135">
        <v>96.748000000000005</v>
      </c>
    </row>
    <row r="45" spans="1:22">
      <c r="A45" s="1"/>
      <c r="B45" s="8" t="s">
        <v>15</v>
      </c>
      <c r="C45" s="18"/>
      <c r="D45" s="135">
        <v>33.225999999999999</v>
      </c>
      <c r="E45" s="135">
        <v>31.126999999999999</v>
      </c>
      <c r="F45" s="135">
        <v>33.823</v>
      </c>
      <c r="G45" s="135">
        <v>32.128</v>
      </c>
      <c r="H45" s="135">
        <v>25.113</v>
      </c>
      <c r="I45" s="135">
        <v>29.908000000000001</v>
      </c>
      <c r="J45" s="135">
        <v>35.121000000000002</v>
      </c>
      <c r="K45" s="135">
        <v>35.442999999999998</v>
      </c>
      <c r="L45" s="135">
        <v>39.457999999999998</v>
      </c>
      <c r="M45" s="135">
        <v>45.277000000000001</v>
      </c>
      <c r="N45" s="135">
        <v>51.338999999999999</v>
      </c>
      <c r="O45" s="135">
        <v>65.113</v>
      </c>
      <c r="P45" s="135">
        <v>71.488</v>
      </c>
      <c r="Q45" s="135">
        <v>79.013000000000005</v>
      </c>
      <c r="R45" s="135">
        <v>88.802000000000007</v>
      </c>
      <c r="S45" s="135">
        <v>87.674000000000007</v>
      </c>
      <c r="T45" s="135">
        <v>84.793999999999997</v>
      </c>
      <c r="U45" s="135">
        <v>76.623999999999995</v>
      </c>
      <c r="V45" s="135">
        <v>76.783000000000001</v>
      </c>
    </row>
    <row r="46" spans="1:22">
      <c r="A46" s="1"/>
      <c r="B46" s="8" t="s">
        <v>11</v>
      </c>
      <c r="C46" s="18"/>
      <c r="D46" s="135">
        <v>20.280999999999999</v>
      </c>
      <c r="E46" s="135">
        <v>21.363</v>
      </c>
      <c r="F46" s="135">
        <v>23.050999999999998</v>
      </c>
      <c r="G46" s="135">
        <v>23.463000000000001</v>
      </c>
      <c r="H46" s="135">
        <v>28.954999999999998</v>
      </c>
      <c r="I46" s="135">
        <v>28.471</v>
      </c>
      <c r="J46" s="135">
        <v>36.761000000000003</v>
      </c>
      <c r="K46" s="135">
        <v>42.606999999999999</v>
      </c>
      <c r="L46" s="135">
        <v>39.533999999999999</v>
      </c>
      <c r="M46" s="135">
        <v>48.915999999999997</v>
      </c>
      <c r="N46" s="135">
        <v>50.250999999999998</v>
      </c>
      <c r="O46" s="135">
        <v>58.67</v>
      </c>
      <c r="P46" s="135">
        <v>65.158000000000001</v>
      </c>
      <c r="Q46" s="135">
        <v>58.970999999999997</v>
      </c>
      <c r="R46" s="135">
        <v>69.039000000000001</v>
      </c>
      <c r="S46" s="135">
        <v>66.683999999999997</v>
      </c>
      <c r="T46" s="135">
        <v>65.137</v>
      </c>
      <c r="U46" s="135">
        <v>66.331999999999994</v>
      </c>
      <c r="V46" s="135">
        <v>69.051000000000002</v>
      </c>
    </row>
    <row r="47" spans="1:22">
      <c r="A47" s="1"/>
      <c r="B47" s="84" t="s">
        <v>12</v>
      </c>
      <c r="C47" s="8"/>
      <c r="D47" s="135">
        <f>D48-SUM(D43:D46)</f>
        <v>97.628000000000014</v>
      </c>
      <c r="E47" s="135">
        <f t="shared" ref="E47:V47" si="4">E48-SUM(E43:E46)</f>
        <v>99.582000000000008</v>
      </c>
      <c r="F47" s="135">
        <f t="shared" si="4"/>
        <v>105.42100000000002</v>
      </c>
      <c r="G47" s="135">
        <f t="shared" si="4"/>
        <v>109.62</v>
      </c>
      <c r="H47" s="135">
        <f t="shared" si="4"/>
        <v>123.51800000000003</v>
      </c>
      <c r="I47" s="135">
        <f t="shared" si="4"/>
        <v>133.40699999999998</v>
      </c>
      <c r="J47" s="135">
        <f t="shared" si="4"/>
        <v>149.35199999999998</v>
      </c>
      <c r="K47" s="135">
        <f t="shared" si="4"/>
        <v>175.56200000000001</v>
      </c>
      <c r="L47" s="135">
        <f t="shared" si="4"/>
        <v>182.72800000000001</v>
      </c>
      <c r="M47" s="135">
        <f t="shared" si="4"/>
        <v>190.92700000000002</v>
      </c>
      <c r="N47" s="135">
        <f t="shared" si="4"/>
        <v>180.36100000000005</v>
      </c>
      <c r="O47" s="135">
        <f t="shared" si="4"/>
        <v>209.68799999999993</v>
      </c>
      <c r="P47" s="135">
        <f t="shared" si="4"/>
        <v>224.053</v>
      </c>
      <c r="Q47" s="135">
        <f t="shared" si="4"/>
        <v>219.68500000000006</v>
      </c>
      <c r="R47" s="135">
        <f t="shared" si="4"/>
        <v>239.14400000000001</v>
      </c>
      <c r="S47" s="135">
        <f t="shared" si="4"/>
        <v>256.726</v>
      </c>
      <c r="T47" s="135">
        <f t="shared" si="4"/>
        <v>257.69699999999995</v>
      </c>
      <c r="U47" s="135">
        <f t="shared" si="4"/>
        <v>281.61599999999999</v>
      </c>
      <c r="V47" s="135">
        <f t="shared" si="4"/>
        <v>276.56699999999995</v>
      </c>
    </row>
    <row r="48" spans="1:22">
      <c r="A48" s="1"/>
      <c r="B48" s="96" t="s">
        <v>29</v>
      </c>
      <c r="C48" s="96"/>
      <c r="D48" s="157">
        <v>212.61600000000001</v>
      </c>
      <c r="E48" s="157">
        <v>218.49</v>
      </c>
      <c r="F48" s="157">
        <v>236.214</v>
      </c>
      <c r="G48" s="157">
        <v>246.005</v>
      </c>
      <c r="H48" s="157">
        <v>266.17700000000002</v>
      </c>
      <c r="I48" s="157">
        <v>293.154</v>
      </c>
      <c r="J48" s="157">
        <v>330.65699999999998</v>
      </c>
      <c r="K48" s="157">
        <v>379.49</v>
      </c>
      <c r="L48" s="157">
        <v>400.84399999999999</v>
      </c>
      <c r="M48" s="157">
        <v>439.47800000000001</v>
      </c>
      <c r="N48" s="157">
        <v>440.15800000000002</v>
      </c>
      <c r="O48" s="157">
        <v>519.53599999999994</v>
      </c>
      <c r="P48" s="157">
        <v>569.35599999999999</v>
      </c>
      <c r="Q48" s="157">
        <v>589.25800000000004</v>
      </c>
      <c r="R48" s="157">
        <v>626.40499999999997</v>
      </c>
      <c r="S48" s="157">
        <v>616.73699999999997</v>
      </c>
      <c r="T48" s="157">
        <v>618.12699999999995</v>
      </c>
      <c r="U48" s="157">
        <v>648.95600000000002</v>
      </c>
      <c r="V48" s="157">
        <v>644.38199999999995</v>
      </c>
    </row>
    <row r="49" spans="1:22">
      <c r="A49" s="1"/>
      <c r="B49" s="91" t="s">
        <v>223</v>
      </c>
      <c r="C49" s="92" t="s">
        <v>215</v>
      </c>
      <c r="D49" s="158">
        <v>152.02429999999998</v>
      </c>
      <c r="E49" s="158">
        <v>161.01349999999999</v>
      </c>
      <c r="F49" s="158">
        <v>164.66879999999998</v>
      </c>
      <c r="G49" s="158">
        <v>163.02000000000001</v>
      </c>
      <c r="H49" s="158">
        <v>167.977</v>
      </c>
      <c r="I49" s="158">
        <v>184.2696</v>
      </c>
      <c r="J49" s="158">
        <v>175.89699999999999</v>
      </c>
      <c r="K49" s="158">
        <v>187.6301</v>
      </c>
      <c r="L49" s="158">
        <v>187.4896</v>
      </c>
      <c r="M49" s="158">
        <v>199.12520000000001</v>
      </c>
      <c r="N49" s="158">
        <v>189.7544</v>
      </c>
      <c r="O49" s="158">
        <v>203.18510000000001</v>
      </c>
      <c r="P49" s="158">
        <v>202.24590000000001</v>
      </c>
      <c r="Q49" s="158">
        <v>201.1764</v>
      </c>
      <c r="R49" s="158">
        <v>206.63460000000001</v>
      </c>
      <c r="S49" s="158">
        <v>199.59829999999999</v>
      </c>
      <c r="T49" s="158">
        <v>202.28110000000001</v>
      </c>
      <c r="U49" s="158">
        <v>200.66279999999998</v>
      </c>
      <c r="V49" s="158">
        <v>193.67610000000002</v>
      </c>
    </row>
    <row r="50" spans="1:22">
      <c r="A50" s="12" t="s">
        <v>83</v>
      </c>
      <c r="B50" s="8"/>
      <c r="C50" s="18"/>
      <c r="D50" s="135"/>
      <c r="E50" s="135"/>
      <c r="F50" s="135"/>
      <c r="G50" s="135"/>
      <c r="H50" s="135"/>
      <c r="I50" s="135"/>
      <c r="J50" s="135"/>
      <c r="K50" s="135"/>
      <c r="L50" s="135"/>
      <c r="M50" s="135"/>
      <c r="N50" s="136"/>
      <c r="O50" s="136"/>
      <c r="P50" s="136"/>
      <c r="Q50" s="136"/>
      <c r="R50" s="136"/>
      <c r="S50" s="136"/>
      <c r="T50" s="136"/>
      <c r="U50" s="136"/>
      <c r="V50" s="136"/>
    </row>
    <row r="51" spans="1:22">
      <c r="A51" s="26"/>
      <c r="B51" s="8" t="s">
        <v>393</v>
      </c>
      <c r="C51" s="18"/>
      <c r="D51" s="135">
        <v>18.963999999999999</v>
      </c>
      <c r="E51" s="135">
        <v>30.594000000000001</v>
      </c>
      <c r="F51" s="135">
        <v>78.117999999999995</v>
      </c>
      <c r="G51" s="135">
        <v>115.45399999999999</v>
      </c>
      <c r="H51" s="135">
        <v>178.98599999999999</v>
      </c>
      <c r="I51" s="135">
        <v>134.209</v>
      </c>
      <c r="J51" s="135">
        <v>36.923999999999999</v>
      </c>
      <c r="K51" s="135">
        <v>31.103000000000002</v>
      </c>
      <c r="L51" s="135">
        <v>34.241</v>
      </c>
      <c r="M51" s="135">
        <v>29.213999999999999</v>
      </c>
      <c r="N51" s="135">
        <v>28.634</v>
      </c>
      <c r="O51" s="135">
        <v>28.295999999999999</v>
      </c>
      <c r="P51" s="135">
        <v>25.474</v>
      </c>
      <c r="Q51" s="135">
        <v>45.329000000000001</v>
      </c>
      <c r="R51" s="135">
        <v>50.225000000000001</v>
      </c>
      <c r="S51" s="135">
        <v>74.477999999999994</v>
      </c>
      <c r="T51" s="135">
        <v>120.898</v>
      </c>
      <c r="U51" s="135">
        <v>227.41</v>
      </c>
      <c r="V51" s="135">
        <v>400.34</v>
      </c>
    </row>
    <row r="52" spans="1:22">
      <c r="A52" s="26"/>
      <c r="B52" s="8" t="s">
        <v>10</v>
      </c>
      <c r="C52" s="18"/>
      <c r="D52" s="135">
        <v>16.55</v>
      </c>
      <c r="E52" s="135">
        <v>18.63</v>
      </c>
      <c r="F52" s="135">
        <v>12.06</v>
      </c>
      <c r="G52" s="135">
        <v>18.858000000000001</v>
      </c>
      <c r="H52" s="135">
        <v>20.657</v>
      </c>
      <c r="I52" s="135">
        <v>28.937999999999999</v>
      </c>
      <c r="J52" s="135">
        <v>32.628999999999998</v>
      </c>
      <c r="K52" s="135">
        <v>36.987000000000002</v>
      </c>
      <c r="L52" s="135">
        <v>29.442</v>
      </c>
      <c r="M52" s="135">
        <v>51.747</v>
      </c>
      <c r="N52" s="135">
        <v>55.927</v>
      </c>
      <c r="O52" s="135">
        <v>64.308000000000007</v>
      </c>
      <c r="P52" s="135">
        <v>130.10300000000001</v>
      </c>
      <c r="Q52" s="135">
        <v>100.827</v>
      </c>
      <c r="R52" s="135">
        <v>177.565</v>
      </c>
      <c r="S52" s="135">
        <v>284.34399999999999</v>
      </c>
      <c r="T52" s="135">
        <v>299.07600000000002</v>
      </c>
      <c r="U52" s="135">
        <v>342.34300000000002</v>
      </c>
      <c r="V52" s="135">
        <v>261.596</v>
      </c>
    </row>
    <row r="53" spans="1:22">
      <c r="A53" s="26"/>
      <c r="B53" s="8" t="s">
        <v>3</v>
      </c>
      <c r="C53" s="18"/>
      <c r="D53" s="135">
        <v>100.324</v>
      </c>
      <c r="E53" s="135">
        <v>132.34399999999999</v>
      </c>
      <c r="F53" s="135">
        <v>106.142</v>
      </c>
      <c r="G53" s="135">
        <v>80.903999999999996</v>
      </c>
      <c r="H53" s="135">
        <v>119.178</v>
      </c>
      <c r="I53" s="135">
        <v>72.771000000000001</v>
      </c>
      <c r="J53" s="135">
        <v>50.813000000000002</v>
      </c>
      <c r="K53" s="135">
        <v>58.773000000000003</v>
      </c>
      <c r="L53" s="135">
        <v>91.504000000000005</v>
      </c>
      <c r="M53" s="135">
        <v>130.48500000000001</v>
      </c>
      <c r="N53" s="135">
        <v>100.22199999999999</v>
      </c>
      <c r="O53" s="135">
        <v>146.20699999999999</v>
      </c>
      <c r="P53" s="135">
        <v>182.45599999999999</v>
      </c>
      <c r="Q53" s="135">
        <v>242.18</v>
      </c>
      <c r="R53" s="135">
        <v>216.31700000000001</v>
      </c>
      <c r="S53" s="135">
        <v>163.535</v>
      </c>
      <c r="T53" s="135">
        <v>245.01599999999999</v>
      </c>
      <c r="U53" s="135">
        <v>217.91300000000001</v>
      </c>
      <c r="V53" s="135">
        <v>243.40899999999999</v>
      </c>
    </row>
    <row r="54" spans="1:22">
      <c r="A54" s="26"/>
      <c r="B54" s="8" t="s">
        <v>11</v>
      </c>
      <c r="C54" s="18"/>
      <c r="D54" s="135">
        <v>144.55000000000001</v>
      </c>
      <c r="E54" s="135">
        <v>91.653000000000006</v>
      </c>
      <c r="F54" s="135">
        <v>59.393000000000001</v>
      </c>
      <c r="G54" s="135">
        <v>51.823999999999998</v>
      </c>
      <c r="H54" s="135">
        <v>46.329000000000001</v>
      </c>
      <c r="I54" s="135">
        <v>54.100999999999999</v>
      </c>
      <c r="J54" s="135">
        <v>51.21</v>
      </c>
      <c r="K54" s="135">
        <v>66.647000000000006</v>
      </c>
      <c r="L54" s="135">
        <v>122.43600000000001</v>
      </c>
      <c r="M54" s="135">
        <v>132.63399999999999</v>
      </c>
      <c r="N54" s="135">
        <v>96.462000000000003</v>
      </c>
      <c r="O54" s="135">
        <v>119.78700000000001</v>
      </c>
      <c r="P54" s="135">
        <v>174.678</v>
      </c>
      <c r="Q54" s="135">
        <v>209.40600000000001</v>
      </c>
      <c r="R54" s="135">
        <v>181.226</v>
      </c>
      <c r="S54" s="135">
        <v>185.15100000000001</v>
      </c>
      <c r="T54" s="135">
        <v>260.11900000000003</v>
      </c>
      <c r="U54" s="135">
        <v>248.20599999999999</v>
      </c>
      <c r="V54" s="135">
        <v>238.55099999999999</v>
      </c>
    </row>
    <row r="55" spans="1:22">
      <c r="A55" s="26"/>
      <c r="B55" s="8" t="s">
        <v>216</v>
      </c>
      <c r="C55" s="18"/>
      <c r="D55" s="135">
        <v>20.834</v>
      </c>
      <c r="E55" s="135">
        <v>26.042999999999999</v>
      </c>
      <c r="F55" s="135">
        <v>28.053999999999998</v>
      </c>
      <c r="G55" s="135">
        <v>31.093</v>
      </c>
      <c r="H55" s="135">
        <v>38.441000000000003</v>
      </c>
      <c r="I55" s="135">
        <v>54.701000000000001</v>
      </c>
      <c r="J55" s="135">
        <v>53.723999999999997</v>
      </c>
      <c r="K55" s="135">
        <v>49.027999999999999</v>
      </c>
      <c r="L55" s="135">
        <v>62.941000000000003</v>
      </c>
      <c r="M55" s="135">
        <v>83.346000000000004</v>
      </c>
      <c r="N55" s="135">
        <v>80.108000000000004</v>
      </c>
      <c r="O55" s="135">
        <v>107.64100000000001</v>
      </c>
      <c r="P55" s="135">
        <v>121.40900000000001</v>
      </c>
      <c r="Q55" s="135">
        <v>116.499</v>
      </c>
      <c r="R55" s="135">
        <v>130.95699999999999</v>
      </c>
      <c r="S55" s="135">
        <v>163.82900000000001</v>
      </c>
      <c r="T55" s="135">
        <v>155.89599999999999</v>
      </c>
      <c r="U55" s="135">
        <v>144.488</v>
      </c>
      <c r="V55" s="135">
        <v>157.74299999999999</v>
      </c>
    </row>
    <row r="56" spans="1:22">
      <c r="A56" s="26"/>
      <c r="B56" s="8" t="s">
        <v>4</v>
      </c>
      <c r="C56" s="18"/>
      <c r="D56" s="135">
        <v>37.164000000000001</v>
      </c>
      <c r="E56" s="135">
        <v>40.712000000000003</v>
      </c>
      <c r="F56" s="135">
        <v>35.383000000000003</v>
      </c>
      <c r="G56" s="135">
        <v>27.187000000000001</v>
      </c>
      <c r="H56" s="135">
        <v>28.338000000000001</v>
      </c>
      <c r="I56" s="135">
        <v>34.042000000000002</v>
      </c>
      <c r="J56" s="135">
        <v>32.121000000000002</v>
      </c>
      <c r="K56" s="135">
        <v>39.098999999999997</v>
      </c>
      <c r="L56" s="135">
        <v>44.616</v>
      </c>
      <c r="M56" s="135">
        <v>29.209</v>
      </c>
      <c r="N56" s="135">
        <v>33.78</v>
      </c>
      <c r="O56" s="135">
        <v>39.917999999999999</v>
      </c>
      <c r="P56" s="135">
        <v>73.793999999999997</v>
      </c>
      <c r="Q56" s="135">
        <v>63.134</v>
      </c>
      <c r="R56" s="135">
        <v>91.67</v>
      </c>
      <c r="S56" s="135">
        <v>108.504</v>
      </c>
      <c r="T56" s="135">
        <v>146.65799999999999</v>
      </c>
      <c r="U56" s="135">
        <v>102.646</v>
      </c>
      <c r="V56" s="135">
        <v>74.509</v>
      </c>
    </row>
    <row r="57" spans="1:22">
      <c r="A57" s="26"/>
      <c r="B57" s="8" t="s">
        <v>9</v>
      </c>
      <c r="C57" s="18"/>
      <c r="D57" s="135">
        <v>30.625</v>
      </c>
      <c r="E57" s="135">
        <v>29.818999999999999</v>
      </c>
      <c r="F57" s="135">
        <v>28.533000000000001</v>
      </c>
      <c r="G57" s="135">
        <v>35.905000000000001</v>
      </c>
      <c r="H57" s="135">
        <v>30.06</v>
      </c>
      <c r="I57" s="135">
        <v>26.216999999999999</v>
      </c>
      <c r="J57" s="135">
        <v>31.440999999999999</v>
      </c>
      <c r="K57" s="135">
        <v>32.44</v>
      </c>
      <c r="L57" s="135">
        <v>31.614000000000001</v>
      </c>
      <c r="M57" s="135">
        <v>32.052</v>
      </c>
      <c r="N57" s="135">
        <v>40.023000000000003</v>
      </c>
      <c r="O57" s="135">
        <v>44.526000000000003</v>
      </c>
      <c r="P57" s="135">
        <v>48.624000000000002</v>
      </c>
      <c r="Q57" s="135">
        <v>51.908000000000001</v>
      </c>
      <c r="R57" s="135">
        <v>58.661999999999999</v>
      </c>
      <c r="S57" s="135">
        <v>60.171999999999997</v>
      </c>
      <c r="T57" s="135">
        <v>62.807000000000002</v>
      </c>
      <c r="U57" s="135">
        <v>64.033000000000001</v>
      </c>
      <c r="V57" s="135">
        <v>65.414000000000001</v>
      </c>
    </row>
    <row r="58" spans="1:22">
      <c r="A58" s="26"/>
      <c r="B58" s="8" t="s">
        <v>44</v>
      </c>
      <c r="C58" s="18"/>
      <c r="D58" s="135">
        <v>15.662000000000001</v>
      </c>
      <c r="E58" s="135">
        <v>17.544</v>
      </c>
      <c r="F58" s="135">
        <v>15.833</v>
      </c>
      <c r="G58" s="135">
        <v>17.036999999999999</v>
      </c>
      <c r="H58" s="135">
        <v>18.457000000000001</v>
      </c>
      <c r="I58" s="135">
        <v>17.747</v>
      </c>
      <c r="J58" s="135">
        <v>17.832999999999998</v>
      </c>
      <c r="K58" s="135">
        <v>19.04</v>
      </c>
      <c r="L58" s="135">
        <v>23.103000000000002</v>
      </c>
      <c r="M58" s="135">
        <v>31.178999999999998</v>
      </c>
      <c r="N58" s="135">
        <v>41.628999999999998</v>
      </c>
      <c r="O58" s="135">
        <v>41.37</v>
      </c>
      <c r="P58" s="135">
        <v>41.853000000000002</v>
      </c>
      <c r="Q58" s="135">
        <v>51.171999999999997</v>
      </c>
      <c r="R58" s="135">
        <v>40.993000000000002</v>
      </c>
      <c r="S58" s="135">
        <v>41.688000000000002</v>
      </c>
      <c r="T58" s="135">
        <v>47.725000000000001</v>
      </c>
      <c r="U58" s="135">
        <v>51.973999999999997</v>
      </c>
      <c r="V58" s="135">
        <v>60.203000000000003</v>
      </c>
    </row>
    <row r="59" spans="1:22">
      <c r="A59" s="26"/>
      <c r="B59" s="84" t="s">
        <v>12</v>
      </c>
      <c r="C59" s="8"/>
      <c r="D59" s="135">
        <f>D60-SUM(D51:D58)</f>
        <v>110.34100000000001</v>
      </c>
      <c r="E59" s="135">
        <f t="shared" ref="E59:V59" si="5">E60-SUM(E51:E58)</f>
        <v>133.12399999999997</v>
      </c>
      <c r="F59" s="135">
        <f t="shared" si="5"/>
        <v>121.51499999999999</v>
      </c>
      <c r="G59" s="135">
        <f t="shared" si="5"/>
        <v>134.53699999999998</v>
      </c>
      <c r="H59" s="135">
        <f t="shared" si="5"/>
        <v>164.11699999999996</v>
      </c>
      <c r="I59" s="135">
        <f t="shared" si="5"/>
        <v>161.88299999999998</v>
      </c>
      <c r="J59" s="135">
        <f t="shared" si="5"/>
        <v>154.85800000000006</v>
      </c>
      <c r="K59" s="135">
        <f t="shared" si="5"/>
        <v>166.26799999999997</v>
      </c>
      <c r="L59" s="135">
        <f t="shared" si="5"/>
        <v>179.88199999999995</v>
      </c>
      <c r="M59" s="135">
        <f t="shared" si="5"/>
        <v>205.71799999999985</v>
      </c>
      <c r="N59" s="135">
        <f t="shared" si="5"/>
        <v>170.47699999999986</v>
      </c>
      <c r="O59" s="135">
        <f t="shared" si="5"/>
        <v>206.928</v>
      </c>
      <c r="P59" s="135">
        <f t="shared" si="5"/>
        <v>246.54300000000001</v>
      </c>
      <c r="Q59" s="135">
        <f t="shared" si="5"/>
        <v>232.85000000000002</v>
      </c>
      <c r="R59" s="135">
        <f t="shared" si="5"/>
        <v>245.69599999999991</v>
      </c>
      <c r="S59" s="135">
        <f t="shared" si="5"/>
        <v>263.63100000000009</v>
      </c>
      <c r="T59" s="135">
        <f t="shared" si="5"/>
        <v>272.27500000000009</v>
      </c>
      <c r="U59" s="135">
        <f t="shared" si="5"/>
        <v>254.55300000000011</v>
      </c>
      <c r="V59" s="135">
        <f t="shared" si="5"/>
        <v>299.52200000000016</v>
      </c>
    </row>
    <row r="60" spans="1:22">
      <c r="A60" s="26"/>
      <c r="B60" s="96" t="s">
        <v>29</v>
      </c>
      <c r="C60" s="96"/>
      <c r="D60" s="157">
        <v>495.01400000000001</v>
      </c>
      <c r="E60" s="157">
        <v>520.46299999999997</v>
      </c>
      <c r="F60" s="157">
        <v>485.03100000000001</v>
      </c>
      <c r="G60" s="157">
        <v>512.79899999999998</v>
      </c>
      <c r="H60" s="157">
        <v>644.56299999999999</v>
      </c>
      <c r="I60" s="157">
        <v>584.60900000000004</v>
      </c>
      <c r="J60" s="157">
        <v>461.553</v>
      </c>
      <c r="K60" s="157">
        <v>499.38499999999999</v>
      </c>
      <c r="L60" s="157">
        <v>619.779</v>
      </c>
      <c r="M60" s="157">
        <v>725.58399999999995</v>
      </c>
      <c r="N60" s="157">
        <v>647.26199999999994</v>
      </c>
      <c r="O60" s="157">
        <v>798.98099999999999</v>
      </c>
      <c r="P60" s="157">
        <v>1044.934</v>
      </c>
      <c r="Q60" s="157">
        <v>1113.3050000000001</v>
      </c>
      <c r="R60" s="157">
        <v>1193.3109999999999</v>
      </c>
      <c r="S60" s="157">
        <v>1345.3320000000001</v>
      </c>
      <c r="T60" s="157">
        <v>1610.47</v>
      </c>
      <c r="U60" s="157">
        <v>1653.566</v>
      </c>
      <c r="V60" s="157">
        <v>1801.287</v>
      </c>
    </row>
    <row r="61" spans="1:22">
      <c r="A61" s="26"/>
      <c r="B61" s="91" t="s">
        <v>223</v>
      </c>
      <c r="C61" s="92" t="s">
        <v>215</v>
      </c>
      <c r="D61" s="158">
        <v>189.45</v>
      </c>
      <c r="E61" s="158">
        <v>192.04510000000002</v>
      </c>
      <c r="F61" s="158">
        <v>203.86</v>
      </c>
      <c r="G61" s="158">
        <v>232.86270000000002</v>
      </c>
      <c r="H61" s="158">
        <v>243.4186</v>
      </c>
      <c r="I61" s="158">
        <v>248.38249999999999</v>
      </c>
      <c r="J61" s="158">
        <v>259.589</v>
      </c>
      <c r="K61" s="158">
        <v>276.90809999999999</v>
      </c>
      <c r="L61" s="158">
        <v>269.35570000000001</v>
      </c>
      <c r="M61" s="158">
        <v>288.73159999999996</v>
      </c>
      <c r="N61" s="158">
        <v>284.37020000000001</v>
      </c>
      <c r="O61" s="158">
        <v>300.34090000000003</v>
      </c>
      <c r="P61" s="158">
        <v>316.6438</v>
      </c>
      <c r="Q61" s="158">
        <v>326.20620000000002</v>
      </c>
      <c r="R61" s="158">
        <v>337.93770000000001</v>
      </c>
      <c r="S61" s="158">
        <v>337.7724</v>
      </c>
      <c r="T61" s="158">
        <v>373.04540000000003</v>
      </c>
      <c r="U61" s="158">
        <v>387.0188</v>
      </c>
      <c r="V61" s="158">
        <v>406.53149999999999</v>
      </c>
    </row>
    <row r="62" spans="1:22">
      <c r="A62" s="14"/>
      <c r="B62" s="14"/>
      <c r="C62" s="14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</row>
    <row r="63" spans="1:22">
      <c r="A63" s="8" t="s">
        <v>345</v>
      </c>
      <c r="B63" s="8"/>
      <c r="C63" s="8"/>
      <c r="D63" s="7"/>
      <c r="E63" s="7"/>
      <c r="F63" s="7"/>
      <c r="G63" s="7"/>
      <c r="H63" s="7"/>
      <c r="I63" s="7"/>
      <c r="J63" s="7"/>
      <c r="K63" s="7"/>
      <c r="L63" s="7"/>
      <c r="M63" s="7"/>
    </row>
    <row r="64" spans="1:22">
      <c r="A64" s="8" t="s">
        <v>360</v>
      </c>
      <c r="B64" s="8"/>
      <c r="C64" s="8"/>
      <c r="D64" s="7"/>
      <c r="E64" s="7"/>
      <c r="F64" s="7"/>
      <c r="G64" s="7"/>
      <c r="H64" s="7"/>
      <c r="I64" s="7"/>
      <c r="J64" s="7"/>
      <c r="K64" s="7"/>
      <c r="L64" s="7"/>
      <c r="M64" s="7"/>
    </row>
    <row r="65" spans="1:13">
      <c r="A65" s="8" t="s">
        <v>361</v>
      </c>
      <c r="B65" s="8"/>
      <c r="C65" s="8"/>
      <c r="D65" s="7"/>
      <c r="E65" s="7"/>
      <c r="F65" s="7"/>
      <c r="G65" s="7"/>
      <c r="H65" s="7"/>
      <c r="I65" s="7"/>
      <c r="J65" s="7"/>
      <c r="K65" s="7"/>
      <c r="L65" s="7"/>
      <c r="M65" s="7"/>
    </row>
    <row r="66" spans="1:13">
      <c r="A66" s="82" t="s">
        <v>225</v>
      </c>
      <c r="B66" s="1"/>
      <c r="C66" s="1"/>
    </row>
  </sheetData>
  <sortState ref="B51:U58">
    <sortCondition descending="1" ref="U51:U58"/>
  </sortState>
  <phoneticPr fontId="3" type="noConversion"/>
  <pageMargins left="0.5" right="0.5" top="0.5" bottom="0.5" header="0.5" footer="0.5"/>
  <pageSetup scale="56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V71"/>
  <sheetViews>
    <sheetView zoomScaleNormal="100" workbookViewId="0"/>
  </sheetViews>
  <sheetFormatPr baseColWidth="10" defaultColWidth="8.83203125" defaultRowHeight="13"/>
  <cols>
    <col min="1" max="1" width="2.6640625" customWidth="1"/>
    <col min="2" max="2" width="12.6640625" customWidth="1"/>
    <col min="3" max="3" width="7.6640625" customWidth="1"/>
    <col min="4" max="19" width="10.6640625" customWidth="1"/>
    <col min="20" max="20" width="9.6640625" customWidth="1"/>
    <col min="22" max="22" width="9.6640625" customWidth="1"/>
  </cols>
  <sheetData>
    <row r="1" spans="1:22">
      <c r="A1" s="47" t="s">
        <v>52</v>
      </c>
      <c r="B1" s="3"/>
    </row>
    <row r="2" spans="1:22">
      <c r="A2" s="23"/>
      <c r="B2" s="98" t="s">
        <v>227</v>
      </c>
      <c r="C2" s="88" t="s">
        <v>224</v>
      </c>
      <c r="D2" s="10" t="s">
        <v>30</v>
      </c>
      <c r="E2" s="10" t="s">
        <v>31</v>
      </c>
      <c r="F2" s="10" t="s">
        <v>32</v>
      </c>
      <c r="G2" s="10" t="s">
        <v>33</v>
      </c>
      <c r="H2" s="10" t="s">
        <v>34</v>
      </c>
      <c r="I2" s="10" t="s">
        <v>35</v>
      </c>
      <c r="J2" s="10" t="s">
        <v>36</v>
      </c>
      <c r="K2" s="10" t="s">
        <v>37</v>
      </c>
      <c r="L2" s="10" t="s">
        <v>38</v>
      </c>
      <c r="M2" s="10" t="s">
        <v>39</v>
      </c>
      <c r="N2" s="10" t="s">
        <v>191</v>
      </c>
      <c r="O2" s="10" t="s">
        <v>326</v>
      </c>
      <c r="P2" s="10" t="s">
        <v>335</v>
      </c>
      <c r="Q2" s="10" t="s">
        <v>370</v>
      </c>
      <c r="R2" s="10" t="s">
        <v>383</v>
      </c>
      <c r="S2" s="10" t="s">
        <v>419</v>
      </c>
      <c r="T2" s="10" t="s">
        <v>480</v>
      </c>
      <c r="U2" s="10" t="s">
        <v>481</v>
      </c>
      <c r="V2" s="10" t="s">
        <v>532</v>
      </c>
    </row>
    <row r="3" spans="1:22">
      <c r="A3" s="24"/>
      <c r="B3" s="7"/>
      <c r="C3" s="8"/>
      <c r="D3" s="9"/>
      <c r="E3" s="9"/>
      <c r="F3" s="9"/>
      <c r="G3" s="9"/>
      <c r="H3" s="9"/>
      <c r="J3" s="6"/>
      <c r="L3" s="6" t="s">
        <v>40</v>
      </c>
      <c r="M3" s="9"/>
    </row>
    <row r="4" spans="1:22">
      <c r="A4" s="25" t="s">
        <v>66</v>
      </c>
      <c r="B4" s="8"/>
      <c r="C4" s="8"/>
      <c r="D4" s="9"/>
      <c r="E4" s="9"/>
      <c r="F4" s="9"/>
      <c r="G4" s="9"/>
      <c r="H4" s="9"/>
      <c r="I4" s="6"/>
      <c r="J4" s="9"/>
      <c r="K4" s="9"/>
      <c r="L4" s="9"/>
      <c r="M4" s="9"/>
    </row>
    <row r="5" spans="1:22">
      <c r="A5" s="24"/>
      <c r="B5" s="8" t="s">
        <v>2</v>
      </c>
      <c r="C5" s="8"/>
      <c r="D5" s="135">
        <v>1421.14</v>
      </c>
      <c r="E5" s="135">
        <v>1488.0239999999999</v>
      </c>
      <c r="F5" s="135">
        <v>1647.105</v>
      </c>
      <c r="G5" s="135">
        <v>1831.4059999999999</v>
      </c>
      <c r="H5" s="135">
        <v>1889.8209999999999</v>
      </c>
      <c r="I5" s="135">
        <v>2113.527</v>
      </c>
      <c r="J5" s="135">
        <v>2248.069</v>
      </c>
      <c r="K5" s="135">
        <v>2663.9229999999998</v>
      </c>
      <c r="L5" s="135">
        <v>3269.3209999999999</v>
      </c>
      <c r="M5" s="135">
        <v>4446.6319999999996</v>
      </c>
      <c r="N5" s="135">
        <v>3600.1010000000001</v>
      </c>
      <c r="O5" s="135">
        <v>3593.9520000000002</v>
      </c>
      <c r="P5" s="135">
        <v>4117.3419999999996</v>
      </c>
      <c r="Q5" s="135">
        <v>4526.33</v>
      </c>
      <c r="R5" s="135">
        <v>5107.0640000000003</v>
      </c>
      <c r="S5" s="135">
        <v>5015.6940000000004</v>
      </c>
      <c r="T5" s="135">
        <v>4752.2120000000004</v>
      </c>
      <c r="U5" s="135">
        <v>4612.9930000000004</v>
      </c>
      <c r="V5" s="135">
        <v>4976.8440000000001</v>
      </c>
    </row>
    <row r="6" spans="1:22">
      <c r="A6" s="24"/>
      <c r="B6" s="8" t="s">
        <v>9</v>
      </c>
      <c r="C6" s="8"/>
      <c r="D6" s="135">
        <v>161.703</v>
      </c>
      <c r="E6" s="135">
        <v>169.78100000000001</v>
      </c>
      <c r="F6" s="135">
        <v>197.321</v>
      </c>
      <c r="G6" s="135">
        <v>218.70400000000001</v>
      </c>
      <c r="H6" s="135">
        <v>259.53100000000001</v>
      </c>
      <c r="I6" s="135">
        <v>301.06</v>
      </c>
      <c r="J6" s="135">
        <v>331.09899999999999</v>
      </c>
      <c r="K6" s="135">
        <v>400.37799999999999</v>
      </c>
      <c r="L6" s="135">
        <v>525.08500000000004</v>
      </c>
      <c r="M6" s="135">
        <v>628.33000000000004</v>
      </c>
      <c r="N6" s="135">
        <v>662.73900000000003</v>
      </c>
      <c r="O6" s="135">
        <v>756.68299999999999</v>
      </c>
      <c r="P6" s="135">
        <v>912.73699999999997</v>
      </c>
      <c r="Q6" s="135">
        <v>970.61900000000003</v>
      </c>
      <c r="R6" s="135">
        <v>980.31899999999996</v>
      </c>
      <c r="S6" s="135">
        <v>961.28499999999997</v>
      </c>
      <c r="T6" s="135">
        <v>1088.2080000000001</v>
      </c>
      <c r="U6" s="135">
        <v>1324.3</v>
      </c>
      <c r="V6" s="135">
        <v>1417.8409999999999</v>
      </c>
    </row>
    <row r="7" spans="1:22">
      <c r="A7" s="24"/>
      <c r="B7" s="8" t="s">
        <v>5</v>
      </c>
      <c r="C7" s="8"/>
      <c r="D7" s="135">
        <v>152.94999999999999</v>
      </c>
      <c r="E7" s="135">
        <v>157.02799999999999</v>
      </c>
      <c r="F7" s="135">
        <v>146.12200000000001</v>
      </c>
      <c r="G7" s="135">
        <v>142.45699999999999</v>
      </c>
      <c r="H7" s="135">
        <v>187.73400000000001</v>
      </c>
      <c r="I7" s="135">
        <v>214.08</v>
      </c>
      <c r="J7" s="135">
        <v>206.631</v>
      </c>
      <c r="K7" s="135">
        <v>244.27</v>
      </c>
      <c r="L7" s="135">
        <v>298.81900000000002</v>
      </c>
      <c r="M7" s="135">
        <v>453.28100000000001</v>
      </c>
      <c r="N7" s="135">
        <v>469.90600000000001</v>
      </c>
      <c r="O7" s="135">
        <v>519.904</v>
      </c>
      <c r="P7" s="135">
        <v>544.76300000000003</v>
      </c>
      <c r="Q7" s="135">
        <v>579.74599999999998</v>
      </c>
      <c r="R7" s="135">
        <v>624.48400000000004</v>
      </c>
      <c r="S7" s="135">
        <v>609.92100000000005</v>
      </c>
      <c r="T7" s="135">
        <v>611.58500000000004</v>
      </c>
      <c r="U7" s="135">
        <v>569.57500000000005</v>
      </c>
      <c r="V7" s="135">
        <v>589.58199999999999</v>
      </c>
    </row>
    <row r="8" spans="1:22">
      <c r="A8" s="24"/>
      <c r="B8" s="8" t="s">
        <v>231</v>
      </c>
      <c r="C8" s="8"/>
      <c r="D8" s="135">
        <v>180.14699999999999</v>
      </c>
      <c r="E8" s="135">
        <v>174.12200000000001</v>
      </c>
      <c r="F8" s="135">
        <v>183.77799999999999</v>
      </c>
      <c r="G8" s="135">
        <v>198.245</v>
      </c>
      <c r="H8" s="135">
        <v>217.584</v>
      </c>
      <c r="I8" s="135">
        <v>233.893</v>
      </c>
      <c r="J8" s="135">
        <v>268.411</v>
      </c>
      <c r="K8" s="135">
        <v>280.68</v>
      </c>
      <c r="L8" s="135">
        <v>321.56700000000001</v>
      </c>
      <c r="M8" s="135">
        <v>333.83499999999998</v>
      </c>
      <c r="N8" s="135">
        <v>314.09100000000001</v>
      </c>
      <c r="O8" s="135">
        <v>319.39600000000002</v>
      </c>
      <c r="P8" s="135">
        <v>362.59300000000002</v>
      </c>
      <c r="Q8" s="135">
        <v>398.68799999999999</v>
      </c>
      <c r="R8" s="135">
        <v>404.411</v>
      </c>
      <c r="S8" s="135">
        <v>463.904</v>
      </c>
      <c r="T8" s="135">
        <v>486.38299999999998</v>
      </c>
      <c r="U8" s="135">
        <v>493.12</v>
      </c>
      <c r="V8" s="135">
        <v>525.65800000000002</v>
      </c>
    </row>
    <row r="9" spans="1:22">
      <c r="A9" s="24"/>
      <c r="B9" s="8" t="s">
        <v>237</v>
      </c>
      <c r="C9" s="8"/>
      <c r="D9" s="135">
        <v>60.156999999999996</v>
      </c>
      <c r="E9" s="135">
        <v>66.430999999999997</v>
      </c>
      <c r="F9" s="135">
        <v>68.608999999999995</v>
      </c>
      <c r="G9" s="135">
        <v>68.290999999999997</v>
      </c>
      <c r="H9" s="135">
        <v>93.046999999999997</v>
      </c>
      <c r="I9" s="135">
        <v>109.245</v>
      </c>
      <c r="J9" s="135">
        <v>105.405</v>
      </c>
      <c r="K9" s="135">
        <v>113.705</v>
      </c>
      <c r="L9" s="135">
        <v>136.899</v>
      </c>
      <c r="M9" s="135">
        <v>189.27099999999999</v>
      </c>
      <c r="N9" s="135">
        <v>169.30199999999999</v>
      </c>
      <c r="O9" s="135">
        <v>174.14099999999999</v>
      </c>
      <c r="P9" s="135">
        <v>206.613</v>
      </c>
      <c r="Q9" s="135">
        <v>233.99299999999999</v>
      </c>
      <c r="R9" s="135">
        <v>255.72800000000001</v>
      </c>
      <c r="S9" s="135">
        <v>290.98500000000001</v>
      </c>
      <c r="T9" s="135">
        <v>272.19400000000002</v>
      </c>
      <c r="U9" s="135">
        <v>284.88099999999997</v>
      </c>
      <c r="V9" s="135">
        <v>339.93</v>
      </c>
    </row>
    <row r="10" spans="1:22">
      <c r="A10" s="24"/>
      <c r="B10" s="8" t="s">
        <v>11</v>
      </c>
      <c r="C10" s="8"/>
      <c r="D10" s="135">
        <v>44.917999999999999</v>
      </c>
      <c r="E10" s="135">
        <v>47.661000000000001</v>
      </c>
      <c r="F10" s="135">
        <v>44.811999999999998</v>
      </c>
      <c r="G10" s="135">
        <v>48.78</v>
      </c>
      <c r="H10" s="135">
        <v>50.829000000000001</v>
      </c>
      <c r="I10" s="135">
        <v>52.664000000000001</v>
      </c>
      <c r="J10" s="135">
        <v>65.873999999999995</v>
      </c>
      <c r="K10" s="135">
        <v>84.951999999999998</v>
      </c>
      <c r="L10" s="135">
        <v>118.12</v>
      </c>
      <c r="M10" s="135">
        <v>182.14500000000001</v>
      </c>
      <c r="N10" s="135">
        <v>171.34899999999999</v>
      </c>
      <c r="O10" s="135">
        <v>186.16</v>
      </c>
      <c r="P10" s="135">
        <v>210.256</v>
      </c>
      <c r="Q10" s="135">
        <v>237.67099999999999</v>
      </c>
      <c r="R10" s="135">
        <v>270.72899999999998</v>
      </c>
      <c r="S10" s="135">
        <v>297.08100000000002</v>
      </c>
      <c r="T10" s="135">
        <v>296.30599999999998</v>
      </c>
      <c r="U10" s="135">
        <v>304.51799999999997</v>
      </c>
      <c r="V10" s="135">
        <v>335.64600000000002</v>
      </c>
    </row>
    <row r="11" spans="1:22">
      <c r="A11" s="24"/>
      <c r="B11" s="8" t="s">
        <v>216</v>
      </c>
      <c r="C11" s="8"/>
      <c r="D11" s="135">
        <v>40.673999999999999</v>
      </c>
      <c r="E11" s="135">
        <v>34.765999999999998</v>
      </c>
      <c r="F11" s="135">
        <v>34.854999999999997</v>
      </c>
      <c r="G11" s="135">
        <v>41.627000000000002</v>
      </c>
      <c r="H11" s="135">
        <v>76.608000000000004</v>
      </c>
      <c r="I11" s="135">
        <v>80.665999999999997</v>
      </c>
      <c r="J11" s="135">
        <v>78.930000000000007</v>
      </c>
      <c r="K11" s="135">
        <v>150.453</v>
      </c>
      <c r="L11" s="135">
        <v>161.11000000000001</v>
      </c>
      <c r="M11" s="135">
        <v>158.66499999999999</v>
      </c>
      <c r="N11" s="135">
        <v>126.01900000000001</v>
      </c>
      <c r="O11" s="135">
        <v>151.71899999999999</v>
      </c>
      <c r="P11" s="135">
        <v>187.92099999999999</v>
      </c>
      <c r="Q11" s="135">
        <v>218.53</v>
      </c>
      <c r="R11" s="135">
        <v>223.59299999999999</v>
      </c>
      <c r="S11" s="135">
        <v>230.667</v>
      </c>
      <c r="T11" s="135">
        <v>249.59100000000001</v>
      </c>
      <c r="U11" s="135">
        <v>255.52699999999999</v>
      </c>
      <c r="V11" s="135">
        <v>264.512</v>
      </c>
    </row>
    <row r="12" spans="1:22">
      <c r="A12" s="24"/>
      <c r="B12" s="8" t="s">
        <v>234</v>
      </c>
      <c r="C12" s="8"/>
      <c r="D12" s="135">
        <v>59.258000000000003</v>
      </c>
      <c r="E12" s="135">
        <v>52.564</v>
      </c>
      <c r="F12" s="135">
        <v>55.73</v>
      </c>
      <c r="G12" s="135">
        <v>73.593000000000004</v>
      </c>
      <c r="H12" s="135">
        <v>87.156999999999996</v>
      </c>
      <c r="I12" s="135">
        <v>102.491</v>
      </c>
      <c r="J12" s="135">
        <v>83.707999999999998</v>
      </c>
      <c r="K12" s="135">
        <v>88.207999999999998</v>
      </c>
      <c r="L12" s="135">
        <v>105.339</v>
      </c>
      <c r="M12" s="135">
        <v>139.65299999999999</v>
      </c>
      <c r="N12" s="135">
        <v>103.023</v>
      </c>
      <c r="O12" s="135">
        <v>106.67</v>
      </c>
      <c r="P12" s="135">
        <v>107.425</v>
      </c>
      <c r="Q12" s="135">
        <v>98.403999999999996</v>
      </c>
      <c r="R12" s="135">
        <v>111.08199999999999</v>
      </c>
      <c r="S12" s="135">
        <v>138.38999999999999</v>
      </c>
      <c r="T12" s="135">
        <v>150.36799999999999</v>
      </c>
      <c r="U12" s="135">
        <v>223.75399999999999</v>
      </c>
      <c r="V12" s="135">
        <v>244.94900000000001</v>
      </c>
    </row>
    <row r="13" spans="1:22">
      <c r="A13" s="24"/>
      <c r="B13" s="8" t="s">
        <v>16</v>
      </c>
      <c r="C13" s="8"/>
      <c r="D13" s="135">
        <v>46.378</v>
      </c>
      <c r="E13" s="135">
        <v>50.750999999999998</v>
      </c>
      <c r="F13" s="135">
        <v>50.316000000000003</v>
      </c>
      <c r="G13" s="135">
        <v>70.81</v>
      </c>
      <c r="H13" s="135">
        <v>67.078999999999994</v>
      </c>
      <c r="I13" s="135">
        <v>54.652000000000001</v>
      </c>
      <c r="J13" s="135">
        <v>55.642000000000003</v>
      </c>
      <c r="K13" s="135">
        <v>58.561999999999998</v>
      </c>
      <c r="L13" s="135">
        <v>64.614999999999995</v>
      </c>
      <c r="M13" s="135">
        <v>74.328000000000003</v>
      </c>
      <c r="N13" s="135">
        <v>64.912000000000006</v>
      </c>
      <c r="O13" s="135">
        <v>78.305999999999997</v>
      </c>
      <c r="P13" s="135">
        <v>90.706000000000003</v>
      </c>
      <c r="Q13" s="135">
        <v>151.97499999999999</v>
      </c>
      <c r="R13" s="135">
        <v>120.206</v>
      </c>
      <c r="S13" s="135">
        <v>139.267</v>
      </c>
      <c r="T13" s="135">
        <v>143.697</v>
      </c>
      <c r="U13" s="135">
        <v>144.19300000000001</v>
      </c>
      <c r="V13" s="135">
        <v>170.37200000000001</v>
      </c>
    </row>
    <row r="14" spans="1:22">
      <c r="A14" s="24"/>
      <c r="B14" s="84" t="s">
        <v>12</v>
      </c>
      <c r="C14" s="8"/>
      <c r="D14" s="135">
        <f>D15-D5-D6-D7-D8-D9-D10-D11-D12-D13</f>
        <v>492.15899999999982</v>
      </c>
      <c r="E14" s="135">
        <f t="shared" ref="E14:V14" si="0">E15-E5-E6-E7-E8-E9-E10-E11-E12-E13</f>
        <v>493.64999999999986</v>
      </c>
      <c r="F14" s="135">
        <f t="shared" si="0"/>
        <v>561.14799999999968</v>
      </c>
      <c r="G14" s="135">
        <f t="shared" si="0"/>
        <v>648.88499999999976</v>
      </c>
      <c r="H14" s="135">
        <f t="shared" si="0"/>
        <v>688.82600000000014</v>
      </c>
      <c r="I14" s="135">
        <f t="shared" si="0"/>
        <v>748.20700000000033</v>
      </c>
      <c r="J14" s="135">
        <f t="shared" si="0"/>
        <v>796.89199999999994</v>
      </c>
      <c r="K14" s="135">
        <f t="shared" si="0"/>
        <v>824.99400000000037</v>
      </c>
      <c r="L14" s="135">
        <f t="shared" si="0"/>
        <v>913.90800000000058</v>
      </c>
      <c r="M14" s="135">
        <f t="shared" si="0"/>
        <v>1083.4720000000007</v>
      </c>
      <c r="N14" s="135">
        <f t="shared" si="0"/>
        <v>1164.6620000000005</v>
      </c>
      <c r="O14" s="135">
        <f t="shared" si="0"/>
        <v>1250.5909999999994</v>
      </c>
      <c r="P14" s="135">
        <f t="shared" si="0"/>
        <v>1322.4790000000005</v>
      </c>
      <c r="Q14" s="135">
        <f t="shared" si="0"/>
        <v>1695.1409999999998</v>
      </c>
      <c r="R14" s="135">
        <f t="shared" si="0"/>
        <v>2159.3799999999997</v>
      </c>
      <c r="S14" s="135">
        <f t="shared" si="0"/>
        <v>1883.7049999999988</v>
      </c>
      <c r="T14" s="135">
        <f t="shared" si="0"/>
        <v>1979.6239999999998</v>
      </c>
      <c r="U14" s="135">
        <f t="shared" si="0"/>
        <v>1965.7230000000006</v>
      </c>
      <c r="V14" s="135">
        <f t="shared" si="0"/>
        <v>1995.4669999999999</v>
      </c>
    </row>
    <row r="15" spans="1:22">
      <c r="A15" s="24"/>
      <c r="B15" s="96" t="s">
        <v>29</v>
      </c>
      <c r="C15" s="96"/>
      <c r="D15" s="157">
        <v>2659.4839999999999</v>
      </c>
      <c r="E15" s="157">
        <v>2734.7779999999998</v>
      </c>
      <c r="F15" s="157">
        <v>2989.7959999999998</v>
      </c>
      <c r="G15" s="157">
        <v>3342.7979999999998</v>
      </c>
      <c r="H15" s="157">
        <v>3618.2159999999999</v>
      </c>
      <c r="I15" s="157">
        <v>4010.4850000000001</v>
      </c>
      <c r="J15" s="157">
        <v>4240.6610000000001</v>
      </c>
      <c r="K15" s="157">
        <v>4910.125</v>
      </c>
      <c r="L15" s="157">
        <v>5914.7830000000004</v>
      </c>
      <c r="M15" s="157">
        <v>7689.6120000000001</v>
      </c>
      <c r="N15" s="157">
        <v>6846.1040000000003</v>
      </c>
      <c r="O15" s="157">
        <v>7137.5219999999999</v>
      </c>
      <c r="P15" s="157">
        <v>8062.835</v>
      </c>
      <c r="Q15" s="157">
        <v>9111.0969999999998</v>
      </c>
      <c r="R15" s="157">
        <v>10256.995999999999</v>
      </c>
      <c r="S15" s="157">
        <v>10030.898999999999</v>
      </c>
      <c r="T15" s="157">
        <v>10030.168</v>
      </c>
      <c r="U15" s="157">
        <v>10178.584000000001</v>
      </c>
      <c r="V15" s="157">
        <v>10860.800999999999</v>
      </c>
    </row>
    <row r="16" spans="1:22">
      <c r="A16" s="24"/>
      <c r="B16" s="91" t="s">
        <v>223</v>
      </c>
      <c r="C16" s="92" t="s">
        <v>215</v>
      </c>
      <c r="D16" s="158">
        <v>6922.74</v>
      </c>
      <c r="E16" s="158">
        <v>6562.7150000000001</v>
      </c>
      <c r="F16" s="158">
        <v>7367.1580000000004</v>
      </c>
      <c r="G16" s="158">
        <v>6950.0559999999996</v>
      </c>
      <c r="H16" s="158">
        <v>6137.375</v>
      </c>
      <c r="I16" s="158">
        <v>6549.1769999999997</v>
      </c>
      <c r="J16" s="158">
        <v>6598.1869999999999</v>
      </c>
      <c r="K16" s="158">
        <v>7747.1080000000002</v>
      </c>
      <c r="L16" s="158">
        <v>8794.6219999999994</v>
      </c>
      <c r="M16" s="158">
        <v>9703.3729999999996</v>
      </c>
      <c r="N16" s="158">
        <v>8736.9529999999995</v>
      </c>
      <c r="O16" s="158">
        <v>8556.3649999999998</v>
      </c>
      <c r="P16" s="158">
        <v>8493.8140000000003</v>
      </c>
      <c r="Q16" s="158">
        <v>10593.867</v>
      </c>
      <c r="R16" s="158">
        <v>12922.784</v>
      </c>
      <c r="S16" s="158">
        <v>11246.092000000001</v>
      </c>
      <c r="T16" s="158">
        <v>10869.683999999999</v>
      </c>
      <c r="U16" s="158">
        <v>10860.351000000001</v>
      </c>
      <c r="V16" s="158">
        <v>11625.335999999999</v>
      </c>
    </row>
    <row r="17" spans="1:22">
      <c r="A17" s="25" t="s">
        <v>331</v>
      </c>
      <c r="B17" s="8"/>
      <c r="C17" s="18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36"/>
      <c r="O17" s="136"/>
      <c r="P17" s="136"/>
      <c r="Q17" s="136"/>
      <c r="R17" s="136"/>
      <c r="S17" s="136"/>
      <c r="T17" s="136"/>
      <c r="U17" s="136"/>
      <c r="V17" s="136"/>
    </row>
    <row r="18" spans="1:22" ht="12.75" customHeight="1">
      <c r="A18" s="24"/>
      <c r="B18" s="8" t="s">
        <v>2</v>
      </c>
      <c r="C18" s="18"/>
      <c r="D18" s="135">
        <v>488.47899999999998</v>
      </c>
      <c r="E18" s="135">
        <v>452.38499999999999</v>
      </c>
      <c r="F18" s="135">
        <v>518.673</v>
      </c>
      <c r="G18" s="135">
        <v>470.43700000000001</v>
      </c>
      <c r="H18" s="135">
        <v>317.61399999999998</v>
      </c>
      <c r="I18" s="135">
        <v>399.73399999999998</v>
      </c>
      <c r="J18" s="135">
        <v>391.447</v>
      </c>
      <c r="K18" s="135">
        <v>622.57000000000005</v>
      </c>
      <c r="L18" s="135">
        <v>995.71500000000003</v>
      </c>
      <c r="M18" s="135">
        <v>1880.2529999999999</v>
      </c>
      <c r="N18" s="135">
        <v>1152.578</v>
      </c>
      <c r="O18" s="135">
        <v>955.81799999999998</v>
      </c>
      <c r="P18" s="135">
        <v>1238.941</v>
      </c>
      <c r="Q18" s="135">
        <v>1539.231</v>
      </c>
      <c r="R18" s="135">
        <v>1962.184</v>
      </c>
      <c r="S18" s="135">
        <v>1682.799</v>
      </c>
      <c r="T18" s="135">
        <v>1278.875</v>
      </c>
      <c r="U18" s="135">
        <v>945.68200000000002</v>
      </c>
      <c r="V18" s="135">
        <v>1178.3399999999999</v>
      </c>
    </row>
    <row r="19" spans="1:22">
      <c r="A19" s="24"/>
      <c r="B19" s="8" t="s">
        <v>5</v>
      </c>
      <c r="C19" s="18"/>
      <c r="D19" s="135">
        <v>117.354</v>
      </c>
      <c r="E19" s="135">
        <v>121.486</v>
      </c>
      <c r="F19" s="135">
        <v>106.47799999999999</v>
      </c>
      <c r="G19" s="135">
        <v>95.016999999999996</v>
      </c>
      <c r="H19" s="135">
        <v>132.49700000000001</v>
      </c>
      <c r="I19" s="135">
        <v>160.214</v>
      </c>
      <c r="J19" s="135">
        <v>149.827</v>
      </c>
      <c r="K19" s="135">
        <v>183.48599999999999</v>
      </c>
      <c r="L19" s="135">
        <v>217.76499999999999</v>
      </c>
      <c r="M19" s="135">
        <v>335.05500000000001</v>
      </c>
      <c r="N19" s="135">
        <v>364.68400000000003</v>
      </c>
      <c r="O19" s="135">
        <v>397.93</v>
      </c>
      <c r="P19" s="135">
        <v>411.47800000000001</v>
      </c>
      <c r="Q19" s="135">
        <v>427.42899999999997</v>
      </c>
      <c r="R19" s="135">
        <v>447.16699999999997</v>
      </c>
      <c r="S19" s="135">
        <v>440.255</v>
      </c>
      <c r="T19" s="135">
        <v>422.30799999999999</v>
      </c>
      <c r="U19" s="135">
        <v>380.59899999999999</v>
      </c>
      <c r="V19" s="135">
        <v>385.13600000000002</v>
      </c>
    </row>
    <row r="20" spans="1:22">
      <c r="A20" s="24"/>
      <c r="B20" s="8" t="s">
        <v>11</v>
      </c>
      <c r="C20" s="18"/>
      <c r="D20" s="135">
        <v>41.003</v>
      </c>
      <c r="E20" s="135">
        <v>42.395000000000003</v>
      </c>
      <c r="F20" s="135">
        <v>37.811999999999998</v>
      </c>
      <c r="G20" s="135">
        <v>39.534999999999997</v>
      </c>
      <c r="H20" s="135">
        <v>39.119999999999997</v>
      </c>
      <c r="I20" s="135">
        <v>37.128999999999998</v>
      </c>
      <c r="J20" s="135">
        <v>45.164000000000001</v>
      </c>
      <c r="K20" s="135">
        <v>55.545000000000002</v>
      </c>
      <c r="L20" s="135">
        <v>75.850999999999999</v>
      </c>
      <c r="M20" s="135">
        <v>125.018</v>
      </c>
      <c r="N20" s="135">
        <v>112.92700000000001</v>
      </c>
      <c r="O20" s="135">
        <v>109.16200000000001</v>
      </c>
      <c r="P20" s="135">
        <v>124.503</v>
      </c>
      <c r="Q20" s="135">
        <v>139.85300000000001</v>
      </c>
      <c r="R20" s="135">
        <v>167.161</v>
      </c>
      <c r="S20" s="135">
        <v>179.066</v>
      </c>
      <c r="T20" s="135">
        <v>168.44499999999999</v>
      </c>
      <c r="U20" s="135">
        <v>158.87200000000001</v>
      </c>
      <c r="V20" s="135">
        <v>176.39099999999999</v>
      </c>
    </row>
    <row r="21" spans="1:22">
      <c r="A21" s="24"/>
      <c r="B21" s="8" t="s">
        <v>27</v>
      </c>
      <c r="C21" s="18"/>
      <c r="D21" s="135">
        <v>5.0999999999999997E-2</v>
      </c>
      <c r="E21" s="135">
        <v>4.2000000000000003E-2</v>
      </c>
      <c r="F21" s="135">
        <v>8.5999999999999993E-2</v>
      </c>
      <c r="G21" s="135">
        <v>7.9000000000000001E-2</v>
      </c>
      <c r="H21" s="135">
        <v>6.0999999999999999E-2</v>
      </c>
      <c r="I21" s="135">
        <v>9.7000000000000003E-2</v>
      </c>
      <c r="J21" s="135">
        <v>0.13600000000000001</v>
      </c>
      <c r="K21" s="135">
        <v>0.182</v>
      </c>
      <c r="L21" s="135">
        <v>0.215</v>
      </c>
      <c r="M21" s="135">
        <v>0.46300000000000002</v>
      </c>
      <c r="N21" s="135">
        <v>0.79900000000000004</v>
      </c>
      <c r="O21" s="135">
        <v>0.45</v>
      </c>
      <c r="P21" s="135">
        <v>0.53400000000000003</v>
      </c>
      <c r="Q21" s="135">
        <v>6.2569999999999997</v>
      </c>
      <c r="R21" s="135">
        <v>2.952</v>
      </c>
      <c r="S21" s="135">
        <v>9.5090000000000003</v>
      </c>
      <c r="T21" s="135">
        <v>40.026000000000003</v>
      </c>
      <c r="U21" s="135">
        <v>118.426</v>
      </c>
      <c r="V21" s="135">
        <v>80.948999999999998</v>
      </c>
    </row>
    <row r="22" spans="1:22">
      <c r="A22" s="24"/>
      <c r="B22" s="8" t="s">
        <v>15</v>
      </c>
      <c r="C22" s="18"/>
      <c r="D22" s="135">
        <v>5.8000000000000003E-2</v>
      </c>
      <c r="E22" s="135">
        <v>3.2000000000000001E-2</v>
      </c>
      <c r="F22" s="135">
        <v>0.38700000000000001</v>
      </c>
      <c r="G22" s="135">
        <v>1.069</v>
      </c>
      <c r="H22" s="135">
        <v>4.202</v>
      </c>
      <c r="I22" s="135">
        <v>10.01</v>
      </c>
      <c r="J22" s="135">
        <v>0.25</v>
      </c>
      <c r="K22" s="135">
        <v>6.391</v>
      </c>
      <c r="L22" s="135">
        <v>2.5</v>
      </c>
      <c r="M22" s="135">
        <v>2.87</v>
      </c>
      <c r="N22" s="135">
        <v>2.19</v>
      </c>
      <c r="O22" s="135">
        <v>9.2059999999999995</v>
      </c>
      <c r="P22" s="135">
        <v>8.4009999999999998</v>
      </c>
      <c r="Q22" s="135">
        <v>50.064999999999998</v>
      </c>
      <c r="R22" s="135">
        <v>204.77099999999999</v>
      </c>
      <c r="S22" s="135">
        <v>35.47</v>
      </c>
      <c r="T22" s="135">
        <v>55.906999999999996</v>
      </c>
      <c r="U22" s="135">
        <v>59.116</v>
      </c>
      <c r="V22" s="135">
        <v>49.436999999999998</v>
      </c>
    </row>
    <row r="23" spans="1:22">
      <c r="A23" s="24"/>
      <c r="B23" s="8" t="s">
        <v>14</v>
      </c>
      <c r="C23" s="18"/>
      <c r="D23" s="135">
        <v>0.55500000000000005</v>
      </c>
      <c r="E23" s="135">
        <v>0.60299999999999998</v>
      </c>
      <c r="F23" s="135">
        <v>0.755</v>
      </c>
      <c r="G23" s="135">
        <v>0.86499999999999999</v>
      </c>
      <c r="H23" s="135">
        <v>1.0740000000000001</v>
      </c>
      <c r="I23" s="135">
        <v>1.1479999999999999</v>
      </c>
      <c r="J23" s="135">
        <v>1.0369999999999999</v>
      </c>
      <c r="K23" s="135">
        <v>1.6519999999999999</v>
      </c>
      <c r="L23" s="135">
        <v>1.915</v>
      </c>
      <c r="M23" s="135">
        <v>1.627</v>
      </c>
      <c r="N23" s="135">
        <v>2.7189999999999999</v>
      </c>
      <c r="O23" s="135">
        <v>3.09</v>
      </c>
      <c r="P23" s="135">
        <v>5.8339999999999996</v>
      </c>
      <c r="Q23" s="135">
        <v>14.661</v>
      </c>
      <c r="R23" s="135">
        <v>30.318999999999999</v>
      </c>
      <c r="S23" s="135">
        <v>73.415999999999997</v>
      </c>
      <c r="T23" s="135">
        <v>63.526000000000003</v>
      </c>
      <c r="U23" s="135">
        <v>50.03</v>
      </c>
      <c r="V23" s="135">
        <v>47.817999999999998</v>
      </c>
    </row>
    <row r="24" spans="1:22">
      <c r="A24" s="24"/>
      <c r="B24" s="8" t="s">
        <v>424</v>
      </c>
      <c r="C24" s="18"/>
      <c r="D24" s="135">
        <v>0</v>
      </c>
      <c r="E24" s="135">
        <v>2.7E-2</v>
      </c>
      <c r="F24" s="135">
        <v>1.7999999999999999E-2</v>
      </c>
      <c r="G24" s="135">
        <v>3.6999999999999998E-2</v>
      </c>
      <c r="H24" s="135">
        <v>0.157</v>
      </c>
      <c r="I24" s="135">
        <v>0.122</v>
      </c>
      <c r="J24" s="135">
        <v>7.1999999999999995E-2</v>
      </c>
      <c r="K24" s="135">
        <v>0.11700000000000001</v>
      </c>
      <c r="L24" s="135">
        <v>0.192</v>
      </c>
      <c r="M24" s="135">
        <v>0.35099999999999998</v>
      </c>
      <c r="N24" s="135">
        <v>0.44900000000000001</v>
      </c>
      <c r="O24" s="135">
        <v>0.246</v>
      </c>
      <c r="P24" s="135">
        <v>0.55500000000000005</v>
      </c>
      <c r="Q24" s="135">
        <v>29.981999999999999</v>
      </c>
      <c r="R24" s="135">
        <v>64.091999999999999</v>
      </c>
      <c r="S24" s="135">
        <v>83.965999999999994</v>
      </c>
      <c r="T24" s="135">
        <v>49.631</v>
      </c>
      <c r="U24" s="135">
        <v>38.402000000000001</v>
      </c>
      <c r="V24" s="135">
        <v>35.625999999999998</v>
      </c>
    </row>
    <row r="25" spans="1:22">
      <c r="A25" s="24"/>
      <c r="B25" s="84" t="s">
        <v>12</v>
      </c>
      <c r="C25" s="8"/>
      <c r="D25" s="135">
        <f>D26-D18-D19-D20-D21-D22-D23-D24</f>
        <v>83.88</v>
      </c>
      <c r="E25" s="135">
        <f t="shared" ref="E25:V25" si="1">E26-E18-E19-E20-E21-E22-E23-E24</f>
        <v>46.377999999999957</v>
      </c>
      <c r="F25" s="135">
        <f t="shared" si="1"/>
        <v>98.478999999999985</v>
      </c>
      <c r="G25" s="135">
        <f t="shared" si="1"/>
        <v>129.33699999999996</v>
      </c>
      <c r="H25" s="135">
        <f t="shared" si="1"/>
        <v>137.75900000000001</v>
      </c>
      <c r="I25" s="135">
        <f t="shared" si="1"/>
        <v>87.134</v>
      </c>
      <c r="J25" s="135">
        <f t="shared" si="1"/>
        <v>73.936999999999998</v>
      </c>
      <c r="K25" s="135">
        <f t="shared" si="1"/>
        <v>96.69099999999996</v>
      </c>
      <c r="L25" s="135">
        <f t="shared" si="1"/>
        <v>132.86999999999989</v>
      </c>
      <c r="M25" s="135">
        <f t="shared" si="1"/>
        <v>167.798</v>
      </c>
      <c r="N25" s="135">
        <f t="shared" si="1"/>
        <v>181.95700000000008</v>
      </c>
      <c r="O25" s="135">
        <f t="shared" si="1"/>
        <v>137.9500000000001</v>
      </c>
      <c r="P25" s="135">
        <f t="shared" si="1"/>
        <v>151.41400000000004</v>
      </c>
      <c r="Q25" s="135">
        <f t="shared" si="1"/>
        <v>443.2030000000002</v>
      </c>
      <c r="R25" s="135">
        <f t="shared" si="1"/>
        <v>513.0400000000003</v>
      </c>
      <c r="S25" s="135">
        <f t="shared" si="1"/>
        <v>314.75400000000008</v>
      </c>
      <c r="T25" s="135">
        <f t="shared" si="1"/>
        <v>348.00800000000027</v>
      </c>
      <c r="U25" s="135">
        <f t="shared" si="1"/>
        <v>224.90000000000015</v>
      </c>
      <c r="V25" s="135">
        <f t="shared" si="1"/>
        <v>198.99300000000019</v>
      </c>
    </row>
    <row r="26" spans="1:22">
      <c r="A26" s="24"/>
      <c r="B26" s="96" t="s">
        <v>29</v>
      </c>
      <c r="C26" s="96"/>
      <c r="D26" s="157">
        <v>731.38</v>
      </c>
      <c r="E26" s="157">
        <v>663.34799999999996</v>
      </c>
      <c r="F26" s="157">
        <v>762.68799999999999</v>
      </c>
      <c r="G26" s="157">
        <v>736.37599999999998</v>
      </c>
      <c r="H26" s="157">
        <v>632.48400000000004</v>
      </c>
      <c r="I26" s="157">
        <v>695.58799999999997</v>
      </c>
      <c r="J26" s="157">
        <v>661.87</v>
      </c>
      <c r="K26" s="157">
        <v>966.63400000000001</v>
      </c>
      <c r="L26" s="157">
        <v>1427.0229999999999</v>
      </c>
      <c r="M26" s="157">
        <v>2513.4349999999999</v>
      </c>
      <c r="N26" s="157">
        <v>1818.3030000000001</v>
      </c>
      <c r="O26" s="157">
        <v>1613.8520000000001</v>
      </c>
      <c r="P26" s="157">
        <v>1941.66</v>
      </c>
      <c r="Q26" s="157">
        <v>2650.681</v>
      </c>
      <c r="R26" s="157">
        <v>3391.6860000000001</v>
      </c>
      <c r="S26" s="157">
        <v>2819.2350000000001</v>
      </c>
      <c r="T26" s="157">
        <v>2426.7260000000001</v>
      </c>
      <c r="U26" s="157">
        <v>1976.027</v>
      </c>
      <c r="V26" s="157">
        <v>2152.69</v>
      </c>
    </row>
    <row r="27" spans="1:22">
      <c r="A27" s="24"/>
      <c r="B27" s="91" t="s">
        <v>223</v>
      </c>
      <c r="C27" s="92" t="s">
        <v>215</v>
      </c>
      <c r="D27" s="158">
        <v>5295.183</v>
      </c>
      <c r="E27" s="158">
        <v>4763.5550000000003</v>
      </c>
      <c r="F27" s="158">
        <v>5406.2979999999998</v>
      </c>
      <c r="G27" s="158">
        <v>4640.8029999999999</v>
      </c>
      <c r="H27" s="158">
        <v>3616.3029999999999</v>
      </c>
      <c r="I27" s="158">
        <v>3904.7350000000001</v>
      </c>
      <c r="J27" s="158">
        <v>3875.63</v>
      </c>
      <c r="K27" s="158">
        <v>4900.0320000000002</v>
      </c>
      <c r="L27" s="158">
        <v>5747.9070000000002</v>
      </c>
      <c r="M27" s="158">
        <v>6602.61</v>
      </c>
      <c r="N27" s="158">
        <v>5755.1210000000001</v>
      </c>
      <c r="O27" s="158">
        <v>5320.1629999999996</v>
      </c>
      <c r="P27" s="158">
        <v>5157.24</v>
      </c>
      <c r="Q27" s="158">
        <v>7098.5379999999996</v>
      </c>
      <c r="R27" s="158">
        <v>9306.8850000000002</v>
      </c>
      <c r="S27" s="158">
        <v>7358.0860000000002</v>
      </c>
      <c r="T27" s="158">
        <v>6663.5619999999999</v>
      </c>
      <c r="U27" s="158">
        <v>6357.1779999999999</v>
      </c>
      <c r="V27" s="158">
        <v>6842.2129999999997</v>
      </c>
    </row>
    <row r="28" spans="1:22">
      <c r="A28" s="12" t="s">
        <v>396</v>
      </c>
      <c r="B28" s="8"/>
      <c r="C28" s="18"/>
      <c r="D28" s="135"/>
      <c r="E28" s="135"/>
      <c r="F28" s="135"/>
      <c r="G28" s="135"/>
      <c r="H28" s="135"/>
      <c r="I28" s="135"/>
      <c r="J28" s="135"/>
      <c r="K28" s="135"/>
      <c r="L28" s="135"/>
      <c r="M28" s="135"/>
      <c r="N28" s="136"/>
      <c r="O28" s="136"/>
      <c r="P28" s="136"/>
      <c r="Q28" s="136"/>
      <c r="R28" s="136"/>
      <c r="S28" s="136"/>
      <c r="T28" s="136"/>
      <c r="U28" s="136"/>
      <c r="V28" s="136"/>
    </row>
    <row r="29" spans="1:22">
      <c r="A29" s="26"/>
      <c r="B29" s="8" t="s">
        <v>2</v>
      </c>
      <c r="C29" s="18"/>
      <c r="D29" s="135">
        <v>343.28300000000002</v>
      </c>
      <c r="E29" s="135">
        <v>299.76</v>
      </c>
      <c r="F29" s="135">
        <v>359.97800000000001</v>
      </c>
      <c r="G29" s="135">
        <v>362.57900000000001</v>
      </c>
      <c r="H29" s="135">
        <v>222.58699999999999</v>
      </c>
      <c r="I29" s="135">
        <v>273.74700000000001</v>
      </c>
      <c r="J29" s="135">
        <v>282.90899999999999</v>
      </c>
      <c r="K29" s="135">
        <v>424.86900000000003</v>
      </c>
      <c r="L29" s="135">
        <v>628.34500000000003</v>
      </c>
      <c r="M29" s="135">
        <v>1256.223</v>
      </c>
      <c r="N29" s="135">
        <v>821.7</v>
      </c>
      <c r="O29" s="135">
        <v>675.42700000000002</v>
      </c>
      <c r="P29" s="135">
        <v>812.09100000000001</v>
      </c>
      <c r="Q29" s="135">
        <v>960.64</v>
      </c>
      <c r="R29" s="135">
        <v>1268.319</v>
      </c>
      <c r="S29" s="135">
        <v>1222.4110000000001</v>
      </c>
      <c r="T29" s="135">
        <v>944.94600000000003</v>
      </c>
      <c r="U29" s="135">
        <v>654.51700000000005</v>
      </c>
      <c r="V29" s="135">
        <v>929.67600000000004</v>
      </c>
    </row>
    <row r="30" spans="1:22">
      <c r="A30" s="26"/>
      <c r="B30" s="8" t="s">
        <v>233</v>
      </c>
      <c r="C30" s="18"/>
      <c r="D30" s="135">
        <v>38.231000000000002</v>
      </c>
      <c r="E30" s="135">
        <v>37.408999999999999</v>
      </c>
      <c r="F30" s="135">
        <v>24.422999999999998</v>
      </c>
      <c r="G30" s="135">
        <v>27.731999999999999</v>
      </c>
      <c r="H30" s="135">
        <v>29.216000000000001</v>
      </c>
      <c r="I30" s="135">
        <v>25.971</v>
      </c>
      <c r="J30" s="135">
        <v>26.931000000000001</v>
      </c>
      <c r="K30" s="135">
        <v>26.033999999999999</v>
      </c>
      <c r="L30" s="135">
        <v>49.051000000000002</v>
      </c>
      <c r="M30" s="135">
        <v>94.340999999999994</v>
      </c>
      <c r="N30" s="135">
        <v>116.211</v>
      </c>
      <c r="O30" s="135">
        <v>160.73500000000001</v>
      </c>
      <c r="P30" s="135">
        <v>143.34800000000001</v>
      </c>
      <c r="Q30" s="135">
        <v>132.398</v>
      </c>
      <c r="R30" s="135">
        <v>192.41300000000001</v>
      </c>
      <c r="S30" s="135">
        <v>197.82599999999999</v>
      </c>
      <c r="T30" s="135">
        <v>164.971</v>
      </c>
      <c r="U30" s="135">
        <v>171.34899999999999</v>
      </c>
      <c r="V30" s="135">
        <v>151.761</v>
      </c>
    </row>
    <row r="31" spans="1:22">
      <c r="A31" s="26"/>
      <c r="B31" s="8" t="s">
        <v>237</v>
      </c>
      <c r="C31" s="18"/>
      <c r="D31" s="135">
        <v>4.4980000000000002</v>
      </c>
      <c r="E31" s="135">
        <v>3.2690000000000001</v>
      </c>
      <c r="F31" s="135">
        <v>6.8559999999999999</v>
      </c>
      <c r="G31" s="135">
        <v>5.4169999999999998</v>
      </c>
      <c r="H31" s="135">
        <v>8.3350000000000009</v>
      </c>
      <c r="I31" s="135">
        <v>18</v>
      </c>
      <c r="J31" s="135">
        <v>9.4469999999999992</v>
      </c>
      <c r="K31" s="135">
        <v>9.3819999999999997</v>
      </c>
      <c r="L31" s="135">
        <v>18.181000000000001</v>
      </c>
      <c r="M31" s="135">
        <v>24.079000000000001</v>
      </c>
      <c r="N31" s="135">
        <v>28.666</v>
      </c>
      <c r="O31" s="135">
        <v>29.632999999999999</v>
      </c>
      <c r="P31" s="135">
        <v>27.013000000000002</v>
      </c>
      <c r="Q31" s="135">
        <v>23.824999999999999</v>
      </c>
      <c r="R31" s="135">
        <v>38.267000000000003</v>
      </c>
      <c r="S31" s="135">
        <v>58.759</v>
      </c>
      <c r="T31" s="135">
        <v>59.073</v>
      </c>
      <c r="U31" s="135">
        <v>62.631</v>
      </c>
      <c r="V31" s="135">
        <v>72.647999999999996</v>
      </c>
    </row>
    <row r="32" spans="1:22">
      <c r="A32" s="26"/>
      <c r="B32" s="8" t="s">
        <v>234</v>
      </c>
      <c r="C32" s="18"/>
      <c r="D32" s="135">
        <v>9.4819999999999993</v>
      </c>
      <c r="E32" s="135">
        <v>9.7769999999999992</v>
      </c>
      <c r="F32" s="135">
        <v>9.8089999999999993</v>
      </c>
      <c r="G32" s="135">
        <v>15.846</v>
      </c>
      <c r="H32" s="135">
        <v>19.443000000000001</v>
      </c>
      <c r="I32" s="135">
        <v>43.097000000000001</v>
      </c>
      <c r="J32" s="135">
        <v>25.98</v>
      </c>
      <c r="K32" s="135">
        <v>31.568999999999999</v>
      </c>
      <c r="L32" s="135">
        <v>48.414999999999999</v>
      </c>
      <c r="M32" s="135">
        <v>80.834000000000003</v>
      </c>
      <c r="N32" s="135">
        <v>46.496000000000002</v>
      </c>
      <c r="O32" s="135">
        <v>43.212000000000003</v>
      </c>
      <c r="P32" s="135">
        <v>32.412999999999997</v>
      </c>
      <c r="Q32" s="135">
        <v>15.769</v>
      </c>
      <c r="R32" s="135">
        <v>5.4560000000000004</v>
      </c>
      <c r="S32" s="135">
        <v>23.038</v>
      </c>
      <c r="T32" s="135">
        <v>19.16</v>
      </c>
      <c r="U32" s="135">
        <v>56.540999999999997</v>
      </c>
      <c r="V32" s="135">
        <v>36.750999999999998</v>
      </c>
    </row>
    <row r="33" spans="1:22">
      <c r="A33" s="26"/>
      <c r="B33" s="84" t="s">
        <v>12</v>
      </c>
      <c r="C33" s="18"/>
      <c r="D33" s="135">
        <f>D34-D30-D29-D31-D32</f>
        <v>25.222999999999978</v>
      </c>
      <c r="E33" s="135">
        <f t="shared" ref="E33:V33" si="2">E34-E30-E29-E31-E32</f>
        <v>31.513000000000027</v>
      </c>
      <c r="F33" s="135">
        <f t="shared" si="2"/>
        <v>33.657000000000004</v>
      </c>
      <c r="G33" s="135">
        <f t="shared" si="2"/>
        <v>51.265999999999934</v>
      </c>
      <c r="H33" s="135">
        <f t="shared" si="2"/>
        <v>69.582999999999984</v>
      </c>
      <c r="I33" s="135">
        <f t="shared" si="2"/>
        <v>82.123999999999995</v>
      </c>
      <c r="J33" s="135">
        <f t="shared" si="2"/>
        <v>72.810999999999993</v>
      </c>
      <c r="K33" s="135">
        <f t="shared" si="2"/>
        <v>89.120000000000019</v>
      </c>
      <c r="L33" s="135">
        <f t="shared" si="2"/>
        <v>104.83499999999992</v>
      </c>
      <c r="M33" s="135">
        <f t="shared" si="2"/>
        <v>163.40600000000018</v>
      </c>
      <c r="N33" s="135">
        <f t="shared" si="2"/>
        <v>154.51799999999983</v>
      </c>
      <c r="O33" s="135">
        <f t="shared" si="2"/>
        <v>172.01800000000003</v>
      </c>
      <c r="P33" s="135">
        <f t="shared" si="2"/>
        <v>150.47800000000012</v>
      </c>
      <c r="Q33" s="135">
        <f t="shared" si="2"/>
        <v>173.988</v>
      </c>
      <c r="R33" s="135">
        <f t="shared" si="2"/>
        <v>159.13200000000003</v>
      </c>
      <c r="S33" s="135">
        <f t="shared" si="2"/>
        <v>167.35799999999995</v>
      </c>
      <c r="T33" s="135">
        <f t="shared" si="2"/>
        <v>172.71499999999997</v>
      </c>
      <c r="U33" s="135">
        <f t="shared" si="2"/>
        <v>189.64400000000003</v>
      </c>
      <c r="V33" s="135">
        <f t="shared" si="2"/>
        <v>179.61999999999989</v>
      </c>
    </row>
    <row r="34" spans="1:22">
      <c r="A34" s="26"/>
      <c r="B34" s="96" t="s">
        <v>29</v>
      </c>
      <c r="C34" s="96"/>
      <c r="D34" s="157">
        <v>420.71699999999998</v>
      </c>
      <c r="E34" s="157">
        <v>381.72800000000001</v>
      </c>
      <c r="F34" s="157">
        <v>434.72300000000001</v>
      </c>
      <c r="G34" s="157">
        <v>462.84</v>
      </c>
      <c r="H34" s="157">
        <v>349.16399999999999</v>
      </c>
      <c r="I34" s="157">
        <v>442.93900000000002</v>
      </c>
      <c r="J34" s="157">
        <v>418.07799999999997</v>
      </c>
      <c r="K34" s="157">
        <v>580.97400000000005</v>
      </c>
      <c r="L34" s="157">
        <v>848.827</v>
      </c>
      <c r="M34" s="157">
        <v>1618.883</v>
      </c>
      <c r="N34" s="157">
        <v>1167.5909999999999</v>
      </c>
      <c r="O34" s="157">
        <v>1081.0250000000001</v>
      </c>
      <c r="P34" s="157">
        <v>1165.3430000000001</v>
      </c>
      <c r="Q34" s="157">
        <v>1306.6199999999999</v>
      </c>
      <c r="R34" s="157">
        <v>1663.587</v>
      </c>
      <c r="S34" s="157">
        <v>1669.3920000000001</v>
      </c>
      <c r="T34" s="157">
        <v>1360.865</v>
      </c>
      <c r="U34" s="157">
        <v>1134.682</v>
      </c>
      <c r="V34" s="157">
        <v>1370.4559999999999</v>
      </c>
    </row>
    <row r="35" spans="1:22">
      <c r="A35" s="26"/>
      <c r="B35" s="91" t="s">
        <v>223</v>
      </c>
      <c r="C35" s="92" t="s">
        <v>215</v>
      </c>
      <c r="D35" s="158">
        <v>2490.0360000000001</v>
      </c>
      <c r="E35" s="158">
        <v>2153.261</v>
      </c>
      <c r="F35" s="158">
        <v>2449.8580000000002</v>
      </c>
      <c r="G35" s="158">
        <v>2374.5819999999999</v>
      </c>
      <c r="H35" s="158">
        <v>1412.991</v>
      </c>
      <c r="I35" s="158">
        <v>1663.4349999999999</v>
      </c>
      <c r="J35" s="158">
        <v>1803.1849999999999</v>
      </c>
      <c r="K35" s="158">
        <v>2548.9609999999998</v>
      </c>
      <c r="L35" s="158">
        <v>2864.5329999999999</v>
      </c>
      <c r="M35" s="158">
        <v>3049.567</v>
      </c>
      <c r="N35" s="158">
        <v>3124.7950000000001</v>
      </c>
      <c r="O35" s="158">
        <v>3069.998</v>
      </c>
      <c r="P35" s="158">
        <v>2582.9180000000001</v>
      </c>
      <c r="Q35" s="158">
        <v>3048.9749999999999</v>
      </c>
      <c r="R35" s="158">
        <v>4036.326</v>
      </c>
      <c r="S35" s="158">
        <v>4221.1409999999996</v>
      </c>
      <c r="T35" s="158">
        <v>3216.1</v>
      </c>
      <c r="U35" s="158">
        <v>2978.232</v>
      </c>
      <c r="V35" s="158">
        <v>3623.33</v>
      </c>
    </row>
    <row r="36" spans="1:22">
      <c r="A36" s="12" t="s">
        <v>397</v>
      </c>
      <c r="B36" s="8"/>
      <c r="C36" s="18"/>
      <c r="D36" s="135"/>
      <c r="E36" s="135"/>
      <c r="F36" s="135"/>
      <c r="G36" s="135"/>
      <c r="H36" s="135"/>
      <c r="I36" s="135"/>
      <c r="J36" s="135"/>
      <c r="K36" s="135"/>
      <c r="L36" s="135"/>
      <c r="M36" s="135"/>
      <c r="N36" s="136"/>
      <c r="O36" s="136"/>
      <c r="P36" s="136"/>
      <c r="Q36" s="136"/>
      <c r="R36" s="136"/>
      <c r="S36" s="136"/>
      <c r="T36" s="136"/>
      <c r="U36" s="136"/>
      <c r="V36" s="136"/>
    </row>
    <row r="37" spans="1:22">
      <c r="A37" s="1"/>
      <c r="B37" s="8" t="s">
        <v>5</v>
      </c>
      <c r="C37" s="18"/>
      <c r="D37" s="135">
        <v>120.196</v>
      </c>
      <c r="E37" s="135">
        <v>123.733</v>
      </c>
      <c r="F37" s="135">
        <v>108.837</v>
      </c>
      <c r="G37" s="135">
        <v>97.56</v>
      </c>
      <c r="H37" s="135">
        <v>135.13200000000001</v>
      </c>
      <c r="I37" s="135">
        <v>162.804</v>
      </c>
      <c r="J37" s="135">
        <v>152.86000000000001</v>
      </c>
      <c r="K37" s="135">
        <v>187.19200000000001</v>
      </c>
      <c r="L37" s="135">
        <v>217.74700000000001</v>
      </c>
      <c r="M37" s="135">
        <v>334.96699999999998</v>
      </c>
      <c r="N37" s="135">
        <v>364.68400000000003</v>
      </c>
      <c r="O37" s="135">
        <v>397.81799999999998</v>
      </c>
      <c r="P37" s="135">
        <v>411.37700000000001</v>
      </c>
      <c r="Q37" s="135">
        <v>427.33600000000001</v>
      </c>
      <c r="R37" s="135">
        <v>447.06400000000002</v>
      </c>
      <c r="S37" s="135">
        <v>439.94900000000001</v>
      </c>
      <c r="T37" s="135">
        <v>422.04599999999999</v>
      </c>
      <c r="U37" s="135">
        <v>380.49099999999999</v>
      </c>
      <c r="V37" s="135">
        <v>385.00299999999999</v>
      </c>
    </row>
    <row r="38" spans="1:22">
      <c r="A38" s="1"/>
      <c r="B38" s="8" t="s">
        <v>11</v>
      </c>
      <c r="C38" s="18"/>
      <c r="D38" s="135">
        <v>41.113999999999997</v>
      </c>
      <c r="E38" s="135">
        <v>42.55</v>
      </c>
      <c r="F38" s="135">
        <v>37.9</v>
      </c>
      <c r="G38" s="135">
        <v>39.69</v>
      </c>
      <c r="H38" s="135">
        <v>39.356999999999999</v>
      </c>
      <c r="I38" s="135">
        <v>37.36</v>
      </c>
      <c r="J38" s="135">
        <v>45.37</v>
      </c>
      <c r="K38" s="135">
        <v>55.887999999999998</v>
      </c>
      <c r="L38" s="135">
        <v>75.453000000000003</v>
      </c>
      <c r="M38" s="135">
        <v>124.649</v>
      </c>
      <c r="N38" s="135">
        <v>112.441</v>
      </c>
      <c r="O38" s="135">
        <v>108.773</v>
      </c>
      <c r="P38" s="135">
        <v>123.68600000000001</v>
      </c>
      <c r="Q38" s="135">
        <v>138.87799999999999</v>
      </c>
      <c r="R38" s="135">
        <v>165.19</v>
      </c>
      <c r="S38" s="135">
        <v>175.95099999999999</v>
      </c>
      <c r="T38" s="135">
        <v>163.14400000000001</v>
      </c>
      <c r="U38" s="135">
        <v>156.62899999999999</v>
      </c>
      <c r="V38" s="135">
        <v>174.15100000000001</v>
      </c>
    </row>
    <row r="39" spans="1:22">
      <c r="A39" s="1"/>
      <c r="B39" s="8" t="s">
        <v>24</v>
      </c>
      <c r="C39" s="18"/>
      <c r="D39" s="135">
        <v>6.5670000000000002</v>
      </c>
      <c r="E39" s="135">
        <v>9.2750000000000004</v>
      </c>
      <c r="F39" s="135">
        <v>7.4710000000000001</v>
      </c>
      <c r="G39" s="135">
        <v>8.1240000000000006</v>
      </c>
      <c r="H39" s="135">
        <v>9.6470000000000002</v>
      </c>
      <c r="I39" s="135">
        <v>12.37</v>
      </c>
      <c r="J39" s="135">
        <v>11.605</v>
      </c>
      <c r="K39" s="135">
        <v>13.147</v>
      </c>
      <c r="L39" s="135">
        <v>15.419</v>
      </c>
      <c r="M39" s="135">
        <v>29.24</v>
      </c>
      <c r="N39" s="135">
        <v>21.088999999999999</v>
      </c>
      <c r="O39" s="135">
        <v>21.745000000000001</v>
      </c>
      <c r="P39" s="135">
        <v>16.643000000000001</v>
      </c>
      <c r="Q39" s="135">
        <v>19.224</v>
      </c>
      <c r="R39" s="135">
        <v>33.353000000000002</v>
      </c>
      <c r="S39" s="135">
        <v>37.615000000000002</v>
      </c>
      <c r="T39" s="135">
        <v>36.673000000000002</v>
      </c>
      <c r="U39" s="135">
        <v>26.699000000000002</v>
      </c>
      <c r="V39" s="135">
        <v>26.530999999999999</v>
      </c>
    </row>
    <row r="40" spans="1:22">
      <c r="A40" s="1"/>
      <c r="B40" s="8" t="s">
        <v>10</v>
      </c>
      <c r="C40" s="18"/>
      <c r="D40" s="135">
        <v>4.9489999999999998</v>
      </c>
      <c r="E40" s="135">
        <v>4.1289999999999996</v>
      </c>
      <c r="F40" s="135">
        <v>4.0620000000000003</v>
      </c>
      <c r="G40" s="135">
        <v>4.3029999999999999</v>
      </c>
      <c r="H40" s="135">
        <v>4.8840000000000003</v>
      </c>
      <c r="I40" s="135">
        <v>4.9160000000000004</v>
      </c>
      <c r="J40" s="135">
        <v>5.5430000000000001</v>
      </c>
      <c r="K40" s="135">
        <v>6.9169999999999998</v>
      </c>
      <c r="L40" s="135">
        <v>8.7729999999999997</v>
      </c>
      <c r="M40" s="135">
        <v>9.5310000000000006</v>
      </c>
      <c r="N40" s="135">
        <v>9.0839999999999996</v>
      </c>
      <c r="O40" s="135">
        <v>9.4939999999999998</v>
      </c>
      <c r="P40" s="135">
        <v>14.516</v>
      </c>
      <c r="Q40" s="135">
        <v>12.266</v>
      </c>
      <c r="R40" s="135">
        <v>10.808</v>
      </c>
      <c r="S40" s="135">
        <v>15.064</v>
      </c>
      <c r="T40" s="135">
        <v>14.669</v>
      </c>
      <c r="U40" s="135">
        <v>15.959</v>
      </c>
      <c r="V40" s="135">
        <v>14.500999999999999</v>
      </c>
    </row>
    <row r="41" spans="1:22">
      <c r="A41" s="1"/>
      <c r="B41" s="84" t="s">
        <v>12</v>
      </c>
      <c r="C41" s="8"/>
      <c r="D41" s="165">
        <f>D42-D37-D38-D39-D40</f>
        <v>18.77200000000002</v>
      </c>
      <c r="E41" s="165">
        <f t="shared" ref="E41:V41" si="3">E42-E37-E38-E39-E40</f>
        <v>4.6519999999999975</v>
      </c>
      <c r="F41" s="165">
        <f t="shared" si="3"/>
        <v>15.060999999999986</v>
      </c>
      <c r="G41" s="165">
        <f t="shared" si="3"/>
        <v>18.503000000000004</v>
      </c>
      <c r="H41" s="165">
        <f t="shared" si="3"/>
        <v>28.965000000000011</v>
      </c>
      <c r="I41" s="165">
        <f t="shared" si="3"/>
        <v>24.785999999999991</v>
      </c>
      <c r="J41" s="165">
        <f t="shared" si="3"/>
        <v>8.504999999999999</v>
      </c>
      <c r="K41" s="165">
        <f t="shared" si="3"/>
        <v>62.668999999999969</v>
      </c>
      <c r="L41" s="165">
        <f t="shared" si="3"/>
        <v>67.516000000000005</v>
      </c>
      <c r="M41" s="165">
        <f t="shared" si="3"/>
        <v>46.463000000000044</v>
      </c>
      <c r="N41" s="165">
        <f t="shared" si="3"/>
        <v>80.883999999999986</v>
      </c>
      <c r="O41" s="165">
        <f t="shared" si="3"/>
        <v>35.987000000000023</v>
      </c>
      <c r="P41" s="165">
        <f t="shared" si="3"/>
        <v>65.070999999999984</v>
      </c>
      <c r="Q41" s="165">
        <f t="shared" si="3"/>
        <v>61.535000000000032</v>
      </c>
      <c r="R41" s="165">
        <f t="shared" si="3"/>
        <v>78.932999999999936</v>
      </c>
      <c r="S41" s="165">
        <f t="shared" si="3"/>
        <v>99.496000000000038</v>
      </c>
      <c r="T41" s="165">
        <f t="shared" si="3"/>
        <v>84.20499999999997</v>
      </c>
      <c r="U41" s="165">
        <f t="shared" si="3"/>
        <v>74.088999999999984</v>
      </c>
      <c r="V41" s="165">
        <f t="shared" si="3"/>
        <v>65.877999999999957</v>
      </c>
    </row>
    <row r="42" spans="1:22">
      <c r="A42" s="1"/>
      <c r="B42" s="96" t="s">
        <v>29</v>
      </c>
      <c r="C42" s="96"/>
      <c r="D42" s="157">
        <v>191.59800000000001</v>
      </c>
      <c r="E42" s="157">
        <v>184.339</v>
      </c>
      <c r="F42" s="157">
        <v>173.33099999999999</v>
      </c>
      <c r="G42" s="157">
        <v>168.18</v>
      </c>
      <c r="H42" s="157">
        <v>217.98500000000001</v>
      </c>
      <c r="I42" s="157">
        <v>242.23599999999999</v>
      </c>
      <c r="J42" s="157">
        <v>223.88300000000001</v>
      </c>
      <c r="K42" s="157">
        <v>325.81299999999999</v>
      </c>
      <c r="L42" s="157">
        <v>384.90800000000002</v>
      </c>
      <c r="M42" s="157">
        <v>544.85</v>
      </c>
      <c r="N42" s="157">
        <v>588.18200000000002</v>
      </c>
      <c r="O42" s="157">
        <v>573.81700000000001</v>
      </c>
      <c r="P42" s="157">
        <v>631.29300000000001</v>
      </c>
      <c r="Q42" s="157">
        <v>659.23900000000003</v>
      </c>
      <c r="R42" s="157">
        <v>735.34799999999996</v>
      </c>
      <c r="S42" s="157">
        <v>768.07500000000005</v>
      </c>
      <c r="T42" s="157">
        <v>720.73699999999997</v>
      </c>
      <c r="U42" s="157">
        <v>653.86699999999996</v>
      </c>
      <c r="V42" s="157">
        <v>666.06399999999996</v>
      </c>
    </row>
    <row r="43" spans="1:22">
      <c r="A43" s="1"/>
      <c r="B43" s="91" t="s">
        <v>223</v>
      </c>
      <c r="C43" s="92" t="s">
        <v>215</v>
      </c>
      <c r="D43" s="158">
        <v>361.05869999999999</v>
      </c>
      <c r="E43" s="158">
        <v>311.43759999999997</v>
      </c>
      <c r="F43" s="158">
        <v>416.07040000000001</v>
      </c>
      <c r="G43" s="158">
        <v>421.98599999999999</v>
      </c>
      <c r="H43" s="158">
        <v>460.65209999999996</v>
      </c>
      <c r="I43" s="158">
        <v>475.10359999999997</v>
      </c>
      <c r="J43" s="158">
        <v>421.35290000000003</v>
      </c>
      <c r="K43" s="158">
        <v>635.59590000000003</v>
      </c>
      <c r="L43" s="158">
        <v>682.6946999999999</v>
      </c>
      <c r="M43" s="158">
        <v>632.93619999999999</v>
      </c>
      <c r="N43" s="158">
        <v>663.74580000000003</v>
      </c>
      <c r="O43" s="158">
        <v>542.78359999999998</v>
      </c>
      <c r="P43" s="158">
        <v>602.64750000000004</v>
      </c>
      <c r="Q43" s="158">
        <v>625.64919999999995</v>
      </c>
      <c r="R43" s="158">
        <v>659.27280000000007</v>
      </c>
      <c r="S43" s="158">
        <v>741.1318</v>
      </c>
      <c r="T43" s="158">
        <v>743.42250000000001</v>
      </c>
      <c r="U43" s="158">
        <v>752.5779</v>
      </c>
      <c r="V43" s="158">
        <v>766.32690000000002</v>
      </c>
    </row>
    <row r="44" spans="1:22">
      <c r="A44" s="25" t="s">
        <v>332</v>
      </c>
      <c r="B44" s="8"/>
      <c r="C44" s="20"/>
      <c r="D44" s="137"/>
      <c r="E44" s="137"/>
      <c r="F44" s="137"/>
      <c r="G44" s="137"/>
      <c r="H44" s="137"/>
      <c r="I44" s="138"/>
      <c r="J44" s="137"/>
      <c r="K44" s="137"/>
      <c r="L44" s="137"/>
      <c r="M44" s="137"/>
      <c r="N44" s="136"/>
      <c r="O44" s="136"/>
      <c r="P44" s="136"/>
      <c r="Q44" s="136"/>
      <c r="R44" s="136"/>
      <c r="S44" s="136"/>
      <c r="T44" s="136"/>
      <c r="U44" s="136"/>
      <c r="V44" s="136"/>
    </row>
    <row r="45" spans="1:22">
      <c r="A45" s="24"/>
      <c r="B45" s="8" t="s">
        <v>2</v>
      </c>
      <c r="C45" s="20"/>
      <c r="D45" s="135">
        <v>128.99700000000001</v>
      </c>
      <c r="E45" s="135">
        <v>152.84100000000001</v>
      </c>
      <c r="F45" s="135">
        <v>173.614</v>
      </c>
      <c r="G45" s="135">
        <v>218.93899999999999</v>
      </c>
      <c r="H45" s="135">
        <v>236.09200000000001</v>
      </c>
      <c r="I45" s="135">
        <v>248.97200000000001</v>
      </c>
      <c r="J45" s="135">
        <v>246.011</v>
      </c>
      <c r="K45" s="135">
        <v>290.00799999999998</v>
      </c>
      <c r="L45" s="135">
        <v>368.58300000000003</v>
      </c>
      <c r="M45" s="135">
        <v>572.48599999999999</v>
      </c>
      <c r="N45" s="135">
        <v>496.57799999999997</v>
      </c>
      <c r="O45" s="135">
        <v>461.04300000000001</v>
      </c>
      <c r="P45" s="135">
        <v>530.64499999999998</v>
      </c>
      <c r="Q45" s="135">
        <v>563.99800000000005</v>
      </c>
      <c r="R45" s="135">
        <v>593.26</v>
      </c>
      <c r="S45" s="135">
        <v>658.98299999999995</v>
      </c>
      <c r="T45" s="135">
        <v>651.22699999999998</v>
      </c>
      <c r="U45" s="135">
        <v>634.24800000000005</v>
      </c>
      <c r="V45" s="135">
        <v>630.54700000000003</v>
      </c>
    </row>
    <row r="46" spans="1:22">
      <c r="A46" s="24"/>
      <c r="B46" s="8" t="s">
        <v>233</v>
      </c>
      <c r="C46" s="20"/>
      <c r="D46" s="135">
        <v>38.442</v>
      </c>
      <c r="E46" s="135">
        <v>37.860999999999997</v>
      </c>
      <c r="F46" s="135">
        <v>24.547999999999998</v>
      </c>
      <c r="G46" s="135">
        <v>27.850999999999999</v>
      </c>
      <c r="H46" s="135">
        <v>29.779</v>
      </c>
      <c r="I46" s="135">
        <v>27.311</v>
      </c>
      <c r="J46" s="135">
        <v>27.786000000000001</v>
      </c>
      <c r="K46" s="135">
        <v>26.734999999999999</v>
      </c>
      <c r="L46" s="135">
        <v>49.832999999999998</v>
      </c>
      <c r="M46" s="135">
        <v>94.783000000000001</v>
      </c>
      <c r="N46" s="135">
        <v>117.759</v>
      </c>
      <c r="O46" s="135">
        <v>160.97499999999999</v>
      </c>
      <c r="P46" s="135">
        <v>143.416</v>
      </c>
      <c r="Q46" s="135">
        <v>132.46299999999999</v>
      </c>
      <c r="R46" s="135">
        <v>193.50299999999999</v>
      </c>
      <c r="S46" s="135">
        <v>199.191</v>
      </c>
      <c r="T46" s="135">
        <v>166.01300000000001</v>
      </c>
      <c r="U46" s="135">
        <v>171.88300000000001</v>
      </c>
      <c r="V46" s="135">
        <v>151.76499999999999</v>
      </c>
    </row>
    <row r="47" spans="1:22">
      <c r="A47" s="24"/>
      <c r="B47" s="8" t="s">
        <v>237</v>
      </c>
      <c r="C47" s="20"/>
      <c r="D47" s="135">
        <v>12.7</v>
      </c>
      <c r="E47" s="135">
        <v>13.646000000000001</v>
      </c>
      <c r="F47" s="135">
        <v>15.872999999999999</v>
      </c>
      <c r="G47" s="135">
        <v>16.623999999999999</v>
      </c>
      <c r="H47" s="135">
        <v>18.515999999999998</v>
      </c>
      <c r="I47" s="135">
        <v>29.265000000000001</v>
      </c>
      <c r="J47" s="135">
        <v>24.061</v>
      </c>
      <c r="K47" s="135">
        <v>27.805</v>
      </c>
      <c r="L47" s="135">
        <v>41.337000000000003</v>
      </c>
      <c r="M47" s="135">
        <v>56.5</v>
      </c>
      <c r="N47" s="135">
        <v>54.445</v>
      </c>
      <c r="O47" s="135">
        <v>60.698999999999998</v>
      </c>
      <c r="P47" s="135">
        <v>76.233999999999995</v>
      </c>
      <c r="Q47" s="135">
        <v>81.738</v>
      </c>
      <c r="R47" s="135">
        <v>89.784000000000006</v>
      </c>
      <c r="S47" s="135">
        <v>118.18</v>
      </c>
      <c r="T47" s="135">
        <v>129.733</v>
      </c>
      <c r="U47" s="135">
        <v>132.333</v>
      </c>
      <c r="V47" s="135">
        <v>149.22399999999999</v>
      </c>
    </row>
    <row r="48" spans="1:22">
      <c r="A48" s="24"/>
      <c r="B48" s="8" t="s">
        <v>9</v>
      </c>
      <c r="C48" s="20"/>
      <c r="D48" s="135">
        <v>4.2709999999999999</v>
      </c>
      <c r="E48" s="135">
        <v>4.8970000000000002</v>
      </c>
      <c r="F48" s="135">
        <v>8.6660000000000004</v>
      </c>
      <c r="G48" s="135">
        <v>8.64</v>
      </c>
      <c r="H48" s="135">
        <v>11.487</v>
      </c>
      <c r="I48" s="135">
        <v>28.018000000000001</v>
      </c>
      <c r="J48" s="135">
        <v>24.823</v>
      </c>
      <c r="K48" s="135">
        <v>23.192</v>
      </c>
      <c r="L48" s="135">
        <v>31.79</v>
      </c>
      <c r="M48" s="135">
        <v>45.481000000000002</v>
      </c>
      <c r="N48" s="135">
        <v>42.207999999999998</v>
      </c>
      <c r="O48" s="135">
        <v>39.814</v>
      </c>
      <c r="P48" s="135">
        <v>41.85</v>
      </c>
      <c r="Q48" s="135">
        <v>46.457999999999998</v>
      </c>
      <c r="R48" s="135">
        <v>54.124000000000002</v>
      </c>
      <c r="S48" s="135">
        <v>56.396000000000001</v>
      </c>
      <c r="T48" s="135">
        <v>63.807000000000002</v>
      </c>
      <c r="U48" s="135">
        <v>82.489000000000004</v>
      </c>
      <c r="V48" s="135">
        <v>90.682000000000002</v>
      </c>
    </row>
    <row r="49" spans="1:22">
      <c r="A49" s="24"/>
      <c r="B49" s="8" t="s">
        <v>16</v>
      </c>
      <c r="C49" s="20"/>
      <c r="D49" s="135">
        <v>5.4530000000000003</v>
      </c>
      <c r="E49" s="135">
        <v>4.9320000000000004</v>
      </c>
      <c r="F49" s="135">
        <v>5.32</v>
      </c>
      <c r="G49" s="135">
        <v>4.5549999999999997</v>
      </c>
      <c r="H49" s="135">
        <v>5.4290000000000003</v>
      </c>
      <c r="I49" s="135">
        <v>6.2279999999999998</v>
      </c>
      <c r="J49" s="135">
        <v>6.7039999999999997</v>
      </c>
      <c r="K49" s="135">
        <v>7.3780000000000001</v>
      </c>
      <c r="L49" s="135">
        <v>9.2070000000000007</v>
      </c>
      <c r="M49" s="135">
        <v>12.484</v>
      </c>
      <c r="N49" s="135">
        <v>11.755000000000001</v>
      </c>
      <c r="O49" s="135">
        <v>12.491</v>
      </c>
      <c r="P49" s="135">
        <v>16.829000000000001</v>
      </c>
      <c r="Q49" s="135">
        <v>31.850999999999999</v>
      </c>
      <c r="R49" s="135">
        <v>40.728000000000002</v>
      </c>
      <c r="S49" s="135">
        <v>51.741999999999997</v>
      </c>
      <c r="T49" s="135">
        <v>49.944000000000003</v>
      </c>
      <c r="U49" s="135">
        <v>46.845999999999997</v>
      </c>
      <c r="V49" s="135">
        <v>62.15</v>
      </c>
    </row>
    <row r="50" spans="1:22">
      <c r="A50" s="24"/>
      <c r="B50" s="8" t="s">
        <v>5</v>
      </c>
      <c r="C50" s="20"/>
      <c r="D50" s="135">
        <v>10.433</v>
      </c>
      <c r="E50" s="135">
        <v>8.3339999999999996</v>
      </c>
      <c r="F50" s="135">
        <v>6.8559999999999999</v>
      </c>
      <c r="G50" s="135">
        <v>7.6379999999999999</v>
      </c>
      <c r="H50" s="135">
        <v>7.3860000000000001</v>
      </c>
      <c r="I50" s="135">
        <v>7.9930000000000003</v>
      </c>
      <c r="J50" s="135">
        <v>10.858000000000001</v>
      </c>
      <c r="K50" s="135">
        <v>11.228999999999999</v>
      </c>
      <c r="L50" s="135">
        <v>14.554</v>
      </c>
      <c r="M50" s="135">
        <v>20.98</v>
      </c>
      <c r="N50" s="135">
        <v>17.059999999999999</v>
      </c>
      <c r="O50" s="135">
        <v>30.074000000000002</v>
      </c>
      <c r="P50" s="135">
        <v>36.470999999999997</v>
      </c>
      <c r="Q50" s="135">
        <v>42.234999999999999</v>
      </c>
      <c r="R50" s="135">
        <v>48.137</v>
      </c>
      <c r="S50" s="135">
        <v>48.412999999999997</v>
      </c>
      <c r="T50" s="135">
        <v>58.204999999999998</v>
      </c>
      <c r="U50" s="135">
        <v>56.890999999999998</v>
      </c>
      <c r="V50" s="135">
        <v>60.49</v>
      </c>
    </row>
    <row r="51" spans="1:22">
      <c r="A51" s="24"/>
      <c r="B51" s="8" t="s">
        <v>234</v>
      </c>
      <c r="C51" s="20"/>
      <c r="D51" s="135">
        <v>10.065</v>
      </c>
      <c r="E51" s="135">
        <v>10.112</v>
      </c>
      <c r="F51" s="135">
        <v>10.657</v>
      </c>
      <c r="G51" s="135">
        <v>16.882000000000001</v>
      </c>
      <c r="H51" s="135">
        <v>25.893999999999998</v>
      </c>
      <c r="I51" s="135">
        <v>44.921999999999997</v>
      </c>
      <c r="J51" s="135">
        <v>27.169</v>
      </c>
      <c r="K51" s="135">
        <v>32.384999999999998</v>
      </c>
      <c r="L51" s="135">
        <v>50.35</v>
      </c>
      <c r="M51" s="135">
        <v>85.072000000000003</v>
      </c>
      <c r="N51" s="135">
        <v>51.210999999999999</v>
      </c>
      <c r="O51" s="135">
        <v>47.314999999999998</v>
      </c>
      <c r="P51" s="135">
        <v>36.719000000000001</v>
      </c>
      <c r="Q51" s="135">
        <v>20.949000000000002</v>
      </c>
      <c r="R51" s="135">
        <v>12.885999999999999</v>
      </c>
      <c r="S51" s="135">
        <v>23.032</v>
      </c>
      <c r="T51" s="135">
        <v>26.77</v>
      </c>
      <c r="U51" s="135">
        <v>36.375999999999998</v>
      </c>
      <c r="V51" s="135">
        <v>45.807000000000002</v>
      </c>
    </row>
    <row r="52" spans="1:22">
      <c r="A52" s="26"/>
      <c r="B52" s="84" t="s">
        <v>12</v>
      </c>
      <c r="C52" s="8"/>
      <c r="D52" s="165">
        <f>D53-D45-D46-D47-D48-D49-D50-D51</f>
        <v>47.678999999999995</v>
      </c>
      <c r="E52" s="165">
        <f t="shared" ref="E52:V52" si="4">E53-E45-E46-E47-E48-E49-E50-E51</f>
        <v>53.552999999999976</v>
      </c>
      <c r="F52" s="165">
        <f t="shared" si="4"/>
        <v>55.27500000000002</v>
      </c>
      <c r="G52" s="165">
        <f t="shared" si="4"/>
        <v>72.082000000000022</v>
      </c>
      <c r="H52" s="165">
        <f t="shared" si="4"/>
        <v>104.00699999999998</v>
      </c>
      <c r="I52" s="165">
        <f t="shared" si="4"/>
        <v>137.65900000000005</v>
      </c>
      <c r="J52" s="165">
        <f t="shared" si="4"/>
        <v>141.71899999999997</v>
      </c>
      <c r="K52" s="165">
        <f t="shared" si="4"/>
        <v>158.49599999999998</v>
      </c>
      <c r="L52" s="165">
        <f t="shared" si="4"/>
        <v>190.71699999999993</v>
      </c>
      <c r="M52" s="165">
        <f t="shared" si="4"/>
        <v>230.03299999999996</v>
      </c>
      <c r="N52" s="165">
        <f t="shared" si="4"/>
        <v>215.35999999999996</v>
      </c>
      <c r="O52" s="165">
        <f t="shared" si="4"/>
        <v>232.30700000000002</v>
      </c>
      <c r="P52" s="165">
        <f t="shared" si="4"/>
        <v>258.54899999999998</v>
      </c>
      <c r="Q52" s="165">
        <f t="shared" si="4"/>
        <v>244.97800000000001</v>
      </c>
      <c r="R52" s="165">
        <f t="shared" si="4"/>
        <v>281.00299999999999</v>
      </c>
      <c r="S52" s="165">
        <f t="shared" si="4"/>
        <v>283.08299999999997</v>
      </c>
      <c r="T52" s="165">
        <f t="shared" si="4"/>
        <v>297.58600000000007</v>
      </c>
      <c r="U52" s="165">
        <f t="shared" si="4"/>
        <v>291.06799999999993</v>
      </c>
      <c r="V52" s="165">
        <f t="shared" si="4"/>
        <v>304.61299999999994</v>
      </c>
    </row>
    <row r="53" spans="1:22">
      <c r="A53" s="26"/>
      <c r="B53" s="96" t="s">
        <v>29</v>
      </c>
      <c r="C53" s="96"/>
      <c r="D53" s="157">
        <v>258.04000000000002</v>
      </c>
      <c r="E53" s="157">
        <v>286.17599999999999</v>
      </c>
      <c r="F53" s="157">
        <v>300.80900000000003</v>
      </c>
      <c r="G53" s="157">
        <v>373.21100000000001</v>
      </c>
      <c r="H53" s="157">
        <v>438.59</v>
      </c>
      <c r="I53" s="157">
        <v>530.36800000000005</v>
      </c>
      <c r="J53" s="157">
        <v>509.13099999999997</v>
      </c>
      <c r="K53" s="157">
        <v>577.22799999999995</v>
      </c>
      <c r="L53" s="157">
        <v>756.37099999999998</v>
      </c>
      <c r="M53" s="157">
        <v>1117.819</v>
      </c>
      <c r="N53" s="157">
        <v>1006.376</v>
      </c>
      <c r="O53" s="157">
        <v>1044.7180000000001</v>
      </c>
      <c r="P53" s="157">
        <v>1140.713</v>
      </c>
      <c r="Q53" s="157">
        <v>1164.67</v>
      </c>
      <c r="R53" s="157">
        <v>1313.425</v>
      </c>
      <c r="S53" s="157">
        <v>1439.02</v>
      </c>
      <c r="T53" s="157">
        <v>1443.2850000000001</v>
      </c>
      <c r="U53" s="157">
        <v>1452.134</v>
      </c>
      <c r="V53" s="157">
        <v>1495.278</v>
      </c>
    </row>
    <row r="54" spans="1:22">
      <c r="A54" s="26"/>
      <c r="B54" s="91" t="s">
        <v>223</v>
      </c>
      <c r="C54" s="92" t="s">
        <v>215</v>
      </c>
      <c r="D54" s="158">
        <v>601.79600000000005</v>
      </c>
      <c r="E54" s="158">
        <v>703.80459999999994</v>
      </c>
      <c r="F54" s="158">
        <v>776.48119999999994</v>
      </c>
      <c r="G54" s="158">
        <v>977.10580000000004</v>
      </c>
      <c r="H54" s="158">
        <v>1074.3530000000001</v>
      </c>
      <c r="I54" s="158">
        <v>1164.925</v>
      </c>
      <c r="J54" s="158">
        <v>1152.1569999999999</v>
      </c>
      <c r="K54" s="158">
        <v>1237.998</v>
      </c>
      <c r="L54" s="158">
        <v>1355.8009999999999</v>
      </c>
      <c r="M54" s="158">
        <v>1456.136</v>
      </c>
      <c r="N54" s="158">
        <v>1339.0530000000001</v>
      </c>
      <c r="O54" s="158">
        <v>1435.9259999999999</v>
      </c>
      <c r="P54" s="158">
        <v>1462.596</v>
      </c>
      <c r="Q54" s="158">
        <v>1512.116</v>
      </c>
      <c r="R54" s="158">
        <v>1588.3630000000001</v>
      </c>
      <c r="S54" s="158">
        <v>1764.9760000000001</v>
      </c>
      <c r="T54" s="158">
        <v>1896.646</v>
      </c>
      <c r="U54" s="158">
        <v>1947.2909999999999</v>
      </c>
      <c r="V54" s="158">
        <v>2062.7979999999998</v>
      </c>
    </row>
    <row r="55" spans="1:22">
      <c r="A55" s="12" t="s">
        <v>333</v>
      </c>
      <c r="B55" s="8"/>
      <c r="C55" s="18"/>
      <c r="D55" s="135"/>
      <c r="E55" s="135"/>
      <c r="F55" s="135"/>
      <c r="G55" s="135"/>
      <c r="H55" s="135"/>
      <c r="I55" s="135"/>
      <c r="J55" s="135"/>
      <c r="K55" s="135"/>
      <c r="L55" s="135"/>
      <c r="M55" s="135"/>
      <c r="N55" s="136"/>
      <c r="O55" s="136"/>
      <c r="P55" s="136"/>
      <c r="Q55" s="136"/>
      <c r="R55" s="136"/>
      <c r="S55" s="136"/>
      <c r="T55" s="136"/>
      <c r="U55" s="136"/>
      <c r="V55" s="136"/>
    </row>
    <row r="56" spans="1:22">
      <c r="A56" s="26"/>
      <c r="B56" s="8" t="s">
        <v>2</v>
      </c>
      <c r="C56" s="18"/>
      <c r="D56" s="135">
        <v>799.47199999999998</v>
      </c>
      <c r="E56" s="135">
        <v>879.59699999999998</v>
      </c>
      <c r="F56" s="135">
        <v>951.91200000000003</v>
      </c>
      <c r="G56" s="135">
        <v>1137.7180000000001</v>
      </c>
      <c r="H56" s="135">
        <v>1328.761</v>
      </c>
      <c r="I56" s="135">
        <v>1460.5409999999999</v>
      </c>
      <c r="J56" s="135">
        <v>1607.759</v>
      </c>
      <c r="K56" s="135">
        <v>1748.5139999999999</v>
      </c>
      <c r="L56" s="135">
        <v>1899.2329999999999</v>
      </c>
      <c r="M56" s="135">
        <v>1983.877</v>
      </c>
      <c r="N56" s="135">
        <v>1941.7860000000001</v>
      </c>
      <c r="O56" s="135">
        <v>2163.3150000000001</v>
      </c>
      <c r="P56" s="135">
        <v>2327.6610000000001</v>
      </c>
      <c r="Q56" s="135">
        <v>2402.261</v>
      </c>
      <c r="R56" s="135">
        <v>2531.6889999999999</v>
      </c>
      <c r="S56" s="135">
        <v>2652.3240000000001</v>
      </c>
      <c r="T56" s="135">
        <v>2799.0720000000001</v>
      </c>
      <c r="U56" s="135">
        <v>3008.7710000000002</v>
      </c>
      <c r="V56" s="135">
        <v>3142.0250000000001</v>
      </c>
    </row>
    <row r="57" spans="1:22">
      <c r="A57" s="26"/>
      <c r="B57" s="8" t="s">
        <v>9</v>
      </c>
      <c r="C57" s="18"/>
      <c r="D57" s="135">
        <v>150.57400000000001</v>
      </c>
      <c r="E57" s="135">
        <v>160.01599999999999</v>
      </c>
      <c r="F57" s="135">
        <v>180.98</v>
      </c>
      <c r="G57" s="135">
        <v>206.02099999999999</v>
      </c>
      <c r="H57" s="135">
        <v>239.626</v>
      </c>
      <c r="I57" s="135">
        <v>262.3</v>
      </c>
      <c r="J57" s="135">
        <v>298.75099999999998</v>
      </c>
      <c r="K57" s="135">
        <v>363.09800000000001</v>
      </c>
      <c r="L57" s="135">
        <v>451.95800000000003</v>
      </c>
      <c r="M57" s="135">
        <v>540.89499999999998</v>
      </c>
      <c r="N57" s="135">
        <v>605.39300000000003</v>
      </c>
      <c r="O57" s="135">
        <v>707.33900000000006</v>
      </c>
      <c r="P57" s="135">
        <v>853.96100000000001</v>
      </c>
      <c r="Q57" s="135">
        <v>892.48299999999995</v>
      </c>
      <c r="R57" s="135">
        <v>910.84299999999996</v>
      </c>
      <c r="S57" s="135">
        <v>881.202</v>
      </c>
      <c r="T57" s="135">
        <v>1003.803</v>
      </c>
      <c r="U57" s="135">
        <v>1223.48</v>
      </c>
      <c r="V57" s="135">
        <v>1307.31</v>
      </c>
    </row>
    <row r="58" spans="1:22">
      <c r="A58" s="26"/>
      <c r="B58" s="8" t="s">
        <v>231</v>
      </c>
      <c r="C58" s="18"/>
      <c r="D58" s="135">
        <v>174.37</v>
      </c>
      <c r="E58" s="135">
        <v>168.73699999999999</v>
      </c>
      <c r="F58" s="135">
        <v>179.28800000000001</v>
      </c>
      <c r="G58" s="135">
        <v>193.32499999999999</v>
      </c>
      <c r="H58" s="135">
        <v>212.09800000000001</v>
      </c>
      <c r="I58" s="135">
        <v>227.18600000000001</v>
      </c>
      <c r="J58" s="135">
        <v>261.08800000000002</v>
      </c>
      <c r="K58" s="135">
        <v>272.35599999999999</v>
      </c>
      <c r="L58" s="135">
        <v>310.428</v>
      </c>
      <c r="M58" s="135">
        <v>320.46300000000002</v>
      </c>
      <c r="N58" s="135">
        <v>299.839</v>
      </c>
      <c r="O58" s="135">
        <v>301.88799999999998</v>
      </c>
      <c r="P58" s="135">
        <v>337.26400000000001</v>
      </c>
      <c r="Q58" s="135">
        <v>372.54700000000003</v>
      </c>
      <c r="R58" s="135">
        <v>375.54</v>
      </c>
      <c r="S58" s="135">
        <v>430.19900000000001</v>
      </c>
      <c r="T58" s="135">
        <v>451.798</v>
      </c>
      <c r="U58" s="135">
        <v>450.69400000000002</v>
      </c>
      <c r="V58" s="135">
        <v>476.23899999999998</v>
      </c>
    </row>
    <row r="59" spans="1:22">
      <c r="A59" s="26"/>
      <c r="B59" s="8" t="s">
        <v>216</v>
      </c>
      <c r="C59" s="18"/>
      <c r="D59" s="135">
        <v>27.39</v>
      </c>
      <c r="E59" s="135">
        <v>28.681000000000001</v>
      </c>
      <c r="F59" s="135">
        <v>31.138000000000002</v>
      </c>
      <c r="G59" s="135">
        <v>37.463999999999999</v>
      </c>
      <c r="H59" s="135">
        <v>44.677999999999997</v>
      </c>
      <c r="I59" s="135">
        <v>51.738</v>
      </c>
      <c r="J59" s="135">
        <v>66.177000000000007</v>
      </c>
      <c r="K59" s="135">
        <v>87.725999999999999</v>
      </c>
      <c r="L59" s="135">
        <v>97.015000000000001</v>
      </c>
      <c r="M59" s="135">
        <v>116.02</v>
      </c>
      <c r="N59" s="135">
        <v>101.754</v>
      </c>
      <c r="O59" s="135">
        <v>126.827</v>
      </c>
      <c r="P59" s="135">
        <v>151.523</v>
      </c>
      <c r="Q59" s="135">
        <v>159.26400000000001</v>
      </c>
      <c r="R59" s="135">
        <v>168.714</v>
      </c>
      <c r="S59" s="135">
        <v>177.82499999999999</v>
      </c>
      <c r="T59" s="135">
        <v>185.702</v>
      </c>
      <c r="U59" s="135">
        <v>196.96799999999999</v>
      </c>
      <c r="V59" s="135">
        <v>205.78800000000001</v>
      </c>
    </row>
    <row r="60" spans="1:22">
      <c r="A60" s="26"/>
      <c r="B60" s="8" t="s">
        <v>234</v>
      </c>
      <c r="C60" s="18"/>
      <c r="D60" s="135">
        <v>48.401000000000003</v>
      </c>
      <c r="E60" s="135">
        <v>42.051000000000002</v>
      </c>
      <c r="F60" s="135">
        <v>43.942999999999998</v>
      </c>
      <c r="G60" s="135">
        <v>52.085000000000001</v>
      </c>
      <c r="H60" s="135">
        <v>52.542999999999999</v>
      </c>
      <c r="I60" s="135">
        <v>55.878999999999998</v>
      </c>
      <c r="J60" s="135">
        <v>54.6</v>
      </c>
      <c r="K60" s="135">
        <v>53.911999999999999</v>
      </c>
      <c r="L60" s="135">
        <v>52.908000000000001</v>
      </c>
      <c r="M60" s="135">
        <v>51.95</v>
      </c>
      <c r="N60" s="135">
        <v>48.118000000000002</v>
      </c>
      <c r="O60" s="135">
        <v>57.703000000000003</v>
      </c>
      <c r="P60" s="135">
        <v>67.483999999999995</v>
      </c>
      <c r="Q60" s="135">
        <v>76.331000000000003</v>
      </c>
      <c r="R60" s="135">
        <v>89.962000000000003</v>
      </c>
      <c r="S60" s="135">
        <v>105.346</v>
      </c>
      <c r="T60" s="135">
        <v>122.742</v>
      </c>
      <c r="U60" s="135">
        <v>154.792</v>
      </c>
      <c r="V60" s="135">
        <v>198.22300000000001</v>
      </c>
    </row>
    <row r="61" spans="1:22">
      <c r="A61" s="26"/>
      <c r="B61" s="8" t="s">
        <v>542</v>
      </c>
      <c r="C61" s="18"/>
      <c r="D61" s="135">
        <v>34.429000000000002</v>
      </c>
      <c r="E61" s="135">
        <v>37.432000000000002</v>
      </c>
      <c r="F61" s="135">
        <v>43.453000000000003</v>
      </c>
      <c r="G61" s="135">
        <v>50.142000000000003</v>
      </c>
      <c r="H61" s="135">
        <v>53.231000000000002</v>
      </c>
      <c r="I61" s="135">
        <v>63.826999999999998</v>
      </c>
      <c r="J61" s="135">
        <v>66.468000000000004</v>
      </c>
      <c r="K61" s="135">
        <v>54.204000000000001</v>
      </c>
      <c r="L61" s="135">
        <v>58.712000000000003</v>
      </c>
      <c r="M61" s="135">
        <v>67.272999999999996</v>
      </c>
      <c r="N61" s="135">
        <v>65.918999999999997</v>
      </c>
      <c r="O61" s="135">
        <v>81.263999999999996</v>
      </c>
      <c r="P61" s="135">
        <v>91.108999999999995</v>
      </c>
      <c r="Q61" s="135">
        <v>97.97</v>
      </c>
      <c r="R61" s="135">
        <v>114.10299999999999</v>
      </c>
      <c r="S61" s="135">
        <v>128.17599999999999</v>
      </c>
      <c r="T61" s="135">
        <v>133.61600000000001</v>
      </c>
      <c r="U61" s="135">
        <v>151.929</v>
      </c>
      <c r="V61" s="135">
        <v>157.578</v>
      </c>
    </row>
    <row r="62" spans="1:22">
      <c r="A62" s="26"/>
      <c r="B62" s="8" t="s">
        <v>237</v>
      </c>
      <c r="C62" s="18"/>
      <c r="D62" s="135">
        <v>46.317</v>
      </c>
      <c r="E62" s="135">
        <v>52.067</v>
      </c>
      <c r="F62" s="135">
        <v>52.581000000000003</v>
      </c>
      <c r="G62" s="135">
        <v>51.304000000000002</v>
      </c>
      <c r="H62" s="135">
        <v>67.058000000000007</v>
      </c>
      <c r="I62" s="135">
        <v>75.712999999999994</v>
      </c>
      <c r="J62" s="135">
        <v>78.266999999999996</v>
      </c>
      <c r="K62" s="135">
        <v>84.644999999999996</v>
      </c>
      <c r="L62" s="135">
        <v>94.906000000000006</v>
      </c>
      <c r="M62" s="135">
        <v>106.474</v>
      </c>
      <c r="N62" s="135">
        <v>94.620999999999995</v>
      </c>
      <c r="O62" s="135">
        <v>102.703</v>
      </c>
      <c r="P62" s="135">
        <v>123.333</v>
      </c>
      <c r="Q62" s="135">
        <v>134.667</v>
      </c>
      <c r="R62" s="135">
        <v>145.745</v>
      </c>
      <c r="S62" s="135">
        <v>146.38900000000001</v>
      </c>
      <c r="T62" s="135">
        <v>133.08199999999999</v>
      </c>
      <c r="U62" s="135">
        <v>135.595</v>
      </c>
      <c r="V62" s="135">
        <v>150.4</v>
      </c>
    </row>
    <row r="63" spans="1:22">
      <c r="A63" s="26"/>
      <c r="B63" s="84" t="s">
        <v>12</v>
      </c>
      <c r="C63" s="8"/>
      <c r="D63" s="165">
        <f>D64-D56-D57-D58-D59-D60-D61-D62</f>
        <v>376.52799999999991</v>
      </c>
      <c r="E63" s="165">
        <f t="shared" ref="E63:V63" si="5">E64-E56-E57-E58-E59-E60-E61-E62</f>
        <v>402.97999999999996</v>
      </c>
      <c r="F63" s="165">
        <f t="shared" si="5"/>
        <v>426.68799999999987</v>
      </c>
      <c r="G63" s="165">
        <f t="shared" si="5"/>
        <v>485.17499999999984</v>
      </c>
      <c r="H63" s="165">
        <f t="shared" si="5"/>
        <v>521.17799999999988</v>
      </c>
      <c r="I63" s="165">
        <f t="shared" si="5"/>
        <v>565.60800000000006</v>
      </c>
      <c r="J63" s="165">
        <f t="shared" si="5"/>
        <v>616.54600000000005</v>
      </c>
      <c r="K63" s="165">
        <f t="shared" si="5"/>
        <v>683.00500000000022</v>
      </c>
      <c r="L63" s="165">
        <f t="shared" si="5"/>
        <v>742.58899999999971</v>
      </c>
      <c r="M63" s="165">
        <f t="shared" si="5"/>
        <v>834.83600000000001</v>
      </c>
      <c r="N63" s="165">
        <f t="shared" si="5"/>
        <v>809.57599999999979</v>
      </c>
      <c r="O63" s="165">
        <f t="shared" si="5"/>
        <v>871.97500000000025</v>
      </c>
      <c r="P63" s="165">
        <f t="shared" si="5"/>
        <v>943.90700000000049</v>
      </c>
      <c r="Q63" s="165">
        <f t="shared" si="5"/>
        <v>1015.8859999999999</v>
      </c>
      <c r="R63" s="165">
        <f t="shared" si="5"/>
        <v>1098.5410000000002</v>
      </c>
      <c r="S63" s="165">
        <f t="shared" si="5"/>
        <v>1133.8350000000005</v>
      </c>
      <c r="T63" s="165">
        <f t="shared" si="5"/>
        <v>1204.3989999999999</v>
      </c>
      <c r="U63" s="165">
        <f t="shared" si="5"/>
        <v>1303.2079999999996</v>
      </c>
      <c r="V63" s="165">
        <f t="shared" si="5"/>
        <v>1428.2569999999996</v>
      </c>
    </row>
    <row r="64" spans="1:22">
      <c r="A64" s="26"/>
      <c r="B64" s="96" t="s">
        <v>29</v>
      </c>
      <c r="C64" s="96"/>
      <c r="D64" s="157">
        <v>1657.481</v>
      </c>
      <c r="E64" s="157">
        <v>1771.5609999999999</v>
      </c>
      <c r="F64" s="157">
        <v>1909.9829999999999</v>
      </c>
      <c r="G64" s="157">
        <v>2213.2339999999999</v>
      </c>
      <c r="H64" s="157">
        <v>2519.1729999999998</v>
      </c>
      <c r="I64" s="157">
        <v>2762.7919999999999</v>
      </c>
      <c r="J64" s="157">
        <v>3049.6559999999999</v>
      </c>
      <c r="K64" s="157">
        <v>3347.46</v>
      </c>
      <c r="L64" s="157">
        <v>3707.7489999999998</v>
      </c>
      <c r="M64" s="157">
        <v>4021.788</v>
      </c>
      <c r="N64" s="157">
        <v>3967.0059999999999</v>
      </c>
      <c r="O64" s="157">
        <v>4413.0140000000001</v>
      </c>
      <c r="P64" s="157">
        <v>4896.2420000000002</v>
      </c>
      <c r="Q64" s="157">
        <v>5151.4089999999997</v>
      </c>
      <c r="R64" s="157">
        <v>5435.1369999999997</v>
      </c>
      <c r="S64" s="157">
        <v>5655.2960000000003</v>
      </c>
      <c r="T64" s="157">
        <v>6034.2139999999999</v>
      </c>
      <c r="U64" s="157">
        <v>6625.4369999999999</v>
      </c>
      <c r="V64" s="157">
        <v>7065.82</v>
      </c>
    </row>
    <row r="65" spans="1:22">
      <c r="A65" s="26"/>
      <c r="B65" s="91" t="s">
        <v>405</v>
      </c>
      <c r="C65" s="92" t="s">
        <v>215</v>
      </c>
      <c r="D65" s="158">
        <v>1008.796</v>
      </c>
      <c r="E65" s="158">
        <v>1073.1759999999999</v>
      </c>
      <c r="F65" s="158">
        <v>1158.412</v>
      </c>
      <c r="G65" s="158">
        <v>1301.1790000000001</v>
      </c>
      <c r="H65" s="158">
        <v>1405.412</v>
      </c>
      <c r="I65" s="158">
        <v>1447.5889999999999</v>
      </c>
      <c r="J65" s="158">
        <v>1544.1890000000001</v>
      </c>
      <c r="K65" s="158">
        <v>1588.4659999999999</v>
      </c>
      <c r="L65" s="158">
        <v>1665.8440000000001</v>
      </c>
      <c r="M65" s="158">
        <v>1609.001</v>
      </c>
      <c r="N65" s="158">
        <v>1587.5730000000001</v>
      </c>
      <c r="O65" s="158">
        <v>1724.8889999999999</v>
      </c>
      <c r="P65" s="158">
        <v>1788.759</v>
      </c>
      <c r="Q65" s="158">
        <v>1840.72</v>
      </c>
      <c r="R65" s="158">
        <v>1913.347</v>
      </c>
      <c r="S65" s="158">
        <v>2006.3050000000001</v>
      </c>
      <c r="T65" s="158">
        <v>2165.741</v>
      </c>
      <c r="U65" s="158">
        <v>2413.9169999999999</v>
      </c>
      <c r="V65" s="158">
        <v>2563.136</v>
      </c>
    </row>
    <row r="66" spans="1:22">
      <c r="A66" s="14"/>
      <c r="B66" s="14"/>
      <c r="C66" s="14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</row>
    <row r="67" spans="1:22">
      <c r="A67" s="8" t="s">
        <v>406</v>
      </c>
      <c r="B67" s="8"/>
      <c r="C67" s="8"/>
      <c r="D67" s="7"/>
      <c r="E67" s="7"/>
      <c r="F67" s="7"/>
      <c r="G67" s="7"/>
      <c r="H67" s="7"/>
      <c r="I67" s="7"/>
      <c r="J67" s="7"/>
      <c r="K67" s="7"/>
      <c r="L67" s="7"/>
      <c r="M67" s="7"/>
    </row>
    <row r="68" spans="1:22">
      <c r="A68" s="8" t="s">
        <v>394</v>
      </c>
      <c r="B68" s="8"/>
      <c r="C68" s="8"/>
      <c r="D68" s="7"/>
      <c r="E68" s="7"/>
      <c r="F68" s="7"/>
      <c r="G68" s="7"/>
      <c r="H68" s="7"/>
      <c r="I68" s="7"/>
      <c r="J68" s="7"/>
      <c r="K68" s="7"/>
      <c r="L68" s="7"/>
      <c r="M68" s="7"/>
    </row>
    <row r="69" spans="1:22">
      <c r="A69" s="8" t="s">
        <v>395</v>
      </c>
      <c r="B69" s="8"/>
      <c r="C69" s="8"/>
      <c r="D69" s="7"/>
      <c r="E69" s="7"/>
      <c r="F69" s="7"/>
      <c r="G69" s="7"/>
      <c r="H69" s="7"/>
      <c r="I69" s="7"/>
      <c r="J69" s="7"/>
      <c r="K69" s="7"/>
      <c r="L69" s="7"/>
      <c r="M69" s="7"/>
    </row>
    <row r="70" spans="1:22">
      <c r="A70" s="8" t="s">
        <v>407</v>
      </c>
      <c r="B70" s="8"/>
      <c r="C70" s="8"/>
      <c r="D70" s="7"/>
      <c r="E70" s="7"/>
      <c r="F70" s="7"/>
      <c r="G70" s="7"/>
      <c r="H70" s="7"/>
      <c r="I70" s="7"/>
      <c r="J70" s="7"/>
      <c r="K70" s="7"/>
      <c r="L70" s="7"/>
      <c r="M70" s="7"/>
    </row>
    <row r="71" spans="1:22">
      <c r="A71" s="82" t="s">
        <v>225</v>
      </c>
      <c r="B71" s="1"/>
      <c r="C71" s="1"/>
    </row>
  </sheetData>
  <sortState ref="B56:U62">
    <sortCondition descending="1" ref="U56:U62"/>
  </sortState>
  <phoneticPr fontId="3" type="noConversion"/>
  <pageMargins left="0.5" right="0.5" top="0.5" bottom="0.5" header="0.5" footer="0.5"/>
  <pageSetup scale="56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V74"/>
  <sheetViews>
    <sheetView zoomScaleNormal="100" workbookViewId="0"/>
  </sheetViews>
  <sheetFormatPr baseColWidth="10" defaultColWidth="8.83203125" defaultRowHeight="13"/>
  <cols>
    <col min="1" max="1" width="2.6640625" customWidth="1"/>
    <col min="2" max="2" width="12.6640625" customWidth="1"/>
    <col min="3" max="3" width="7.6640625" customWidth="1"/>
    <col min="4" max="22" width="10.6640625" customWidth="1"/>
  </cols>
  <sheetData>
    <row r="1" spans="1:22">
      <c r="A1" s="47" t="s">
        <v>303</v>
      </c>
      <c r="B1" s="3"/>
    </row>
    <row r="2" spans="1:22">
      <c r="A2" s="23"/>
      <c r="B2" s="98" t="s">
        <v>227</v>
      </c>
      <c r="C2" s="88" t="s">
        <v>224</v>
      </c>
      <c r="D2" s="10" t="s">
        <v>30</v>
      </c>
      <c r="E2" s="10" t="s">
        <v>31</v>
      </c>
      <c r="F2" s="10" t="s">
        <v>32</v>
      </c>
      <c r="G2" s="10" t="s">
        <v>33</v>
      </c>
      <c r="H2" s="10" t="s">
        <v>34</v>
      </c>
      <c r="I2" s="10" t="s">
        <v>35</v>
      </c>
      <c r="J2" s="10" t="s">
        <v>36</v>
      </c>
      <c r="K2" s="10" t="s">
        <v>37</v>
      </c>
      <c r="L2" s="10" t="s">
        <v>38</v>
      </c>
      <c r="M2" s="10" t="s">
        <v>39</v>
      </c>
      <c r="N2" s="10" t="s">
        <v>191</v>
      </c>
      <c r="O2" s="10" t="s">
        <v>326</v>
      </c>
      <c r="P2" s="10" t="s">
        <v>335</v>
      </c>
      <c r="Q2" s="10" t="s">
        <v>370</v>
      </c>
      <c r="R2" s="10" t="s">
        <v>383</v>
      </c>
      <c r="S2" s="10" t="s">
        <v>419</v>
      </c>
      <c r="T2" s="10" t="s">
        <v>480</v>
      </c>
      <c r="U2" s="10" t="s">
        <v>481</v>
      </c>
      <c r="V2" s="10" t="s">
        <v>532</v>
      </c>
    </row>
    <row r="3" spans="1:22">
      <c r="A3" s="24"/>
      <c r="B3" s="7"/>
      <c r="C3" s="8"/>
      <c r="D3" s="9"/>
      <c r="E3" s="9"/>
      <c r="F3" s="9"/>
      <c r="G3" s="9"/>
      <c r="H3" s="9"/>
      <c r="J3" s="6"/>
      <c r="L3" s="6" t="s">
        <v>40</v>
      </c>
      <c r="M3" s="9"/>
    </row>
    <row r="4" spans="1:22">
      <c r="A4" s="25" t="s">
        <v>64</v>
      </c>
      <c r="B4" s="8"/>
      <c r="C4" s="8"/>
      <c r="D4" s="9"/>
      <c r="E4" s="9"/>
      <c r="F4" s="9"/>
      <c r="G4" s="9"/>
      <c r="H4" s="9"/>
      <c r="I4" s="6"/>
      <c r="J4" s="9"/>
      <c r="K4" s="9"/>
      <c r="L4" s="9"/>
      <c r="M4" s="9"/>
    </row>
    <row r="5" spans="1:22">
      <c r="A5" s="24"/>
      <c r="B5" s="8" t="s">
        <v>2</v>
      </c>
      <c r="C5" s="8"/>
      <c r="D5" s="135">
        <v>275.04199999999997</v>
      </c>
      <c r="E5" s="135">
        <v>213.52199999999999</v>
      </c>
      <c r="F5" s="135">
        <v>205.21600000000001</v>
      </c>
      <c r="G5" s="135">
        <v>223.41900000000001</v>
      </c>
      <c r="H5" s="135">
        <v>273.63299999999998</v>
      </c>
      <c r="I5" s="135">
        <v>361.16899999999998</v>
      </c>
      <c r="J5" s="135">
        <v>337.99599999999998</v>
      </c>
      <c r="K5" s="135">
        <v>463.07900000000001</v>
      </c>
      <c r="L5" s="135">
        <v>681.31100000000004</v>
      </c>
      <c r="M5" s="135">
        <v>1416.009</v>
      </c>
      <c r="N5" s="135">
        <v>958.29499999999996</v>
      </c>
      <c r="O5" s="135">
        <v>1091.462</v>
      </c>
      <c r="P5" s="135">
        <v>2043.2149999999999</v>
      </c>
      <c r="Q5" s="135">
        <v>1920.9280000000001</v>
      </c>
      <c r="R5" s="135">
        <v>1667.739</v>
      </c>
      <c r="S5" s="135">
        <v>1626.499</v>
      </c>
      <c r="T5" s="135">
        <v>1529.7860000000001</v>
      </c>
      <c r="U5" s="135">
        <v>1748.491</v>
      </c>
      <c r="V5" s="135">
        <v>1917.7619999999999</v>
      </c>
    </row>
    <row r="6" spans="1:22">
      <c r="A6" s="24"/>
      <c r="B6" s="8" t="s">
        <v>3</v>
      </c>
      <c r="C6" s="8"/>
      <c r="D6" s="135">
        <v>83.680999999999997</v>
      </c>
      <c r="E6" s="135">
        <v>92.947000000000003</v>
      </c>
      <c r="F6" s="135">
        <v>23.047999999999998</v>
      </c>
      <c r="G6" s="135">
        <v>35.411000000000001</v>
      </c>
      <c r="H6" s="135">
        <v>24.858000000000001</v>
      </c>
      <c r="I6" s="135">
        <v>50.680999999999997</v>
      </c>
      <c r="J6" s="135">
        <v>95.911000000000001</v>
      </c>
      <c r="K6" s="135">
        <v>95.885999999999996</v>
      </c>
      <c r="L6" s="135">
        <v>101.99</v>
      </c>
      <c r="M6" s="135">
        <v>239.96799999999999</v>
      </c>
      <c r="N6" s="135">
        <v>184.79499999999999</v>
      </c>
      <c r="O6" s="135">
        <v>105.749</v>
      </c>
      <c r="P6" s="135">
        <v>360.892</v>
      </c>
      <c r="Q6" s="135">
        <v>191.57499999999999</v>
      </c>
      <c r="R6" s="135">
        <v>456.16399999999999</v>
      </c>
      <c r="S6" s="135">
        <v>664.47900000000004</v>
      </c>
      <c r="T6" s="135">
        <v>663.226</v>
      </c>
      <c r="U6" s="135">
        <v>906.83399999999995</v>
      </c>
      <c r="V6" s="135">
        <v>1276.2</v>
      </c>
    </row>
    <row r="7" spans="1:22">
      <c r="A7" s="24"/>
      <c r="B7" s="8" t="s">
        <v>231</v>
      </c>
      <c r="C7" s="8"/>
      <c r="D7" s="135">
        <v>231.01300000000001</v>
      </c>
      <c r="E7" s="135">
        <v>312.613</v>
      </c>
      <c r="F7" s="135">
        <v>275.53899999999999</v>
      </c>
      <c r="G7" s="135">
        <v>318.42</v>
      </c>
      <c r="H7" s="135">
        <v>365.92399999999998</v>
      </c>
      <c r="I7" s="135">
        <v>484.78899999999999</v>
      </c>
      <c r="J7" s="135">
        <v>566.89700000000005</v>
      </c>
      <c r="K7" s="135">
        <v>629.75900000000001</v>
      </c>
      <c r="L7" s="135">
        <v>583.63400000000001</v>
      </c>
      <c r="M7" s="135">
        <v>629.61400000000003</v>
      </c>
      <c r="N7" s="135">
        <v>526.947</v>
      </c>
      <c r="O7" s="135">
        <v>491.82900000000001</v>
      </c>
      <c r="P7" s="135">
        <v>524.84799999999996</v>
      </c>
      <c r="Q7" s="135">
        <v>532.81399999999996</v>
      </c>
      <c r="R7" s="135">
        <v>560.41600000000005</v>
      </c>
      <c r="S7" s="135">
        <v>542.83900000000006</v>
      </c>
      <c r="T7" s="135">
        <v>533.65</v>
      </c>
      <c r="U7" s="135">
        <v>565.15899999999999</v>
      </c>
      <c r="V7" s="135">
        <v>582.35799999999995</v>
      </c>
    </row>
    <row r="8" spans="1:22">
      <c r="A8" s="24"/>
      <c r="B8" s="8" t="s">
        <v>44</v>
      </c>
      <c r="C8" s="8"/>
      <c r="D8" s="135">
        <v>56.759</v>
      </c>
      <c r="E8" s="135">
        <v>63.719000000000001</v>
      </c>
      <c r="F8" s="135">
        <v>56.023000000000003</v>
      </c>
      <c r="G8" s="135">
        <v>84.668000000000006</v>
      </c>
      <c r="H8" s="135">
        <v>96.474999999999994</v>
      </c>
      <c r="I8" s="135">
        <v>126.261</v>
      </c>
      <c r="J8" s="135">
        <v>151.09</v>
      </c>
      <c r="K8" s="135">
        <v>178.59899999999999</v>
      </c>
      <c r="L8" s="135">
        <v>168.31899999999999</v>
      </c>
      <c r="M8" s="135">
        <v>197.86600000000001</v>
      </c>
      <c r="N8" s="135">
        <v>166.81200000000001</v>
      </c>
      <c r="O8" s="135">
        <v>208.136</v>
      </c>
      <c r="P8" s="135">
        <v>196.09</v>
      </c>
      <c r="Q8" s="135">
        <v>226.91200000000001</v>
      </c>
      <c r="R8" s="135">
        <v>227.59899999999999</v>
      </c>
      <c r="S8" s="135">
        <v>424.495</v>
      </c>
      <c r="T8" s="135">
        <v>341.01799999999997</v>
      </c>
      <c r="U8" s="135">
        <v>532.75300000000004</v>
      </c>
      <c r="V8" s="135">
        <v>576.83100000000002</v>
      </c>
    </row>
    <row r="9" spans="1:22">
      <c r="A9" s="24"/>
      <c r="B9" s="8" t="s">
        <v>20</v>
      </c>
      <c r="C9" s="8"/>
      <c r="D9" s="135">
        <v>167.54400000000001</v>
      </c>
      <c r="E9" s="135">
        <v>189.24700000000001</v>
      </c>
      <c r="F9" s="135">
        <v>143.33099999999999</v>
      </c>
      <c r="G9" s="135">
        <v>137.709</v>
      </c>
      <c r="H9" s="135">
        <v>135.37799999999999</v>
      </c>
      <c r="I9" s="135">
        <v>201.83199999999999</v>
      </c>
      <c r="J9" s="135">
        <v>191.239</v>
      </c>
      <c r="K9" s="135">
        <v>221.00899999999999</v>
      </c>
      <c r="L9" s="135">
        <v>313.904</v>
      </c>
      <c r="M9" s="135">
        <v>469.88900000000001</v>
      </c>
      <c r="N9" s="135">
        <v>264.98399999999998</v>
      </c>
      <c r="O9" s="135">
        <v>445.80900000000003</v>
      </c>
      <c r="P9" s="135">
        <v>602.97799999999995</v>
      </c>
      <c r="Q9" s="135">
        <v>531.47799999999995</v>
      </c>
      <c r="R9" s="135">
        <v>455.93400000000003</v>
      </c>
      <c r="S9" s="135">
        <v>548.04200000000003</v>
      </c>
      <c r="T9" s="135">
        <v>531.85699999999997</v>
      </c>
      <c r="U9" s="135">
        <v>497.666</v>
      </c>
      <c r="V9" s="135">
        <v>555.36400000000003</v>
      </c>
    </row>
    <row r="10" spans="1:22">
      <c r="A10" s="24"/>
      <c r="B10" s="8" t="s">
        <v>25</v>
      </c>
      <c r="C10" s="8"/>
      <c r="D10" s="135">
        <v>175.09299999999999</v>
      </c>
      <c r="E10" s="135">
        <v>120.005</v>
      </c>
      <c r="F10" s="135">
        <v>101.82899999999999</v>
      </c>
      <c r="G10" s="135">
        <v>138.04900000000001</v>
      </c>
      <c r="H10" s="135">
        <v>182.98599999999999</v>
      </c>
      <c r="I10" s="135">
        <v>261.077</v>
      </c>
      <c r="J10" s="135">
        <v>309.63299999999998</v>
      </c>
      <c r="K10" s="135">
        <v>408.84300000000002</v>
      </c>
      <c r="L10" s="135">
        <v>673.65099999999995</v>
      </c>
      <c r="M10" s="135">
        <v>1197.1369999999999</v>
      </c>
      <c r="N10" s="135">
        <v>823.41099999999994</v>
      </c>
      <c r="O10" s="135">
        <v>1059.0519999999999</v>
      </c>
      <c r="P10" s="135">
        <v>1662.1310000000001</v>
      </c>
      <c r="Q10" s="135">
        <v>1332.1369999999999</v>
      </c>
      <c r="R10" s="135">
        <v>1064.825</v>
      </c>
      <c r="S10" s="135">
        <v>874.23599999999999</v>
      </c>
      <c r="T10" s="135">
        <v>650.54</v>
      </c>
      <c r="U10" s="135">
        <v>548.78099999999995</v>
      </c>
      <c r="V10" s="135">
        <v>455.35300000000001</v>
      </c>
    </row>
    <row r="11" spans="1:22">
      <c r="A11" s="24"/>
      <c r="B11" s="8" t="s">
        <v>9</v>
      </c>
      <c r="C11" s="8"/>
      <c r="D11" s="135">
        <v>21.777999999999999</v>
      </c>
      <c r="E11" s="135">
        <v>15.919</v>
      </c>
      <c r="F11" s="135">
        <v>19.143999999999998</v>
      </c>
      <c r="G11" s="135">
        <v>17.225999999999999</v>
      </c>
      <c r="H11" s="135">
        <v>23.303999999999998</v>
      </c>
      <c r="I11" s="135">
        <v>29.93</v>
      </c>
      <c r="J11" s="135">
        <v>42.73</v>
      </c>
      <c r="K11" s="135">
        <v>46.265000000000001</v>
      </c>
      <c r="L11" s="135">
        <v>61.073999999999998</v>
      </c>
      <c r="M11" s="135">
        <v>75.457999999999998</v>
      </c>
      <c r="N11" s="135">
        <v>41.395000000000003</v>
      </c>
      <c r="O11" s="135">
        <v>46.878999999999998</v>
      </c>
      <c r="P11" s="135">
        <v>62.021999999999998</v>
      </c>
      <c r="Q11" s="135">
        <v>76.346999999999994</v>
      </c>
      <c r="R11" s="135">
        <v>82.632999999999996</v>
      </c>
      <c r="S11" s="135">
        <v>90.489000000000004</v>
      </c>
      <c r="T11" s="135">
        <v>92.620999999999995</v>
      </c>
      <c r="U11" s="135">
        <v>113.005</v>
      </c>
      <c r="V11" s="135">
        <v>115.63</v>
      </c>
    </row>
    <row r="12" spans="1:22">
      <c r="A12" s="24"/>
      <c r="B12" s="8" t="s">
        <v>15</v>
      </c>
      <c r="C12" s="8"/>
      <c r="D12" s="135">
        <v>10.612</v>
      </c>
      <c r="E12" s="135">
        <v>13.744999999999999</v>
      </c>
      <c r="F12" s="135">
        <v>11.706</v>
      </c>
      <c r="G12" s="135">
        <v>24.475999999999999</v>
      </c>
      <c r="H12" s="135">
        <v>22.538</v>
      </c>
      <c r="I12" s="135">
        <v>44.363</v>
      </c>
      <c r="J12" s="135">
        <v>61.72</v>
      </c>
      <c r="K12" s="135">
        <v>59.567</v>
      </c>
      <c r="L12" s="135">
        <v>73.953999999999994</v>
      </c>
      <c r="M12" s="135">
        <v>90.43</v>
      </c>
      <c r="N12" s="135">
        <v>61.83</v>
      </c>
      <c r="O12" s="135">
        <v>47.014000000000003</v>
      </c>
      <c r="P12" s="135">
        <v>111.749</v>
      </c>
      <c r="Q12" s="135">
        <v>102.51900000000001</v>
      </c>
      <c r="R12" s="135">
        <v>70.744</v>
      </c>
      <c r="S12" s="135">
        <v>52.338000000000001</v>
      </c>
      <c r="T12" s="135">
        <v>109.863</v>
      </c>
      <c r="U12" s="135">
        <v>57.83</v>
      </c>
      <c r="V12" s="135">
        <v>92.450999999999993</v>
      </c>
    </row>
    <row r="13" spans="1:22">
      <c r="A13" s="24"/>
      <c r="B13" s="84" t="s">
        <v>12</v>
      </c>
      <c r="C13" s="8"/>
      <c r="D13" s="135">
        <f>D14-D5-D6-D7-D8-D9-D10-D11-D12</f>
        <v>93.083000000000055</v>
      </c>
      <c r="E13" s="135">
        <f t="shared" ref="E13:V13" si="0">E14-E5-E6-E7-E8-E9-E10-E11-E12</f>
        <v>91.439000000000007</v>
      </c>
      <c r="F13" s="135">
        <f t="shared" si="0"/>
        <v>109.18899999999998</v>
      </c>
      <c r="G13" s="135">
        <f t="shared" si="0"/>
        <v>107.89599999999993</v>
      </c>
      <c r="H13" s="135">
        <f t="shared" si="0"/>
        <v>160.91100000000009</v>
      </c>
      <c r="I13" s="135">
        <f t="shared" si="0"/>
        <v>335.86299999999983</v>
      </c>
      <c r="J13" s="135">
        <f t="shared" si="0"/>
        <v>258.22799999999972</v>
      </c>
      <c r="K13" s="135">
        <f t="shared" si="0"/>
        <v>319.76899999999995</v>
      </c>
      <c r="L13" s="135">
        <f t="shared" si="0"/>
        <v>299.65099999999995</v>
      </c>
      <c r="M13" s="135">
        <f t="shared" si="0"/>
        <v>361.87100000000027</v>
      </c>
      <c r="N13" s="135">
        <f t="shared" si="0"/>
        <v>307.92599999999999</v>
      </c>
      <c r="O13" s="135">
        <f t="shared" si="0"/>
        <v>328.56700000000001</v>
      </c>
      <c r="P13" s="135">
        <f t="shared" si="0"/>
        <v>367.55799999999999</v>
      </c>
      <c r="Q13" s="135">
        <f t="shared" si="0"/>
        <v>404.05400000000077</v>
      </c>
      <c r="R13" s="135">
        <f t="shared" si="0"/>
        <v>550.42399999999941</v>
      </c>
      <c r="S13" s="135">
        <f t="shared" si="0"/>
        <v>420.11699999999979</v>
      </c>
      <c r="T13" s="135">
        <f t="shared" si="0"/>
        <v>668.07900000000018</v>
      </c>
      <c r="U13" s="135">
        <f t="shared" si="0"/>
        <v>545.72300000000018</v>
      </c>
      <c r="V13" s="135">
        <f t="shared" si="0"/>
        <v>632.52600000000041</v>
      </c>
    </row>
    <row r="14" spans="1:22">
      <c r="A14" s="24"/>
      <c r="B14" s="96" t="s">
        <v>29</v>
      </c>
      <c r="C14" s="96"/>
      <c r="D14" s="157">
        <v>1114.605</v>
      </c>
      <c r="E14" s="157">
        <v>1113.1559999999999</v>
      </c>
      <c r="F14" s="157">
        <v>945.02499999999998</v>
      </c>
      <c r="G14" s="157">
        <v>1087.2739999999999</v>
      </c>
      <c r="H14" s="157">
        <v>1286.0070000000001</v>
      </c>
      <c r="I14" s="157">
        <v>1895.9649999999999</v>
      </c>
      <c r="J14" s="157">
        <v>2015.444</v>
      </c>
      <c r="K14" s="157">
        <v>2422.7759999999998</v>
      </c>
      <c r="L14" s="157">
        <v>2957.4879999999998</v>
      </c>
      <c r="M14" s="157">
        <v>4678.2420000000002</v>
      </c>
      <c r="N14" s="157">
        <v>3336.395</v>
      </c>
      <c r="O14" s="157">
        <v>3824.4969999999998</v>
      </c>
      <c r="P14" s="157">
        <v>5931.4830000000002</v>
      </c>
      <c r="Q14" s="157">
        <v>5318.7640000000001</v>
      </c>
      <c r="R14" s="157">
        <v>5136.4780000000001</v>
      </c>
      <c r="S14" s="157">
        <v>5243.5339999999997</v>
      </c>
      <c r="T14" s="157">
        <v>5120.6400000000003</v>
      </c>
      <c r="U14" s="157">
        <v>5516.2420000000002</v>
      </c>
      <c r="V14" s="157">
        <v>6204.4750000000004</v>
      </c>
    </row>
    <row r="15" spans="1:22">
      <c r="A15" s="24"/>
      <c r="B15" s="91" t="s">
        <v>223</v>
      </c>
      <c r="C15" s="92" t="s">
        <v>215</v>
      </c>
      <c r="D15" s="158">
        <v>1363.799</v>
      </c>
      <c r="E15" s="158">
        <v>1556.13</v>
      </c>
      <c r="F15" s="158">
        <v>1585.35</v>
      </c>
      <c r="G15" s="158">
        <v>1620.0989999999999</v>
      </c>
      <c r="H15" s="158">
        <v>1513.9549999999999</v>
      </c>
      <c r="I15" s="158">
        <v>1917.221</v>
      </c>
      <c r="J15" s="158">
        <v>1984.049</v>
      </c>
      <c r="K15" s="158">
        <v>2467.9189999999999</v>
      </c>
      <c r="L15" s="158">
        <v>2691.386</v>
      </c>
      <c r="M15" s="158">
        <v>3267.9180000000001</v>
      </c>
      <c r="N15" s="158">
        <v>3192.5149999999999</v>
      </c>
      <c r="O15" s="158">
        <v>3363.6019999999999</v>
      </c>
      <c r="P15" s="158">
        <v>3925.6219999999998</v>
      </c>
      <c r="Q15" s="158">
        <v>3739.1120000000001</v>
      </c>
      <c r="R15" s="158">
        <v>4028.5680000000002</v>
      </c>
      <c r="S15" s="158">
        <v>4136.3999999999996</v>
      </c>
      <c r="T15" s="158">
        <v>4332.5990000000002</v>
      </c>
      <c r="U15" s="158">
        <v>4723.0929999999998</v>
      </c>
      <c r="V15" s="158">
        <v>5875.777</v>
      </c>
    </row>
    <row r="16" spans="1:22">
      <c r="A16" s="25" t="s">
        <v>85</v>
      </c>
      <c r="B16" s="8"/>
      <c r="C16" s="20"/>
      <c r="D16" s="137"/>
      <c r="E16" s="137"/>
      <c r="F16" s="137"/>
      <c r="G16" s="137"/>
      <c r="H16" s="137"/>
      <c r="I16" s="138"/>
      <c r="J16" s="137"/>
      <c r="K16" s="137"/>
      <c r="L16" s="137"/>
      <c r="M16" s="137"/>
      <c r="N16" s="136"/>
      <c r="O16" s="136"/>
      <c r="P16" s="136"/>
      <c r="Q16" s="136"/>
      <c r="R16" s="136"/>
      <c r="S16" s="136"/>
      <c r="T16" s="136"/>
      <c r="U16" s="136"/>
      <c r="V16" s="136"/>
    </row>
    <row r="17" spans="1:22">
      <c r="A17" s="24"/>
      <c r="B17" s="8" t="s">
        <v>231</v>
      </c>
      <c r="C17" s="20"/>
      <c r="D17" s="135">
        <v>112.639</v>
      </c>
      <c r="E17" s="135">
        <v>149.858</v>
      </c>
      <c r="F17" s="135">
        <v>146.411</v>
      </c>
      <c r="G17" s="135">
        <v>169.702</v>
      </c>
      <c r="H17" s="135">
        <v>215.226</v>
      </c>
      <c r="I17" s="135">
        <v>264.85899999999998</v>
      </c>
      <c r="J17" s="135">
        <v>349.85300000000001</v>
      </c>
      <c r="K17" s="135">
        <v>405.53300000000002</v>
      </c>
      <c r="L17" s="135">
        <v>408.71899999999999</v>
      </c>
      <c r="M17" s="135">
        <v>446.125</v>
      </c>
      <c r="N17" s="135">
        <v>369.76</v>
      </c>
      <c r="O17" s="135">
        <v>353.53699999999998</v>
      </c>
      <c r="P17" s="135">
        <v>388.73399999999998</v>
      </c>
      <c r="Q17" s="135">
        <v>391.56200000000001</v>
      </c>
      <c r="R17" s="135">
        <v>412.61099999999999</v>
      </c>
      <c r="S17" s="135">
        <v>397.50400000000002</v>
      </c>
      <c r="T17" s="135">
        <v>415.55099999999999</v>
      </c>
      <c r="U17" s="135">
        <v>432.49700000000001</v>
      </c>
      <c r="V17" s="135">
        <v>456.47</v>
      </c>
    </row>
    <row r="18" spans="1:22">
      <c r="A18" s="24"/>
      <c r="B18" s="8" t="s">
        <v>2</v>
      </c>
      <c r="C18" s="20"/>
      <c r="D18" s="135">
        <v>87.715000000000003</v>
      </c>
      <c r="E18" s="135">
        <v>57.332000000000001</v>
      </c>
      <c r="F18" s="135">
        <v>48.228999999999999</v>
      </c>
      <c r="G18" s="135">
        <v>65.415999999999997</v>
      </c>
      <c r="H18" s="135">
        <v>60.591999999999999</v>
      </c>
      <c r="I18" s="135">
        <v>76.888000000000005</v>
      </c>
      <c r="J18" s="135">
        <v>91.653999999999996</v>
      </c>
      <c r="K18" s="135">
        <v>171.583</v>
      </c>
      <c r="L18" s="135">
        <v>246.744</v>
      </c>
      <c r="M18" s="135">
        <v>566.51700000000005</v>
      </c>
      <c r="N18" s="135">
        <v>381.64499999999998</v>
      </c>
      <c r="O18" s="135">
        <v>401.63499999999999</v>
      </c>
      <c r="P18" s="135">
        <v>740.88699999999994</v>
      </c>
      <c r="Q18" s="135">
        <v>536.69299999999998</v>
      </c>
      <c r="R18" s="135">
        <v>406.84199999999998</v>
      </c>
      <c r="S18" s="135">
        <v>499.13499999999999</v>
      </c>
      <c r="T18" s="135">
        <v>389.68599999999998</v>
      </c>
      <c r="U18" s="135">
        <v>437.50700000000001</v>
      </c>
      <c r="V18" s="135">
        <v>431.803</v>
      </c>
    </row>
    <row r="19" spans="1:22">
      <c r="A19" s="24"/>
      <c r="B19" s="8" t="s">
        <v>44</v>
      </c>
      <c r="C19" s="20"/>
      <c r="D19" s="135">
        <v>34.185000000000002</v>
      </c>
      <c r="E19" s="135">
        <v>36.325000000000003</v>
      </c>
      <c r="F19" s="135">
        <v>34.435000000000002</v>
      </c>
      <c r="G19" s="135">
        <v>54.137</v>
      </c>
      <c r="H19" s="135">
        <v>64.585999999999999</v>
      </c>
      <c r="I19" s="135">
        <v>90.597999999999999</v>
      </c>
      <c r="J19" s="135">
        <v>106.45399999999999</v>
      </c>
      <c r="K19" s="135">
        <v>119.253</v>
      </c>
      <c r="L19" s="135">
        <v>118.884</v>
      </c>
      <c r="M19" s="135">
        <v>139.24799999999999</v>
      </c>
      <c r="N19" s="135">
        <v>125.07</v>
      </c>
      <c r="O19" s="135">
        <v>162.03100000000001</v>
      </c>
      <c r="P19" s="135">
        <v>137.24100000000001</v>
      </c>
      <c r="Q19" s="135">
        <v>136.66399999999999</v>
      </c>
      <c r="R19" s="135">
        <v>143.828</v>
      </c>
      <c r="S19" s="135">
        <v>251.26900000000001</v>
      </c>
      <c r="T19" s="135">
        <v>189.642</v>
      </c>
      <c r="U19" s="135">
        <v>357.15300000000002</v>
      </c>
      <c r="V19" s="135">
        <v>387.50599999999997</v>
      </c>
    </row>
    <row r="20" spans="1:22">
      <c r="A20" s="24"/>
      <c r="B20" s="8" t="s">
        <v>20</v>
      </c>
      <c r="C20" s="20"/>
      <c r="D20" s="135">
        <v>116.85899999999999</v>
      </c>
      <c r="E20" s="135">
        <v>128.72900000000001</v>
      </c>
      <c r="F20" s="135">
        <v>100.41200000000001</v>
      </c>
      <c r="G20" s="135">
        <v>94.311999999999998</v>
      </c>
      <c r="H20" s="135">
        <v>89.659000000000006</v>
      </c>
      <c r="I20" s="135">
        <v>145.773</v>
      </c>
      <c r="J20" s="135">
        <v>108.026</v>
      </c>
      <c r="K20" s="135">
        <v>122.181</v>
      </c>
      <c r="L20" s="135">
        <v>184.19300000000001</v>
      </c>
      <c r="M20" s="135">
        <v>267.76299999999998</v>
      </c>
      <c r="N20" s="135">
        <v>143.52699999999999</v>
      </c>
      <c r="O20" s="135">
        <v>237.99</v>
      </c>
      <c r="P20" s="135">
        <v>261.315</v>
      </c>
      <c r="Q20" s="135">
        <v>165.42500000000001</v>
      </c>
      <c r="R20" s="135">
        <v>149.22</v>
      </c>
      <c r="S20" s="135">
        <v>200.17099999999999</v>
      </c>
      <c r="T20" s="135">
        <v>163.36199999999999</v>
      </c>
      <c r="U20" s="135">
        <v>133.26400000000001</v>
      </c>
      <c r="V20" s="135">
        <v>156.16800000000001</v>
      </c>
    </row>
    <row r="21" spans="1:22">
      <c r="A21" s="24"/>
      <c r="B21" s="8" t="s">
        <v>3</v>
      </c>
      <c r="C21" s="20"/>
      <c r="D21" s="135">
        <v>39.463000000000001</v>
      </c>
      <c r="E21" s="135">
        <v>53.521999999999998</v>
      </c>
      <c r="F21" s="135">
        <v>14.706</v>
      </c>
      <c r="G21" s="135">
        <v>20.254999999999999</v>
      </c>
      <c r="H21" s="135">
        <v>12.923</v>
      </c>
      <c r="I21" s="135">
        <v>17.760999999999999</v>
      </c>
      <c r="J21" s="135">
        <v>46.738</v>
      </c>
      <c r="K21" s="135">
        <v>23.506</v>
      </c>
      <c r="L21" s="135">
        <v>46.691000000000003</v>
      </c>
      <c r="M21" s="135">
        <v>141.12100000000001</v>
      </c>
      <c r="N21" s="135">
        <v>103.786</v>
      </c>
      <c r="O21" s="135">
        <v>47.826000000000001</v>
      </c>
      <c r="P21" s="135">
        <v>209.886</v>
      </c>
      <c r="Q21" s="135">
        <v>93.218000000000004</v>
      </c>
      <c r="R21" s="135">
        <v>88.484999999999999</v>
      </c>
      <c r="S21" s="135">
        <v>120.27</v>
      </c>
      <c r="T21" s="135">
        <v>107.514</v>
      </c>
      <c r="U21" s="135">
        <v>127.11499999999999</v>
      </c>
      <c r="V21" s="135">
        <v>113.206</v>
      </c>
    </row>
    <row r="22" spans="1:22">
      <c r="A22" s="24"/>
      <c r="B22" s="8" t="s">
        <v>15</v>
      </c>
      <c r="C22" s="20"/>
      <c r="D22" s="135">
        <v>6.2830000000000004</v>
      </c>
      <c r="E22" s="135">
        <v>12.885999999999999</v>
      </c>
      <c r="F22" s="135">
        <v>11.294</v>
      </c>
      <c r="G22" s="135">
        <v>23.878</v>
      </c>
      <c r="H22" s="135">
        <v>19.966999999999999</v>
      </c>
      <c r="I22" s="135">
        <v>39.679000000000002</v>
      </c>
      <c r="J22" s="135">
        <v>52.338000000000001</v>
      </c>
      <c r="K22" s="135">
        <v>52.070999999999998</v>
      </c>
      <c r="L22" s="135">
        <v>68.891999999999996</v>
      </c>
      <c r="M22" s="135">
        <v>72.591999999999999</v>
      </c>
      <c r="N22" s="135">
        <v>53.256</v>
      </c>
      <c r="O22" s="135">
        <v>40.898000000000003</v>
      </c>
      <c r="P22" s="135">
        <v>96.825000000000003</v>
      </c>
      <c r="Q22" s="135">
        <v>86.111999999999995</v>
      </c>
      <c r="R22" s="135">
        <v>56.774999999999999</v>
      </c>
      <c r="S22" s="135">
        <v>34.371000000000002</v>
      </c>
      <c r="T22" s="135">
        <v>93.5</v>
      </c>
      <c r="U22" s="135">
        <v>51.826000000000001</v>
      </c>
      <c r="V22" s="135">
        <v>86.820999999999998</v>
      </c>
    </row>
    <row r="23" spans="1:22">
      <c r="A23" s="24"/>
      <c r="B23" s="8" t="s">
        <v>45</v>
      </c>
      <c r="C23" s="20"/>
      <c r="D23" s="135">
        <v>3.7050000000000001</v>
      </c>
      <c r="E23" s="135">
        <v>8.0850000000000009</v>
      </c>
      <c r="F23" s="135">
        <v>7.1909999999999998</v>
      </c>
      <c r="G23" s="135">
        <v>2.476</v>
      </c>
      <c r="H23" s="135">
        <v>3.9590000000000001</v>
      </c>
      <c r="I23" s="135">
        <v>32.749000000000002</v>
      </c>
      <c r="J23" s="135">
        <v>17.831</v>
      </c>
      <c r="K23" s="135">
        <v>45.780999999999999</v>
      </c>
      <c r="L23" s="135">
        <v>48.426000000000002</v>
      </c>
      <c r="M23" s="135">
        <v>69.911000000000001</v>
      </c>
      <c r="N23" s="135">
        <v>72.619</v>
      </c>
      <c r="O23" s="135">
        <v>56.640999999999998</v>
      </c>
      <c r="P23" s="135">
        <v>54.279000000000003</v>
      </c>
      <c r="Q23" s="135">
        <v>65.414000000000001</v>
      </c>
      <c r="R23" s="135">
        <v>77.808999999999997</v>
      </c>
      <c r="S23" s="135">
        <v>34.655999999999999</v>
      </c>
      <c r="T23" s="135">
        <v>147.26</v>
      </c>
      <c r="U23" s="135">
        <v>65.730999999999995</v>
      </c>
      <c r="V23" s="135">
        <v>48.268000000000001</v>
      </c>
    </row>
    <row r="24" spans="1:22">
      <c r="A24" s="24"/>
      <c r="B24" s="84" t="s">
        <v>12</v>
      </c>
      <c r="C24" s="8"/>
      <c r="D24" s="135">
        <f>D25-D17-D18-D19-D20-D21-D22-D23</f>
        <v>48.102000000000011</v>
      </c>
      <c r="E24" s="135">
        <f t="shared" ref="E24:V24" si="1">E25-E17-E18-E19-E20-E21-E22-E23</f>
        <v>29.917999999999971</v>
      </c>
      <c r="F24" s="135">
        <f t="shared" si="1"/>
        <v>45.649000000000001</v>
      </c>
      <c r="G24" s="135">
        <f t="shared" si="1"/>
        <v>52.876000000000033</v>
      </c>
      <c r="H24" s="135">
        <f t="shared" si="1"/>
        <v>69.871999999999986</v>
      </c>
      <c r="I24" s="135">
        <f t="shared" si="1"/>
        <v>192.19300000000004</v>
      </c>
      <c r="J24" s="135">
        <f t="shared" si="1"/>
        <v>124.66800000000005</v>
      </c>
      <c r="K24" s="135">
        <f t="shared" si="1"/>
        <v>139.91399999999993</v>
      </c>
      <c r="L24" s="135">
        <f t="shared" si="1"/>
        <v>143.77999999999986</v>
      </c>
      <c r="M24" s="135">
        <f t="shared" si="1"/>
        <v>150.55099999999987</v>
      </c>
      <c r="N24" s="135">
        <f t="shared" si="1"/>
        <v>97.196999999999946</v>
      </c>
      <c r="O24" s="135">
        <f t="shared" si="1"/>
        <v>117.60799999999992</v>
      </c>
      <c r="P24" s="135">
        <f t="shared" si="1"/>
        <v>120.89900000000017</v>
      </c>
      <c r="Q24" s="135">
        <f t="shared" si="1"/>
        <v>124.61399999999988</v>
      </c>
      <c r="R24" s="135">
        <f t="shared" si="1"/>
        <v>208.26200000000003</v>
      </c>
      <c r="S24" s="135">
        <f t="shared" si="1"/>
        <v>170.27100000000004</v>
      </c>
      <c r="T24" s="135">
        <f t="shared" si="1"/>
        <v>234.8570000000002</v>
      </c>
      <c r="U24" s="135">
        <f t="shared" si="1"/>
        <v>161.23799999999974</v>
      </c>
      <c r="V24" s="135">
        <f t="shared" si="1"/>
        <v>199.63399999999996</v>
      </c>
    </row>
    <row r="25" spans="1:22" ht="12.75" customHeight="1">
      <c r="A25" s="24"/>
      <c r="B25" s="96" t="s">
        <v>29</v>
      </c>
      <c r="C25" s="96"/>
      <c r="D25" s="157">
        <v>448.95100000000002</v>
      </c>
      <c r="E25" s="157">
        <v>476.65499999999997</v>
      </c>
      <c r="F25" s="157">
        <v>408.327</v>
      </c>
      <c r="G25" s="157">
        <v>483.05200000000002</v>
      </c>
      <c r="H25" s="157">
        <v>536.78399999999999</v>
      </c>
      <c r="I25" s="157">
        <v>860.5</v>
      </c>
      <c r="J25" s="157">
        <v>897.56200000000001</v>
      </c>
      <c r="K25" s="157">
        <v>1079.8219999999999</v>
      </c>
      <c r="L25" s="157">
        <v>1266.329</v>
      </c>
      <c r="M25" s="157">
        <v>1853.828</v>
      </c>
      <c r="N25" s="157">
        <v>1346.86</v>
      </c>
      <c r="O25" s="157">
        <v>1418.1659999999999</v>
      </c>
      <c r="P25" s="157">
        <v>2010.066</v>
      </c>
      <c r="Q25" s="157">
        <v>1599.702</v>
      </c>
      <c r="R25" s="157">
        <v>1543.8320000000001</v>
      </c>
      <c r="S25" s="157">
        <v>1707.6469999999999</v>
      </c>
      <c r="T25" s="157">
        <v>1741.3720000000001</v>
      </c>
      <c r="U25" s="157">
        <v>1766.3309999999999</v>
      </c>
      <c r="V25" s="157">
        <v>1879.876</v>
      </c>
    </row>
    <row r="26" spans="1:22">
      <c r="A26" s="24"/>
      <c r="B26" s="91" t="s">
        <v>223</v>
      </c>
      <c r="C26" s="92" t="s">
        <v>215</v>
      </c>
      <c r="D26" s="158">
        <v>508.77350000000001</v>
      </c>
      <c r="E26" s="158">
        <v>640.93269999999995</v>
      </c>
      <c r="F26" s="158">
        <v>652.88130000000001</v>
      </c>
      <c r="G26" s="158">
        <v>651.73609999999996</v>
      </c>
      <c r="H26" s="158">
        <v>552.5992</v>
      </c>
      <c r="I26" s="158">
        <v>786.35590000000002</v>
      </c>
      <c r="J26" s="158">
        <v>693.36249999999995</v>
      </c>
      <c r="K26" s="158">
        <v>855.23709999999994</v>
      </c>
      <c r="L26" s="158">
        <v>899.31439999999998</v>
      </c>
      <c r="M26" s="158">
        <v>1098.492</v>
      </c>
      <c r="N26" s="158">
        <v>1017.218</v>
      </c>
      <c r="O26" s="158">
        <v>1030.393</v>
      </c>
      <c r="P26" s="158">
        <v>1143.893</v>
      </c>
      <c r="Q26" s="158">
        <v>936.50380000000007</v>
      </c>
      <c r="R26" s="158">
        <v>927.99059999999997</v>
      </c>
      <c r="S26" s="158">
        <v>1116.749</v>
      </c>
      <c r="T26" s="158">
        <v>1091.4549999999999</v>
      </c>
      <c r="U26" s="158">
        <v>1066.741</v>
      </c>
      <c r="V26" s="158">
        <v>1005.302</v>
      </c>
    </row>
    <row r="27" spans="1:22">
      <c r="A27" s="95" t="s">
        <v>238</v>
      </c>
      <c r="B27" s="8"/>
      <c r="C27" s="18"/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6"/>
      <c r="O27" s="136"/>
      <c r="P27" s="136"/>
      <c r="Q27" s="136"/>
      <c r="R27" s="136"/>
      <c r="S27" s="136"/>
      <c r="T27" s="136"/>
      <c r="U27" s="136"/>
      <c r="V27" s="136"/>
    </row>
    <row r="28" spans="1:22">
      <c r="A28" s="24"/>
      <c r="B28" s="8" t="s">
        <v>3</v>
      </c>
      <c r="C28" s="18"/>
      <c r="D28" s="135">
        <v>44.192</v>
      </c>
      <c r="E28" s="135">
        <v>39.244</v>
      </c>
      <c r="F28" s="135">
        <v>7.8289999999999997</v>
      </c>
      <c r="G28" s="135">
        <v>14.858000000000001</v>
      </c>
      <c r="H28" s="135">
        <v>11.788</v>
      </c>
      <c r="I28" s="135">
        <v>32.79</v>
      </c>
      <c r="J28" s="135">
        <v>49.042999999999999</v>
      </c>
      <c r="K28" s="135">
        <v>71.546000000000006</v>
      </c>
      <c r="L28" s="135">
        <v>55.134999999999998</v>
      </c>
      <c r="M28" s="135">
        <v>98.59</v>
      </c>
      <c r="N28" s="135">
        <v>81.009</v>
      </c>
      <c r="O28" s="135">
        <v>57.829000000000001</v>
      </c>
      <c r="P28" s="135">
        <v>150.90700000000001</v>
      </c>
      <c r="Q28" s="135">
        <v>98.328000000000003</v>
      </c>
      <c r="R28" s="135">
        <v>367.42599999999999</v>
      </c>
      <c r="S28" s="135">
        <v>543.31700000000001</v>
      </c>
      <c r="T28" s="135">
        <v>553.375</v>
      </c>
      <c r="U28" s="135">
        <v>778.25099999999998</v>
      </c>
      <c r="V28" s="135">
        <v>1160.52</v>
      </c>
    </row>
    <row r="29" spans="1:22">
      <c r="A29" s="24"/>
      <c r="B29" s="8" t="s">
        <v>25</v>
      </c>
      <c r="C29" s="18"/>
      <c r="D29" s="135">
        <v>170.89</v>
      </c>
      <c r="E29" s="135">
        <v>117.182</v>
      </c>
      <c r="F29" s="135">
        <v>101.021</v>
      </c>
      <c r="G29" s="135">
        <v>119.039</v>
      </c>
      <c r="H29" s="135">
        <v>164.57300000000001</v>
      </c>
      <c r="I29" s="135">
        <v>238.49700000000001</v>
      </c>
      <c r="J29" s="135">
        <v>290.685</v>
      </c>
      <c r="K29" s="135">
        <v>389.07400000000001</v>
      </c>
      <c r="L29" s="135">
        <v>659.12599999999998</v>
      </c>
      <c r="M29" s="135">
        <v>1188.1179999999999</v>
      </c>
      <c r="N29" s="135">
        <v>817.87</v>
      </c>
      <c r="O29" s="135">
        <v>1042.846</v>
      </c>
      <c r="P29" s="135">
        <v>1647.27</v>
      </c>
      <c r="Q29" s="135">
        <v>1318.4079999999999</v>
      </c>
      <c r="R29" s="135">
        <v>1012.9640000000001</v>
      </c>
      <c r="S29" s="135">
        <v>850.97799999999995</v>
      </c>
      <c r="T29" s="135">
        <v>628.44000000000005</v>
      </c>
      <c r="U29" s="135">
        <v>546.38199999999995</v>
      </c>
      <c r="V29" s="135">
        <v>454.61799999999999</v>
      </c>
    </row>
    <row r="30" spans="1:22">
      <c r="A30" s="24"/>
      <c r="B30" s="8" t="s">
        <v>20</v>
      </c>
      <c r="C30" s="18"/>
      <c r="D30" s="135">
        <v>50.645000000000003</v>
      </c>
      <c r="E30" s="135">
        <v>60.481999999999999</v>
      </c>
      <c r="F30" s="135">
        <v>42.84</v>
      </c>
      <c r="G30" s="135">
        <v>43.396999999999998</v>
      </c>
      <c r="H30" s="135">
        <v>45.719000000000001</v>
      </c>
      <c r="I30" s="135">
        <v>56.058999999999997</v>
      </c>
      <c r="J30" s="135">
        <v>83.194999999999993</v>
      </c>
      <c r="K30" s="135">
        <v>98.828000000000003</v>
      </c>
      <c r="L30" s="135">
        <v>129.71100000000001</v>
      </c>
      <c r="M30" s="135">
        <v>202.12100000000001</v>
      </c>
      <c r="N30" s="135">
        <v>121.45699999999999</v>
      </c>
      <c r="O30" s="135">
        <v>207.81899999999999</v>
      </c>
      <c r="P30" s="135">
        <v>341.66300000000001</v>
      </c>
      <c r="Q30" s="135">
        <v>366.053</v>
      </c>
      <c r="R30" s="135">
        <v>306.714</v>
      </c>
      <c r="S30" s="135">
        <v>347.69600000000003</v>
      </c>
      <c r="T30" s="135">
        <v>368.47199999999998</v>
      </c>
      <c r="U30" s="135">
        <v>364.36599999999999</v>
      </c>
      <c r="V30" s="135">
        <v>399.19600000000003</v>
      </c>
    </row>
    <row r="31" spans="1:22">
      <c r="A31" s="24"/>
      <c r="B31" s="8" t="s">
        <v>44</v>
      </c>
      <c r="C31" s="18"/>
      <c r="D31" s="135">
        <v>21.925000000000001</v>
      </c>
      <c r="E31" s="135">
        <v>26.974</v>
      </c>
      <c r="F31" s="135">
        <v>20.504999999999999</v>
      </c>
      <c r="G31" s="135">
        <v>29.763000000000002</v>
      </c>
      <c r="H31" s="135">
        <v>30.88</v>
      </c>
      <c r="I31" s="135">
        <v>33.706000000000003</v>
      </c>
      <c r="J31" s="135">
        <v>43.05</v>
      </c>
      <c r="K31" s="135">
        <v>57.030999999999999</v>
      </c>
      <c r="L31" s="135">
        <v>46.631999999999998</v>
      </c>
      <c r="M31" s="135">
        <v>54.999000000000002</v>
      </c>
      <c r="N31" s="135">
        <v>39.457000000000001</v>
      </c>
      <c r="O31" s="135">
        <v>43.841000000000001</v>
      </c>
      <c r="P31" s="135">
        <v>55.341999999999999</v>
      </c>
      <c r="Q31" s="135">
        <v>86.397999999999996</v>
      </c>
      <c r="R31" s="135">
        <v>75.402000000000001</v>
      </c>
      <c r="S31" s="135">
        <v>164.399</v>
      </c>
      <c r="T31" s="135">
        <v>140.04300000000001</v>
      </c>
      <c r="U31" s="135">
        <v>162.77000000000001</v>
      </c>
      <c r="V31" s="135">
        <v>167.91499999999999</v>
      </c>
    </row>
    <row r="32" spans="1:22">
      <c r="A32" s="24"/>
      <c r="B32" s="8" t="s">
        <v>2</v>
      </c>
      <c r="C32" s="18"/>
      <c r="D32" s="135">
        <v>182.374</v>
      </c>
      <c r="E32" s="135">
        <v>153.078</v>
      </c>
      <c r="F32" s="135">
        <v>152.941</v>
      </c>
      <c r="G32" s="135">
        <v>21.585000000000001</v>
      </c>
      <c r="H32" s="135">
        <v>26.954000000000001</v>
      </c>
      <c r="I32" s="135">
        <v>25.952999999999999</v>
      </c>
      <c r="J32" s="135">
        <v>21.678000000000001</v>
      </c>
      <c r="K32" s="135">
        <v>21.666</v>
      </c>
      <c r="L32" s="135">
        <v>24.667999999999999</v>
      </c>
      <c r="M32" s="135">
        <v>47.767000000000003</v>
      </c>
      <c r="N32" s="135">
        <v>33.911999999999999</v>
      </c>
      <c r="O32" s="135">
        <v>45.125</v>
      </c>
      <c r="P32" s="135">
        <v>101.504</v>
      </c>
      <c r="Q32" s="135">
        <v>88.876999999999995</v>
      </c>
      <c r="R32" s="135">
        <v>108.93</v>
      </c>
      <c r="S32" s="135">
        <v>73.125</v>
      </c>
      <c r="T32" s="135">
        <v>77.66</v>
      </c>
      <c r="U32" s="135">
        <v>94.686999999999998</v>
      </c>
      <c r="V32" s="135">
        <v>117.215</v>
      </c>
    </row>
    <row r="33" spans="1:22">
      <c r="A33" s="24"/>
      <c r="B33" s="8" t="s">
        <v>231</v>
      </c>
      <c r="C33" s="18"/>
      <c r="D33" s="135">
        <v>117.328</v>
      </c>
      <c r="E33" s="135">
        <v>160.667</v>
      </c>
      <c r="F33" s="135">
        <v>127.33799999999999</v>
      </c>
      <c r="G33" s="135">
        <v>146.22499999999999</v>
      </c>
      <c r="H33" s="135">
        <v>147.73099999999999</v>
      </c>
      <c r="I33" s="135">
        <v>217.03</v>
      </c>
      <c r="J33" s="135">
        <v>212.417</v>
      </c>
      <c r="K33" s="135">
        <v>214.51300000000001</v>
      </c>
      <c r="L33" s="135">
        <v>167.11199999999999</v>
      </c>
      <c r="M33" s="135">
        <v>173.07599999999999</v>
      </c>
      <c r="N33" s="135">
        <v>147.75899999999999</v>
      </c>
      <c r="O33" s="135">
        <v>126.151</v>
      </c>
      <c r="P33" s="135">
        <v>121.408</v>
      </c>
      <c r="Q33" s="135">
        <v>125.27800000000001</v>
      </c>
      <c r="R33" s="135">
        <v>131.23400000000001</v>
      </c>
      <c r="S33" s="135">
        <v>128.17599999999999</v>
      </c>
      <c r="T33" s="135">
        <v>99.415999999999997</v>
      </c>
      <c r="U33" s="135">
        <v>117.383</v>
      </c>
      <c r="V33" s="135">
        <v>108.131</v>
      </c>
    </row>
    <row r="34" spans="1:22">
      <c r="A34" s="24"/>
      <c r="B34" s="84" t="s">
        <v>12</v>
      </c>
      <c r="C34" s="8"/>
      <c r="D34" s="135">
        <f>D35-D33-D32-D31-D30-D29-D28</f>
        <v>33.301999999999943</v>
      </c>
      <c r="E34" s="135">
        <f t="shared" ref="E34:V34" si="2">E35-E33-E32-E31-E30-E29-E28</f>
        <v>24.940000000000012</v>
      </c>
      <c r="F34" s="135">
        <f t="shared" si="2"/>
        <v>27.378999999999984</v>
      </c>
      <c r="G34" s="135">
        <f t="shared" si="2"/>
        <v>27.238999999999994</v>
      </c>
      <c r="H34" s="135">
        <f t="shared" si="2"/>
        <v>47.189999999999984</v>
      </c>
      <c r="I34" s="135">
        <f t="shared" si="2"/>
        <v>60.445000000000071</v>
      </c>
      <c r="J34" s="135">
        <f t="shared" si="2"/>
        <v>72.063999999999908</v>
      </c>
      <c r="K34" s="135">
        <f t="shared" si="2"/>
        <v>88.857999999999933</v>
      </c>
      <c r="L34" s="135">
        <f t="shared" si="2"/>
        <v>100.42200000000014</v>
      </c>
      <c r="M34" s="135">
        <f t="shared" si="2"/>
        <v>133.77499999999978</v>
      </c>
      <c r="N34" s="135">
        <f t="shared" si="2"/>
        <v>94.325999999999809</v>
      </c>
      <c r="O34" s="135">
        <f t="shared" si="2"/>
        <v>98.630000000000052</v>
      </c>
      <c r="P34" s="135">
        <f t="shared" si="2"/>
        <v>145.58900000000008</v>
      </c>
      <c r="Q34" s="135">
        <f t="shared" si="2"/>
        <v>159.56900000000039</v>
      </c>
      <c r="R34" s="135">
        <f t="shared" si="2"/>
        <v>211.83300000000014</v>
      </c>
      <c r="S34" s="135">
        <f t="shared" si="2"/>
        <v>124.53100000000052</v>
      </c>
      <c r="T34" s="135">
        <f t="shared" si="2"/>
        <v>174.88599999999974</v>
      </c>
      <c r="U34" s="135">
        <f t="shared" si="2"/>
        <v>174.21600000000024</v>
      </c>
      <c r="V34" s="135">
        <f t="shared" si="2"/>
        <v>218.25800000000027</v>
      </c>
    </row>
    <row r="35" spans="1:22">
      <c r="A35" s="24"/>
      <c r="B35" s="96" t="s">
        <v>29</v>
      </c>
      <c r="C35" s="96"/>
      <c r="D35" s="157">
        <v>620.65599999999995</v>
      </c>
      <c r="E35" s="157">
        <v>582.56700000000001</v>
      </c>
      <c r="F35" s="157">
        <v>479.85300000000001</v>
      </c>
      <c r="G35" s="157">
        <v>402.10599999999999</v>
      </c>
      <c r="H35" s="157">
        <v>474.83499999999998</v>
      </c>
      <c r="I35" s="157">
        <v>664.48</v>
      </c>
      <c r="J35" s="157">
        <v>772.13199999999995</v>
      </c>
      <c r="K35" s="157">
        <v>941.51599999999996</v>
      </c>
      <c r="L35" s="157">
        <v>1182.806</v>
      </c>
      <c r="M35" s="157">
        <v>1898.4459999999999</v>
      </c>
      <c r="N35" s="157">
        <v>1335.79</v>
      </c>
      <c r="O35" s="157">
        <v>1622.241</v>
      </c>
      <c r="P35" s="157">
        <v>2563.683</v>
      </c>
      <c r="Q35" s="157">
        <v>2242.9110000000001</v>
      </c>
      <c r="R35" s="157">
        <v>2214.5030000000002</v>
      </c>
      <c r="S35" s="157">
        <v>2232.2220000000002</v>
      </c>
      <c r="T35" s="157">
        <v>2042.2919999999999</v>
      </c>
      <c r="U35" s="157">
        <v>2238.0549999999998</v>
      </c>
      <c r="V35" s="157">
        <v>2625.8530000000001</v>
      </c>
    </row>
    <row r="36" spans="1:22">
      <c r="A36" s="24"/>
      <c r="B36" s="91" t="s">
        <v>223</v>
      </c>
      <c r="C36" s="92" t="s">
        <v>215</v>
      </c>
      <c r="D36" s="158">
        <v>843.13850000000002</v>
      </c>
      <c r="E36" s="158">
        <v>898.64609999999993</v>
      </c>
      <c r="F36" s="158">
        <v>914.49719999999991</v>
      </c>
      <c r="G36" s="158">
        <v>680.28359999999998</v>
      </c>
      <c r="H36" s="158">
        <v>663.96140000000003</v>
      </c>
      <c r="I36" s="158">
        <v>754.70309999999995</v>
      </c>
      <c r="J36" s="158">
        <v>940.58699999999999</v>
      </c>
      <c r="K36" s="158">
        <v>1208.3140000000001</v>
      </c>
      <c r="L36" s="158">
        <v>1337.982</v>
      </c>
      <c r="M36" s="158">
        <v>1554.3</v>
      </c>
      <c r="N36" s="158">
        <v>1561.126</v>
      </c>
      <c r="O36" s="158">
        <v>1620.2819999999999</v>
      </c>
      <c r="P36" s="158">
        <v>1809.921</v>
      </c>
      <c r="Q36" s="158">
        <v>1752.39</v>
      </c>
      <c r="R36" s="158">
        <v>2118.0830000000001</v>
      </c>
      <c r="S36" s="158">
        <v>1955.577</v>
      </c>
      <c r="T36" s="158">
        <v>2004.1410000000001</v>
      </c>
      <c r="U36" s="158">
        <v>2195.299</v>
      </c>
      <c r="V36" s="158">
        <v>3316.3560000000002</v>
      </c>
    </row>
    <row r="37" spans="1:22">
      <c r="A37" s="25" t="s">
        <v>51</v>
      </c>
      <c r="B37" s="8"/>
      <c r="C37" s="18"/>
      <c r="D37" s="135"/>
      <c r="E37" s="135"/>
      <c r="F37" s="135"/>
      <c r="G37" s="135"/>
      <c r="H37" s="135"/>
      <c r="I37" s="135"/>
      <c r="J37" s="135"/>
      <c r="K37" s="135"/>
      <c r="L37" s="135"/>
      <c r="M37" s="135"/>
      <c r="N37" s="136"/>
      <c r="O37" s="136"/>
      <c r="P37" s="136"/>
      <c r="Q37" s="136"/>
      <c r="R37" s="136"/>
      <c r="S37" s="136"/>
      <c r="T37" s="136"/>
      <c r="U37" s="136"/>
      <c r="V37" s="136"/>
    </row>
    <row r="38" spans="1:22">
      <c r="A38" s="24"/>
      <c r="B38" s="8" t="s">
        <v>231</v>
      </c>
      <c r="C38" s="18"/>
      <c r="D38" s="135">
        <v>229.92599999999999</v>
      </c>
      <c r="E38" s="135">
        <v>310.51400000000001</v>
      </c>
      <c r="F38" s="135">
        <v>273.596</v>
      </c>
      <c r="G38" s="135">
        <v>315.83699999999999</v>
      </c>
      <c r="H38" s="135">
        <v>361.71600000000001</v>
      </c>
      <c r="I38" s="135">
        <v>480.298</v>
      </c>
      <c r="J38" s="135">
        <v>561.00699999999995</v>
      </c>
      <c r="K38" s="135">
        <v>618.60699999999997</v>
      </c>
      <c r="L38" s="135">
        <v>575.38</v>
      </c>
      <c r="M38" s="135">
        <v>618.89400000000001</v>
      </c>
      <c r="N38" s="135">
        <v>517.30499999999995</v>
      </c>
      <c r="O38" s="135">
        <v>478.06200000000001</v>
      </c>
      <c r="P38" s="135">
        <v>504.09100000000001</v>
      </c>
      <c r="Q38" s="135">
        <v>514.08199999999999</v>
      </c>
      <c r="R38" s="135">
        <v>540.00400000000002</v>
      </c>
      <c r="S38" s="135">
        <v>522.31799999999998</v>
      </c>
      <c r="T38" s="135">
        <v>510.93400000000003</v>
      </c>
      <c r="U38" s="135">
        <v>547.63400000000001</v>
      </c>
      <c r="V38" s="135">
        <v>561.94000000000005</v>
      </c>
    </row>
    <row r="39" spans="1:22">
      <c r="A39" s="24"/>
      <c r="B39" s="8" t="s">
        <v>44</v>
      </c>
      <c r="C39" s="18"/>
      <c r="D39" s="135">
        <v>55.991</v>
      </c>
      <c r="E39" s="135">
        <v>63.174999999999997</v>
      </c>
      <c r="F39" s="135">
        <v>54.744</v>
      </c>
      <c r="G39" s="135">
        <v>83.564999999999998</v>
      </c>
      <c r="H39" s="135">
        <v>95.09</v>
      </c>
      <c r="I39" s="135">
        <v>123.97499999999999</v>
      </c>
      <c r="J39" s="135">
        <v>148.70099999999999</v>
      </c>
      <c r="K39" s="135">
        <v>175.27699999999999</v>
      </c>
      <c r="L39" s="135">
        <v>163.94200000000001</v>
      </c>
      <c r="M39" s="135">
        <v>192.14599999999999</v>
      </c>
      <c r="N39" s="135">
        <v>164.048</v>
      </c>
      <c r="O39" s="135">
        <v>205.108</v>
      </c>
      <c r="P39" s="135">
        <v>191.03200000000001</v>
      </c>
      <c r="Q39" s="135">
        <v>220.53800000000001</v>
      </c>
      <c r="R39" s="135">
        <v>216.80500000000001</v>
      </c>
      <c r="S39" s="135">
        <v>412.33199999999999</v>
      </c>
      <c r="T39" s="135">
        <v>323.35199999999998</v>
      </c>
      <c r="U39" s="135">
        <v>511.536</v>
      </c>
      <c r="V39" s="135">
        <v>547.827</v>
      </c>
    </row>
    <row r="40" spans="1:22">
      <c r="A40" s="24"/>
      <c r="B40" s="8" t="s">
        <v>15</v>
      </c>
      <c r="C40" s="18"/>
      <c r="D40" s="135">
        <v>1.885</v>
      </c>
      <c r="E40" s="135">
        <v>2.4460000000000002</v>
      </c>
      <c r="F40" s="135">
        <v>1.573</v>
      </c>
      <c r="G40" s="135">
        <v>2.1890000000000001</v>
      </c>
      <c r="H40" s="135">
        <v>5.4989999999999997</v>
      </c>
      <c r="I40" s="135">
        <v>3.6219999999999999</v>
      </c>
      <c r="J40" s="135">
        <v>22.097999999999999</v>
      </c>
      <c r="K40" s="135">
        <v>23.321000000000002</v>
      </c>
      <c r="L40" s="135">
        <v>30.167000000000002</v>
      </c>
      <c r="M40" s="135">
        <v>23.047000000000001</v>
      </c>
      <c r="N40" s="135">
        <v>27.027000000000001</v>
      </c>
      <c r="O40" s="135">
        <v>10.375</v>
      </c>
      <c r="P40" s="135">
        <v>32.378</v>
      </c>
      <c r="Q40" s="135">
        <v>14.202999999999999</v>
      </c>
      <c r="R40" s="135">
        <v>31.849</v>
      </c>
      <c r="S40" s="135">
        <v>13.939</v>
      </c>
      <c r="T40" s="135">
        <v>37.185000000000002</v>
      </c>
      <c r="U40" s="135">
        <v>19.065999999999999</v>
      </c>
      <c r="V40" s="135">
        <v>63.881</v>
      </c>
    </row>
    <row r="41" spans="1:22">
      <c r="A41" s="24"/>
      <c r="B41" s="8" t="s">
        <v>27</v>
      </c>
      <c r="C41" s="18"/>
      <c r="D41" s="135">
        <v>27.646000000000001</v>
      </c>
      <c r="E41" s="135">
        <v>10.994</v>
      </c>
      <c r="F41" s="135">
        <v>21.951000000000001</v>
      </c>
      <c r="G41" s="135">
        <v>11.96</v>
      </c>
      <c r="H41" s="135">
        <v>28.486000000000001</v>
      </c>
      <c r="I41" s="135">
        <v>27.69</v>
      </c>
      <c r="J41" s="135">
        <v>55.624000000000002</v>
      </c>
      <c r="K41" s="135">
        <v>41.411000000000001</v>
      </c>
      <c r="L41" s="135">
        <v>41.753</v>
      </c>
      <c r="M41" s="135">
        <v>13.340999999999999</v>
      </c>
      <c r="N41" s="135">
        <v>23.018000000000001</v>
      </c>
      <c r="O41" s="135">
        <v>19.053000000000001</v>
      </c>
      <c r="P41" s="135">
        <v>4.3780000000000001</v>
      </c>
      <c r="Q41" s="135">
        <v>13.234999999999999</v>
      </c>
      <c r="R41" s="135">
        <v>97.043000000000006</v>
      </c>
      <c r="S41" s="135">
        <v>14.06</v>
      </c>
      <c r="T41" s="135">
        <v>14.362</v>
      </c>
      <c r="U41" s="135">
        <v>19.831</v>
      </c>
      <c r="V41" s="135">
        <v>63.1</v>
      </c>
    </row>
    <row r="42" spans="1:22">
      <c r="A42" s="24"/>
      <c r="B42" s="8" t="s">
        <v>45</v>
      </c>
      <c r="C42" s="18"/>
      <c r="D42" s="135">
        <v>4.0759999999999996</v>
      </c>
      <c r="E42" s="135">
        <v>9.4640000000000004</v>
      </c>
      <c r="F42" s="135">
        <v>8.8780000000000001</v>
      </c>
      <c r="G42" s="135">
        <v>2.8929999999999998</v>
      </c>
      <c r="H42" s="135">
        <v>4.1479999999999997</v>
      </c>
      <c r="I42" s="135">
        <v>39.29</v>
      </c>
      <c r="J42" s="135">
        <v>20.404</v>
      </c>
      <c r="K42" s="135">
        <v>56.107999999999997</v>
      </c>
      <c r="L42" s="135">
        <v>65.730999999999995</v>
      </c>
      <c r="M42" s="135">
        <v>96.850999999999999</v>
      </c>
      <c r="N42" s="135">
        <v>97.128</v>
      </c>
      <c r="O42" s="135">
        <v>79.989000000000004</v>
      </c>
      <c r="P42" s="135">
        <v>73.578999999999994</v>
      </c>
      <c r="Q42" s="135">
        <v>100.672</v>
      </c>
      <c r="R42" s="135">
        <v>106.46599999999999</v>
      </c>
      <c r="S42" s="135">
        <v>48.353999999999999</v>
      </c>
      <c r="T42" s="135">
        <v>185.20500000000001</v>
      </c>
      <c r="U42" s="135">
        <v>76.22</v>
      </c>
      <c r="V42" s="135">
        <v>61.936999999999998</v>
      </c>
    </row>
    <row r="43" spans="1:22">
      <c r="A43" s="24"/>
      <c r="B43" s="8" t="s">
        <v>28</v>
      </c>
      <c r="C43" s="18"/>
      <c r="D43" s="135">
        <v>8.4920000000000009</v>
      </c>
      <c r="E43" s="135">
        <v>10.196</v>
      </c>
      <c r="F43" s="135">
        <v>9.5830000000000002</v>
      </c>
      <c r="G43" s="135">
        <v>10.811999999999999</v>
      </c>
      <c r="H43" s="135">
        <v>12.257</v>
      </c>
      <c r="I43" s="135">
        <v>12.499000000000001</v>
      </c>
      <c r="J43" s="135">
        <v>15.127000000000001</v>
      </c>
      <c r="K43" s="135">
        <v>20.492000000000001</v>
      </c>
      <c r="L43" s="135">
        <v>24.597000000000001</v>
      </c>
      <c r="M43" s="135">
        <v>19.338999999999999</v>
      </c>
      <c r="N43" s="135">
        <v>18.952999999999999</v>
      </c>
      <c r="O43" s="135">
        <v>17.524000000000001</v>
      </c>
      <c r="P43" s="135">
        <v>17.643000000000001</v>
      </c>
      <c r="Q43" s="135">
        <v>18.484999999999999</v>
      </c>
      <c r="R43" s="135">
        <v>29.692</v>
      </c>
      <c r="S43" s="135">
        <v>23.835000000000001</v>
      </c>
      <c r="T43" s="135">
        <v>36.338999999999999</v>
      </c>
      <c r="U43" s="135">
        <v>38.738999999999997</v>
      </c>
      <c r="V43" s="135">
        <v>43.406999999999996</v>
      </c>
    </row>
    <row r="44" spans="1:22">
      <c r="A44" s="24"/>
      <c r="B44" s="8" t="s">
        <v>46</v>
      </c>
      <c r="C44" s="18"/>
      <c r="D44" s="135">
        <v>8.9999999999999993E-3</v>
      </c>
      <c r="E44" s="135">
        <v>0</v>
      </c>
      <c r="F44" s="135">
        <v>0</v>
      </c>
      <c r="G44" s="135">
        <v>0</v>
      </c>
      <c r="H44" s="135">
        <v>1.4999999999999999E-2</v>
      </c>
      <c r="I44" s="135">
        <v>0.17299999999999999</v>
      </c>
      <c r="J44" s="135">
        <v>0.27300000000000002</v>
      </c>
      <c r="K44" s="135">
        <v>1.1419999999999999</v>
      </c>
      <c r="L44" s="135">
        <v>1.367</v>
      </c>
      <c r="M44" s="135">
        <v>2.0870000000000002</v>
      </c>
      <c r="N44" s="135">
        <v>2.6579999999999999</v>
      </c>
      <c r="O44" s="135">
        <v>4.9640000000000004</v>
      </c>
      <c r="P44" s="135">
        <v>8.9220000000000006</v>
      </c>
      <c r="Q44" s="135">
        <v>16.550999999999998</v>
      </c>
      <c r="R44" s="135">
        <v>17.611000000000001</v>
      </c>
      <c r="S44" s="135">
        <v>11.333</v>
      </c>
      <c r="T44" s="135">
        <v>27.443999999999999</v>
      </c>
      <c r="U44" s="135">
        <v>20.94</v>
      </c>
      <c r="V44" s="135">
        <v>33.353999999999999</v>
      </c>
    </row>
    <row r="45" spans="1:22">
      <c r="A45" s="24"/>
      <c r="B45" s="8" t="s">
        <v>329</v>
      </c>
      <c r="C45" s="18"/>
      <c r="D45" s="135">
        <v>4.4450000000000003</v>
      </c>
      <c r="E45" s="135">
        <v>0.14799999999999999</v>
      </c>
      <c r="F45" s="135">
        <v>0.13800000000000001</v>
      </c>
      <c r="G45" s="135">
        <v>1.403</v>
      </c>
      <c r="H45" s="135">
        <v>0.60899999999999999</v>
      </c>
      <c r="I45" s="135">
        <v>14.571999999999999</v>
      </c>
      <c r="J45" s="135">
        <v>13.25</v>
      </c>
      <c r="K45" s="135">
        <v>14.622</v>
      </c>
      <c r="L45" s="135">
        <v>7.3559999999999999</v>
      </c>
      <c r="M45" s="135">
        <v>9.5909999999999993</v>
      </c>
      <c r="N45" s="135">
        <v>1.954</v>
      </c>
      <c r="O45" s="135">
        <v>27.902999999999999</v>
      </c>
      <c r="P45" s="135">
        <v>61.011000000000003</v>
      </c>
      <c r="Q45" s="135">
        <v>14.749000000000001</v>
      </c>
      <c r="R45" s="135">
        <v>16.917999999999999</v>
      </c>
      <c r="S45" s="135">
        <v>17.116</v>
      </c>
      <c r="T45" s="135">
        <v>24.129000000000001</v>
      </c>
      <c r="U45" s="135">
        <v>30.366</v>
      </c>
      <c r="V45" s="135">
        <v>8.7650000000000006</v>
      </c>
    </row>
    <row r="46" spans="1:22">
      <c r="A46" s="24"/>
      <c r="B46" s="84" t="s">
        <v>12</v>
      </c>
      <c r="C46" s="8"/>
      <c r="D46" s="135">
        <f>D47-D45-D44-D43-D42-D41-D40-D39-D38</f>
        <v>4.4129999999999541</v>
      </c>
      <c r="E46" s="135">
        <f t="shared" ref="E46:V46" si="3">E47-E45-E44-E43-E42-E41-E40-E39-E38</f>
        <v>6.3989999999999441</v>
      </c>
      <c r="F46" s="135">
        <f t="shared" si="3"/>
        <v>5.3110000000000355</v>
      </c>
      <c r="G46" s="135">
        <f t="shared" si="3"/>
        <v>7.8000000000000114</v>
      </c>
      <c r="H46" s="135">
        <f t="shared" si="3"/>
        <v>11.953999999999951</v>
      </c>
      <c r="I46" s="135">
        <f t="shared" si="3"/>
        <v>15.966999999999985</v>
      </c>
      <c r="J46" s="135">
        <f t="shared" si="3"/>
        <v>22.253000000000043</v>
      </c>
      <c r="K46" s="135">
        <f t="shared" si="3"/>
        <v>29.811000000000149</v>
      </c>
      <c r="L46" s="135">
        <f t="shared" si="3"/>
        <v>29.390999999999963</v>
      </c>
      <c r="M46" s="135">
        <f t="shared" si="3"/>
        <v>30.930000000000064</v>
      </c>
      <c r="N46" s="135">
        <f t="shared" si="3"/>
        <v>25.932000000000016</v>
      </c>
      <c r="O46" s="135">
        <f t="shared" si="3"/>
        <v>20.921999999999855</v>
      </c>
      <c r="P46" s="135">
        <f t="shared" si="3"/>
        <v>26.511999999999944</v>
      </c>
      <c r="Q46" s="135">
        <f t="shared" si="3"/>
        <v>19.643999999999892</v>
      </c>
      <c r="R46" s="135">
        <f t="shared" si="3"/>
        <v>22.239999999999895</v>
      </c>
      <c r="S46" s="135">
        <f t="shared" si="3"/>
        <v>20.374000000000024</v>
      </c>
      <c r="T46" s="135">
        <f t="shared" si="3"/>
        <v>27.763000000000204</v>
      </c>
      <c r="U46" s="135">
        <f t="shared" si="3"/>
        <v>26.824999999999818</v>
      </c>
      <c r="V46" s="135">
        <f t="shared" si="3"/>
        <v>30.699000000000069</v>
      </c>
    </row>
    <row r="47" spans="1:22">
      <c r="A47" s="24"/>
      <c r="B47" s="96" t="s">
        <v>29</v>
      </c>
      <c r="C47" s="96"/>
      <c r="D47" s="157">
        <v>336.88299999999998</v>
      </c>
      <c r="E47" s="157">
        <v>413.33600000000001</v>
      </c>
      <c r="F47" s="157">
        <v>375.774</v>
      </c>
      <c r="G47" s="157">
        <v>436.459</v>
      </c>
      <c r="H47" s="157">
        <v>519.774</v>
      </c>
      <c r="I47" s="157">
        <v>718.08600000000001</v>
      </c>
      <c r="J47" s="157">
        <v>858.73699999999997</v>
      </c>
      <c r="K47" s="157">
        <v>980.79100000000005</v>
      </c>
      <c r="L47" s="157">
        <v>939.68399999999997</v>
      </c>
      <c r="M47" s="157">
        <v>1006.226</v>
      </c>
      <c r="N47" s="157">
        <v>878.02300000000002</v>
      </c>
      <c r="O47" s="157">
        <v>863.9</v>
      </c>
      <c r="P47" s="157">
        <v>919.54600000000005</v>
      </c>
      <c r="Q47" s="157">
        <v>932.15899999999999</v>
      </c>
      <c r="R47" s="157">
        <v>1078.6279999999999</v>
      </c>
      <c r="S47" s="157">
        <v>1083.6610000000001</v>
      </c>
      <c r="T47" s="157">
        <v>1186.713</v>
      </c>
      <c r="U47" s="157">
        <v>1291.1569999999999</v>
      </c>
      <c r="V47" s="157">
        <v>1414.91</v>
      </c>
    </row>
    <row r="48" spans="1:22">
      <c r="A48" s="24"/>
      <c r="B48" s="91" t="s">
        <v>223</v>
      </c>
      <c r="C48" s="92" t="s">
        <v>215</v>
      </c>
      <c r="D48" s="158">
        <v>150.9804</v>
      </c>
      <c r="E48" s="158">
        <v>194.36510000000001</v>
      </c>
      <c r="F48" s="158">
        <v>205.3939</v>
      </c>
      <c r="G48" s="158">
        <v>215.10499999999999</v>
      </c>
      <c r="H48" s="158">
        <v>206.63320000000002</v>
      </c>
      <c r="I48" s="158">
        <v>237.0804</v>
      </c>
      <c r="J48" s="158">
        <v>247.97239999999999</v>
      </c>
      <c r="K48" s="158">
        <v>231.71470000000002</v>
      </c>
      <c r="L48" s="158">
        <v>253.40770000000001</v>
      </c>
      <c r="M48" s="158">
        <v>243.5676</v>
      </c>
      <c r="N48" s="158">
        <v>257.87439999999998</v>
      </c>
      <c r="O48" s="158">
        <v>260.40750000000003</v>
      </c>
      <c r="P48" s="158">
        <v>274.91770000000002</v>
      </c>
      <c r="Q48" s="158">
        <v>305.46269999999998</v>
      </c>
      <c r="R48" s="158">
        <v>279.6397</v>
      </c>
      <c r="S48" s="158">
        <v>296.51979999999998</v>
      </c>
      <c r="T48" s="158">
        <v>298.45800000000003</v>
      </c>
      <c r="U48" s="158">
        <v>316.31809999999996</v>
      </c>
      <c r="V48" s="158">
        <v>305.2527</v>
      </c>
    </row>
    <row r="49" spans="1:22">
      <c r="A49" s="25" t="s">
        <v>84</v>
      </c>
      <c r="B49" s="8"/>
      <c r="C49" s="20"/>
      <c r="D49" s="137"/>
      <c r="E49" s="137"/>
      <c r="F49" s="137"/>
      <c r="G49" s="137"/>
      <c r="H49" s="137"/>
      <c r="I49" s="138"/>
      <c r="J49" s="137"/>
      <c r="K49" s="137"/>
      <c r="L49" s="137"/>
      <c r="M49" s="137"/>
      <c r="N49" s="136"/>
      <c r="O49" s="136"/>
      <c r="P49" s="136"/>
      <c r="Q49" s="136"/>
      <c r="R49" s="136"/>
      <c r="S49" s="136"/>
      <c r="T49" s="136"/>
      <c r="U49" s="136"/>
      <c r="V49" s="136"/>
    </row>
    <row r="50" spans="1:22">
      <c r="A50" s="24"/>
      <c r="B50" s="8" t="s">
        <v>3</v>
      </c>
      <c r="C50" s="20"/>
      <c r="D50" s="135">
        <v>83.655000000000001</v>
      </c>
      <c r="E50" s="135">
        <v>92.766000000000005</v>
      </c>
      <c r="F50" s="135">
        <v>22.535</v>
      </c>
      <c r="G50" s="135">
        <v>35.113</v>
      </c>
      <c r="H50" s="135">
        <v>24.710999999999999</v>
      </c>
      <c r="I50" s="135">
        <v>50.551000000000002</v>
      </c>
      <c r="J50" s="135">
        <v>95.781000000000006</v>
      </c>
      <c r="K50" s="135">
        <v>95.052000000000007</v>
      </c>
      <c r="L50" s="135">
        <v>101.82599999999999</v>
      </c>
      <c r="M50" s="135">
        <v>239.71100000000001</v>
      </c>
      <c r="N50" s="135">
        <v>184.79499999999999</v>
      </c>
      <c r="O50" s="135">
        <v>105.655</v>
      </c>
      <c r="P50" s="135">
        <v>360.79300000000001</v>
      </c>
      <c r="Q50" s="135">
        <v>191.54599999999999</v>
      </c>
      <c r="R50" s="135">
        <v>455.911</v>
      </c>
      <c r="S50" s="135">
        <v>663.58699999999999</v>
      </c>
      <c r="T50" s="135">
        <v>660.88900000000001</v>
      </c>
      <c r="U50" s="135">
        <v>905.28700000000003</v>
      </c>
      <c r="V50" s="135">
        <v>1273.7260000000001</v>
      </c>
    </row>
    <row r="51" spans="1:22">
      <c r="A51" s="24"/>
      <c r="B51" s="8" t="s">
        <v>20</v>
      </c>
      <c r="C51" s="20"/>
      <c r="D51" s="135">
        <v>167.50399999999999</v>
      </c>
      <c r="E51" s="135">
        <v>189.21100000000001</v>
      </c>
      <c r="F51" s="135">
        <v>143.25200000000001</v>
      </c>
      <c r="G51" s="135">
        <v>137.709</v>
      </c>
      <c r="H51" s="135">
        <v>135.37799999999999</v>
      </c>
      <c r="I51" s="135">
        <v>201.83199999999999</v>
      </c>
      <c r="J51" s="135">
        <v>191.221</v>
      </c>
      <c r="K51" s="135">
        <v>221.00899999999999</v>
      </c>
      <c r="L51" s="135">
        <v>313.904</v>
      </c>
      <c r="M51" s="135">
        <v>469.88400000000001</v>
      </c>
      <c r="N51" s="135">
        <v>264.98399999999998</v>
      </c>
      <c r="O51" s="135">
        <v>445.80900000000003</v>
      </c>
      <c r="P51" s="135">
        <v>602.97799999999995</v>
      </c>
      <c r="Q51" s="135">
        <v>531.47799999999995</v>
      </c>
      <c r="R51" s="135">
        <v>455.93400000000003</v>
      </c>
      <c r="S51" s="135">
        <v>547.83299999999997</v>
      </c>
      <c r="T51" s="135">
        <v>531.79700000000003</v>
      </c>
      <c r="U51" s="135">
        <v>497.63</v>
      </c>
      <c r="V51" s="135">
        <v>555.36400000000003</v>
      </c>
    </row>
    <row r="52" spans="1:22">
      <c r="A52" s="24"/>
      <c r="B52" s="8" t="s">
        <v>25</v>
      </c>
      <c r="C52" s="20"/>
      <c r="D52" s="135">
        <v>174.72200000000001</v>
      </c>
      <c r="E52" s="135">
        <v>120.005</v>
      </c>
      <c r="F52" s="135">
        <v>101.789</v>
      </c>
      <c r="G52" s="135">
        <v>137.631</v>
      </c>
      <c r="H52" s="135">
        <v>182.61</v>
      </c>
      <c r="I52" s="135">
        <v>260.69200000000001</v>
      </c>
      <c r="J52" s="135">
        <v>309.46300000000002</v>
      </c>
      <c r="K52" s="135">
        <v>407.71600000000001</v>
      </c>
      <c r="L52" s="135">
        <v>673.01900000000001</v>
      </c>
      <c r="M52" s="135">
        <v>1194.0930000000001</v>
      </c>
      <c r="N52" s="135">
        <v>822.61599999999999</v>
      </c>
      <c r="O52" s="135">
        <v>1057.7139999999999</v>
      </c>
      <c r="P52" s="135">
        <v>1659.1210000000001</v>
      </c>
      <c r="Q52" s="135">
        <v>1330.0619999999999</v>
      </c>
      <c r="R52" s="135">
        <v>1062.0150000000001</v>
      </c>
      <c r="S52" s="135">
        <v>871.75599999999997</v>
      </c>
      <c r="T52" s="135">
        <v>647.82799999999997</v>
      </c>
      <c r="U52" s="135">
        <v>547.6</v>
      </c>
      <c r="V52" s="135">
        <v>454.63900000000001</v>
      </c>
    </row>
    <row r="53" spans="1:22">
      <c r="A53" s="26"/>
      <c r="B53" s="84" t="s">
        <v>12</v>
      </c>
      <c r="C53" s="8"/>
      <c r="D53" s="135">
        <f>D54-D50-D51-D52</f>
        <v>5.80600000000004</v>
      </c>
      <c r="E53" s="135">
        <f t="shared" ref="E53:V53" si="4">E54-E50-E51-E52</f>
        <v>4.0909999999999513</v>
      </c>
      <c r="F53" s="135">
        <f t="shared" si="4"/>
        <v>6.1459999999999724</v>
      </c>
      <c r="G53" s="135">
        <f t="shared" si="4"/>
        <v>3.6910000000000025</v>
      </c>
      <c r="H53" s="135">
        <f t="shared" si="4"/>
        <v>8.1750000000000114</v>
      </c>
      <c r="I53" s="135">
        <f t="shared" si="4"/>
        <v>10.338000000000022</v>
      </c>
      <c r="J53" s="135">
        <f t="shared" si="4"/>
        <v>16.672999999999945</v>
      </c>
      <c r="K53" s="135">
        <f t="shared" si="4"/>
        <v>13.334999999999923</v>
      </c>
      <c r="L53" s="135">
        <f t="shared" si="4"/>
        <v>25.045000000000073</v>
      </c>
      <c r="M53" s="135">
        <f t="shared" si="4"/>
        <v>43.189999999999827</v>
      </c>
      <c r="N53" s="135">
        <f t="shared" si="4"/>
        <v>25.75</v>
      </c>
      <c r="O53" s="135">
        <f t="shared" si="4"/>
        <v>28.637000000000171</v>
      </c>
      <c r="P53" s="135">
        <f t="shared" si="4"/>
        <v>27.636999999999716</v>
      </c>
      <c r="Q53" s="135">
        <f t="shared" si="4"/>
        <v>39.887000000000171</v>
      </c>
      <c r="R53" s="135">
        <f t="shared" si="4"/>
        <v>37.930999999999813</v>
      </c>
      <c r="S53" s="135">
        <f t="shared" si="4"/>
        <v>53.721000000000004</v>
      </c>
      <c r="T53" s="135">
        <f t="shared" si="4"/>
        <v>110.09900000000016</v>
      </c>
      <c r="U53" s="135">
        <f t="shared" si="4"/>
        <v>92.451999999999998</v>
      </c>
      <c r="V53" s="135">
        <f t="shared" si="4"/>
        <v>121.57299999999998</v>
      </c>
    </row>
    <row r="54" spans="1:22">
      <c r="A54" s="26"/>
      <c r="B54" s="96" t="s">
        <v>29</v>
      </c>
      <c r="C54" s="96"/>
      <c r="D54" s="157">
        <v>431.68700000000001</v>
      </c>
      <c r="E54" s="157">
        <v>406.07299999999998</v>
      </c>
      <c r="F54" s="157">
        <v>273.72199999999998</v>
      </c>
      <c r="G54" s="157">
        <v>314.14400000000001</v>
      </c>
      <c r="H54" s="157">
        <v>350.87400000000002</v>
      </c>
      <c r="I54" s="157">
        <v>523.41300000000001</v>
      </c>
      <c r="J54" s="157">
        <v>613.13800000000003</v>
      </c>
      <c r="K54" s="157">
        <v>737.11199999999997</v>
      </c>
      <c r="L54" s="157">
        <v>1113.7940000000001</v>
      </c>
      <c r="M54" s="157">
        <v>1946.8779999999999</v>
      </c>
      <c r="N54" s="157">
        <v>1298.145</v>
      </c>
      <c r="O54" s="157">
        <v>1637.8150000000001</v>
      </c>
      <c r="P54" s="157">
        <v>2650.529</v>
      </c>
      <c r="Q54" s="157">
        <v>2092.973</v>
      </c>
      <c r="R54" s="157">
        <v>2011.7909999999999</v>
      </c>
      <c r="S54" s="157">
        <v>2136.8969999999999</v>
      </c>
      <c r="T54" s="157">
        <v>1950.6130000000001</v>
      </c>
      <c r="U54" s="157">
        <v>2042.9690000000001</v>
      </c>
      <c r="V54" s="157">
        <v>2405.3020000000001</v>
      </c>
    </row>
    <row r="55" spans="1:22">
      <c r="A55" s="26"/>
      <c r="B55" s="91" t="s">
        <v>223</v>
      </c>
      <c r="C55" s="92" t="s">
        <v>215</v>
      </c>
      <c r="D55" s="158">
        <v>655.91089999999997</v>
      </c>
      <c r="E55" s="158">
        <v>810.82869999999991</v>
      </c>
      <c r="F55" s="158">
        <v>801.69780000000003</v>
      </c>
      <c r="G55" s="158">
        <v>862.27330000000006</v>
      </c>
      <c r="H55" s="158">
        <v>788.06959999999992</v>
      </c>
      <c r="I55" s="158">
        <v>912.72159999999997</v>
      </c>
      <c r="J55" s="158">
        <v>1087.7929999999999</v>
      </c>
      <c r="K55" s="158">
        <v>1382.0519999999999</v>
      </c>
      <c r="L55" s="158">
        <v>1528.047</v>
      </c>
      <c r="M55" s="158">
        <v>1750.0429999999999</v>
      </c>
      <c r="N55" s="158">
        <v>1768.5889999999999</v>
      </c>
      <c r="O55" s="158">
        <v>1836.5440000000001</v>
      </c>
      <c r="P55" s="158">
        <v>1905.5709999999999</v>
      </c>
      <c r="Q55" s="158">
        <v>1758.4269999999999</v>
      </c>
      <c r="R55" s="158">
        <v>2225.8139999999999</v>
      </c>
      <c r="S55" s="158">
        <v>2006.075</v>
      </c>
      <c r="T55" s="158">
        <v>2040.45</v>
      </c>
      <c r="U55" s="158">
        <v>2155.48</v>
      </c>
      <c r="V55" s="158">
        <v>3239.7620000000002</v>
      </c>
    </row>
    <row r="56" spans="1:22">
      <c r="A56" s="12" t="s">
        <v>93</v>
      </c>
      <c r="B56" s="1"/>
      <c r="C56" s="18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136"/>
      <c r="O56" s="136"/>
      <c r="P56" s="136"/>
      <c r="Q56" s="136"/>
      <c r="R56" s="136"/>
      <c r="S56" s="136"/>
      <c r="T56" s="136"/>
      <c r="U56" s="136"/>
      <c r="V56" s="136"/>
    </row>
    <row r="57" spans="1:22">
      <c r="A57" s="1"/>
      <c r="B57" s="1" t="s">
        <v>2</v>
      </c>
      <c r="C57" s="18"/>
      <c r="D57" s="33">
        <v>105.517</v>
      </c>
      <c r="E57" s="33">
        <v>110.717</v>
      </c>
      <c r="F57" s="33">
        <v>111.396</v>
      </c>
      <c r="G57" s="33">
        <v>107.72199999999999</v>
      </c>
      <c r="H57" s="33">
        <v>125.965</v>
      </c>
      <c r="I57" s="33">
        <v>200.774</v>
      </c>
      <c r="J57" s="33">
        <v>181.827</v>
      </c>
      <c r="K57" s="33">
        <v>260.47500000000002</v>
      </c>
      <c r="L57" s="33">
        <v>398.60899999999998</v>
      </c>
      <c r="M57" s="33">
        <v>733.49400000000003</v>
      </c>
      <c r="N57" s="33">
        <v>454.20100000000002</v>
      </c>
      <c r="O57" s="33">
        <v>479.53199999999998</v>
      </c>
      <c r="P57" s="33">
        <v>630.81600000000003</v>
      </c>
      <c r="Q57" s="33">
        <v>568.02</v>
      </c>
      <c r="R57" s="33">
        <v>732.19600000000003</v>
      </c>
      <c r="S57" s="33">
        <v>848.51400000000001</v>
      </c>
      <c r="T57" s="33">
        <v>563.79700000000003</v>
      </c>
      <c r="U57" s="33">
        <v>442.14800000000002</v>
      </c>
      <c r="V57" s="33">
        <v>427.084</v>
      </c>
    </row>
    <row r="58" spans="1:22">
      <c r="A58" s="1"/>
      <c r="B58" s="1" t="s">
        <v>11</v>
      </c>
      <c r="C58" s="18"/>
      <c r="D58" s="33">
        <v>17.096</v>
      </c>
      <c r="E58" s="33">
        <v>22.456</v>
      </c>
      <c r="F58" s="33">
        <v>15.319000000000001</v>
      </c>
      <c r="G58" s="33">
        <v>20.262</v>
      </c>
      <c r="H58" s="33">
        <v>24.655000000000001</v>
      </c>
      <c r="I58" s="33">
        <v>36.841000000000001</v>
      </c>
      <c r="J58" s="33">
        <v>28.765000000000001</v>
      </c>
      <c r="K58" s="33">
        <v>35.573</v>
      </c>
      <c r="L58" s="33">
        <v>43.671999999999997</v>
      </c>
      <c r="M58" s="33">
        <v>76.706999999999994</v>
      </c>
      <c r="N58" s="33">
        <v>47.649000000000001</v>
      </c>
      <c r="O58" s="33">
        <v>56.96</v>
      </c>
      <c r="P58" s="33">
        <v>80.293000000000006</v>
      </c>
      <c r="Q58" s="33">
        <v>70.816000000000003</v>
      </c>
      <c r="R58" s="33">
        <v>100.492</v>
      </c>
      <c r="S58" s="33">
        <v>168.667</v>
      </c>
      <c r="T58" s="33">
        <v>162.887</v>
      </c>
      <c r="U58" s="33">
        <v>107.363</v>
      </c>
      <c r="V58" s="33">
        <v>138.184</v>
      </c>
    </row>
    <row r="59" spans="1:22">
      <c r="A59" s="1"/>
      <c r="B59" s="1" t="s">
        <v>27</v>
      </c>
      <c r="C59" s="18"/>
      <c r="D59" s="33">
        <v>0.91700000000000004</v>
      </c>
      <c r="E59" s="33">
        <v>0.23799999999999999</v>
      </c>
      <c r="F59" s="33">
        <v>0.25600000000000001</v>
      </c>
      <c r="G59" s="33">
        <v>5.2999999999999999E-2</v>
      </c>
      <c r="H59" s="33">
        <v>0.20300000000000001</v>
      </c>
      <c r="I59" s="33">
        <v>0.24399999999999999</v>
      </c>
      <c r="J59" s="33">
        <v>0.23</v>
      </c>
      <c r="K59" s="33">
        <v>0.35699999999999998</v>
      </c>
      <c r="L59" s="33">
        <v>0.28199999999999997</v>
      </c>
      <c r="M59" s="33">
        <v>0.81699999999999995</v>
      </c>
      <c r="N59" s="33">
        <v>0.35399999999999998</v>
      </c>
      <c r="O59" s="33">
        <v>2.7240000000000002</v>
      </c>
      <c r="P59" s="33">
        <v>1.266</v>
      </c>
      <c r="Q59" s="33">
        <v>1.8280000000000001</v>
      </c>
      <c r="R59" s="33">
        <v>3.907</v>
      </c>
      <c r="S59" s="33">
        <v>23.907</v>
      </c>
      <c r="T59" s="33">
        <v>18.193000000000001</v>
      </c>
      <c r="U59" s="33">
        <v>106.755</v>
      </c>
      <c r="V59" s="33">
        <v>87.759</v>
      </c>
    </row>
    <row r="60" spans="1:22">
      <c r="A60" s="1"/>
      <c r="B60" s="1" t="s">
        <v>15</v>
      </c>
      <c r="C60" s="18"/>
      <c r="D60" s="33">
        <v>8.23</v>
      </c>
      <c r="E60" s="33">
        <v>4.8250000000000002</v>
      </c>
      <c r="F60" s="33">
        <v>5.0250000000000004</v>
      </c>
      <c r="G60" s="33">
        <v>6.9119999999999999</v>
      </c>
      <c r="H60" s="33">
        <v>6.649</v>
      </c>
      <c r="I60" s="33">
        <v>7.8890000000000002</v>
      </c>
      <c r="J60" s="33">
        <v>11.872</v>
      </c>
      <c r="K60" s="33">
        <v>10.93</v>
      </c>
      <c r="L60" s="33">
        <v>9.08</v>
      </c>
      <c r="M60" s="33">
        <v>13.122</v>
      </c>
      <c r="N60" s="33">
        <v>11.994</v>
      </c>
      <c r="O60" s="33">
        <v>16.202999999999999</v>
      </c>
      <c r="P60" s="33">
        <v>16.04</v>
      </c>
      <c r="Q60" s="33">
        <v>34.661000000000001</v>
      </c>
      <c r="R60" s="33">
        <v>34.283999999999999</v>
      </c>
      <c r="S60" s="33">
        <v>47.112000000000002</v>
      </c>
      <c r="T60" s="33">
        <v>51.460999999999999</v>
      </c>
      <c r="U60" s="33">
        <v>52.572000000000003</v>
      </c>
      <c r="V60" s="33">
        <v>86.376000000000005</v>
      </c>
    </row>
    <row r="61" spans="1:22">
      <c r="A61" s="1"/>
      <c r="B61" s="1" t="s">
        <v>46</v>
      </c>
      <c r="C61" s="18"/>
      <c r="D61" s="33">
        <v>3.5619999999999998</v>
      </c>
      <c r="E61" s="33">
        <v>2.903</v>
      </c>
      <c r="F61" s="33">
        <v>1.577</v>
      </c>
      <c r="G61" s="33">
        <v>1.052</v>
      </c>
      <c r="H61" s="33">
        <v>1.875</v>
      </c>
      <c r="I61" s="33">
        <v>1.5569999999999999</v>
      </c>
      <c r="J61" s="33">
        <v>8.4830000000000005</v>
      </c>
      <c r="K61" s="33">
        <v>3.0369999999999999</v>
      </c>
      <c r="L61" s="33">
        <v>2.72</v>
      </c>
      <c r="M61" s="33">
        <v>8.7620000000000005</v>
      </c>
      <c r="N61" s="33">
        <v>26.454999999999998</v>
      </c>
      <c r="O61" s="33">
        <v>25.024999999999999</v>
      </c>
      <c r="P61" s="33">
        <v>23.109000000000002</v>
      </c>
      <c r="Q61" s="33">
        <v>28.251000000000001</v>
      </c>
      <c r="R61" s="33">
        <v>30.199000000000002</v>
      </c>
      <c r="S61" s="33">
        <v>20.824000000000002</v>
      </c>
      <c r="T61" s="33">
        <v>24.577999999999999</v>
      </c>
      <c r="U61" s="33">
        <v>32.148000000000003</v>
      </c>
      <c r="V61" s="33">
        <v>41.194000000000003</v>
      </c>
    </row>
    <row r="62" spans="1:22">
      <c r="A62" s="1"/>
      <c r="B62" s="1" t="s">
        <v>216</v>
      </c>
      <c r="C62" s="18"/>
      <c r="D62" s="33">
        <v>1.802</v>
      </c>
      <c r="E62" s="33">
        <v>2.4449999999999998</v>
      </c>
      <c r="F62" s="33">
        <v>3.335</v>
      </c>
      <c r="G62" s="33">
        <v>4.79</v>
      </c>
      <c r="H62" s="33">
        <v>6.6840000000000002</v>
      </c>
      <c r="I62" s="33">
        <v>21.742000000000001</v>
      </c>
      <c r="J62" s="33">
        <v>32.762</v>
      </c>
      <c r="K62" s="33">
        <v>26.09</v>
      </c>
      <c r="L62" s="33">
        <v>33.125</v>
      </c>
      <c r="M62" s="33">
        <v>78.594999999999999</v>
      </c>
      <c r="N62" s="33">
        <v>56.500999999999998</v>
      </c>
      <c r="O62" s="33">
        <v>27.786000000000001</v>
      </c>
      <c r="P62" s="33">
        <v>30.940999999999999</v>
      </c>
      <c r="Q62" s="33">
        <v>84.801000000000002</v>
      </c>
      <c r="R62" s="33">
        <v>105.196</v>
      </c>
      <c r="S62" s="33">
        <v>94.06</v>
      </c>
      <c r="T62" s="33">
        <v>81.055000000000007</v>
      </c>
      <c r="U62" s="33">
        <v>48.970999999999997</v>
      </c>
      <c r="V62" s="33">
        <v>37.793999999999997</v>
      </c>
    </row>
    <row r="63" spans="1:22">
      <c r="A63" s="1"/>
      <c r="B63" s="1" t="s">
        <v>543</v>
      </c>
      <c r="C63" s="18"/>
      <c r="D63" s="33">
        <v>0</v>
      </c>
      <c r="E63" s="33">
        <v>1.2999999999999999E-2</v>
      </c>
      <c r="F63" s="33">
        <v>5.0000000000000001E-3</v>
      </c>
      <c r="G63" s="33">
        <v>1.9E-2</v>
      </c>
      <c r="H63" s="33">
        <v>0.02</v>
      </c>
      <c r="I63" s="33">
        <v>0.02</v>
      </c>
      <c r="J63" s="33">
        <v>0.18099999999999999</v>
      </c>
      <c r="K63" s="33">
        <v>5.7000000000000002E-2</v>
      </c>
      <c r="L63" s="33">
        <v>5.7000000000000002E-2</v>
      </c>
      <c r="M63" s="33">
        <v>5.0999999999999997E-2</v>
      </c>
      <c r="N63" s="33">
        <v>0.01</v>
      </c>
      <c r="O63" s="33">
        <v>3.0000000000000001E-3</v>
      </c>
      <c r="P63" s="33">
        <v>6.7000000000000004E-2</v>
      </c>
      <c r="Q63" s="33">
        <v>0.90900000000000003</v>
      </c>
      <c r="R63" s="33">
        <v>0.77</v>
      </c>
      <c r="S63" s="33">
        <v>23.097000000000001</v>
      </c>
      <c r="T63" s="33">
        <v>76.649000000000001</v>
      </c>
      <c r="U63" s="33">
        <v>22.167999999999999</v>
      </c>
      <c r="V63" s="33">
        <v>25.768000000000001</v>
      </c>
    </row>
    <row r="64" spans="1:22">
      <c r="A64" s="1"/>
      <c r="B64" s="84" t="s">
        <v>12</v>
      </c>
      <c r="C64" s="18"/>
      <c r="D64" s="135">
        <f>D65-D63-D62-D61-D60-D59-D58-D57</f>
        <v>105.215</v>
      </c>
      <c r="E64" s="135">
        <f t="shared" ref="E64:V64" si="5">E65-E63-E62-E61-E60-E59-E58-E57</f>
        <v>105.70000000000003</v>
      </c>
      <c r="F64" s="135">
        <f t="shared" si="5"/>
        <v>95.078000000000017</v>
      </c>
      <c r="G64" s="135">
        <f t="shared" si="5"/>
        <v>73.560000000000016</v>
      </c>
      <c r="H64" s="135">
        <f t="shared" si="5"/>
        <v>54.45999999999998</v>
      </c>
      <c r="I64" s="135">
        <f t="shared" si="5"/>
        <v>75.921999999999912</v>
      </c>
      <c r="J64" s="135">
        <f t="shared" si="5"/>
        <v>83.036000000000001</v>
      </c>
      <c r="K64" s="135">
        <f t="shared" si="5"/>
        <v>59.021000000000015</v>
      </c>
      <c r="L64" s="135">
        <f t="shared" si="5"/>
        <v>71.628999999999849</v>
      </c>
      <c r="M64" s="135">
        <f t="shared" si="5"/>
        <v>104.84799999999984</v>
      </c>
      <c r="N64" s="135">
        <f t="shared" si="5"/>
        <v>105.85699999999986</v>
      </c>
      <c r="O64" s="135">
        <f t="shared" si="5"/>
        <v>76.103000000000009</v>
      </c>
      <c r="P64" s="135">
        <f t="shared" si="5"/>
        <v>79.549999999999955</v>
      </c>
      <c r="Q64" s="135">
        <f t="shared" si="5"/>
        <v>127.82400000000007</v>
      </c>
      <c r="R64" s="135">
        <f t="shared" si="5"/>
        <v>521.00000000000011</v>
      </c>
      <c r="S64" s="135">
        <f t="shared" si="5"/>
        <v>866.88900000000001</v>
      </c>
      <c r="T64" s="135">
        <f t="shared" si="5"/>
        <v>204.78699999999981</v>
      </c>
      <c r="U64" s="135">
        <f t="shared" si="5"/>
        <v>193.20999999999992</v>
      </c>
      <c r="V64" s="135">
        <f t="shared" si="5"/>
        <v>176.10600000000005</v>
      </c>
    </row>
    <row r="65" spans="1:22">
      <c r="A65" s="1"/>
      <c r="B65" s="96" t="s">
        <v>29</v>
      </c>
      <c r="C65" s="96"/>
      <c r="D65" s="161">
        <v>242.339</v>
      </c>
      <c r="E65" s="161">
        <v>249.297</v>
      </c>
      <c r="F65" s="161">
        <v>231.99100000000001</v>
      </c>
      <c r="G65" s="161">
        <v>214.37</v>
      </c>
      <c r="H65" s="161">
        <v>220.511</v>
      </c>
      <c r="I65" s="161">
        <v>344.98899999999998</v>
      </c>
      <c r="J65" s="161">
        <v>347.15600000000001</v>
      </c>
      <c r="K65" s="161">
        <v>395.54</v>
      </c>
      <c r="L65" s="161">
        <v>559.17399999999998</v>
      </c>
      <c r="M65" s="161">
        <v>1016.396</v>
      </c>
      <c r="N65" s="161">
        <v>703.02099999999996</v>
      </c>
      <c r="O65" s="161">
        <v>684.33600000000001</v>
      </c>
      <c r="P65" s="161">
        <v>862.08199999999999</v>
      </c>
      <c r="Q65" s="161">
        <v>917.11</v>
      </c>
      <c r="R65" s="161">
        <v>1528.0440000000001</v>
      </c>
      <c r="S65" s="161">
        <v>2093.0700000000002</v>
      </c>
      <c r="T65" s="161">
        <v>1183.4069999999999</v>
      </c>
      <c r="U65" s="161">
        <v>1005.335</v>
      </c>
      <c r="V65" s="161">
        <v>1020.265</v>
      </c>
    </row>
    <row r="66" spans="1:22">
      <c r="A66" s="1"/>
      <c r="B66" s="91" t="s">
        <v>223</v>
      </c>
      <c r="C66" s="92" t="s">
        <v>215</v>
      </c>
      <c r="D66" s="166">
        <v>765.80219999999997</v>
      </c>
      <c r="E66" s="166">
        <v>932.16190000000006</v>
      </c>
      <c r="F66" s="166">
        <v>892.89919999999995</v>
      </c>
      <c r="G66" s="166">
        <v>760.08450000000005</v>
      </c>
      <c r="H66" s="166">
        <v>552.67909999999995</v>
      </c>
      <c r="I66" s="166">
        <v>842.21950000000004</v>
      </c>
      <c r="J66" s="166">
        <v>885.0086</v>
      </c>
      <c r="K66" s="166">
        <v>1108.797</v>
      </c>
      <c r="L66" s="166">
        <v>1239.002</v>
      </c>
      <c r="M66" s="166">
        <v>1571.075</v>
      </c>
      <c r="N66" s="166">
        <v>1243.222</v>
      </c>
      <c r="O66" s="166">
        <v>1219.962</v>
      </c>
      <c r="P66" s="166">
        <v>1303.7570000000001</v>
      </c>
      <c r="Q66" s="166">
        <v>1273.7370000000001</v>
      </c>
      <c r="R66" s="166">
        <v>2249.864</v>
      </c>
      <c r="S66" s="166">
        <v>3371.3</v>
      </c>
      <c r="T66" s="166">
        <v>1685.193</v>
      </c>
      <c r="U66" s="166">
        <v>1473.556</v>
      </c>
      <c r="V66" s="166">
        <v>1520.4739999999999</v>
      </c>
    </row>
    <row r="67" spans="1:22">
      <c r="A67" s="14"/>
      <c r="B67" s="14"/>
      <c r="C67" s="14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</row>
    <row r="68" spans="1:22">
      <c r="A68" s="8" t="s">
        <v>94</v>
      </c>
      <c r="B68" s="8"/>
      <c r="C68" s="8"/>
      <c r="D68" s="7"/>
      <c r="E68" s="7"/>
      <c r="F68" s="7"/>
      <c r="G68" s="7"/>
      <c r="H68" s="7"/>
      <c r="I68" s="7"/>
      <c r="J68" s="7"/>
      <c r="K68" s="7"/>
      <c r="L68" s="7"/>
      <c r="M68" s="7"/>
    </row>
    <row r="69" spans="1:22">
      <c r="A69" s="8" t="s">
        <v>518</v>
      </c>
      <c r="B69" s="8"/>
      <c r="C69" s="8"/>
      <c r="D69" s="7"/>
      <c r="E69" s="7"/>
      <c r="F69" s="7"/>
      <c r="G69" s="7"/>
      <c r="H69" s="7"/>
      <c r="I69" s="7"/>
      <c r="J69" s="7"/>
      <c r="K69" s="7"/>
      <c r="L69" s="7"/>
      <c r="M69" s="7"/>
    </row>
    <row r="70" spans="1:22">
      <c r="A70" s="8" t="s">
        <v>375</v>
      </c>
      <c r="B70" s="8"/>
      <c r="C70" s="8"/>
      <c r="D70" s="7"/>
      <c r="E70" s="7"/>
      <c r="F70" s="7"/>
      <c r="G70" s="7"/>
      <c r="H70" s="7"/>
      <c r="I70" s="7"/>
      <c r="J70" s="7"/>
      <c r="K70" s="7"/>
      <c r="L70" s="7"/>
      <c r="M70" s="7"/>
    </row>
    <row r="71" spans="1:22">
      <c r="A71" s="82" t="s">
        <v>225</v>
      </c>
      <c r="B71" s="1"/>
      <c r="C71" s="1"/>
      <c r="L71" s="26"/>
    </row>
    <row r="74" spans="1:22">
      <c r="D74" s="125"/>
    </row>
  </sheetData>
  <sortState ref="B5:U12">
    <sortCondition descending="1" ref="U5:U12"/>
  </sortState>
  <phoneticPr fontId="3" type="noConversion"/>
  <pageMargins left="0.5" right="0.5" top="0.5" bottom="0.5" header="0.5" footer="0.5"/>
  <pageSetup scale="56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V69"/>
  <sheetViews>
    <sheetView workbookViewId="0"/>
  </sheetViews>
  <sheetFormatPr baseColWidth="10" defaultColWidth="8.83203125" defaultRowHeight="13"/>
  <cols>
    <col min="1" max="1" width="2.6640625" customWidth="1"/>
    <col min="2" max="2" width="12.6640625" customWidth="1"/>
    <col min="3" max="3" width="7.6640625" customWidth="1"/>
    <col min="4" max="22" width="10.6640625" customWidth="1"/>
  </cols>
  <sheetData>
    <row r="1" spans="1:22">
      <c r="A1" s="167" t="s">
        <v>193</v>
      </c>
      <c r="B1" s="16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</row>
    <row r="2" spans="1:22">
      <c r="A2" s="169"/>
      <c r="B2" s="169" t="s">
        <v>227</v>
      </c>
      <c r="C2" s="145" t="s">
        <v>224</v>
      </c>
      <c r="D2" s="170" t="s">
        <v>30</v>
      </c>
      <c r="E2" s="170" t="s">
        <v>31</v>
      </c>
      <c r="F2" s="170" t="s">
        <v>32</v>
      </c>
      <c r="G2" s="170" t="s">
        <v>33</v>
      </c>
      <c r="H2" s="170" t="s">
        <v>34</v>
      </c>
      <c r="I2" s="170" t="s">
        <v>35</v>
      </c>
      <c r="J2" s="170" t="s">
        <v>36</v>
      </c>
      <c r="K2" s="170" t="s">
        <v>37</v>
      </c>
      <c r="L2" s="170" t="s">
        <v>38</v>
      </c>
      <c r="M2" s="170" t="s">
        <v>39</v>
      </c>
      <c r="N2" s="170" t="s">
        <v>191</v>
      </c>
      <c r="O2" s="170" t="s">
        <v>326</v>
      </c>
      <c r="P2" s="170" t="s">
        <v>335</v>
      </c>
      <c r="Q2" s="170" t="s">
        <v>370</v>
      </c>
      <c r="R2" s="170" t="s">
        <v>383</v>
      </c>
      <c r="S2" s="170" t="s">
        <v>419</v>
      </c>
      <c r="T2" s="170" t="s">
        <v>480</v>
      </c>
      <c r="U2" s="170" t="s">
        <v>481</v>
      </c>
      <c r="V2" s="170" t="s">
        <v>532</v>
      </c>
    </row>
    <row r="3" spans="1:22">
      <c r="A3" s="130"/>
      <c r="B3" s="130"/>
      <c r="C3" s="130"/>
      <c r="D3" s="171"/>
      <c r="E3" s="171"/>
      <c r="F3" s="171"/>
      <c r="G3" s="171"/>
      <c r="H3" s="171"/>
      <c r="I3" s="136"/>
      <c r="J3" s="172"/>
      <c r="K3" s="136"/>
      <c r="L3" s="172" t="s">
        <v>40</v>
      </c>
      <c r="M3" s="171"/>
      <c r="N3" s="148"/>
      <c r="O3" s="148"/>
      <c r="P3" s="148"/>
      <c r="Q3" s="148"/>
      <c r="R3" s="148"/>
      <c r="S3" s="148"/>
      <c r="T3" s="148"/>
      <c r="U3" s="148"/>
      <c r="V3" s="148"/>
    </row>
    <row r="4" spans="1:22">
      <c r="A4" s="174" t="s">
        <v>544</v>
      </c>
      <c r="B4" s="130"/>
      <c r="C4" s="130"/>
      <c r="D4" s="171"/>
      <c r="E4" s="171"/>
      <c r="F4" s="171"/>
      <c r="G4" s="171"/>
      <c r="H4" s="171"/>
      <c r="I4" s="172"/>
      <c r="J4" s="171"/>
      <c r="K4" s="171"/>
      <c r="L4" s="171"/>
      <c r="M4" s="171"/>
      <c r="N4" s="148"/>
      <c r="O4" s="148"/>
      <c r="P4" s="148"/>
      <c r="Q4" s="148"/>
      <c r="R4" s="148"/>
      <c r="S4" s="148"/>
      <c r="T4" s="148"/>
      <c r="U4" s="148"/>
      <c r="V4" s="148"/>
    </row>
    <row r="5" spans="1:22">
      <c r="A5" s="130"/>
      <c r="B5" s="130" t="s">
        <v>9</v>
      </c>
      <c r="C5" s="130"/>
      <c r="D5" s="173">
        <v>171.15799999999999</v>
      </c>
      <c r="E5" s="173">
        <v>168.315</v>
      </c>
      <c r="F5" s="173">
        <v>198.11500000000001</v>
      </c>
      <c r="G5" s="173">
        <v>278.048</v>
      </c>
      <c r="H5" s="173">
        <v>260.00400000000002</v>
      </c>
      <c r="I5" s="173">
        <v>299.12700000000001</v>
      </c>
      <c r="J5" s="173">
        <v>439.84300000000002</v>
      </c>
      <c r="K5" s="173">
        <v>745.59299999999996</v>
      </c>
      <c r="L5" s="173">
        <v>465.12599999999998</v>
      </c>
      <c r="M5" s="173">
        <v>789.27300000000002</v>
      </c>
      <c r="N5" s="173">
        <v>895.00400000000002</v>
      </c>
      <c r="O5" s="173">
        <v>1163.0709999999999</v>
      </c>
      <c r="P5" s="173">
        <v>1717.453</v>
      </c>
      <c r="Q5" s="173">
        <v>1350.39</v>
      </c>
      <c r="R5" s="173">
        <v>1671.0119999999999</v>
      </c>
      <c r="S5" s="173">
        <v>1375.001</v>
      </c>
      <c r="T5" s="173">
        <v>1427.5319999999999</v>
      </c>
      <c r="U5" s="173">
        <v>1368.143</v>
      </c>
      <c r="V5" s="173">
        <v>1295.4690000000001</v>
      </c>
    </row>
    <row r="6" spans="1:22">
      <c r="A6" s="130"/>
      <c r="B6" s="130" t="s">
        <v>2</v>
      </c>
      <c r="C6" s="130"/>
      <c r="D6" s="173">
        <v>331.25599999999997</v>
      </c>
      <c r="E6" s="173">
        <v>322.92399999999998</v>
      </c>
      <c r="F6" s="173">
        <v>417.62</v>
      </c>
      <c r="G6" s="173">
        <v>482.07799999999997</v>
      </c>
      <c r="H6" s="173">
        <v>609.86099999999999</v>
      </c>
      <c r="I6" s="173">
        <v>592.12199999999996</v>
      </c>
      <c r="J6" s="173">
        <v>626.63900000000001</v>
      </c>
      <c r="K6" s="173">
        <v>652.11500000000001</v>
      </c>
      <c r="L6" s="173">
        <v>699.76199999999994</v>
      </c>
      <c r="M6" s="173">
        <v>743.31100000000004</v>
      </c>
      <c r="N6" s="173">
        <v>662.09</v>
      </c>
      <c r="O6" s="173">
        <v>718.19899999999996</v>
      </c>
      <c r="P6" s="173">
        <v>793.65599999999995</v>
      </c>
      <c r="Q6" s="173">
        <v>862.47</v>
      </c>
      <c r="R6" s="173">
        <v>847.84299999999996</v>
      </c>
      <c r="S6" s="173">
        <v>849.41899999999998</v>
      </c>
      <c r="T6" s="173">
        <v>860.404</v>
      </c>
      <c r="U6" s="173">
        <v>858.98900000000003</v>
      </c>
      <c r="V6" s="173">
        <v>840.46699999999998</v>
      </c>
    </row>
    <row r="7" spans="1:22">
      <c r="A7" s="130"/>
      <c r="B7" s="130" t="s">
        <v>4</v>
      </c>
      <c r="C7" s="130"/>
      <c r="D7" s="173">
        <v>128.24700000000001</v>
      </c>
      <c r="E7" s="173">
        <v>88.879000000000005</v>
      </c>
      <c r="F7" s="173">
        <v>106.58799999999999</v>
      </c>
      <c r="G7" s="173">
        <v>96.078999999999994</v>
      </c>
      <c r="H7" s="173">
        <v>121.727</v>
      </c>
      <c r="I7" s="173">
        <v>113.886</v>
      </c>
      <c r="J7" s="173">
        <v>186.874</v>
      </c>
      <c r="K7" s="173">
        <v>180.51</v>
      </c>
      <c r="L7" s="173">
        <v>186.08500000000001</v>
      </c>
      <c r="M7" s="173">
        <v>168.84100000000001</v>
      </c>
      <c r="N7" s="173">
        <v>167.76900000000001</v>
      </c>
      <c r="O7" s="173">
        <v>327.24799999999999</v>
      </c>
      <c r="P7" s="173">
        <v>488.04300000000001</v>
      </c>
      <c r="Q7" s="173">
        <v>291.19299999999998</v>
      </c>
      <c r="R7" s="173">
        <v>160.495</v>
      </c>
      <c r="S7" s="173">
        <v>244.054</v>
      </c>
      <c r="T7" s="173">
        <v>240.203</v>
      </c>
      <c r="U7" s="173">
        <v>303.22699999999998</v>
      </c>
      <c r="V7" s="173">
        <v>304.87799999999999</v>
      </c>
    </row>
    <row r="8" spans="1:22">
      <c r="A8" s="130"/>
      <c r="B8" s="127" t="s">
        <v>216</v>
      </c>
      <c r="C8" s="130"/>
      <c r="D8" s="173">
        <v>52.447000000000003</v>
      </c>
      <c r="E8" s="173">
        <v>61.087000000000003</v>
      </c>
      <c r="F8" s="173">
        <v>53.957000000000001</v>
      </c>
      <c r="G8" s="173">
        <v>66.417000000000002</v>
      </c>
      <c r="H8" s="173">
        <v>101.506</v>
      </c>
      <c r="I8" s="173">
        <v>113.527</v>
      </c>
      <c r="J8" s="173">
        <v>122.96299999999999</v>
      </c>
      <c r="K8" s="173">
        <v>148.07499999999999</v>
      </c>
      <c r="L8" s="173">
        <v>157.43600000000001</v>
      </c>
      <c r="M8" s="173">
        <v>161.685</v>
      </c>
      <c r="N8" s="173">
        <v>151.053</v>
      </c>
      <c r="O8" s="173">
        <v>168.238</v>
      </c>
      <c r="P8" s="173">
        <v>186.244</v>
      </c>
      <c r="Q8" s="173">
        <v>173.511</v>
      </c>
      <c r="R8" s="173">
        <v>199.15899999999999</v>
      </c>
      <c r="S8" s="173">
        <v>224.785</v>
      </c>
      <c r="T8" s="173">
        <v>231.553</v>
      </c>
      <c r="U8" s="173">
        <v>226.65899999999999</v>
      </c>
      <c r="V8" s="173">
        <v>214</v>
      </c>
    </row>
    <row r="9" spans="1:22">
      <c r="A9" s="130"/>
      <c r="B9" s="127" t="s">
        <v>237</v>
      </c>
      <c r="C9" s="130"/>
      <c r="D9" s="173">
        <v>36.156999999999996</v>
      </c>
      <c r="E9" s="173">
        <v>34.393000000000001</v>
      </c>
      <c r="F9" s="173">
        <v>29.678000000000001</v>
      </c>
      <c r="G9" s="173">
        <v>26.693999999999999</v>
      </c>
      <c r="H9" s="173">
        <v>24.841000000000001</v>
      </c>
      <c r="I9" s="173">
        <v>29.962</v>
      </c>
      <c r="J9" s="173">
        <v>32.933</v>
      </c>
      <c r="K9" s="173">
        <v>35.856000000000002</v>
      </c>
      <c r="L9" s="173">
        <v>41.97</v>
      </c>
      <c r="M9" s="173">
        <v>45.762999999999998</v>
      </c>
      <c r="N9" s="173">
        <v>48.594000000000001</v>
      </c>
      <c r="O9" s="173">
        <v>54.759</v>
      </c>
      <c r="P9" s="173">
        <v>65.108000000000004</v>
      </c>
      <c r="Q9" s="173">
        <v>72.158000000000001</v>
      </c>
      <c r="R9" s="173">
        <v>78.736000000000004</v>
      </c>
      <c r="S9" s="173">
        <v>96.171000000000006</v>
      </c>
      <c r="T9" s="173">
        <v>100.919</v>
      </c>
      <c r="U9" s="173">
        <v>120.03</v>
      </c>
      <c r="V9" s="173">
        <v>137.27199999999999</v>
      </c>
    </row>
    <row r="10" spans="1:22">
      <c r="A10" s="130"/>
      <c r="B10" s="127" t="s">
        <v>15</v>
      </c>
      <c r="C10" s="130"/>
      <c r="D10" s="173">
        <v>64.463999999999999</v>
      </c>
      <c r="E10" s="173">
        <v>81.382999999999996</v>
      </c>
      <c r="F10" s="173">
        <v>55.956000000000003</v>
      </c>
      <c r="G10" s="173">
        <v>86.525999999999996</v>
      </c>
      <c r="H10" s="173">
        <v>66.177999999999997</v>
      </c>
      <c r="I10" s="173">
        <v>58.546999999999997</v>
      </c>
      <c r="J10" s="173">
        <v>78.617999999999995</v>
      </c>
      <c r="K10" s="173">
        <v>110.49299999999999</v>
      </c>
      <c r="L10" s="173">
        <v>74.971999999999994</v>
      </c>
      <c r="M10" s="173">
        <v>70.052999999999997</v>
      </c>
      <c r="N10" s="173">
        <v>74.013999999999996</v>
      </c>
      <c r="O10" s="173">
        <v>148.364</v>
      </c>
      <c r="P10" s="173">
        <v>187.07400000000001</v>
      </c>
      <c r="Q10" s="173">
        <v>205.31700000000001</v>
      </c>
      <c r="R10" s="173">
        <v>169.16800000000001</v>
      </c>
      <c r="S10" s="173">
        <v>174.3</v>
      </c>
      <c r="T10" s="173">
        <v>140.357</v>
      </c>
      <c r="U10" s="173">
        <v>138.006</v>
      </c>
      <c r="V10" s="173">
        <v>123.361</v>
      </c>
    </row>
    <row r="11" spans="1:22">
      <c r="A11" s="130"/>
      <c r="B11" s="127" t="s">
        <v>20</v>
      </c>
      <c r="C11" s="130"/>
      <c r="D11" s="173">
        <v>70.802999999999997</v>
      </c>
      <c r="E11" s="173">
        <v>40.36</v>
      </c>
      <c r="F11" s="173">
        <v>39.667000000000002</v>
      </c>
      <c r="G11" s="173">
        <v>32.889000000000003</v>
      </c>
      <c r="H11" s="173">
        <v>62.654000000000003</v>
      </c>
      <c r="I11" s="173">
        <v>56.439</v>
      </c>
      <c r="J11" s="173">
        <v>59.036999999999999</v>
      </c>
      <c r="K11" s="173">
        <v>94.978999999999999</v>
      </c>
      <c r="L11" s="173">
        <v>73.058999999999997</v>
      </c>
      <c r="M11" s="173">
        <v>69.084000000000003</v>
      </c>
      <c r="N11" s="173">
        <v>79.69</v>
      </c>
      <c r="O11" s="173">
        <v>62.91</v>
      </c>
      <c r="P11" s="173">
        <v>277.89299999999997</v>
      </c>
      <c r="Q11" s="173">
        <v>110.99</v>
      </c>
      <c r="R11" s="173">
        <v>49.548000000000002</v>
      </c>
      <c r="S11" s="173">
        <v>56.75</v>
      </c>
      <c r="T11" s="173">
        <v>41.414000000000001</v>
      </c>
      <c r="U11" s="173">
        <v>82.227000000000004</v>
      </c>
      <c r="V11" s="173">
        <v>116.389</v>
      </c>
    </row>
    <row r="12" spans="1:22">
      <c r="A12" s="130"/>
      <c r="B12" s="127" t="s">
        <v>8</v>
      </c>
      <c r="C12" s="130"/>
      <c r="D12" s="173">
        <v>80.656999999999996</v>
      </c>
      <c r="E12" s="173">
        <v>41.417999999999999</v>
      </c>
      <c r="F12" s="173">
        <v>30.713000000000001</v>
      </c>
      <c r="G12" s="173">
        <v>37.661999999999999</v>
      </c>
      <c r="H12" s="173">
        <v>72.81</v>
      </c>
      <c r="I12" s="173">
        <v>61.466000000000001</v>
      </c>
      <c r="J12" s="173">
        <v>87.131</v>
      </c>
      <c r="K12" s="173">
        <v>80.269000000000005</v>
      </c>
      <c r="L12" s="173">
        <v>72.561000000000007</v>
      </c>
      <c r="M12" s="173">
        <v>149.18899999999999</v>
      </c>
      <c r="N12" s="173">
        <v>63.466999999999999</v>
      </c>
      <c r="O12" s="173">
        <v>202.10900000000001</v>
      </c>
      <c r="P12" s="173">
        <v>119.688</v>
      </c>
      <c r="Q12" s="173">
        <v>188</v>
      </c>
      <c r="R12" s="173">
        <v>56.112000000000002</v>
      </c>
      <c r="S12" s="173">
        <v>144.411</v>
      </c>
      <c r="T12" s="173">
        <v>134.36799999999999</v>
      </c>
      <c r="U12" s="173">
        <v>146.32900000000001</v>
      </c>
      <c r="V12" s="173">
        <v>115.72499999999999</v>
      </c>
    </row>
    <row r="13" spans="1:22">
      <c r="A13" s="130"/>
      <c r="B13" s="130" t="s">
        <v>12</v>
      </c>
      <c r="C13" s="127"/>
      <c r="D13" s="173">
        <f>D14-D5-D6-D7-D8-D9-D10-D11-D12</f>
        <v>682.46500000000015</v>
      </c>
      <c r="E13" s="173">
        <f t="shared" ref="E13:V13" si="0">E14-E5-E6-E7-E8-E9-E10-E11-E12</f>
        <v>732.81799999999987</v>
      </c>
      <c r="F13" s="173">
        <f t="shared" si="0"/>
        <v>648.60700000000008</v>
      </c>
      <c r="G13" s="173">
        <f t="shared" si="0"/>
        <v>736.21800000000019</v>
      </c>
      <c r="H13" s="173">
        <f t="shared" si="0"/>
        <v>811.18799999999987</v>
      </c>
      <c r="I13" s="173">
        <f t="shared" si="0"/>
        <v>786.27300000000037</v>
      </c>
      <c r="J13" s="173">
        <f t="shared" si="0"/>
        <v>839.65299999999991</v>
      </c>
      <c r="K13" s="173">
        <f t="shared" si="0"/>
        <v>973.27199999999993</v>
      </c>
      <c r="L13" s="173">
        <f t="shared" si="0"/>
        <v>835.19100000000014</v>
      </c>
      <c r="M13" s="173">
        <f t="shared" si="0"/>
        <v>813.83500000000015</v>
      </c>
      <c r="N13" s="173">
        <f t="shared" si="0"/>
        <v>939.46999999999969</v>
      </c>
      <c r="O13" s="173">
        <f t="shared" si="0"/>
        <v>1262.5419999999995</v>
      </c>
      <c r="P13" s="173">
        <f t="shared" si="0"/>
        <v>1372.2139999999995</v>
      </c>
      <c r="Q13" s="173">
        <f t="shared" si="0"/>
        <v>1529.4899999999996</v>
      </c>
      <c r="R13" s="173">
        <f t="shared" si="0"/>
        <v>1095.3250000000005</v>
      </c>
      <c r="S13" s="173">
        <f t="shared" si="0"/>
        <v>1417.4029999999996</v>
      </c>
      <c r="T13" s="173">
        <f t="shared" si="0"/>
        <v>1528.5159999999996</v>
      </c>
      <c r="U13" s="173">
        <f t="shared" si="0"/>
        <v>1449.5409999999997</v>
      </c>
      <c r="V13" s="173">
        <f t="shared" si="0"/>
        <v>1572.8969999999995</v>
      </c>
    </row>
    <row r="14" spans="1:22">
      <c r="A14" s="130"/>
      <c r="B14" s="131" t="s">
        <v>29</v>
      </c>
      <c r="C14" s="131"/>
      <c r="D14" s="157">
        <v>1617.654</v>
      </c>
      <c r="E14" s="157">
        <v>1571.577</v>
      </c>
      <c r="F14" s="157">
        <v>1580.9010000000001</v>
      </c>
      <c r="G14" s="157">
        <v>1842.6110000000001</v>
      </c>
      <c r="H14" s="157">
        <v>2130.7689999999998</v>
      </c>
      <c r="I14" s="157">
        <v>2111.3490000000002</v>
      </c>
      <c r="J14" s="157">
        <v>2473.6909999999998</v>
      </c>
      <c r="K14" s="157">
        <v>3021.1619999999998</v>
      </c>
      <c r="L14" s="157">
        <v>2606.1619999999998</v>
      </c>
      <c r="M14" s="157">
        <v>3011.0340000000001</v>
      </c>
      <c r="N14" s="157">
        <v>3081.1509999999998</v>
      </c>
      <c r="O14" s="157">
        <v>4107.4399999999996</v>
      </c>
      <c r="P14" s="157">
        <v>5207.3729999999996</v>
      </c>
      <c r="Q14" s="157">
        <v>4783.5190000000002</v>
      </c>
      <c r="R14" s="157">
        <v>4327.3980000000001</v>
      </c>
      <c r="S14" s="157">
        <v>4582.2939999999999</v>
      </c>
      <c r="T14" s="157">
        <v>4705.2659999999996</v>
      </c>
      <c r="U14" s="157">
        <v>4693.1509999999998</v>
      </c>
      <c r="V14" s="157">
        <v>4720.4579999999996</v>
      </c>
    </row>
    <row r="15" spans="1:22">
      <c r="A15" s="130"/>
      <c r="B15" s="132" t="s">
        <v>547</v>
      </c>
      <c r="C15" s="133" t="s">
        <v>215</v>
      </c>
      <c r="D15" s="158">
        <v>2563.587</v>
      </c>
      <c r="E15" s="158">
        <v>2393.42</v>
      </c>
      <c r="F15" s="158">
        <v>2242.8490000000002</v>
      </c>
      <c r="G15" s="158">
        <v>2277.0949999999998</v>
      </c>
      <c r="H15" s="158">
        <v>2501.2869999999998</v>
      </c>
      <c r="I15" s="158">
        <v>2572.3620000000001</v>
      </c>
      <c r="J15" s="158">
        <v>3261.3319999999999</v>
      </c>
      <c r="K15" s="158">
        <v>4037.83</v>
      </c>
      <c r="L15" s="158">
        <v>3150.5239999999999</v>
      </c>
      <c r="M15" s="158">
        <v>3855.85</v>
      </c>
      <c r="N15" s="158">
        <v>3571.6219999999998</v>
      </c>
      <c r="O15" s="158">
        <v>4119.6959999999999</v>
      </c>
      <c r="P15" s="158">
        <v>4896.6350000000002</v>
      </c>
      <c r="Q15" s="158">
        <v>4472.6670000000004</v>
      </c>
      <c r="R15" s="158">
        <v>4232.55</v>
      </c>
      <c r="S15" s="158">
        <v>4400.4369999999999</v>
      </c>
      <c r="T15" s="158">
        <v>4602.6949999999997</v>
      </c>
      <c r="U15" s="158">
        <v>4586.9030000000002</v>
      </c>
      <c r="V15" s="158">
        <v>4210.4769999999999</v>
      </c>
    </row>
    <row r="16" spans="1:22">
      <c r="A16" s="174" t="s">
        <v>433</v>
      </c>
      <c r="B16" s="132"/>
      <c r="C16" s="133"/>
      <c r="D16" s="158"/>
      <c r="E16" s="158"/>
      <c r="F16" s="158"/>
      <c r="G16" s="158"/>
      <c r="H16" s="158"/>
      <c r="I16" s="158"/>
      <c r="J16" s="158"/>
      <c r="K16" s="158"/>
      <c r="L16" s="158"/>
      <c r="M16" s="158"/>
      <c r="N16" s="158"/>
      <c r="O16" s="158"/>
      <c r="P16" s="158"/>
      <c r="Q16" s="158"/>
      <c r="R16" s="158"/>
      <c r="S16" s="158"/>
      <c r="T16" s="158"/>
      <c r="U16" s="158"/>
      <c r="V16" s="158"/>
    </row>
    <row r="17" spans="1:22">
      <c r="A17" s="130"/>
      <c r="B17" s="175" t="s">
        <v>9</v>
      </c>
      <c r="C17" s="133"/>
      <c r="D17" s="173">
        <v>34.517000000000003</v>
      </c>
      <c r="E17" s="173">
        <v>25.65</v>
      </c>
      <c r="F17" s="173">
        <v>52.496000000000002</v>
      </c>
      <c r="G17" s="173">
        <v>79.066999999999993</v>
      </c>
      <c r="H17" s="173">
        <v>12.487</v>
      </c>
      <c r="I17" s="173">
        <v>20.329999999999998</v>
      </c>
      <c r="J17" s="173">
        <v>129.74</v>
      </c>
      <c r="K17" s="173">
        <v>377.79500000000002</v>
      </c>
      <c r="L17" s="173">
        <v>103.52200000000001</v>
      </c>
      <c r="M17" s="173">
        <v>406.83699999999999</v>
      </c>
      <c r="N17" s="173">
        <v>509.298</v>
      </c>
      <c r="O17" s="173">
        <v>716.00099999999998</v>
      </c>
      <c r="P17" s="173">
        <v>1243.1079999999999</v>
      </c>
      <c r="Q17" s="173">
        <v>832.928</v>
      </c>
      <c r="R17" s="173">
        <v>1099.1849999999999</v>
      </c>
      <c r="S17" s="173">
        <v>735.38499999999999</v>
      </c>
      <c r="T17" s="173">
        <v>795.73199999999997</v>
      </c>
      <c r="U17" s="173">
        <v>676.68399999999997</v>
      </c>
      <c r="V17" s="173">
        <v>620.93600000000004</v>
      </c>
    </row>
    <row r="18" spans="1:22">
      <c r="A18" s="130"/>
      <c r="B18" s="175" t="s">
        <v>4</v>
      </c>
      <c r="C18" s="133"/>
      <c r="D18" s="173">
        <v>71.686999999999998</v>
      </c>
      <c r="E18" s="173">
        <v>58.38</v>
      </c>
      <c r="F18" s="173">
        <v>76.203000000000003</v>
      </c>
      <c r="G18" s="173">
        <v>50.518999999999998</v>
      </c>
      <c r="H18" s="173">
        <v>62.448999999999998</v>
      </c>
      <c r="I18" s="173">
        <v>58.287999999999997</v>
      </c>
      <c r="J18" s="173">
        <v>138.62200000000001</v>
      </c>
      <c r="K18" s="173">
        <v>116.053</v>
      </c>
      <c r="L18" s="173">
        <v>115.843</v>
      </c>
      <c r="M18" s="173">
        <v>94.174999999999997</v>
      </c>
      <c r="N18" s="173">
        <v>87.688999999999993</v>
      </c>
      <c r="O18" s="173">
        <v>265.92500000000001</v>
      </c>
      <c r="P18" s="173">
        <v>398.87299999999999</v>
      </c>
      <c r="Q18" s="173">
        <v>218.43199999999999</v>
      </c>
      <c r="R18" s="173">
        <v>75.701999999999998</v>
      </c>
      <c r="S18" s="173">
        <v>136.17400000000001</v>
      </c>
      <c r="T18" s="173">
        <v>152.59700000000001</v>
      </c>
      <c r="U18" s="173">
        <v>201.33199999999999</v>
      </c>
      <c r="V18" s="173">
        <v>160.60900000000001</v>
      </c>
    </row>
    <row r="19" spans="1:22">
      <c r="A19" s="130"/>
      <c r="B19" s="180" t="s">
        <v>20</v>
      </c>
      <c r="C19" s="133"/>
      <c r="D19" s="173">
        <v>65.168999999999997</v>
      </c>
      <c r="E19" s="173">
        <v>35.170999999999999</v>
      </c>
      <c r="F19" s="173">
        <v>36.783000000000001</v>
      </c>
      <c r="G19" s="173">
        <v>31.254000000000001</v>
      </c>
      <c r="H19" s="173">
        <v>60.344999999999999</v>
      </c>
      <c r="I19" s="173">
        <v>54.344000000000001</v>
      </c>
      <c r="J19" s="173">
        <v>56.747999999999998</v>
      </c>
      <c r="K19" s="173">
        <v>92.352999999999994</v>
      </c>
      <c r="L19" s="173">
        <v>71.405000000000001</v>
      </c>
      <c r="M19" s="173">
        <v>63.911999999999999</v>
      </c>
      <c r="N19" s="173">
        <v>73.658000000000001</v>
      </c>
      <c r="O19" s="173">
        <v>50.938000000000002</v>
      </c>
      <c r="P19" s="173">
        <v>263.01400000000001</v>
      </c>
      <c r="Q19" s="173">
        <v>97.176000000000002</v>
      </c>
      <c r="R19" s="173">
        <v>34.299999999999997</v>
      </c>
      <c r="S19" s="173">
        <v>43.283999999999999</v>
      </c>
      <c r="T19" s="173">
        <v>29.675999999999998</v>
      </c>
      <c r="U19" s="173">
        <v>70.701999999999998</v>
      </c>
      <c r="V19" s="173">
        <v>105.498</v>
      </c>
    </row>
    <row r="20" spans="1:22">
      <c r="A20" s="130"/>
      <c r="B20" s="180" t="s">
        <v>8</v>
      </c>
      <c r="C20" s="133"/>
      <c r="D20" s="173">
        <v>79.965999999999994</v>
      </c>
      <c r="E20" s="173">
        <v>39.908000000000001</v>
      </c>
      <c r="F20" s="173">
        <v>28.341999999999999</v>
      </c>
      <c r="G20" s="173">
        <v>35.109000000000002</v>
      </c>
      <c r="H20" s="173">
        <v>70.126999999999995</v>
      </c>
      <c r="I20" s="173">
        <v>59.938000000000002</v>
      </c>
      <c r="J20" s="173">
        <v>84.584000000000003</v>
      </c>
      <c r="K20" s="173">
        <v>76.668000000000006</v>
      </c>
      <c r="L20" s="173">
        <v>66.793999999999997</v>
      </c>
      <c r="M20" s="173">
        <v>142.68299999999999</v>
      </c>
      <c r="N20" s="173">
        <v>57.652000000000001</v>
      </c>
      <c r="O20" s="173">
        <v>189.983</v>
      </c>
      <c r="P20" s="173">
        <v>109.979</v>
      </c>
      <c r="Q20" s="173">
        <v>177.673</v>
      </c>
      <c r="R20" s="173">
        <v>46.27</v>
      </c>
      <c r="S20" s="173">
        <v>129.83799999999999</v>
      </c>
      <c r="T20" s="173">
        <v>124.08499999999999</v>
      </c>
      <c r="U20" s="173">
        <v>137.83699999999999</v>
      </c>
      <c r="V20" s="173">
        <v>104.86</v>
      </c>
    </row>
    <row r="21" spans="1:22">
      <c r="A21" s="130"/>
      <c r="B21" s="180" t="s">
        <v>548</v>
      </c>
      <c r="C21" s="133"/>
      <c r="D21" s="173">
        <v>65.09</v>
      </c>
      <c r="E21" s="173">
        <v>77.95</v>
      </c>
      <c r="F21" s="173">
        <v>65.492999999999995</v>
      </c>
      <c r="G21" s="173">
        <v>69.460999999999999</v>
      </c>
      <c r="H21" s="173">
        <v>77.238</v>
      </c>
      <c r="I21" s="173">
        <v>74.051000000000002</v>
      </c>
      <c r="J21" s="173">
        <v>77.338999999999999</v>
      </c>
      <c r="K21" s="173">
        <v>112.098</v>
      </c>
      <c r="L21" s="173">
        <v>101.941</v>
      </c>
      <c r="M21" s="173">
        <v>66.504000000000005</v>
      </c>
      <c r="N21" s="173">
        <v>75.613</v>
      </c>
      <c r="O21" s="173">
        <v>161.47200000000001</v>
      </c>
      <c r="P21" s="173">
        <v>146.304</v>
      </c>
      <c r="Q21" s="173">
        <v>151.636</v>
      </c>
      <c r="R21" s="173">
        <v>55.783999999999999</v>
      </c>
      <c r="S21" s="173">
        <v>49.811</v>
      </c>
      <c r="T21" s="173">
        <v>94.152000000000001</v>
      </c>
      <c r="U21" s="173">
        <v>92.545000000000002</v>
      </c>
      <c r="V21" s="173">
        <v>101.90300000000001</v>
      </c>
    </row>
    <row r="22" spans="1:22">
      <c r="A22" s="130"/>
      <c r="B22" s="180" t="s">
        <v>233</v>
      </c>
      <c r="C22" s="133"/>
      <c r="D22" s="173">
        <v>33.732999999999997</v>
      </c>
      <c r="E22" s="173">
        <v>33.148000000000003</v>
      </c>
      <c r="F22" s="173">
        <v>34.96</v>
      </c>
      <c r="G22" s="173">
        <v>38.311</v>
      </c>
      <c r="H22" s="173">
        <v>33.418999999999997</v>
      </c>
      <c r="I22" s="173">
        <v>38.122</v>
      </c>
      <c r="J22" s="173">
        <v>43.134999999999998</v>
      </c>
      <c r="K22" s="173">
        <v>70.022000000000006</v>
      </c>
      <c r="L22" s="173">
        <v>59.704999999999998</v>
      </c>
      <c r="M22" s="173">
        <v>41.374000000000002</v>
      </c>
      <c r="N22" s="173">
        <v>56.718000000000004</v>
      </c>
      <c r="O22" s="173">
        <v>78.156000000000006</v>
      </c>
      <c r="P22" s="173">
        <v>72.813999999999993</v>
      </c>
      <c r="Q22" s="173">
        <v>100.42</v>
      </c>
      <c r="R22" s="173">
        <v>27.280999999999999</v>
      </c>
      <c r="S22" s="173">
        <v>44.694000000000003</v>
      </c>
      <c r="T22" s="173">
        <v>55.841999999999999</v>
      </c>
      <c r="U22" s="173">
        <v>56.481000000000002</v>
      </c>
      <c r="V22" s="173">
        <v>68.569999999999993</v>
      </c>
    </row>
    <row r="23" spans="1:22">
      <c r="A23" s="130"/>
      <c r="B23" s="180" t="s">
        <v>6</v>
      </c>
      <c r="C23" s="133"/>
      <c r="D23" s="173">
        <v>28.34</v>
      </c>
      <c r="E23" s="173">
        <v>26.809000000000001</v>
      </c>
      <c r="F23" s="173">
        <v>17.431000000000001</v>
      </c>
      <c r="G23" s="173">
        <v>30.512</v>
      </c>
      <c r="H23" s="173">
        <v>39.853000000000002</v>
      </c>
      <c r="I23" s="173">
        <v>35.450000000000003</v>
      </c>
      <c r="J23" s="173">
        <v>34.57</v>
      </c>
      <c r="K23" s="173">
        <v>54.259</v>
      </c>
      <c r="L23" s="173">
        <v>5.43</v>
      </c>
      <c r="M23" s="173">
        <v>15.255000000000001</v>
      </c>
      <c r="N23" s="173">
        <v>50.283000000000001</v>
      </c>
      <c r="O23" s="173">
        <v>31.63</v>
      </c>
      <c r="P23" s="173">
        <v>37.244</v>
      </c>
      <c r="Q23" s="173">
        <v>55.146999999999998</v>
      </c>
      <c r="R23" s="173">
        <v>26.91</v>
      </c>
      <c r="S23" s="173">
        <v>56.61</v>
      </c>
      <c r="T23" s="173">
        <v>48.302</v>
      </c>
      <c r="U23" s="173">
        <v>53.304000000000002</v>
      </c>
      <c r="V23" s="173">
        <v>64.331000000000003</v>
      </c>
    </row>
    <row r="24" spans="1:22">
      <c r="A24" s="130"/>
      <c r="B24" s="130" t="s">
        <v>12</v>
      </c>
      <c r="C24" s="127"/>
      <c r="D24" s="173">
        <f>D25-D23-D22-D21-D20-D19-D18-D17</f>
        <v>217.27100000000002</v>
      </c>
      <c r="E24" s="173">
        <f t="shared" ref="E24:V24" si="1">E25-E23-E22-E21-E20-E19-E18-E17</f>
        <v>224.85599999999991</v>
      </c>
      <c r="F24" s="173">
        <f t="shared" si="1"/>
        <v>218.07400000000004</v>
      </c>
      <c r="G24" s="173">
        <f t="shared" si="1"/>
        <v>238.45100000000002</v>
      </c>
      <c r="H24" s="173">
        <f t="shared" si="1"/>
        <v>234.51599999999999</v>
      </c>
      <c r="I24" s="173">
        <f t="shared" si="1"/>
        <v>229.71500000000003</v>
      </c>
      <c r="J24" s="173">
        <f t="shared" si="1"/>
        <v>324.95899999999989</v>
      </c>
      <c r="K24" s="173">
        <f t="shared" si="1"/>
        <v>438.58300000000014</v>
      </c>
      <c r="L24" s="173">
        <f t="shared" si="1"/>
        <v>320.69600000000003</v>
      </c>
      <c r="M24" s="173">
        <f t="shared" si="1"/>
        <v>274.57899999999984</v>
      </c>
      <c r="N24" s="173">
        <f t="shared" si="1"/>
        <v>306.02800000000002</v>
      </c>
      <c r="O24" s="173">
        <f t="shared" si="1"/>
        <v>520.93900000000008</v>
      </c>
      <c r="P24" s="173">
        <f t="shared" si="1"/>
        <v>562.75400000000013</v>
      </c>
      <c r="Q24" s="173">
        <f t="shared" si="1"/>
        <v>696.35900000000026</v>
      </c>
      <c r="R24" s="173">
        <f t="shared" si="1"/>
        <v>261.71800000000007</v>
      </c>
      <c r="S24" s="173">
        <f t="shared" si="1"/>
        <v>412.45700000000011</v>
      </c>
      <c r="T24" s="173">
        <f t="shared" si="1"/>
        <v>449.48399999999992</v>
      </c>
      <c r="U24" s="173">
        <f t="shared" si="1"/>
        <v>525.41299999999978</v>
      </c>
      <c r="V24" s="173">
        <f t="shared" si="1"/>
        <v>475.74400000000026</v>
      </c>
    </row>
    <row r="25" spans="1:22">
      <c r="A25" s="130"/>
      <c r="B25" s="131" t="s">
        <v>29</v>
      </c>
      <c r="C25" s="131"/>
      <c r="D25" s="157">
        <v>595.77300000000002</v>
      </c>
      <c r="E25" s="157">
        <v>521.87199999999996</v>
      </c>
      <c r="F25" s="157">
        <v>529.78200000000004</v>
      </c>
      <c r="G25" s="157">
        <v>572.68399999999997</v>
      </c>
      <c r="H25" s="157">
        <v>590.43399999999997</v>
      </c>
      <c r="I25" s="157">
        <v>570.23800000000006</v>
      </c>
      <c r="J25" s="157">
        <v>889.697</v>
      </c>
      <c r="K25" s="157">
        <v>1337.8309999999999</v>
      </c>
      <c r="L25" s="157">
        <v>845.33600000000001</v>
      </c>
      <c r="M25" s="157">
        <v>1105.319</v>
      </c>
      <c r="N25" s="157">
        <v>1216.9390000000001</v>
      </c>
      <c r="O25" s="157">
        <v>2015.0440000000001</v>
      </c>
      <c r="P25" s="157">
        <v>2834.09</v>
      </c>
      <c r="Q25" s="157">
        <v>2329.7710000000002</v>
      </c>
      <c r="R25" s="157">
        <v>1627.15</v>
      </c>
      <c r="S25" s="157">
        <v>1608.2529999999999</v>
      </c>
      <c r="T25" s="157">
        <v>1749.87</v>
      </c>
      <c r="U25" s="157">
        <v>1814.298</v>
      </c>
      <c r="V25" s="157">
        <v>1702.451</v>
      </c>
    </row>
    <row r="26" spans="1:22">
      <c r="A26" s="130"/>
      <c r="B26" s="132" t="s">
        <v>547</v>
      </c>
      <c r="C26" s="133" t="s">
        <v>215</v>
      </c>
      <c r="D26" s="158">
        <v>1612.3409999999999</v>
      </c>
      <c r="E26" s="158">
        <v>1473.5809999999999</v>
      </c>
      <c r="F26" s="158">
        <v>1356.4449999999999</v>
      </c>
      <c r="G26" s="158">
        <v>1390.979</v>
      </c>
      <c r="H26" s="158">
        <v>1513.5029999999999</v>
      </c>
      <c r="I26" s="158">
        <v>1469.002</v>
      </c>
      <c r="J26" s="158">
        <v>2134.866</v>
      </c>
      <c r="K26" s="158">
        <v>2860.1990000000001</v>
      </c>
      <c r="L26" s="158">
        <v>1963.271</v>
      </c>
      <c r="M26" s="158">
        <v>2614.3519999999999</v>
      </c>
      <c r="N26" s="158">
        <v>2499.6529999999998</v>
      </c>
      <c r="O26" s="158">
        <v>2932.924</v>
      </c>
      <c r="P26" s="158">
        <v>3664.4630000000002</v>
      </c>
      <c r="Q26" s="158">
        <v>3290.4879999999998</v>
      </c>
      <c r="R26" s="158">
        <v>2997.0349999999999</v>
      </c>
      <c r="S26" s="158">
        <v>3032.6260000000002</v>
      </c>
      <c r="T26" s="158">
        <v>3254.1239999999998</v>
      </c>
      <c r="U26" s="158">
        <v>3215.4140000000002</v>
      </c>
      <c r="V26" s="158">
        <v>2834.1610000000001</v>
      </c>
    </row>
    <row r="27" spans="1:22">
      <c r="A27" s="37" t="s">
        <v>432</v>
      </c>
      <c r="B27" s="130"/>
      <c r="C27" s="176"/>
      <c r="D27" s="173"/>
      <c r="E27" s="173"/>
      <c r="F27" s="173"/>
      <c r="G27" s="173"/>
      <c r="H27" s="173"/>
      <c r="I27" s="173"/>
      <c r="J27" s="173"/>
      <c r="K27" s="173"/>
      <c r="L27" s="173"/>
      <c r="M27" s="173"/>
      <c r="N27" s="158"/>
      <c r="O27" s="158"/>
      <c r="P27" s="158"/>
      <c r="Q27" s="158"/>
      <c r="R27" s="158"/>
      <c r="S27" s="158"/>
      <c r="T27" s="158"/>
      <c r="U27" s="158"/>
      <c r="V27" s="158"/>
    </row>
    <row r="28" spans="1:22">
      <c r="A28" s="148"/>
      <c r="B28" s="130" t="s">
        <v>2</v>
      </c>
      <c r="C28" s="176"/>
      <c r="D28" s="173">
        <v>126.416</v>
      </c>
      <c r="E28" s="173">
        <v>118.874</v>
      </c>
      <c r="F28" s="173">
        <v>140.506</v>
      </c>
      <c r="G28" s="173">
        <v>179.011</v>
      </c>
      <c r="H28" s="173">
        <v>176.756</v>
      </c>
      <c r="I28" s="173">
        <v>188.88</v>
      </c>
      <c r="J28" s="173">
        <v>193.768</v>
      </c>
      <c r="K28" s="173">
        <v>216.251</v>
      </c>
      <c r="L28" s="173">
        <v>261.28100000000001</v>
      </c>
      <c r="M28" s="173">
        <v>310.36700000000002</v>
      </c>
      <c r="N28" s="173">
        <v>271.46199999999999</v>
      </c>
      <c r="O28" s="173">
        <v>283.899</v>
      </c>
      <c r="P28" s="173">
        <v>296.80200000000002</v>
      </c>
      <c r="Q28" s="173">
        <v>340.04399999999998</v>
      </c>
      <c r="R28" s="173">
        <v>332.11500000000001</v>
      </c>
      <c r="S28" s="173">
        <v>314.20999999999998</v>
      </c>
      <c r="T28" s="173">
        <v>332.53500000000003</v>
      </c>
      <c r="U28" s="173">
        <v>330.22300000000001</v>
      </c>
      <c r="V28" s="173">
        <v>316.69400000000002</v>
      </c>
    </row>
    <row r="29" spans="1:22">
      <c r="A29" s="148"/>
      <c r="B29" s="127" t="s">
        <v>4</v>
      </c>
      <c r="C29" s="176"/>
      <c r="D29" s="173">
        <v>42.381999999999998</v>
      </c>
      <c r="E29" s="173">
        <v>13.824</v>
      </c>
      <c r="F29" s="173">
        <v>6.2370000000000001</v>
      </c>
      <c r="G29" s="173">
        <v>13.002000000000001</v>
      </c>
      <c r="H29" s="173">
        <v>20.518999999999998</v>
      </c>
      <c r="I29" s="173">
        <v>13.468999999999999</v>
      </c>
      <c r="J29" s="173">
        <v>10.231999999999999</v>
      </c>
      <c r="K29" s="173">
        <v>20.722999999999999</v>
      </c>
      <c r="L29" s="173">
        <v>25.440999999999999</v>
      </c>
      <c r="M29" s="173">
        <v>34.924999999999997</v>
      </c>
      <c r="N29" s="173">
        <v>47.228999999999999</v>
      </c>
      <c r="O29" s="173">
        <v>29.03</v>
      </c>
      <c r="P29" s="173">
        <v>54.622</v>
      </c>
      <c r="Q29" s="173">
        <v>34.804000000000002</v>
      </c>
      <c r="R29" s="173">
        <v>45.936</v>
      </c>
      <c r="S29" s="173">
        <v>77.319000000000003</v>
      </c>
      <c r="T29" s="173">
        <v>61.185000000000002</v>
      </c>
      <c r="U29" s="173">
        <v>73.903999999999996</v>
      </c>
      <c r="V29" s="173">
        <v>112.995</v>
      </c>
    </row>
    <row r="30" spans="1:22">
      <c r="A30" s="148"/>
      <c r="B30" s="127" t="s">
        <v>9</v>
      </c>
      <c r="C30" s="176"/>
      <c r="D30" s="173">
        <v>6.7060000000000004</v>
      </c>
      <c r="E30" s="173">
        <v>8.968</v>
      </c>
      <c r="F30" s="173">
        <v>9.9510000000000005</v>
      </c>
      <c r="G30" s="173">
        <v>25.72</v>
      </c>
      <c r="H30" s="173">
        <v>33.317999999999998</v>
      </c>
      <c r="I30" s="173">
        <v>18.143000000000001</v>
      </c>
      <c r="J30" s="173">
        <v>9.0329999999999995</v>
      </c>
      <c r="K30" s="173">
        <v>11.723000000000001</v>
      </c>
      <c r="L30" s="173">
        <v>17.974</v>
      </c>
      <c r="M30" s="173">
        <v>24.123999999999999</v>
      </c>
      <c r="N30" s="173">
        <v>34.045000000000002</v>
      </c>
      <c r="O30" s="173">
        <v>51.887</v>
      </c>
      <c r="P30" s="173">
        <v>55.07</v>
      </c>
      <c r="Q30" s="173">
        <v>70.406999999999996</v>
      </c>
      <c r="R30" s="173">
        <v>91.608999999999995</v>
      </c>
      <c r="S30" s="173">
        <v>116.039</v>
      </c>
      <c r="T30" s="173">
        <v>86.756</v>
      </c>
      <c r="U30" s="173">
        <v>91.483000000000004</v>
      </c>
      <c r="V30" s="173">
        <v>101.741</v>
      </c>
    </row>
    <row r="31" spans="1:22">
      <c r="A31" s="148"/>
      <c r="B31" s="127" t="s">
        <v>11</v>
      </c>
      <c r="C31" s="176"/>
      <c r="D31" s="173">
        <v>9.0999999999999998E-2</v>
      </c>
      <c r="E31" s="173">
        <v>4.7E-2</v>
      </c>
      <c r="F31" s="173">
        <v>0.188</v>
      </c>
      <c r="G31" s="173">
        <v>3.7040000000000002</v>
      </c>
      <c r="H31" s="173">
        <v>10.42</v>
      </c>
      <c r="I31" s="173">
        <v>10.641999999999999</v>
      </c>
      <c r="J31" s="173">
        <v>9.1760000000000002</v>
      </c>
      <c r="K31" s="173">
        <v>15.819000000000001</v>
      </c>
      <c r="L31" s="173">
        <v>13.411</v>
      </c>
      <c r="M31" s="173">
        <v>30.541</v>
      </c>
      <c r="N31" s="173">
        <v>30.183</v>
      </c>
      <c r="O31" s="173">
        <v>48.265999999999998</v>
      </c>
      <c r="P31" s="173">
        <v>77.861999999999995</v>
      </c>
      <c r="Q31" s="173">
        <v>58.302</v>
      </c>
      <c r="R31" s="173">
        <v>73.974000000000004</v>
      </c>
      <c r="S31" s="173">
        <v>66.674000000000007</v>
      </c>
      <c r="T31" s="173">
        <v>118.914</v>
      </c>
      <c r="U31" s="173">
        <v>64.953000000000003</v>
      </c>
      <c r="V31" s="173">
        <v>94.144000000000005</v>
      </c>
    </row>
    <row r="32" spans="1:22">
      <c r="A32" s="148"/>
      <c r="B32" s="127" t="s">
        <v>15</v>
      </c>
      <c r="C32" s="176"/>
      <c r="D32" s="173">
        <v>40.963999999999999</v>
      </c>
      <c r="E32" s="173">
        <v>42.956000000000003</v>
      </c>
      <c r="F32" s="173">
        <v>19.04</v>
      </c>
      <c r="G32" s="173">
        <v>17.885000000000002</v>
      </c>
      <c r="H32" s="173">
        <v>11.041</v>
      </c>
      <c r="I32" s="173">
        <v>7.1260000000000003</v>
      </c>
      <c r="J32" s="173">
        <v>30.169</v>
      </c>
      <c r="K32" s="173">
        <v>45.779000000000003</v>
      </c>
      <c r="L32" s="173">
        <v>35.954999999999998</v>
      </c>
      <c r="M32" s="173">
        <v>29.472999999999999</v>
      </c>
      <c r="N32" s="173">
        <v>32.567</v>
      </c>
      <c r="O32" s="173">
        <v>54.646999999999998</v>
      </c>
      <c r="P32" s="173">
        <v>106.318</v>
      </c>
      <c r="Q32" s="173">
        <v>124.95699999999999</v>
      </c>
      <c r="R32" s="173">
        <v>147.202</v>
      </c>
      <c r="S32" s="173">
        <v>146.886</v>
      </c>
      <c r="T32" s="173">
        <v>101.815</v>
      </c>
      <c r="U32" s="173">
        <v>73.119</v>
      </c>
      <c r="V32" s="173">
        <v>87.19</v>
      </c>
    </row>
    <row r="33" spans="1:22">
      <c r="A33" s="148"/>
      <c r="B33" s="127" t="s">
        <v>10</v>
      </c>
      <c r="C33" s="176"/>
      <c r="D33" s="173">
        <v>1.163</v>
      </c>
      <c r="E33" s="173">
        <v>1.4059999999999999</v>
      </c>
      <c r="F33" s="173">
        <v>4.8920000000000003</v>
      </c>
      <c r="G33" s="173">
        <v>18.038</v>
      </c>
      <c r="H33" s="173">
        <v>16.158000000000001</v>
      </c>
      <c r="I33" s="173">
        <v>12.438000000000001</v>
      </c>
      <c r="J33" s="173">
        <v>12.842000000000001</v>
      </c>
      <c r="K33" s="173">
        <v>16.702999999999999</v>
      </c>
      <c r="L33" s="173">
        <v>23.210999999999999</v>
      </c>
      <c r="M33" s="173">
        <v>36.270000000000003</v>
      </c>
      <c r="N33" s="173">
        <v>34.545999999999999</v>
      </c>
      <c r="O33" s="173">
        <v>46.636000000000003</v>
      </c>
      <c r="P33" s="173">
        <v>68.070999999999998</v>
      </c>
      <c r="Q33" s="173">
        <v>51.023000000000003</v>
      </c>
      <c r="R33" s="173">
        <v>83.622</v>
      </c>
      <c r="S33" s="173">
        <v>123.81</v>
      </c>
      <c r="T33" s="173">
        <v>102.517</v>
      </c>
      <c r="U33" s="173">
        <v>70.417000000000002</v>
      </c>
      <c r="V33" s="173">
        <v>64.971000000000004</v>
      </c>
    </row>
    <row r="34" spans="1:22">
      <c r="A34" s="130"/>
      <c r="B34" s="130" t="s">
        <v>12</v>
      </c>
      <c r="C34" s="127"/>
      <c r="D34" s="173">
        <f>D35-D33-D32-D31-D30-D29-D28</f>
        <v>39.691000000000003</v>
      </c>
      <c r="E34" s="173">
        <f t="shared" ref="E34:V34" si="2">E35-E33-E32-E31-E30-E29-E28</f>
        <v>58.724000000000018</v>
      </c>
      <c r="F34" s="173">
        <f t="shared" si="2"/>
        <v>58.844000000000023</v>
      </c>
      <c r="G34" s="173">
        <f t="shared" si="2"/>
        <v>68.102000000000004</v>
      </c>
      <c r="H34" s="173">
        <f t="shared" si="2"/>
        <v>121.64500000000001</v>
      </c>
      <c r="I34" s="173">
        <f t="shared" si="2"/>
        <v>98.088000000000022</v>
      </c>
      <c r="J34" s="173">
        <f t="shared" si="2"/>
        <v>80.794999999999987</v>
      </c>
      <c r="K34" s="173">
        <f t="shared" si="2"/>
        <v>95.309999999999974</v>
      </c>
      <c r="L34" s="173">
        <f t="shared" si="2"/>
        <v>88.730000000000018</v>
      </c>
      <c r="M34" s="173">
        <f t="shared" si="2"/>
        <v>106.57999999999993</v>
      </c>
      <c r="N34" s="173">
        <f t="shared" si="2"/>
        <v>132.28300000000002</v>
      </c>
      <c r="O34" s="173">
        <f t="shared" si="2"/>
        <v>158.35900000000004</v>
      </c>
      <c r="P34" s="173">
        <f t="shared" si="2"/>
        <v>162.29199999999997</v>
      </c>
      <c r="Q34" s="173">
        <f t="shared" si="2"/>
        <v>181.60399999999993</v>
      </c>
      <c r="R34" s="173">
        <f t="shared" si="2"/>
        <v>208.94599999999991</v>
      </c>
      <c r="S34" s="173">
        <f t="shared" si="2"/>
        <v>255.08600000000007</v>
      </c>
      <c r="T34" s="173">
        <f t="shared" si="2"/>
        <v>316.55299999999994</v>
      </c>
      <c r="U34" s="173">
        <f t="shared" si="2"/>
        <v>255.07999999999987</v>
      </c>
      <c r="V34" s="173">
        <f t="shared" si="2"/>
        <v>329.41500000000002</v>
      </c>
    </row>
    <row r="35" spans="1:22">
      <c r="A35" s="130"/>
      <c r="B35" s="131" t="s">
        <v>29</v>
      </c>
      <c r="C35" s="131"/>
      <c r="D35" s="157">
        <v>257.41300000000001</v>
      </c>
      <c r="E35" s="157">
        <v>244.79900000000001</v>
      </c>
      <c r="F35" s="157">
        <v>239.65799999999999</v>
      </c>
      <c r="G35" s="157">
        <v>325.46199999999999</v>
      </c>
      <c r="H35" s="157">
        <v>389.85700000000003</v>
      </c>
      <c r="I35" s="157">
        <v>348.786</v>
      </c>
      <c r="J35" s="157">
        <v>346.01499999999999</v>
      </c>
      <c r="K35" s="157">
        <v>422.30799999999999</v>
      </c>
      <c r="L35" s="157">
        <v>466.00299999999999</v>
      </c>
      <c r="M35" s="157">
        <v>572.28</v>
      </c>
      <c r="N35" s="157">
        <v>582.31500000000005</v>
      </c>
      <c r="O35" s="157">
        <v>672.72400000000005</v>
      </c>
      <c r="P35" s="157">
        <v>821.03700000000003</v>
      </c>
      <c r="Q35" s="157">
        <v>861.14099999999996</v>
      </c>
      <c r="R35" s="157">
        <v>983.404</v>
      </c>
      <c r="S35" s="157">
        <v>1100.0239999999999</v>
      </c>
      <c r="T35" s="157">
        <v>1120.2750000000001</v>
      </c>
      <c r="U35" s="157">
        <v>959.17899999999997</v>
      </c>
      <c r="V35" s="157">
        <v>1107.1500000000001</v>
      </c>
    </row>
    <row r="36" spans="1:22">
      <c r="A36" s="130"/>
      <c r="B36" s="132" t="s">
        <v>547</v>
      </c>
      <c r="C36" s="133" t="s">
        <v>215</v>
      </c>
      <c r="D36" s="158">
        <v>577.88109999999995</v>
      </c>
      <c r="E36" s="158">
        <v>539.9905</v>
      </c>
      <c r="F36" s="158">
        <v>474.72500000000002</v>
      </c>
      <c r="G36" s="158">
        <v>419.96640000000002</v>
      </c>
      <c r="H36" s="158">
        <v>424.34820000000002</v>
      </c>
      <c r="I36" s="158">
        <v>501.4074</v>
      </c>
      <c r="J36" s="158">
        <v>530.25709999999992</v>
      </c>
      <c r="K36" s="158">
        <v>542.32759999999996</v>
      </c>
      <c r="L36" s="158">
        <v>545.82269999999994</v>
      </c>
      <c r="M36" s="158">
        <v>574.65440000000001</v>
      </c>
      <c r="N36" s="158">
        <v>489.0412</v>
      </c>
      <c r="O36" s="158">
        <v>551.18180000000007</v>
      </c>
      <c r="P36" s="158">
        <v>598.70100000000002</v>
      </c>
      <c r="Q36" s="158">
        <v>609.54369999999994</v>
      </c>
      <c r="R36" s="158">
        <v>649.42759999999998</v>
      </c>
      <c r="S36" s="158">
        <v>727.9316</v>
      </c>
      <c r="T36" s="158">
        <v>721.19130000000007</v>
      </c>
      <c r="U36" s="158">
        <v>702.10950000000003</v>
      </c>
      <c r="V36" s="158">
        <v>708.04930000000002</v>
      </c>
    </row>
    <row r="37" spans="1:22">
      <c r="A37" s="174" t="s">
        <v>431</v>
      </c>
      <c r="B37" s="130"/>
      <c r="C37" s="177"/>
      <c r="D37" s="171"/>
      <c r="E37" s="171"/>
      <c r="F37" s="171"/>
      <c r="G37" s="171"/>
      <c r="H37" s="171"/>
      <c r="I37" s="172"/>
      <c r="J37" s="171"/>
      <c r="K37" s="171"/>
      <c r="L37" s="171"/>
      <c r="M37" s="171"/>
      <c r="N37" s="148"/>
      <c r="O37" s="148"/>
      <c r="P37" s="148"/>
      <c r="Q37" s="148"/>
      <c r="R37" s="148"/>
      <c r="S37" s="148"/>
      <c r="T37" s="148"/>
      <c r="U37" s="148"/>
      <c r="V37" s="148"/>
    </row>
    <row r="38" spans="1:22">
      <c r="A38" s="130"/>
      <c r="B38" s="130" t="s">
        <v>9</v>
      </c>
      <c r="C38" s="177"/>
      <c r="D38" s="173">
        <v>128.98099999999999</v>
      </c>
      <c r="E38" s="173">
        <v>133.05000000000001</v>
      </c>
      <c r="F38" s="173">
        <v>134.922</v>
      </c>
      <c r="G38" s="173">
        <v>172.34100000000001</v>
      </c>
      <c r="H38" s="173">
        <v>213.12799999999999</v>
      </c>
      <c r="I38" s="173">
        <v>259.44799999999998</v>
      </c>
      <c r="J38" s="173">
        <v>300.01299999999998</v>
      </c>
      <c r="K38" s="173">
        <v>354.95699999999999</v>
      </c>
      <c r="L38" s="173">
        <v>340.78800000000001</v>
      </c>
      <c r="M38" s="173">
        <v>356.35</v>
      </c>
      <c r="N38" s="173">
        <v>349.83800000000002</v>
      </c>
      <c r="O38" s="173">
        <v>393.41500000000002</v>
      </c>
      <c r="P38" s="173">
        <v>417.99099999999999</v>
      </c>
      <c r="Q38" s="173">
        <v>443.55700000000002</v>
      </c>
      <c r="R38" s="173">
        <v>475.572</v>
      </c>
      <c r="S38" s="173">
        <v>513.61599999999999</v>
      </c>
      <c r="T38" s="173">
        <v>536.73299999999995</v>
      </c>
      <c r="U38" s="173">
        <v>593.69299999999998</v>
      </c>
      <c r="V38" s="173">
        <v>569.04200000000003</v>
      </c>
    </row>
    <row r="39" spans="1:22">
      <c r="A39" s="130"/>
      <c r="B39" s="130" t="s">
        <v>2</v>
      </c>
      <c r="C39" s="177"/>
      <c r="D39" s="173">
        <v>179.77799999999999</v>
      </c>
      <c r="E39" s="173">
        <v>180.696</v>
      </c>
      <c r="F39" s="173">
        <v>253.69499999999999</v>
      </c>
      <c r="G39" s="173">
        <v>277.03199999999998</v>
      </c>
      <c r="H39" s="173">
        <v>410.37799999999999</v>
      </c>
      <c r="I39" s="173">
        <v>380.65800000000002</v>
      </c>
      <c r="J39" s="173">
        <v>403.48599999999999</v>
      </c>
      <c r="K39" s="173">
        <v>380.76400000000001</v>
      </c>
      <c r="L39" s="173">
        <v>403.09699999999998</v>
      </c>
      <c r="M39" s="173">
        <v>388.24200000000002</v>
      </c>
      <c r="N39" s="173">
        <v>365.93</v>
      </c>
      <c r="O39" s="173">
        <v>410.149</v>
      </c>
      <c r="P39" s="173">
        <v>439.30900000000003</v>
      </c>
      <c r="Q39" s="173">
        <v>472.245</v>
      </c>
      <c r="R39" s="173">
        <v>494.67099999999999</v>
      </c>
      <c r="S39" s="173">
        <v>507.88900000000001</v>
      </c>
      <c r="T39" s="173">
        <v>491.89800000000002</v>
      </c>
      <c r="U39" s="173">
        <v>498.99</v>
      </c>
      <c r="V39" s="173">
        <v>501.14299999999997</v>
      </c>
    </row>
    <row r="40" spans="1:22">
      <c r="A40" s="130"/>
      <c r="B40" s="130" t="s">
        <v>216</v>
      </c>
      <c r="C40" s="177"/>
      <c r="D40" s="173">
        <v>16.015000000000001</v>
      </c>
      <c r="E40" s="173">
        <v>25.481000000000002</v>
      </c>
      <c r="F40" s="173">
        <v>25.69</v>
      </c>
      <c r="G40" s="173">
        <v>45.158000000000001</v>
      </c>
      <c r="H40" s="173">
        <v>52.39</v>
      </c>
      <c r="I40" s="173">
        <v>65.632999999999996</v>
      </c>
      <c r="J40" s="173">
        <v>84.664000000000001</v>
      </c>
      <c r="K40" s="173">
        <v>96.941999999999993</v>
      </c>
      <c r="L40" s="173">
        <v>119.46</v>
      </c>
      <c r="M40" s="173">
        <v>122.702</v>
      </c>
      <c r="N40" s="173">
        <v>116.14</v>
      </c>
      <c r="O40" s="173">
        <v>133.501</v>
      </c>
      <c r="P40" s="173">
        <v>139.22900000000001</v>
      </c>
      <c r="Q40" s="173">
        <v>127.542</v>
      </c>
      <c r="R40" s="173">
        <v>132.35499999999999</v>
      </c>
      <c r="S40" s="173">
        <v>148.82900000000001</v>
      </c>
      <c r="T40" s="173">
        <v>140.89699999999999</v>
      </c>
      <c r="U40" s="173">
        <v>136.642</v>
      </c>
      <c r="V40" s="173">
        <v>136.387</v>
      </c>
    </row>
    <row r="41" spans="1:22">
      <c r="A41" s="130"/>
      <c r="B41" s="130" t="s">
        <v>237</v>
      </c>
      <c r="C41" s="177"/>
      <c r="D41" s="173">
        <v>35.082999999999998</v>
      </c>
      <c r="E41" s="173">
        <v>31.550999999999998</v>
      </c>
      <c r="F41" s="173">
        <v>26.742999999999999</v>
      </c>
      <c r="G41" s="173">
        <v>24.895</v>
      </c>
      <c r="H41" s="173">
        <v>22.285</v>
      </c>
      <c r="I41" s="173">
        <v>26.231999999999999</v>
      </c>
      <c r="J41" s="173">
        <v>29.832999999999998</v>
      </c>
      <c r="K41" s="173">
        <v>31.891999999999999</v>
      </c>
      <c r="L41" s="173">
        <v>35.325000000000003</v>
      </c>
      <c r="M41" s="173">
        <v>36.226999999999997</v>
      </c>
      <c r="N41" s="173">
        <v>38.238999999999997</v>
      </c>
      <c r="O41" s="173">
        <v>44.526000000000003</v>
      </c>
      <c r="P41" s="173">
        <v>54.652999999999999</v>
      </c>
      <c r="Q41" s="173">
        <v>60.758000000000003</v>
      </c>
      <c r="R41" s="173">
        <v>68.599999999999994</v>
      </c>
      <c r="S41" s="173">
        <v>85.066999999999993</v>
      </c>
      <c r="T41" s="173">
        <v>89.745000000000005</v>
      </c>
      <c r="U41" s="173">
        <v>104.867</v>
      </c>
      <c r="V41" s="173">
        <v>122.342</v>
      </c>
    </row>
    <row r="42" spans="1:22">
      <c r="A42" s="130"/>
      <c r="B42" s="130" t="s">
        <v>27</v>
      </c>
      <c r="C42" s="177"/>
      <c r="D42" s="173">
        <v>1.595</v>
      </c>
      <c r="E42" s="173">
        <v>1.4410000000000001</v>
      </c>
      <c r="F42" s="173">
        <v>2.7370000000000001</v>
      </c>
      <c r="G42" s="173">
        <v>3.665</v>
      </c>
      <c r="H42" s="173">
        <v>5.0730000000000004</v>
      </c>
      <c r="I42" s="173">
        <v>5.976</v>
      </c>
      <c r="J42" s="173">
        <v>4.4980000000000002</v>
      </c>
      <c r="K42" s="173">
        <v>5.5570000000000004</v>
      </c>
      <c r="L42" s="173">
        <v>9.1910000000000007</v>
      </c>
      <c r="M42" s="173">
        <v>26.606999999999999</v>
      </c>
      <c r="N42" s="173">
        <v>24.440999999999999</v>
      </c>
      <c r="O42" s="173">
        <v>19.581</v>
      </c>
      <c r="P42" s="173">
        <v>22.245999999999999</v>
      </c>
      <c r="Q42" s="173">
        <v>38.216000000000001</v>
      </c>
      <c r="R42" s="173">
        <v>52.893000000000001</v>
      </c>
      <c r="S42" s="173">
        <v>53.997</v>
      </c>
      <c r="T42" s="173">
        <v>51.713999999999999</v>
      </c>
      <c r="U42" s="173">
        <v>75.887</v>
      </c>
      <c r="V42" s="173">
        <v>74.917000000000002</v>
      </c>
    </row>
    <row r="43" spans="1:22">
      <c r="A43" s="130"/>
      <c r="B43" s="130" t="s">
        <v>44</v>
      </c>
      <c r="C43" s="177"/>
      <c r="D43" s="173">
        <v>26.65</v>
      </c>
      <c r="E43" s="173">
        <v>32.889000000000003</v>
      </c>
      <c r="F43" s="173">
        <v>31.655000000000001</v>
      </c>
      <c r="G43" s="173">
        <v>30.486000000000001</v>
      </c>
      <c r="H43" s="173">
        <v>31.123999999999999</v>
      </c>
      <c r="I43" s="173">
        <v>23.733000000000001</v>
      </c>
      <c r="J43" s="173">
        <v>30.683</v>
      </c>
      <c r="K43" s="173">
        <v>38.792999999999999</v>
      </c>
      <c r="L43" s="173">
        <v>26.821000000000002</v>
      </c>
      <c r="M43" s="173">
        <v>27.497</v>
      </c>
      <c r="N43" s="173">
        <v>28.213000000000001</v>
      </c>
      <c r="O43" s="173">
        <v>27.370999999999999</v>
      </c>
      <c r="P43" s="173">
        <v>36.286000000000001</v>
      </c>
      <c r="Q43" s="173">
        <v>50.326000000000001</v>
      </c>
      <c r="R43" s="173">
        <v>48.930999999999997</v>
      </c>
      <c r="S43" s="173">
        <v>63.569000000000003</v>
      </c>
      <c r="T43" s="173">
        <v>49.6</v>
      </c>
      <c r="U43" s="173">
        <v>49.57</v>
      </c>
      <c r="V43" s="173">
        <v>65.113</v>
      </c>
    </row>
    <row r="44" spans="1:22">
      <c r="A44" s="130"/>
      <c r="B44" s="127" t="s">
        <v>242</v>
      </c>
      <c r="C44" s="177"/>
      <c r="D44" s="173">
        <v>16.821999999999999</v>
      </c>
      <c r="E44" s="173">
        <v>14.260999999999999</v>
      </c>
      <c r="F44" s="173">
        <v>12.112</v>
      </c>
      <c r="G44" s="173">
        <v>12.657</v>
      </c>
      <c r="H44" s="173">
        <v>14.260999999999999</v>
      </c>
      <c r="I44" s="173">
        <v>13.718999999999999</v>
      </c>
      <c r="J44" s="173">
        <v>15.837999999999999</v>
      </c>
      <c r="K44" s="173">
        <v>15.526</v>
      </c>
      <c r="L44" s="173">
        <v>18.629000000000001</v>
      </c>
      <c r="M44" s="173">
        <v>19.385000000000002</v>
      </c>
      <c r="N44" s="173">
        <v>21.181000000000001</v>
      </c>
      <c r="O44" s="173">
        <v>21.908000000000001</v>
      </c>
      <c r="P44" s="173">
        <v>26.838000000000001</v>
      </c>
      <c r="Q44" s="173">
        <v>23.792999999999999</v>
      </c>
      <c r="R44" s="173">
        <v>25.832999999999998</v>
      </c>
      <c r="S44" s="173">
        <v>27.388999999999999</v>
      </c>
      <c r="T44" s="173">
        <v>34.938000000000002</v>
      </c>
      <c r="U44" s="173">
        <v>33.043999999999997</v>
      </c>
      <c r="V44" s="173">
        <v>39.917999999999999</v>
      </c>
    </row>
    <row r="45" spans="1:22">
      <c r="A45" s="130"/>
      <c r="B45" s="127" t="s">
        <v>5</v>
      </c>
      <c r="C45" s="177"/>
      <c r="D45" s="173">
        <v>8.09</v>
      </c>
      <c r="E45" s="173">
        <v>22.494</v>
      </c>
      <c r="F45" s="173">
        <v>20.489000000000001</v>
      </c>
      <c r="G45" s="173">
        <v>17.873999999999999</v>
      </c>
      <c r="H45" s="173">
        <v>21.568999999999999</v>
      </c>
      <c r="I45" s="173">
        <v>14.305999999999999</v>
      </c>
      <c r="J45" s="173">
        <v>23.309000000000001</v>
      </c>
      <c r="K45" s="173">
        <v>20.065999999999999</v>
      </c>
      <c r="L45" s="173">
        <v>16.521000000000001</v>
      </c>
      <c r="M45" s="173">
        <v>19.574000000000002</v>
      </c>
      <c r="N45" s="173">
        <v>21.047999999999998</v>
      </c>
      <c r="O45" s="173">
        <v>25.513000000000002</v>
      </c>
      <c r="P45" s="173">
        <v>27.375</v>
      </c>
      <c r="Q45" s="173">
        <v>27.905000000000001</v>
      </c>
      <c r="R45" s="173">
        <v>29.454000000000001</v>
      </c>
      <c r="S45" s="173">
        <v>28.548999999999999</v>
      </c>
      <c r="T45" s="173">
        <v>30.577999999999999</v>
      </c>
      <c r="U45" s="173">
        <v>36.219000000000001</v>
      </c>
      <c r="V45" s="173">
        <v>33.564999999999998</v>
      </c>
    </row>
    <row r="46" spans="1:22">
      <c r="A46" s="130"/>
      <c r="B46" s="130" t="s">
        <v>12</v>
      </c>
      <c r="C46" s="127"/>
      <c r="D46" s="173">
        <f>D47-D45-D44-D43-D42-D41-D40-D39-D38</f>
        <v>301.86099999999999</v>
      </c>
      <c r="E46" s="173">
        <f t="shared" ref="E46:V46" si="3">E47-E45-E44-E43-E42-E41-E40-E39-E38</f>
        <v>311.6749999999999</v>
      </c>
      <c r="F46" s="173">
        <f t="shared" si="3"/>
        <v>257.51099999999997</v>
      </c>
      <c r="G46" s="173">
        <f t="shared" si="3"/>
        <v>315.17400000000004</v>
      </c>
      <c r="H46" s="173">
        <f t="shared" si="3"/>
        <v>332.82400000000001</v>
      </c>
      <c r="I46" s="173">
        <f t="shared" si="3"/>
        <v>346.36099999999988</v>
      </c>
      <c r="J46" s="173">
        <f t="shared" si="3"/>
        <v>283.81</v>
      </c>
      <c r="K46" s="173">
        <f t="shared" si="3"/>
        <v>243.01499999999987</v>
      </c>
      <c r="L46" s="173">
        <f t="shared" si="3"/>
        <v>249.57700000000023</v>
      </c>
      <c r="M46" s="173">
        <f t="shared" si="3"/>
        <v>237.96999999999991</v>
      </c>
      <c r="N46" s="173">
        <f t="shared" si="3"/>
        <v>217.6459999999999</v>
      </c>
      <c r="O46" s="173">
        <f t="shared" si="3"/>
        <v>228.62800000000021</v>
      </c>
      <c r="P46" s="173">
        <f t="shared" si="3"/>
        <v>250.84799999999996</v>
      </c>
      <c r="Q46" s="173">
        <f t="shared" si="3"/>
        <v>237.6170000000003</v>
      </c>
      <c r="R46" s="173">
        <f t="shared" si="3"/>
        <v>240.52499999999998</v>
      </c>
      <c r="S46" s="173">
        <f t="shared" si="3"/>
        <v>245.12400000000014</v>
      </c>
      <c r="T46" s="173">
        <f t="shared" si="3"/>
        <v>219.05399999999997</v>
      </c>
      <c r="U46" s="173">
        <f t="shared" si="3"/>
        <v>241.64300000000003</v>
      </c>
      <c r="V46" s="173">
        <f t="shared" si="3"/>
        <v>244.5859999999999</v>
      </c>
    </row>
    <row r="47" spans="1:22">
      <c r="A47" s="130"/>
      <c r="B47" s="131" t="s">
        <v>29</v>
      </c>
      <c r="C47" s="131"/>
      <c r="D47" s="157">
        <v>714.875</v>
      </c>
      <c r="E47" s="157">
        <v>753.53800000000001</v>
      </c>
      <c r="F47" s="157">
        <v>765.55399999999997</v>
      </c>
      <c r="G47" s="157">
        <v>899.28200000000004</v>
      </c>
      <c r="H47" s="157">
        <v>1103.0319999999999</v>
      </c>
      <c r="I47" s="157">
        <v>1136.066</v>
      </c>
      <c r="J47" s="157">
        <v>1176.134</v>
      </c>
      <c r="K47" s="157">
        <v>1187.5119999999999</v>
      </c>
      <c r="L47" s="157">
        <v>1219.4090000000001</v>
      </c>
      <c r="M47" s="157">
        <v>1234.5540000000001</v>
      </c>
      <c r="N47" s="157">
        <v>1182.6759999999999</v>
      </c>
      <c r="O47" s="157">
        <v>1304.5920000000001</v>
      </c>
      <c r="P47" s="157">
        <v>1414.7750000000001</v>
      </c>
      <c r="Q47" s="157">
        <v>1481.9590000000001</v>
      </c>
      <c r="R47" s="157">
        <v>1568.8340000000001</v>
      </c>
      <c r="S47" s="157">
        <v>1674.029</v>
      </c>
      <c r="T47" s="157">
        <v>1645.1569999999999</v>
      </c>
      <c r="U47" s="157">
        <v>1770.5550000000001</v>
      </c>
      <c r="V47" s="157">
        <v>1787.0129999999999</v>
      </c>
    </row>
    <row r="48" spans="1:22">
      <c r="A48" s="130"/>
      <c r="B48" s="132" t="s">
        <v>223</v>
      </c>
      <c r="C48" s="133" t="s">
        <v>215</v>
      </c>
      <c r="D48" s="158">
        <v>311.70429999999999</v>
      </c>
      <c r="E48" s="158">
        <v>332.6986</v>
      </c>
      <c r="F48" s="158">
        <v>361.34050000000002</v>
      </c>
      <c r="G48" s="158">
        <v>414.26299999999998</v>
      </c>
      <c r="H48" s="158">
        <v>502.32429999999999</v>
      </c>
      <c r="I48" s="158">
        <v>543.73450000000003</v>
      </c>
      <c r="J48" s="158">
        <v>559.09280000000001</v>
      </c>
      <c r="K48" s="158">
        <v>571.71199999999999</v>
      </c>
      <c r="L48" s="158">
        <v>559.56709999999998</v>
      </c>
      <c r="M48" s="158">
        <v>544.99940000000004</v>
      </c>
      <c r="N48" s="158">
        <v>513.06100000000004</v>
      </c>
      <c r="O48" s="158">
        <v>542.55269999999996</v>
      </c>
      <c r="P48" s="158">
        <v>543.76649999999995</v>
      </c>
      <c r="Q48" s="158">
        <v>545.52859999999998</v>
      </c>
      <c r="R48" s="158">
        <v>556.45849999999996</v>
      </c>
      <c r="S48" s="158">
        <v>603.6576</v>
      </c>
      <c r="T48" s="158">
        <v>588.30100000000004</v>
      </c>
      <c r="U48" s="158">
        <v>630.84050000000002</v>
      </c>
      <c r="V48" s="158">
        <v>636.51</v>
      </c>
    </row>
    <row r="49" spans="1:22">
      <c r="A49" s="182"/>
      <c r="B49" s="182"/>
      <c r="C49" s="183"/>
      <c r="D49" s="184"/>
      <c r="E49" s="184"/>
      <c r="F49" s="184"/>
      <c r="G49" s="184"/>
      <c r="H49" s="184"/>
      <c r="I49" s="184"/>
      <c r="J49" s="184"/>
      <c r="K49" s="184"/>
      <c r="L49" s="184"/>
      <c r="M49" s="184"/>
      <c r="N49" s="182"/>
      <c r="O49" s="182"/>
      <c r="P49" s="182"/>
      <c r="Q49" s="182"/>
      <c r="R49" s="182"/>
      <c r="S49" s="182"/>
      <c r="T49" s="182"/>
      <c r="U49" s="182"/>
      <c r="V49" s="182"/>
    </row>
    <row r="50" spans="1:22">
      <c r="A50" s="127" t="s">
        <v>545</v>
      </c>
      <c r="B50" s="130"/>
      <c r="C50" s="130"/>
      <c r="D50" s="130"/>
      <c r="E50" s="130"/>
      <c r="F50" s="130"/>
      <c r="G50" s="130"/>
      <c r="H50" s="130"/>
      <c r="I50" s="130"/>
      <c r="J50" s="130"/>
      <c r="K50" s="130"/>
      <c r="L50" s="130"/>
      <c r="M50" s="130"/>
      <c r="N50" s="148"/>
      <c r="O50" s="148"/>
      <c r="P50" s="148"/>
      <c r="Q50" s="148"/>
      <c r="R50" s="148"/>
      <c r="S50" s="148"/>
      <c r="T50" s="148"/>
      <c r="U50" s="148"/>
      <c r="V50" s="148"/>
    </row>
    <row r="51" spans="1:22">
      <c r="A51" s="127" t="s">
        <v>546</v>
      </c>
      <c r="B51" s="130"/>
      <c r="C51" s="130"/>
      <c r="D51" s="130"/>
      <c r="E51" s="130"/>
      <c r="F51" s="130"/>
      <c r="G51" s="130"/>
      <c r="H51" s="130"/>
      <c r="I51" s="130"/>
      <c r="J51" s="130"/>
      <c r="K51" s="130"/>
      <c r="L51" s="130"/>
      <c r="M51" s="130"/>
      <c r="N51" s="148"/>
      <c r="O51" s="148"/>
      <c r="P51" s="148"/>
      <c r="Q51" s="148"/>
      <c r="R51" s="148"/>
      <c r="S51" s="148"/>
      <c r="T51" s="148"/>
      <c r="U51" s="148"/>
      <c r="V51" s="148"/>
    </row>
    <row r="52" spans="1:22">
      <c r="A52" s="8" t="s">
        <v>435</v>
      </c>
      <c r="B52" s="84"/>
      <c r="C52" s="84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2"/>
      <c r="O52" s="82"/>
      <c r="P52" s="82"/>
      <c r="Q52" s="82"/>
      <c r="R52" s="82"/>
      <c r="S52" s="82"/>
      <c r="T52" s="82"/>
      <c r="U52" s="82"/>
      <c r="V52" s="82"/>
    </row>
    <row r="53" spans="1:22">
      <c r="A53" s="82" t="s">
        <v>225</v>
      </c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</row>
    <row r="54" spans="1:22" s="136" customFormat="1">
      <c r="A54" s="148"/>
      <c r="B54" s="148"/>
      <c r="C54" s="148"/>
      <c r="D54" s="148"/>
      <c r="E54" s="148"/>
      <c r="F54" s="148"/>
      <c r="G54" s="148"/>
      <c r="H54" s="148"/>
      <c r="I54" s="148"/>
      <c r="J54" s="148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</row>
    <row r="55" spans="1:22">
      <c r="A55" s="82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</row>
    <row r="56" spans="1:22">
      <c r="A56" s="82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</row>
    <row r="57" spans="1:22">
      <c r="A57" s="82"/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</row>
    <row r="58" spans="1:22">
      <c r="A58" s="82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</row>
    <row r="59" spans="1:22">
      <c r="A59" s="82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</row>
    <row r="60" spans="1:22">
      <c r="A60" s="82"/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</row>
    <row r="61" spans="1:22">
      <c r="A61" s="82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</row>
    <row r="62" spans="1:22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</row>
    <row r="63" spans="1:22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</row>
    <row r="64" spans="1:22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</row>
    <row r="65" spans="1:22">
      <c r="A65" s="82"/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</row>
    <row r="66" spans="1:22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</row>
    <row r="67" spans="1:22">
      <c r="A67" s="82"/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</row>
    <row r="68" spans="1:22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</row>
    <row r="69" spans="1:22">
      <c r="A69" s="82"/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</row>
  </sheetData>
  <sortState ref="B38:U45">
    <sortCondition descending="1" ref="U38:U45"/>
  </sortState>
  <phoneticPr fontId="3" type="noConversion"/>
  <pageMargins left="0.5" right="0.5" top="0.5" bottom="0.5" header="0.5" footer="0.5"/>
  <pageSetup scale="56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V54"/>
  <sheetViews>
    <sheetView workbookViewId="0"/>
  </sheetViews>
  <sheetFormatPr baseColWidth="10" defaultColWidth="8.83203125" defaultRowHeight="13"/>
  <cols>
    <col min="1" max="1" width="2.6640625" customWidth="1"/>
    <col min="2" max="2" width="12.6640625" customWidth="1"/>
    <col min="3" max="3" width="7.6640625" customWidth="1"/>
    <col min="4" max="22" width="10.6640625" customWidth="1"/>
  </cols>
  <sheetData>
    <row r="1" spans="1:22">
      <c r="A1" s="141" t="s">
        <v>304</v>
      </c>
      <c r="B1" s="142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</row>
    <row r="2" spans="1:22">
      <c r="A2" s="143"/>
      <c r="B2" s="169" t="s">
        <v>227</v>
      </c>
      <c r="C2" s="145" t="s">
        <v>224</v>
      </c>
      <c r="D2" s="178" t="s">
        <v>30</v>
      </c>
      <c r="E2" s="178" t="s">
        <v>31</v>
      </c>
      <c r="F2" s="178" t="s">
        <v>32</v>
      </c>
      <c r="G2" s="178" t="s">
        <v>33</v>
      </c>
      <c r="H2" s="178" t="s">
        <v>34</v>
      </c>
      <c r="I2" s="178" t="s">
        <v>35</v>
      </c>
      <c r="J2" s="178" t="s">
        <v>36</v>
      </c>
      <c r="K2" s="178" t="s">
        <v>37</v>
      </c>
      <c r="L2" s="178" t="s">
        <v>38</v>
      </c>
      <c r="M2" s="178" t="s">
        <v>39</v>
      </c>
      <c r="N2" s="178" t="s">
        <v>191</v>
      </c>
      <c r="O2" s="178" t="s">
        <v>326</v>
      </c>
      <c r="P2" s="178" t="s">
        <v>335</v>
      </c>
      <c r="Q2" s="178" t="s">
        <v>370</v>
      </c>
      <c r="R2" s="178" t="s">
        <v>383</v>
      </c>
      <c r="S2" s="178" t="s">
        <v>419</v>
      </c>
      <c r="T2" s="178" t="s">
        <v>480</v>
      </c>
      <c r="U2" s="178" t="s">
        <v>481</v>
      </c>
      <c r="V2" s="178" t="s">
        <v>532</v>
      </c>
    </row>
    <row r="3" spans="1:22">
      <c r="A3" s="129"/>
      <c r="B3" s="146"/>
      <c r="C3" s="127"/>
      <c r="D3" s="137"/>
      <c r="E3" s="137"/>
      <c r="F3" s="137"/>
      <c r="G3" s="137"/>
      <c r="H3" s="137"/>
      <c r="I3" s="136"/>
      <c r="J3" s="138"/>
      <c r="K3" s="136"/>
      <c r="L3" s="138" t="s">
        <v>40</v>
      </c>
      <c r="M3" s="137"/>
      <c r="N3" s="136"/>
      <c r="O3" s="136"/>
      <c r="P3" s="136"/>
      <c r="Q3" s="136"/>
      <c r="R3" s="136"/>
      <c r="S3" s="136"/>
      <c r="T3" s="136"/>
      <c r="U3" s="136"/>
      <c r="V3" s="136"/>
    </row>
    <row r="4" spans="1:22">
      <c r="A4" s="147" t="s">
        <v>57</v>
      </c>
      <c r="B4" s="127"/>
      <c r="C4" s="127"/>
      <c r="D4" s="137"/>
      <c r="E4" s="137"/>
      <c r="F4" s="137"/>
      <c r="G4" s="137"/>
      <c r="H4" s="137"/>
      <c r="I4" s="138"/>
      <c r="J4" s="137"/>
      <c r="K4" s="137"/>
      <c r="L4" s="137"/>
      <c r="M4" s="137"/>
      <c r="N4" s="136"/>
      <c r="O4" s="136"/>
      <c r="P4" s="136"/>
      <c r="Q4" s="136"/>
      <c r="R4" s="136"/>
      <c r="S4" s="136"/>
      <c r="T4" s="136"/>
      <c r="U4" s="136"/>
      <c r="V4" s="136"/>
    </row>
    <row r="5" spans="1:22">
      <c r="A5" s="129"/>
      <c r="B5" s="127" t="s">
        <v>2</v>
      </c>
      <c r="C5" s="127"/>
      <c r="D5" s="135">
        <v>346.25900000000001</v>
      </c>
      <c r="E5" s="135">
        <v>391.08800000000002</v>
      </c>
      <c r="F5" s="135">
        <v>456.18799999999999</v>
      </c>
      <c r="G5" s="135">
        <v>525.87599999999998</v>
      </c>
      <c r="H5" s="135">
        <v>705.428</v>
      </c>
      <c r="I5" s="135">
        <v>721.67</v>
      </c>
      <c r="J5" s="135">
        <v>712.51300000000003</v>
      </c>
      <c r="K5" s="135">
        <v>708.90099999999995</v>
      </c>
      <c r="L5" s="135">
        <v>725.88400000000001</v>
      </c>
      <c r="M5" s="135">
        <v>758.51</v>
      </c>
      <c r="N5" s="135">
        <v>647.41</v>
      </c>
      <c r="O5" s="135">
        <v>872.38</v>
      </c>
      <c r="P5" s="135">
        <v>940.73900000000003</v>
      </c>
      <c r="Q5" s="135">
        <v>989.51</v>
      </c>
      <c r="R5" s="135">
        <v>1046.0619999999999</v>
      </c>
      <c r="S5" s="135">
        <v>1177.489</v>
      </c>
      <c r="T5" s="135">
        <v>1321.046</v>
      </c>
      <c r="U5" s="135">
        <v>1445.711</v>
      </c>
      <c r="V5" s="135">
        <v>1454.68</v>
      </c>
    </row>
    <row r="6" spans="1:22">
      <c r="A6" s="129"/>
      <c r="B6" s="127" t="s">
        <v>7</v>
      </c>
      <c r="C6" s="127"/>
      <c r="D6" s="135">
        <v>291.18299999999999</v>
      </c>
      <c r="E6" s="135">
        <v>238.7</v>
      </c>
      <c r="F6" s="135">
        <v>219.172</v>
      </c>
      <c r="G6" s="135">
        <v>275.97800000000001</v>
      </c>
      <c r="H6" s="135">
        <v>403.94799999999998</v>
      </c>
      <c r="I6" s="135">
        <v>457.52300000000002</v>
      </c>
      <c r="J6" s="135">
        <v>607.45100000000002</v>
      </c>
      <c r="K6" s="135">
        <v>463.49900000000002</v>
      </c>
      <c r="L6" s="135">
        <v>427.01799999999997</v>
      </c>
      <c r="M6" s="135">
        <v>624.69000000000005</v>
      </c>
      <c r="N6" s="135">
        <v>635.40700000000004</v>
      </c>
      <c r="O6" s="135">
        <v>770.21699999999998</v>
      </c>
      <c r="P6" s="135">
        <v>870.53800000000001</v>
      </c>
      <c r="Q6" s="135">
        <v>731.54</v>
      </c>
      <c r="R6" s="135">
        <v>806.70600000000002</v>
      </c>
      <c r="S6" s="135">
        <v>933.43299999999999</v>
      </c>
      <c r="T6" s="135">
        <v>913.50599999999997</v>
      </c>
      <c r="U6" s="135">
        <v>1035.259</v>
      </c>
      <c r="V6" s="135">
        <v>891.86800000000005</v>
      </c>
    </row>
    <row r="7" spans="1:22">
      <c r="A7" s="129"/>
      <c r="B7" s="127" t="s">
        <v>9</v>
      </c>
      <c r="C7" s="127"/>
      <c r="D7" s="135">
        <v>38.738</v>
      </c>
      <c r="E7" s="135">
        <v>33.972999999999999</v>
      </c>
      <c r="F7" s="135">
        <v>39.118000000000002</v>
      </c>
      <c r="G7" s="135">
        <v>60.252000000000002</v>
      </c>
      <c r="H7" s="135">
        <v>78.27</v>
      </c>
      <c r="I7" s="135">
        <v>89.034999999999997</v>
      </c>
      <c r="J7" s="135">
        <v>103.23</v>
      </c>
      <c r="K7" s="135">
        <v>130.809</v>
      </c>
      <c r="L7" s="135">
        <v>146.76</v>
      </c>
      <c r="M7" s="135">
        <v>215.07</v>
      </c>
      <c r="N7" s="135">
        <v>355.17500000000001</v>
      </c>
      <c r="O7" s="135">
        <v>454.21800000000002</v>
      </c>
      <c r="P7" s="135">
        <v>532.88400000000001</v>
      </c>
      <c r="Q7" s="135">
        <v>514.928</v>
      </c>
      <c r="R7" s="135">
        <v>499.35300000000001</v>
      </c>
      <c r="S7" s="135">
        <v>479.108</v>
      </c>
      <c r="T7" s="135">
        <v>501.49900000000002</v>
      </c>
      <c r="U7" s="135">
        <v>521.41</v>
      </c>
      <c r="V7" s="135">
        <v>541.92499999999995</v>
      </c>
    </row>
    <row r="8" spans="1:22">
      <c r="A8" s="129"/>
      <c r="B8" s="127" t="s">
        <v>3</v>
      </c>
      <c r="C8" s="127"/>
      <c r="D8" s="135">
        <v>230.89500000000001</v>
      </c>
      <c r="E8" s="135">
        <v>141.32900000000001</v>
      </c>
      <c r="F8" s="135">
        <v>174.04900000000001</v>
      </c>
      <c r="G8" s="135">
        <v>198.01599999999999</v>
      </c>
      <c r="H8" s="135">
        <v>253.60900000000001</v>
      </c>
      <c r="I8" s="135">
        <v>224.053</v>
      </c>
      <c r="J8" s="135">
        <v>246.75700000000001</v>
      </c>
      <c r="K8" s="135">
        <v>245.28200000000001</v>
      </c>
      <c r="L8" s="135">
        <v>191.30799999999999</v>
      </c>
      <c r="M8" s="135">
        <v>244.71299999999999</v>
      </c>
      <c r="N8" s="135">
        <v>344.75</v>
      </c>
      <c r="O8" s="135">
        <v>447.08699999999999</v>
      </c>
      <c r="P8" s="135">
        <v>209.06100000000001</v>
      </c>
      <c r="Q8" s="135">
        <v>158.38900000000001</v>
      </c>
      <c r="R8" s="135">
        <v>176.892</v>
      </c>
      <c r="S8" s="135">
        <v>252.541</v>
      </c>
      <c r="T8" s="135">
        <v>276.76600000000002</v>
      </c>
      <c r="U8" s="135">
        <v>244.45500000000001</v>
      </c>
      <c r="V8" s="135">
        <v>306.60399999999998</v>
      </c>
    </row>
    <row r="9" spans="1:22">
      <c r="A9" s="129"/>
      <c r="B9" s="127" t="s">
        <v>19</v>
      </c>
      <c r="C9" s="127"/>
      <c r="D9" s="135">
        <v>39.795000000000002</v>
      </c>
      <c r="E9" s="135">
        <v>67.935000000000002</v>
      </c>
      <c r="F9" s="135">
        <v>54.47</v>
      </c>
      <c r="G9" s="135">
        <v>24.655999999999999</v>
      </c>
      <c r="H9" s="135">
        <v>7.2770000000000001</v>
      </c>
      <c r="I9" s="135">
        <v>18.617000000000001</v>
      </c>
      <c r="J9" s="135">
        <v>29.45</v>
      </c>
      <c r="K9" s="135">
        <v>68.201999999999998</v>
      </c>
      <c r="L9" s="135">
        <v>49.622</v>
      </c>
      <c r="M9" s="135">
        <v>15.852</v>
      </c>
      <c r="N9" s="135">
        <v>87.402000000000001</v>
      </c>
      <c r="O9" s="135">
        <v>181.90899999999999</v>
      </c>
      <c r="P9" s="135">
        <v>269.36500000000001</v>
      </c>
      <c r="Q9" s="135">
        <v>175.999</v>
      </c>
      <c r="R9" s="135">
        <v>178.19200000000001</v>
      </c>
      <c r="S9" s="135">
        <v>190.465</v>
      </c>
      <c r="T9" s="135">
        <v>218.15199999999999</v>
      </c>
      <c r="U9" s="135">
        <v>226.13200000000001</v>
      </c>
      <c r="V9" s="135">
        <v>223.46700000000001</v>
      </c>
    </row>
    <row r="10" spans="1:22">
      <c r="A10" s="129"/>
      <c r="B10" s="127" t="s">
        <v>43</v>
      </c>
      <c r="C10" s="127"/>
      <c r="D10" s="135">
        <v>77.275999999999996</v>
      </c>
      <c r="E10" s="135">
        <v>78.933999999999997</v>
      </c>
      <c r="F10" s="135">
        <v>100.798</v>
      </c>
      <c r="G10" s="135">
        <v>123.598</v>
      </c>
      <c r="H10" s="135">
        <v>174.423</v>
      </c>
      <c r="I10" s="135">
        <v>163.11600000000001</v>
      </c>
      <c r="J10" s="135">
        <v>133.91999999999999</v>
      </c>
      <c r="K10" s="135">
        <v>122.154</v>
      </c>
      <c r="L10" s="135">
        <v>107.151</v>
      </c>
      <c r="M10" s="135">
        <v>131.291</v>
      </c>
      <c r="N10" s="135">
        <v>163.00200000000001</v>
      </c>
      <c r="O10" s="135">
        <v>250.01499999999999</v>
      </c>
      <c r="P10" s="135">
        <v>297.10599999999999</v>
      </c>
      <c r="Q10" s="135">
        <v>266.512</v>
      </c>
      <c r="R10" s="135">
        <v>201.899</v>
      </c>
      <c r="S10" s="135">
        <v>167.94800000000001</v>
      </c>
      <c r="T10" s="135">
        <v>143.90899999999999</v>
      </c>
      <c r="U10" s="135">
        <v>207.30199999999999</v>
      </c>
      <c r="V10" s="135">
        <v>196.21299999999999</v>
      </c>
    </row>
    <row r="11" spans="1:22">
      <c r="A11" s="129"/>
      <c r="B11" s="127" t="s">
        <v>241</v>
      </c>
      <c r="C11" s="127"/>
      <c r="D11" s="135">
        <v>49.750999999999998</v>
      </c>
      <c r="E11" s="135">
        <v>46.808</v>
      </c>
      <c r="F11" s="135">
        <v>53.27</v>
      </c>
      <c r="G11" s="135">
        <v>49.173000000000002</v>
      </c>
      <c r="H11" s="135">
        <v>59.906999999999996</v>
      </c>
      <c r="I11" s="135">
        <v>68.236000000000004</v>
      </c>
      <c r="J11" s="135">
        <v>73.572000000000003</v>
      </c>
      <c r="K11" s="135">
        <v>87.200999999999993</v>
      </c>
      <c r="L11" s="135">
        <v>101.78700000000001</v>
      </c>
      <c r="M11" s="135">
        <v>94.804000000000002</v>
      </c>
      <c r="N11" s="135">
        <v>79.522000000000006</v>
      </c>
      <c r="O11" s="135">
        <v>91.941999999999993</v>
      </c>
      <c r="P11" s="135">
        <v>113.99299999999999</v>
      </c>
      <c r="Q11" s="135">
        <v>118.74299999999999</v>
      </c>
      <c r="R11" s="135">
        <v>123.217</v>
      </c>
      <c r="S11" s="135">
        <v>131.69900000000001</v>
      </c>
      <c r="T11" s="135">
        <v>125.34099999999999</v>
      </c>
      <c r="U11" s="135">
        <v>140.58000000000001</v>
      </c>
      <c r="V11" s="135">
        <v>159.387</v>
      </c>
    </row>
    <row r="12" spans="1:22">
      <c r="A12" s="129"/>
      <c r="B12" s="130" t="s">
        <v>12</v>
      </c>
      <c r="C12" s="127"/>
      <c r="D12" s="135">
        <f>D13-D11-D10-D9-D8-D7-D6-D5</f>
        <v>448.59999999999991</v>
      </c>
      <c r="E12" s="135">
        <f t="shared" ref="E12:V12" si="0">E13-E11-E10-E9-E8-E7-E6-E5</f>
        <v>405.70400000000012</v>
      </c>
      <c r="F12" s="135">
        <f t="shared" si="0"/>
        <v>438.86700000000008</v>
      </c>
      <c r="G12" s="135">
        <f t="shared" si="0"/>
        <v>503.30500000000006</v>
      </c>
      <c r="H12" s="135">
        <f t="shared" si="0"/>
        <v>756.36900000000003</v>
      </c>
      <c r="I12" s="135">
        <f t="shared" si="0"/>
        <v>742.13299999999992</v>
      </c>
      <c r="J12" s="135">
        <f t="shared" si="0"/>
        <v>843.70799999999997</v>
      </c>
      <c r="K12" s="135">
        <f t="shared" si="0"/>
        <v>833.17899999999997</v>
      </c>
      <c r="L12" s="135">
        <f t="shared" si="0"/>
        <v>912.0570000000007</v>
      </c>
      <c r="M12" s="135">
        <f t="shared" si="0"/>
        <v>1213.8909999999994</v>
      </c>
      <c r="N12" s="135">
        <f t="shared" si="0"/>
        <v>1163.5519999999997</v>
      </c>
      <c r="O12" s="135">
        <f t="shared" si="0"/>
        <v>1227.3949999999995</v>
      </c>
      <c r="P12" s="135">
        <f t="shared" si="0"/>
        <v>1446.8650000000002</v>
      </c>
      <c r="Q12" s="135">
        <f t="shared" si="0"/>
        <v>1140.0650000000003</v>
      </c>
      <c r="R12" s="135">
        <f t="shared" si="0"/>
        <v>1126.5280000000002</v>
      </c>
      <c r="S12" s="135">
        <f t="shared" si="0"/>
        <v>1395.2689999999998</v>
      </c>
      <c r="T12" s="135">
        <f t="shared" si="0"/>
        <v>1359.4579999999994</v>
      </c>
      <c r="U12" s="135">
        <f t="shared" si="0"/>
        <v>1259.7710000000009</v>
      </c>
      <c r="V12" s="135">
        <f t="shared" si="0"/>
        <v>1232.3930000000007</v>
      </c>
    </row>
    <row r="13" spans="1:22">
      <c r="A13" s="129"/>
      <c r="B13" s="131" t="s">
        <v>29</v>
      </c>
      <c r="C13" s="131"/>
      <c r="D13" s="157">
        <v>1522.4970000000001</v>
      </c>
      <c r="E13" s="157">
        <v>1404.471</v>
      </c>
      <c r="F13" s="157">
        <v>1535.932</v>
      </c>
      <c r="G13" s="157">
        <v>1760.854</v>
      </c>
      <c r="H13" s="157">
        <v>2439.2310000000002</v>
      </c>
      <c r="I13" s="157">
        <v>2484.3829999999998</v>
      </c>
      <c r="J13" s="157">
        <v>2750.6010000000001</v>
      </c>
      <c r="K13" s="157">
        <v>2659.2269999999999</v>
      </c>
      <c r="L13" s="157">
        <v>2661.587</v>
      </c>
      <c r="M13" s="157">
        <v>3298.8209999999999</v>
      </c>
      <c r="N13" s="157">
        <v>3476.22</v>
      </c>
      <c r="O13" s="157">
        <v>4295.1629999999996</v>
      </c>
      <c r="P13" s="157">
        <v>4680.5510000000004</v>
      </c>
      <c r="Q13" s="157">
        <v>4095.6860000000001</v>
      </c>
      <c r="R13" s="157">
        <v>4158.8490000000002</v>
      </c>
      <c r="S13" s="157">
        <v>4727.9520000000002</v>
      </c>
      <c r="T13" s="157">
        <v>4859.6769999999997</v>
      </c>
      <c r="U13" s="157">
        <v>5080.62</v>
      </c>
      <c r="V13" s="157">
        <v>5006.5370000000003</v>
      </c>
    </row>
    <row r="14" spans="1:22">
      <c r="A14" s="129"/>
      <c r="B14" s="132" t="s">
        <v>223</v>
      </c>
      <c r="C14" s="133" t="s">
        <v>215</v>
      </c>
      <c r="D14" s="158">
        <v>923.67919999999992</v>
      </c>
      <c r="E14" s="158">
        <v>998.7903</v>
      </c>
      <c r="F14" s="158">
        <v>990.94680000000005</v>
      </c>
      <c r="G14" s="158">
        <v>916.20510000000002</v>
      </c>
      <c r="H14" s="158">
        <v>1046.2829999999999</v>
      </c>
      <c r="I14" s="158">
        <v>1168.153</v>
      </c>
      <c r="J14" s="158">
        <v>1306.326</v>
      </c>
      <c r="K14" s="158">
        <v>1254.3230000000001</v>
      </c>
      <c r="L14" s="158">
        <v>1129.164</v>
      </c>
      <c r="M14" s="158">
        <v>1113.885</v>
      </c>
      <c r="N14" s="158">
        <v>1169.3889999999999</v>
      </c>
      <c r="O14" s="158">
        <v>1222.143</v>
      </c>
      <c r="P14" s="158">
        <v>1312.9010000000001</v>
      </c>
      <c r="Q14" s="158">
        <v>1237.25</v>
      </c>
      <c r="R14" s="158">
        <v>1303.434</v>
      </c>
      <c r="S14" s="158">
        <v>1295.819</v>
      </c>
      <c r="T14" s="158">
        <v>1336.6510000000001</v>
      </c>
      <c r="U14" s="158">
        <v>1365.76</v>
      </c>
      <c r="V14" s="158">
        <v>1453.816</v>
      </c>
    </row>
    <row r="15" spans="1:22">
      <c r="A15" s="147" t="s">
        <v>41</v>
      </c>
      <c r="B15" s="127"/>
      <c r="C15" s="128"/>
      <c r="D15" s="137"/>
      <c r="E15" s="137"/>
      <c r="F15" s="137"/>
      <c r="G15" s="137"/>
      <c r="H15" s="137"/>
      <c r="I15" s="138"/>
      <c r="J15" s="137"/>
      <c r="K15" s="137"/>
      <c r="L15" s="137"/>
      <c r="M15" s="137"/>
      <c r="N15" s="136"/>
      <c r="O15" s="136"/>
      <c r="P15" s="136"/>
      <c r="Q15" s="136"/>
      <c r="R15" s="136"/>
      <c r="S15" s="136"/>
      <c r="T15" s="136"/>
      <c r="U15" s="136"/>
      <c r="V15" s="136"/>
    </row>
    <row r="16" spans="1:22">
      <c r="A16" s="129"/>
      <c r="B16" s="127" t="s">
        <v>7</v>
      </c>
      <c r="C16" s="128"/>
      <c r="D16" s="135">
        <v>260.93700000000001</v>
      </c>
      <c r="E16" s="135">
        <v>214.673</v>
      </c>
      <c r="F16" s="135">
        <v>206.03399999999999</v>
      </c>
      <c r="G16" s="135">
        <v>246.34899999999999</v>
      </c>
      <c r="H16" s="135">
        <v>344.17899999999997</v>
      </c>
      <c r="I16" s="135">
        <v>395.14800000000002</v>
      </c>
      <c r="J16" s="135">
        <v>529.61099999999999</v>
      </c>
      <c r="K16" s="135">
        <v>384.58100000000002</v>
      </c>
      <c r="L16" s="135">
        <v>360.096</v>
      </c>
      <c r="M16" s="135">
        <v>534.00599999999997</v>
      </c>
      <c r="N16" s="135">
        <v>499.38499999999999</v>
      </c>
      <c r="O16" s="135">
        <v>593.98599999999999</v>
      </c>
      <c r="P16" s="135">
        <v>741.15899999999999</v>
      </c>
      <c r="Q16" s="135">
        <v>577.14300000000003</v>
      </c>
      <c r="R16" s="135">
        <v>660.59400000000005</v>
      </c>
      <c r="S16" s="135">
        <v>752.30600000000004</v>
      </c>
      <c r="T16" s="135">
        <v>772.72699999999998</v>
      </c>
      <c r="U16" s="135">
        <v>833.93700000000001</v>
      </c>
      <c r="V16" s="135">
        <v>743.23699999999997</v>
      </c>
    </row>
    <row r="17" spans="1:22">
      <c r="A17" s="129"/>
      <c r="B17" s="127" t="s">
        <v>19</v>
      </c>
      <c r="C17" s="128"/>
      <c r="D17" s="135">
        <v>34.362000000000002</v>
      </c>
      <c r="E17" s="135">
        <v>55.494999999999997</v>
      </c>
      <c r="F17" s="135">
        <v>39.652000000000001</v>
      </c>
      <c r="G17" s="135">
        <v>11.246</v>
      </c>
      <c r="H17" s="135">
        <v>0.48499999999999999</v>
      </c>
      <c r="I17" s="135">
        <v>7.9240000000000004</v>
      </c>
      <c r="J17" s="135">
        <v>19.552</v>
      </c>
      <c r="K17" s="135">
        <v>57.655000000000001</v>
      </c>
      <c r="L17" s="135">
        <v>37.966999999999999</v>
      </c>
      <c r="M17" s="135">
        <v>10.032999999999999</v>
      </c>
      <c r="N17" s="135">
        <v>55.204000000000001</v>
      </c>
      <c r="O17" s="135">
        <v>95.647000000000006</v>
      </c>
      <c r="P17" s="135">
        <v>220.92400000000001</v>
      </c>
      <c r="Q17" s="135">
        <v>124.499</v>
      </c>
      <c r="R17" s="135">
        <v>148.749</v>
      </c>
      <c r="S17" s="135">
        <v>157.51300000000001</v>
      </c>
      <c r="T17" s="135">
        <v>198.61799999999999</v>
      </c>
      <c r="U17" s="135">
        <v>181.31200000000001</v>
      </c>
      <c r="V17" s="135">
        <v>185.982</v>
      </c>
    </row>
    <row r="18" spans="1:22">
      <c r="A18" s="129"/>
      <c r="B18" s="127" t="s">
        <v>17</v>
      </c>
      <c r="C18" s="128"/>
      <c r="D18" s="135">
        <v>34.840000000000003</v>
      </c>
      <c r="E18" s="135">
        <v>10.723000000000001</v>
      </c>
      <c r="F18" s="135">
        <v>19.975000000000001</v>
      </c>
      <c r="G18" s="135">
        <v>30.619</v>
      </c>
      <c r="H18" s="135">
        <v>42.686</v>
      </c>
      <c r="I18" s="135">
        <v>48.465000000000003</v>
      </c>
      <c r="J18" s="135">
        <v>46.527999999999999</v>
      </c>
      <c r="K18" s="135">
        <v>31.792999999999999</v>
      </c>
      <c r="L18" s="135">
        <v>60.639000000000003</v>
      </c>
      <c r="M18" s="135">
        <v>95.212000000000003</v>
      </c>
      <c r="N18" s="135">
        <v>172.48400000000001</v>
      </c>
      <c r="O18" s="135">
        <v>93.545000000000002</v>
      </c>
      <c r="P18" s="135">
        <v>234.85599999999999</v>
      </c>
      <c r="Q18" s="135">
        <v>125.093</v>
      </c>
      <c r="R18" s="135">
        <v>166.93100000000001</v>
      </c>
      <c r="S18" s="135">
        <v>236.29599999999999</v>
      </c>
      <c r="T18" s="135">
        <v>296.255</v>
      </c>
      <c r="U18" s="135">
        <v>166.76499999999999</v>
      </c>
      <c r="V18" s="135">
        <v>126.12</v>
      </c>
    </row>
    <row r="19" spans="1:22">
      <c r="A19" s="129"/>
      <c r="B19" s="127" t="s">
        <v>239</v>
      </c>
      <c r="C19" s="128"/>
      <c r="D19" s="135">
        <v>14.45</v>
      </c>
      <c r="E19" s="135">
        <v>12.657</v>
      </c>
      <c r="F19" s="135">
        <v>25.317</v>
      </c>
      <c r="G19" s="135">
        <v>34.944000000000003</v>
      </c>
      <c r="H19" s="135">
        <v>49.822000000000003</v>
      </c>
      <c r="I19" s="135">
        <v>33.78</v>
      </c>
      <c r="J19" s="135">
        <v>21.785</v>
      </c>
      <c r="K19" s="135">
        <v>32.780999999999999</v>
      </c>
      <c r="L19" s="135">
        <v>31.908999999999999</v>
      </c>
      <c r="M19" s="135">
        <v>28.617999999999999</v>
      </c>
      <c r="N19" s="135">
        <v>99.546999999999997</v>
      </c>
      <c r="O19" s="135">
        <v>55.444000000000003</v>
      </c>
      <c r="P19" s="135">
        <v>55.177999999999997</v>
      </c>
      <c r="Q19" s="135">
        <v>77.197000000000003</v>
      </c>
      <c r="R19" s="135">
        <v>53.55</v>
      </c>
      <c r="S19" s="135">
        <v>69.337999999999994</v>
      </c>
      <c r="T19" s="135">
        <v>80.269000000000005</v>
      </c>
      <c r="U19" s="135">
        <v>51.704000000000001</v>
      </c>
      <c r="V19" s="135">
        <v>42.744</v>
      </c>
    </row>
    <row r="20" spans="1:22">
      <c r="A20" s="129"/>
      <c r="B20" s="127" t="s">
        <v>18</v>
      </c>
      <c r="C20" s="128"/>
      <c r="D20" s="135">
        <v>3.298</v>
      </c>
      <c r="E20" s="135">
        <v>8.9999999999999993E-3</v>
      </c>
      <c r="F20" s="135">
        <v>1.034</v>
      </c>
      <c r="G20" s="135">
        <v>7.931</v>
      </c>
      <c r="H20" s="135">
        <v>38.265000000000001</v>
      </c>
      <c r="I20" s="135">
        <v>1.3620000000000001</v>
      </c>
      <c r="J20" s="135">
        <v>48.694000000000003</v>
      </c>
      <c r="K20" s="135">
        <v>1.7729999999999999</v>
      </c>
      <c r="L20" s="135">
        <v>6.96</v>
      </c>
      <c r="M20" s="135">
        <v>34.326000000000001</v>
      </c>
      <c r="N20" s="135">
        <v>42.506999999999998</v>
      </c>
      <c r="O20" s="135">
        <v>24.317</v>
      </c>
      <c r="P20" s="135">
        <v>55.933999999999997</v>
      </c>
      <c r="Q20" s="135">
        <v>50.386000000000003</v>
      </c>
      <c r="R20" s="135">
        <v>21.164000000000001</v>
      </c>
      <c r="S20" s="135">
        <v>43.381999999999998</v>
      </c>
      <c r="T20" s="135">
        <v>6.0979999999999999</v>
      </c>
      <c r="U20" s="135">
        <v>4.641</v>
      </c>
      <c r="V20" s="135">
        <v>28.535</v>
      </c>
    </row>
    <row r="21" spans="1:22">
      <c r="A21" s="129"/>
      <c r="B21" s="127" t="s">
        <v>346</v>
      </c>
      <c r="C21" s="128"/>
      <c r="D21" s="135">
        <v>29.018999999999998</v>
      </c>
      <c r="E21" s="135">
        <v>8.4260000000000002</v>
      </c>
      <c r="F21" s="135">
        <v>12.266999999999999</v>
      </c>
      <c r="G21" s="135">
        <v>20.273</v>
      </c>
      <c r="H21" s="135">
        <v>4.7279999999999998</v>
      </c>
      <c r="I21" s="135">
        <v>20.103999999999999</v>
      </c>
      <c r="J21" s="135">
        <v>16.728999999999999</v>
      </c>
      <c r="K21" s="135">
        <v>15.679</v>
      </c>
      <c r="L21" s="135">
        <v>36.948</v>
      </c>
      <c r="M21" s="135">
        <v>42.192</v>
      </c>
      <c r="N21" s="135">
        <v>38.636000000000003</v>
      </c>
      <c r="O21" s="135">
        <v>34.213000000000001</v>
      </c>
      <c r="P21" s="135">
        <v>22.991</v>
      </c>
      <c r="Q21" s="135">
        <v>20.25</v>
      </c>
      <c r="R21" s="135">
        <v>15.808999999999999</v>
      </c>
      <c r="S21" s="135">
        <v>26.140999999999998</v>
      </c>
      <c r="T21" s="135">
        <v>32.47</v>
      </c>
      <c r="U21" s="135">
        <v>22.123000000000001</v>
      </c>
      <c r="V21" s="135">
        <v>21.161999999999999</v>
      </c>
    </row>
    <row r="22" spans="1:22">
      <c r="A22" s="129"/>
      <c r="B22" s="130" t="s">
        <v>12</v>
      </c>
      <c r="C22" s="127"/>
      <c r="D22" s="135">
        <f>D23-D21-D20-D19-D18-D17-D16</f>
        <v>192.01299999999986</v>
      </c>
      <c r="E22" s="135">
        <f t="shared" ref="E22:V22" si="1">E23-E21-E20-E19-E18-E17-E16</f>
        <v>103.267</v>
      </c>
      <c r="F22" s="135">
        <f t="shared" si="1"/>
        <v>130.92500000000001</v>
      </c>
      <c r="G22" s="135">
        <f t="shared" si="1"/>
        <v>156.47499999999997</v>
      </c>
      <c r="H22" s="135">
        <f t="shared" si="1"/>
        <v>221.774</v>
      </c>
      <c r="I22" s="135">
        <f t="shared" si="1"/>
        <v>172.65899999999999</v>
      </c>
      <c r="J22" s="135">
        <f t="shared" si="1"/>
        <v>189.255</v>
      </c>
      <c r="K22" s="135">
        <f t="shared" si="1"/>
        <v>189.74</v>
      </c>
      <c r="L22" s="135">
        <f t="shared" si="1"/>
        <v>125.68700000000001</v>
      </c>
      <c r="M22" s="135">
        <f t="shared" si="1"/>
        <v>133.94999999999993</v>
      </c>
      <c r="N22" s="135">
        <f t="shared" si="1"/>
        <v>270.76200000000006</v>
      </c>
      <c r="O22" s="135">
        <f t="shared" si="1"/>
        <v>353.74499999999989</v>
      </c>
      <c r="P22" s="135">
        <f t="shared" si="1"/>
        <v>93.860000000000014</v>
      </c>
      <c r="Q22" s="135">
        <f t="shared" si="1"/>
        <v>21.513000000000034</v>
      </c>
      <c r="R22" s="135">
        <f t="shared" si="1"/>
        <v>43.833000000000084</v>
      </c>
      <c r="S22" s="135">
        <f t="shared" si="1"/>
        <v>27.331999999999766</v>
      </c>
      <c r="T22" s="135">
        <f t="shared" si="1"/>
        <v>42.698999999999955</v>
      </c>
      <c r="U22" s="135">
        <f t="shared" si="1"/>
        <v>33.227000000000089</v>
      </c>
      <c r="V22" s="135">
        <f t="shared" si="1"/>
        <v>35.809999999999945</v>
      </c>
    </row>
    <row r="23" spans="1:22">
      <c r="A23" s="129"/>
      <c r="B23" s="131" t="s">
        <v>29</v>
      </c>
      <c r="C23" s="131"/>
      <c r="D23" s="157">
        <v>568.91899999999998</v>
      </c>
      <c r="E23" s="157">
        <v>405.25</v>
      </c>
      <c r="F23" s="157">
        <v>435.20400000000001</v>
      </c>
      <c r="G23" s="157">
        <v>507.83699999999999</v>
      </c>
      <c r="H23" s="157">
        <v>701.93899999999996</v>
      </c>
      <c r="I23" s="157">
        <v>679.44200000000001</v>
      </c>
      <c r="J23" s="157">
        <v>872.154</v>
      </c>
      <c r="K23" s="157">
        <v>714.00199999999995</v>
      </c>
      <c r="L23" s="157">
        <v>660.20600000000002</v>
      </c>
      <c r="M23" s="157">
        <v>878.33699999999999</v>
      </c>
      <c r="N23" s="157">
        <v>1178.5250000000001</v>
      </c>
      <c r="O23" s="157">
        <v>1250.8969999999999</v>
      </c>
      <c r="P23" s="157">
        <v>1424.902</v>
      </c>
      <c r="Q23" s="157">
        <v>996.08100000000002</v>
      </c>
      <c r="R23" s="157">
        <v>1110.6300000000001</v>
      </c>
      <c r="S23" s="157">
        <v>1312.308</v>
      </c>
      <c r="T23" s="157">
        <v>1429.136</v>
      </c>
      <c r="U23" s="157">
        <v>1293.7090000000001</v>
      </c>
      <c r="V23" s="157">
        <v>1183.5899999999999</v>
      </c>
    </row>
    <row r="24" spans="1:22">
      <c r="A24" s="129"/>
      <c r="B24" s="132" t="s">
        <v>223</v>
      </c>
      <c r="C24" s="133" t="s">
        <v>215</v>
      </c>
      <c r="D24" s="158">
        <v>467.24990000000003</v>
      </c>
      <c r="E24" s="158">
        <v>470.8997</v>
      </c>
      <c r="F24" s="158">
        <v>434.10449999999997</v>
      </c>
      <c r="G24" s="158">
        <v>323.25740000000002</v>
      </c>
      <c r="H24" s="158">
        <v>387.21659999999997</v>
      </c>
      <c r="I24" s="158">
        <v>451.34350000000001</v>
      </c>
      <c r="J24" s="158">
        <v>576.16660000000002</v>
      </c>
      <c r="K24" s="158">
        <v>473.64529999999996</v>
      </c>
      <c r="L24" s="158">
        <v>355.1345</v>
      </c>
      <c r="M24" s="158">
        <v>355.7509</v>
      </c>
      <c r="N24" s="158">
        <v>442.37450000000001</v>
      </c>
      <c r="O24" s="158">
        <v>402.0609</v>
      </c>
      <c r="P24" s="158">
        <v>463.84929999999997</v>
      </c>
      <c r="Q24" s="158">
        <v>409.59320000000002</v>
      </c>
      <c r="R24" s="158">
        <v>449.25630000000001</v>
      </c>
      <c r="S24" s="158">
        <v>437.36609999999996</v>
      </c>
      <c r="T24" s="158">
        <v>478.99900000000002</v>
      </c>
      <c r="U24" s="158">
        <v>421.19809999999995</v>
      </c>
      <c r="V24" s="158">
        <v>470.28340000000003</v>
      </c>
    </row>
    <row r="25" spans="1:22">
      <c r="A25" s="181" t="s">
        <v>240</v>
      </c>
      <c r="B25" s="127"/>
      <c r="C25" s="32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6"/>
      <c r="O25" s="136"/>
      <c r="P25" s="136"/>
      <c r="Q25" s="136"/>
      <c r="R25" s="136"/>
      <c r="S25" s="136"/>
      <c r="T25" s="136"/>
      <c r="U25" s="136"/>
      <c r="V25" s="136"/>
    </row>
    <row r="26" spans="1:22">
      <c r="A26" s="134"/>
      <c r="B26" s="127" t="s">
        <v>3</v>
      </c>
      <c r="C26" s="32"/>
      <c r="D26" s="135">
        <v>56.533000000000001</v>
      </c>
      <c r="E26" s="135">
        <v>43.892000000000003</v>
      </c>
      <c r="F26" s="135">
        <v>46.835000000000001</v>
      </c>
      <c r="G26" s="135">
        <v>49.902000000000001</v>
      </c>
      <c r="H26" s="135">
        <v>59.933</v>
      </c>
      <c r="I26" s="135">
        <v>62.006</v>
      </c>
      <c r="J26" s="135">
        <v>68.352999999999994</v>
      </c>
      <c r="K26" s="135">
        <v>63.573999999999998</v>
      </c>
      <c r="L26" s="135">
        <v>83.007000000000005</v>
      </c>
      <c r="M26" s="135">
        <v>138.50800000000001</v>
      </c>
      <c r="N26" s="135">
        <v>99.322999999999993</v>
      </c>
      <c r="O26" s="135">
        <v>122.342</v>
      </c>
      <c r="P26" s="135">
        <v>165.96</v>
      </c>
      <c r="Q26" s="135">
        <v>156.54400000000001</v>
      </c>
      <c r="R26" s="135">
        <v>159.626</v>
      </c>
      <c r="S26" s="135">
        <v>250.99299999999999</v>
      </c>
      <c r="T26" s="135">
        <v>267.20100000000002</v>
      </c>
      <c r="U26" s="135">
        <v>240.95099999999999</v>
      </c>
      <c r="V26" s="135">
        <v>305.05200000000002</v>
      </c>
    </row>
    <row r="27" spans="1:22">
      <c r="A27" s="134"/>
      <c r="B27" s="127" t="s">
        <v>43</v>
      </c>
      <c r="C27" s="32"/>
      <c r="D27" s="135">
        <v>64.007000000000005</v>
      </c>
      <c r="E27" s="135">
        <v>70.328999999999994</v>
      </c>
      <c r="F27" s="135">
        <v>91.088999999999999</v>
      </c>
      <c r="G27" s="135">
        <v>113.309</v>
      </c>
      <c r="H27" s="135">
        <v>164.09800000000001</v>
      </c>
      <c r="I27" s="135">
        <v>149.30000000000001</v>
      </c>
      <c r="J27" s="135">
        <v>120.754</v>
      </c>
      <c r="K27" s="135">
        <v>112.005</v>
      </c>
      <c r="L27" s="135">
        <v>94.629000000000005</v>
      </c>
      <c r="M27" s="135">
        <v>119.218</v>
      </c>
      <c r="N27" s="135">
        <v>154.49700000000001</v>
      </c>
      <c r="O27" s="135">
        <v>242.44</v>
      </c>
      <c r="P27" s="135">
        <v>282.01499999999999</v>
      </c>
      <c r="Q27" s="135">
        <v>257.04899999999998</v>
      </c>
      <c r="R27" s="135">
        <v>191.37700000000001</v>
      </c>
      <c r="S27" s="135">
        <v>155.58600000000001</v>
      </c>
      <c r="T27" s="135">
        <v>133.34</v>
      </c>
      <c r="U27" s="135">
        <v>195.18899999999999</v>
      </c>
      <c r="V27" s="135">
        <v>183.17</v>
      </c>
    </row>
    <row r="28" spans="1:22">
      <c r="A28" s="134"/>
      <c r="B28" s="127" t="s">
        <v>7</v>
      </c>
      <c r="C28" s="32"/>
      <c r="D28" s="135">
        <v>30.245999999999999</v>
      </c>
      <c r="E28" s="135">
        <v>24.027000000000001</v>
      </c>
      <c r="F28" s="135">
        <v>13.138</v>
      </c>
      <c r="G28" s="135">
        <v>29.629000000000001</v>
      </c>
      <c r="H28" s="135">
        <v>59.768999999999998</v>
      </c>
      <c r="I28" s="135">
        <v>62.375</v>
      </c>
      <c r="J28" s="135">
        <v>77.84</v>
      </c>
      <c r="K28" s="135">
        <v>78.918000000000006</v>
      </c>
      <c r="L28" s="135">
        <v>65.409000000000006</v>
      </c>
      <c r="M28" s="135">
        <v>80.668999999999997</v>
      </c>
      <c r="N28" s="135">
        <v>129.96799999999999</v>
      </c>
      <c r="O28" s="135">
        <v>170.94499999999999</v>
      </c>
      <c r="P28" s="135">
        <v>129.309</v>
      </c>
      <c r="Q28" s="135">
        <v>154.39699999999999</v>
      </c>
      <c r="R28" s="135">
        <v>141.44800000000001</v>
      </c>
      <c r="S28" s="135">
        <v>181.12700000000001</v>
      </c>
      <c r="T28" s="135">
        <v>125.622</v>
      </c>
      <c r="U28" s="135">
        <v>182.149</v>
      </c>
      <c r="V28" s="135">
        <v>134.55799999999999</v>
      </c>
    </row>
    <row r="29" spans="1:22">
      <c r="A29" s="134"/>
      <c r="B29" s="127" t="s">
        <v>25</v>
      </c>
      <c r="C29" s="32"/>
      <c r="D29" s="135">
        <v>56.844000000000001</v>
      </c>
      <c r="E29" s="135">
        <v>43.164000000000001</v>
      </c>
      <c r="F29" s="135">
        <v>47.076000000000001</v>
      </c>
      <c r="G29" s="135">
        <v>37.978999999999999</v>
      </c>
      <c r="H29" s="135">
        <v>89.578000000000003</v>
      </c>
      <c r="I29" s="135">
        <v>109.53</v>
      </c>
      <c r="J29" s="135">
        <v>111.56699999999999</v>
      </c>
      <c r="K29" s="135">
        <v>107.256</v>
      </c>
      <c r="L29" s="135">
        <v>120.473</v>
      </c>
      <c r="M29" s="135">
        <v>255.22</v>
      </c>
      <c r="N29" s="135">
        <v>239.62</v>
      </c>
      <c r="O29" s="135">
        <v>304.76799999999997</v>
      </c>
      <c r="P29" s="135">
        <v>274.13499999999999</v>
      </c>
      <c r="Q29" s="135">
        <v>142.56200000000001</v>
      </c>
      <c r="R29" s="135">
        <v>131.334</v>
      </c>
      <c r="S29" s="135">
        <v>183.23500000000001</v>
      </c>
      <c r="T29" s="135">
        <v>127.35599999999999</v>
      </c>
      <c r="U29" s="135">
        <v>126.94499999999999</v>
      </c>
      <c r="V29" s="135">
        <v>124.744</v>
      </c>
    </row>
    <row r="30" spans="1:22">
      <c r="A30" s="134"/>
      <c r="B30" s="127" t="s">
        <v>4</v>
      </c>
      <c r="C30" s="32"/>
      <c r="D30" s="135">
        <v>19.617999999999999</v>
      </c>
      <c r="E30" s="135">
        <v>33.527999999999999</v>
      </c>
      <c r="F30" s="135">
        <v>34.124000000000002</v>
      </c>
      <c r="G30" s="135">
        <v>37.933999999999997</v>
      </c>
      <c r="H30" s="135">
        <v>90.507999999999996</v>
      </c>
      <c r="I30" s="135">
        <v>85.603999999999999</v>
      </c>
      <c r="J30" s="135">
        <v>98.617000000000004</v>
      </c>
      <c r="K30" s="135">
        <v>112.23</v>
      </c>
      <c r="L30" s="135">
        <v>92.915999999999997</v>
      </c>
      <c r="M30" s="135">
        <v>101.01600000000001</v>
      </c>
      <c r="N30" s="135">
        <v>49.006</v>
      </c>
      <c r="O30" s="135">
        <v>65.275999999999996</v>
      </c>
      <c r="P30" s="135">
        <v>68.730999999999995</v>
      </c>
      <c r="Q30" s="135">
        <v>44.914000000000001</v>
      </c>
      <c r="R30" s="135">
        <v>21.082999999999998</v>
      </c>
      <c r="S30" s="135">
        <v>50.561</v>
      </c>
      <c r="T30" s="135">
        <v>95.058999999999997</v>
      </c>
      <c r="U30" s="135">
        <v>106.63200000000001</v>
      </c>
      <c r="V30" s="135">
        <v>87.38</v>
      </c>
    </row>
    <row r="31" spans="1:22">
      <c r="A31" s="134"/>
      <c r="B31" s="127" t="s">
        <v>9</v>
      </c>
      <c r="C31" s="32"/>
      <c r="D31" s="135">
        <v>8.6430000000000007</v>
      </c>
      <c r="E31" s="135">
        <v>4.1749999999999998</v>
      </c>
      <c r="F31" s="135">
        <v>6.4530000000000003</v>
      </c>
      <c r="G31" s="135">
        <v>15.484999999999999</v>
      </c>
      <c r="H31" s="135">
        <v>15.474</v>
      </c>
      <c r="I31" s="135">
        <v>14.265000000000001</v>
      </c>
      <c r="J31" s="135">
        <v>7.6210000000000004</v>
      </c>
      <c r="K31" s="135">
        <v>40.69</v>
      </c>
      <c r="L31" s="135">
        <v>39.191000000000003</v>
      </c>
      <c r="M31" s="135">
        <v>47.415999999999997</v>
      </c>
      <c r="N31" s="135">
        <v>51.82</v>
      </c>
      <c r="O31" s="135">
        <v>104.417</v>
      </c>
      <c r="P31" s="135">
        <v>121.58799999999999</v>
      </c>
      <c r="Q31" s="135">
        <v>98.22</v>
      </c>
      <c r="R31" s="135">
        <v>80.049000000000007</v>
      </c>
      <c r="S31" s="135">
        <v>67.543000000000006</v>
      </c>
      <c r="T31" s="135">
        <v>51.1</v>
      </c>
      <c r="U31" s="135">
        <v>54.534999999999997</v>
      </c>
      <c r="V31" s="135">
        <v>45.529000000000003</v>
      </c>
    </row>
    <row r="32" spans="1:22">
      <c r="A32" s="134"/>
      <c r="B32" s="127" t="s">
        <v>19</v>
      </c>
      <c r="C32" s="32"/>
      <c r="D32" s="135">
        <v>5.032</v>
      </c>
      <c r="E32" s="135">
        <v>11.946999999999999</v>
      </c>
      <c r="F32" s="135">
        <v>14.034000000000001</v>
      </c>
      <c r="G32" s="135">
        <v>12.673999999999999</v>
      </c>
      <c r="H32" s="135">
        <v>6.1150000000000002</v>
      </c>
      <c r="I32" s="135">
        <v>10.048999999999999</v>
      </c>
      <c r="J32" s="135">
        <v>9.407</v>
      </c>
      <c r="K32" s="135">
        <v>10.061999999999999</v>
      </c>
      <c r="L32" s="135">
        <v>11.56</v>
      </c>
      <c r="M32" s="135">
        <v>5.819</v>
      </c>
      <c r="N32" s="135">
        <v>32.19</v>
      </c>
      <c r="O32" s="135">
        <v>86.257999999999996</v>
      </c>
      <c r="P32" s="135">
        <v>48.432000000000002</v>
      </c>
      <c r="Q32" s="135">
        <v>51.456000000000003</v>
      </c>
      <c r="R32" s="135">
        <v>29.131</v>
      </c>
      <c r="S32" s="135">
        <v>32.677999999999997</v>
      </c>
      <c r="T32" s="135">
        <v>19.167000000000002</v>
      </c>
      <c r="U32" s="135">
        <v>44.698</v>
      </c>
      <c r="V32" s="135">
        <v>37.423000000000002</v>
      </c>
    </row>
    <row r="33" spans="1:22">
      <c r="A33" s="134"/>
      <c r="B33" s="127" t="s">
        <v>44</v>
      </c>
      <c r="C33" s="32"/>
      <c r="D33" s="135">
        <v>2.5910000000000002</v>
      </c>
      <c r="E33" s="135">
        <v>1.9359999999999999</v>
      </c>
      <c r="F33" s="135">
        <v>2.1739999999999999</v>
      </c>
      <c r="G33" s="135">
        <v>7.2489999999999997</v>
      </c>
      <c r="H33" s="135">
        <v>9.343</v>
      </c>
      <c r="I33" s="135">
        <v>9.8030000000000008</v>
      </c>
      <c r="J33" s="135">
        <v>7.2629999999999999</v>
      </c>
      <c r="K33" s="135">
        <v>6.49</v>
      </c>
      <c r="L33" s="135">
        <v>14.566000000000001</v>
      </c>
      <c r="M33" s="135">
        <v>12.792999999999999</v>
      </c>
      <c r="N33" s="135">
        <v>13.882999999999999</v>
      </c>
      <c r="O33" s="135">
        <v>35.527000000000001</v>
      </c>
      <c r="P33" s="135">
        <v>48.667999999999999</v>
      </c>
      <c r="Q33" s="135">
        <v>47.283999999999999</v>
      </c>
      <c r="R33" s="135">
        <v>33.948</v>
      </c>
      <c r="S33" s="135">
        <v>25.074999999999999</v>
      </c>
      <c r="T33" s="135">
        <v>19.239000000000001</v>
      </c>
      <c r="U33" s="135">
        <v>27.498999999999999</v>
      </c>
      <c r="V33" s="135">
        <v>35.271000000000001</v>
      </c>
    </row>
    <row r="34" spans="1:22">
      <c r="A34" s="134"/>
      <c r="B34" s="130" t="s">
        <v>12</v>
      </c>
      <c r="C34" s="127"/>
      <c r="D34" s="135">
        <f>D35-D33-D32-D31-D30-D29-D28-D27-D26</f>
        <v>123.10100000000004</v>
      </c>
      <c r="E34" s="135">
        <f t="shared" ref="E34:V34" si="2">E35-E33-E32-E31-E30-E29-E28-E27-E26</f>
        <v>117.52300000000002</v>
      </c>
      <c r="F34" s="135">
        <f t="shared" si="2"/>
        <v>83.452000000000027</v>
      </c>
      <c r="G34" s="135">
        <f t="shared" si="2"/>
        <v>106.69400000000003</v>
      </c>
      <c r="H34" s="135">
        <f t="shared" si="2"/>
        <v>174.48099999999994</v>
      </c>
      <c r="I34" s="135">
        <f t="shared" si="2"/>
        <v>163.47299999999998</v>
      </c>
      <c r="J34" s="135">
        <f t="shared" si="2"/>
        <v>171.30699999999996</v>
      </c>
      <c r="K34" s="135">
        <f t="shared" si="2"/>
        <v>172.56099999999986</v>
      </c>
      <c r="L34" s="135">
        <f t="shared" si="2"/>
        <v>179.87099999999987</v>
      </c>
      <c r="M34" s="135">
        <f t="shared" si="2"/>
        <v>267.30900000000008</v>
      </c>
      <c r="N34" s="135">
        <f t="shared" si="2"/>
        <v>203.71299999999991</v>
      </c>
      <c r="O34" s="135">
        <f t="shared" si="2"/>
        <v>293.286</v>
      </c>
      <c r="P34" s="135">
        <f t="shared" si="2"/>
        <v>266.89400000000012</v>
      </c>
      <c r="Q34" s="135">
        <f t="shared" si="2"/>
        <v>206.61699999999982</v>
      </c>
      <c r="R34" s="135">
        <f t="shared" si="2"/>
        <v>209.35400000000007</v>
      </c>
      <c r="S34" s="135">
        <f t="shared" si="2"/>
        <v>238.21399999999988</v>
      </c>
      <c r="T34" s="135">
        <f t="shared" si="2"/>
        <v>221.55899999999997</v>
      </c>
      <c r="U34" s="135">
        <f t="shared" si="2"/>
        <v>254.85199999999989</v>
      </c>
      <c r="V34" s="135">
        <f t="shared" si="2"/>
        <v>225.16399999999999</v>
      </c>
    </row>
    <row r="35" spans="1:22">
      <c r="A35" s="134"/>
      <c r="B35" s="131" t="s">
        <v>29</v>
      </c>
      <c r="C35" s="131"/>
      <c r="D35" s="157">
        <v>366.61500000000001</v>
      </c>
      <c r="E35" s="157">
        <v>350.52100000000002</v>
      </c>
      <c r="F35" s="157">
        <v>338.375</v>
      </c>
      <c r="G35" s="157">
        <v>410.85500000000002</v>
      </c>
      <c r="H35" s="157">
        <v>669.29899999999998</v>
      </c>
      <c r="I35" s="157">
        <v>666.40499999999997</v>
      </c>
      <c r="J35" s="157">
        <v>672.72900000000004</v>
      </c>
      <c r="K35" s="157">
        <v>703.78599999999994</v>
      </c>
      <c r="L35" s="157">
        <v>701.62199999999996</v>
      </c>
      <c r="M35" s="157">
        <v>1027.9680000000001</v>
      </c>
      <c r="N35" s="157">
        <v>974.02</v>
      </c>
      <c r="O35" s="157">
        <v>1425.259</v>
      </c>
      <c r="P35" s="157">
        <v>1405.732</v>
      </c>
      <c r="Q35" s="157">
        <v>1159.0429999999999</v>
      </c>
      <c r="R35" s="157">
        <v>997.35</v>
      </c>
      <c r="S35" s="157">
        <v>1185.0119999999999</v>
      </c>
      <c r="T35" s="157">
        <v>1059.643</v>
      </c>
      <c r="U35" s="157">
        <v>1233.45</v>
      </c>
      <c r="V35" s="157">
        <v>1178.2909999999999</v>
      </c>
    </row>
    <row r="36" spans="1:22">
      <c r="A36" s="134"/>
      <c r="B36" s="132" t="s">
        <v>223</v>
      </c>
      <c r="C36" s="133" t="s">
        <v>215</v>
      </c>
      <c r="D36" s="158">
        <v>212.18370000000002</v>
      </c>
      <c r="E36" s="158">
        <v>239.14449999999999</v>
      </c>
      <c r="F36" s="158">
        <v>221.17510000000001</v>
      </c>
      <c r="G36" s="158">
        <v>228.59120000000001</v>
      </c>
      <c r="H36" s="158">
        <v>253.31479999999999</v>
      </c>
      <c r="I36" s="158">
        <v>277.90280000000001</v>
      </c>
      <c r="J36" s="158">
        <v>276.39</v>
      </c>
      <c r="K36" s="158">
        <v>339.15990000000005</v>
      </c>
      <c r="L36" s="158">
        <v>339.43420000000003</v>
      </c>
      <c r="M36" s="158">
        <v>370.79509999999999</v>
      </c>
      <c r="N36" s="158">
        <v>349.29090000000002</v>
      </c>
      <c r="O36" s="158">
        <v>408.02120000000002</v>
      </c>
      <c r="P36" s="158">
        <v>384.7731</v>
      </c>
      <c r="Q36" s="158">
        <v>348.6748</v>
      </c>
      <c r="R36" s="158">
        <v>337.79129999999998</v>
      </c>
      <c r="S36" s="158">
        <v>336.74650000000003</v>
      </c>
      <c r="T36" s="158">
        <v>314.63470000000001</v>
      </c>
      <c r="U36" s="158">
        <v>366.97290000000004</v>
      </c>
      <c r="V36" s="158">
        <v>391.64929999999998</v>
      </c>
    </row>
    <row r="37" spans="1:22">
      <c r="A37" s="105" t="s">
        <v>56</v>
      </c>
      <c r="B37" s="127"/>
      <c r="C37" s="32"/>
      <c r="D37" s="135"/>
      <c r="E37" s="135"/>
      <c r="F37" s="135"/>
      <c r="G37" s="135"/>
      <c r="H37" s="135"/>
      <c r="I37" s="135"/>
      <c r="J37" s="135"/>
      <c r="K37" s="135"/>
      <c r="L37" s="135"/>
      <c r="M37" s="135"/>
      <c r="N37" s="136"/>
      <c r="O37" s="136"/>
      <c r="P37" s="136"/>
      <c r="Q37" s="136"/>
      <c r="R37" s="136"/>
      <c r="S37" s="136"/>
      <c r="T37" s="136"/>
      <c r="U37" s="136"/>
      <c r="V37" s="136"/>
    </row>
    <row r="38" spans="1:22">
      <c r="A38" s="134"/>
      <c r="B38" s="127" t="s">
        <v>2</v>
      </c>
      <c r="C38" s="32"/>
      <c r="D38" s="135">
        <v>332.83600000000001</v>
      </c>
      <c r="E38" s="135">
        <v>377.50599999999997</v>
      </c>
      <c r="F38" s="135">
        <v>442.75</v>
      </c>
      <c r="G38" s="135">
        <v>513.97</v>
      </c>
      <c r="H38" s="135">
        <v>686.24</v>
      </c>
      <c r="I38" s="135">
        <v>705.23400000000004</v>
      </c>
      <c r="J38" s="135">
        <v>699.17</v>
      </c>
      <c r="K38" s="135">
        <v>690.00900000000001</v>
      </c>
      <c r="L38" s="135">
        <v>709.87400000000002</v>
      </c>
      <c r="M38" s="135">
        <v>742.54499999999996</v>
      </c>
      <c r="N38" s="135">
        <v>627.40099999999995</v>
      </c>
      <c r="O38" s="135">
        <v>837.94600000000003</v>
      </c>
      <c r="P38" s="135">
        <v>908.53099999999995</v>
      </c>
      <c r="Q38" s="135">
        <v>959.51900000000001</v>
      </c>
      <c r="R38" s="135">
        <v>1010.061</v>
      </c>
      <c r="S38" s="135">
        <v>1153.1389999999999</v>
      </c>
      <c r="T38" s="135">
        <v>1290.2629999999999</v>
      </c>
      <c r="U38" s="135">
        <v>1411.7929999999999</v>
      </c>
      <c r="V38" s="135">
        <v>1420.9159999999999</v>
      </c>
    </row>
    <row r="39" spans="1:22">
      <c r="A39" s="134"/>
      <c r="B39" s="127" t="s">
        <v>9</v>
      </c>
      <c r="C39" s="32"/>
      <c r="D39" s="135">
        <v>25.832000000000001</v>
      </c>
      <c r="E39" s="135">
        <v>29.59</v>
      </c>
      <c r="F39" s="135">
        <v>31.678999999999998</v>
      </c>
      <c r="G39" s="135">
        <v>42.57</v>
      </c>
      <c r="H39" s="135">
        <v>59.988999999999997</v>
      </c>
      <c r="I39" s="135">
        <v>74.77</v>
      </c>
      <c r="J39" s="135">
        <v>94.635999999999996</v>
      </c>
      <c r="K39" s="135">
        <v>89.965000000000003</v>
      </c>
      <c r="L39" s="135">
        <v>104.4</v>
      </c>
      <c r="M39" s="135">
        <v>167.21899999999999</v>
      </c>
      <c r="N39" s="135">
        <v>302.92500000000001</v>
      </c>
      <c r="O39" s="135">
        <v>349.67</v>
      </c>
      <c r="P39" s="135">
        <v>411.19400000000002</v>
      </c>
      <c r="Q39" s="135">
        <v>416.37200000000001</v>
      </c>
      <c r="R39" s="135">
        <v>418.98099999999999</v>
      </c>
      <c r="S39" s="135">
        <v>411.46899999999999</v>
      </c>
      <c r="T39" s="135">
        <v>450.18599999999998</v>
      </c>
      <c r="U39" s="135">
        <v>466.726</v>
      </c>
      <c r="V39" s="135">
        <v>496.16899999999998</v>
      </c>
    </row>
    <row r="40" spans="1:22">
      <c r="A40" s="134"/>
      <c r="B40" s="127" t="s">
        <v>241</v>
      </c>
      <c r="C40" s="32"/>
      <c r="D40" s="135">
        <v>45.244</v>
      </c>
      <c r="E40" s="135">
        <v>45.945</v>
      </c>
      <c r="F40" s="135">
        <v>52.807000000000002</v>
      </c>
      <c r="G40" s="135">
        <v>48.76</v>
      </c>
      <c r="H40" s="135">
        <v>58.996000000000002</v>
      </c>
      <c r="I40" s="135">
        <v>67.756</v>
      </c>
      <c r="J40" s="135">
        <v>73.126000000000005</v>
      </c>
      <c r="K40" s="135">
        <v>86.638999999999996</v>
      </c>
      <c r="L40" s="135">
        <v>99.760999999999996</v>
      </c>
      <c r="M40" s="135">
        <v>86.941000000000003</v>
      </c>
      <c r="N40" s="135">
        <v>76.510000000000005</v>
      </c>
      <c r="O40" s="135">
        <v>86.453999999999994</v>
      </c>
      <c r="P40" s="135">
        <v>111.80200000000001</v>
      </c>
      <c r="Q40" s="135">
        <v>116.345</v>
      </c>
      <c r="R40" s="135">
        <v>120.602</v>
      </c>
      <c r="S40" s="135">
        <v>128.23500000000001</v>
      </c>
      <c r="T40" s="135">
        <v>122.559</v>
      </c>
      <c r="U40" s="135">
        <v>137.02799999999999</v>
      </c>
      <c r="V40" s="135">
        <v>156.72900000000001</v>
      </c>
    </row>
    <row r="41" spans="1:22">
      <c r="A41" s="134"/>
      <c r="B41" s="127" t="s">
        <v>237</v>
      </c>
      <c r="C41" s="32"/>
      <c r="D41" s="135">
        <v>28.297999999999998</v>
      </c>
      <c r="E41" s="135">
        <v>37.543999999999997</v>
      </c>
      <c r="F41" s="135">
        <v>53.392000000000003</v>
      </c>
      <c r="G41" s="135">
        <v>50.55</v>
      </c>
      <c r="H41" s="135">
        <v>50.744999999999997</v>
      </c>
      <c r="I41" s="135">
        <v>43.661000000000001</v>
      </c>
      <c r="J41" s="135">
        <v>47.889000000000003</v>
      </c>
      <c r="K41" s="135">
        <v>58.762</v>
      </c>
      <c r="L41" s="135">
        <v>74.878</v>
      </c>
      <c r="M41" s="135">
        <v>68.058999999999997</v>
      </c>
      <c r="N41" s="135">
        <v>65.828000000000003</v>
      </c>
      <c r="O41" s="135">
        <v>89.311999999999998</v>
      </c>
      <c r="P41" s="135">
        <v>111.557</v>
      </c>
      <c r="Q41" s="135">
        <v>132.071</v>
      </c>
      <c r="R41" s="135">
        <v>150.87100000000001</v>
      </c>
      <c r="S41" s="135">
        <v>156.04599999999999</v>
      </c>
      <c r="T41" s="135">
        <v>125.34099999999999</v>
      </c>
      <c r="U41" s="135">
        <v>116.595</v>
      </c>
      <c r="V41" s="135">
        <v>135.298</v>
      </c>
    </row>
    <row r="42" spans="1:22">
      <c r="A42" s="134"/>
      <c r="B42" s="127" t="s">
        <v>242</v>
      </c>
      <c r="C42" s="32"/>
      <c r="D42" s="135">
        <v>24.507000000000001</v>
      </c>
      <c r="E42" s="135">
        <v>19.061</v>
      </c>
      <c r="F42" s="135">
        <v>18.594000000000001</v>
      </c>
      <c r="G42" s="135">
        <v>21.556000000000001</v>
      </c>
      <c r="H42" s="135">
        <v>24.36</v>
      </c>
      <c r="I42" s="135">
        <v>32.56</v>
      </c>
      <c r="J42" s="135">
        <v>38.088999999999999</v>
      </c>
      <c r="K42" s="135">
        <v>45.88</v>
      </c>
      <c r="L42" s="135">
        <v>55.597000000000001</v>
      </c>
      <c r="M42" s="135">
        <v>55.884999999999998</v>
      </c>
      <c r="N42" s="135">
        <v>44.869</v>
      </c>
      <c r="O42" s="135">
        <v>47.570999999999998</v>
      </c>
      <c r="P42" s="135">
        <v>56.642000000000003</v>
      </c>
      <c r="Q42" s="135">
        <v>46.884</v>
      </c>
      <c r="R42" s="135">
        <v>53.466999999999999</v>
      </c>
      <c r="S42" s="135">
        <v>57.564</v>
      </c>
      <c r="T42" s="135">
        <v>55.790999999999997</v>
      </c>
      <c r="U42" s="135">
        <v>63.149000000000001</v>
      </c>
      <c r="V42" s="135">
        <v>55.686999999999998</v>
      </c>
    </row>
    <row r="43" spans="1:22">
      <c r="A43" s="134"/>
      <c r="B43" s="127" t="s">
        <v>47</v>
      </c>
      <c r="C43" s="32"/>
      <c r="D43" s="135">
        <v>3.129</v>
      </c>
      <c r="E43" s="135">
        <v>4.5049999999999999</v>
      </c>
      <c r="F43" s="135">
        <v>5.0030000000000001</v>
      </c>
      <c r="G43" s="135">
        <v>6.899</v>
      </c>
      <c r="H43" s="135">
        <v>8.8919999999999995</v>
      </c>
      <c r="I43" s="135">
        <v>8.1180000000000003</v>
      </c>
      <c r="J43" s="135">
        <v>10.023999999999999</v>
      </c>
      <c r="K43" s="135">
        <v>15.93</v>
      </c>
      <c r="L43" s="135">
        <v>18.253</v>
      </c>
      <c r="M43" s="135">
        <v>15.689</v>
      </c>
      <c r="N43" s="135">
        <v>14.416</v>
      </c>
      <c r="O43" s="135">
        <v>16.835999999999999</v>
      </c>
      <c r="P43" s="135">
        <v>16.637</v>
      </c>
      <c r="Q43" s="135">
        <v>22.256</v>
      </c>
      <c r="R43" s="135">
        <v>27.57</v>
      </c>
      <c r="S43" s="135">
        <v>28.52</v>
      </c>
      <c r="T43" s="135">
        <v>30.087</v>
      </c>
      <c r="U43" s="135">
        <v>36.832999999999998</v>
      </c>
      <c r="V43" s="135">
        <v>53.838000000000001</v>
      </c>
    </row>
    <row r="44" spans="1:22">
      <c r="A44" s="134"/>
      <c r="B44" s="127" t="s">
        <v>231</v>
      </c>
      <c r="C44" s="32"/>
      <c r="D44" s="135">
        <v>10.821999999999999</v>
      </c>
      <c r="E44" s="135">
        <v>10.608000000000001</v>
      </c>
      <c r="F44" s="135">
        <v>14.39</v>
      </c>
      <c r="G44" s="135">
        <v>13.851000000000001</v>
      </c>
      <c r="H44" s="135">
        <v>15.224</v>
      </c>
      <c r="I44" s="135">
        <v>16.071999999999999</v>
      </c>
      <c r="J44" s="135">
        <v>22.254000000000001</v>
      </c>
      <c r="K44" s="135">
        <v>28.663</v>
      </c>
      <c r="L44" s="135">
        <v>27.623000000000001</v>
      </c>
      <c r="M44" s="135">
        <v>35.722000000000001</v>
      </c>
      <c r="N44" s="135">
        <v>23.431000000000001</v>
      </c>
      <c r="O44" s="135">
        <v>24.812000000000001</v>
      </c>
      <c r="P44" s="135">
        <v>33.384</v>
      </c>
      <c r="Q44" s="135">
        <v>31.231999999999999</v>
      </c>
      <c r="R44" s="135">
        <v>41.14</v>
      </c>
      <c r="S44" s="135">
        <v>41.158000000000001</v>
      </c>
      <c r="T44" s="135">
        <v>38.487000000000002</v>
      </c>
      <c r="U44" s="135">
        <v>41.116999999999997</v>
      </c>
      <c r="V44" s="135">
        <v>46.874000000000002</v>
      </c>
    </row>
    <row r="45" spans="1:22">
      <c r="A45" s="134"/>
      <c r="B45" s="127" t="s">
        <v>234</v>
      </c>
      <c r="C45" s="32"/>
      <c r="D45" s="135">
        <v>18.768000000000001</v>
      </c>
      <c r="E45" s="135">
        <v>18.416</v>
      </c>
      <c r="F45" s="135">
        <v>19.899000000000001</v>
      </c>
      <c r="G45" s="135">
        <v>20.945</v>
      </c>
      <c r="H45" s="135">
        <v>24.263000000000002</v>
      </c>
      <c r="I45" s="135">
        <v>28.157</v>
      </c>
      <c r="J45" s="135">
        <v>33.198999999999998</v>
      </c>
      <c r="K45" s="135">
        <v>41.3</v>
      </c>
      <c r="L45" s="135">
        <v>43.773000000000003</v>
      </c>
      <c r="M45" s="135">
        <v>41.191000000000003</v>
      </c>
      <c r="N45" s="135">
        <v>34.819000000000003</v>
      </c>
      <c r="O45" s="135">
        <v>36.732999999999997</v>
      </c>
      <c r="P45" s="135">
        <v>34.313000000000002</v>
      </c>
      <c r="Q45" s="135">
        <v>35.209000000000003</v>
      </c>
      <c r="R45" s="135">
        <v>38.072000000000003</v>
      </c>
      <c r="S45" s="135">
        <v>44.125999999999998</v>
      </c>
      <c r="T45" s="135">
        <v>41.15</v>
      </c>
      <c r="U45" s="135">
        <v>39.496000000000002</v>
      </c>
      <c r="V45" s="135">
        <v>41.408999999999999</v>
      </c>
    </row>
    <row r="46" spans="1:22">
      <c r="A46" s="134"/>
      <c r="B46" s="130" t="s">
        <v>12</v>
      </c>
      <c r="C46" s="127"/>
      <c r="D46" s="135">
        <f>D47-D38-D39-D40-D41-D42-D43-D44-D45</f>
        <v>96.961000000000027</v>
      </c>
      <c r="E46" s="135">
        <f t="shared" ref="E46:V46" si="3">E47-E38-E39-E40-E41-E42-E43-E44-E45</f>
        <v>104.06699999999998</v>
      </c>
      <c r="F46" s="135">
        <f t="shared" si="3"/>
        <v>122.86700000000002</v>
      </c>
      <c r="G46" s="135">
        <f t="shared" si="3"/>
        <v>122.04799999999997</v>
      </c>
      <c r="H46" s="135">
        <f t="shared" si="3"/>
        <v>138.29100000000003</v>
      </c>
      <c r="I46" s="135">
        <f t="shared" si="3"/>
        <v>161.34400000000002</v>
      </c>
      <c r="J46" s="135">
        <f t="shared" si="3"/>
        <v>186.69000000000011</v>
      </c>
      <c r="K46" s="135">
        <f t="shared" si="3"/>
        <v>183.86499999999984</v>
      </c>
      <c r="L46" s="135">
        <f t="shared" si="3"/>
        <v>165.58900000000008</v>
      </c>
      <c r="M46" s="135">
        <f t="shared" si="3"/>
        <v>178.84900000000002</v>
      </c>
      <c r="N46" s="135">
        <f t="shared" si="3"/>
        <v>133.28499999999997</v>
      </c>
      <c r="O46" s="135">
        <f t="shared" si="3"/>
        <v>129.23699999999985</v>
      </c>
      <c r="P46" s="135">
        <f t="shared" si="3"/>
        <v>165.36400000000003</v>
      </c>
      <c r="Q46" s="135">
        <f t="shared" si="3"/>
        <v>180.11199999999985</v>
      </c>
      <c r="R46" s="135">
        <f t="shared" si="3"/>
        <v>189.464</v>
      </c>
      <c r="S46" s="135">
        <f t="shared" si="3"/>
        <v>209.72499999999999</v>
      </c>
      <c r="T46" s="135">
        <f t="shared" si="3"/>
        <v>216.80800000000019</v>
      </c>
      <c r="U46" s="135">
        <f t="shared" si="3"/>
        <v>240.58900000000008</v>
      </c>
      <c r="V46" s="135">
        <f t="shared" si="3"/>
        <v>236.77000000000004</v>
      </c>
    </row>
    <row r="47" spans="1:22">
      <c r="A47" s="134"/>
      <c r="B47" s="131" t="s">
        <v>29</v>
      </c>
      <c r="C47" s="131"/>
      <c r="D47" s="157">
        <v>586.39700000000005</v>
      </c>
      <c r="E47" s="157">
        <v>647.24199999999996</v>
      </c>
      <c r="F47" s="157">
        <v>761.38099999999997</v>
      </c>
      <c r="G47" s="157">
        <v>841.149</v>
      </c>
      <c r="H47" s="157">
        <v>1067</v>
      </c>
      <c r="I47" s="157">
        <v>1137.672</v>
      </c>
      <c r="J47" s="157">
        <v>1205.077</v>
      </c>
      <c r="K47" s="157">
        <v>1241.0129999999999</v>
      </c>
      <c r="L47" s="157">
        <v>1299.748</v>
      </c>
      <c r="M47" s="157">
        <v>1392.1</v>
      </c>
      <c r="N47" s="157">
        <v>1323.4839999999999</v>
      </c>
      <c r="O47" s="157">
        <v>1618.5709999999999</v>
      </c>
      <c r="P47" s="157">
        <v>1849.424</v>
      </c>
      <c r="Q47" s="157">
        <v>1940</v>
      </c>
      <c r="R47" s="157">
        <v>2050.2280000000001</v>
      </c>
      <c r="S47" s="157">
        <v>2229.982</v>
      </c>
      <c r="T47" s="157">
        <v>2370.672</v>
      </c>
      <c r="U47" s="157">
        <v>2553.326</v>
      </c>
      <c r="V47" s="157">
        <v>2643.69</v>
      </c>
    </row>
    <row r="48" spans="1:22">
      <c r="A48" s="134"/>
      <c r="B48" s="132" t="s">
        <v>223</v>
      </c>
      <c r="C48" s="133" t="s">
        <v>215</v>
      </c>
      <c r="D48" s="158">
        <v>243.26510000000002</v>
      </c>
      <c r="E48" s="158">
        <v>286.29259999999999</v>
      </c>
      <c r="F48" s="158">
        <v>333.55559999999997</v>
      </c>
      <c r="G48" s="158">
        <v>361.9529</v>
      </c>
      <c r="H48" s="158">
        <v>403.54409999999996</v>
      </c>
      <c r="I48" s="158">
        <v>436.76949999999999</v>
      </c>
      <c r="J48" s="158">
        <v>452.00359999999995</v>
      </c>
      <c r="K48" s="158">
        <v>440.25069999999999</v>
      </c>
      <c r="L48" s="158">
        <v>434.5856</v>
      </c>
      <c r="M48" s="158">
        <v>387.0326</v>
      </c>
      <c r="N48" s="158">
        <v>377.68790000000001</v>
      </c>
      <c r="O48" s="158">
        <v>411.99529999999999</v>
      </c>
      <c r="P48" s="158">
        <v>464.20940000000002</v>
      </c>
      <c r="Q48" s="158">
        <v>478.84520000000003</v>
      </c>
      <c r="R48" s="158">
        <v>516.21400000000006</v>
      </c>
      <c r="S48" s="158">
        <v>521.43040000000008</v>
      </c>
      <c r="T48" s="158">
        <v>542.96050000000002</v>
      </c>
      <c r="U48" s="158">
        <v>577.52549999999997</v>
      </c>
      <c r="V48" s="158">
        <v>591.45130000000006</v>
      </c>
    </row>
    <row r="49" spans="1:22">
      <c r="A49" s="99"/>
      <c r="B49" s="99"/>
      <c r="C49" s="99"/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152"/>
      <c r="O49" s="152"/>
      <c r="P49" s="152"/>
      <c r="Q49" s="152"/>
      <c r="R49" s="152"/>
      <c r="S49" s="152"/>
      <c r="T49" s="152"/>
      <c r="U49" s="152"/>
      <c r="V49" s="152"/>
    </row>
    <row r="50" spans="1:22">
      <c r="A50" s="127" t="s">
        <v>347</v>
      </c>
      <c r="B50" s="127"/>
      <c r="C50" s="127"/>
      <c r="D50" s="146"/>
      <c r="E50" s="146"/>
      <c r="F50" s="146"/>
      <c r="G50" s="146"/>
      <c r="H50" s="146"/>
      <c r="I50" s="146"/>
      <c r="J50" s="146"/>
      <c r="K50" s="146"/>
      <c r="L50" s="146"/>
      <c r="M50" s="146"/>
      <c r="N50" s="136"/>
      <c r="O50" s="136"/>
      <c r="P50" s="136"/>
      <c r="Q50" s="136"/>
      <c r="R50" s="136"/>
      <c r="S50" s="136"/>
      <c r="T50" s="136"/>
      <c r="U50" s="136"/>
      <c r="V50" s="136"/>
    </row>
    <row r="51" spans="1:22">
      <c r="A51" s="148" t="s">
        <v>225</v>
      </c>
      <c r="B51" s="34"/>
      <c r="C51" s="34"/>
      <c r="D51" s="136"/>
      <c r="E51" s="136"/>
      <c r="F51" s="136"/>
      <c r="G51" s="136"/>
      <c r="H51" s="136"/>
      <c r="I51" s="136"/>
      <c r="J51" s="136"/>
      <c r="K51" s="136"/>
      <c r="L51" s="136"/>
      <c r="M51" s="136"/>
      <c r="N51" s="136"/>
      <c r="O51" s="136"/>
      <c r="P51" s="136"/>
      <c r="Q51" s="136"/>
      <c r="R51" s="136"/>
      <c r="S51" s="136"/>
      <c r="T51" s="136"/>
      <c r="U51" s="136"/>
      <c r="V51" s="136"/>
    </row>
    <row r="54" spans="1:22" s="136" customFormat="1"/>
  </sheetData>
  <sortState ref="D38:U45">
    <sortCondition descending="1" ref="U38:U45"/>
  </sortState>
  <phoneticPr fontId="3" type="noConversion"/>
  <pageMargins left="0.5" right="0.5" top="0.5" bottom="0.5" header="0.5" footer="0.5"/>
  <pageSetup scale="56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">
    <pageSetUpPr fitToPage="1"/>
  </sheetPr>
  <dimension ref="A1:V60"/>
  <sheetViews>
    <sheetView workbookViewId="0"/>
  </sheetViews>
  <sheetFormatPr baseColWidth="10" defaultColWidth="8.83203125" defaultRowHeight="13"/>
  <cols>
    <col min="1" max="1" width="2.6640625" customWidth="1"/>
    <col min="2" max="2" width="12.6640625" customWidth="1"/>
    <col min="3" max="3" width="9.83203125" bestFit="1" customWidth="1"/>
    <col min="4" max="22" width="10.6640625" customWidth="1"/>
  </cols>
  <sheetData>
    <row r="1" spans="1:22">
      <c r="A1" s="141" t="s">
        <v>330</v>
      </c>
      <c r="B1" s="142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</row>
    <row r="2" spans="1:22">
      <c r="A2" s="143"/>
      <c r="B2" s="169" t="s">
        <v>227</v>
      </c>
      <c r="C2" s="145" t="s">
        <v>224</v>
      </c>
      <c r="D2" s="178" t="s">
        <v>30</v>
      </c>
      <c r="E2" s="178" t="s">
        <v>31</v>
      </c>
      <c r="F2" s="178" t="s">
        <v>32</v>
      </c>
      <c r="G2" s="178" t="s">
        <v>33</v>
      </c>
      <c r="H2" s="178" t="s">
        <v>34</v>
      </c>
      <c r="I2" s="178" t="s">
        <v>35</v>
      </c>
      <c r="J2" s="178" t="s">
        <v>36</v>
      </c>
      <c r="K2" s="178" t="s">
        <v>37</v>
      </c>
      <c r="L2" s="178" t="s">
        <v>38</v>
      </c>
      <c r="M2" s="178" t="s">
        <v>39</v>
      </c>
      <c r="N2" s="178" t="s">
        <v>191</v>
      </c>
      <c r="O2" s="178" t="s">
        <v>326</v>
      </c>
      <c r="P2" s="178" t="s">
        <v>335</v>
      </c>
      <c r="Q2" s="178" t="s">
        <v>370</v>
      </c>
      <c r="R2" s="178" t="s">
        <v>383</v>
      </c>
      <c r="S2" s="178" t="s">
        <v>419</v>
      </c>
      <c r="T2" s="178" t="s">
        <v>480</v>
      </c>
      <c r="U2" s="178" t="s">
        <v>481</v>
      </c>
      <c r="V2" s="178" t="s">
        <v>532</v>
      </c>
    </row>
    <row r="3" spans="1:22">
      <c r="A3" s="129"/>
      <c r="B3" s="146"/>
      <c r="C3" s="127"/>
      <c r="D3" s="137"/>
      <c r="E3" s="137"/>
      <c r="F3" s="137"/>
      <c r="G3" s="137"/>
      <c r="H3" s="137"/>
      <c r="I3" s="136"/>
      <c r="J3" s="138"/>
      <c r="K3" s="136"/>
      <c r="L3" s="138" t="s">
        <v>40</v>
      </c>
      <c r="M3" s="137"/>
      <c r="N3" s="136"/>
      <c r="O3" s="136"/>
      <c r="P3" s="136"/>
      <c r="Q3" s="136"/>
      <c r="R3" s="136"/>
      <c r="S3" s="136"/>
      <c r="T3" s="136"/>
      <c r="U3" s="136"/>
      <c r="V3" s="136"/>
    </row>
    <row r="4" spans="1:22">
      <c r="A4" s="147" t="s">
        <v>86</v>
      </c>
      <c r="B4" s="127"/>
      <c r="C4" s="127"/>
      <c r="D4" s="137"/>
      <c r="E4" s="137"/>
      <c r="F4" s="137"/>
      <c r="G4" s="137"/>
      <c r="H4" s="137"/>
      <c r="I4" s="138"/>
      <c r="J4" s="137"/>
      <c r="K4" s="137"/>
      <c r="L4" s="137"/>
      <c r="M4" s="137"/>
      <c r="N4" s="136"/>
      <c r="O4" s="136"/>
      <c r="P4" s="136"/>
      <c r="Q4" s="136"/>
      <c r="R4" s="136"/>
      <c r="S4" s="136"/>
      <c r="T4" s="136"/>
      <c r="U4" s="136"/>
      <c r="V4" s="136"/>
    </row>
    <row r="5" spans="1:22" ht="12.75" customHeight="1">
      <c r="A5" s="129"/>
      <c r="B5" s="127" t="s">
        <v>2</v>
      </c>
      <c r="C5" s="127"/>
      <c r="D5" s="135">
        <v>301.73599999999999</v>
      </c>
      <c r="E5" s="135">
        <v>332.322</v>
      </c>
      <c r="F5" s="135">
        <v>392.47</v>
      </c>
      <c r="G5" s="135">
        <v>434.96600000000001</v>
      </c>
      <c r="H5" s="135">
        <v>483.613</v>
      </c>
      <c r="I5" s="135">
        <v>669.41800000000001</v>
      </c>
      <c r="J5" s="135">
        <v>781.34500000000003</v>
      </c>
      <c r="K5" s="135">
        <v>879.77200000000005</v>
      </c>
      <c r="L5" s="135">
        <v>883.40800000000002</v>
      </c>
      <c r="M5" s="135">
        <v>953.63800000000003</v>
      </c>
      <c r="N5" s="135">
        <v>857.54499999999996</v>
      </c>
      <c r="O5" s="135">
        <v>909.09799999999996</v>
      </c>
      <c r="P5" s="135">
        <v>1004.977</v>
      </c>
      <c r="Q5" s="135">
        <v>1076.9449999999999</v>
      </c>
      <c r="R5" s="135">
        <v>1090.4369999999999</v>
      </c>
      <c r="S5" s="135">
        <v>1106.867</v>
      </c>
      <c r="T5" s="135">
        <v>1080.095</v>
      </c>
      <c r="U5" s="135">
        <v>1050.4469999999999</v>
      </c>
      <c r="V5" s="135">
        <v>1165.99</v>
      </c>
    </row>
    <row r="6" spans="1:22">
      <c r="A6" s="129"/>
      <c r="B6" s="127" t="s">
        <v>9</v>
      </c>
      <c r="C6" s="127"/>
      <c r="D6" s="135">
        <v>53.003</v>
      </c>
      <c r="E6" s="135">
        <v>64.566999999999993</v>
      </c>
      <c r="F6" s="135">
        <v>75.546999999999997</v>
      </c>
      <c r="G6" s="135">
        <v>97.141999999999996</v>
      </c>
      <c r="H6" s="135">
        <v>130.548</v>
      </c>
      <c r="I6" s="135">
        <v>190.68100000000001</v>
      </c>
      <c r="J6" s="135">
        <v>209.49299999999999</v>
      </c>
      <c r="K6" s="135">
        <v>238.66399999999999</v>
      </c>
      <c r="L6" s="135">
        <v>240.88900000000001</v>
      </c>
      <c r="M6" s="135">
        <v>246.40799999999999</v>
      </c>
      <c r="N6" s="135">
        <v>237.39099999999999</v>
      </c>
      <c r="O6" s="135">
        <v>296.154</v>
      </c>
      <c r="P6" s="135">
        <v>298.63400000000001</v>
      </c>
      <c r="Q6" s="135">
        <v>283.24200000000002</v>
      </c>
      <c r="R6" s="135">
        <v>308.67899999999997</v>
      </c>
      <c r="S6" s="135">
        <v>294.27999999999997</v>
      </c>
      <c r="T6" s="135">
        <v>283.68599999999998</v>
      </c>
      <c r="U6" s="135">
        <v>304.00299999999999</v>
      </c>
      <c r="V6" s="135">
        <v>314.89499999999998</v>
      </c>
    </row>
    <row r="7" spans="1:22">
      <c r="A7" s="129"/>
      <c r="B7" s="127" t="s">
        <v>231</v>
      </c>
      <c r="C7" s="127"/>
      <c r="D7" s="135">
        <v>81.575000000000003</v>
      </c>
      <c r="E7" s="135">
        <v>91.879000000000005</v>
      </c>
      <c r="F7" s="135">
        <v>90.602999999999994</v>
      </c>
      <c r="G7" s="135">
        <v>113.54300000000001</v>
      </c>
      <c r="H7" s="135">
        <v>116.988</v>
      </c>
      <c r="I7" s="135">
        <v>117.628</v>
      </c>
      <c r="J7" s="135">
        <v>128.803</v>
      </c>
      <c r="K7" s="135">
        <v>139.84200000000001</v>
      </c>
      <c r="L7" s="135">
        <v>161.67099999999999</v>
      </c>
      <c r="M7" s="135">
        <v>178.47900000000001</v>
      </c>
      <c r="N7" s="135">
        <v>167.876</v>
      </c>
      <c r="O7" s="135">
        <v>169.465</v>
      </c>
      <c r="P7" s="135">
        <v>196.42599999999999</v>
      </c>
      <c r="Q7" s="135">
        <v>210.708</v>
      </c>
      <c r="R7" s="135">
        <v>235.53200000000001</v>
      </c>
      <c r="S7" s="135">
        <v>250.785</v>
      </c>
      <c r="T7" s="135">
        <v>262.73399999999998</v>
      </c>
      <c r="U7" s="135">
        <v>270.09899999999999</v>
      </c>
      <c r="V7" s="135">
        <v>312.25400000000002</v>
      </c>
    </row>
    <row r="8" spans="1:22">
      <c r="A8" s="129"/>
      <c r="B8" s="127" t="s">
        <v>216</v>
      </c>
      <c r="C8" s="127"/>
      <c r="D8" s="135">
        <v>32.146000000000001</v>
      </c>
      <c r="E8" s="135">
        <v>34.106000000000002</v>
      </c>
      <c r="F8" s="135">
        <v>41.264000000000003</v>
      </c>
      <c r="G8" s="135">
        <v>52.09</v>
      </c>
      <c r="H8" s="135">
        <v>50.015999999999998</v>
      </c>
      <c r="I8" s="135">
        <v>55.628999999999998</v>
      </c>
      <c r="J8" s="135">
        <v>62.13</v>
      </c>
      <c r="K8" s="135">
        <v>76.105999999999995</v>
      </c>
      <c r="L8" s="135">
        <v>96.191000000000003</v>
      </c>
      <c r="M8" s="135">
        <v>122.279</v>
      </c>
      <c r="N8" s="135">
        <v>107.28400000000001</v>
      </c>
      <c r="O8" s="135">
        <v>126.82599999999999</v>
      </c>
      <c r="P8" s="135">
        <v>148.93199999999999</v>
      </c>
      <c r="Q8" s="135">
        <v>159.44499999999999</v>
      </c>
      <c r="R8" s="135">
        <v>176.03</v>
      </c>
      <c r="S8" s="135">
        <v>178.52799999999999</v>
      </c>
      <c r="T8" s="135">
        <v>200.55199999999999</v>
      </c>
      <c r="U8" s="135">
        <v>220.07400000000001</v>
      </c>
      <c r="V8" s="135">
        <v>284.767</v>
      </c>
    </row>
    <row r="9" spans="1:22">
      <c r="A9" s="129"/>
      <c r="B9" s="127" t="s">
        <v>5</v>
      </c>
      <c r="C9" s="127"/>
      <c r="D9" s="135">
        <v>43.767000000000003</v>
      </c>
      <c r="E9" s="135">
        <v>45.061999999999998</v>
      </c>
      <c r="F9" s="135">
        <v>58.969000000000001</v>
      </c>
      <c r="G9" s="135">
        <v>71.623000000000005</v>
      </c>
      <c r="H9" s="135">
        <v>77.188999999999993</v>
      </c>
      <c r="I9" s="135">
        <v>82.201999999999998</v>
      </c>
      <c r="J9" s="135">
        <v>100.41500000000001</v>
      </c>
      <c r="K9" s="135">
        <v>119.739</v>
      </c>
      <c r="L9" s="135">
        <v>134.489</v>
      </c>
      <c r="M9" s="135">
        <v>159.01400000000001</v>
      </c>
      <c r="N9" s="135">
        <v>152.12799999999999</v>
      </c>
      <c r="O9" s="135">
        <v>182.65199999999999</v>
      </c>
      <c r="P9" s="135">
        <v>209.42699999999999</v>
      </c>
      <c r="Q9" s="135">
        <v>210.839</v>
      </c>
      <c r="R9" s="135">
        <v>226.91800000000001</v>
      </c>
      <c r="S9" s="135">
        <v>240.87100000000001</v>
      </c>
      <c r="T9" s="135">
        <v>226.93600000000001</v>
      </c>
      <c r="U9" s="135">
        <v>225.15</v>
      </c>
      <c r="V9" s="135">
        <v>256.00400000000002</v>
      </c>
    </row>
    <row r="10" spans="1:22">
      <c r="A10" s="129"/>
      <c r="B10" s="127" t="s">
        <v>26</v>
      </c>
      <c r="C10" s="127"/>
      <c r="D10" s="135">
        <v>54.436999999999998</v>
      </c>
      <c r="E10" s="135">
        <v>60.908000000000001</v>
      </c>
      <c r="F10" s="135">
        <v>54.515000000000001</v>
      </c>
      <c r="G10" s="135">
        <v>61.856999999999999</v>
      </c>
      <c r="H10" s="135">
        <v>63.997999999999998</v>
      </c>
      <c r="I10" s="135">
        <v>95.444000000000003</v>
      </c>
      <c r="J10" s="135">
        <v>90.819000000000003</v>
      </c>
      <c r="K10" s="135">
        <v>86.54</v>
      </c>
      <c r="L10" s="135">
        <v>85.296999999999997</v>
      </c>
      <c r="M10" s="135">
        <v>95.856999999999999</v>
      </c>
      <c r="N10" s="135">
        <v>103.42</v>
      </c>
      <c r="O10" s="135">
        <v>117.94199999999999</v>
      </c>
      <c r="P10" s="135">
        <v>128.26499999999999</v>
      </c>
      <c r="Q10" s="135">
        <v>124.71599999999999</v>
      </c>
      <c r="R10" s="135">
        <v>124.66200000000001</v>
      </c>
      <c r="S10" s="135">
        <v>116.941</v>
      </c>
      <c r="T10" s="135">
        <v>125.19799999999999</v>
      </c>
      <c r="U10" s="135">
        <v>143.143</v>
      </c>
      <c r="V10" s="135">
        <v>144.517</v>
      </c>
    </row>
    <row r="11" spans="1:22" ht="12.75" customHeight="1">
      <c r="A11" s="129"/>
      <c r="B11" s="127" t="s">
        <v>237</v>
      </c>
      <c r="C11" s="127"/>
      <c r="D11" s="135">
        <v>31.574999999999999</v>
      </c>
      <c r="E11" s="135">
        <v>28.27</v>
      </c>
      <c r="F11" s="135">
        <v>23.335000000000001</v>
      </c>
      <c r="G11" s="135">
        <v>20.257000000000001</v>
      </c>
      <c r="H11" s="135">
        <v>26.603000000000002</v>
      </c>
      <c r="I11" s="135">
        <v>28.158999999999999</v>
      </c>
      <c r="J11" s="135">
        <v>33.69</v>
      </c>
      <c r="K11" s="135">
        <v>41.402000000000001</v>
      </c>
      <c r="L11" s="135">
        <v>49.616999999999997</v>
      </c>
      <c r="M11" s="135">
        <v>60.140999999999998</v>
      </c>
      <c r="N11" s="135">
        <v>72.444999999999993</v>
      </c>
      <c r="O11" s="135">
        <v>75.55</v>
      </c>
      <c r="P11" s="135">
        <v>82.335999999999999</v>
      </c>
      <c r="Q11" s="135">
        <v>101.494</v>
      </c>
      <c r="R11" s="135">
        <v>115.996</v>
      </c>
      <c r="S11" s="135">
        <v>127.837</v>
      </c>
      <c r="T11" s="135">
        <v>115.026</v>
      </c>
      <c r="U11" s="135">
        <v>122.15300000000001</v>
      </c>
      <c r="V11" s="135">
        <v>124.797</v>
      </c>
    </row>
    <row r="12" spans="1:22">
      <c r="A12" s="129"/>
      <c r="B12" s="127" t="s">
        <v>230</v>
      </c>
      <c r="C12" s="127"/>
      <c r="D12" s="135">
        <v>2.4590000000000001</v>
      </c>
      <c r="E12" s="135">
        <v>13.804</v>
      </c>
      <c r="F12" s="135">
        <v>13.038</v>
      </c>
      <c r="G12" s="135">
        <v>22.905999999999999</v>
      </c>
      <c r="H12" s="135">
        <v>35.517000000000003</v>
      </c>
      <c r="I12" s="135">
        <v>18.620999999999999</v>
      </c>
      <c r="J12" s="135">
        <v>17.106999999999999</v>
      </c>
      <c r="K12" s="135">
        <v>16.359000000000002</v>
      </c>
      <c r="L12" s="135">
        <v>18.646000000000001</v>
      </c>
      <c r="M12" s="135">
        <v>17.937999999999999</v>
      </c>
      <c r="N12" s="135">
        <v>12.182</v>
      </c>
      <c r="O12" s="135">
        <v>9.798</v>
      </c>
      <c r="P12" s="135">
        <v>11.303000000000001</v>
      </c>
      <c r="Q12" s="135">
        <v>29.558</v>
      </c>
      <c r="R12" s="135">
        <v>74.266000000000005</v>
      </c>
      <c r="S12" s="135">
        <v>72.501999999999995</v>
      </c>
      <c r="T12" s="135">
        <v>79.313999999999993</v>
      </c>
      <c r="U12" s="135">
        <v>109.71899999999999</v>
      </c>
      <c r="V12" s="135">
        <v>108.798</v>
      </c>
    </row>
    <row r="13" spans="1:22">
      <c r="A13" s="129"/>
      <c r="B13" s="130" t="s">
        <v>12</v>
      </c>
      <c r="C13" s="127"/>
      <c r="D13" s="135">
        <f>D14-SUM(D5:D12)</f>
        <v>343.91399999999999</v>
      </c>
      <c r="E13" s="135">
        <f t="shared" ref="E13:V13" si="0">E14-SUM(E5:E12)</f>
        <v>310.173</v>
      </c>
      <c r="F13" s="135">
        <f t="shared" si="0"/>
        <v>374.02899999999988</v>
      </c>
      <c r="G13" s="135">
        <f t="shared" si="0"/>
        <v>452.79700000000014</v>
      </c>
      <c r="H13" s="135">
        <f t="shared" si="0"/>
        <v>466.02599999999995</v>
      </c>
      <c r="I13" s="135">
        <f t="shared" si="0"/>
        <v>553.90399999999977</v>
      </c>
      <c r="J13" s="135">
        <f t="shared" si="0"/>
        <v>589.06699999999978</v>
      </c>
      <c r="K13" s="135">
        <f t="shared" si="0"/>
        <v>655.03199999999993</v>
      </c>
      <c r="L13" s="135">
        <f t="shared" si="0"/>
        <v>658.88699999999972</v>
      </c>
      <c r="M13" s="135">
        <f t="shared" si="0"/>
        <v>625.82599999999957</v>
      </c>
      <c r="N13" s="135">
        <f t="shared" si="0"/>
        <v>707.12099999999987</v>
      </c>
      <c r="O13" s="135">
        <f t="shared" si="0"/>
        <v>839.27800000000002</v>
      </c>
      <c r="P13" s="135">
        <f t="shared" si="0"/>
        <v>909.18500000000085</v>
      </c>
      <c r="Q13" s="135">
        <f t="shared" si="0"/>
        <v>984.57999999999993</v>
      </c>
      <c r="R13" s="135">
        <f t="shared" si="0"/>
        <v>988.13999999999987</v>
      </c>
      <c r="S13" s="135">
        <f t="shared" si="0"/>
        <v>1037.6910000000003</v>
      </c>
      <c r="T13" s="135">
        <f t="shared" si="0"/>
        <v>1088.536000000001</v>
      </c>
      <c r="U13" s="135">
        <f t="shared" si="0"/>
        <v>1198.9330000000004</v>
      </c>
      <c r="V13" s="135">
        <f t="shared" si="0"/>
        <v>1184.518</v>
      </c>
    </row>
    <row r="14" spans="1:22">
      <c r="A14" s="129"/>
      <c r="B14" s="131" t="s">
        <v>29</v>
      </c>
      <c r="C14" s="131"/>
      <c r="D14" s="157">
        <v>944.61199999999997</v>
      </c>
      <c r="E14" s="157">
        <v>981.09100000000001</v>
      </c>
      <c r="F14" s="157">
        <v>1123.77</v>
      </c>
      <c r="G14" s="157">
        <v>1327.181</v>
      </c>
      <c r="H14" s="157">
        <v>1450.498</v>
      </c>
      <c r="I14" s="157">
        <v>1811.6859999999999</v>
      </c>
      <c r="J14" s="157">
        <v>2012.8689999999999</v>
      </c>
      <c r="K14" s="157">
        <v>2253.4560000000001</v>
      </c>
      <c r="L14" s="157">
        <v>2329.0949999999998</v>
      </c>
      <c r="M14" s="157">
        <v>2459.58</v>
      </c>
      <c r="N14" s="157">
        <v>2417.3919999999998</v>
      </c>
      <c r="O14" s="157">
        <v>2726.7629999999999</v>
      </c>
      <c r="P14" s="157">
        <v>2989.4850000000001</v>
      </c>
      <c r="Q14" s="157">
        <v>3181.527</v>
      </c>
      <c r="R14" s="157">
        <v>3340.66</v>
      </c>
      <c r="S14" s="157">
        <v>3426.3020000000001</v>
      </c>
      <c r="T14" s="157">
        <v>3462.0770000000002</v>
      </c>
      <c r="U14" s="157">
        <v>3643.721</v>
      </c>
      <c r="V14" s="157">
        <v>3896.54</v>
      </c>
    </row>
    <row r="15" spans="1:22">
      <c r="A15" s="129"/>
      <c r="B15" s="132" t="s">
        <v>434</v>
      </c>
      <c r="C15" s="133" t="s">
        <v>486</v>
      </c>
      <c r="D15" s="158">
        <v>446.72429999999997</v>
      </c>
      <c r="E15" s="158">
        <v>500.27140000000003</v>
      </c>
      <c r="F15" s="158">
        <v>630.5021999999999</v>
      </c>
      <c r="G15" s="158">
        <v>726.50830000000008</v>
      </c>
      <c r="H15" s="158">
        <v>752.62930000000006</v>
      </c>
      <c r="I15" s="158">
        <v>863.49030000000005</v>
      </c>
      <c r="J15" s="158">
        <v>909.74009999999998</v>
      </c>
      <c r="K15" s="158">
        <v>966.13209999999992</v>
      </c>
      <c r="L15" s="158">
        <v>954.2604</v>
      </c>
      <c r="M15" s="158">
        <v>932.43309999999997</v>
      </c>
      <c r="N15" s="158">
        <v>866.22069999999997</v>
      </c>
      <c r="O15" s="158">
        <v>919.8646</v>
      </c>
      <c r="P15" s="158">
        <v>925.19219999999996</v>
      </c>
      <c r="Q15" s="158">
        <v>927.96809999999994</v>
      </c>
      <c r="R15" s="158">
        <v>941.72590000000002</v>
      </c>
      <c r="S15" s="158">
        <v>954.25350000000003</v>
      </c>
      <c r="T15" s="158">
        <v>1015.821</v>
      </c>
      <c r="U15" s="158">
        <v>1094.1769999999999</v>
      </c>
      <c r="V15" s="158">
        <v>1134.2470000000001</v>
      </c>
    </row>
    <row r="16" spans="1:22">
      <c r="A16" s="105" t="s">
        <v>495</v>
      </c>
      <c r="B16" s="127"/>
      <c r="C16" s="32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36"/>
      <c r="O16" s="136"/>
      <c r="P16" s="136"/>
      <c r="Q16" s="136"/>
      <c r="R16" s="136"/>
      <c r="S16" s="136"/>
      <c r="T16" s="136"/>
      <c r="U16" s="136"/>
      <c r="V16" s="136"/>
    </row>
    <row r="17" spans="1:22">
      <c r="A17" s="134"/>
      <c r="B17" s="127" t="s">
        <v>42</v>
      </c>
      <c r="C17" s="32"/>
      <c r="D17" s="135">
        <v>31.536999999999999</v>
      </c>
      <c r="E17" s="135">
        <v>1.7889999999999999</v>
      </c>
      <c r="F17" s="135">
        <v>1.5640000000000001</v>
      </c>
      <c r="G17" s="135">
        <v>1.899</v>
      </c>
      <c r="H17" s="135">
        <v>900.93</v>
      </c>
      <c r="I17" s="135">
        <v>1631.8530000000001</v>
      </c>
      <c r="J17" s="135">
        <v>1992.518</v>
      </c>
      <c r="K17" s="135">
        <v>1977.146</v>
      </c>
      <c r="L17" s="135">
        <v>1920.31</v>
      </c>
      <c r="M17" s="135">
        <v>2000.7560000000001</v>
      </c>
      <c r="N17" s="135">
        <v>1742.3420000000001</v>
      </c>
      <c r="O17" s="135">
        <v>1783.5340000000001</v>
      </c>
      <c r="P17" s="135">
        <v>1783.347</v>
      </c>
      <c r="Q17" s="135">
        <v>1768.827</v>
      </c>
      <c r="R17" s="135">
        <v>1970.586</v>
      </c>
      <c r="S17" s="135">
        <v>2076.268</v>
      </c>
      <c r="T17" s="135">
        <v>2344.9119999999998</v>
      </c>
      <c r="U17" s="135">
        <v>2185.5630000000001</v>
      </c>
      <c r="V17" s="135">
        <v>2263.9490000000001</v>
      </c>
    </row>
    <row r="18" spans="1:22">
      <c r="A18" s="134"/>
      <c r="B18" s="127" t="s">
        <v>11</v>
      </c>
      <c r="C18" s="32"/>
      <c r="D18" s="135">
        <v>26.998999999999999</v>
      </c>
      <c r="E18" s="135">
        <v>32.505000000000003</v>
      </c>
      <c r="F18" s="135">
        <v>31.161000000000001</v>
      </c>
      <c r="G18" s="135">
        <v>36.564</v>
      </c>
      <c r="H18" s="135">
        <v>40.106999999999999</v>
      </c>
      <c r="I18" s="135">
        <v>43.494</v>
      </c>
      <c r="J18" s="135">
        <v>45.402999999999999</v>
      </c>
      <c r="K18" s="135">
        <v>70.322000000000003</v>
      </c>
      <c r="L18" s="135">
        <v>75.046000000000006</v>
      </c>
      <c r="M18" s="135">
        <v>146.31200000000001</v>
      </c>
      <c r="N18" s="135">
        <v>110.506</v>
      </c>
      <c r="O18" s="135">
        <v>122.319</v>
      </c>
      <c r="P18" s="135">
        <v>138.828</v>
      </c>
      <c r="Q18" s="135">
        <v>185.68100000000001</v>
      </c>
      <c r="R18" s="135">
        <v>177.471</v>
      </c>
      <c r="S18" s="135">
        <v>173.47499999999999</v>
      </c>
      <c r="T18" s="135">
        <v>160.18799999999999</v>
      </c>
      <c r="U18" s="135">
        <v>150.87200000000001</v>
      </c>
      <c r="V18" s="135">
        <v>181.86500000000001</v>
      </c>
    </row>
    <row r="19" spans="1:22">
      <c r="A19" s="134"/>
      <c r="B19" s="127" t="s">
        <v>234</v>
      </c>
      <c r="C19" s="32"/>
      <c r="D19" s="135">
        <v>48.661000000000001</v>
      </c>
      <c r="E19" s="135">
        <v>46.899000000000001</v>
      </c>
      <c r="F19" s="135">
        <v>43.334000000000003</v>
      </c>
      <c r="G19" s="135">
        <v>48.851999999999997</v>
      </c>
      <c r="H19" s="135">
        <v>51.078000000000003</v>
      </c>
      <c r="I19" s="135">
        <v>63.292999999999999</v>
      </c>
      <c r="J19" s="135">
        <v>56.213999999999999</v>
      </c>
      <c r="K19" s="135">
        <v>60.106999999999999</v>
      </c>
      <c r="L19" s="135">
        <v>66.676000000000002</v>
      </c>
      <c r="M19" s="135">
        <v>70.588999999999999</v>
      </c>
      <c r="N19" s="135">
        <v>61.484999999999999</v>
      </c>
      <c r="O19" s="135">
        <v>75.087999999999994</v>
      </c>
      <c r="P19" s="135">
        <v>74.447000000000003</v>
      </c>
      <c r="Q19" s="135">
        <v>83.981999999999999</v>
      </c>
      <c r="R19" s="135">
        <v>89.328999999999994</v>
      </c>
      <c r="S19" s="135">
        <v>121.101</v>
      </c>
      <c r="T19" s="135">
        <v>133.13800000000001</v>
      </c>
      <c r="U19" s="135">
        <v>156.15799999999999</v>
      </c>
      <c r="V19" s="135">
        <v>167.529</v>
      </c>
    </row>
    <row r="20" spans="1:22">
      <c r="A20" s="134"/>
      <c r="B20" s="127" t="s">
        <v>4</v>
      </c>
      <c r="C20" s="32"/>
      <c r="D20" s="135">
        <v>19.715</v>
      </c>
      <c r="E20" s="135">
        <v>24.751999999999999</v>
      </c>
      <c r="F20" s="135">
        <v>20.620999999999999</v>
      </c>
      <c r="G20" s="135">
        <v>26.486999999999998</v>
      </c>
      <c r="H20" s="135">
        <v>44.856000000000002</v>
      </c>
      <c r="I20" s="135">
        <v>30.55</v>
      </c>
      <c r="J20" s="135">
        <v>42.311999999999998</v>
      </c>
      <c r="K20" s="135">
        <v>43.569000000000003</v>
      </c>
      <c r="L20" s="135">
        <v>48.204000000000001</v>
      </c>
      <c r="M20" s="135">
        <v>44.796999999999997</v>
      </c>
      <c r="N20" s="135">
        <v>36.478999999999999</v>
      </c>
      <c r="O20" s="135">
        <v>46.664000000000001</v>
      </c>
      <c r="P20" s="135">
        <v>80.569000000000003</v>
      </c>
      <c r="Q20" s="135">
        <v>60.911000000000001</v>
      </c>
      <c r="R20" s="135">
        <v>53.927999999999997</v>
      </c>
      <c r="S20" s="135">
        <v>73.266999999999996</v>
      </c>
      <c r="T20" s="135">
        <v>77.415999999999997</v>
      </c>
      <c r="U20" s="135">
        <v>113.366</v>
      </c>
      <c r="V20" s="135">
        <v>118.979</v>
      </c>
    </row>
    <row r="21" spans="1:22">
      <c r="A21" s="134"/>
      <c r="B21" s="127" t="s">
        <v>15</v>
      </c>
      <c r="C21" s="32"/>
      <c r="D21" s="135">
        <v>16.036000000000001</v>
      </c>
      <c r="E21" s="135">
        <v>33.784999999999997</v>
      </c>
      <c r="F21" s="135">
        <v>26.513000000000002</v>
      </c>
      <c r="G21" s="135">
        <v>33.247</v>
      </c>
      <c r="H21" s="135">
        <v>34.317999999999998</v>
      </c>
      <c r="I21" s="135">
        <v>18.062999999999999</v>
      </c>
      <c r="J21" s="135">
        <v>44.951999999999998</v>
      </c>
      <c r="K21" s="135">
        <v>60.036999999999999</v>
      </c>
      <c r="L21" s="135">
        <v>59.582999999999998</v>
      </c>
      <c r="M21" s="135">
        <v>60.835000000000001</v>
      </c>
      <c r="N21" s="135">
        <v>70.593999999999994</v>
      </c>
      <c r="O21" s="135">
        <v>58.146999999999998</v>
      </c>
      <c r="P21" s="135">
        <v>79.108999999999995</v>
      </c>
      <c r="Q21" s="135">
        <v>58.148000000000003</v>
      </c>
      <c r="R21" s="135">
        <v>89.081999999999994</v>
      </c>
      <c r="S21" s="135">
        <v>58.575000000000003</v>
      </c>
      <c r="T21" s="135">
        <v>117.024</v>
      </c>
      <c r="U21" s="135">
        <v>118.251</v>
      </c>
      <c r="V21" s="135">
        <v>115.72199999999999</v>
      </c>
    </row>
    <row r="22" spans="1:22">
      <c r="A22" s="134"/>
      <c r="B22" s="127" t="s">
        <v>2</v>
      </c>
      <c r="C22" s="32"/>
      <c r="D22" s="135">
        <v>17.609000000000002</v>
      </c>
      <c r="E22" s="135">
        <v>21.661999999999999</v>
      </c>
      <c r="F22" s="135">
        <v>19.849</v>
      </c>
      <c r="G22" s="135">
        <v>19.018999999999998</v>
      </c>
      <c r="H22" s="135">
        <v>21.96</v>
      </c>
      <c r="I22" s="135">
        <v>21.529</v>
      </c>
      <c r="J22" s="135">
        <v>23.568000000000001</v>
      </c>
      <c r="K22" s="135">
        <v>24.872</v>
      </c>
      <c r="L22" s="135">
        <v>30.946999999999999</v>
      </c>
      <c r="M22" s="135">
        <v>49.558999999999997</v>
      </c>
      <c r="N22" s="135">
        <v>39.746000000000002</v>
      </c>
      <c r="O22" s="135">
        <v>53.125999999999998</v>
      </c>
      <c r="P22" s="135">
        <v>52.613</v>
      </c>
      <c r="Q22" s="135">
        <v>60.427</v>
      </c>
      <c r="R22" s="135">
        <v>67.713999999999999</v>
      </c>
      <c r="S22" s="135">
        <v>76.268000000000001</v>
      </c>
      <c r="T22" s="135">
        <v>77.872</v>
      </c>
      <c r="U22" s="135">
        <v>89.188999999999993</v>
      </c>
      <c r="V22" s="135">
        <v>112.871</v>
      </c>
    </row>
    <row r="23" spans="1:22">
      <c r="A23" s="134"/>
      <c r="B23" s="127" t="s">
        <v>9</v>
      </c>
      <c r="C23" s="32"/>
      <c r="D23" s="135">
        <v>17.306000000000001</v>
      </c>
      <c r="E23" s="135">
        <v>18.315000000000001</v>
      </c>
      <c r="F23" s="135">
        <v>19.888000000000002</v>
      </c>
      <c r="G23" s="135">
        <v>20.794</v>
      </c>
      <c r="H23" s="135">
        <v>25.686</v>
      </c>
      <c r="I23" s="135">
        <v>28.588999999999999</v>
      </c>
      <c r="J23" s="135">
        <v>37.052999999999997</v>
      </c>
      <c r="K23" s="135">
        <v>32.299999999999997</v>
      </c>
      <c r="L23" s="135">
        <v>38.658000000000001</v>
      </c>
      <c r="M23" s="135">
        <v>38.085000000000001</v>
      </c>
      <c r="N23" s="135">
        <v>33.003</v>
      </c>
      <c r="O23" s="135">
        <v>39.308999999999997</v>
      </c>
      <c r="P23" s="135">
        <v>51.08</v>
      </c>
      <c r="Q23" s="135">
        <v>47.612000000000002</v>
      </c>
      <c r="R23" s="135">
        <v>60.945</v>
      </c>
      <c r="S23" s="135">
        <v>70.963999999999999</v>
      </c>
      <c r="T23" s="135">
        <v>84.084999999999994</v>
      </c>
      <c r="U23" s="135">
        <v>77.445999999999998</v>
      </c>
      <c r="V23" s="135">
        <v>112.16200000000001</v>
      </c>
    </row>
    <row r="24" spans="1:22">
      <c r="A24" s="134"/>
      <c r="B24" s="127" t="s">
        <v>216</v>
      </c>
      <c r="C24" s="32"/>
      <c r="D24" s="135">
        <v>25.911000000000001</v>
      </c>
      <c r="E24" s="135">
        <v>24.321000000000002</v>
      </c>
      <c r="F24" s="135">
        <v>27.013999999999999</v>
      </c>
      <c r="G24" s="135">
        <v>26.777000000000001</v>
      </c>
      <c r="H24" s="135">
        <v>25.658999999999999</v>
      </c>
      <c r="I24" s="135">
        <v>23.295999999999999</v>
      </c>
      <c r="J24" s="135">
        <v>31.323</v>
      </c>
      <c r="K24" s="135">
        <v>40.241</v>
      </c>
      <c r="L24" s="135">
        <v>39.270000000000003</v>
      </c>
      <c r="M24" s="135">
        <v>44.886000000000003</v>
      </c>
      <c r="N24" s="135">
        <v>31.812000000000001</v>
      </c>
      <c r="O24" s="135">
        <v>47.451000000000001</v>
      </c>
      <c r="P24" s="135">
        <v>51.502000000000002</v>
      </c>
      <c r="Q24" s="135">
        <v>53.222999999999999</v>
      </c>
      <c r="R24" s="135">
        <v>62.746000000000002</v>
      </c>
      <c r="S24" s="135">
        <v>67.497</v>
      </c>
      <c r="T24" s="135">
        <v>82.028999999999996</v>
      </c>
      <c r="U24" s="135">
        <v>81.682000000000002</v>
      </c>
      <c r="V24" s="135">
        <v>101.59099999999999</v>
      </c>
    </row>
    <row r="25" spans="1:22">
      <c r="A25" s="134"/>
      <c r="B25" s="130" t="s">
        <v>12</v>
      </c>
      <c r="C25" s="127"/>
      <c r="D25" s="135">
        <f>D26-SUM(D17:D24)</f>
        <v>135.03299999999999</v>
      </c>
      <c r="E25" s="135">
        <f t="shared" ref="E25:V25" si="1">E26-SUM(E17:E24)</f>
        <v>130.46899999999999</v>
      </c>
      <c r="F25" s="135">
        <f t="shared" si="1"/>
        <v>139.95299999999997</v>
      </c>
      <c r="G25" s="135">
        <f t="shared" si="1"/>
        <v>149.40499999999997</v>
      </c>
      <c r="H25" s="135">
        <f t="shared" si="1"/>
        <v>144.43100000000004</v>
      </c>
      <c r="I25" s="135">
        <f t="shared" si="1"/>
        <v>159.14499999999998</v>
      </c>
      <c r="J25" s="135">
        <f t="shared" si="1"/>
        <v>171.59199999999964</v>
      </c>
      <c r="K25" s="135">
        <f t="shared" si="1"/>
        <v>182.41600000000062</v>
      </c>
      <c r="L25" s="135">
        <f t="shared" si="1"/>
        <v>197.49599999999964</v>
      </c>
      <c r="M25" s="135">
        <f t="shared" si="1"/>
        <v>236.83599999999979</v>
      </c>
      <c r="N25" s="135">
        <f t="shared" si="1"/>
        <v>173.41599999999971</v>
      </c>
      <c r="O25" s="135">
        <f t="shared" si="1"/>
        <v>236.40499999999975</v>
      </c>
      <c r="P25" s="135">
        <f t="shared" si="1"/>
        <v>259.8100000000004</v>
      </c>
      <c r="Q25" s="135">
        <f t="shared" si="1"/>
        <v>245.57400000000007</v>
      </c>
      <c r="R25" s="135">
        <f t="shared" si="1"/>
        <v>266.81899999999996</v>
      </c>
      <c r="S25" s="135">
        <f t="shared" si="1"/>
        <v>346.56800000000067</v>
      </c>
      <c r="T25" s="135">
        <f t="shared" si="1"/>
        <v>372.07800000000043</v>
      </c>
      <c r="U25" s="135">
        <f t="shared" si="1"/>
        <v>413.44000000000051</v>
      </c>
      <c r="V25" s="135">
        <f t="shared" si="1"/>
        <v>514.61099999999988</v>
      </c>
    </row>
    <row r="26" spans="1:22">
      <c r="A26" s="134"/>
      <c r="B26" s="131" t="s">
        <v>29</v>
      </c>
      <c r="C26" s="131"/>
      <c r="D26" s="157">
        <v>338.80700000000002</v>
      </c>
      <c r="E26" s="157">
        <v>334.49700000000001</v>
      </c>
      <c r="F26" s="157">
        <v>329.89699999999999</v>
      </c>
      <c r="G26" s="157">
        <v>363.04399999999998</v>
      </c>
      <c r="H26" s="157">
        <v>1289.0250000000001</v>
      </c>
      <c r="I26" s="157">
        <v>2019.8119999999999</v>
      </c>
      <c r="J26" s="157">
        <v>2444.9349999999999</v>
      </c>
      <c r="K26" s="157">
        <v>2491.0100000000002</v>
      </c>
      <c r="L26" s="157">
        <v>2476.19</v>
      </c>
      <c r="M26" s="157">
        <v>2692.6550000000002</v>
      </c>
      <c r="N26" s="157">
        <v>2299.3829999999998</v>
      </c>
      <c r="O26" s="157">
        <v>2462.0430000000001</v>
      </c>
      <c r="P26" s="157">
        <v>2571.3049999999998</v>
      </c>
      <c r="Q26" s="157">
        <v>2564.3850000000002</v>
      </c>
      <c r="R26" s="157">
        <v>2838.62</v>
      </c>
      <c r="S26" s="157">
        <v>3063.9830000000002</v>
      </c>
      <c r="T26" s="157">
        <v>3448.7420000000002</v>
      </c>
      <c r="U26" s="157">
        <v>3385.9670000000001</v>
      </c>
      <c r="V26" s="157">
        <v>3689.279</v>
      </c>
    </row>
    <row r="27" spans="1:22">
      <c r="A27" s="134"/>
      <c r="B27" s="132" t="s">
        <v>223</v>
      </c>
      <c r="C27" s="133" t="s">
        <v>215</v>
      </c>
      <c r="D27" s="158">
        <v>39.477899999999998</v>
      </c>
      <c r="E27" s="158">
        <v>37.814699999999995</v>
      </c>
      <c r="F27" s="158">
        <v>40.752699999999997</v>
      </c>
      <c r="G27" s="158">
        <v>39.845999999999997</v>
      </c>
      <c r="H27" s="158">
        <v>61.193899999999999</v>
      </c>
      <c r="I27" s="158">
        <v>69.92580000000001</v>
      </c>
      <c r="J27" s="158">
        <v>86.019100000000009</v>
      </c>
      <c r="K27" s="158">
        <v>85.705199999999991</v>
      </c>
      <c r="L27" s="158">
        <v>90.440300000000008</v>
      </c>
      <c r="M27" s="158">
        <v>89.610399999999998</v>
      </c>
      <c r="N27" s="158">
        <v>77.992999999999995</v>
      </c>
      <c r="O27" s="158">
        <v>84.9054</v>
      </c>
      <c r="P27" s="158">
        <v>80.814499999999995</v>
      </c>
      <c r="Q27" s="158">
        <v>81.989800000000002</v>
      </c>
      <c r="R27" s="158">
        <v>92.911299999999997</v>
      </c>
      <c r="S27" s="158">
        <v>91.177899999999994</v>
      </c>
      <c r="T27" s="158">
        <v>95.616900000000001</v>
      </c>
      <c r="U27" s="158">
        <v>98.047600000000003</v>
      </c>
      <c r="V27" s="158">
        <v>108.01260000000001</v>
      </c>
    </row>
    <row r="28" spans="1:22">
      <c r="A28" s="179" t="s">
        <v>321</v>
      </c>
      <c r="B28" s="132"/>
      <c r="C28" s="133"/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58"/>
      <c r="P28" s="158"/>
      <c r="Q28" s="158"/>
      <c r="R28" s="158"/>
      <c r="S28" s="158"/>
      <c r="T28" s="158"/>
      <c r="U28" s="158"/>
      <c r="V28" s="158"/>
    </row>
    <row r="29" spans="1:22">
      <c r="A29" s="134"/>
      <c r="B29" s="180" t="s">
        <v>2</v>
      </c>
      <c r="C29" s="133"/>
      <c r="D29" s="135">
        <v>88.968000000000004</v>
      </c>
      <c r="E29" s="135">
        <v>78.668999999999997</v>
      </c>
      <c r="F29" s="135">
        <v>87.575999999999993</v>
      </c>
      <c r="G29" s="135">
        <v>95.251999999999995</v>
      </c>
      <c r="H29" s="135">
        <v>93.358999999999995</v>
      </c>
      <c r="I29" s="135">
        <v>127.447</v>
      </c>
      <c r="J29" s="135">
        <v>119.611</v>
      </c>
      <c r="K29" s="135">
        <v>114.04300000000001</v>
      </c>
      <c r="L29" s="135">
        <v>160.494</v>
      </c>
      <c r="M29" s="135">
        <v>205.23099999999999</v>
      </c>
      <c r="N29" s="135">
        <v>149.71600000000001</v>
      </c>
      <c r="O29" s="135">
        <v>148.4</v>
      </c>
      <c r="P29" s="135">
        <v>202.17</v>
      </c>
      <c r="Q29" s="135">
        <v>220.32599999999999</v>
      </c>
      <c r="R29" s="135">
        <v>248.24</v>
      </c>
      <c r="S29" s="135">
        <v>197.852</v>
      </c>
      <c r="T29" s="135">
        <v>170.976</v>
      </c>
      <c r="U29" s="135">
        <v>193.107</v>
      </c>
      <c r="V29" s="135">
        <v>211.94200000000001</v>
      </c>
    </row>
    <row r="30" spans="1:22">
      <c r="A30" s="134"/>
      <c r="B30" s="180" t="s">
        <v>14</v>
      </c>
      <c r="C30" s="133"/>
      <c r="D30" s="135">
        <v>0.92600000000000005</v>
      </c>
      <c r="E30" s="135">
        <v>0.34300000000000003</v>
      </c>
      <c r="F30" s="135">
        <v>8.6999999999999994E-2</v>
      </c>
      <c r="G30" s="135">
        <v>2.4E-2</v>
      </c>
      <c r="H30" s="135">
        <v>1.3049999999999999</v>
      </c>
      <c r="I30" s="135">
        <v>1.089</v>
      </c>
      <c r="J30" s="135">
        <v>2.359</v>
      </c>
      <c r="K30" s="135">
        <v>8.4320000000000004</v>
      </c>
      <c r="L30" s="135">
        <v>20.181000000000001</v>
      </c>
      <c r="M30" s="135">
        <v>29.93</v>
      </c>
      <c r="N30" s="135">
        <v>30.911000000000001</v>
      </c>
      <c r="O30" s="135">
        <v>29.244</v>
      </c>
      <c r="P30" s="135">
        <v>49.073</v>
      </c>
      <c r="Q30" s="135">
        <v>59.987000000000002</v>
      </c>
      <c r="R30" s="135">
        <v>70.286000000000001</v>
      </c>
      <c r="S30" s="135">
        <v>71.748000000000005</v>
      </c>
      <c r="T30" s="135">
        <v>63.563000000000002</v>
      </c>
      <c r="U30" s="135">
        <v>54.401000000000003</v>
      </c>
      <c r="V30" s="135">
        <v>54.777999999999999</v>
      </c>
    </row>
    <row r="31" spans="1:22">
      <c r="A31" s="134"/>
      <c r="B31" s="180" t="s">
        <v>229</v>
      </c>
      <c r="C31" s="133"/>
      <c r="D31" s="135">
        <v>7.7350000000000003</v>
      </c>
      <c r="E31" s="135">
        <v>10.289</v>
      </c>
      <c r="F31" s="135">
        <v>7.452</v>
      </c>
      <c r="G31" s="135">
        <v>9.5839999999999996</v>
      </c>
      <c r="H31" s="135">
        <v>19.306999999999999</v>
      </c>
      <c r="I31" s="135">
        <v>17.196999999999999</v>
      </c>
      <c r="J31" s="135">
        <v>24.535</v>
      </c>
      <c r="K31" s="135">
        <v>31.216000000000001</v>
      </c>
      <c r="L31" s="135">
        <v>33.808999999999997</v>
      </c>
      <c r="M31" s="135">
        <v>50.875</v>
      </c>
      <c r="N31" s="135">
        <v>38.087000000000003</v>
      </c>
      <c r="O31" s="135">
        <v>40.130000000000003</v>
      </c>
      <c r="P31" s="135">
        <v>37.69</v>
      </c>
      <c r="Q31" s="135">
        <v>45.07</v>
      </c>
      <c r="R31" s="135">
        <v>37.661000000000001</v>
      </c>
      <c r="S31" s="135">
        <v>35.780999999999999</v>
      </c>
      <c r="T31" s="135">
        <v>42.877000000000002</v>
      </c>
      <c r="U31" s="135">
        <v>44.679000000000002</v>
      </c>
      <c r="V31" s="135">
        <v>47.941000000000003</v>
      </c>
    </row>
    <row r="32" spans="1:22">
      <c r="A32" s="134"/>
      <c r="B32" s="180" t="s">
        <v>3</v>
      </c>
      <c r="C32" s="133"/>
      <c r="D32" s="135">
        <v>1.9E-2</v>
      </c>
      <c r="E32" s="135">
        <v>1.2E-2</v>
      </c>
      <c r="F32" s="135">
        <v>1.2999999999999999E-2</v>
      </c>
      <c r="G32" s="135">
        <v>1.2999999999999999E-2</v>
      </c>
      <c r="H32" s="135">
        <v>3.2000000000000001E-2</v>
      </c>
      <c r="I32" s="135">
        <v>0.05</v>
      </c>
      <c r="J32" s="135">
        <v>4.2000000000000003E-2</v>
      </c>
      <c r="K32" s="135">
        <v>0.115</v>
      </c>
      <c r="L32" s="135">
        <v>0.17499999999999999</v>
      </c>
      <c r="M32" s="135">
        <v>0.23599999999999999</v>
      </c>
      <c r="N32" s="135">
        <v>0.20399999999999999</v>
      </c>
      <c r="O32" s="135">
        <v>0.29099999999999998</v>
      </c>
      <c r="P32" s="135">
        <v>2.1110000000000002</v>
      </c>
      <c r="Q32" s="135">
        <v>0.86899999999999999</v>
      </c>
      <c r="R32" s="135">
        <v>1.109</v>
      </c>
      <c r="S32" s="135">
        <v>1.96</v>
      </c>
      <c r="T32" s="135">
        <v>11.154</v>
      </c>
      <c r="U32" s="135">
        <v>24.966000000000001</v>
      </c>
      <c r="V32" s="135">
        <v>38.826999999999998</v>
      </c>
    </row>
    <row r="33" spans="1:22">
      <c r="A33" s="134"/>
      <c r="B33" s="180" t="s">
        <v>232</v>
      </c>
      <c r="C33" s="133"/>
      <c r="D33" s="135">
        <v>9.7000000000000003E-2</v>
      </c>
      <c r="E33" s="135">
        <v>8.0000000000000002E-3</v>
      </c>
      <c r="F33" s="135">
        <v>0</v>
      </c>
      <c r="G33" s="135">
        <v>2.4E-2</v>
      </c>
      <c r="H33" s="135">
        <v>0.222</v>
      </c>
      <c r="I33" s="135">
        <v>1.2669999999999999</v>
      </c>
      <c r="J33" s="135">
        <v>0.193</v>
      </c>
      <c r="K33" s="135">
        <v>0.39500000000000002</v>
      </c>
      <c r="L33" s="135">
        <v>0.187</v>
      </c>
      <c r="M33" s="135">
        <v>0.24199999999999999</v>
      </c>
      <c r="N33" s="135">
        <v>0.41199999999999998</v>
      </c>
      <c r="O33" s="135">
        <v>4.4080000000000004</v>
      </c>
      <c r="P33" s="135">
        <v>8.0779999999999994</v>
      </c>
      <c r="Q33" s="135">
        <v>11.91</v>
      </c>
      <c r="R33" s="135">
        <v>15.706</v>
      </c>
      <c r="S33" s="135">
        <v>17.875</v>
      </c>
      <c r="T33" s="135">
        <v>16.803000000000001</v>
      </c>
      <c r="U33" s="135">
        <v>26.574999999999999</v>
      </c>
      <c r="V33" s="135">
        <v>30.85</v>
      </c>
    </row>
    <row r="34" spans="1:22">
      <c r="A34" s="134"/>
      <c r="B34" s="180" t="s">
        <v>9</v>
      </c>
      <c r="C34" s="133"/>
      <c r="D34" s="135">
        <v>0.191</v>
      </c>
      <c r="E34" s="135">
        <v>0.33500000000000002</v>
      </c>
      <c r="F34" s="135">
        <v>0.95499999999999996</v>
      </c>
      <c r="G34" s="135">
        <v>1.962</v>
      </c>
      <c r="H34" s="135">
        <v>1.0389999999999999</v>
      </c>
      <c r="I34" s="135">
        <v>1.5409999999999999</v>
      </c>
      <c r="J34" s="135">
        <v>2.097</v>
      </c>
      <c r="K34" s="135">
        <v>4.0720000000000001</v>
      </c>
      <c r="L34" s="135">
        <v>4.7590000000000003</v>
      </c>
      <c r="M34" s="135">
        <v>16.361999999999998</v>
      </c>
      <c r="N34" s="135">
        <v>23.876000000000001</v>
      </c>
      <c r="O34" s="135">
        <v>21.286000000000001</v>
      </c>
      <c r="P34" s="135">
        <v>33.982999999999997</v>
      </c>
      <c r="Q34" s="135">
        <v>42.158999999999999</v>
      </c>
      <c r="R34" s="135">
        <v>37.299999999999997</v>
      </c>
      <c r="S34" s="135">
        <v>32.768999999999998</v>
      </c>
      <c r="T34" s="135">
        <v>28.783000000000001</v>
      </c>
      <c r="U34" s="135">
        <v>26.027000000000001</v>
      </c>
      <c r="V34" s="135">
        <v>29.673999999999999</v>
      </c>
    </row>
    <row r="35" spans="1:22">
      <c r="A35" s="134"/>
      <c r="B35" s="180" t="s">
        <v>233</v>
      </c>
      <c r="C35" s="133"/>
      <c r="D35" s="135">
        <v>0.02</v>
      </c>
      <c r="E35" s="135">
        <v>4.3999999999999997E-2</v>
      </c>
      <c r="F35" s="135">
        <v>0.29699999999999999</v>
      </c>
      <c r="G35" s="135">
        <v>2.36</v>
      </c>
      <c r="H35" s="135">
        <v>1.8029999999999999</v>
      </c>
      <c r="I35" s="135">
        <v>0.52500000000000002</v>
      </c>
      <c r="J35" s="135">
        <v>0.373</v>
      </c>
      <c r="K35" s="135">
        <v>0.24399999999999999</v>
      </c>
      <c r="L35" s="135">
        <v>0.16200000000000001</v>
      </c>
      <c r="M35" s="135">
        <v>0.61299999999999999</v>
      </c>
      <c r="N35" s="135">
        <v>0.70899999999999996</v>
      </c>
      <c r="O35" s="135">
        <v>0.67</v>
      </c>
      <c r="P35" s="135">
        <v>1.363</v>
      </c>
      <c r="Q35" s="135">
        <v>1.3919999999999999</v>
      </c>
      <c r="R35" s="135">
        <v>0.98699999999999999</v>
      </c>
      <c r="S35" s="135">
        <v>0.65400000000000003</v>
      </c>
      <c r="T35" s="135">
        <v>0.85699999999999998</v>
      </c>
      <c r="U35" s="135">
        <v>1.07</v>
      </c>
      <c r="V35" s="135">
        <v>17.803999999999998</v>
      </c>
    </row>
    <row r="36" spans="1:22">
      <c r="A36" s="134"/>
      <c r="B36" s="180" t="s">
        <v>46</v>
      </c>
      <c r="C36" s="133"/>
      <c r="D36" s="135">
        <v>1.6E-2</v>
      </c>
      <c r="E36" s="135">
        <v>1.6E-2</v>
      </c>
      <c r="F36" s="135">
        <v>0.113</v>
      </c>
      <c r="G36" s="135">
        <v>3.2000000000000001E-2</v>
      </c>
      <c r="H36" s="135">
        <v>0.16300000000000001</v>
      </c>
      <c r="I36" s="135">
        <v>0.59599999999999997</v>
      </c>
      <c r="J36" s="135">
        <v>0.752</v>
      </c>
      <c r="K36" s="135">
        <v>1.03</v>
      </c>
      <c r="L36" s="135">
        <v>0.93100000000000005</v>
      </c>
      <c r="M36" s="135">
        <v>0.13800000000000001</v>
      </c>
      <c r="N36" s="135">
        <v>0.21</v>
      </c>
      <c r="O36" s="135">
        <v>0.59</v>
      </c>
      <c r="P36" s="135">
        <v>1.4990000000000001</v>
      </c>
      <c r="Q36" s="135">
        <v>5.9950000000000001</v>
      </c>
      <c r="R36" s="135">
        <v>6.9779999999999998</v>
      </c>
      <c r="S36" s="135">
        <v>11.359</v>
      </c>
      <c r="T36" s="135">
        <v>12.439</v>
      </c>
      <c r="U36" s="135">
        <v>16.375</v>
      </c>
      <c r="V36" s="135">
        <v>14.147</v>
      </c>
    </row>
    <row r="37" spans="1:22">
      <c r="A37" s="134"/>
      <c r="B37" s="130" t="s">
        <v>12</v>
      </c>
      <c r="C37" s="127"/>
      <c r="D37" s="135">
        <f>D38-SUM(D29:D36)</f>
        <v>20.730999999999995</v>
      </c>
      <c r="E37" s="135">
        <f t="shared" ref="E37:V37" si="2">E38-SUM(E29:E36)</f>
        <v>18.676000000000002</v>
      </c>
      <c r="F37" s="135">
        <f t="shared" si="2"/>
        <v>16.259</v>
      </c>
      <c r="G37" s="135">
        <f t="shared" si="2"/>
        <v>21.769999999999982</v>
      </c>
      <c r="H37" s="135">
        <f t="shared" si="2"/>
        <v>29.725000000000023</v>
      </c>
      <c r="I37" s="135">
        <f t="shared" si="2"/>
        <v>46.699999999999989</v>
      </c>
      <c r="J37" s="135">
        <f t="shared" si="2"/>
        <v>48.285999999999973</v>
      </c>
      <c r="K37" s="135">
        <f t="shared" si="2"/>
        <v>57.434999999999974</v>
      </c>
      <c r="L37" s="135">
        <f t="shared" si="2"/>
        <v>61.083999999999946</v>
      </c>
      <c r="M37" s="135">
        <f t="shared" si="2"/>
        <v>90.966000000000008</v>
      </c>
      <c r="N37" s="135">
        <f t="shared" si="2"/>
        <v>79.632999999999953</v>
      </c>
      <c r="O37" s="135">
        <f t="shared" si="2"/>
        <v>82.578000000000003</v>
      </c>
      <c r="P37" s="135">
        <f t="shared" si="2"/>
        <v>86.324999999999989</v>
      </c>
      <c r="Q37" s="135">
        <f t="shared" si="2"/>
        <v>77.175999999999988</v>
      </c>
      <c r="R37" s="135">
        <f t="shared" si="2"/>
        <v>83.575999999999965</v>
      </c>
      <c r="S37" s="135">
        <f t="shared" si="2"/>
        <v>73.874000000000024</v>
      </c>
      <c r="T37" s="135">
        <f t="shared" si="2"/>
        <v>93.731999999999971</v>
      </c>
      <c r="U37" s="135">
        <f t="shared" si="2"/>
        <v>97.427999999999997</v>
      </c>
      <c r="V37" s="135">
        <f t="shared" si="2"/>
        <v>105.56799999999993</v>
      </c>
    </row>
    <row r="38" spans="1:22">
      <c r="A38" s="134"/>
      <c r="B38" s="131" t="s">
        <v>29</v>
      </c>
      <c r="C38" s="131"/>
      <c r="D38" s="157">
        <v>118.703</v>
      </c>
      <c r="E38" s="157">
        <v>108.392</v>
      </c>
      <c r="F38" s="157">
        <v>112.752</v>
      </c>
      <c r="G38" s="158">
        <v>131.02099999999999</v>
      </c>
      <c r="H38" s="158">
        <v>146.95500000000001</v>
      </c>
      <c r="I38" s="158">
        <v>196.41200000000001</v>
      </c>
      <c r="J38" s="157">
        <v>198.24799999999999</v>
      </c>
      <c r="K38" s="157">
        <v>216.982</v>
      </c>
      <c r="L38" s="157">
        <v>281.78199999999998</v>
      </c>
      <c r="M38" s="157">
        <v>394.59300000000002</v>
      </c>
      <c r="N38" s="157">
        <v>323.75799999999998</v>
      </c>
      <c r="O38" s="157">
        <v>327.59699999999998</v>
      </c>
      <c r="P38" s="157">
        <v>422.29199999999997</v>
      </c>
      <c r="Q38" s="157">
        <v>464.88400000000001</v>
      </c>
      <c r="R38" s="157">
        <v>501.84300000000002</v>
      </c>
      <c r="S38" s="157">
        <v>443.87200000000001</v>
      </c>
      <c r="T38" s="157">
        <v>441.18400000000003</v>
      </c>
      <c r="U38" s="157">
        <v>484.62799999999999</v>
      </c>
      <c r="V38" s="157">
        <v>551.53099999999995</v>
      </c>
    </row>
    <row r="39" spans="1:22" s="136" customFormat="1">
      <c r="A39" s="134"/>
      <c r="B39" s="132" t="s">
        <v>223</v>
      </c>
      <c r="C39" s="133" t="s">
        <v>215</v>
      </c>
      <c r="D39" s="158">
        <v>176.77070000000001</v>
      </c>
      <c r="E39" s="158">
        <v>172.0615</v>
      </c>
      <c r="F39" s="158">
        <v>201.35660000000001</v>
      </c>
      <c r="G39" s="158">
        <v>183.5223</v>
      </c>
      <c r="H39" s="158">
        <v>146.09729999999999</v>
      </c>
      <c r="I39" s="158">
        <v>186.0967</v>
      </c>
      <c r="J39" s="158">
        <v>192.0855</v>
      </c>
      <c r="K39" s="158">
        <v>178.6086</v>
      </c>
      <c r="L39" s="158">
        <v>212.69929999999999</v>
      </c>
      <c r="M39" s="158">
        <v>208.36439999999999</v>
      </c>
      <c r="N39" s="158">
        <v>174.25649999999999</v>
      </c>
      <c r="O39" s="158">
        <v>187.05089999999998</v>
      </c>
      <c r="P39" s="158">
        <v>204.69579999999999</v>
      </c>
      <c r="Q39" s="158">
        <v>228.36349999999999</v>
      </c>
      <c r="R39" s="158">
        <v>248.40199999999999</v>
      </c>
      <c r="S39" s="158">
        <v>229.49860000000001</v>
      </c>
      <c r="T39" s="158">
        <v>242.5368</v>
      </c>
      <c r="U39" s="158">
        <v>278.32069999999999</v>
      </c>
      <c r="V39" s="158">
        <v>321.68180000000001</v>
      </c>
    </row>
    <row r="40" spans="1:22">
      <c r="A40" s="105" t="s">
        <v>496</v>
      </c>
      <c r="B40" s="127"/>
      <c r="C40" s="32"/>
      <c r="D40" s="135"/>
      <c r="E40" s="135"/>
      <c r="F40" s="135"/>
      <c r="G40" s="158"/>
      <c r="H40" s="158"/>
      <c r="I40" s="158"/>
      <c r="J40" s="135"/>
      <c r="K40" s="135"/>
      <c r="L40" s="135"/>
      <c r="M40" s="135"/>
      <c r="N40" s="136"/>
      <c r="O40" s="136"/>
      <c r="P40" s="136"/>
      <c r="Q40" s="136"/>
      <c r="R40" s="136"/>
      <c r="S40" s="136"/>
      <c r="T40" s="136"/>
      <c r="U40" s="136"/>
      <c r="V40" s="136"/>
    </row>
    <row r="41" spans="1:22">
      <c r="A41" s="134"/>
      <c r="B41" s="127" t="s">
        <v>11</v>
      </c>
      <c r="C41" s="32"/>
      <c r="D41" s="135">
        <v>99.207999999999998</v>
      </c>
      <c r="E41" s="135">
        <v>102.628</v>
      </c>
      <c r="F41" s="135">
        <v>87.233000000000004</v>
      </c>
      <c r="G41" s="158">
        <v>78.748999999999995</v>
      </c>
      <c r="H41" s="158">
        <v>90.66</v>
      </c>
      <c r="I41" s="158">
        <v>80.412999999999997</v>
      </c>
      <c r="J41" s="135">
        <v>144.208</v>
      </c>
      <c r="K41" s="135">
        <v>194.76900000000001</v>
      </c>
      <c r="L41" s="135">
        <v>161.98500000000001</v>
      </c>
      <c r="M41" s="135">
        <v>236.167</v>
      </c>
      <c r="N41" s="135">
        <v>177.20500000000001</v>
      </c>
      <c r="O41" s="135">
        <v>298.17700000000002</v>
      </c>
      <c r="P41" s="135">
        <v>1040.258</v>
      </c>
      <c r="Q41" s="135">
        <v>3526.3609999999999</v>
      </c>
      <c r="R41" s="135">
        <v>1786.5709999999999</v>
      </c>
      <c r="S41" s="135">
        <v>1357.481</v>
      </c>
      <c r="T41" s="135">
        <v>741.12400000000002</v>
      </c>
      <c r="U41" s="135">
        <v>362.11700000000002</v>
      </c>
      <c r="V41" s="135">
        <v>533.95899999999995</v>
      </c>
    </row>
    <row r="42" spans="1:22">
      <c r="A42" s="134"/>
      <c r="B42" s="127" t="s">
        <v>216</v>
      </c>
      <c r="C42" s="32"/>
      <c r="D42" s="135">
        <v>77.31</v>
      </c>
      <c r="E42" s="135">
        <v>65.150000000000006</v>
      </c>
      <c r="F42" s="135">
        <v>59.247</v>
      </c>
      <c r="G42" s="158">
        <v>65.537000000000006</v>
      </c>
      <c r="H42" s="158">
        <v>79.171000000000006</v>
      </c>
      <c r="I42" s="158">
        <v>93.884</v>
      </c>
      <c r="J42" s="135">
        <v>94.498000000000005</v>
      </c>
      <c r="K42" s="135">
        <v>115.139</v>
      </c>
      <c r="L42" s="135">
        <v>128.203</v>
      </c>
      <c r="M42" s="135">
        <v>138.64400000000001</v>
      </c>
      <c r="N42" s="135">
        <v>139.982</v>
      </c>
      <c r="O42" s="135">
        <v>160.125</v>
      </c>
      <c r="P42" s="135">
        <v>211.46199999999999</v>
      </c>
      <c r="Q42" s="135">
        <v>259.75299999999999</v>
      </c>
      <c r="R42" s="135">
        <v>297.61200000000002</v>
      </c>
      <c r="S42" s="135">
        <v>293.77</v>
      </c>
      <c r="T42" s="135">
        <v>348.73399999999998</v>
      </c>
      <c r="U42" s="135">
        <v>366.64100000000002</v>
      </c>
      <c r="V42" s="135">
        <v>333.37</v>
      </c>
    </row>
    <row r="43" spans="1:22">
      <c r="A43" s="134"/>
      <c r="B43" s="127" t="s">
        <v>234</v>
      </c>
      <c r="C43" s="32"/>
      <c r="D43" s="135">
        <v>69.088999999999999</v>
      </c>
      <c r="E43" s="135">
        <v>56.838000000000001</v>
      </c>
      <c r="F43" s="135">
        <v>56.357999999999997</v>
      </c>
      <c r="G43" s="158">
        <v>53.503</v>
      </c>
      <c r="H43" s="158">
        <v>62.658000000000001</v>
      </c>
      <c r="I43" s="158">
        <v>67.777000000000001</v>
      </c>
      <c r="J43" s="135">
        <v>66.066000000000003</v>
      </c>
      <c r="K43" s="135">
        <v>65.489000000000004</v>
      </c>
      <c r="L43" s="135">
        <v>61.584000000000003</v>
      </c>
      <c r="M43" s="135">
        <v>71.87</v>
      </c>
      <c r="N43" s="135">
        <v>81.826999999999998</v>
      </c>
      <c r="O43" s="135">
        <v>97.819000000000003</v>
      </c>
      <c r="P43" s="135">
        <v>101.39100000000001</v>
      </c>
      <c r="Q43" s="135">
        <v>120.748</v>
      </c>
      <c r="R43" s="135">
        <v>122.523</v>
      </c>
      <c r="S43" s="135">
        <v>120.224</v>
      </c>
      <c r="T43" s="135">
        <v>128.34800000000001</v>
      </c>
      <c r="U43" s="135">
        <v>137.04400000000001</v>
      </c>
      <c r="V43" s="135">
        <v>152.988</v>
      </c>
    </row>
    <row r="44" spans="1:22">
      <c r="A44" s="134"/>
      <c r="B44" s="127" t="s">
        <v>9</v>
      </c>
      <c r="C44" s="32"/>
      <c r="D44" s="135">
        <v>39.546999999999997</v>
      </c>
      <c r="E44" s="135">
        <v>44.576000000000001</v>
      </c>
      <c r="F44" s="135">
        <v>51.698999999999998</v>
      </c>
      <c r="G44" s="158">
        <v>64.054000000000002</v>
      </c>
      <c r="H44" s="158">
        <v>68.861000000000004</v>
      </c>
      <c r="I44" s="158">
        <v>74.977000000000004</v>
      </c>
      <c r="J44" s="135">
        <v>77.102000000000004</v>
      </c>
      <c r="K44" s="135">
        <v>79.197999999999993</v>
      </c>
      <c r="L44" s="135">
        <v>91.022999999999996</v>
      </c>
      <c r="M44" s="135">
        <v>97.611999999999995</v>
      </c>
      <c r="N44" s="135">
        <v>106.911</v>
      </c>
      <c r="O44" s="135">
        <v>111.474</v>
      </c>
      <c r="P44" s="135">
        <v>113.524</v>
      </c>
      <c r="Q44" s="135">
        <v>115.477</v>
      </c>
      <c r="R44" s="135">
        <v>130.47900000000001</v>
      </c>
      <c r="S44" s="135">
        <v>153.92599999999999</v>
      </c>
      <c r="T44" s="135">
        <v>163.11099999999999</v>
      </c>
      <c r="U44" s="135">
        <v>155.851</v>
      </c>
      <c r="V44" s="135">
        <v>138.97</v>
      </c>
    </row>
    <row r="45" spans="1:22">
      <c r="A45" s="134"/>
      <c r="B45" s="127" t="s">
        <v>237</v>
      </c>
      <c r="C45" s="32"/>
      <c r="D45" s="135">
        <v>59.424999999999997</v>
      </c>
      <c r="E45" s="135">
        <v>44.002000000000002</v>
      </c>
      <c r="F45" s="135">
        <v>37.877000000000002</v>
      </c>
      <c r="G45" s="158">
        <v>36.823</v>
      </c>
      <c r="H45" s="158">
        <v>43.124000000000002</v>
      </c>
      <c r="I45" s="158">
        <v>45.386000000000003</v>
      </c>
      <c r="J45" s="135">
        <v>54.636000000000003</v>
      </c>
      <c r="K45" s="135">
        <v>66.123000000000005</v>
      </c>
      <c r="L45" s="135">
        <v>68.265000000000001</v>
      </c>
      <c r="M45" s="135">
        <v>76.414000000000001</v>
      </c>
      <c r="N45" s="135">
        <v>61.216999999999999</v>
      </c>
      <c r="O45" s="135">
        <v>56.07</v>
      </c>
      <c r="P45" s="135">
        <v>56.432000000000002</v>
      </c>
      <c r="Q45" s="135">
        <v>58.911000000000001</v>
      </c>
      <c r="R45" s="135">
        <v>74.272999999999996</v>
      </c>
      <c r="S45" s="135">
        <v>72.953000000000003</v>
      </c>
      <c r="T45" s="135">
        <v>84.9</v>
      </c>
      <c r="U45" s="135">
        <v>102.241</v>
      </c>
      <c r="V45" s="135">
        <v>112.992</v>
      </c>
    </row>
    <row r="46" spans="1:22">
      <c r="A46" s="134"/>
      <c r="B46" s="127" t="s">
        <v>2</v>
      </c>
      <c r="C46" s="32"/>
      <c r="D46" s="135">
        <v>40.186999999999998</v>
      </c>
      <c r="E46" s="135">
        <v>48.223999999999997</v>
      </c>
      <c r="F46" s="135">
        <v>63.481000000000002</v>
      </c>
      <c r="G46" s="158">
        <v>67.649000000000001</v>
      </c>
      <c r="H46" s="158">
        <v>68.965999999999994</v>
      </c>
      <c r="I46" s="158">
        <v>65.513000000000005</v>
      </c>
      <c r="J46" s="135">
        <v>71.25</v>
      </c>
      <c r="K46" s="135">
        <v>80.394999999999996</v>
      </c>
      <c r="L46" s="135">
        <v>89.177000000000007</v>
      </c>
      <c r="M46" s="135">
        <v>90.466999999999999</v>
      </c>
      <c r="N46" s="135">
        <v>95.084000000000003</v>
      </c>
      <c r="O46" s="135">
        <v>100.212</v>
      </c>
      <c r="P46" s="135">
        <v>111.18600000000001</v>
      </c>
      <c r="Q46" s="135">
        <v>106.042</v>
      </c>
      <c r="R46" s="135">
        <v>106.066</v>
      </c>
      <c r="S46" s="135">
        <v>107.852</v>
      </c>
      <c r="T46" s="135">
        <v>113.259</v>
      </c>
      <c r="U46" s="135">
        <v>103.887</v>
      </c>
      <c r="V46" s="135">
        <v>107.208</v>
      </c>
    </row>
    <row r="47" spans="1:22">
      <c r="A47" s="134"/>
      <c r="B47" s="127" t="s">
        <v>44</v>
      </c>
      <c r="C47" s="32"/>
      <c r="D47" s="135">
        <v>21.890999999999998</v>
      </c>
      <c r="E47" s="135">
        <v>23.722000000000001</v>
      </c>
      <c r="F47" s="135">
        <v>20.533999999999999</v>
      </c>
      <c r="G47" s="135">
        <v>21.774000000000001</v>
      </c>
      <c r="H47" s="135">
        <v>24.756</v>
      </c>
      <c r="I47" s="135">
        <v>26.062000000000001</v>
      </c>
      <c r="J47" s="135">
        <v>36.932000000000002</v>
      </c>
      <c r="K47" s="135">
        <v>36.222000000000001</v>
      </c>
      <c r="L47" s="135">
        <v>42.585999999999999</v>
      </c>
      <c r="M47" s="135">
        <v>43.098999999999997</v>
      </c>
      <c r="N47" s="135">
        <v>36.006</v>
      </c>
      <c r="O47" s="135">
        <v>39.701000000000001</v>
      </c>
      <c r="P47" s="135">
        <v>43.621000000000002</v>
      </c>
      <c r="Q47" s="135">
        <v>54.960999999999999</v>
      </c>
      <c r="R47" s="135">
        <v>60.534999999999997</v>
      </c>
      <c r="S47" s="135">
        <v>68.447999999999993</v>
      </c>
      <c r="T47" s="135">
        <v>73.772999999999996</v>
      </c>
      <c r="U47" s="135">
        <v>74.177999999999997</v>
      </c>
      <c r="V47" s="135">
        <v>78.474999999999994</v>
      </c>
    </row>
    <row r="48" spans="1:22">
      <c r="A48" s="134"/>
      <c r="B48" s="127" t="s">
        <v>233</v>
      </c>
      <c r="C48" s="32"/>
      <c r="D48" s="135">
        <v>30.187000000000001</v>
      </c>
      <c r="E48" s="135">
        <v>34.826000000000001</v>
      </c>
      <c r="F48" s="135">
        <v>53.14</v>
      </c>
      <c r="G48" s="135">
        <v>27.073</v>
      </c>
      <c r="H48" s="135">
        <v>37.658999999999999</v>
      </c>
      <c r="I48" s="135">
        <v>17.731000000000002</v>
      </c>
      <c r="J48" s="135">
        <v>17.283999999999999</v>
      </c>
      <c r="K48" s="135">
        <v>18.210999999999999</v>
      </c>
      <c r="L48" s="135">
        <v>13.231999999999999</v>
      </c>
      <c r="M48" s="135">
        <v>16.434999999999999</v>
      </c>
      <c r="N48" s="135">
        <v>18.175999999999998</v>
      </c>
      <c r="O48" s="135">
        <v>20.914999999999999</v>
      </c>
      <c r="P48" s="135">
        <v>19.242999999999999</v>
      </c>
      <c r="Q48" s="135">
        <v>25.495999999999999</v>
      </c>
      <c r="R48" s="135">
        <v>33.418999999999997</v>
      </c>
      <c r="S48" s="135">
        <v>36.649000000000001</v>
      </c>
      <c r="T48" s="135">
        <v>42.293999999999997</v>
      </c>
      <c r="U48" s="135">
        <v>51.15</v>
      </c>
      <c r="V48" s="135">
        <v>62.274000000000001</v>
      </c>
    </row>
    <row r="49" spans="1:22">
      <c r="A49" s="134"/>
      <c r="B49" s="130" t="s">
        <v>12</v>
      </c>
      <c r="C49" s="127"/>
      <c r="D49" s="135">
        <f>D50-SUM(D41:D48)</f>
        <v>282.52299999999991</v>
      </c>
      <c r="E49" s="135">
        <f t="shared" ref="E49:V49" si="3">E50-SUM(E41:E48)</f>
        <v>257.77999999999997</v>
      </c>
      <c r="F49" s="135">
        <f t="shared" si="3"/>
        <v>255.99600000000004</v>
      </c>
      <c r="G49" s="135">
        <f t="shared" si="3"/>
        <v>245.57300000000009</v>
      </c>
      <c r="H49" s="135">
        <f t="shared" si="3"/>
        <v>274.846</v>
      </c>
      <c r="I49" s="135">
        <f t="shared" si="3"/>
        <v>284.76</v>
      </c>
      <c r="J49" s="135">
        <f t="shared" si="3"/>
        <v>318.39300000000003</v>
      </c>
      <c r="K49" s="135">
        <f t="shared" si="3"/>
        <v>346.09699999999998</v>
      </c>
      <c r="L49" s="135">
        <f t="shared" si="3"/>
        <v>336.88200000000006</v>
      </c>
      <c r="M49" s="135">
        <f t="shared" si="3"/>
        <v>383.21899999999994</v>
      </c>
      <c r="N49" s="135">
        <f t="shared" si="3"/>
        <v>354.31999999999994</v>
      </c>
      <c r="O49" s="135">
        <f t="shared" si="3"/>
        <v>380.66399999999987</v>
      </c>
      <c r="P49" s="135">
        <f t="shared" si="3"/>
        <v>452.97599999999966</v>
      </c>
      <c r="Q49" s="135">
        <f t="shared" si="3"/>
        <v>499.03399999999965</v>
      </c>
      <c r="R49" s="135">
        <f t="shared" si="3"/>
        <v>538.38900000000058</v>
      </c>
      <c r="S49" s="135">
        <f t="shared" si="3"/>
        <v>570.30200000000059</v>
      </c>
      <c r="T49" s="135">
        <f t="shared" si="3"/>
        <v>544.02199999999993</v>
      </c>
      <c r="U49" s="135">
        <f t="shared" si="3"/>
        <v>483.53100000000018</v>
      </c>
      <c r="V49" s="135">
        <f t="shared" si="3"/>
        <v>476.29100000000017</v>
      </c>
    </row>
    <row r="50" spans="1:22">
      <c r="A50" s="134"/>
      <c r="B50" s="131" t="s">
        <v>29</v>
      </c>
      <c r="C50" s="131"/>
      <c r="D50" s="157">
        <v>719.36699999999996</v>
      </c>
      <c r="E50" s="157">
        <v>677.74599999999998</v>
      </c>
      <c r="F50" s="157">
        <v>685.56500000000005</v>
      </c>
      <c r="G50" s="157">
        <v>660.73500000000001</v>
      </c>
      <c r="H50" s="157">
        <v>750.70100000000002</v>
      </c>
      <c r="I50" s="157">
        <v>756.50300000000004</v>
      </c>
      <c r="J50" s="157">
        <v>880.36900000000003</v>
      </c>
      <c r="K50" s="157">
        <v>1001.643</v>
      </c>
      <c r="L50" s="157">
        <v>992.93700000000001</v>
      </c>
      <c r="M50" s="157">
        <v>1153.9269999999999</v>
      </c>
      <c r="N50" s="157">
        <v>1070.7280000000001</v>
      </c>
      <c r="O50" s="157">
        <v>1265.1569999999999</v>
      </c>
      <c r="P50" s="157">
        <v>2150.0929999999998</v>
      </c>
      <c r="Q50" s="157">
        <v>4766.7830000000004</v>
      </c>
      <c r="R50" s="157">
        <v>3149.8670000000002</v>
      </c>
      <c r="S50" s="157">
        <v>2781.605</v>
      </c>
      <c r="T50" s="157">
        <v>2239.5650000000001</v>
      </c>
      <c r="U50" s="157">
        <v>1836.64</v>
      </c>
      <c r="V50" s="157">
        <v>1996.527</v>
      </c>
    </row>
    <row r="51" spans="1:22">
      <c r="A51" s="134"/>
      <c r="B51" s="132" t="s">
        <v>223</v>
      </c>
      <c r="C51" s="133" t="s">
        <v>498</v>
      </c>
      <c r="D51" s="158">
        <v>220.4898</v>
      </c>
      <c r="E51" s="158">
        <v>219.8493</v>
      </c>
      <c r="F51" s="158">
        <v>252.59820000000002</v>
      </c>
      <c r="G51" s="158">
        <v>257.38579999999996</v>
      </c>
      <c r="H51" s="158">
        <v>269.75190000000003</v>
      </c>
      <c r="I51" s="158">
        <v>270.29379999999998</v>
      </c>
      <c r="J51" s="158">
        <v>255.80850000000001</v>
      </c>
      <c r="K51" s="158">
        <v>319.05020000000002</v>
      </c>
      <c r="L51" s="158">
        <v>339.31119999999999</v>
      </c>
      <c r="M51" s="158">
        <v>416.14390000000003</v>
      </c>
      <c r="N51" s="158">
        <v>310.82940000000002</v>
      </c>
      <c r="O51" s="158">
        <v>405.18209999999999</v>
      </c>
      <c r="P51" s="158">
        <v>546.59849999999994</v>
      </c>
      <c r="Q51" s="158">
        <v>502.31670000000003</v>
      </c>
      <c r="R51" s="158">
        <v>483.9907</v>
      </c>
      <c r="S51" s="158">
        <v>600.33299999999997</v>
      </c>
      <c r="T51" s="158">
        <v>454.03059999999999</v>
      </c>
      <c r="U51" s="158">
        <v>354.4941</v>
      </c>
      <c r="V51" s="158">
        <v>448.41020000000003</v>
      </c>
    </row>
    <row r="52" spans="1:22">
      <c r="A52" s="14"/>
      <c r="B52" s="14"/>
      <c r="C52" s="14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</row>
    <row r="53" spans="1:22">
      <c r="A53" s="84" t="s">
        <v>295</v>
      </c>
      <c r="B53" s="8"/>
      <c r="C53" s="8"/>
      <c r="D53" s="7"/>
      <c r="E53" s="7"/>
      <c r="F53" s="7"/>
      <c r="G53" s="7"/>
      <c r="H53" s="7"/>
      <c r="I53" s="7"/>
      <c r="J53" s="7"/>
      <c r="K53" s="7"/>
      <c r="L53" s="7"/>
      <c r="M53" s="7"/>
    </row>
    <row r="54" spans="1:22" s="136" customFormat="1">
      <c r="A54" s="127" t="s">
        <v>487</v>
      </c>
      <c r="B54" s="127"/>
      <c r="C54" s="127"/>
      <c r="D54" s="146"/>
      <c r="E54" s="146"/>
      <c r="F54" s="146"/>
      <c r="G54" s="146"/>
      <c r="H54" s="146"/>
      <c r="I54" s="146"/>
      <c r="J54" s="146"/>
      <c r="K54" s="146"/>
      <c r="L54" s="146"/>
      <c r="M54" s="146"/>
    </row>
    <row r="55" spans="1:22">
      <c r="A55" s="8" t="s">
        <v>483</v>
      </c>
      <c r="B55" s="8"/>
      <c r="C55" s="8"/>
      <c r="D55" s="7"/>
      <c r="E55" s="7"/>
      <c r="F55" s="7"/>
      <c r="G55" s="7"/>
      <c r="H55" s="7"/>
      <c r="I55" s="7"/>
      <c r="J55" s="7"/>
      <c r="K55" s="7"/>
      <c r="L55" s="7"/>
      <c r="M55" s="7"/>
    </row>
    <row r="56" spans="1:22">
      <c r="A56" s="8" t="s">
        <v>484</v>
      </c>
      <c r="B56" s="8"/>
      <c r="C56" s="8"/>
      <c r="D56" s="7"/>
      <c r="E56" s="7"/>
      <c r="F56" s="7"/>
      <c r="G56" s="7"/>
      <c r="H56" s="7"/>
      <c r="I56" s="7"/>
      <c r="J56" s="7"/>
      <c r="K56" s="7"/>
      <c r="L56" s="7"/>
      <c r="M56" s="7"/>
    </row>
    <row r="57" spans="1:22">
      <c r="A57" s="8" t="s">
        <v>485</v>
      </c>
      <c r="B57" s="8"/>
      <c r="C57" s="8"/>
      <c r="D57" s="7"/>
      <c r="E57" s="7"/>
      <c r="F57" s="7"/>
      <c r="G57" s="7"/>
      <c r="H57" s="7"/>
      <c r="I57" s="7"/>
      <c r="J57" s="7"/>
      <c r="K57" s="7"/>
      <c r="L57" s="7"/>
      <c r="M57" s="7"/>
    </row>
    <row r="58" spans="1:22">
      <c r="A58" s="8" t="s">
        <v>440</v>
      </c>
      <c r="B58" s="8"/>
      <c r="C58" s="8"/>
      <c r="D58" s="7"/>
      <c r="E58" s="7"/>
      <c r="F58" s="7"/>
      <c r="G58" s="7"/>
      <c r="H58" s="7"/>
      <c r="I58" s="7"/>
      <c r="J58" s="7"/>
      <c r="K58" s="7"/>
      <c r="L58" s="7"/>
      <c r="M58" s="7"/>
    </row>
    <row r="59" spans="1:22">
      <c r="A59" s="8" t="s">
        <v>497</v>
      </c>
      <c r="B59" s="1"/>
      <c r="C59" s="1"/>
    </row>
    <row r="60" spans="1:22">
      <c r="A60" s="82" t="s">
        <v>225</v>
      </c>
    </row>
  </sheetData>
  <sortState ref="B41:U48">
    <sortCondition descending="1" ref="U41:U48"/>
  </sortState>
  <phoneticPr fontId="3" type="noConversion"/>
  <pageMargins left="0.5" right="0.5" top="0.5" bottom="0.5" header="0.5" footer="0.5"/>
  <pageSetup scale="55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V68"/>
  <sheetViews>
    <sheetView workbookViewId="0"/>
  </sheetViews>
  <sheetFormatPr baseColWidth="10" defaultColWidth="8.83203125" defaultRowHeight="13"/>
  <cols>
    <col min="1" max="1" width="2.6640625" customWidth="1"/>
    <col min="2" max="2" width="12.6640625" customWidth="1"/>
    <col min="3" max="3" width="12.5" bestFit="1" customWidth="1"/>
    <col min="4" max="22" width="10.6640625" customWidth="1"/>
  </cols>
  <sheetData>
    <row r="1" spans="1:22">
      <c r="A1" s="141" t="s">
        <v>305</v>
      </c>
      <c r="B1" s="142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</row>
    <row r="2" spans="1:22">
      <c r="A2" s="143"/>
      <c r="B2" s="169" t="s">
        <v>227</v>
      </c>
      <c r="C2" s="145" t="s">
        <v>224</v>
      </c>
      <c r="D2" s="178" t="s">
        <v>30</v>
      </c>
      <c r="E2" s="178" t="s">
        <v>31</v>
      </c>
      <c r="F2" s="178" t="s">
        <v>32</v>
      </c>
      <c r="G2" s="178" t="s">
        <v>33</v>
      </c>
      <c r="H2" s="178" t="s">
        <v>34</v>
      </c>
      <c r="I2" s="178" t="s">
        <v>35</v>
      </c>
      <c r="J2" s="178" t="s">
        <v>36</v>
      </c>
      <c r="K2" s="178" t="s">
        <v>37</v>
      </c>
      <c r="L2" s="178" t="s">
        <v>38</v>
      </c>
      <c r="M2" s="178" t="s">
        <v>39</v>
      </c>
      <c r="N2" s="178" t="s">
        <v>191</v>
      </c>
      <c r="O2" s="178" t="s">
        <v>326</v>
      </c>
      <c r="P2" s="178" t="s">
        <v>335</v>
      </c>
      <c r="Q2" s="178" t="s">
        <v>370</v>
      </c>
      <c r="R2" s="178" t="s">
        <v>383</v>
      </c>
      <c r="S2" s="178" t="s">
        <v>419</v>
      </c>
      <c r="T2" s="178" t="s">
        <v>480</v>
      </c>
      <c r="U2" s="178" t="s">
        <v>481</v>
      </c>
      <c r="V2" s="178" t="s">
        <v>532</v>
      </c>
    </row>
    <row r="3" spans="1:22">
      <c r="A3" s="129"/>
      <c r="B3" s="146"/>
      <c r="C3" s="127"/>
      <c r="D3" s="137"/>
      <c r="E3" s="137"/>
      <c r="F3" s="137"/>
      <c r="G3" s="137"/>
      <c r="H3" s="137"/>
      <c r="I3" s="136"/>
      <c r="J3" s="138"/>
      <c r="K3" s="136"/>
      <c r="L3" s="138" t="s">
        <v>40</v>
      </c>
      <c r="M3" s="137"/>
      <c r="N3" s="136"/>
      <c r="O3" s="136"/>
      <c r="P3" s="136"/>
      <c r="Q3" s="136"/>
      <c r="R3" s="136"/>
      <c r="S3" s="136"/>
      <c r="T3" s="136"/>
      <c r="U3" s="136"/>
      <c r="V3" s="136"/>
    </row>
    <row r="4" spans="1:22">
      <c r="A4" s="147" t="s">
        <v>62</v>
      </c>
      <c r="B4" s="127"/>
      <c r="C4" s="127"/>
      <c r="D4" s="137"/>
      <c r="E4" s="137"/>
      <c r="F4" s="137"/>
      <c r="G4" s="137"/>
      <c r="H4" s="137"/>
      <c r="I4" s="138"/>
      <c r="J4" s="137"/>
      <c r="K4" s="137"/>
      <c r="L4" s="137"/>
      <c r="M4" s="137"/>
      <c r="N4" s="136"/>
      <c r="O4" s="136"/>
      <c r="P4" s="136"/>
      <c r="Q4" s="136"/>
      <c r="R4" s="136"/>
      <c r="S4" s="136"/>
      <c r="T4" s="136"/>
      <c r="U4" s="136"/>
      <c r="V4" s="136"/>
    </row>
    <row r="5" spans="1:22">
      <c r="A5" s="129"/>
      <c r="B5" s="127" t="s">
        <v>9</v>
      </c>
      <c r="C5" s="127"/>
      <c r="D5" s="135">
        <v>758.48900000000003</v>
      </c>
      <c r="E5" s="135">
        <v>883.46</v>
      </c>
      <c r="F5" s="135">
        <v>1028.4739999999999</v>
      </c>
      <c r="G5" s="135">
        <v>1172.7280000000001</v>
      </c>
      <c r="H5" s="135">
        <v>1246.873</v>
      </c>
      <c r="I5" s="135">
        <v>1353.367</v>
      </c>
      <c r="J5" s="135">
        <v>1557.558</v>
      </c>
      <c r="K5" s="135">
        <v>1846.7909999999999</v>
      </c>
      <c r="L5" s="135">
        <v>1863.894</v>
      </c>
      <c r="M5" s="135">
        <v>1817.9380000000001</v>
      </c>
      <c r="N5" s="135">
        <v>1751.617</v>
      </c>
      <c r="O5" s="135">
        <v>1846.8109999999999</v>
      </c>
      <c r="P5" s="135">
        <v>1939.568</v>
      </c>
      <c r="Q5" s="135">
        <v>2094.2730000000001</v>
      </c>
      <c r="R5" s="135">
        <v>2226.7069999999999</v>
      </c>
      <c r="S5" s="135">
        <v>2764.4160000000002</v>
      </c>
      <c r="T5" s="135">
        <v>3026.9879999999998</v>
      </c>
      <c r="U5" s="135">
        <v>3397.712</v>
      </c>
      <c r="V5" s="135">
        <v>3647.2139999999999</v>
      </c>
    </row>
    <row r="6" spans="1:22">
      <c r="A6" s="129"/>
      <c r="B6" s="127" t="s">
        <v>231</v>
      </c>
      <c r="C6" s="127"/>
      <c r="D6" s="135">
        <v>556.03599999999994</v>
      </c>
      <c r="E6" s="135">
        <v>595.75800000000004</v>
      </c>
      <c r="F6" s="135">
        <v>640.84199999999998</v>
      </c>
      <c r="G6" s="135">
        <v>791.46799999999996</v>
      </c>
      <c r="H6" s="135">
        <v>944.77</v>
      </c>
      <c r="I6" s="135">
        <v>987.36500000000001</v>
      </c>
      <c r="J6" s="135">
        <v>1102.664</v>
      </c>
      <c r="K6" s="135">
        <v>1205.124</v>
      </c>
      <c r="L6" s="135">
        <v>1329.761</v>
      </c>
      <c r="M6" s="135">
        <v>1365.171</v>
      </c>
      <c r="N6" s="135">
        <v>1259.3589999999999</v>
      </c>
      <c r="O6" s="135">
        <v>1348.154</v>
      </c>
      <c r="P6" s="135">
        <v>1594.278</v>
      </c>
      <c r="Q6" s="135">
        <v>1598.7159999999999</v>
      </c>
      <c r="R6" s="135">
        <v>1741.0820000000001</v>
      </c>
      <c r="S6" s="135">
        <v>1857.472</v>
      </c>
      <c r="T6" s="135">
        <v>1854.973</v>
      </c>
      <c r="U6" s="135">
        <v>1967.0150000000001</v>
      </c>
      <c r="V6" s="135">
        <v>2044.585</v>
      </c>
    </row>
    <row r="7" spans="1:22">
      <c r="A7" s="129"/>
      <c r="B7" s="127" t="s">
        <v>234</v>
      </c>
      <c r="C7" s="127"/>
      <c r="D7" s="135">
        <v>1017.217</v>
      </c>
      <c r="E7" s="135">
        <v>908.28899999999999</v>
      </c>
      <c r="F7" s="135">
        <v>824.01199999999994</v>
      </c>
      <c r="G7" s="135">
        <v>926.59100000000001</v>
      </c>
      <c r="H7" s="135">
        <v>1133.425</v>
      </c>
      <c r="I7" s="135">
        <v>1039.5989999999999</v>
      </c>
      <c r="J7" s="135">
        <v>1100.2249999999999</v>
      </c>
      <c r="K7" s="135">
        <v>1307.875</v>
      </c>
      <c r="L7" s="135">
        <v>1454.105</v>
      </c>
      <c r="M7" s="135">
        <v>1437.7550000000001</v>
      </c>
      <c r="N7" s="135">
        <v>992.58699999999999</v>
      </c>
      <c r="O7" s="135">
        <v>1019.526</v>
      </c>
      <c r="P7" s="135">
        <v>1263.1669999999999</v>
      </c>
      <c r="Q7" s="135">
        <v>1383.3979999999999</v>
      </c>
      <c r="R7" s="135">
        <v>1449.0029999999999</v>
      </c>
      <c r="S7" s="135">
        <v>1529.0650000000001</v>
      </c>
      <c r="T7" s="135">
        <v>1583.9480000000001</v>
      </c>
      <c r="U7" s="135">
        <v>1647.3979999999999</v>
      </c>
      <c r="V7" s="135">
        <v>1918.364</v>
      </c>
    </row>
    <row r="8" spans="1:22">
      <c r="A8" s="129"/>
      <c r="B8" s="127" t="s">
        <v>49</v>
      </c>
      <c r="C8" s="127"/>
      <c r="D8" s="135">
        <v>16.975999999999999</v>
      </c>
      <c r="E8" s="135">
        <v>50.366</v>
      </c>
      <c r="F8" s="135">
        <v>94.778000000000006</v>
      </c>
      <c r="G8" s="135">
        <v>89.186999999999998</v>
      </c>
      <c r="H8" s="135">
        <v>190.114</v>
      </c>
      <c r="I8" s="135">
        <v>342.46600000000001</v>
      </c>
      <c r="J8" s="135">
        <v>450.13200000000001</v>
      </c>
      <c r="K8" s="135">
        <v>770.42399999999998</v>
      </c>
      <c r="L8" s="135">
        <v>609.67700000000002</v>
      </c>
      <c r="M8" s="135">
        <v>339.452</v>
      </c>
      <c r="N8" s="135">
        <v>342.97800000000001</v>
      </c>
      <c r="O8" s="135">
        <v>402.28699999999998</v>
      </c>
      <c r="P8" s="135">
        <v>475.04399999999998</v>
      </c>
      <c r="Q8" s="135">
        <v>543.91899999999998</v>
      </c>
      <c r="R8" s="135">
        <v>524.71100000000001</v>
      </c>
      <c r="S8" s="135">
        <v>509.80799999999999</v>
      </c>
      <c r="T8" s="135">
        <v>619.904</v>
      </c>
      <c r="U8" s="135">
        <v>716.90700000000004</v>
      </c>
      <c r="V8" s="135">
        <v>887.221</v>
      </c>
    </row>
    <row r="9" spans="1:22">
      <c r="A9" s="129"/>
      <c r="B9" s="127" t="s">
        <v>43</v>
      </c>
      <c r="C9" s="127"/>
      <c r="D9" s="135">
        <v>628.24199999999996</v>
      </c>
      <c r="E9" s="135">
        <v>735.33299999999997</v>
      </c>
      <c r="F9" s="135">
        <v>789.25699999999995</v>
      </c>
      <c r="G9" s="135">
        <v>886.82799999999997</v>
      </c>
      <c r="H9" s="135">
        <v>906.16</v>
      </c>
      <c r="I9" s="135">
        <v>896.279</v>
      </c>
      <c r="J9" s="135">
        <v>931.03800000000001</v>
      </c>
      <c r="K9" s="135">
        <v>1129.393</v>
      </c>
      <c r="L9" s="135">
        <v>1337.7249999999999</v>
      </c>
      <c r="M9" s="135">
        <v>1196.3620000000001</v>
      </c>
      <c r="N9" s="135">
        <v>984.46500000000003</v>
      </c>
      <c r="O9" s="135">
        <v>969.07600000000002</v>
      </c>
      <c r="P9" s="135">
        <v>889.726</v>
      </c>
      <c r="Q9" s="135">
        <v>891.30899999999997</v>
      </c>
      <c r="R9" s="135">
        <v>854.053</v>
      </c>
      <c r="S9" s="135">
        <v>792.70699999999999</v>
      </c>
      <c r="T9" s="135">
        <v>837.83100000000002</v>
      </c>
      <c r="U9" s="135">
        <v>793.572</v>
      </c>
      <c r="V9" s="135">
        <v>816.22299999999996</v>
      </c>
    </row>
    <row r="10" spans="1:22">
      <c r="A10" s="129"/>
      <c r="B10" s="127" t="s">
        <v>242</v>
      </c>
      <c r="C10" s="127"/>
      <c r="D10" s="135">
        <v>1.5469999999999999</v>
      </c>
      <c r="E10" s="135">
        <v>1.0780000000000001</v>
      </c>
      <c r="F10" s="135">
        <v>0.86599999999999999</v>
      </c>
      <c r="G10" s="135">
        <v>0.41899999999999998</v>
      </c>
      <c r="H10" s="135">
        <v>1.6779999999999999</v>
      </c>
      <c r="I10" s="135">
        <v>1.1990000000000001</v>
      </c>
      <c r="J10" s="135">
        <v>1.347</v>
      </c>
      <c r="K10" s="135">
        <v>33.424999999999997</v>
      </c>
      <c r="L10" s="135">
        <v>127.51</v>
      </c>
      <c r="M10" s="135">
        <v>432.57600000000002</v>
      </c>
      <c r="N10" s="135">
        <v>404.72199999999998</v>
      </c>
      <c r="O10" s="135">
        <v>382.62900000000002</v>
      </c>
      <c r="P10" s="135">
        <v>446.56299999999999</v>
      </c>
      <c r="Q10" s="135">
        <v>547.14</v>
      </c>
      <c r="R10" s="135">
        <v>674.79</v>
      </c>
      <c r="S10" s="135">
        <v>768.17100000000005</v>
      </c>
      <c r="T10" s="135">
        <v>936.71500000000003</v>
      </c>
      <c r="U10" s="135">
        <v>845.28700000000003</v>
      </c>
      <c r="V10" s="135">
        <v>809.45299999999997</v>
      </c>
    </row>
    <row r="11" spans="1:22">
      <c r="A11" s="129"/>
      <c r="B11" s="127" t="s">
        <v>232</v>
      </c>
      <c r="C11" s="127"/>
      <c r="D11" s="135">
        <v>17.497</v>
      </c>
      <c r="E11" s="135">
        <v>22.518999999999998</v>
      </c>
      <c r="F11" s="135">
        <v>25.981999999999999</v>
      </c>
      <c r="G11" s="135">
        <v>36.341999999999999</v>
      </c>
      <c r="H11" s="135">
        <v>50.249000000000002</v>
      </c>
      <c r="I11" s="135">
        <v>66.87</v>
      </c>
      <c r="J11" s="135">
        <v>99.694000000000003</v>
      </c>
      <c r="K11" s="135">
        <v>109.357</v>
      </c>
      <c r="L11" s="135">
        <v>151.483</v>
      </c>
      <c r="M11" s="135">
        <v>151.36000000000001</v>
      </c>
      <c r="N11" s="135">
        <v>156.69399999999999</v>
      </c>
      <c r="O11" s="135">
        <v>201.72300000000001</v>
      </c>
      <c r="P11" s="135">
        <v>203.59200000000001</v>
      </c>
      <c r="Q11" s="135">
        <v>252.90700000000001</v>
      </c>
      <c r="R11" s="135">
        <v>285.512</v>
      </c>
      <c r="S11" s="135">
        <v>331.55599999999998</v>
      </c>
      <c r="T11" s="135">
        <v>363.95100000000002</v>
      </c>
      <c r="U11" s="135">
        <v>403.67899999999997</v>
      </c>
      <c r="V11" s="135">
        <v>426.35500000000002</v>
      </c>
    </row>
    <row r="12" spans="1:22">
      <c r="A12" s="129"/>
      <c r="B12" s="127" t="s">
        <v>233</v>
      </c>
      <c r="C12" s="127"/>
      <c r="D12" s="135">
        <v>204.13800000000001</v>
      </c>
      <c r="E12" s="135">
        <v>282.15800000000002</v>
      </c>
      <c r="F12" s="135">
        <v>346.20400000000001</v>
      </c>
      <c r="G12" s="135">
        <v>458.71199999999999</v>
      </c>
      <c r="H12" s="135">
        <v>626.39599999999996</v>
      </c>
      <c r="I12" s="135">
        <v>729.75800000000004</v>
      </c>
      <c r="J12" s="135">
        <v>762.26</v>
      </c>
      <c r="K12" s="135">
        <v>763.33600000000001</v>
      </c>
      <c r="L12" s="135">
        <v>794.58199999999999</v>
      </c>
      <c r="M12" s="135">
        <v>696.95</v>
      </c>
      <c r="N12" s="135">
        <v>640.76700000000005</v>
      </c>
      <c r="O12" s="135">
        <v>605.67200000000003</v>
      </c>
      <c r="P12" s="135">
        <v>556.20399999999995</v>
      </c>
      <c r="Q12" s="135">
        <v>534.74099999999999</v>
      </c>
      <c r="R12" s="135">
        <v>502.62799999999999</v>
      </c>
      <c r="S12" s="135">
        <v>457.73</v>
      </c>
      <c r="T12" s="135">
        <v>442.83199999999999</v>
      </c>
      <c r="U12" s="135">
        <v>409.63600000000002</v>
      </c>
      <c r="V12" s="135">
        <v>423.08300000000003</v>
      </c>
    </row>
    <row r="13" spans="1:22">
      <c r="A13" s="129"/>
      <c r="B13" s="127" t="s">
        <v>44</v>
      </c>
      <c r="C13" s="127"/>
      <c r="D13" s="135">
        <v>120.203</v>
      </c>
      <c r="E13" s="135">
        <v>108.07899999999999</v>
      </c>
      <c r="F13" s="135">
        <v>116.996</v>
      </c>
      <c r="G13" s="135">
        <v>140.684</v>
      </c>
      <c r="H13" s="135">
        <v>164.952</v>
      </c>
      <c r="I13" s="135">
        <v>191.77199999999999</v>
      </c>
      <c r="J13" s="135">
        <v>219.28899999999999</v>
      </c>
      <c r="K13" s="135">
        <v>246.64</v>
      </c>
      <c r="L13" s="135">
        <v>279.35399999999998</v>
      </c>
      <c r="M13" s="135">
        <v>291.89800000000002</v>
      </c>
      <c r="N13" s="135">
        <v>253.11799999999999</v>
      </c>
      <c r="O13" s="135">
        <v>279.13099999999997</v>
      </c>
      <c r="P13" s="135">
        <v>310.62</v>
      </c>
      <c r="Q13" s="135">
        <v>332.19200000000001</v>
      </c>
      <c r="R13" s="135">
        <v>354.94499999999999</v>
      </c>
      <c r="S13" s="135">
        <v>359.94799999999998</v>
      </c>
      <c r="T13" s="135">
        <v>351.82499999999999</v>
      </c>
      <c r="U13" s="135">
        <v>364.65800000000002</v>
      </c>
      <c r="V13" s="135">
        <v>384.63499999999999</v>
      </c>
    </row>
    <row r="14" spans="1:22">
      <c r="A14" s="129"/>
      <c r="B14" s="130" t="s">
        <v>12</v>
      </c>
      <c r="C14" s="127"/>
      <c r="D14" s="135">
        <f>D15-SUM(D5:D13)</f>
        <v>1091.4969999999998</v>
      </c>
      <c r="E14" s="135">
        <f t="shared" ref="E14:V14" si="0">E15-SUM(E5:E13)</f>
        <v>1228.8649999999998</v>
      </c>
      <c r="F14" s="135">
        <f t="shared" si="0"/>
        <v>1233.886</v>
      </c>
      <c r="G14" s="135">
        <f t="shared" si="0"/>
        <v>1291.7219999999998</v>
      </c>
      <c r="H14" s="135">
        <f t="shared" si="0"/>
        <v>1332.8829999999998</v>
      </c>
      <c r="I14" s="135">
        <f t="shared" si="0"/>
        <v>1415.5890000000009</v>
      </c>
      <c r="J14" s="135">
        <f t="shared" si="0"/>
        <v>1663.2869999999994</v>
      </c>
      <c r="K14" s="135">
        <f t="shared" si="0"/>
        <v>1799.7579999999989</v>
      </c>
      <c r="L14" s="135">
        <f t="shared" si="0"/>
        <v>1964.6379999999981</v>
      </c>
      <c r="M14" s="135">
        <f t="shared" si="0"/>
        <v>2103.4219999999996</v>
      </c>
      <c r="N14" s="135">
        <f t="shared" si="0"/>
        <v>1934.6430000000009</v>
      </c>
      <c r="O14" s="135">
        <f t="shared" si="0"/>
        <v>2207.8259999999982</v>
      </c>
      <c r="P14" s="135">
        <f t="shared" si="0"/>
        <v>2464.0920000000006</v>
      </c>
      <c r="Q14" s="135">
        <f t="shared" si="0"/>
        <v>2679.8669999999993</v>
      </c>
      <c r="R14" s="135">
        <f t="shared" si="0"/>
        <v>2634.1540000000005</v>
      </c>
      <c r="S14" s="135">
        <f t="shared" si="0"/>
        <v>2593.1750000000011</v>
      </c>
      <c r="T14" s="135">
        <f t="shared" si="0"/>
        <v>2766.7139999999981</v>
      </c>
      <c r="U14" s="135">
        <f t="shared" si="0"/>
        <v>2947.0169999999998</v>
      </c>
      <c r="V14" s="135">
        <f t="shared" si="0"/>
        <v>3025.8009999999995</v>
      </c>
    </row>
    <row r="15" spans="1:22">
      <c r="A15" s="129"/>
      <c r="B15" s="131" t="s">
        <v>29</v>
      </c>
      <c r="C15" s="131"/>
      <c r="D15" s="157">
        <v>4411.8419999999996</v>
      </c>
      <c r="E15" s="157">
        <v>4815.9049999999997</v>
      </c>
      <c r="F15" s="157">
        <v>5101.2969999999996</v>
      </c>
      <c r="G15" s="157">
        <v>5794.6809999999996</v>
      </c>
      <c r="H15" s="157">
        <v>6597.5</v>
      </c>
      <c r="I15" s="157">
        <v>7024.2640000000001</v>
      </c>
      <c r="J15" s="157">
        <v>7887.4939999999997</v>
      </c>
      <c r="K15" s="157">
        <v>9212.1229999999996</v>
      </c>
      <c r="L15" s="157">
        <v>9912.7289999999994</v>
      </c>
      <c r="M15" s="157">
        <v>9832.884</v>
      </c>
      <c r="N15" s="157">
        <v>8720.9500000000007</v>
      </c>
      <c r="O15" s="157">
        <v>9262.8349999999991</v>
      </c>
      <c r="P15" s="157">
        <v>10142.853999999999</v>
      </c>
      <c r="Q15" s="157">
        <v>10858.462</v>
      </c>
      <c r="R15" s="157">
        <v>11247.584999999999</v>
      </c>
      <c r="S15" s="157">
        <v>11964.048000000001</v>
      </c>
      <c r="T15" s="157">
        <v>12785.681</v>
      </c>
      <c r="U15" s="157">
        <v>13492.880999999999</v>
      </c>
      <c r="V15" s="157">
        <v>14382.933999999999</v>
      </c>
    </row>
    <row r="16" spans="1:22">
      <c r="A16" s="129"/>
      <c r="B16" s="132" t="s">
        <v>223</v>
      </c>
      <c r="C16" s="133" t="s">
        <v>499</v>
      </c>
      <c r="D16" s="158">
        <v>2965.9050000000002</v>
      </c>
      <c r="E16" s="158">
        <v>3374.8359999999998</v>
      </c>
      <c r="F16" s="158">
        <v>3691.7510000000002</v>
      </c>
      <c r="G16" s="158">
        <v>3971.6390000000001</v>
      </c>
      <c r="H16" s="158">
        <v>4196.375</v>
      </c>
      <c r="I16" s="158">
        <v>4377.6840000000002</v>
      </c>
      <c r="J16" s="158">
        <v>4779.0709999999999</v>
      </c>
      <c r="K16" s="158">
        <v>5452.1859999999997</v>
      </c>
      <c r="L16" s="158">
        <v>5595.6080000000002</v>
      </c>
      <c r="M16" s="158">
        <v>5430.7340000000004</v>
      </c>
      <c r="N16" s="158">
        <v>5077.6970000000001</v>
      </c>
      <c r="O16" s="158">
        <v>5337.7030000000004</v>
      </c>
      <c r="P16" s="158">
        <v>5552.8440000000001</v>
      </c>
      <c r="Q16" s="158">
        <v>5978.4470000000001</v>
      </c>
      <c r="R16" s="158">
        <v>5932.6329999999998</v>
      </c>
      <c r="S16" s="158">
        <v>6211.384</v>
      </c>
      <c r="T16" s="158">
        <v>6702.7330000000002</v>
      </c>
      <c r="U16" s="158">
        <v>7159.5959999999995</v>
      </c>
      <c r="V16" s="158">
        <v>7530.6369999999997</v>
      </c>
    </row>
    <row r="17" spans="1:22">
      <c r="A17" s="147" t="s">
        <v>500</v>
      </c>
      <c r="B17" s="127"/>
      <c r="C17" s="128"/>
      <c r="D17" s="137"/>
      <c r="E17" s="137"/>
      <c r="F17" s="137"/>
      <c r="G17" s="137"/>
      <c r="H17" s="137"/>
      <c r="I17" s="138"/>
      <c r="J17" s="137"/>
      <c r="K17" s="137"/>
      <c r="L17" s="137"/>
      <c r="M17" s="137"/>
      <c r="N17" s="136"/>
      <c r="O17" s="136"/>
      <c r="P17" s="136"/>
      <c r="Q17" s="136"/>
      <c r="R17" s="136"/>
      <c r="S17" s="136"/>
      <c r="T17" s="136"/>
      <c r="U17" s="136"/>
      <c r="V17" s="136"/>
    </row>
    <row r="18" spans="1:22">
      <c r="A18" s="129"/>
      <c r="B18" s="127" t="s">
        <v>231</v>
      </c>
      <c r="C18" s="128"/>
      <c r="D18" s="135">
        <v>544.89200000000005</v>
      </c>
      <c r="E18" s="135">
        <v>583.06399999999996</v>
      </c>
      <c r="F18" s="135">
        <v>628.92200000000003</v>
      </c>
      <c r="G18" s="135">
        <v>775.47199999999998</v>
      </c>
      <c r="H18" s="135">
        <v>925.63199999999995</v>
      </c>
      <c r="I18" s="135">
        <v>967.4</v>
      </c>
      <c r="J18" s="135">
        <v>1075.039</v>
      </c>
      <c r="K18" s="135">
        <v>1172.1469999999999</v>
      </c>
      <c r="L18" s="135">
        <v>1283.443</v>
      </c>
      <c r="M18" s="135">
        <v>1307.1030000000001</v>
      </c>
      <c r="N18" s="135">
        <v>1194.923</v>
      </c>
      <c r="O18" s="135">
        <v>1277.24</v>
      </c>
      <c r="P18" s="135">
        <v>1512.877</v>
      </c>
      <c r="Q18" s="135">
        <v>1497.201</v>
      </c>
      <c r="R18" s="135">
        <v>1633.6590000000001</v>
      </c>
      <c r="S18" s="135">
        <v>1730.0329999999999</v>
      </c>
      <c r="T18" s="135">
        <v>1729.5260000000001</v>
      </c>
      <c r="U18" s="135">
        <v>1841.279</v>
      </c>
      <c r="V18" s="135">
        <v>1912.741</v>
      </c>
    </row>
    <row r="19" spans="1:22">
      <c r="A19" s="129"/>
      <c r="B19" s="127" t="s">
        <v>234</v>
      </c>
      <c r="C19" s="128"/>
      <c r="D19" s="135">
        <v>1007.761</v>
      </c>
      <c r="E19" s="135">
        <v>897.16</v>
      </c>
      <c r="F19" s="135">
        <v>811.25599999999997</v>
      </c>
      <c r="G19" s="135">
        <v>913.66800000000001</v>
      </c>
      <c r="H19" s="135">
        <v>1121.6959999999999</v>
      </c>
      <c r="I19" s="135">
        <v>1025.193</v>
      </c>
      <c r="J19" s="135">
        <v>1087.519</v>
      </c>
      <c r="K19" s="135">
        <v>1290.7</v>
      </c>
      <c r="L19" s="135">
        <v>1434.24</v>
      </c>
      <c r="M19" s="135">
        <v>1415.365</v>
      </c>
      <c r="N19" s="135">
        <v>968.43899999999996</v>
      </c>
      <c r="O19" s="135">
        <v>991.63599999999997</v>
      </c>
      <c r="P19" s="135">
        <v>1229.809</v>
      </c>
      <c r="Q19" s="135">
        <v>1346.9110000000001</v>
      </c>
      <c r="R19" s="135">
        <v>1406.3879999999999</v>
      </c>
      <c r="S19" s="135">
        <v>1471.1679999999999</v>
      </c>
      <c r="T19" s="135">
        <v>1532.664</v>
      </c>
      <c r="U19" s="135">
        <v>1582.047</v>
      </c>
      <c r="V19" s="135">
        <v>1824.971</v>
      </c>
    </row>
    <row r="20" spans="1:22">
      <c r="A20" s="129"/>
      <c r="B20" s="127" t="s">
        <v>232</v>
      </c>
      <c r="C20" s="128"/>
      <c r="D20" s="135">
        <v>12.077999999999999</v>
      </c>
      <c r="E20" s="135">
        <v>17.477</v>
      </c>
      <c r="F20" s="135">
        <v>20.689</v>
      </c>
      <c r="G20" s="135">
        <v>30.399000000000001</v>
      </c>
      <c r="H20" s="135">
        <v>43.427999999999997</v>
      </c>
      <c r="I20" s="135">
        <v>60.994999999999997</v>
      </c>
      <c r="J20" s="135">
        <v>93.861000000000004</v>
      </c>
      <c r="K20" s="135">
        <v>103.45</v>
      </c>
      <c r="L20" s="135">
        <v>145.48400000000001</v>
      </c>
      <c r="M20" s="135">
        <v>145.49</v>
      </c>
      <c r="N20" s="135">
        <v>152.57599999999999</v>
      </c>
      <c r="O20" s="135">
        <v>197.52199999999999</v>
      </c>
      <c r="P20" s="135">
        <v>199.66900000000001</v>
      </c>
      <c r="Q20" s="135">
        <v>248.614</v>
      </c>
      <c r="R20" s="135">
        <v>281.928</v>
      </c>
      <c r="S20" s="135">
        <v>327.83499999999998</v>
      </c>
      <c r="T20" s="135">
        <v>360.99099999999999</v>
      </c>
      <c r="U20" s="135">
        <v>400.69900000000001</v>
      </c>
      <c r="V20" s="135">
        <v>423.62299999999999</v>
      </c>
    </row>
    <row r="21" spans="1:22">
      <c r="A21" s="129"/>
      <c r="B21" s="127" t="s">
        <v>233</v>
      </c>
      <c r="C21" s="128"/>
      <c r="D21" s="135">
        <v>203.58199999999999</v>
      </c>
      <c r="E21" s="135">
        <v>281.14699999999999</v>
      </c>
      <c r="F21" s="135">
        <v>345.32900000000001</v>
      </c>
      <c r="G21" s="135">
        <v>457.827</v>
      </c>
      <c r="H21" s="135">
        <v>625.55399999999997</v>
      </c>
      <c r="I21" s="135">
        <v>727.94899999999996</v>
      </c>
      <c r="J21" s="135">
        <v>760.71199999999999</v>
      </c>
      <c r="K21" s="135">
        <v>761.28399999999999</v>
      </c>
      <c r="L21" s="135">
        <v>791.66499999999996</v>
      </c>
      <c r="M21" s="135">
        <v>693.60900000000004</v>
      </c>
      <c r="N21" s="135">
        <v>638.49800000000005</v>
      </c>
      <c r="O21" s="135">
        <v>603.37900000000002</v>
      </c>
      <c r="P21" s="135">
        <v>553.60799999999995</v>
      </c>
      <c r="Q21" s="135">
        <v>530.36199999999997</v>
      </c>
      <c r="R21" s="135">
        <v>496.75099999999998</v>
      </c>
      <c r="S21" s="135">
        <v>448.11700000000002</v>
      </c>
      <c r="T21" s="135">
        <v>428.197</v>
      </c>
      <c r="U21" s="135">
        <v>390.70699999999999</v>
      </c>
      <c r="V21" s="135">
        <v>404.57400000000001</v>
      </c>
    </row>
    <row r="22" spans="1:22">
      <c r="A22" s="129"/>
      <c r="B22" s="127" t="s">
        <v>44</v>
      </c>
      <c r="C22" s="128"/>
      <c r="D22" s="135">
        <v>116.99299999999999</v>
      </c>
      <c r="E22" s="135">
        <v>102.804</v>
      </c>
      <c r="F22" s="135">
        <v>109.646</v>
      </c>
      <c r="G22" s="135">
        <v>131.57599999999999</v>
      </c>
      <c r="H22" s="135">
        <v>155.251</v>
      </c>
      <c r="I22" s="135">
        <v>182.887</v>
      </c>
      <c r="J22" s="135">
        <v>207.863</v>
      </c>
      <c r="K22" s="135">
        <v>234.09</v>
      </c>
      <c r="L22" s="135">
        <v>267.22000000000003</v>
      </c>
      <c r="M22" s="135">
        <v>280.73599999999999</v>
      </c>
      <c r="N22" s="135">
        <v>243.16499999999999</v>
      </c>
      <c r="O22" s="135">
        <v>266.95400000000001</v>
      </c>
      <c r="P22" s="135">
        <v>299.00799999999998</v>
      </c>
      <c r="Q22" s="135">
        <v>319.61500000000001</v>
      </c>
      <c r="R22" s="135">
        <v>339.56400000000002</v>
      </c>
      <c r="S22" s="135">
        <v>341.24599999999998</v>
      </c>
      <c r="T22" s="135">
        <v>332.53800000000001</v>
      </c>
      <c r="U22" s="135">
        <v>341.791</v>
      </c>
      <c r="V22" s="135">
        <v>356.98899999999998</v>
      </c>
    </row>
    <row r="23" spans="1:22">
      <c r="A23" s="129"/>
      <c r="B23" s="127" t="s">
        <v>15</v>
      </c>
      <c r="C23" s="128"/>
      <c r="D23" s="135">
        <v>21.596</v>
      </c>
      <c r="E23" s="135">
        <v>32.418999999999997</v>
      </c>
      <c r="F23" s="135">
        <v>36.284999999999997</v>
      </c>
      <c r="G23" s="135">
        <v>34.737000000000002</v>
      </c>
      <c r="H23" s="135">
        <v>37.231000000000002</v>
      </c>
      <c r="I23" s="135">
        <v>47.161000000000001</v>
      </c>
      <c r="J23" s="135">
        <v>66.697000000000003</v>
      </c>
      <c r="K23" s="135">
        <v>91.923000000000002</v>
      </c>
      <c r="L23" s="135">
        <v>131.684</v>
      </c>
      <c r="M23" s="135">
        <v>183.38</v>
      </c>
      <c r="N23" s="135">
        <v>215.40299999999999</v>
      </c>
      <c r="O23" s="135">
        <v>269.63299999999998</v>
      </c>
      <c r="P23" s="135">
        <v>340.84199999999998</v>
      </c>
      <c r="Q23" s="135">
        <v>402.52</v>
      </c>
      <c r="R23" s="135">
        <v>377.99</v>
      </c>
      <c r="S23" s="135">
        <v>351.50700000000001</v>
      </c>
      <c r="T23" s="135">
        <v>340.59899999999999</v>
      </c>
      <c r="U23" s="135">
        <v>324.11599999999999</v>
      </c>
      <c r="V23" s="135">
        <v>304.16199999999998</v>
      </c>
    </row>
    <row r="24" spans="1:22">
      <c r="A24" s="129"/>
      <c r="B24" s="127" t="s">
        <v>46</v>
      </c>
      <c r="C24" s="128"/>
      <c r="D24" s="135">
        <v>116.56399999999999</v>
      </c>
      <c r="E24" s="135">
        <v>134.27500000000001</v>
      </c>
      <c r="F24" s="135">
        <v>137.40299999999999</v>
      </c>
      <c r="G24" s="135">
        <v>136.93</v>
      </c>
      <c r="H24" s="135">
        <v>138.32499999999999</v>
      </c>
      <c r="I24" s="135">
        <v>149.55600000000001</v>
      </c>
      <c r="J24" s="135">
        <v>162.72800000000001</v>
      </c>
      <c r="K24" s="135">
        <v>167.03</v>
      </c>
      <c r="L24" s="135">
        <v>207.018</v>
      </c>
      <c r="M24" s="135">
        <v>223.791</v>
      </c>
      <c r="N24" s="135">
        <v>272.18200000000002</v>
      </c>
      <c r="O24" s="135">
        <v>274.39100000000002</v>
      </c>
      <c r="P24" s="135">
        <v>293.64600000000002</v>
      </c>
      <c r="Q24" s="135">
        <v>343.35899999999998</v>
      </c>
      <c r="R24" s="135">
        <v>320.54899999999998</v>
      </c>
      <c r="S24" s="135">
        <v>297.53899999999999</v>
      </c>
      <c r="T24" s="135">
        <v>285.44099999999997</v>
      </c>
      <c r="U24" s="135">
        <v>286.64499999999998</v>
      </c>
      <c r="V24" s="135">
        <v>282.10599999999999</v>
      </c>
    </row>
    <row r="25" spans="1:22">
      <c r="A25" s="129"/>
      <c r="B25" s="130" t="s">
        <v>12</v>
      </c>
      <c r="C25" s="127"/>
      <c r="D25" s="135">
        <f>D26-SUM(D18:D24)</f>
        <v>145.25199999999973</v>
      </c>
      <c r="E25" s="135">
        <v>203.95400000000001</v>
      </c>
      <c r="F25" s="135">
        <v>221.71699999999964</v>
      </c>
      <c r="G25" s="135">
        <v>254.78699999999981</v>
      </c>
      <c r="H25" s="135">
        <v>259.20600000000013</v>
      </c>
      <c r="I25" s="135">
        <v>277.87</v>
      </c>
      <c r="J25" s="135">
        <v>336.31099999999924</v>
      </c>
      <c r="K25" s="135">
        <v>353.46100000000024</v>
      </c>
      <c r="L25" s="135">
        <v>387.7489999999998</v>
      </c>
      <c r="M25" s="135">
        <v>397.15999999999985</v>
      </c>
      <c r="N25" s="135">
        <v>345.02499999999964</v>
      </c>
      <c r="O25" s="135">
        <v>412.24199999999973</v>
      </c>
      <c r="P25" s="135">
        <v>459.2</v>
      </c>
      <c r="Q25" s="135">
        <v>445.05500000000001</v>
      </c>
      <c r="R25" s="135">
        <v>472.21899999999999</v>
      </c>
      <c r="S25" s="135">
        <v>477.07100000000003</v>
      </c>
      <c r="T25" s="135">
        <v>508.80599999999998</v>
      </c>
      <c r="U25" s="135">
        <v>524.96699999999998</v>
      </c>
      <c r="V25" s="135">
        <v>541.12800000000004</v>
      </c>
    </row>
    <row r="26" spans="1:22">
      <c r="A26" s="129"/>
      <c r="B26" s="131" t="s">
        <v>29</v>
      </c>
      <c r="C26" s="131"/>
      <c r="D26" s="157">
        <v>2168.7179999999998</v>
      </c>
      <c r="E26" s="157">
        <v>2186.3969999999999</v>
      </c>
      <c r="F26" s="157">
        <v>2226.6239999999998</v>
      </c>
      <c r="G26" s="157">
        <v>2646.1959999999999</v>
      </c>
      <c r="H26" s="157">
        <v>3239.8180000000002</v>
      </c>
      <c r="I26" s="157">
        <v>3382.2910000000002</v>
      </c>
      <c r="J26" s="157">
        <v>3722.4960000000001</v>
      </c>
      <c r="K26" s="157">
        <v>4112.2820000000002</v>
      </c>
      <c r="L26" s="157">
        <v>4591.4040000000005</v>
      </c>
      <c r="M26" s="157">
        <v>4580.3720000000003</v>
      </c>
      <c r="N26" s="157">
        <v>3971.614</v>
      </c>
      <c r="O26" s="157">
        <v>4223.4189999999999</v>
      </c>
      <c r="P26" s="157">
        <v>4792.7879999999996</v>
      </c>
      <c r="Q26" s="157">
        <v>5039.9120000000003</v>
      </c>
      <c r="R26" s="157">
        <v>5227.4340000000002</v>
      </c>
      <c r="S26" s="157">
        <v>5341.3779999999997</v>
      </c>
      <c r="T26" s="157">
        <v>5384.6109999999999</v>
      </c>
      <c r="U26" s="157">
        <v>5548.6270000000004</v>
      </c>
      <c r="V26" s="157">
        <v>5923.8230000000003</v>
      </c>
    </row>
    <row r="27" spans="1:22">
      <c r="A27" s="129"/>
      <c r="B27" s="132" t="s">
        <v>223</v>
      </c>
      <c r="C27" s="133" t="s">
        <v>236</v>
      </c>
      <c r="D27" s="158">
        <v>407.13120000000004</v>
      </c>
      <c r="E27" s="158">
        <v>448.42559999999997</v>
      </c>
      <c r="F27" s="158">
        <v>476.74869999999999</v>
      </c>
      <c r="G27" s="158">
        <v>554.68009999999992</v>
      </c>
      <c r="H27" s="158">
        <v>610.40030000000002</v>
      </c>
      <c r="I27" s="158">
        <v>643.25919999999996</v>
      </c>
      <c r="J27" s="158">
        <v>713.28359999999998</v>
      </c>
      <c r="K27" s="158">
        <v>780.63</v>
      </c>
      <c r="L27" s="158">
        <v>845.57380000000001</v>
      </c>
      <c r="M27" s="158">
        <v>832.96140000000003</v>
      </c>
      <c r="N27" s="158">
        <v>930.38330000000008</v>
      </c>
      <c r="O27" s="158">
        <v>940.90260000000001</v>
      </c>
      <c r="P27" s="158">
        <v>1018.8630000000001</v>
      </c>
      <c r="Q27" s="158">
        <v>1172.1099999999999</v>
      </c>
      <c r="R27" s="158">
        <v>1102.1780000000001</v>
      </c>
      <c r="S27" s="158">
        <v>1081.761</v>
      </c>
      <c r="T27" s="158">
        <v>1111.2550000000001</v>
      </c>
      <c r="U27" s="158">
        <v>1122.1420000000001</v>
      </c>
      <c r="V27" s="158">
        <v>1214.7529999999999</v>
      </c>
    </row>
    <row r="28" spans="1:22">
      <c r="A28" s="105" t="s">
        <v>87</v>
      </c>
      <c r="B28" s="127"/>
      <c r="C28" s="32"/>
      <c r="D28" s="135"/>
      <c r="E28" s="135"/>
      <c r="F28" s="135"/>
      <c r="G28" s="135"/>
      <c r="H28" s="135"/>
      <c r="I28" s="135"/>
      <c r="J28" s="135"/>
      <c r="K28" s="135"/>
      <c r="L28" s="135"/>
      <c r="M28" s="135"/>
      <c r="N28" s="136"/>
      <c r="O28" s="136"/>
      <c r="P28" s="136"/>
      <c r="Q28" s="136"/>
      <c r="R28" s="136"/>
      <c r="S28" s="136"/>
      <c r="T28" s="136"/>
      <c r="U28" s="136"/>
      <c r="V28" s="136"/>
    </row>
    <row r="29" spans="1:22">
      <c r="A29" s="134"/>
      <c r="B29" s="127" t="s">
        <v>9</v>
      </c>
      <c r="C29" s="32"/>
      <c r="D29" s="135">
        <v>650.42999999999995</v>
      </c>
      <c r="E29" s="135">
        <v>756.351</v>
      </c>
      <c r="F29" s="135">
        <v>877.63099999999997</v>
      </c>
      <c r="G29" s="135">
        <v>1003.134</v>
      </c>
      <c r="H29" s="135">
        <v>1067.9860000000001</v>
      </c>
      <c r="I29" s="135">
        <v>1163.3230000000001</v>
      </c>
      <c r="J29" s="135">
        <v>1340.502</v>
      </c>
      <c r="K29" s="135">
        <v>1600.4110000000001</v>
      </c>
      <c r="L29" s="135">
        <v>1593.03</v>
      </c>
      <c r="M29" s="135">
        <v>1566.9690000000001</v>
      </c>
      <c r="N29" s="135">
        <v>1519.896</v>
      </c>
      <c r="O29" s="135">
        <v>1591.261</v>
      </c>
      <c r="P29" s="135">
        <v>1676.85</v>
      </c>
      <c r="Q29" s="135">
        <v>1818.7070000000001</v>
      </c>
      <c r="R29" s="135">
        <v>1917.3579999999999</v>
      </c>
      <c r="S29" s="135">
        <v>2450.8919999999998</v>
      </c>
      <c r="T29" s="135">
        <v>2722.9270000000001</v>
      </c>
      <c r="U29" s="135">
        <v>3094.2040000000002</v>
      </c>
      <c r="V29" s="135">
        <v>3315.9079999999999</v>
      </c>
    </row>
    <row r="30" spans="1:22">
      <c r="A30" s="134"/>
      <c r="B30" s="127" t="s">
        <v>43</v>
      </c>
      <c r="C30" s="32"/>
      <c r="D30" s="135">
        <v>625.13699999999994</v>
      </c>
      <c r="E30" s="135">
        <v>731.61</v>
      </c>
      <c r="F30" s="135">
        <v>783.03700000000003</v>
      </c>
      <c r="G30" s="135">
        <v>879.49199999999996</v>
      </c>
      <c r="H30" s="135">
        <v>897.24599999999998</v>
      </c>
      <c r="I30" s="135">
        <v>888.95500000000004</v>
      </c>
      <c r="J30" s="135">
        <v>926.93600000000004</v>
      </c>
      <c r="K30" s="135">
        <v>1074.394</v>
      </c>
      <c r="L30" s="135">
        <v>1044.3969999999999</v>
      </c>
      <c r="M30" s="135">
        <v>1055.0650000000001</v>
      </c>
      <c r="N30" s="135">
        <v>957.27499999999998</v>
      </c>
      <c r="O30" s="135">
        <v>945.94600000000003</v>
      </c>
      <c r="P30" s="135">
        <v>862.745</v>
      </c>
      <c r="Q30" s="135">
        <v>878.68100000000004</v>
      </c>
      <c r="R30" s="135">
        <v>844.02200000000005</v>
      </c>
      <c r="S30" s="135">
        <v>783.37699999999995</v>
      </c>
      <c r="T30" s="135">
        <v>830.15300000000002</v>
      </c>
      <c r="U30" s="135">
        <v>784.53200000000004</v>
      </c>
      <c r="V30" s="135">
        <v>785.35699999999997</v>
      </c>
    </row>
    <row r="31" spans="1:22">
      <c r="A31" s="134"/>
      <c r="B31" s="127" t="s">
        <v>241</v>
      </c>
      <c r="C31" s="32"/>
      <c r="D31" s="135">
        <v>6.9189999999999996</v>
      </c>
      <c r="E31" s="135">
        <v>8.6300000000000008</v>
      </c>
      <c r="F31" s="135">
        <v>14.673</v>
      </c>
      <c r="G31" s="135">
        <v>16.407</v>
      </c>
      <c r="H31" s="135">
        <v>25.385000000000002</v>
      </c>
      <c r="I31" s="135">
        <v>32.396999999999998</v>
      </c>
      <c r="J31" s="135">
        <v>47.106000000000002</v>
      </c>
      <c r="K31" s="135">
        <v>69.06</v>
      </c>
      <c r="L31" s="135">
        <v>133.54400000000001</v>
      </c>
      <c r="M31" s="135">
        <v>145.95699999999999</v>
      </c>
      <c r="N31" s="135">
        <v>121.337</v>
      </c>
      <c r="O31" s="135">
        <v>162.80099999999999</v>
      </c>
      <c r="P31" s="135">
        <v>209.67599999999999</v>
      </c>
      <c r="Q31" s="135">
        <v>233.67400000000001</v>
      </c>
      <c r="R31" s="135">
        <v>238.19300000000001</v>
      </c>
      <c r="S31" s="135">
        <v>306.536</v>
      </c>
      <c r="T31" s="135">
        <v>369.54399999999998</v>
      </c>
      <c r="U31" s="135">
        <v>328.09300000000002</v>
      </c>
      <c r="V31" s="135">
        <v>300.16000000000003</v>
      </c>
    </row>
    <row r="32" spans="1:22">
      <c r="A32" s="134"/>
      <c r="B32" s="127" t="s">
        <v>42</v>
      </c>
      <c r="C32" s="32"/>
      <c r="D32" s="135">
        <v>85.694000000000003</v>
      </c>
      <c r="E32" s="135">
        <v>101.14</v>
      </c>
      <c r="F32" s="135">
        <v>65.137</v>
      </c>
      <c r="G32" s="135">
        <v>77.997</v>
      </c>
      <c r="H32" s="135">
        <v>96.507000000000005</v>
      </c>
      <c r="I32" s="135">
        <v>79.263000000000005</v>
      </c>
      <c r="J32" s="135">
        <v>131.88300000000001</v>
      </c>
      <c r="K32" s="135">
        <v>141.09899999999999</v>
      </c>
      <c r="L32" s="135">
        <v>133.822</v>
      </c>
      <c r="M32" s="135">
        <v>156.97999999999999</v>
      </c>
      <c r="N32" s="135">
        <v>144.31200000000001</v>
      </c>
      <c r="O32" s="135">
        <v>137.33500000000001</v>
      </c>
      <c r="P32" s="135">
        <v>164.34700000000001</v>
      </c>
      <c r="Q32" s="135">
        <v>166.989</v>
      </c>
      <c r="R32" s="135">
        <v>170.53200000000001</v>
      </c>
      <c r="S32" s="135">
        <v>131.143</v>
      </c>
      <c r="T32" s="135">
        <v>184.67099999999999</v>
      </c>
      <c r="U32" s="135">
        <v>211.49199999999999</v>
      </c>
      <c r="V32" s="135">
        <v>191.94800000000001</v>
      </c>
    </row>
    <row r="33" spans="1:22">
      <c r="A33" s="134"/>
      <c r="B33" s="127" t="s">
        <v>237</v>
      </c>
      <c r="C33" s="32"/>
      <c r="D33" s="135">
        <v>136.83500000000001</v>
      </c>
      <c r="E33" s="135">
        <v>141.49700000000001</v>
      </c>
      <c r="F33" s="135">
        <v>147.119</v>
      </c>
      <c r="G33" s="135">
        <v>152.96799999999999</v>
      </c>
      <c r="H33" s="135">
        <v>150.982</v>
      </c>
      <c r="I33" s="135">
        <v>145.72499999999999</v>
      </c>
      <c r="J33" s="135">
        <v>145.41</v>
      </c>
      <c r="K33" s="135">
        <v>139.95099999999999</v>
      </c>
      <c r="L33" s="135">
        <v>140.04599999999999</v>
      </c>
      <c r="M33" s="135">
        <v>135.899</v>
      </c>
      <c r="N33" s="135">
        <v>127.812</v>
      </c>
      <c r="O33" s="135">
        <v>148.77600000000001</v>
      </c>
      <c r="P33" s="135">
        <v>147.58099999999999</v>
      </c>
      <c r="Q33" s="135">
        <v>112.387</v>
      </c>
      <c r="R33" s="135">
        <v>99.501999999999995</v>
      </c>
      <c r="S33" s="135">
        <v>83.15</v>
      </c>
      <c r="T33" s="135">
        <v>81.448999999999998</v>
      </c>
      <c r="U33" s="135">
        <v>121.062</v>
      </c>
      <c r="V33" s="135">
        <v>169.482</v>
      </c>
    </row>
    <row r="34" spans="1:22">
      <c r="A34" s="134"/>
      <c r="B34" s="127" t="s">
        <v>2</v>
      </c>
      <c r="C34" s="32"/>
      <c r="D34" s="135">
        <v>179.04499999999999</v>
      </c>
      <c r="E34" s="135">
        <v>207.77500000000001</v>
      </c>
      <c r="F34" s="135">
        <v>228.10300000000001</v>
      </c>
      <c r="G34" s="135">
        <v>207.46199999999999</v>
      </c>
      <c r="H34" s="135">
        <v>223.154</v>
      </c>
      <c r="I34" s="135">
        <v>216.14099999999999</v>
      </c>
      <c r="J34" s="135">
        <v>231.607</v>
      </c>
      <c r="K34" s="135">
        <v>275.09199999999998</v>
      </c>
      <c r="L34" s="135">
        <v>281.97899999999998</v>
      </c>
      <c r="M34" s="135">
        <v>294.58999999999997</v>
      </c>
      <c r="N34" s="135">
        <v>190.56399999999999</v>
      </c>
      <c r="O34" s="135">
        <v>213.04599999999999</v>
      </c>
      <c r="P34" s="135">
        <v>195.846</v>
      </c>
      <c r="Q34" s="135">
        <v>182.928</v>
      </c>
      <c r="R34" s="135">
        <v>175.71</v>
      </c>
      <c r="S34" s="135">
        <v>153.63</v>
      </c>
      <c r="T34" s="135">
        <v>138.941</v>
      </c>
      <c r="U34" s="135">
        <v>106.28100000000001</v>
      </c>
      <c r="V34" s="135">
        <v>109.86499999999999</v>
      </c>
    </row>
    <row r="35" spans="1:22">
      <c r="A35" s="134"/>
      <c r="B35" s="127" t="s">
        <v>16</v>
      </c>
      <c r="C35" s="32"/>
      <c r="D35" s="135">
        <v>108.288</v>
      </c>
      <c r="E35" s="135">
        <v>120.16200000000001</v>
      </c>
      <c r="F35" s="135">
        <v>118.473</v>
      </c>
      <c r="G35" s="135">
        <v>114.82</v>
      </c>
      <c r="H35" s="135">
        <v>94.227999999999994</v>
      </c>
      <c r="I35" s="135">
        <v>117.774</v>
      </c>
      <c r="J35" s="135">
        <v>123.38800000000001</v>
      </c>
      <c r="K35" s="135">
        <v>123.148</v>
      </c>
      <c r="L35" s="135">
        <v>122.74</v>
      </c>
      <c r="M35" s="135">
        <v>123.116</v>
      </c>
      <c r="N35" s="135">
        <v>109.12</v>
      </c>
      <c r="O35" s="135">
        <v>127.69</v>
      </c>
      <c r="P35" s="135">
        <v>124.705</v>
      </c>
      <c r="Q35" s="135">
        <v>124.688</v>
      </c>
      <c r="R35" s="135">
        <v>117.919</v>
      </c>
      <c r="S35" s="135">
        <v>91.498999999999995</v>
      </c>
      <c r="T35" s="135">
        <v>83.89</v>
      </c>
      <c r="U35" s="135">
        <v>60.74</v>
      </c>
      <c r="V35" s="135">
        <v>46.198999999999998</v>
      </c>
    </row>
    <row r="36" spans="1:22">
      <c r="A36" s="134"/>
      <c r="B36" s="130" t="s">
        <v>12</v>
      </c>
      <c r="C36" s="127"/>
      <c r="D36" s="135">
        <f>D37-SUM(D29:D35)</f>
        <v>89.004999999999882</v>
      </c>
      <c r="E36" s="135">
        <f t="shared" ref="E36:V36" si="1">E37-SUM(E29:E35)</f>
        <v>98.275999999999385</v>
      </c>
      <c r="F36" s="135">
        <f t="shared" si="1"/>
        <v>98.832000000000335</v>
      </c>
      <c r="G36" s="135">
        <f t="shared" si="1"/>
        <v>113.4409999999998</v>
      </c>
      <c r="H36" s="135">
        <f t="shared" si="1"/>
        <v>110.06500000000005</v>
      </c>
      <c r="I36" s="135">
        <f t="shared" si="1"/>
        <v>108.06100000000015</v>
      </c>
      <c r="J36" s="135">
        <f t="shared" si="1"/>
        <v>133.79600000000028</v>
      </c>
      <c r="K36" s="135">
        <f t="shared" si="1"/>
        <v>139.43199999999933</v>
      </c>
      <c r="L36" s="135">
        <f t="shared" si="1"/>
        <v>152.39000000000078</v>
      </c>
      <c r="M36" s="135">
        <f t="shared" si="1"/>
        <v>169.09299999999985</v>
      </c>
      <c r="N36" s="135">
        <f t="shared" si="1"/>
        <v>155.14600000000064</v>
      </c>
      <c r="O36" s="135">
        <f t="shared" si="1"/>
        <v>164.76400000000058</v>
      </c>
      <c r="P36" s="135">
        <f t="shared" si="1"/>
        <v>168.58699999999999</v>
      </c>
      <c r="Q36" s="135">
        <f t="shared" si="1"/>
        <v>164.92399999999998</v>
      </c>
      <c r="R36" s="135">
        <f t="shared" si="1"/>
        <v>120.36599999999953</v>
      </c>
      <c r="S36" s="135">
        <f t="shared" si="1"/>
        <v>127.50700000000052</v>
      </c>
      <c r="T36" s="135">
        <f t="shared" si="1"/>
        <v>116.36200000000008</v>
      </c>
      <c r="U36" s="135">
        <f t="shared" si="1"/>
        <v>140.86499999999978</v>
      </c>
      <c r="V36" s="135">
        <f t="shared" si="1"/>
        <v>147.03700000000117</v>
      </c>
    </row>
    <row r="37" spans="1:22">
      <c r="A37" s="134"/>
      <c r="B37" s="131" t="s">
        <v>29</v>
      </c>
      <c r="C37" s="131"/>
      <c r="D37" s="157">
        <v>1881.3530000000001</v>
      </c>
      <c r="E37" s="157">
        <v>2165.4409999999998</v>
      </c>
      <c r="F37" s="157">
        <v>2333.0050000000001</v>
      </c>
      <c r="G37" s="157">
        <v>2565.721</v>
      </c>
      <c r="H37" s="157">
        <v>2665.5529999999999</v>
      </c>
      <c r="I37" s="157">
        <v>2751.6390000000001</v>
      </c>
      <c r="J37" s="157">
        <v>3080.6280000000002</v>
      </c>
      <c r="K37" s="157">
        <v>3562.587</v>
      </c>
      <c r="L37" s="157">
        <v>3601.9479999999999</v>
      </c>
      <c r="M37" s="157">
        <v>3647.6689999999999</v>
      </c>
      <c r="N37" s="157">
        <v>3325.462</v>
      </c>
      <c r="O37" s="157">
        <v>3491.6190000000001</v>
      </c>
      <c r="P37" s="157">
        <v>3550.337</v>
      </c>
      <c r="Q37" s="157">
        <v>3682.9780000000001</v>
      </c>
      <c r="R37" s="157">
        <v>3683.6019999999999</v>
      </c>
      <c r="S37" s="157">
        <v>4127.7340000000004</v>
      </c>
      <c r="T37" s="157">
        <v>4527.9369999999999</v>
      </c>
      <c r="U37" s="157">
        <v>4847.2690000000002</v>
      </c>
      <c r="V37" s="157">
        <v>5065.9560000000001</v>
      </c>
    </row>
    <row r="38" spans="1:22">
      <c r="A38" s="134"/>
      <c r="B38" s="132" t="s">
        <v>223</v>
      </c>
      <c r="C38" s="133" t="s">
        <v>236</v>
      </c>
      <c r="D38" s="158">
        <v>2075.1190000000001</v>
      </c>
      <c r="E38" s="158">
        <v>2331.1849999999999</v>
      </c>
      <c r="F38" s="158">
        <v>2537.3470000000002</v>
      </c>
      <c r="G38" s="135">
        <v>2692.1030000000001</v>
      </c>
      <c r="H38" s="135">
        <v>2744.9630000000002</v>
      </c>
      <c r="I38" s="135">
        <v>2777.3040000000001</v>
      </c>
      <c r="J38" s="158">
        <v>2978.509</v>
      </c>
      <c r="K38" s="158">
        <v>3413.26</v>
      </c>
      <c r="L38" s="158">
        <v>3447.569</v>
      </c>
      <c r="M38" s="158">
        <v>3344.5340000000001</v>
      </c>
      <c r="N38" s="158">
        <v>3014.5839999999998</v>
      </c>
      <c r="O38" s="158">
        <v>3146.395</v>
      </c>
      <c r="P38" s="158">
        <v>3186.84</v>
      </c>
      <c r="Q38" s="158">
        <v>3233.328</v>
      </c>
      <c r="R38" s="158">
        <v>3210.9259999999999</v>
      </c>
      <c r="S38" s="158">
        <v>3443.0680000000002</v>
      </c>
      <c r="T38" s="158">
        <v>3658.1959999999999</v>
      </c>
      <c r="U38" s="158">
        <v>3897.2759999999998</v>
      </c>
      <c r="V38" s="158">
        <v>4022.819</v>
      </c>
    </row>
    <row r="39" spans="1:22">
      <c r="A39" s="105" t="s">
        <v>506</v>
      </c>
      <c r="B39" s="127"/>
      <c r="C39" s="32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6"/>
      <c r="O39" s="136"/>
      <c r="P39" s="136"/>
      <c r="Q39" s="136"/>
      <c r="R39" s="136"/>
      <c r="S39" s="136"/>
      <c r="T39" s="136"/>
      <c r="U39" s="136"/>
      <c r="V39" s="136"/>
    </row>
    <row r="40" spans="1:22">
      <c r="A40" s="34"/>
      <c r="B40" s="127" t="s">
        <v>49</v>
      </c>
      <c r="C40" s="32"/>
      <c r="D40" s="135">
        <v>14.734</v>
      </c>
      <c r="E40" s="135">
        <v>47.914000000000001</v>
      </c>
      <c r="F40" s="135">
        <v>91.546999999999997</v>
      </c>
      <c r="G40" s="135">
        <v>84.710999999999999</v>
      </c>
      <c r="H40" s="135">
        <v>185.09399999999999</v>
      </c>
      <c r="I40" s="135">
        <v>335.63</v>
      </c>
      <c r="J40" s="135">
        <v>442.55200000000002</v>
      </c>
      <c r="K40" s="135">
        <v>760.12300000000005</v>
      </c>
      <c r="L40" s="135">
        <v>597.62099999999998</v>
      </c>
      <c r="M40" s="135">
        <v>326.42700000000002</v>
      </c>
      <c r="N40" s="135">
        <v>332.21499999999997</v>
      </c>
      <c r="O40" s="135">
        <v>390.45400000000001</v>
      </c>
      <c r="P40" s="135">
        <v>460.99799999999999</v>
      </c>
      <c r="Q40" s="135">
        <v>529.06700000000001</v>
      </c>
      <c r="R40" s="135">
        <v>509.18400000000003</v>
      </c>
      <c r="S40" s="135">
        <v>490.447</v>
      </c>
      <c r="T40" s="135">
        <v>600.72199999999998</v>
      </c>
      <c r="U40" s="135">
        <v>696.02800000000002</v>
      </c>
      <c r="V40" s="135">
        <v>863.91</v>
      </c>
    </row>
    <row r="41" spans="1:22">
      <c r="A41" s="34"/>
      <c r="B41" s="127" t="s">
        <v>242</v>
      </c>
      <c r="C41" s="32"/>
      <c r="D41" s="135">
        <v>0.311</v>
      </c>
      <c r="E41" s="135">
        <v>0.315</v>
      </c>
      <c r="F41" s="135">
        <v>0.39100000000000001</v>
      </c>
      <c r="G41" s="135">
        <v>0.19400000000000001</v>
      </c>
      <c r="H41" s="135">
        <v>0.45300000000000001</v>
      </c>
      <c r="I41" s="135">
        <v>0.434</v>
      </c>
      <c r="J41" s="135">
        <v>0.25700000000000001</v>
      </c>
      <c r="K41" s="135">
        <v>31.988</v>
      </c>
      <c r="L41" s="135">
        <v>126.322</v>
      </c>
      <c r="M41" s="135">
        <v>430.27600000000001</v>
      </c>
      <c r="N41" s="135">
        <v>403.80500000000001</v>
      </c>
      <c r="O41" s="135">
        <v>381.71300000000002</v>
      </c>
      <c r="P41" s="135">
        <v>445.18599999999998</v>
      </c>
      <c r="Q41" s="135">
        <v>543.80200000000002</v>
      </c>
      <c r="R41" s="135">
        <v>672.43200000000002</v>
      </c>
      <c r="S41" s="135">
        <v>766.07500000000005</v>
      </c>
      <c r="T41" s="135">
        <v>933.60199999999998</v>
      </c>
      <c r="U41" s="135">
        <v>842.22</v>
      </c>
      <c r="V41" s="135">
        <v>806.61699999999996</v>
      </c>
    </row>
    <row r="42" spans="1:22">
      <c r="A42" s="34"/>
      <c r="B42" s="127" t="s">
        <v>9</v>
      </c>
      <c r="C42" s="32"/>
      <c r="D42" s="135">
        <v>107.509</v>
      </c>
      <c r="E42" s="135">
        <v>126.21</v>
      </c>
      <c r="F42" s="135">
        <v>149.536</v>
      </c>
      <c r="G42" s="135">
        <v>168.28399999999999</v>
      </c>
      <c r="H42" s="135">
        <v>177.501</v>
      </c>
      <c r="I42" s="135">
        <v>188.874</v>
      </c>
      <c r="J42" s="135">
        <v>215.62899999999999</v>
      </c>
      <c r="K42" s="135">
        <v>244.68600000000001</v>
      </c>
      <c r="L42" s="135">
        <v>269.28199999999998</v>
      </c>
      <c r="M42" s="135">
        <v>249.48599999999999</v>
      </c>
      <c r="N42" s="135">
        <v>230.62299999999999</v>
      </c>
      <c r="O42" s="135">
        <v>253.87</v>
      </c>
      <c r="P42" s="135">
        <v>261.20699999999999</v>
      </c>
      <c r="Q42" s="135">
        <v>273.81799999999998</v>
      </c>
      <c r="R42" s="135">
        <v>306.48399999999998</v>
      </c>
      <c r="S42" s="135">
        <v>310.71800000000002</v>
      </c>
      <c r="T42" s="135">
        <v>299.70800000000003</v>
      </c>
      <c r="U42" s="135">
        <v>300.05200000000002</v>
      </c>
      <c r="V42" s="135">
        <v>326.56599999999997</v>
      </c>
    </row>
    <row r="43" spans="1:22">
      <c r="A43" s="34"/>
      <c r="B43" s="127" t="s">
        <v>5</v>
      </c>
      <c r="C43" s="32"/>
      <c r="D43" s="135">
        <v>10.625999999999999</v>
      </c>
      <c r="E43" s="135">
        <v>12.986000000000001</v>
      </c>
      <c r="F43" s="135">
        <v>14.241</v>
      </c>
      <c r="G43" s="135">
        <v>21.539000000000001</v>
      </c>
      <c r="H43" s="135">
        <v>26.279</v>
      </c>
      <c r="I43" s="135">
        <v>27.77</v>
      </c>
      <c r="J43" s="135">
        <v>31.733000000000001</v>
      </c>
      <c r="K43" s="135">
        <v>43.79</v>
      </c>
      <c r="L43" s="135">
        <v>43.781999999999996</v>
      </c>
      <c r="M43" s="135">
        <v>42.427999999999997</v>
      </c>
      <c r="N43" s="135">
        <v>39.92</v>
      </c>
      <c r="O43" s="135">
        <v>50.523000000000003</v>
      </c>
      <c r="P43" s="135">
        <v>91.427000000000007</v>
      </c>
      <c r="Q43" s="135">
        <v>114.682</v>
      </c>
      <c r="R43" s="135">
        <v>123.453</v>
      </c>
      <c r="S43" s="135">
        <v>159.428</v>
      </c>
      <c r="T43" s="135">
        <v>189.90899999999999</v>
      </c>
      <c r="U43" s="135">
        <v>241.86699999999999</v>
      </c>
      <c r="V43" s="135">
        <v>238.35</v>
      </c>
    </row>
    <row r="44" spans="1:22">
      <c r="A44" s="34"/>
      <c r="B44" s="127" t="s">
        <v>2</v>
      </c>
      <c r="C44" s="32"/>
      <c r="D44" s="135">
        <v>115.535</v>
      </c>
      <c r="E44" s="135">
        <v>109.179</v>
      </c>
      <c r="F44" s="135">
        <v>83.195999999999998</v>
      </c>
      <c r="G44" s="135">
        <v>91.234999999999999</v>
      </c>
      <c r="H44" s="135">
        <v>97.245999999999995</v>
      </c>
      <c r="I44" s="135">
        <v>126.045</v>
      </c>
      <c r="J44" s="135">
        <v>155.42099999999999</v>
      </c>
      <c r="K44" s="135">
        <v>147.13</v>
      </c>
      <c r="L44" s="135">
        <v>101.15</v>
      </c>
      <c r="M44" s="135">
        <v>104.01300000000001</v>
      </c>
      <c r="N44" s="135">
        <v>88.887</v>
      </c>
      <c r="O44" s="135">
        <v>105.867</v>
      </c>
      <c r="P44" s="135">
        <v>125.6</v>
      </c>
      <c r="Q44" s="135">
        <v>153.83099999999999</v>
      </c>
      <c r="R44" s="135">
        <v>126.20699999999999</v>
      </c>
      <c r="S44" s="135">
        <v>85.808000000000007</v>
      </c>
      <c r="T44" s="135">
        <v>79.614999999999995</v>
      </c>
      <c r="U44" s="135">
        <v>130.13</v>
      </c>
      <c r="V44" s="135">
        <v>148.25700000000001</v>
      </c>
    </row>
    <row r="45" spans="1:22">
      <c r="A45" s="34"/>
      <c r="B45" s="127" t="s">
        <v>20</v>
      </c>
      <c r="C45" s="32"/>
      <c r="D45" s="135">
        <v>0.79600000000000004</v>
      </c>
      <c r="E45" s="135">
        <v>1.1240000000000001</v>
      </c>
      <c r="F45" s="135">
        <v>2.742</v>
      </c>
      <c r="G45" s="135">
        <v>4.3079999999999998</v>
      </c>
      <c r="H45" s="135">
        <v>2.5470000000000002</v>
      </c>
      <c r="I45" s="135">
        <v>4.226</v>
      </c>
      <c r="J45" s="135">
        <v>4.7409999999999997</v>
      </c>
      <c r="K45" s="135">
        <v>3.27</v>
      </c>
      <c r="L45" s="135">
        <v>4.0940000000000003</v>
      </c>
      <c r="M45" s="135">
        <v>2.9279999999999999</v>
      </c>
      <c r="N45" s="135">
        <v>2.9569999999999999</v>
      </c>
      <c r="O45" s="135">
        <v>3.0169999999999999</v>
      </c>
      <c r="P45" s="135">
        <v>3.8639999999999999</v>
      </c>
      <c r="Q45" s="135">
        <v>13.596</v>
      </c>
      <c r="R45" s="135">
        <v>25.725000000000001</v>
      </c>
      <c r="S45" s="135">
        <v>33.601999999999997</v>
      </c>
      <c r="T45" s="135">
        <v>74.066999999999993</v>
      </c>
      <c r="U45" s="135">
        <v>113.536</v>
      </c>
      <c r="V45" s="135">
        <v>103.56100000000001</v>
      </c>
    </row>
    <row r="46" spans="1:22">
      <c r="A46" s="34"/>
      <c r="B46" s="130" t="s">
        <v>12</v>
      </c>
      <c r="C46" s="127"/>
      <c r="D46" s="135">
        <f>D47-SUM(D40:D45)</f>
        <v>70.22999999999999</v>
      </c>
      <c r="E46" s="135">
        <f t="shared" ref="E46:V46" si="2">E47-SUM(E40:E45)</f>
        <v>95.540999999999997</v>
      </c>
      <c r="F46" s="135">
        <f t="shared" si="2"/>
        <v>111.01500000000004</v>
      </c>
      <c r="G46" s="135">
        <f t="shared" si="2"/>
        <v>117.82499999999999</v>
      </c>
      <c r="H46" s="135">
        <f t="shared" si="2"/>
        <v>131.678</v>
      </c>
      <c r="I46" s="135">
        <f t="shared" si="2"/>
        <v>146.58500000000004</v>
      </c>
      <c r="J46" s="135">
        <f t="shared" si="2"/>
        <v>160.67800000000011</v>
      </c>
      <c r="K46" s="135">
        <f t="shared" si="2"/>
        <v>238.98199999999997</v>
      </c>
      <c r="L46" s="135">
        <f t="shared" si="2"/>
        <v>512.87400000000002</v>
      </c>
      <c r="M46" s="135">
        <f t="shared" si="2"/>
        <v>375.61799999999994</v>
      </c>
      <c r="N46" s="135">
        <f t="shared" si="2"/>
        <v>258.78699999999981</v>
      </c>
      <c r="O46" s="135">
        <f t="shared" si="2"/>
        <v>280.14800000000014</v>
      </c>
      <c r="P46" s="135">
        <f t="shared" si="2"/>
        <v>302.60300000000007</v>
      </c>
      <c r="Q46" s="135">
        <f t="shared" si="2"/>
        <v>395.25900000000001</v>
      </c>
      <c r="R46" s="135">
        <f t="shared" si="2"/>
        <v>444.54200000000037</v>
      </c>
      <c r="S46" s="135">
        <f t="shared" si="2"/>
        <v>516.40799999999967</v>
      </c>
      <c r="T46" s="135">
        <f t="shared" si="2"/>
        <v>516.52999999999975</v>
      </c>
      <c r="U46" s="135">
        <f t="shared" si="2"/>
        <v>577.23399999999947</v>
      </c>
      <c r="V46" s="135">
        <f t="shared" si="2"/>
        <v>698.11999999999944</v>
      </c>
    </row>
    <row r="47" spans="1:22">
      <c r="A47" s="34"/>
      <c r="B47" s="131" t="s">
        <v>29</v>
      </c>
      <c r="C47" s="131"/>
      <c r="D47" s="157">
        <v>319.74099999999999</v>
      </c>
      <c r="E47" s="157">
        <v>393.26900000000001</v>
      </c>
      <c r="F47" s="157">
        <v>452.66800000000001</v>
      </c>
      <c r="G47" s="157">
        <v>488.096</v>
      </c>
      <c r="H47" s="157">
        <v>620.798</v>
      </c>
      <c r="I47" s="157">
        <v>829.56399999999996</v>
      </c>
      <c r="J47" s="157">
        <v>1011.011</v>
      </c>
      <c r="K47" s="157">
        <v>1469.9690000000001</v>
      </c>
      <c r="L47" s="157">
        <v>1655.125</v>
      </c>
      <c r="M47" s="157">
        <v>1531.1759999999999</v>
      </c>
      <c r="N47" s="157">
        <v>1357.194</v>
      </c>
      <c r="O47" s="157">
        <v>1465.5920000000001</v>
      </c>
      <c r="P47" s="157">
        <v>1690.885</v>
      </c>
      <c r="Q47" s="157">
        <v>2024.0550000000001</v>
      </c>
      <c r="R47" s="157">
        <v>2208.027</v>
      </c>
      <c r="S47" s="157">
        <v>2362.4859999999999</v>
      </c>
      <c r="T47" s="157">
        <v>2694.1529999999998</v>
      </c>
      <c r="U47" s="157">
        <v>2901.067</v>
      </c>
      <c r="V47" s="157">
        <v>3185.3809999999999</v>
      </c>
    </row>
    <row r="48" spans="1:22">
      <c r="A48" s="34"/>
      <c r="B48" s="132" t="s">
        <v>223</v>
      </c>
      <c r="C48" s="133" t="s">
        <v>499</v>
      </c>
      <c r="D48" s="158">
        <v>462.07850000000002</v>
      </c>
      <c r="E48" s="158">
        <v>555.95399999999995</v>
      </c>
      <c r="F48" s="158">
        <v>627.2645</v>
      </c>
      <c r="G48" s="158">
        <v>675.47180000000003</v>
      </c>
      <c r="H48" s="158">
        <v>808.5607</v>
      </c>
      <c r="I48" s="158">
        <v>933.07830000000001</v>
      </c>
      <c r="J48" s="158">
        <v>1057.6890000000001</v>
      </c>
      <c r="K48" s="158">
        <v>1233.1210000000001</v>
      </c>
      <c r="L48" s="158">
        <v>1280.127</v>
      </c>
      <c r="M48" s="158">
        <v>1230.9590000000001</v>
      </c>
      <c r="N48" s="158">
        <v>1110.56</v>
      </c>
      <c r="O48" s="158">
        <v>1222.5309999999999</v>
      </c>
      <c r="P48" s="158">
        <v>1312.6130000000001</v>
      </c>
      <c r="Q48" s="158">
        <v>1534.6210000000001</v>
      </c>
      <c r="R48" s="158">
        <v>1569.854</v>
      </c>
      <c r="S48" s="158">
        <v>1635.8409999999999</v>
      </c>
      <c r="T48" s="158">
        <v>1853.0119999999999</v>
      </c>
      <c r="U48" s="158">
        <v>2051.7719999999999</v>
      </c>
      <c r="V48" s="158">
        <v>2204.0239999999999</v>
      </c>
    </row>
    <row r="49" spans="1:22">
      <c r="A49" s="105" t="s">
        <v>505</v>
      </c>
      <c r="B49" s="127"/>
      <c r="C49" s="32"/>
      <c r="D49" s="135"/>
      <c r="E49" s="135"/>
      <c r="F49" s="135"/>
      <c r="G49" s="135"/>
      <c r="H49" s="135"/>
      <c r="I49" s="135"/>
      <c r="J49" s="135"/>
      <c r="K49" s="135"/>
      <c r="L49" s="135"/>
      <c r="M49" s="135"/>
      <c r="N49" s="136"/>
      <c r="O49" s="136"/>
      <c r="P49" s="136"/>
      <c r="Q49" s="136"/>
      <c r="R49" s="136"/>
      <c r="S49" s="136"/>
      <c r="T49" s="136"/>
      <c r="U49" s="136"/>
      <c r="V49" s="136"/>
    </row>
    <row r="50" spans="1:22">
      <c r="A50" s="34"/>
      <c r="B50" s="127" t="s">
        <v>234</v>
      </c>
      <c r="C50" s="32"/>
      <c r="D50" s="135">
        <v>523.12300000000005</v>
      </c>
      <c r="E50" s="135">
        <v>584.34400000000005</v>
      </c>
      <c r="F50" s="135">
        <v>630.09699999999998</v>
      </c>
      <c r="G50" s="135">
        <v>736.73199999999997</v>
      </c>
      <c r="H50" s="135">
        <v>845.36300000000006</v>
      </c>
      <c r="I50" s="135">
        <v>953.97799999999995</v>
      </c>
      <c r="J50" s="135">
        <v>1148.9580000000001</v>
      </c>
      <c r="K50" s="135">
        <v>1285.4839999999999</v>
      </c>
      <c r="L50" s="135">
        <v>1506.2149999999999</v>
      </c>
      <c r="M50" s="135">
        <v>1457.671</v>
      </c>
      <c r="N50" s="135">
        <v>1301.1289999999999</v>
      </c>
      <c r="O50" s="135">
        <v>1445.0329999999999</v>
      </c>
      <c r="P50" s="135">
        <v>1606.3530000000001</v>
      </c>
      <c r="Q50" s="135">
        <v>1722.817</v>
      </c>
      <c r="R50" s="135">
        <v>1777.2550000000001</v>
      </c>
      <c r="S50" s="135">
        <v>1785.163</v>
      </c>
      <c r="T50" s="135">
        <v>1872.8030000000001</v>
      </c>
      <c r="U50" s="135">
        <v>2068.9569999999999</v>
      </c>
      <c r="V50" s="135">
        <v>2063.1370000000002</v>
      </c>
    </row>
    <row r="51" spans="1:22">
      <c r="A51" s="34"/>
      <c r="B51" s="127" t="s">
        <v>16</v>
      </c>
      <c r="C51" s="32"/>
      <c r="D51" s="135">
        <v>604.83500000000004</v>
      </c>
      <c r="E51" s="135">
        <v>644.83500000000004</v>
      </c>
      <c r="F51" s="135">
        <v>642.15099999999995</v>
      </c>
      <c r="G51" s="135">
        <v>672.33900000000006</v>
      </c>
      <c r="H51" s="135">
        <v>720.84299999999996</v>
      </c>
      <c r="I51" s="135">
        <v>818.25400000000002</v>
      </c>
      <c r="J51" s="135">
        <v>892.62599999999998</v>
      </c>
      <c r="K51" s="135">
        <v>971.10799999999995</v>
      </c>
      <c r="L51" s="135">
        <v>1070.2159999999999</v>
      </c>
      <c r="M51" s="135">
        <v>1068.5650000000001</v>
      </c>
      <c r="N51" s="135">
        <v>1015.141</v>
      </c>
      <c r="O51" s="135">
        <v>1119.5329999999999</v>
      </c>
      <c r="P51" s="135">
        <v>1245.9269999999999</v>
      </c>
      <c r="Q51" s="135">
        <v>1352.8630000000001</v>
      </c>
      <c r="R51" s="135">
        <v>1504.5530000000001</v>
      </c>
      <c r="S51" s="135">
        <v>1538.114</v>
      </c>
      <c r="T51" s="135">
        <v>1546.252</v>
      </c>
      <c r="U51" s="135">
        <v>1659.3320000000001</v>
      </c>
      <c r="V51" s="135">
        <v>1717.2159999999999</v>
      </c>
    </row>
    <row r="52" spans="1:22">
      <c r="A52" s="34"/>
      <c r="B52" s="127" t="s">
        <v>9</v>
      </c>
      <c r="C52" s="32"/>
      <c r="D52" s="135">
        <v>209.559</v>
      </c>
      <c r="E52" s="135">
        <v>374.84300000000002</v>
      </c>
      <c r="F52" s="135">
        <v>345.46699999999998</v>
      </c>
      <c r="G52" s="135">
        <v>421.161</v>
      </c>
      <c r="H52" s="135">
        <v>460.452</v>
      </c>
      <c r="I52" s="135">
        <v>435.32900000000001</v>
      </c>
      <c r="J52" s="135">
        <v>488.27600000000001</v>
      </c>
      <c r="K52" s="135">
        <v>581.74400000000003</v>
      </c>
      <c r="L52" s="135">
        <v>634.62400000000002</v>
      </c>
      <c r="M52" s="135">
        <v>612.83500000000004</v>
      </c>
      <c r="N52" s="135">
        <v>569.20100000000002</v>
      </c>
      <c r="O52" s="135">
        <v>684.02200000000005</v>
      </c>
      <c r="P52" s="135">
        <v>752.73099999999999</v>
      </c>
      <c r="Q52" s="135">
        <v>780.09500000000003</v>
      </c>
      <c r="R52" s="135">
        <v>817.37099999999998</v>
      </c>
      <c r="S52" s="135">
        <v>1052.366</v>
      </c>
      <c r="T52" s="135">
        <v>1117.0260000000001</v>
      </c>
      <c r="U52" s="135">
        <v>1132.4880000000001</v>
      </c>
      <c r="V52" s="135">
        <v>1297.951</v>
      </c>
    </row>
    <row r="53" spans="1:22">
      <c r="A53" s="34"/>
      <c r="B53" s="127" t="s">
        <v>42</v>
      </c>
      <c r="C53" s="32"/>
      <c r="D53" s="135">
        <v>145.93799999999999</v>
      </c>
      <c r="E53" s="135">
        <v>146.285</v>
      </c>
      <c r="F53" s="135">
        <v>163.726</v>
      </c>
      <c r="G53" s="135">
        <v>179.38300000000001</v>
      </c>
      <c r="H53" s="135">
        <v>219.91499999999999</v>
      </c>
      <c r="I53" s="135">
        <v>200.68899999999999</v>
      </c>
      <c r="J53" s="135">
        <v>215.76599999999999</v>
      </c>
      <c r="K53" s="135">
        <v>266.10000000000002</v>
      </c>
      <c r="L53" s="135">
        <v>281.25</v>
      </c>
      <c r="M53" s="135">
        <v>286.55700000000002</v>
      </c>
      <c r="N53" s="135">
        <v>259.54899999999998</v>
      </c>
      <c r="O53" s="135">
        <v>290.83199999999999</v>
      </c>
      <c r="P53" s="135">
        <v>335.22500000000002</v>
      </c>
      <c r="Q53" s="135">
        <v>378.863</v>
      </c>
      <c r="R53" s="135">
        <v>427.40300000000002</v>
      </c>
      <c r="S53" s="135">
        <v>451.31299999999999</v>
      </c>
      <c r="T53" s="135">
        <v>525.66399999999999</v>
      </c>
      <c r="U53" s="135">
        <v>549.66099999999994</v>
      </c>
      <c r="V53" s="135">
        <v>618.20299999999997</v>
      </c>
    </row>
    <row r="54" spans="1:22" s="136" customFormat="1">
      <c r="A54" s="34"/>
      <c r="B54" s="127" t="s">
        <v>2</v>
      </c>
      <c r="C54" s="32"/>
      <c r="D54" s="135">
        <v>377.58300000000003</v>
      </c>
      <c r="E54" s="135">
        <v>383.05500000000001</v>
      </c>
      <c r="F54" s="135">
        <v>358.14</v>
      </c>
      <c r="G54" s="135">
        <v>299.69</v>
      </c>
      <c r="H54" s="135">
        <v>295.28300000000002</v>
      </c>
      <c r="I54" s="135">
        <v>317.94200000000001</v>
      </c>
      <c r="J54" s="135">
        <v>279.29199999999997</v>
      </c>
      <c r="K54" s="135">
        <v>274.47899999999998</v>
      </c>
      <c r="L54" s="135">
        <v>298.84800000000001</v>
      </c>
      <c r="M54" s="135">
        <v>290.62299999999999</v>
      </c>
      <c r="N54" s="135">
        <v>273.52699999999999</v>
      </c>
      <c r="O54" s="135">
        <v>291.64699999999999</v>
      </c>
      <c r="P54" s="135">
        <v>334.64400000000001</v>
      </c>
      <c r="Q54" s="135">
        <v>356.82499999999999</v>
      </c>
      <c r="R54" s="135">
        <v>430.267</v>
      </c>
      <c r="S54" s="135">
        <v>410.28</v>
      </c>
      <c r="T54" s="135">
        <v>391.17599999999999</v>
      </c>
      <c r="U54" s="135">
        <v>390.91199999999998</v>
      </c>
      <c r="V54" s="135">
        <v>365.30099999999999</v>
      </c>
    </row>
    <row r="55" spans="1:22">
      <c r="A55" s="34"/>
      <c r="B55" s="127" t="s">
        <v>13</v>
      </c>
      <c r="C55" s="32"/>
      <c r="D55" s="135">
        <v>189.56</v>
      </c>
      <c r="E55" s="135">
        <v>211.75899999999999</v>
      </c>
      <c r="F55" s="135">
        <v>267.39999999999998</v>
      </c>
      <c r="G55" s="135">
        <v>289.86</v>
      </c>
      <c r="H55" s="135">
        <v>324.75700000000001</v>
      </c>
      <c r="I55" s="135">
        <v>345.113</v>
      </c>
      <c r="J55" s="135">
        <v>372.767</v>
      </c>
      <c r="K55" s="135">
        <v>363.60300000000001</v>
      </c>
      <c r="L55" s="135">
        <v>401.58600000000001</v>
      </c>
      <c r="M55" s="135">
        <v>402.39499999999998</v>
      </c>
      <c r="N55" s="135">
        <v>418.50799999999998</v>
      </c>
      <c r="O55" s="135">
        <v>420.28399999999999</v>
      </c>
      <c r="P55" s="135">
        <v>406.72</v>
      </c>
      <c r="Q55" s="135">
        <v>360.67399999999998</v>
      </c>
      <c r="R55" s="135">
        <v>344.30799999999999</v>
      </c>
      <c r="S55" s="135">
        <v>314.96100000000001</v>
      </c>
      <c r="T55" s="135">
        <v>289.17</v>
      </c>
      <c r="U55" s="135">
        <v>273.42899999999997</v>
      </c>
      <c r="V55" s="135">
        <v>259.39100000000002</v>
      </c>
    </row>
    <row r="56" spans="1:22">
      <c r="A56" s="34"/>
      <c r="B56" s="127" t="s">
        <v>43</v>
      </c>
      <c r="C56" s="32"/>
      <c r="D56" s="135">
        <v>45.14</v>
      </c>
      <c r="E56" s="135">
        <v>88.283000000000001</v>
      </c>
      <c r="F56" s="135">
        <v>115.452</v>
      </c>
      <c r="G56" s="135">
        <v>129.70099999999999</v>
      </c>
      <c r="H56" s="135">
        <v>149.57300000000001</v>
      </c>
      <c r="I56" s="135">
        <v>152.047</v>
      </c>
      <c r="J56" s="135">
        <v>144.37100000000001</v>
      </c>
      <c r="K56" s="135">
        <v>174.047</v>
      </c>
      <c r="L56" s="135">
        <v>178.41</v>
      </c>
      <c r="M56" s="135">
        <v>206.69399999999999</v>
      </c>
      <c r="N56" s="135">
        <v>199.65799999999999</v>
      </c>
      <c r="O56" s="135">
        <v>244.495</v>
      </c>
      <c r="P56" s="135">
        <v>250.31800000000001</v>
      </c>
      <c r="Q56" s="135">
        <v>257.99</v>
      </c>
      <c r="R56" s="135">
        <v>291.24099999999999</v>
      </c>
      <c r="S56" s="135">
        <v>276.33499999999998</v>
      </c>
      <c r="T56" s="135">
        <v>298.03199999999998</v>
      </c>
      <c r="U56" s="135">
        <v>303.20699999999999</v>
      </c>
      <c r="V56" s="135">
        <v>258.16800000000001</v>
      </c>
    </row>
    <row r="57" spans="1:22">
      <c r="A57" s="34"/>
      <c r="B57" s="127" t="s">
        <v>231</v>
      </c>
      <c r="C57" s="32"/>
      <c r="D57" s="135">
        <v>62.598999999999997</v>
      </c>
      <c r="E57" s="135">
        <v>68.081999999999994</v>
      </c>
      <c r="F57" s="135">
        <v>69.685000000000002</v>
      </c>
      <c r="G57" s="135">
        <v>74.082999999999998</v>
      </c>
      <c r="H57" s="135">
        <v>84.242999999999995</v>
      </c>
      <c r="I57" s="135">
        <v>91.198999999999998</v>
      </c>
      <c r="J57" s="135">
        <v>102.10899999999999</v>
      </c>
      <c r="K57" s="135">
        <v>110.443</v>
      </c>
      <c r="L57" s="135">
        <v>128.22</v>
      </c>
      <c r="M57" s="135">
        <v>139.768</v>
      </c>
      <c r="N57" s="135">
        <v>151.12</v>
      </c>
      <c r="O57" s="135">
        <v>141.62899999999999</v>
      </c>
      <c r="P57" s="135">
        <v>145.21799999999999</v>
      </c>
      <c r="Q57" s="135">
        <v>153.45500000000001</v>
      </c>
      <c r="R57" s="135">
        <v>152.35900000000001</v>
      </c>
      <c r="S57" s="135">
        <v>142.64400000000001</v>
      </c>
      <c r="T57" s="135">
        <v>144.15199999999999</v>
      </c>
      <c r="U57" s="135">
        <v>139.60300000000001</v>
      </c>
      <c r="V57" s="135">
        <v>144.90899999999999</v>
      </c>
    </row>
    <row r="58" spans="1:22">
      <c r="A58" s="34"/>
      <c r="B58" s="130" t="s">
        <v>12</v>
      </c>
      <c r="C58" s="127"/>
      <c r="D58" s="135">
        <f>D59-SUM(D50:D57)</f>
        <v>223.5329999999999</v>
      </c>
      <c r="E58" s="135">
        <f t="shared" ref="E58:V58" si="3">E59-SUM(E50:E57)</f>
        <v>224.04600000000028</v>
      </c>
      <c r="F58" s="135">
        <f t="shared" si="3"/>
        <v>254.85899999999992</v>
      </c>
      <c r="G58" s="135">
        <f t="shared" si="3"/>
        <v>288.17200000000003</v>
      </c>
      <c r="H58" s="135">
        <f t="shared" si="3"/>
        <v>337.77300000000014</v>
      </c>
      <c r="I58" s="135">
        <f t="shared" si="3"/>
        <v>394.63999999999987</v>
      </c>
      <c r="J58" s="135">
        <f t="shared" si="3"/>
        <v>445.73399999999992</v>
      </c>
      <c r="K58" s="135">
        <f t="shared" si="3"/>
        <v>484.51500000000033</v>
      </c>
      <c r="L58" s="135">
        <f t="shared" si="3"/>
        <v>548.29399999999987</v>
      </c>
      <c r="M58" s="135">
        <f t="shared" si="3"/>
        <v>575.32899999999972</v>
      </c>
      <c r="N58" s="135">
        <f t="shared" si="3"/>
        <v>599.19600000000082</v>
      </c>
      <c r="O58" s="135">
        <f t="shared" si="3"/>
        <v>551.52600000000075</v>
      </c>
      <c r="P58" s="135">
        <f t="shared" si="3"/>
        <v>656.64400000000023</v>
      </c>
      <c r="Q58" s="135">
        <f t="shared" si="3"/>
        <v>659.3769999999995</v>
      </c>
      <c r="R58" s="135">
        <f t="shared" si="3"/>
        <v>646.99099999999908</v>
      </c>
      <c r="S58" s="135">
        <f t="shared" si="3"/>
        <v>616.30999999999949</v>
      </c>
      <c r="T58" s="135">
        <f t="shared" si="3"/>
        <v>589.91799999999967</v>
      </c>
      <c r="U58" s="135">
        <f t="shared" si="3"/>
        <v>647.52599999999893</v>
      </c>
      <c r="V58" s="135">
        <f t="shared" si="3"/>
        <v>638.66100000000097</v>
      </c>
    </row>
    <row r="59" spans="1:22">
      <c r="A59" s="34"/>
      <c r="B59" s="131" t="s">
        <v>29</v>
      </c>
      <c r="C59" s="131"/>
      <c r="D59" s="157">
        <v>2381.87</v>
      </c>
      <c r="E59" s="157">
        <v>2725.5320000000002</v>
      </c>
      <c r="F59" s="157">
        <v>2846.9769999999999</v>
      </c>
      <c r="G59" s="157">
        <v>3091.1210000000001</v>
      </c>
      <c r="H59" s="157">
        <v>3438.2020000000002</v>
      </c>
      <c r="I59" s="157">
        <v>3709.1909999999998</v>
      </c>
      <c r="J59" s="157">
        <v>4089.8989999999999</v>
      </c>
      <c r="K59" s="157">
        <v>4511.5230000000001</v>
      </c>
      <c r="L59" s="157">
        <v>5047.6629999999996</v>
      </c>
      <c r="M59" s="157">
        <v>5040.4369999999999</v>
      </c>
      <c r="N59" s="157">
        <v>4787.0290000000005</v>
      </c>
      <c r="O59" s="157">
        <v>5189.0010000000002</v>
      </c>
      <c r="P59" s="157">
        <v>5733.78</v>
      </c>
      <c r="Q59" s="157">
        <v>6022.9589999999998</v>
      </c>
      <c r="R59" s="157">
        <v>6391.7479999999996</v>
      </c>
      <c r="S59" s="157">
        <v>6587.4859999999999</v>
      </c>
      <c r="T59" s="157">
        <v>6774.1930000000002</v>
      </c>
      <c r="U59" s="157">
        <v>7165.1149999999998</v>
      </c>
      <c r="V59" s="157">
        <v>7362.9369999999999</v>
      </c>
    </row>
    <row r="60" spans="1:22" s="136" customFormat="1">
      <c r="A60" s="34"/>
      <c r="B60" s="132" t="s">
        <v>223</v>
      </c>
      <c r="C60" s="133" t="s">
        <v>507</v>
      </c>
      <c r="D60" s="158">
        <v>399521.62800000003</v>
      </c>
      <c r="E60" s="158">
        <v>421900.853</v>
      </c>
      <c r="F60" s="158">
        <v>406407.05200000003</v>
      </c>
      <c r="G60" s="158">
        <v>435773.696</v>
      </c>
      <c r="H60" s="158">
        <v>460944.30300000001</v>
      </c>
      <c r="I60" s="158">
        <v>466339.147</v>
      </c>
      <c r="J60" s="158">
        <v>482176.56599999999</v>
      </c>
      <c r="K60" s="158">
        <v>520955.022</v>
      </c>
      <c r="L60" s="158">
        <v>549616.41299999994</v>
      </c>
      <c r="M60" s="158">
        <v>557762.90399999998</v>
      </c>
      <c r="N60" s="158">
        <v>538536.799</v>
      </c>
      <c r="O60" s="158">
        <v>570554.53099999996</v>
      </c>
      <c r="P60" s="158">
        <v>627786.96400000004</v>
      </c>
      <c r="Q60" s="158">
        <v>659262.61</v>
      </c>
      <c r="R60" s="158">
        <v>670037.91200000001</v>
      </c>
      <c r="S60" s="158">
        <v>649296.01899999997</v>
      </c>
      <c r="T60" s="158">
        <v>649950.61300000001</v>
      </c>
      <c r="U60" s="158">
        <v>684431.22400000005</v>
      </c>
      <c r="V60" s="158">
        <v>698490.15700000001</v>
      </c>
    </row>
    <row r="61" spans="1:22" s="136" customFormat="1">
      <c r="A61" s="99"/>
      <c r="B61" s="99"/>
      <c r="C61" s="99"/>
      <c r="D61" s="152"/>
      <c r="E61" s="152"/>
      <c r="F61" s="152"/>
      <c r="G61" s="152"/>
      <c r="H61" s="152"/>
      <c r="I61" s="152"/>
      <c r="J61" s="152"/>
      <c r="K61" s="152"/>
      <c r="L61" s="152"/>
      <c r="M61" s="152"/>
      <c r="N61" s="152"/>
      <c r="O61" s="152"/>
      <c r="P61" s="152"/>
      <c r="Q61" s="152"/>
      <c r="R61" s="152"/>
      <c r="S61" s="152"/>
      <c r="T61" s="152"/>
      <c r="U61" s="152"/>
      <c r="V61" s="152"/>
    </row>
    <row r="62" spans="1:22" s="136" customFormat="1">
      <c r="A62" s="130" t="s">
        <v>243</v>
      </c>
      <c r="B62" s="127"/>
      <c r="C62" s="127"/>
      <c r="D62" s="146"/>
      <c r="E62" s="146"/>
      <c r="F62" s="146"/>
      <c r="G62" s="146"/>
      <c r="H62" s="146"/>
      <c r="I62" s="146"/>
      <c r="J62" s="146"/>
      <c r="K62" s="146"/>
      <c r="L62" s="146"/>
      <c r="M62" s="146"/>
    </row>
    <row r="63" spans="1:22" s="136" customFormat="1">
      <c r="A63" s="127" t="s">
        <v>501</v>
      </c>
      <c r="B63" s="127"/>
      <c r="C63" s="127"/>
      <c r="D63" s="146"/>
      <c r="E63" s="146"/>
      <c r="F63" s="146"/>
      <c r="G63" s="146"/>
      <c r="H63" s="146"/>
      <c r="I63" s="146"/>
      <c r="J63" s="146"/>
      <c r="K63" s="146"/>
      <c r="L63" s="146"/>
      <c r="M63" s="146"/>
    </row>
    <row r="64" spans="1:22" s="136" customFormat="1">
      <c r="A64" s="127" t="s">
        <v>502</v>
      </c>
      <c r="B64" s="127"/>
      <c r="C64" s="127"/>
      <c r="D64" s="146"/>
      <c r="E64" s="146"/>
      <c r="F64" s="146"/>
      <c r="G64" s="146"/>
      <c r="H64" s="146"/>
      <c r="I64" s="146"/>
      <c r="J64" s="146"/>
      <c r="K64" s="146"/>
      <c r="L64" s="146"/>
      <c r="M64" s="146"/>
    </row>
    <row r="65" spans="1:22" s="136" customFormat="1">
      <c r="A65" s="127" t="s">
        <v>503</v>
      </c>
      <c r="B65" s="127"/>
      <c r="C65" s="127"/>
      <c r="D65" s="146"/>
      <c r="E65" s="146"/>
      <c r="F65" s="146"/>
      <c r="G65" s="146"/>
      <c r="H65" s="146"/>
      <c r="I65" s="146"/>
      <c r="J65" s="146"/>
      <c r="K65" s="146"/>
      <c r="L65" s="146"/>
      <c r="M65" s="146"/>
    </row>
    <row r="66" spans="1:22" s="136" customFormat="1">
      <c r="A66" s="127" t="s">
        <v>504</v>
      </c>
      <c r="B66" s="34"/>
      <c r="C66" s="34"/>
    </row>
    <row r="67" spans="1:22">
      <c r="A67" s="127" t="s">
        <v>508</v>
      </c>
      <c r="B67" s="136"/>
      <c r="C67" s="136"/>
      <c r="D67" s="136"/>
      <c r="E67" s="136"/>
      <c r="F67" s="136"/>
      <c r="G67" s="136"/>
      <c r="H67" s="136"/>
      <c r="I67" s="136"/>
      <c r="J67" s="136"/>
      <c r="K67" s="136"/>
      <c r="L67" s="136"/>
      <c r="M67" s="136"/>
      <c r="N67" s="136"/>
      <c r="O67" s="136"/>
      <c r="P67" s="136"/>
      <c r="Q67" s="136"/>
      <c r="R67" s="136"/>
      <c r="S67" s="136"/>
      <c r="T67" s="136"/>
      <c r="U67" s="136"/>
      <c r="V67" s="136"/>
    </row>
    <row r="68" spans="1:22">
      <c r="A68" s="82" t="s">
        <v>225</v>
      </c>
    </row>
  </sheetData>
  <sortState ref="A6:U13">
    <sortCondition descending="1" ref="U6:U13"/>
  </sortState>
  <phoneticPr fontId="3" type="noConversion"/>
  <pageMargins left="0.5" right="0.5" top="0.5" bottom="0.5" header="0.5" footer="0.5"/>
  <pageSetup scale="54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indexed="53"/>
    <pageSetUpPr fitToPage="1"/>
  </sheetPr>
  <dimension ref="A1:Y37"/>
  <sheetViews>
    <sheetView workbookViewId="0"/>
  </sheetViews>
  <sheetFormatPr baseColWidth="10" defaultColWidth="8.83203125" defaultRowHeight="13"/>
  <cols>
    <col min="1" max="1" width="2.6640625" customWidth="1"/>
    <col min="2" max="2" width="11.6640625" customWidth="1"/>
    <col min="3" max="3" width="7.6640625" customWidth="1"/>
    <col min="4" max="24" width="9.6640625" customWidth="1"/>
  </cols>
  <sheetData>
    <row r="1" spans="1:24" ht="13" customHeight="1">
      <c r="A1" s="47" t="s">
        <v>197</v>
      </c>
      <c r="B1" s="3"/>
    </row>
    <row r="2" spans="1:24" ht="13" customHeight="1">
      <c r="A2" s="29"/>
      <c r="B2" s="4" t="s">
        <v>95</v>
      </c>
      <c r="C2" s="22"/>
      <c r="D2" s="54" t="s">
        <v>30</v>
      </c>
      <c r="E2" s="54" t="s">
        <v>31</v>
      </c>
      <c r="F2" s="54" t="s">
        <v>32</v>
      </c>
      <c r="G2" s="54" t="s">
        <v>33</v>
      </c>
      <c r="H2" s="54" t="s">
        <v>34</v>
      </c>
      <c r="I2" s="54" t="s">
        <v>35</v>
      </c>
      <c r="J2" s="54" t="s">
        <v>36</v>
      </c>
      <c r="K2" s="54" t="s">
        <v>37</v>
      </c>
      <c r="L2" s="54" t="s">
        <v>38</v>
      </c>
      <c r="M2" s="54" t="s">
        <v>39</v>
      </c>
      <c r="N2" s="54" t="s">
        <v>191</v>
      </c>
      <c r="O2" s="54" t="s">
        <v>326</v>
      </c>
      <c r="P2" s="54" t="s">
        <v>335</v>
      </c>
      <c r="Q2" s="54" t="s">
        <v>370</v>
      </c>
      <c r="R2" s="54" t="s">
        <v>383</v>
      </c>
      <c r="S2" s="54" t="s">
        <v>419</v>
      </c>
      <c r="T2" s="54" t="s">
        <v>480</v>
      </c>
      <c r="U2" s="54" t="s">
        <v>481</v>
      </c>
      <c r="V2" s="54" t="s">
        <v>532</v>
      </c>
      <c r="W2" s="55"/>
      <c r="X2" s="55"/>
    </row>
    <row r="3" spans="1:24" ht="13" customHeight="1">
      <c r="A3" s="30"/>
      <c r="B3" s="7"/>
      <c r="C3" s="8"/>
      <c r="D3" s="55"/>
      <c r="E3" s="55"/>
      <c r="F3" s="150"/>
      <c r="G3" s="55"/>
      <c r="H3" s="55"/>
      <c r="L3" s="72" t="s">
        <v>194</v>
      </c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</row>
    <row r="4" spans="1:24" ht="13" customHeight="1">
      <c r="A4" s="25" t="s">
        <v>206</v>
      </c>
      <c r="B4" s="8"/>
      <c r="C4" s="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</row>
    <row r="5" spans="1:24" ht="13" customHeight="1">
      <c r="A5" s="8"/>
      <c r="B5" s="8" t="s">
        <v>376</v>
      </c>
      <c r="C5" s="8"/>
      <c r="D5" s="16">
        <f>Animals!D8/Animals!D9*1000</f>
        <v>192.98526797003285</v>
      </c>
      <c r="E5" s="16">
        <f>Animals!E8/Animals!E9*1000</f>
        <v>214.86946131142361</v>
      </c>
      <c r="F5" s="16">
        <f>Animals!F8/Animals!F9*1000</f>
        <v>225.75164530967191</v>
      </c>
      <c r="G5" s="16">
        <f>Animals!G8/Animals!G9*1000</f>
        <v>204.23105180117793</v>
      </c>
      <c r="H5" s="16">
        <f>Animals!H8/Animals!H9*1000</f>
        <v>136.00132882239188</v>
      </c>
      <c r="I5" s="16">
        <f>Animals!I8/Animals!I9*1000</f>
        <v>111.65983768144379</v>
      </c>
      <c r="J5" s="16">
        <f>Animals!J8/Animals!J9*1000</f>
        <v>165.86092761813273</v>
      </c>
      <c r="K5" s="16">
        <f>Animals!K8/Animals!K9*1000</f>
        <v>194.89728296885352</v>
      </c>
      <c r="L5" s="16">
        <f>Animals!L8/Animals!L9*1000</f>
        <v>204.89538389567014</v>
      </c>
      <c r="M5" s="16">
        <f>Animals!M8/Animals!M9*1000</f>
        <v>191.9815486559983</v>
      </c>
      <c r="N5" s="16">
        <f>Animals!N8/Animals!N9*1000</f>
        <v>194.68382915199348</v>
      </c>
      <c r="O5" s="16">
        <f>Animals!O8/Animals!O9*1000</f>
        <v>245.98185404260332</v>
      </c>
      <c r="P5" s="16">
        <f>Animals!P8/Animals!P9*1000</f>
        <v>234.30827402700271</v>
      </c>
      <c r="Q5" s="16">
        <f>Animals!Q8/Animals!Q9*1000</f>
        <v>271.70000292044369</v>
      </c>
      <c r="R5" s="16">
        <f>Animals!R8/Animals!R9*1000</f>
        <v>309.25530807772645</v>
      </c>
      <c r="S5" s="16">
        <f>Animals!S8/Animals!S9*1000</f>
        <v>407.31958956740652</v>
      </c>
      <c r="T5" s="16">
        <f>Animals!T8/Animals!T9*1000</f>
        <v>338.53834704549661</v>
      </c>
      <c r="U5" s="16">
        <f>Animals!U8/Animals!U9*1000</f>
        <v>271.39515131850709</v>
      </c>
      <c r="V5" s="16">
        <f>Animals!V8/Animals!V9*1000</f>
        <v>263.77818432369503</v>
      </c>
      <c r="W5" s="17"/>
      <c r="X5" s="17"/>
    </row>
    <row r="6" spans="1:24" ht="13" customHeight="1">
      <c r="A6" s="8"/>
      <c r="B6" s="8" t="s">
        <v>71</v>
      </c>
      <c r="C6" s="8"/>
      <c r="D6" s="16" t="e">
        <f>'FOOD$'!#REF!/FoodQ!D8*1000</f>
        <v>#REF!</v>
      </c>
      <c r="E6" s="16" t="e">
        <f>'FOOD$'!#REF!/FoodQ!E8*1000</f>
        <v>#REF!</v>
      </c>
      <c r="F6" s="16" t="e">
        <f>'FOOD$'!#REF!/FoodQ!F8*1000</f>
        <v>#REF!</v>
      </c>
      <c r="G6" s="16" t="e">
        <f>'FOOD$'!#REF!/FoodQ!G8*1000</f>
        <v>#REF!</v>
      </c>
      <c r="H6" s="16" t="e">
        <f>'FOOD$'!#REF!/FoodQ!H8*1000</f>
        <v>#REF!</v>
      </c>
      <c r="I6" s="16" t="e">
        <f>'FOOD$'!#REF!/FoodQ!I8*1000</f>
        <v>#REF!</v>
      </c>
      <c r="J6" s="16" t="e">
        <f>'FOOD$'!#REF!/FoodQ!J8*1000</f>
        <v>#REF!</v>
      </c>
      <c r="K6" s="16" t="e">
        <f>'FOOD$'!#REF!/FoodQ!K8*1000</f>
        <v>#REF!</v>
      </c>
      <c r="L6" s="16" t="e">
        <f>'FOOD$'!#REF!/FoodQ!L8*1000</f>
        <v>#REF!</v>
      </c>
      <c r="M6" s="16" t="e">
        <f>'FOOD$'!#REF!/FoodQ!M8*1000</f>
        <v>#REF!</v>
      </c>
      <c r="N6" s="16" t="e">
        <f>'FOOD$'!#REF!/FoodQ!N8*1000</f>
        <v>#REF!</v>
      </c>
      <c r="O6" s="16" t="e">
        <f>'FOOD$'!#REF!/FoodQ!O8*1000</f>
        <v>#REF!</v>
      </c>
      <c r="P6" s="16" t="e">
        <f>'FOOD$'!#REF!/FoodQ!P8*1000</f>
        <v>#REF!</v>
      </c>
      <c r="Q6" s="16" t="e">
        <f>'FOOD$'!#REF!/FoodQ!Q8*1000</f>
        <v>#REF!</v>
      </c>
      <c r="R6" s="16" t="e">
        <f>'FOOD$'!#REF!/FoodQ!R8*1000</f>
        <v>#REF!</v>
      </c>
      <c r="S6" s="16" t="e">
        <f>'FOOD$'!#REF!/FoodQ!S8*1000</f>
        <v>#REF!</v>
      </c>
      <c r="T6" s="16" t="e">
        <f>'FOOD$'!#REF!/FoodQ!T8*1000</f>
        <v>#REF!</v>
      </c>
      <c r="U6" s="16" t="e">
        <f>'FOOD$'!#REF!/FoodQ!U8*1000</f>
        <v>#REF!</v>
      </c>
      <c r="V6" s="16" t="e">
        <f>'FOOD$'!#REF!/FoodQ!V8*1000</f>
        <v>#REF!</v>
      </c>
      <c r="W6" s="16"/>
      <c r="X6" s="16"/>
    </row>
    <row r="7" spans="1:24" ht="13" customHeight="1">
      <c r="A7" s="8"/>
      <c r="B7" s="8" t="s">
        <v>72</v>
      </c>
      <c r="C7" s="8"/>
      <c r="D7" s="16" t="e">
        <f>'FOOD$'!#REF!/FoodQ!D9*1000</f>
        <v>#REF!</v>
      </c>
      <c r="E7" s="16" t="e">
        <f>'FOOD$'!#REF!/FoodQ!E9*1000</f>
        <v>#REF!</v>
      </c>
      <c r="F7" s="16" t="e">
        <f>'FOOD$'!#REF!/FoodQ!F9*1000</f>
        <v>#REF!</v>
      </c>
      <c r="G7" s="16" t="e">
        <f>'FOOD$'!#REF!/FoodQ!G9*1000</f>
        <v>#REF!</v>
      </c>
      <c r="H7" s="16" t="e">
        <f>'FOOD$'!#REF!/FoodQ!H9*1000</f>
        <v>#REF!</v>
      </c>
      <c r="I7" s="16" t="e">
        <f>'FOOD$'!#REF!/FoodQ!I9*1000</f>
        <v>#REF!</v>
      </c>
      <c r="J7" s="16" t="e">
        <f>'FOOD$'!#REF!/FoodQ!J9*1000</f>
        <v>#REF!</v>
      </c>
      <c r="K7" s="16" t="e">
        <f>'FOOD$'!#REF!/FoodQ!K9*1000</f>
        <v>#REF!</v>
      </c>
      <c r="L7" s="16" t="e">
        <f>'FOOD$'!#REF!/FoodQ!L9*1000</f>
        <v>#REF!</v>
      </c>
      <c r="M7" s="16" t="e">
        <f>'FOOD$'!#REF!/FoodQ!M9*1000</f>
        <v>#REF!</v>
      </c>
      <c r="N7" s="16" t="e">
        <f>'FOOD$'!#REF!/FoodQ!N9*1000</f>
        <v>#REF!</v>
      </c>
      <c r="O7" s="16" t="e">
        <f>'FOOD$'!#REF!/FoodQ!O9*1000</f>
        <v>#REF!</v>
      </c>
      <c r="P7" s="16" t="e">
        <f>'FOOD$'!#REF!/FoodQ!P9*1000</f>
        <v>#REF!</v>
      </c>
      <c r="Q7" s="16" t="e">
        <f>'FOOD$'!#REF!/FoodQ!Q9*1000</f>
        <v>#REF!</v>
      </c>
      <c r="R7" s="16" t="e">
        <f>'FOOD$'!#REF!/FoodQ!R9*1000</f>
        <v>#REF!</v>
      </c>
      <c r="S7" s="16" t="e">
        <f>'FOOD$'!#REF!/FoodQ!S9*1000</f>
        <v>#REF!</v>
      </c>
      <c r="T7" s="16" t="e">
        <f>'FOOD$'!#REF!/FoodQ!T9*1000</f>
        <v>#REF!</v>
      </c>
      <c r="U7" s="16" t="e">
        <f>'FOOD$'!#REF!/FoodQ!U9*1000</f>
        <v>#REF!</v>
      </c>
      <c r="V7" s="16" t="e">
        <f>'FOOD$'!#REF!/FoodQ!V9*1000</f>
        <v>#REF!</v>
      </c>
      <c r="W7" s="16"/>
      <c r="X7" s="16"/>
    </row>
    <row r="8" spans="1:24" ht="13" customHeight="1">
      <c r="A8" s="8"/>
      <c r="B8" s="84" t="s">
        <v>244</v>
      </c>
      <c r="C8" s="8"/>
      <c r="D8" s="16" t="e">
        <f>'FOOD$'!#REF!/FoodQ!D10*1000</f>
        <v>#REF!</v>
      </c>
      <c r="E8" s="16" t="e">
        <f>'FOOD$'!#REF!/FoodQ!E10*1000</f>
        <v>#REF!</v>
      </c>
      <c r="F8" s="16" t="e">
        <f>'FOOD$'!#REF!/FoodQ!F10*1000</f>
        <v>#REF!</v>
      </c>
      <c r="G8" s="16" t="e">
        <f>'FOOD$'!#REF!/FoodQ!G10*1000</f>
        <v>#REF!</v>
      </c>
      <c r="H8" s="16" t="e">
        <f>'FOOD$'!#REF!/FoodQ!H10*1000</f>
        <v>#REF!</v>
      </c>
      <c r="I8" s="16" t="e">
        <f>'FOOD$'!#REF!/FoodQ!I10*1000</f>
        <v>#REF!</v>
      </c>
      <c r="J8" s="16" t="e">
        <f>'FOOD$'!#REF!/FoodQ!J10*1000</f>
        <v>#REF!</v>
      </c>
      <c r="K8" s="16" t="e">
        <f>'FOOD$'!#REF!/FoodQ!K10*1000</f>
        <v>#REF!</v>
      </c>
      <c r="L8" s="16" t="e">
        <f>'FOOD$'!#REF!/FoodQ!L10*1000</f>
        <v>#REF!</v>
      </c>
      <c r="M8" s="16" t="e">
        <f>'FOOD$'!#REF!/FoodQ!M10*1000</f>
        <v>#REF!</v>
      </c>
      <c r="N8" s="16" t="e">
        <f>'FOOD$'!#REF!/FoodQ!N10*1000</f>
        <v>#REF!</v>
      </c>
      <c r="O8" s="16" t="e">
        <f>'FOOD$'!#REF!/FoodQ!O10*1000</f>
        <v>#REF!</v>
      </c>
      <c r="P8" s="16" t="e">
        <f>'FOOD$'!#REF!/FoodQ!P10*1000</f>
        <v>#REF!</v>
      </c>
      <c r="Q8" s="16" t="e">
        <f>'FOOD$'!#REF!/FoodQ!Q10*1000</f>
        <v>#REF!</v>
      </c>
      <c r="R8" s="16" t="e">
        <f>'FOOD$'!#REF!/FoodQ!R10*1000</f>
        <v>#REF!</v>
      </c>
      <c r="S8" s="16" t="e">
        <f>'FOOD$'!#REF!/FoodQ!S10*1000</f>
        <v>#REF!</v>
      </c>
      <c r="T8" s="16" t="e">
        <f>'FOOD$'!#REF!/FoodQ!T10*1000</f>
        <v>#REF!</v>
      </c>
      <c r="U8" s="16" t="e">
        <f>'FOOD$'!#REF!/FoodQ!U10*1000</f>
        <v>#REF!</v>
      </c>
      <c r="V8" s="16" t="e">
        <f>'FOOD$'!#REF!/FoodQ!V10*1000</f>
        <v>#REF!</v>
      </c>
      <c r="W8" s="16"/>
      <c r="X8" s="16"/>
    </row>
    <row r="9" spans="1:24" ht="13" customHeight="1">
      <c r="A9" s="8"/>
      <c r="B9" s="8" t="s">
        <v>73</v>
      </c>
      <c r="C9" s="8"/>
      <c r="D9" s="16" t="e">
        <f>'FOOD$'!#REF!/FoodQ!D11*1000</f>
        <v>#REF!</v>
      </c>
      <c r="E9" s="16" t="e">
        <f>'FOOD$'!#REF!/FoodQ!E11*1000</f>
        <v>#REF!</v>
      </c>
      <c r="F9" s="16" t="e">
        <f>'FOOD$'!#REF!/FoodQ!F11*1000</f>
        <v>#REF!</v>
      </c>
      <c r="G9" s="16" t="e">
        <f>'FOOD$'!#REF!/FoodQ!G11*1000</f>
        <v>#REF!</v>
      </c>
      <c r="H9" s="16" t="e">
        <f>'FOOD$'!#REF!/FoodQ!H11*1000</f>
        <v>#REF!</v>
      </c>
      <c r="I9" s="16" t="e">
        <f>'FOOD$'!#REF!/FoodQ!I11*1000</f>
        <v>#REF!</v>
      </c>
      <c r="J9" s="16" t="e">
        <f>'FOOD$'!#REF!/FoodQ!J11*1000</f>
        <v>#REF!</v>
      </c>
      <c r="K9" s="16" t="e">
        <f>'FOOD$'!#REF!/FoodQ!K11*1000</f>
        <v>#REF!</v>
      </c>
      <c r="L9" s="16" t="e">
        <f>'FOOD$'!#REF!/FoodQ!L11*1000</f>
        <v>#REF!</v>
      </c>
      <c r="M9" s="16" t="e">
        <f>'FOOD$'!#REF!/FoodQ!M11*1000</f>
        <v>#REF!</v>
      </c>
      <c r="N9" s="16" t="e">
        <f>'FOOD$'!#REF!/FoodQ!N11*1000</f>
        <v>#REF!</v>
      </c>
      <c r="O9" s="16" t="e">
        <f>'FOOD$'!#REF!/FoodQ!O11*1000</f>
        <v>#REF!</v>
      </c>
      <c r="P9" s="16" t="e">
        <f>'FOOD$'!#REF!/FoodQ!P11*1000</f>
        <v>#REF!</v>
      </c>
      <c r="Q9" s="16" t="e">
        <f>'FOOD$'!#REF!/FoodQ!Q11*1000</f>
        <v>#REF!</v>
      </c>
      <c r="R9" s="16" t="e">
        <f>'FOOD$'!#REF!/FoodQ!R11*1000</f>
        <v>#REF!</v>
      </c>
      <c r="S9" s="16" t="e">
        <f>'FOOD$'!#REF!/FoodQ!S11*1000</f>
        <v>#REF!</v>
      </c>
      <c r="T9" s="16" t="e">
        <f>'FOOD$'!#REF!/FoodQ!T11*1000</f>
        <v>#REF!</v>
      </c>
      <c r="U9" s="16" t="e">
        <f>'FOOD$'!#REF!/FoodQ!U11*1000</f>
        <v>#REF!</v>
      </c>
      <c r="V9" s="16" t="e">
        <f>'FOOD$'!#REF!/FoodQ!V11*1000</f>
        <v>#REF!</v>
      </c>
      <c r="W9" s="16"/>
      <c r="X9" s="16"/>
    </row>
    <row r="10" spans="1:24" ht="13" customHeight="1">
      <c r="A10" s="8"/>
      <c r="B10" s="8" t="s">
        <v>556</v>
      </c>
      <c r="C10" s="8"/>
      <c r="D10" s="16" t="e">
        <f>('FOOD$'!#REF!-Fruit!D72)/FoodQ!D12*1000</f>
        <v>#REF!</v>
      </c>
      <c r="E10" s="16" t="e">
        <f>('FOOD$'!#REF!-Fruit!E72)/FoodQ!E12*1000</f>
        <v>#REF!</v>
      </c>
      <c r="F10" s="16" t="e">
        <f>('FOOD$'!#REF!-Fruit!F72)/FoodQ!F12*1000</f>
        <v>#REF!</v>
      </c>
      <c r="G10" s="16" t="e">
        <f>('FOOD$'!#REF!-Fruit!G72)/FoodQ!G12*1000</f>
        <v>#REF!</v>
      </c>
      <c r="H10" s="16" t="e">
        <f>('FOOD$'!#REF!-Fruit!H72)/FoodQ!H12*1000</f>
        <v>#REF!</v>
      </c>
      <c r="I10" s="16" t="e">
        <f>('FOOD$'!#REF!-Fruit!I72)/FoodQ!I12*1000</f>
        <v>#REF!</v>
      </c>
      <c r="J10" s="16" t="e">
        <f>('FOOD$'!#REF!-Fruit!J72)/FoodQ!J12*1000</f>
        <v>#REF!</v>
      </c>
      <c r="K10" s="16" t="e">
        <f>('FOOD$'!#REF!-Fruit!K72)/FoodQ!K12*1000</f>
        <v>#REF!</v>
      </c>
      <c r="L10" s="16" t="e">
        <f>('FOOD$'!#REF!-Fruit!L72)/FoodQ!L12*1000</f>
        <v>#REF!</v>
      </c>
      <c r="M10" s="16" t="e">
        <f>('FOOD$'!#REF!-Fruit!M72)/FoodQ!M12*1000</f>
        <v>#REF!</v>
      </c>
      <c r="N10" s="16" t="e">
        <f>('FOOD$'!#REF!-Fruit!N72)/FoodQ!N12*1000</f>
        <v>#REF!</v>
      </c>
      <c r="O10" s="16" t="e">
        <f>('FOOD$'!#REF!-Fruit!O72)/FoodQ!O12*1000</f>
        <v>#REF!</v>
      </c>
      <c r="P10" s="16" t="e">
        <f>('FOOD$'!#REF!-Fruit!P72)/FoodQ!P12*1000</f>
        <v>#REF!</v>
      </c>
      <c r="Q10" s="16" t="e">
        <f>('FOOD$'!#REF!-Fruit!Q72)/FoodQ!Q12*1000</f>
        <v>#REF!</v>
      </c>
      <c r="R10" s="16" t="e">
        <f>('FOOD$'!#REF!-Fruit!R72)/FoodQ!R12*1000</f>
        <v>#REF!</v>
      </c>
      <c r="S10" s="16" t="e">
        <f>('FOOD$'!#REF!-Fruit!S72)/FoodQ!S12*1000</f>
        <v>#REF!</v>
      </c>
      <c r="T10" s="16" t="e">
        <f>('FOOD$'!#REF!-Fruit!T72)/FoodQ!T12*1000</f>
        <v>#REF!</v>
      </c>
      <c r="U10" s="16" t="e">
        <f>('FOOD$'!#REF!-Fruit!U72)/FoodQ!U12*1000</f>
        <v>#REF!</v>
      </c>
      <c r="V10" s="16" t="e">
        <f>('FOOD$'!#REF!-Fruit!V72)/FoodQ!V12*1000</f>
        <v>#REF!</v>
      </c>
      <c r="W10" s="17"/>
      <c r="X10" s="17"/>
    </row>
    <row r="11" spans="1:24" ht="13" customHeight="1">
      <c r="A11" s="8"/>
      <c r="B11" s="8" t="s">
        <v>90</v>
      </c>
      <c r="C11" s="8"/>
      <c r="D11" s="16" t="e">
        <f>'FOOD$'!#REF!/FoodQ!D13*1000</f>
        <v>#REF!</v>
      </c>
      <c r="E11" s="16" t="e">
        <f>'FOOD$'!#REF!/FoodQ!E13*1000</f>
        <v>#REF!</v>
      </c>
      <c r="F11" s="16" t="e">
        <f>'FOOD$'!#REF!/FoodQ!F13*1000</f>
        <v>#REF!</v>
      </c>
      <c r="G11" s="16" t="e">
        <f>'FOOD$'!#REF!/FoodQ!G13*1000</f>
        <v>#REF!</v>
      </c>
      <c r="H11" s="16" t="e">
        <f>'FOOD$'!#REF!/FoodQ!H13*1000</f>
        <v>#REF!</v>
      </c>
      <c r="I11" s="16" t="e">
        <f>'FOOD$'!#REF!/FoodQ!I13*1000</f>
        <v>#REF!</v>
      </c>
      <c r="J11" s="16" t="e">
        <f>'FOOD$'!#REF!/FoodQ!J13*1000</f>
        <v>#REF!</v>
      </c>
      <c r="K11" s="16" t="e">
        <f>'FOOD$'!#REF!/FoodQ!K13*1000</f>
        <v>#REF!</v>
      </c>
      <c r="L11" s="16" t="e">
        <f>'FOOD$'!#REF!/FoodQ!L13*1000</f>
        <v>#REF!</v>
      </c>
      <c r="M11" s="16" t="e">
        <f>'FOOD$'!#REF!/FoodQ!M13*1000</f>
        <v>#REF!</v>
      </c>
      <c r="N11" s="16" t="e">
        <f>'FOOD$'!#REF!/FoodQ!N13*1000</f>
        <v>#REF!</v>
      </c>
      <c r="O11" s="16" t="e">
        <f>'FOOD$'!#REF!/FoodQ!O13*1000</f>
        <v>#REF!</v>
      </c>
      <c r="P11" s="16" t="e">
        <f>'FOOD$'!#REF!/FoodQ!P13*1000</f>
        <v>#REF!</v>
      </c>
      <c r="Q11" s="16" t="e">
        <f>'FOOD$'!#REF!/FoodQ!Q13*1000</f>
        <v>#REF!</v>
      </c>
      <c r="R11" s="16" t="e">
        <f>'FOOD$'!#REF!/FoodQ!R13*1000</f>
        <v>#REF!</v>
      </c>
      <c r="S11" s="16" t="e">
        <f>'FOOD$'!#REF!/FoodQ!S13*1000</f>
        <v>#REF!</v>
      </c>
      <c r="T11" s="16" t="e">
        <f>'FOOD$'!#REF!/FoodQ!T13*1000</f>
        <v>#REF!</v>
      </c>
      <c r="U11" s="16" t="e">
        <f>'FOOD$'!#REF!/FoodQ!U13*1000</f>
        <v>#REF!</v>
      </c>
      <c r="V11" s="16" t="e">
        <f>'FOOD$'!#REF!/FoodQ!V13*1000</f>
        <v>#REF!</v>
      </c>
      <c r="W11" s="16"/>
      <c r="X11" s="16"/>
    </row>
    <row r="12" spans="1:24" ht="13" customHeight="1">
      <c r="A12" s="8"/>
      <c r="B12" s="8" t="s">
        <v>519</v>
      </c>
      <c r="C12" s="8"/>
      <c r="D12" s="16" t="e">
        <f>'FOOD$'!#REF!/FoodQ!D14*1000</f>
        <v>#REF!</v>
      </c>
      <c r="E12" s="16" t="e">
        <f>'FOOD$'!#REF!/FoodQ!E14*1000</f>
        <v>#REF!</v>
      </c>
      <c r="F12" s="16" t="e">
        <f>'FOOD$'!#REF!/FoodQ!F14*1000</f>
        <v>#REF!</v>
      </c>
      <c r="G12" s="16" t="e">
        <f>'FOOD$'!#REF!/FoodQ!G14*1000</f>
        <v>#REF!</v>
      </c>
      <c r="H12" s="16" t="e">
        <f>'FOOD$'!#REF!/FoodQ!H14*1000</f>
        <v>#REF!</v>
      </c>
      <c r="I12" s="16" t="e">
        <f>'FOOD$'!#REF!/FoodQ!I14*1000</f>
        <v>#REF!</v>
      </c>
      <c r="J12" s="16" t="e">
        <f>'FOOD$'!#REF!/FoodQ!J14*1000</f>
        <v>#REF!</v>
      </c>
      <c r="K12" s="16" t="e">
        <f>'FOOD$'!#REF!/FoodQ!K14*1000</f>
        <v>#REF!</v>
      </c>
      <c r="L12" s="16" t="e">
        <f>'FOOD$'!#REF!/FoodQ!L14*1000</f>
        <v>#REF!</v>
      </c>
      <c r="M12" s="16" t="e">
        <f>'FOOD$'!#REF!/FoodQ!M14*1000</f>
        <v>#REF!</v>
      </c>
      <c r="N12" s="16" t="e">
        <f>'FOOD$'!#REF!/FoodQ!N14*1000</f>
        <v>#REF!</v>
      </c>
      <c r="O12" s="16" t="e">
        <f>'FOOD$'!#REF!/FoodQ!O14*1000</f>
        <v>#REF!</v>
      </c>
      <c r="P12" s="16" t="e">
        <f>'FOOD$'!#REF!/FoodQ!P14*1000</f>
        <v>#REF!</v>
      </c>
      <c r="Q12" s="16" t="e">
        <f>'FOOD$'!#REF!/FoodQ!Q14*1000</f>
        <v>#REF!</v>
      </c>
      <c r="R12" s="16" t="e">
        <f>'FOOD$'!#REF!/FoodQ!R14*1000</f>
        <v>#REF!</v>
      </c>
      <c r="S12" s="16" t="e">
        <f>'FOOD$'!#REF!/FoodQ!S14*1000</f>
        <v>#REF!</v>
      </c>
      <c r="T12" s="16" t="e">
        <f>'FOOD$'!#REF!/FoodQ!T14*1000</f>
        <v>#REF!</v>
      </c>
      <c r="U12" s="16" t="e">
        <f>'FOOD$'!#REF!/FoodQ!U14*1000</f>
        <v>#REF!</v>
      </c>
      <c r="V12" s="16" t="e">
        <f>'FOOD$'!#REF!/FoodQ!V14*1000</f>
        <v>#REF!</v>
      </c>
      <c r="W12" s="16"/>
      <c r="X12" s="16"/>
    </row>
    <row r="13" spans="1:24" ht="13" customHeight="1">
      <c r="A13" s="8"/>
      <c r="B13" s="8" t="s">
        <v>398</v>
      </c>
      <c r="C13" s="8"/>
      <c r="D13" s="16" t="e">
        <f>'FOOD$'!#REF!/FoodQ!D15*1000</f>
        <v>#REF!</v>
      </c>
      <c r="E13" s="16" t="e">
        <f>'FOOD$'!#REF!/FoodQ!E15*1000</f>
        <v>#REF!</v>
      </c>
      <c r="F13" s="16" t="e">
        <f>'FOOD$'!#REF!/FoodQ!F15*1000</f>
        <v>#REF!</v>
      </c>
      <c r="G13" s="16" t="e">
        <f>'FOOD$'!#REF!/FoodQ!G15*1000</f>
        <v>#REF!</v>
      </c>
      <c r="H13" s="16" t="e">
        <f>'FOOD$'!#REF!/FoodQ!H15*1000</f>
        <v>#REF!</v>
      </c>
      <c r="I13" s="16" t="e">
        <f>'FOOD$'!#REF!/FoodQ!I15*1000</f>
        <v>#REF!</v>
      </c>
      <c r="J13" s="16" t="e">
        <f>'FOOD$'!#REF!/FoodQ!J15*1000</f>
        <v>#REF!</v>
      </c>
      <c r="K13" s="16" t="e">
        <f>'FOOD$'!#REF!/FoodQ!K15*1000</f>
        <v>#REF!</v>
      </c>
      <c r="L13" s="16" t="e">
        <f>'FOOD$'!#REF!/FoodQ!L15*1000</f>
        <v>#REF!</v>
      </c>
      <c r="M13" s="16" t="e">
        <f>'FOOD$'!#REF!/FoodQ!M15*1000</f>
        <v>#REF!</v>
      </c>
      <c r="N13" s="16" t="e">
        <f>'FOOD$'!#REF!/FoodQ!N15*1000</f>
        <v>#REF!</v>
      </c>
      <c r="O13" s="16" t="e">
        <f>'FOOD$'!#REF!/FoodQ!O15*1000</f>
        <v>#REF!</v>
      </c>
      <c r="P13" s="16" t="e">
        <f>'FOOD$'!#REF!/FoodQ!P15*1000</f>
        <v>#REF!</v>
      </c>
      <c r="Q13" s="16" t="e">
        <f>'FOOD$'!#REF!/FoodQ!Q15*1000</f>
        <v>#REF!</v>
      </c>
      <c r="R13" s="16" t="e">
        <f>'FOOD$'!#REF!/FoodQ!R15*1000</f>
        <v>#REF!</v>
      </c>
      <c r="S13" s="16" t="e">
        <f>'FOOD$'!#REF!/FoodQ!S15*1000</f>
        <v>#REF!</v>
      </c>
      <c r="T13" s="16" t="e">
        <f>'FOOD$'!#REF!/FoodQ!T15*1000</f>
        <v>#REF!</v>
      </c>
      <c r="U13" s="16" t="e">
        <f>'FOOD$'!#REF!/FoodQ!U15*1000</f>
        <v>#REF!</v>
      </c>
      <c r="V13" s="16" t="e">
        <f>'FOOD$'!#REF!/FoodQ!V15*1000</f>
        <v>#REF!</v>
      </c>
      <c r="W13" s="17"/>
      <c r="X13" s="17"/>
    </row>
    <row r="14" spans="1:24" ht="13" customHeight="1">
      <c r="A14" s="8"/>
      <c r="B14" s="8" t="s">
        <v>185</v>
      </c>
      <c r="C14" s="8"/>
      <c r="D14" s="16" t="e">
        <f>'FOOD$'!#REF!/FoodQ!D16*1000</f>
        <v>#REF!</v>
      </c>
      <c r="E14" s="16" t="e">
        <f>'FOOD$'!#REF!/FoodQ!E16*1000</f>
        <v>#REF!</v>
      </c>
      <c r="F14" s="16" t="e">
        <f>'FOOD$'!#REF!/FoodQ!F16*1000</f>
        <v>#REF!</v>
      </c>
      <c r="G14" s="16" t="e">
        <f>'FOOD$'!#REF!/FoodQ!G16*1000</f>
        <v>#REF!</v>
      </c>
      <c r="H14" s="16" t="e">
        <f>'FOOD$'!#REF!/FoodQ!H16*1000</f>
        <v>#REF!</v>
      </c>
      <c r="I14" s="16" t="e">
        <f>'FOOD$'!#REF!/FoodQ!I16*1000</f>
        <v>#REF!</v>
      </c>
      <c r="J14" s="16" t="e">
        <f>'FOOD$'!#REF!/FoodQ!J16*1000</f>
        <v>#REF!</v>
      </c>
      <c r="K14" s="16" t="e">
        <f>'FOOD$'!#REF!/FoodQ!K16*1000</f>
        <v>#REF!</v>
      </c>
      <c r="L14" s="16" t="e">
        <f>'FOOD$'!#REF!/FoodQ!L16*1000</f>
        <v>#REF!</v>
      </c>
      <c r="M14" s="16" t="e">
        <f>'FOOD$'!#REF!/FoodQ!M16*1000</f>
        <v>#REF!</v>
      </c>
      <c r="N14" s="16" t="e">
        <f>'FOOD$'!#REF!/FoodQ!N16*1000</f>
        <v>#REF!</v>
      </c>
      <c r="O14" s="16" t="e">
        <f>'FOOD$'!#REF!/FoodQ!O16*1000</f>
        <v>#REF!</v>
      </c>
      <c r="P14" s="16" t="e">
        <f>'FOOD$'!#REF!/FoodQ!P16*1000</f>
        <v>#REF!</v>
      </c>
      <c r="Q14" s="16" t="e">
        <f>'FOOD$'!#REF!/FoodQ!Q16*1000</f>
        <v>#REF!</v>
      </c>
      <c r="R14" s="16" t="e">
        <f>'FOOD$'!#REF!/FoodQ!R16*1000</f>
        <v>#REF!</v>
      </c>
      <c r="S14" s="16" t="e">
        <f>'FOOD$'!#REF!/FoodQ!S16*1000</f>
        <v>#REF!</v>
      </c>
      <c r="T14" s="16" t="e">
        <f>'FOOD$'!#REF!/FoodQ!T16*1000</f>
        <v>#REF!</v>
      </c>
      <c r="U14" s="16" t="e">
        <f>'FOOD$'!#REF!/FoodQ!U16*1000</f>
        <v>#REF!</v>
      </c>
      <c r="V14" s="16" t="e">
        <f>'FOOD$'!#REF!/FoodQ!V16*1000</f>
        <v>#REF!</v>
      </c>
      <c r="W14" s="16"/>
      <c r="X14" s="16"/>
    </row>
    <row r="15" spans="1:24" ht="13" customHeight="1">
      <c r="A15" s="1"/>
      <c r="B15" s="1" t="s">
        <v>74</v>
      </c>
      <c r="C15" s="18"/>
      <c r="D15" s="16" t="e">
        <f>'FOOD$'!#REF!/FoodQ!D17*1000</f>
        <v>#REF!</v>
      </c>
      <c r="E15" s="16" t="e">
        <f>'FOOD$'!#REF!/FoodQ!E17*1000</f>
        <v>#REF!</v>
      </c>
      <c r="F15" s="16" t="e">
        <f>'FOOD$'!#REF!/FoodQ!F17*1000</f>
        <v>#REF!</v>
      </c>
      <c r="G15" s="16" t="e">
        <f>'FOOD$'!#REF!/FoodQ!G17*1000</f>
        <v>#REF!</v>
      </c>
      <c r="H15" s="16" t="e">
        <f>'FOOD$'!#REF!/FoodQ!H17*1000</f>
        <v>#REF!</v>
      </c>
      <c r="I15" s="16" t="e">
        <f>'FOOD$'!#REF!/FoodQ!I17*1000</f>
        <v>#REF!</v>
      </c>
      <c r="J15" s="16" t="e">
        <f>'FOOD$'!#REF!/FoodQ!J17*1000</f>
        <v>#REF!</v>
      </c>
      <c r="K15" s="16" t="e">
        <f>'FOOD$'!#REF!/FoodQ!K17*1000</f>
        <v>#REF!</v>
      </c>
      <c r="L15" s="16" t="e">
        <f>'FOOD$'!#REF!/FoodQ!L17*1000</f>
        <v>#REF!</v>
      </c>
      <c r="M15" s="16" t="e">
        <f>'FOOD$'!#REF!/FoodQ!M17*1000</f>
        <v>#REF!</v>
      </c>
      <c r="N15" s="16" t="e">
        <f>'FOOD$'!#REF!/FoodQ!N17*1000</f>
        <v>#REF!</v>
      </c>
      <c r="O15" s="16" t="e">
        <f>'FOOD$'!#REF!/FoodQ!O17*1000</f>
        <v>#REF!</v>
      </c>
      <c r="P15" s="16" t="e">
        <f>'FOOD$'!#REF!/FoodQ!P17*1000</f>
        <v>#REF!</v>
      </c>
      <c r="Q15" s="16" t="e">
        <f>'FOOD$'!#REF!/FoodQ!Q17*1000</f>
        <v>#REF!</v>
      </c>
      <c r="R15" s="16" t="e">
        <f>'FOOD$'!#REF!/FoodQ!R17*1000</f>
        <v>#REF!</v>
      </c>
      <c r="S15" s="16" t="e">
        <f>'FOOD$'!#REF!/FoodQ!S17*1000</f>
        <v>#REF!</v>
      </c>
      <c r="T15" s="16" t="e">
        <f>'FOOD$'!#REF!/FoodQ!T17*1000</f>
        <v>#REF!</v>
      </c>
      <c r="U15" s="16" t="e">
        <f>'FOOD$'!#REF!/FoodQ!U17*1000</f>
        <v>#REF!</v>
      </c>
      <c r="V15" s="16" t="e">
        <f>'FOOD$'!#REF!/FoodQ!V17*1000</f>
        <v>#REF!</v>
      </c>
      <c r="W15" s="5"/>
      <c r="X15" s="5"/>
    </row>
    <row r="16" spans="1:24" ht="13" customHeight="1">
      <c r="A16" s="1"/>
      <c r="B16" s="1" t="s">
        <v>75</v>
      </c>
      <c r="C16" s="18"/>
      <c r="D16" s="16" t="e">
        <f>'FOOD$'!#REF!/FoodQ!D18*1000</f>
        <v>#REF!</v>
      </c>
      <c r="E16" s="16" t="e">
        <f>'FOOD$'!#REF!/FoodQ!E18*1000</f>
        <v>#REF!</v>
      </c>
      <c r="F16" s="16" t="e">
        <f>'FOOD$'!#REF!/FoodQ!F18*1000</f>
        <v>#REF!</v>
      </c>
      <c r="G16" s="16" t="e">
        <f>'FOOD$'!#REF!/FoodQ!G18*1000</f>
        <v>#REF!</v>
      </c>
      <c r="H16" s="16" t="e">
        <f>'FOOD$'!#REF!/FoodQ!H18*1000</f>
        <v>#REF!</v>
      </c>
      <c r="I16" s="16" t="e">
        <f>'FOOD$'!#REF!/FoodQ!I18*1000</f>
        <v>#REF!</v>
      </c>
      <c r="J16" s="16" t="e">
        <f>'FOOD$'!#REF!/FoodQ!J18*1000</f>
        <v>#REF!</v>
      </c>
      <c r="K16" s="16" t="e">
        <f>'FOOD$'!#REF!/FoodQ!K18*1000</f>
        <v>#REF!</v>
      </c>
      <c r="L16" s="16" t="e">
        <f>'FOOD$'!#REF!/FoodQ!L18*1000</f>
        <v>#REF!</v>
      </c>
      <c r="M16" s="16" t="e">
        <f>'FOOD$'!#REF!/FoodQ!M18*1000</f>
        <v>#REF!</v>
      </c>
      <c r="N16" s="16" t="e">
        <f>'FOOD$'!#REF!/FoodQ!N18*1000</f>
        <v>#REF!</v>
      </c>
      <c r="O16" s="16" t="e">
        <f>'FOOD$'!#REF!/FoodQ!O18*1000</f>
        <v>#REF!</v>
      </c>
      <c r="P16" s="16" t="e">
        <f>'FOOD$'!#REF!/FoodQ!P18*1000</f>
        <v>#REF!</v>
      </c>
      <c r="Q16" s="16" t="e">
        <f>'FOOD$'!#REF!/FoodQ!Q18*1000</f>
        <v>#REF!</v>
      </c>
      <c r="R16" s="16" t="e">
        <f>'FOOD$'!#REF!/FoodQ!R18*1000</f>
        <v>#REF!</v>
      </c>
      <c r="S16" s="16" t="e">
        <f>'FOOD$'!#REF!/FoodQ!S18*1000</f>
        <v>#REF!</v>
      </c>
      <c r="T16" s="16" t="e">
        <f>'FOOD$'!#REF!/FoodQ!T18*1000</f>
        <v>#REF!</v>
      </c>
      <c r="U16" s="16" t="e">
        <f>'FOOD$'!#REF!/FoodQ!U18*1000</f>
        <v>#REF!</v>
      </c>
      <c r="V16" s="16" t="e">
        <f>'FOOD$'!#REF!/FoodQ!V18*1000</f>
        <v>#REF!</v>
      </c>
      <c r="W16" s="70"/>
      <c r="X16" s="70"/>
    </row>
    <row r="17" spans="1:24" ht="13" customHeight="1">
      <c r="A17" s="1"/>
      <c r="B17" s="1" t="s">
        <v>558</v>
      </c>
      <c r="C17" s="18"/>
      <c r="D17" s="16" t="e">
        <f>'FOOD$'!#REF!/FoodQ!D20*1000</f>
        <v>#REF!</v>
      </c>
      <c r="E17" s="16" t="e">
        <f>'FOOD$'!#REF!/FoodQ!E20*1000</f>
        <v>#REF!</v>
      </c>
      <c r="F17" s="16" t="e">
        <f>'FOOD$'!#REF!/FoodQ!F20*1000</f>
        <v>#REF!</v>
      </c>
      <c r="G17" s="16" t="e">
        <f>'FOOD$'!#REF!/FoodQ!G20*1000</f>
        <v>#REF!</v>
      </c>
      <c r="H17" s="16" t="e">
        <f>'FOOD$'!#REF!/FoodQ!H20*1000</f>
        <v>#REF!</v>
      </c>
      <c r="I17" s="16" t="e">
        <f>'FOOD$'!#REF!/FoodQ!I20*1000</f>
        <v>#REF!</v>
      </c>
      <c r="J17" s="16" t="e">
        <f>'FOOD$'!#REF!/FoodQ!J20*1000</f>
        <v>#REF!</v>
      </c>
      <c r="K17" s="16" t="e">
        <f>'FOOD$'!#REF!/FoodQ!K20*1000</f>
        <v>#REF!</v>
      </c>
      <c r="L17" s="16" t="e">
        <f>'FOOD$'!#REF!/FoodQ!L20*1000</f>
        <v>#REF!</v>
      </c>
      <c r="M17" s="16" t="e">
        <f>'FOOD$'!#REF!/FoodQ!M20*1000</f>
        <v>#REF!</v>
      </c>
      <c r="N17" s="16" t="e">
        <f>'FOOD$'!#REF!/FoodQ!N20*1000</f>
        <v>#REF!</v>
      </c>
      <c r="O17" s="16" t="e">
        <f>'FOOD$'!#REF!/FoodQ!O20*1000</f>
        <v>#REF!</v>
      </c>
      <c r="P17" s="16" t="e">
        <f>'FOOD$'!#REF!/FoodQ!P20*1000</f>
        <v>#REF!</v>
      </c>
      <c r="Q17" s="16" t="e">
        <f>'FOOD$'!#REF!/FoodQ!Q20*1000</f>
        <v>#REF!</v>
      </c>
      <c r="R17" s="16" t="e">
        <f>'FOOD$'!#REF!/FoodQ!R20*1000</f>
        <v>#REF!</v>
      </c>
      <c r="S17" s="16" t="e">
        <f>'FOOD$'!#REF!/FoodQ!S20*1000</f>
        <v>#REF!</v>
      </c>
      <c r="T17" s="16" t="e">
        <f>'FOOD$'!#REF!/FoodQ!T20*1000</f>
        <v>#REF!</v>
      </c>
      <c r="U17" s="16" t="e">
        <f>'FOOD$'!#REF!/FoodQ!U20*1000</f>
        <v>#REF!</v>
      </c>
      <c r="V17" s="16" t="e">
        <f>'FOOD$'!#REF!/FoodQ!V20*1000</f>
        <v>#REF!</v>
      </c>
      <c r="W17" s="71"/>
      <c r="X17" s="71"/>
    </row>
    <row r="18" spans="1:24" ht="13" customHeight="1">
      <c r="A18" s="1"/>
      <c r="B18" s="1"/>
      <c r="C18" s="18"/>
      <c r="X18" s="76" t="s">
        <v>198</v>
      </c>
    </row>
    <row r="19" spans="1:24" ht="13" customHeight="1">
      <c r="A19" s="12" t="s">
        <v>205</v>
      </c>
      <c r="L19" t="s">
        <v>124</v>
      </c>
      <c r="X19" s="77" t="s">
        <v>199</v>
      </c>
    </row>
    <row r="20" spans="1:24" ht="13" customHeight="1">
      <c r="B20" s="8" t="s">
        <v>70</v>
      </c>
      <c r="E20" s="57">
        <f>((E5-D5)/D5)*100</f>
        <v>11.33982586939692</v>
      </c>
      <c r="F20" s="57">
        <f t="shared" ref="F20:V20" si="0">((F5-E5)/E5)*100</f>
        <v>5.0645559084248299</v>
      </c>
      <c r="G20" s="57">
        <f t="shared" si="0"/>
        <v>-9.5328623093636331</v>
      </c>
      <c r="H20" s="57">
        <f t="shared" si="0"/>
        <v>-33.408104388165583</v>
      </c>
      <c r="I20" s="57">
        <f t="shared" si="0"/>
        <v>-17.897980373953814</v>
      </c>
      <c r="J20" s="57">
        <f t="shared" si="0"/>
        <v>48.541258040621678</v>
      </c>
      <c r="K20" s="57">
        <f t="shared" si="0"/>
        <v>17.506446978020147</v>
      </c>
      <c r="L20" s="57">
        <f t="shared" si="0"/>
        <v>5.1299334575199858</v>
      </c>
      <c r="M20" s="57">
        <f t="shared" si="0"/>
        <v>-6.30264820716868</v>
      </c>
      <c r="N20" s="57">
        <f t="shared" si="0"/>
        <v>1.407573027154426</v>
      </c>
      <c r="O20" s="57">
        <f t="shared" si="0"/>
        <v>26.349402060794922</v>
      </c>
      <c r="P20" s="57">
        <f t="shared" si="0"/>
        <v>-4.7457077925669982</v>
      </c>
      <c r="Q20" s="57">
        <f t="shared" si="0"/>
        <v>15.958347629299594</v>
      </c>
      <c r="R20" s="57">
        <f t="shared" si="0"/>
        <v>13.822342566657722</v>
      </c>
      <c r="S20" s="57">
        <f t="shared" si="0"/>
        <v>31.709813519201795</v>
      </c>
      <c r="T20" s="57">
        <f t="shared" si="0"/>
        <v>-16.886308511446497</v>
      </c>
      <c r="U20" s="57">
        <f t="shared" si="0"/>
        <v>-19.833261523536077</v>
      </c>
      <c r="V20" s="57">
        <f t="shared" si="0"/>
        <v>-2.8065965651217</v>
      </c>
      <c r="X20" s="74">
        <f>AVERAGE(E20:V20)</f>
        <v>3.6342238547649472</v>
      </c>
    </row>
    <row r="21" spans="1:24" ht="13" customHeight="1">
      <c r="B21" s="8" t="s">
        <v>71</v>
      </c>
      <c r="E21" s="57" t="e">
        <f t="shared" ref="E21:V21" si="1">((E6-D6)/D6)*100</f>
        <v>#REF!</v>
      </c>
      <c r="F21" s="57" t="e">
        <f t="shared" si="1"/>
        <v>#REF!</v>
      </c>
      <c r="G21" s="57" t="e">
        <f t="shared" si="1"/>
        <v>#REF!</v>
      </c>
      <c r="H21" s="57" t="e">
        <f t="shared" si="1"/>
        <v>#REF!</v>
      </c>
      <c r="I21" s="57" t="e">
        <f t="shared" si="1"/>
        <v>#REF!</v>
      </c>
      <c r="J21" s="57" t="e">
        <f t="shared" si="1"/>
        <v>#REF!</v>
      </c>
      <c r="K21" s="57" t="e">
        <f t="shared" si="1"/>
        <v>#REF!</v>
      </c>
      <c r="L21" s="57" t="e">
        <f t="shared" si="1"/>
        <v>#REF!</v>
      </c>
      <c r="M21" s="57" t="e">
        <f t="shared" si="1"/>
        <v>#REF!</v>
      </c>
      <c r="N21" s="57" t="e">
        <f t="shared" si="1"/>
        <v>#REF!</v>
      </c>
      <c r="O21" s="57" t="e">
        <f t="shared" si="1"/>
        <v>#REF!</v>
      </c>
      <c r="P21" s="57" t="e">
        <f t="shared" si="1"/>
        <v>#REF!</v>
      </c>
      <c r="Q21" s="57" t="e">
        <f t="shared" si="1"/>
        <v>#REF!</v>
      </c>
      <c r="R21" s="57" t="e">
        <f t="shared" si="1"/>
        <v>#REF!</v>
      </c>
      <c r="S21" s="57" t="e">
        <f t="shared" si="1"/>
        <v>#REF!</v>
      </c>
      <c r="T21" s="57" t="e">
        <f t="shared" si="1"/>
        <v>#REF!</v>
      </c>
      <c r="U21" s="57" t="e">
        <f t="shared" si="1"/>
        <v>#REF!</v>
      </c>
      <c r="V21" s="57" t="e">
        <f t="shared" si="1"/>
        <v>#REF!</v>
      </c>
      <c r="X21" s="74" t="e">
        <f t="shared" ref="X21:X32" si="2">AVERAGE(E21:V21)</f>
        <v>#REF!</v>
      </c>
    </row>
    <row r="22" spans="1:24" ht="13" customHeight="1">
      <c r="B22" s="8" t="s">
        <v>72</v>
      </c>
      <c r="E22" s="57" t="e">
        <f t="shared" ref="E22:V22" si="3">((E7-D7)/D7)*100</f>
        <v>#REF!</v>
      </c>
      <c r="F22" s="57" t="e">
        <f t="shared" si="3"/>
        <v>#REF!</v>
      </c>
      <c r="G22" s="57" t="e">
        <f t="shared" si="3"/>
        <v>#REF!</v>
      </c>
      <c r="H22" s="57" t="e">
        <f t="shared" si="3"/>
        <v>#REF!</v>
      </c>
      <c r="I22" s="57" t="e">
        <f t="shared" si="3"/>
        <v>#REF!</v>
      </c>
      <c r="J22" s="57" t="e">
        <f t="shared" si="3"/>
        <v>#REF!</v>
      </c>
      <c r="K22" s="57" t="e">
        <f t="shared" si="3"/>
        <v>#REF!</v>
      </c>
      <c r="L22" s="57" t="e">
        <f t="shared" si="3"/>
        <v>#REF!</v>
      </c>
      <c r="M22" s="57" t="e">
        <f t="shared" si="3"/>
        <v>#REF!</v>
      </c>
      <c r="N22" s="57" t="e">
        <f t="shared" si="3"/>
        <v>#REF!</v>
      </c>
      <c r="O22" s="57" t="e">
        <f t="shared" si="3"/>
        <v>#REF!</v>
      </c>
      <c r="P22" s="57" t="e">
        <f t="shared" si="3"/>
        <v>#REF!</v>
      </c>
      <c r="Q22" s="57" t="e">
        <f t="shared" si="3"/>
        <v>#REF!</v>
      </c>
      <c r="R22" s="57" t="e">
        <f t="shared" si="3"/>
        <v>#REF!</v>
      </c>
      <c r="S22" s="57" t="e">
        <f t="shared" si="3"/>
        <v>#REF!</v>
      </c>
      <c r="T22" s="57" t="e">
        <f t="shared" si="3"/>
        <v>#REF!</v>
      </c>
      <c r="U22" s="57" t="e">
        <f t="shared" si="3"/>
        <v>#REF!</v>
      </c>
      <c r="V22" s="57" t="e">
        <f t="shared" si="3"/>
        <v>#REF!</v>
      </c>
      <c r="X22" s="74" t="e">
        <f t="shared" si="2"/>
        <v>#REF!</v>
      </c>
    </row>
    <row r="23" spans="1:24" ht="13" customHeight="1">
      <c r="B23" s="84" t="s">
        <v>244</v>
      </c>
      <c r="E23" s="57" t="e">
        <f t="shared" ref="E23:V23" si="4">((E8-D8)/D8)*100</f>
        <v>#REF!</v>
      </c>
      <c r="F23" s="57" t="e">
        <f t="shared" si="4"/>
        <v>#REF!</v>
      </c>
      <c r="G23" s="57" t="e">
        <f t="shared" si="4"/>
        <v>#REF!</v>
      </c>
      <c r="H23" s="57" t="e">
        <f t="shared" si="4"/>
        <v>#REF!</v>
      </c>
      <c r="I23" s="57" t="e">
        <f t="shared" si="4"/>
        <v>#REF!</v>
      </c>
      <c r="J23" s="57" t="e">
        <f t="shared" si="4"/>
        <v>#REF!</v>
      </c>
      <c r="K23" s="57" t="e">
        <f t="shared" si="4"/>
        <v>#REF!</v>
      </c>
      <c r="L23" s="57" t="e">
        <f t="shared" si="4"/>
        <v>#REF!</v>
      </c>
      <c r="M23" s="57" t="e">
        <f t="shared" si="4"/>
        <v>#REF!</v>
      </c>
      <c r="N23" s="57" t="e">
        <f t="shared" si="4"/>
        <v>#REF!</v>
      </c>
      <c r="O23" s="57" t="e">
        <f t="shared" si="4"/>
        <v>#REF!</v>
      </c>
      <c r="P23" s="57" t="e">
        <f t="shared" si="4"/>
        <v>#REF!</v>
      </c>
      <c r="Q23" s="57" t="e">
        <f t="shared" si="4"/>
        <v>#REF!</v>
      </c>
      <c r="R23" s="57" t="e">
        <f t="shared" si="4"/>
        <v>#REF!</v>
      </c>
      <c r="S23" s="57" t="e">
        <f t="shared" si="4"/>
        <v>#REF!</v>
      </c>
      <c r="T23" s="57" t="e">
        <f t="shared" si="4"/>
        <v>#REF!</v>
      </c>
      <c r="U23" s="57" t="e">
        <f t="shared" si="4"/>
        <v>#REF!</v>
      </c>
      <c r="V23" s="57" t="e">
        <f t="shared" si="4"/>
        <v>#REF!</v>
      </c>
      <c r="X23" s="74" t="e">
        <f t="shared" si="2"/>
        <v>#REF!</v>
      </c>
    </row>
    <row r="24" spans="1:24" ht="13" customHeight="1">
      <c r="B24" s="8" t="s">
        <v>73</v>
      </c>
      <c r="E24" s="57" t="e">
        <f t="shared" ref="E24:V24" si="5">((E9-D9)/D9)*100</f>
        <v>#REF!</v>
      </c>
      <c r="F24" s="57" t="e">
        <f t="shared" si="5"/>
        <v>#REF!</v>
      </c>
      <c r="G24" s="57" t="e">
        <f t="shared" si="5"/>
        <v>#REF!</v>
      </c>
      <c r="H24" s="57" t="e">
        <f t="shared" si="5"/>
        <v>#REF!</v>
      </c>
      <c r="I24" s="57" t="e">
        <f t="shared" si="5"/>
        <v>#REF!</v>
      </c>
      <c r="J24" s="57" t="e">
        <f t="shared" si="5"/>
        <v>#REF!</v>
      </c>
      <c r="K24" s="57" t="e">
        <f t="shared" si="5"/>
        <v>#REF!</v>
      </c>
      <c r="L24" s="57" t="e">
        <f t="shared" si="5"/>
        <v>#REF!</v>
      </c>
      <c r="M24" s="57" t="e">
        <f t="shared" si="5"/>
        <v>#REF!</v>
      </c>
      <c r="N24" s="57" t="e">
        <f t="shared" si="5"/>
        <v>#REF!</v>
      </c>
      <c r="O24" s="57" t="e">
        <f t="shared" si="5"/>
        <v>#REF!</v>
      </c>
      <c r="P24" s="57" t="e">
        <f t="shared" si="5"/>
        <v>#REF!</v>
      </c>
      <c r="Q24" s="57" t="e">
        <f t="shared" si="5"/>
        <v>#REF!</v>
      </c>
      <c r="R24" s="57" t="e">
        <f t="shared" si="5"/>
        <v>#REF!</v>
      </c>
      <c r="S24" s="57" t="e">
        <f t="shared" si="5"/>
        <v>#REF!</v>
      </c>
      <c r="T24" s="57" t="e">
        <f t="shared" si="5"/>
        <v>#REF!</v>
      </c>
      <c r="U24" s="57" t="e">
        <f t="shared" si="5"/>
        <v>#REF!</v>
      </c>
      <c r="V24" s="57" t="e">
        <f t="shared" si="5"/>
        <v>#REF!</v>
      </c>
      <c r="X24" s="74" t="e">
        <f t="shared" si="2"/>
        <v>#REF!</v>
      </c>
    </row>
    <row r="25" spans="1:24" ht="13" customHeight="1">
      <c r="A25" s="37"/>
      <c r="B25" s="8" t="s">
        <v>89</v>
      </c>
      <c r="C25" s="32"/>
      <c r="D25" s="33"/>
      <c r="E25" s="57" t="e">
        <f t="shared" ref="E25:V25" si="6">((E10-D10)/D10)*100</f>
        <v>#REF!</v>
      </c>
      <c r="F25" s="57" t="e">
        <f t="shared" si="6"/>
        <v>#REF!</v>
      </c>
      <c r="G25" s="57" t="e">
        <f t="shared" si="6"/>
        <v>#REF!</v>
      </c>
      <c r="H25" s="57" t="e">
        <f t="shared" si="6"/>
        <v>#REF!</v>
      </c>
      <c r="I25" s="57" t="e">
        <f t="shared" si="6"/>
        <v>#REF!</v>
      </c>
      <c r="J25" s="57" t="e">
        <f t="shared" si="6"/>
        <v>#REF!</v>
      </c>
      <c r="K25" s="57" t="e">
        <f t="shared" si="6"/>
        <v>#REF!</v>
      </c>
      <c r="L25" s="57" t="e">
        <f t="shared" si="6"/>
        <v>#REF!</v>
      </c>
      <c r="M25" s="57" t="e">
        <f t="shared" si="6"/>
        <v>#REF!</v>
      </c>
      <c r="N25" s="57" t="e">
        <f t="shared" si="6"/>
        <v>#REF!</v>
      </c>
      <c r="O25" s="57" t="e">
        <f t="shared" si="6"/>
        <v>#REF!</v>
      </c>
      <c r="P25" s="57" t="e">
        <f t="shared" si="6"/>
        <v>#REF!</v>
      </c>
      <c r="Q25" s="57" t="e">
        <f t="shared" si="6"/>
        <v>#REF!</v>
      </c>
      <c r="R25" s="57" t="e">
        <f t="shared" si="6"/>
        <v>#REF!</v>
      </c>
      <c r="S25" s="57" t="e">
        <f t="shared" si="6"/>
        <v>#REF!</v>
      </c>
      <c r="T25" s="57" t="e">
        <f t="shared" si="6"/>
        <v>#REF!</v>
      </c>
      <c r="U25" s="57" t="e">
        <f t="shared" si="6"/>
        <v>#REF!</v>
      </c>
      <c r="V25" s="57" t="e">
        <f t="shared" si="6"/>
        <v>#REF!</v>
      </c>
      <c r="X25" s="74" t="e">
        <f t="shared" si="2"/>
        <v>#REF!</v>
      </c>
    </row>
    <row r="26" spans="1:24" ht="13" customHeight="1">
      <c r="A26" s="25"/>
      <c r="B26" s="8" t="s">
        <v>90</v>
      </c>
      <c r="C26" s="32"/>
      <c r="E26" s="57" t="e">
        <f t="shared" ref="E26:V26" si="7">((E11-D11)/D11)*100</f>
        <v>#REF!</v>
      </c>
      <c r="F26" s="57" t="e">
        <f t="shared" si="7"/>
        <v>#REF!</v>
      </c>
      <c r="G26" s="57" t="e">
        <f t="shared" si="7"/>
        <v>#REF!</v>
      </c>
      <c r="H26" s="57" t="e">
        <f t="shared" si="7"/>
        <v>#REF!</v>
      </c>
      <c r="I26" s="57" t="e">
        <f t="shared" si="7"/>
        <v>#REF!</v>
      </c>
      <c r="J26" s="57" t="e">
        <f t="shared" si="7"/>
        <v>#REF!</v>
      </c>
      <c r="K26" s="57" t="e">
        <f t="shared" si="7"/>
        <v>#REF!</v>
      </c>
      <c r="L26" s="57" t="e">
        <f t="shared" si="7"/>
        <v>#REF!</v>
      </c>
      <c r="M26" s="57" t="e">
        <f t="shared" si="7"/>
        <v>#REF!</v>
      </c>
      <c r="N26" s="57" t="e">
        <f t="shared" si="7"/>
        <v>#REF!</v>
      </c>
      <c r="O26" s="57" t="e">
        <f t="shared" si="7"/>
        <v>#REF!</v>
      </c>
      <c r="P26" s="57" t="e">
        <f t="shared" si="7"/>
        <v>#REF!</v>
      </c>
      <c r="Q26" s="57" t="e">
        <f t="shared" si="7"/>
        <v>#REF!</v>
      </c>
      <c r="R26" s="57" t="e">
        <f t="shared" si="7"/>
        <v>#REF!</v>
      </c>
      <c r="S26" s="57" t="e">
        <f t="shared" si="7"/>
        <v>#REF!</v>
      </c>
      <c r="T26" s="57" t="e">
        <f t="shared" si="7"/>
        <v>#REF!</v>
      </c>
      <c r="U26" s="57" t="e">
        <f t="shared" si="7"/>
        <v>#REF!</v>
      </c>
      <c r="V26" s="57" t="e">
        <f t="shared" si="7"/>
        <v>#REF!</v>
      </c>
      <c r="X26" s="74" t="e">
        <f t="shared" si="2"/>
        <v>#REF!</v>
      </c>
    </row>
    <row r="27" spans="1:24" ht="13" customHeight="1">
      <c r="A27" s="8"/>
      <c r="B27" s="8" t="s">
        <v>88</v>
      </c>
      <c r="C27" s="32"/>
      <c r="E27" s="57" t="e">
        <f t="shared" ref="E27:V27" si="8">((E12-D12)/D12)*100</f>
        <v>#REF!</v>
      </c>
      <c r="F27" s="57" t="e">
        <f t="shared" si="8"/>
        <v>#REF!</v>
      </c>
      <c r="G27" s="57" t="e">
        <f t="shared" si="8"/>
        <v>#REF!</v>
      </c>
      <c r="H27" s="57" t="e">
        <f t="shared" si="8"/>
        <v>#REF!</v>
      </c>
      <c r="I27" s="57" t="e">
        <f t="shared" si="8"/>
        <v>#REF!</v>
      </c>
      <c r="J27" s="57" t="e">
        <f t="shared" si="8"/>
        <v>#REF!</v>
      </c>
      <c r="K27" s="57" t="e">
        <f t="shared" si="8"/>
        <v>#REF!</v>
      </c>
      <c r="L27" s="57" t="e">
        <f t="shared" si="8"/>
        <v>#REF!</v>
      </c>
      <c r="M27" s="57" t="e">
        <f t="shared" si="8"/>
        <v>#REF!</v>
      </c>
      <c r="N27" s="57" t="e">
        <f t="shared" si="8"/>
        <v>#REF!</v>
      </c>
      <c r="O27" s="57" t="e">
        <f t="shared" si="8"/>
        <v>#REF!</v>
      </c>
      <c r="P27" s="57" t="e">
        <f t="shared" si="8"/>
        <v>#REF!</v>
      </c>
      <c r="Q27" s="57" t="e">
        <f t="shared" si="8"/>
        <v>#REF!</v>
      </c>
      <c r="R27" s="57" t="e">
        <f t="shared" si="8"/>
        <v>#REF!</v>
      </c>
      <c r="S27" s="57" t="e">
        <f t="shared" si="8"/>
        <v>#REF!</v>
      </c>
      <c r="T27" s="57" t="e">
        <f t="shared" si="8"/>
        <v>#REF!</v>
      </c>
      <c r="U27" s="57" t="e">
        <f t="shared" si="8"/>
        <v>#REF!</v>
      </c>
      <c r="V27" s="57" t="e">
        <f t="shared" si="8"/>
        <v>#REF!</v>
      </c>
      <c r="X27" s="74" t="e">
        <f t="shared" si="2"/>
        <v>#REF!</v>
      </c>
    </row>
    <row r="28" spans="1:24" ht="13" customHeight="1">
      <c r="A28" s="8"/>
      <c r="B28" s="8" t="s">
        <v>207</v>
      </c>
      <c r="C28" s="32"/>
      <c r="E28" s="57" t="e">
        <f t="shared" ref="E28:V28" si="9">((E13-D13)/D13)*100</f>
        <v>#REF!</v>
      </c>
      <c r="F28" s="57" t="e">
        <f t="shared" si="9"/>
        <v>#REF!</v>
      </c>
      <c r="G28" s="57" t="e">
        <f t="shared" si="9"/>
        <v>#REF!</v>
      </c>
      <c r="H28" s="57" t="e">
        <f t="shared" si="9"/>
        <v>#REF!</v>
      </c>
      <c r="I28" s="57" t="e">
        <f t="shared" si="9"/>
        <v>#REF!</v>
      </c>
      <c r="J28" s="57" t="e">
        <f t="shared" si="9"/>
        <v>#REF!</v>
      </c>
      <c r="K28" s="57" t="e">
        <f t="shared" si="9"/>
        <v>#REF!</v>
      </c>
      <c r="L28" s="57" t="e">
        <f t="shared" si="9"/>
        <v>#REF!</v>
      </c>
      <c r="M28" s="57" t="e">
        <f t="shared" si="9"/>
        <v>#REF!</v>
      </c>
      <c r="N28" s="57" t="e">
        <f t="shared" si="9"/>
        <v>#REF!</v>
      </c>
      <c r="O28" s="57" t="e">
        <f t="shared" si="9"/>
        <v>#REF!</v>
      </c>
      <c r="P28" s="57" t="e">
        <f t="shared" si="9"/>
        <v>#REF!</v>
      </c>
      <c r="Q28" s="57" t="e">
        <f t="shared" si="9"/>
        <v>#REF!</v>
      </c>
      <c r="R28" s="57" t="e">
        <f t="shared" si="9"/>
        <v>#REF!</v>
      </c>
      <c r="S28" s="57" t="e">
        <f t="shared" si="9"/>
        <v>#REF!</v>
      </c>
      <c r="T28" s="57" t="e">
        <f t="shared" si="9"/>
        <v>#REF!</v>
      </c>
      <c r="U28" s="57" t="e">
        <f t="shared" si="9"/>
        <v>#REF!</v>
      </c>
      <c r="V28" s="57" t="e">
        <f t="shared" si="9"/>
        <v>#REF!</v>
      </c>
      <c r="X28" s="74" t="e">
        <f t="shared" si="2"/>
        <v>#REF!</v>
      </c>
    </row>
    <row r="29" spans="1:24" ht="13" customHeight="1">
      <c r="A29" s="8"/>
      <c r="B29" s="8" t="s">
        <v>185</v>
      </c>
      <c r="C29" s="32"/>
      <c r="E29" s="57" t="e">
        <f t="shared" ref="E29:V29" si="10">((E14-D14)/D14)*100</f>
        <v>#REF!</v>
      </c>
      <c r="F29" s="57" t="e">
        <f t="shared" si="10"/>
        <v>#REF!</v>
      </c>
      <c r="G29" s="57" t="e">
        <f t="shared" si="10"/>
        <v>#REF!</v>
      </c>
      <c r="H29" s="57" t="e">
        <f t="shared" si="10"/>
        <v>#REF!</v>
      </c>
      <c r="I29" s="57" t="e">
        <f t="shared" si="10"/>
        <v>#REF!</v>
      </c>
      <c r="J29" s="57" t="e">
        <f t="shared" si="10"/>
        <v>#REF!</v>
      </c>
      <c r="K29" s="57" t="e">
        <f t="shared" si="10"/>
        <v>#REF!</v>
      </c>
      <c r="L29" s="57" t="e">
        <f t="shared" si="10"/>
        <v>#REF!</v>
      </c>
      <c r="M29" s="57" t="e">
        <f t="shared" si="10"/>
        <v>#REF!</v>
      </c>
      <c r="N29" s="57" t="e">
        <f t="shared" si="10"/>
        <v>#REF!</v>
      </c>
      <c r="O29" s="57" t="e">
        <f t="shared" si="10"/>
        <v>#REF!</v>
      </c>
      <c r="P29" s="57" t="e">
        <f t="shared" si="10"/>
        <v>#REF!</v>
      </c>
      <c r="Q29" s="57" t="e">
        <f t="shared" si="10"/>
        <v>#REF!</v>
      </c>
      <c r="R29" s="57" t="e">
        <f t="shared" si="10"/>
        <v>#REF!</v>
      </c>
      <c r="S29" s="57" t="e">
        <f t="shared" si="10"/>
        <v>#REF!</v>
      </c>
      <c r="T29" s="57" t="e">
        <f t="shared" si="10"/>
        <v>#REF!</v>
      </c>
      <c r="U29" s="57" t="e">
        <f t="shared" si="10"/>
        <v>#REF!</v>
      </c>
      <c r="V29" s="57" t="e">
        <f t="shared" si="10"/>
        <v>#REF!</v>
      </c>
      <c r="X29" s="74" t="e">
        <f t="shared" si="2"/>
        <v>#REF!</v>
      </c>
    </row>
    <row r="30" spans="1:24" ht="13" customHeight="1">
      <c r="A30" s="8"/>
      <c r="B30" s="1" t="s">
        <v>196</v>
      </c>
      <c r="C30" s="32"/>
      <c r="E30" s="57" t="e">
        <f t="shared" ref="E30:V30" si="11">((E15-D15)/D15)*100</f>
        <v>#REF!</v>
      </c>
      <c r="F30" s="57" t="e">
        <f t="shared" si="11"/>
        <v>#REF!</v>
      </c>
      <c r="G30" s="57" t="e">
        <f t="shared" si="11"/>
        <v>#REF!</v>
      </c>
      <c r="H30" s="57" t="e">
        <f t="shared" si="11"/>
        <v>#REF!</v>
      </c>
      <c r="I30" s="57" t="e">
        <f t="shared" si="11"/>
        <v>#REF!</v>
      </c>
      <c r="J30" s="57" t="e">
        <f t="shared" si="11"/>
        <v>#REF!</v>
      </c>
      <c r="K30" s="57" t="e">
        <f t="shared" si="11"/>
        <v>#REF!</v>
      </c>
      <c r="L30" s="57" t="e">
        <f t="shared" si="11"/>
        <v>#REF!</v>
      </c>
      <c r="M30" s="57" t="e">
        <f t="shared" si="11"/>
        <v>#REF!</v>
      </c>
      <c r="N30" s="57" t="e">
        <f t="shared" si="11"/>
        <v>#REF!</v>
      </c>
      <c r="O30" s="57" t="e">
        <f t="shared" si="11"/>
        <v>#REF!</v>
      </c>
      <c r="P30" s="57" t="e">
        <f t="shared" si="11"/>
        <v>#REF!</v>
      </c>
      <c r="Q30" s="57" t="e">
        <f t="shared" si="11"/>
        <v>#REF!</v>
      </c>
      <c r="R30" s="57" t="e">
        <f t="shared" si="11"/>
        <v>#REF!</v>
      </c>
      <c r="S30" s="57" t="e">
        <f t="shared" si="11"/>
        <v>#REF!</v>
      </c>
      <c r="T30" s="57" t="e">
        <f t="shared" si="11"/>
        <v>#REF!</v>
      </c>
      <c r="U30" s="57" t="e">
        <f t="shared" si="11"/>
        <v>#REF!</v>
      </c>
      <c r="V30" s="57" t="e">
        <f t="shared" si="11"/>
        <v>#REF!</v>
      </c>
      <c r="X30" s="74" t="e">
        <f t="shared" si="2"/>
        <v>#REF!</v>
      </c>
    </row>
    <row r="31" spans="1:24" ht="13" customHeight="1">
      <c r="A31" s="8"/>
      <c r="B31" s="1" t="s">
        <v>75</v>
      </c>
      <c r="C31" s="32"/>
      <c r="E31" s="57" t="e">
        <f t="shared" ref="E31:V31" si="12">((E16-D16)/D16)*100</f>
        <v>#REF!</v>
      </c>
      <c r="F31" s="57" t="e">
        <f t="shared" si="12"/>
        <v>#REF!</v>
      </c>
      <c r="G31" s="57" t="e">
        <f t="shared" si="12"/>
        <v>#REF!</v>
      </c>
      <c r="H31" s="57" t="e">
        <f t="shared" si="12"/>
        <v>#REF!</v>
      </c>
      <c r="I31" s="57" t="e">
        <f t="shared" si="12"/>
        <v>#REF!</v>
      </c>
      <c r="J31" s="57" t="e">
        <f t="shared" si="12"/>
        <v>#REF!</v>
      </c>
      <c r="K31" s="57" t="e">
        <f t="shared" si="12"/>
        <v>#REF!</v>
      </c>
      <c r="L31" s="57" t="e">
        <f t="shared" si="12"/>
        <v>#REF!</v>
      </c>
      <c r="M31" s="57" t="e">
        <f t="shared" si="12"/>
        <v>#REF!</v>
      </c>
      <c r="N31" s="57" t="e">
        <f t="shared" si="12"/>
        <v>#REF!</v>
      </c>
      <c r="O31" s="57" t="e">
        <f t="shared" si="12"/>
        <v>#REF!</v>
      </c>
      <c r="P31" s="57" t="e">
        <f t="shared" si="12"/>
        <v>#REF!</v>
      </c>
      <c r="Q31" s="57" t="e">
        <f t="shared" si="12"/>
        <v>#REF!</v>
      </c>
      <c r="R31" s="57" t="e">
        <f t="shared" si="12"/>
        <v>#REF!</v>
      </c>
      <c r="S31" s="57" t="e">
        <f t="shared" si="12"/>
        <v>#REF!</v>
      </c>
      <c r="T31" s="57" t="e">
        <f t="shared" si="12"/>
        <v>#REF!</v>
      </c>
      <c r="U31" s="57" t="e">
        <f t="shared" si="12"/>
        <v>#REF!</v>
      </c>
      <c r="V31" s="57" t="e">
        <f t="shared" si="12"/>
        <v>#REF!</v>
      </c>
      <c r="X31" s="74" t="e">
        <f t="shared" si="2"/>
        <v>#REF!</v>
      </c>
    </row>
    <row r="32" spans="1:24" ht="13" customHeight="1">
      <c r="A32" s="8"/>
      <c r="B32" s="1" t="s">
        <v>121</v>
      </c>
      <c r="C32" s="32"/>
      <c r="E32" s="57" t="e">
        <f t="shared" ref="E32:V32" si="13">((E17-D17)/D17)*100</f>
        <v>#REF!</v>
      </c>
      <c r="F32" s="57" t="e">
        <f t="shared" si="13"/>
        <v>#REF!</v>
      </c>
      <c r="G32" s="57" t="e">
        <f t="shared" si="13"/>
        <v>#REF!</v>
      </c>
      <c r="H32" s="57" t="e">
        <f t="shared" si="13"/>
        <v>#REF!</v>
      </c>
      <c r="I32" s="57" t="e">
        <f t="shared" si="13"/>
        <v>#REF!</v>
      </c>
      <c r="J32" s="57" t="e">
        <f t="shared" si="13"/>
        <v>#REF!</v>
      </c>
      <c r="K32" s="57" t="e">
        <f t="shared" si="13"/>
        <v>#REF!</v>
      </c>
      <c r="L32" s="57" t="e">
        <f t="shared" si="13"/>
        <v>#REF!</v>
      </c>
      <c r="M32" s="57" t="e">
        <f t="shared" si="13"/>
        <v>#REF!</v>
      </c>
      <c r="N32" s="57" t="e">
        <f t="shared" si="13"/>
        <v>#REF!</v>
      </c>
      <c r="O32" s="57" t="e">
        <f t="shared" si="13"/>
        <v>#REF!</v>
      </c>
      <c r="P32" s="57" t="e">
        <f t="shared" si="13"/>
        <v>#REF!</v>
      </c>
      <c r="Q32" s="57" t="e">
        <f t="shared" si="13"/>
        <v>#REF!</v>
      </c>
      <c r="R32" s="57" t="e">
        <f t="shared" si="13"/>
        <v>#REF!</v>
      </c>
      <c r="S32" s="57" t="e">
        <f t="shared" si="13"/>
        <v>#REF!</v>
      </c>
      <c r="T32" s="57" t="e">
        <f t="shared" si="13"/>
        <v>#REF!</v>
      </c>
      <c r="U32" s="57" t="e">
        <f t="shared" si="13"/>
        <v>#REF!</v>
      </c>
      <c r="V32" s="57" t="e">
        <f t="shared" si="13"/>
        <v>#REF!</v>
      </c>
      <c r="X32" s="74" t="e">
        <f t="shared" si="2"/>
        <v>#REF!</v>
      </c>
    </row>
    <row r="33" spans="1:25" ht="13" customHeight="1">
      <c r="A33" s="14"/>
      <c r="B33" s="14"/>
      <c r="C33" s="21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X33" s="27"/>
      <c r="Y33" s="67"/>
    </row>
    <row r="34" spans="1:25" ht="13" customHeight="1">
      <c r="A34" s="1" t="s">
        <v>299</v>
      </c>
      <c r="B34" s="1"/>
      <c r="C34" s="19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67"/>
    </row>
    <row r="35" spans="1:25" ht="13" customHeight="1">
      <c r="A35" s="1" t="s">
        <v>557</v>
      </c>
      <c r="B35" s="1"/>
      <c r="C35" s="19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5" ht="13" customHeight="1">
      <c r="A36" s="1" t="s">
        <v>225</v>
      </c>
      <c r="B36" s="1"/>
      <c r="C36" s="19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5">
      <c r="A37" s="31"/>
      <c r="B37" s="1"/>
      <c r="C37" s="19"/>
      <c r="D37" s="5"/>
      <c r="E37" s="5"/>
      <c r="F37" s="5"/>
      <c r="G37" s="5"/>
      <c r="H37" s="5"/>
      <c r="I37" s="5"/>
      <c r="J37" s="5"/>
      <c r="K37" s="5"/>
      <c r="L37" s="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</row>
  </sheetData>
  <phoneticPr fontId="3" type="noConversion"/>
  <pageMargins left="0.5" right="0.5" top="0.5" bottom="0.5" header="0.5" footer="0.5"/>
  <pageSetup scale="81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indexed="15"/>
    <pageSetUpPr fitToPage="1"/>
  </sheetPr>
  <dimension ref="A1:T96"/>
  <sheetViews>
    <sheetView zoomScale="85" zoomScaleNormal="85" workbookViewId="0"/>
  </sheetViews>
  <sheetFormatPr baseColWidth="10" defaultColWidth="8.83203125" defaultRowHeight="13"/>
  <cols>
    <col min="1" max="1" width="12.6640625" customWidth="1"/>
    <col min="2" max="2" width="6.6640625" customWidth="1"/>
    <col min="3" max="7" width="3.6640625" customWidth="1"/>
    <col min="8" max="11" width="10.6640625" customWidth="1"/>
    <col min="12" max="12" width="3.6640625" customWidth="1"/>
    <col min="13" max="13" width="7.6640625" customWidth="1"/>
    <col min="14" max="14" width="5.6640625" customWidth="1"/>
    <col min="15" max="15" width="43.83203125" bestFit="1" customWidth="1"/>
    <col min="16" max="16" width="6.6640625" customWidth="1"/>
    <col min="17" max="17" width="3.6640625" customWidth="1"/>
  </cols>
  <sheetData>
    <row r="1" spans="1:20">
      <c r="A1" s="12" t="s">
        <v>306</v>
      </c>
    </row>
    <row r="2" spans="1:20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2" t="s">
        <v>312</v>
      </c>
      <c r="N2" s="1"/>
      <c r="O2" s="107" t="s">
        <v>314</v>
      </c>
      <c r="P2" s="59"/>
    </row>
    <row r="3" spans="1:20">
      <c r="A3" s="46" t="s">
        <v>95</v>
      </c>
      <c r="B3" s="1"/>
      <c r="C3" s="46"/>
      <c r="D3" s="60" t="s">
        <v>309</v>
      </c>
      <c r="E3" s="46"/>
      <c r="F3" s="46"/>
      <c r="G3" s="48"/>
      <c r="H3" s="46"/>
      <c r="I3" s="21" t="s">
        <v>310</v>
      </c>
      <c r="J3" s="60" t="s">
        <v>311</v>
      </c>
      <c r="K3" s="46"/>
      <c r="L3" s="1"/>
      <c r="M3" s="46" t="s">
        <v>313</v>
      </c>
      <c r="N3" s="1"/>
      <c r="O3" s="108" t="s">
        <v>315</v>
      </c>
      <c r="P3" s="49"/>
      <c r="Q3" s="1"/>
      <c r="R3" s="46" t="s">
        <v>129</v>
      </c>
      <c r="S3" s="1"/>
      <c r="T3" s="1"/>
    </row>
    <row r="4" spans="1:20">
      <c r="G4" s="7"/>
      <c r="I4" s="7"/>
      <c r="O4" s="216"/>
      <c r="P4" s="216"/>
      <c r="Q4" s="1"/>
      <c r="R4" s="1"/>
      <c r="S4" s="1"/>
      <c r="T4" s="1"/>
    </row>
    <row r="5" spans="1:20">
      <c r="A5" s="86" t="s">
        <v>290</v>
      </c>
      <c r="C5" s="38" t="s">
        <v>96</v>
      </c>
      <c r="F5" s="38"/>
      <c r="G5" s="39"/>
      <c r="H5" s="38" t="s">
        <v>97</v>
      </c>
      <c r="I5" s="38"/>
      <c r="J5" s="40"/>
      <c r="K5" s="2"/>
      <c r="O5" s="186"/>
      <c r="P5" s="186"/>
      <c r="Q5" s="6" t="s">
        <v>527</v>
      </c>
      <c r="R5" s="1"/>
      <c r="S5" s="1"/>
      <c r="T5" s="1"/>
    </row>
    <row r="6" spans="1:20">
      <c r="A6" s="8" t="s">
        <v>125</v>
      </c>
      <c r="C6" s="40"/>
      <c r="D6" s="40"/>
      <c r="E6" s="40"/>
      <c r="F6" s="40"/>
      <c r="G6" s="39"/>
      <c r="H6" s="38" t="s">
        <v>408</v>
      </c>
      <c r="I6" s="38" t="s">
        <v>409</v>
      </c>
      <c r="J6" s="38" t="s">
        <v>410</v>
      </c>
      <c r="K6" s="41" t="s">
        <v>411</v>
      </c>
      <c r="M6" s="40" t="s">
        <v>166</v>
      </c>
      <c r="O6" s="217" t="s">
        <v>412</v>
      </c>
      <c r="P6" s="217"/>
      <c r="Q6" s="6" t="s">
        <v>527</v>
      </c>
      <c r="R6" s="1"/>
      <c r="S6" s="1"/>
      <c r="T6" s="1"/>
    </row>
    <row r="7" spans="1:20">
      <c r="A7" s="8" t="s">
        <v>126</v>
      </c>
      <c r="C7" s="40"/>
      <c r="D7" s="40"/>
      <c r="E7" s="40"/>
      <c r="F7" s="40"/>
      <c r="G7" s="39"/>
      <c r="H7" s="61" t="s">
        <v>200</v>
      </c>
      <c r="I7" s="40"/>
      <c r="J7" s="40"/>
      <c r="K7" s="2"/>
      <c r="O7" s="217" t="s">
        <v>413</v>
      </c>
      <c r="P7" s="217"/>
      <c r="Q7" s="6" t="s">
        <v>528</v>
      </c>
      <c r="R7" s="1" t="s">
        <v>414</v>
      </c>
      <c r="S7" s="1"/>
      <c r="T7" s="1"/>
    </row>
    <row r="8" spans="1:20">
      <c r="A8" s="8" t="s">
        <v>127</v>
      </c>
      <c r="C8" s="40"/>
      <c r="D8" s="40"/>
      <c r="E8" s="40"/>
      <c r="F8" s="40"/>
      <c r="G8" s="39"/>
      <c r="H8" s="38" t="s">
        <v>354</v>
      </c>
      <c r="I8" s="40"/>
      <c r="J8" s="40"/>
      <c r="K8" s="2"/>
      <c r="O8" s="217"/>
      <c r="P8" s="217"/>
      <c r="Q8" s="1"/>
      <c r="R8" s="1"/>
      <c r="S8" s="1"/>
      <c r="T8" s="1"/>
    </row>
    <row r="9" spans="1:20">
      <c r="A9" s="8" t="s">
        <v>128</v>
      </c>
      <c r="C9" s="40"/>
      <c r="D9" s="40"/>
      <c r="E9" s="40"/>
      <c r="F9" s="40"/>
      <c r="G9" s="39"/>
      <c r="H9" s="38" t="s">
        <v>355</v>
      </c>
      <c r="I9" s="40"/>
      <c r="J9" s="40"/>
      <c r="K9" s="2"/>
      <c r="O9" s="43"/>
      <c r="P9" s="43"/>
      <c r="Q9" s="1"/>
      <c r="R9" s="1"/>
      <c r="S9" s="1"/>
      <c r="T9" s="1"/>
    </row>
    <row r="10" spans="1:20">
      <c r="A10" s="84" t="s">
        <v>288</v>
      </c>
      <c r="C10" s="38"/>
      <c r="D10" s="73" t="s">
        <v>101</v>
      </c>
      <c r="E10" s="73">
        <v>35</v>
      </c>
      <c r="G10" s="39"/>
      <c r="H10" s="38" t="s">
        <v>144</v>
      </c>
      <c r="I10" s="63" t="s">
        <v>289</v>
      </c>
      <c r="K10" s="2"/>
      <c r="M10" s="2"/>
      <c r="O10" s="43"/>
      <c r="P10" s="43"/>
      <c r="Q10" s="85" t="s">
        <v>294</v>
      </c>
      <c r="R10" s="1"/>
      <c r="S10" s="1"/>
      <c r="T10" s="1"/>
    </row>
    <row r="11" spans="1:20">
      <c r="A11" s="50"/>
      <c r="C11" s="40"/>
      <c r="D11" s="40"/>
      <c r="E11" s="40"/>
      <c r="F11" s="40"/>
      <c r="G11" s="39"/>
      <c r="H11" s="40"/>
      <c r="I11" s="40"/>
      <c r="J11" s="40"/>
      <c r="K11" s="2"/>
      <c r="O11" s="43"/>
      <c r="P11" s="43"/>
      <c r="Q11" s="1"/>
      <c r="R11" s="1"/>
      <c r="S11" s="1"/>
      <c r="T11" s="1"/>
    </row>
    <row r="12" spans="1:20">
      <c r="A12" s="104" t="s">
        <v>71</v>
      </c>
      <c r="C12" s="38" t="s">
        <v>98</v>
      </c>
      <c r="D12" s="79"/>
      <c r="E12" s="38"/>
      <c r="F12" s="38"/>
      <c r="G12" s="39"/>
      <c r="H12" s="38" t="s">
        <v>281</v>
      </c>
      <c r="I12" s="40"/>
      <c r="J12" s="40"/>
      <c r="K12" s="2"/>
      <c r="O12" s="43"/>
      <c r="P12" s="43"/>
      <c r="R12" s="1"/>
      <c r="S12" s="1"/>
      <c r="T12" s="1"/>
    </row>
    <row r="13" spans="1:20">
      <c r="A13" s="8" t="s">
        <v>175</v>
      </c>
      <c r="C13" s="38"/>
      <c r="D13" s="38"/>
      <c r="E13" s="38"/>
      <c r="G13" s="39"/>
      <c r="H13" s="58" t="s">
        <v>281</v>
      </c>
      <c r="I13" s="40"/>
      <c r="J13" s="40"/>
      <c r="K13" s="2"/>
      <c r="M13" s="109" t="s">
        <v>166</v>
      </c>
      <c r="O13" s="43"/>
      <c r="P13" s="43"/>
      <c r="Q13" s="6" t="s">
        <v>489</v>
      </c>
      <c r="R13" s="1"/>
      <c r="S13" s="1"/>
      <c r="T13" s="1"/>
    </row>
    <row r="14" spans="1:20">
      <c r="A14" s="8" t="s">
        <v>176</v>
      </c>
      <c r="C14" s="38"/>
      <c r="D14" s="38"/>
      <c r="E14" s="38"/>
      <c r="G14" s="39"/>
      <c r="H14" s="58" t="s">
        <v>292</v>
      </c>
      <c r="I14" s="40"/>
      <c r="J14" s="40"/>
      <c r="K14" s="2"/>
      <c r="M14" s="109" t="s">
        <v>166</v>
      </c>
      <c r="O14" s="43"/>
      <c r="P14" s="43"/>
      <c r="Q14" s="6" t="s">
        <v>490</v>
      </c>
      <c r="R14" s="1"/>
      <c r="S14" s="1"/>
      <c r="T14" s="1"/>
    </row>
    <row r="15" spans="1:20">
      <c r="A15" s="8" t="s">
        <v>213</v>
      </c>
      <c r="C15" s="73" t="s">
        <v>98</v>
      </c>
      <c r="D15" s="38"/>
      <c r="E15" s="38"/>
      <c r="G15" s="39"/>
      <c r="H15" s="38" t="s">
        <v>212</v>
      </c>
      <c r="I15" s="40"/>
      <c r="J15" s="40"/>
      <c r="K15" s="2"/>
      <c r="O15" s="43"/>
      <c r="P15" s="43"/>
      <c r="Q15" s="1"/>
      <c r="R15" s="1"/>
      <c r="S15" s="1"/>
      <c r="T15" s="1"/>
    </row>
    <row r="16" spans="1:20">
      <c r="A16" s="8" t="s">
        <v>187</v>
      </c>
      <c r="C16" s="73" t="s">
        <v>98</v>
      </c>
      <c r="D16" s="73" t="s">
        <v>101</v>
      </c>
      <c r="E16" s="82">
        <v>16</v>
      </c>
      <c r="G16" s="39"/>
      <c r="H16" s="38" t="s">
        <v>320</v>
      </c>
      <c r="I16" s="2" t="s">
        <v>177</v>
      </c>
      <c r="M16" s="41" t="s">
        <v>218</v>
      </c>
      <c r="O16" s="217">
        <v>1505</v>
      </c>
      <c r="P16" s="217"/>
      <c r="Q16" s="6" t="s">
        <v>319</v>
      </c>
      <c r="R16" s="1"/>
      <c r="S16" s="1"/>
      <c r="T16" s="1"/>
    </row>
    <row r="17" spans="1:20">
      <c r="A17" s="50"/>
      <c r="C17" s="40"/>
      <c r="D17" s="40"/>
      <c r="E17" s="40"/>
      <c r="G17" s="39"/>
      <c r="H17" s="40"/>
      <c r="I17" s="40"/>
      <c r="J17" s="40"/>
      <c r="K17" s="2"/>
      <c r="M17" s="81"/>
      <c r="O17" s="43"/>
      <c r="P17" s="43"/>
      <c r="Q17" s="85"/>
      <c r="R17" s="1"/>
      <c r="S17" s="1"/>
      <c r="T17" s="1"/>
    </row>
    <row r="18" spans="1:20">
      <c r="A18" s="50" t="s">
        <v>72</v>
      </c>
      <c r="C18" s="38" t="s">
        <v>99</v>
      </c>
      <c r="D18" s="38">
        <v>16</v>
      </c>
      <c r="E18" s="40"/>
      <c r="G18" s="39"/>
      <c r="H18" s="58" t="s">
        <v>388</v>
      </c>
      <c r="I18" s="38" t="s">
        <v>100</v>
      </c>
      <c r="J18" s="38"/>
      <c r="K18" s="2"/>
      <c r="O18" s="43"/>
      <c r="P18" s="43"/>
      <c r="Q18" s="6"/>
      <c r="R18" s="1"/>
      <c r="S18" s="1"/>
      <c r="T18" s="1"/>
    </row>
    <row r="19" spans="1:20">
      <c r="A19" s="8" t="s">
        <v>130</v>
      </c>
      <c r="C19" s="38"/>
      <c r="D19" s="38"/>
      <c r="E19" s="40"/>
      <c r="G19" s="39"/>
      <c r="H19" s="38" t="s">
        <v>340</v>
      </c>
      <c r="I19" s="2"/>
      <c r="J19" s="38"/>
      <c r="K19" s="2"/>
      <c r="O19" s="217" t="s">
        <v>342</v>
      </c>
      <c r="P19" s="217"/>
      <c r="Q19" s="6" t="s">
        <v>341</v>
      </c>
      <c r="R19" s="1"/>
      <c r="S19" s="1"/>
      <c r="T19" s="1"/>
    </row>
    <row r="20" spans="1:20">
      <c r="A20" s="8" t="s">
        <v>135</v>
      </c>
      <c r="C20" s="38"/>
      <c r="D20" s="38"/>
      <c r="E20" s="40"/>
      <c r="G20" s="39"/>
      <c r="H20" s="38" t="s">
        <v>133</v>
      </c>
      <c r="I20" s="2"/>
      <c r="J20" s="38"/>
      <c r="K20" s="2"/>
      <c r="O20" s="43"/>
      <c r="P20" s="43"/>
      <c r="Q20" s="1"/>
      <c r="R20" s="1"/>
      <c r="S20" s="1"/>
      <c r="T20" s="1"/>
    </row>
    <row r="21" spans="1:20">
      <c r="A21" s="8" t="s">
        <v>131</v>
      </c>
      <c r="C21" s="38"/>
      <c r="D21" s="38"/>
      <c r="E21" s="40"/>
      <c r="G21" s="39"/>
      <c r="H21" s="38" t="s">
        <v>389</v>
      </c>
      <c r="I21" s="2"/>
      <c r="J21" s="38"/>
      <c r="K21" s="2"/>
      <c r="O21" s="43"/>
      <c r="P21" s="43"/>
      <c r="Q21" s="1"/>
      <c r="R21" s="1"/>
      <c r="S21" s="1"/>
      <c r="T21" s="1"/>
    </row>
    <row r="22" spans="1:20">
      <c r="A22" s="8" t="s">
        <v>132</v>
      </c>
      <c r="C22" s="38" t="s">
        <v>99</v>
      </c>
      <c r="D22" s="40">
        <v>16</v>
      </c>
      <c r="G22" s="39"/>
      <c r="H22" s="38" t="s">
        <v>134</v>
      </c>
      <c r="I22" t="s">
        <v>100</v>
      </c>
      <c r="K22" s="2"/>
      <c r="O22" s="43"/>
      <c r="P22" s="43"/>
      <c r="Q22" s="1"/>
      <c r="R22" s="1"/>
      <c r="S22" s="1"/>
      <c r="T22" s="1"/>
    </row>
    <row r="23" spans="1:20">
      <c r="A23" s="50"/>
      <c r="C23" s="40"/>
      <c r="D23" s="40"/>
      <c r="E23" s="40"/>
      <c r="G23" s="39"/>
      <c r="H23" s="40"/>
      <c r="I23" s="40"/>
      <c r="J23" s="40"/>
      <c r="K23" s="2"/>
      <c r="O23" s="43"/>
      <c r="P23" s="43"/>
      <c r="Q23" s="1"/>
      <c r="R23" s="1"/>
      <c r="S23" s="1"/>
      <c r="T23" s="1"/>
    </row>
    <row r="24" spans="1:20">
      <c r="A24" s="50" t="s">
        <v>195</v>
      </c>
      <c r="C24" s="38" t="s">
        <v>101</v>
      </c>
      <c r="D24" s="42"/>
      <c r="E24" s="40"/>
      <c r="G24" s="39"/>
      <c r="H24" s="38" t="s">
        <v>0</v>
      </c>
      <c r="I24" s="38"/>
      <c r="J24" s="42"/>
      <c r="K24" s="2"/>
      <c r="M24" s="1"/>
      <c r="O24" s="217">
        <v>350220</v>
      </c>
      <c r="P24" s="217"/>
      <c r="Q24" s="85" t="s">
        <v>293</v>
      </c>
      <c r="R24" s="1"/>
      <c r="S24" s="1"/>
      <c r="T24" s="1"/>
    </row>
    <row r="25" spans="1:20">
      <c r="A25" s="8" t="s">
        <v>137</v>
      </c>
      <c r="C25" s="38"/>
      <c r="D25" s="40"/>
      <c r="E25" s="40"/>
      <c r="G25" s="39"/>
      <c r="H25" s="38" t="s">
        <v>140</v>
      </c>
      <c r="I25" s="38"/>
      <c r="J25" s="40"/>
      <c r="K25" s="2"/>
      <c r="O25" s="43"/>
      <c r="P25" s="43"/>
      <c r="Q25" s="1"/>
      <c r="R25" s="1"/>
      <c r="S25" s="1"/>
      <c r="T25" s="1"/>
    </row>
    <row r="26" spans="1:20">
      <c r="A26" s="8" t="s">
        <v>138</v>
      </c>
      <c r="C26" s="38"/>
      <c r="D26" s="40"/>
      <c r="E26" s="40"/>
      <c r="G26" s="39"/>
      <c r="H26" s="38" t="s">
        <v>141</v>
      </c>
      <c r="I26" s="38"/>
      <c r="J26" s="40"/>
      <c r="K26" s="2"/>
      <c r="O26" s="43"/>
      <c r="P26" s="43"/>
      <c r="Q26" s="1"/>
      <c r="R26" s="1"/>
      <c r="S26" s="1"/>
      <c r="T26" s="1"/>
    </row>
    <row r="27" spans="1:20">
      <c r="A27" s="8" t="s">
        <v>139</v>
      </c>
      <c r="C27" s="38"/>
      <c r="D27" s="40"/>
      <c r="E27" s="40"/>
      <c r="G27" s="39"/>
      <c r="H27" s="38" t="s">
        <v>142</v>
      </c>
      <c r="I27" s="38"/>
      <c r="J27" s="40"/>
      <c r="K27" s="2"/>
      <c r="O27" s="43"/>
      <c r="P27" s="43"/>
      <c r="Q27" s="1"/>
      <c r="R27" s="1"/>
      <c r="S27" s="1"/>
      <c r="T27" s="1"/>
    </row>
    <row r="28" spans="1:20">
      <c r="A28" s="8" t="s">
        <v>201</v>
      </c>
      <c r="C28" s="38"/>
      <c r="D28" s="40"/>
      <c r="E28" s="40"/>
      <c r="G28" s="39"/>
      <c r="H28" s="38" t="s">
        <v>143</v>
      </c>
      <c r="I28" s="38"/>
      <c r="J28" s="40"/>
      <c r="K28" s="2"/>
      <c r="O28" s="43"/>
      <c r="P28" s="43"/>
      <c r="Q28" s="1"/>
      <c r="R28" s="1"/>
      <c r="S28" s="1"/>
      <c r="T28" s="1"/>
    </row>
    <row r="29" spans="1:20">
      <c r="A29" s="50"/>
      <c r="C29" s="40"/>
      <c r="D29" s="40"/>
      <c r="E29" s="40"/>
      <c r="G29" s="39"/>
      <c r="H29" s="40"/>
      <c r="I29" s="40"/>
      <c r="J29" s="40"/>
      <c r="K29" s="2"/>
      <c r="O29" s="43"/>
      <c r="P29" s="43"/>
      <c r="Q29" s="1"/>
      <c r="R29" s="1"/>
      <c r="S29" s="1"/>
      <c r="T29" s="1"/>
    </row>
    <row r="30" spans="1:20">
      <c r="A30" s="50" t="s">
        <v>73</v>
      </c>
      <c r="C30" s="38" t="s">
        <v>102</v>
      </c>
      <c r="D30" s="40">
        <v>11</v>
      </c>
      <c r="E30" s="40">
        <v>19</v>
      </c>
      <c r="F30">
        <v>20</v>
      </c>
      <c r="G30" s="39"/>
      <c r="H30" s="58" t="s">
        <v>186</v>
      </c>
      <c r="I30" s="38">
        <v>1105</v>
      </c>
      <c r="J30" s="38">
        <v>1903</v>
      </c>
      <c r="K30" s="38" t="s">
        <v>103</v>
      </c>
      <c r="M30" s="2">
        <v>1105</v>
      </c>
      <c r="O30" s="43"/>
      <c r="P30" s="43"/>
      <c r="Q30" s="6" t="s">
        <v>400</v>
      </c>
      <c r="R30" s="1"/>
      <c r="S30" s="1"/>
      <c r="T30" s="1"/>
    </row>
    <row r="31" spans="1:20">
      <c r="A31" s="8" t="s">
        <v>145</v>
      </c>
      <c r="C31" s="38"/>
      <c r="D31" s="40"/>
      <c r="E31" s="40"/>
      <c r="G31" s="39"/>
      <c r="H31" s="58" t="s">
        <v>188</v>
      </c>
      <c r="I31" s="38" t="s">
        <v>147</v>
      </c>
      <c r="J31" s="40"/>
      <c r="K31" s="2"/>
      <c r="O31" s="43"/>
      <c r="P31" s="43"/>
      <c r="Q31" s="6"/>
      <c r="R31" s="1"/>
      <c r="S31" s="1"/>
      <c r="T31" s="1"/>
    </row>
    <row r="32" spans="1:20">
      <c r="A32" s="8" t="s">
        <v>146</v>
      </c>
      <c r="C32" s="38"/>
      <c r="D32" s="40"/>
      <c r="E32" s="40"/>
      <c r="G32" s="39"/>
      <c r="H32" s="38" t="s">
        <v>148</v>
      </c>
      <c r="I32" s="38"/>
      <c r="J32" s="40"/>
      <c r="K32" s="2"/>
      <c r="O32" s="43"/>
      <c r="P32" s="43"/>
      <c r="Q32" s="1"/>
      <c r="R32" s="1"/>
      <c r="S32" s="1"/>
      <c r="T32" s="1"/>
    </row>
    <row r="33" spans="1:20">
      <c r="A33" s="8" t="s">
        <v>386</v>
      </c>
      <c r="C33" s="38"/>
      <c r="D33" s="40"/>
      <c r="E33" s="40"/>
      <c r="G33" s="39"/>
      <c r="H33" s="38" t="s">
        <v>387</v>
      </c>
      <c r="I33" s="38"/>
      <c r="J33" s="40"/>
      <c r="K33" s="2"/>
      <c r="O33" s="43"/>
      <c r="P33" s="43"/>
      <c r="Q33" s="1"/>
      <c r="R33" s="1"/>
      <c r="S33" s="1"/>
      <c r="T33" s="1"/>
    </row>
    <row r="34" spans="1:20">
      <c r="A34" s="8" t="s">
        <v>390</v>
      </c>
      <c r="C34" s="38"/>
      <c r="D34" s="40"/>
      <c r="E34" s="40"/>
      <c r="G34" s="39"/>
      <c r="H34" s="61" t="s">
        <v>421</v>
      </c>
      <c r="I34" s="38"/>
      <c r="J34" s="40"/>
      <c r="K34" s="2"/>
      <c r="M34" s="2">
        <v>1903</v>
      </c>
      <c r="O34" s="217"/>
      <c r="P34" s="217"/>
      <c r="Q34" s="6" t="s">
        <v>444</v>
      </c>
      <c r="R34" s="1"/>
      <c r="S34" s="1"/>
      <c r="T34" s="1"/>
    </row>
    <row r="35" spans="1:20">
      <c r="A35" s="50"/>
      <c r="C35" s="40"/>
      <c r="D35" s="40"/>
      <c r="E35" s="40"/>
      <c r="G35" s="39"/>
      <c r="H35" s="40"/>
      <c r="I35" s="40"/>
      <c r="J35" s="40"/>
      <c r="K35" s="2"/>
      <c r="O35" s="43"/>
      <c r="P35" s="43"/>
      <c r="Q35" s="1"/>
      <c r="R35" s="1" t="s">
        <v>441</v>
      </c>
      <c r="S35" s="1"/>
      <c r="T35" s="1"/>
    </row>
    <row r="36" spans="1:20">
      <c r="A36" s="50" t="s">
        <v>89</v>
      </c>
      <c r="C36" s="38" t="s">
        <v>104</v>
      </c>
      <c r="D36" s="38" t="s">
        <v>105</v>
      </c>
      <c r="E36" s="40"/>
      <c r="G36" s="39"/>
      <c r="H36" s="38" t="s">
        <v>106</v>
      </c>
      <c r="I36" s="38" t="s">
        <v>107</v>
      </c>
      <c r="J36" s="40"/>
      <c r="K36" s="2"/>
      <c r="O36" s="43"/>
      <c r="P36" s="43"/>
      <c r="Q36" s="1"/>
      <c r="R36" s="1"/>
      <c r="S36" s="1"/>
      <c r="T36" s="1"/>
    </row>
    <row r="37" spans="1:20">
      <c r="A37" s="8" t="s">
        <v>175</v>
      </c>
      <c r="C37" s="38"/>
      <c r="D37" s="38"/>
      <c r="E37" s="40"/>
      <c r="G37" s="39"/>
      <c r="H37" s="38" t="s">
        <v>181</v>
      </c>
      <c r="I37" s="38"/>
      <c r="J37" s="40"/>
      <c r="K37" s="2"/>
      <c r="O37" s="217" t="s">
        <v>182</v>
      </c>
      <c r="P37" s="217"/>
      <c r="Q37" s="6" t="s">
        <v>208</v>
      </c>
      <c r="R37" s="1"/>
      <c r="S37" s="1"/>
      <c r="T37" s="1"/>
    </row>
    <row r="38" spans="1:20">
      <c r="A38" s="8" t="s">
        <v>149</v>
      </c>
      <c r="C38" s="38"/>
      <c r="D38" s="38"/>
      <c r="E38" s="40"/>
      <c r="G38" s="39"/>
      <c r="H38" s="38" t="s">
        <v>353</v>
      </c>
      <c r="I38" s="38"/>
      <c r="J38" s="40"/>
      <c r="K38" s="2"/>
      <c r="O38" s="43"/>
      <c r="P38" s="43"/>
      <c r="Q38" s="1"/>
      <c r="R38" s="1"/>
      <c r="S38" s="1"/>
      <c r="T38" s="1"/>
    </row>
    <row r="39" spans="1:20">
      <c r="A39" s="8" t="s">
        <v>146</v>
      </c>
      <c r="C39" s="38"/>
      <c r="D39" s="38"/>
      <c r="E39" s="40"/>
      <c r="G39" s="39"/>
      <c r="H39" s="38" t="s">
        <v>183</v>
      </c>
      <c r="I39" s="38"/>
      <c r="J39" s="40"/>
      <c r="K39" s="2"/>
      <c r="O39" s="43"/>
      <c r="P39" s="43"/>
      <c r="Q39" s="1"/>
      <c r="R39" s="1"/>
      <c r="S39" s="1"/>
      <c r="T39" s="1"/>
    </row>
    <row r="40" spans="1:20">
      <c r="A40" s="8" t="s">
        <v>392</v>
      </c>
      <c r="C40" s="38"/>
      <c r="D40" s="38"/>
      <c r="E40" s="40"/>
      <c r="G40" s="39"/>
      <c r="H40" s="61" t="s">
        <v>415</v>
      </c>
      <c r="I40" s="38" t="s">
        <v>416</v>
      </c>
      <c r="J40" s="40"/>
      <c r="K40" s="2"/>
      <c r="O40" s="217" t="s">
        <v>559</v>
      </c>
      <c r="P40" s="217"/>
      <c r="Q40" s="6" t="s">
        <v>442</v>
      </c>
      <c r="R40" s="1"/>
      <c r="S40" s="1"/>
      <c r="T40" s="1"/>
    </row>
    <row r="41" spans="1:20">
      <c r="A41" s="8" t="s">
        <v>150</v>
      </c>
      <c r="C41" s="38"/>
      <c r="D41" s="38"/>
      <c r="E41" s="40"/>
      <c r="G41" s="39"/>
      <c r="H41" s="38">
        <v>2009</v>
      </c>
      <c r="I41" s="38"/>
      <c r="J41" s="40"/>
      <c r="K41" s="2"/>
      <c r="O41" s="43"/>
      <c r="P41" s="43"/>
      <c r="Q41" s="1" t="s">
        <v>443</v>
      </c>
      <c r="S41" s="1"/>
      <c r="T41" s="1"/>
    </row>
    <row r="42" spans="1:20">
      <c r="A42" s="50"/>
      <c r="C42" s="40"/>
      <c r="D42" s="40"/>
      <c r="E42" s="40"/>
      <c r="G42" s="39"/>
      <c r="H42" s="40"/>
      <c r="I42" s="40"/>
      <c r="J42" s="40"/>
      <c r="K42" s="2"/>
      <c r="M42" s="41"/>
      <c r="O42" s="43"/>
      <c r="P42" s="43"/>
      <c r="Q42" s="1"/>
      <c r="R42" s="1"/>
      <c r="S42" s="1"/>
      <c r="T42" s="1"/>
    </row>
    <row r="43" spans="1:20">
      <c r="A43" s="50" t="s">
        <v>90</v>
      </c>
      <c r="C43" s="38" t="s">
        <v>104</v>
      </c>
      <c r="D43" s="40">
        <v>12</v>
      </c>
      <c r="E43" s="40">
        <v>20</v>
      </c>
      <c r="G43" s="39"/>
      <c r="H43" s="38" t="s">
        <v>217</v>
      </c>
      <c r="I43" s="2">
        <v>1202</v>
      </c>
      <c r="J43" t="s">
        <v>530</v>
      </c>
      <c r="K43" s="40"/>
      <c r="M43" s="2"/>
      <c r="O43" s="43"/>
      <c r="P43" s="43"/>
      <c r="Q43" s="1"/>
      <c r="R43" s="1"/>
      <c r="S43" s="1"/>
      <c r="T43" s="1"/>
    </row>
    <row r="44" spans="1:20">
      <c r="A44" s="84" t="s">
        <v>284</v>
      </c>
      <c r="C44" s="38"/>
      <c r="D44" s="40"/>
      <c r="E44" s="40"/>
      <c r="G44" s="39"/>
      <c r="H44" s="38" t="s">
        <v>217</v>
      </c>
      <c r="I44" s="41"/>
      <c r="J44" s="38"/>
      <c r="M44" s="41"/>
      <c r="O44" s="43"/>
      <c r="P44" s="43"/>
      <c r="Q44" s="6"/>
      <c r="R44" s="1"/>
      <c r="S44" s="1"/>
      <c r="T44" s="1"/>
    </row>
    <row r="45" spans="1:20">
      <c r="A45" s="8" t="s">
        <v>152</v>
      </c>
      <c r="C45" s="38"/>
      <c r="D45" s="40"/>
      <c r="E45" s="40"/>
      <c r="G45" s="39"/>
      <c r="H45" s="61" t="s">
        <v>154</v>
      </c>
      <c r="I45" s="38"/>
      <c r="J45" s="38"/>
      <c r="M45" s="41"/>
      <c r="O45" s="43"/>
      <c r="P45" s="43"/>
      <c r="Q45" s="6"/>
      <c r="R45" s="1"/>
      <c r="S45" s="1"/>
      <c r="T45" s="1"/>
    </row>
    <row r="46" spans="1:20">
      <c r="A46" s="8" t="s">
        <v>298</v>
      </c>
      <c r="C46" s="38"/>
      <c r="D46" s="40"/>
      <c r="E46" s="40"/>
      <c r="G46" s="39"/>
      <c r="H46" s="73">
        <v>200819</v>
      </c>
      <c r="I46" s="40"/>
      <c r="J46" s="2"/>
      <c r="M46" s="41"/>
      <c r="O46" s="43"/>
      <c r="P46" s="43"/>
      <c r="Q46" s="6"/>
      <c r="R46" s="1"/>
      <c r="S46" s="1"/>
      <c r="T46" s="1"/>
    </row>
    <row r="47" spans="1:20">
      <c r="A47" s="84" t="s">
        <v>153</v>
      </c>
      <c r="C47" s="38"/>
      <c r="D47" s="40"/>
      <c r="E47" s="40"/>
      <c r="G47" s="39"/>
      <c r="H47" s="38">
        <v>1202</v>
      </c>
      <c r="I47" s="38">
        <v>200811</v>
      </c>
      <c r="J47" s="40"/>
      <c r="K47" s="2"/>
      <c r="M47" s="2"/>
      <c r="O47" s="43"/>
      <c r="P47" s="43"/>
      <c r="Q47" s="1"/>
      <c r="R47" s="1"/>
      <c r="S47" s="1"/>
      <c r="T47" s="1"/>
    </row>
    <row r="48" spans="1:20">
      <c r="A48" s="1"/>
      <c r="H48" s="2"/>
      <c r="I48" s="2"/>
      <c r="J48" s="2"/>
      <c r="K48" s="2"/>
      <c r="M48" s="2"/>
      <c r="O48" s="43"/>
      <c r="P48" s="43"/>
    </row>
    <row r="49" spans="1:19">
      <c r="A49" s="50" t="s">
        <v>285</v>
      </c>
      <c r="C49" s="38" t="s">
        <v>108</v>
      </c>
      <c r="D49" s="40">
        <v>21</v>
      </c>
      <c r="E49" s="40">
        <v>12</v>
      </c>
      <c r="F49" s="40"/>
      <c r="G49" s="39"/>
      <c r="H49" s="38" t="s">
        <v>531</v>
      </c>
      <c r="I49" s="40">
        <v>2101</v>
      </c>
      <c r="J49" s="40">
        <v>121294</v>
      </c>
      <c r="K49" s="2"/>
      <c r="M49" s="2"/>
      <c r="O49" s="43"/>
      <c r="P49" s="43"/>
      <c r="Q49" s="1"/>
      <c r="R49" s="1"/>
      <c r="S49" s="1"/>
    </row>
    <row r="50" spans="1:19">
      <c r="A50" s="8" t="s">
        <v>155</v>
      </c>
      <c r="C50" s="38"/>
      <c r="D50" s="40"/>
      <c r="E50" s="40"/>
      <c r="F50" s="40"/>
      <c r="G50" s="39"/>
      <c r="H50" s="62" t="s">
        <v>157</v>
      </c>
      <c r="I50" s="40"/>
      <c r="J50" s="40"/>
      <c r="K50" s="2"/>
      <c r="M50" s="2"/>
      <c r="O50" s="43"/>
      <c r="P50" s="43"/>
      <c r="Q50" s="1"/>
      <c r="R50" s="1"/>
      <c r="S50" s="1"/>
    </row>
    <row r="51" spans="1:19">
      <c r="A51" s="8" t="s">
        <v>156</v>
      </c>
      <c r="C51" s="38"/>
      <c r="D51" s="40"/>
      <c r="E51" s="40"/>
      <c r="F51" s="40"/>
      <c r="G51" s="39"/>
      <c r="H51" s="61" t="s">
        <v>357</v>
      </c>
      <c r="I51" s="40"/>
      <c r="J51" s="62"/>
      <c r="K51" s="2"/>
      <c r="M51" s="41" t="s">
        <v>119</v>
      </c>
      <c r="O51" s="43"/>
      <c r="P51" s="43"/>
      <c r="Q51" s="6" t="s">
        <v>362</v>
      </c>
      <c r="R51" s="1"/>
      <c r="S51" s="1"/>
    </row>
    <row r="52" spans="1:19">
      <c r="A52" s="8" t="s">
        <v>358</v>
      </c>
      <c r="C52" s="38"/>
      <c r="D52" s="40"/>
      <c r="E52" s="40"/>
      <c r="F52" s="40"/>
      <c r="G52" s="39"/>
      <c r="H52" s="62" t="s">
        <v>356</v>
      </c>
      <c r="I52" s="40"/>
      <c r="J52" s="40">
        <v>210130</v>
      </c>
      <c r="K52" s="2"/>
      <c r="M52" s="149">
        <v>121294</v>
      </c>
      <c r="O52" s="43"/>
      <c r="P52" s="43"/>
      <c r="Q52" s="6" t="s">
        <v>372</v>
      </c>
      <c r="R52" s="1"/>
      <c r="S52" s="1"/>
    </row>
    <row r="53" spans="1:19">
      <c r="A53" s="8" t="s">
        <v>82</v>
      </c>
      <c r="C53" s="38"/>
      <c r="D53" s="40"/>
      <c r="E53" s="40"/>
      <c r="F53" s="40"/>
      <c r="G53" s="39"/>
      <c r="H53" s="61" t="s">
        <v>159</v>
      </c>
      <c r="I53" s="40"/>
      <c r="J53" s="41" t="s">
        <v>158</v>
      </c>
      <c r="K53" s="40">
        <v>210120</v>
      </c>
      <c r="M53" s="2"/>
      <c r="O53" s="43"/>
      <c r="P53" s="43"/>
      <c r="Q53" s="1"/>
      <c r="R53" s="1"/>
      <c r="S53" s="1"/>
    </row>
    <row r="54" spans="1:19">
      <c r="A54" s="1" t="s">
        <v>83</v>
      </c>
      <c r="C54" s="38" t="s">
        <v>108</v>
      </c>
      <c r="D54" s="40"/>
      <c r="E54" s="40"/>
      <c r="F54" s="40"/>
      <c r="G54" s="39"/>
      <c r="H54" s="38" t="s">
        <v>117</v>
      </c>
      <c r="I54" s="40"/>
      <c r="J54" s="40"/>
      <c r="K54" s="2"/>
      <c r="M54" s="2"/>
      <c r="O54" s="43"/>
      <c r="P54" s="43"/>
      <c r="Q54" s="1"/>
      <c r="R54" s="1"/>
      <c r="S54" s="1"/>
    </row>
    <row r="55" spans="1:19">
      <c r="A55" s="50"/>
      <c r="C55" s="40"/>
      <c r="D55" s="40"/>
      <c r="E55" s="40"/>
      <c r="F55" s="40"/>
      <c r="G55" s="39"/>
      <c r="H55" s="40"/>
      <c r="I55" s="40"/>
      <c r="J55" s="40"/>
      <c r="K55" s="40"/>
      <c r="L55" s="40"/>
      <c r="M55" s="40"/>
      <c r="N55" s="40"/>
      <c r="O55" s="43"/>
      <c r="P55" s="43"/>
      <c r="Q55" s="1"/>
      <c r="R55" s="1"/>
      <c r="S55" s="1"/>
    </row>
    <row r="56" spans="1:19">
      <c r="A56" s="50" t="s">
        <v>398</v>
      </c>
      <c r="C56" s="40">
        <v>10</v>
      </c>
      <c r="D56" s="40">
        <v>11</v>
      </c>
      <c r="E56" s="40">
        <v>19</v>
      </c>
      <c r="F56" s="40"/>
      <c r="G56" s="39"/>
      <c r="H56" s="40" t="s">
        <v>109</v>
      </c>
      <c r="I56" s="40" t="s">
        <v>110</v>
      </c>
      <c r="J56" s="40" t="s">
        <v>111</v>
      </c>
      <c r="K56" s="40"/>
      <c r="L56" s="40"/>
      <c r="M56" s="40">
        <v>1105</v>
      </c>
      <c r="N56" s="40"/>
      <c r="O56" s="43"/>
      <c r="P56" s="43"/>
      <c r="Q56" s="6" t="s">
        <v>494</v>
      </c>
      <c r="R56" s="1"/>
      <c r="S56" s="1"/>
    </row>
    <row r="57" spans="1:19">
      <c r="A57" s="8" t="s">
        <v>202</v>
      </c>
      <c r="C57" s="40"/>
      <c r="D57" s="40"/>
      <c r="E57" s="40"/>
      <c r="F57" s="40"/>
      <c r="G57" s="39"/>
      <c r="H57" s="40" t="s">
        <v>109</v>
      </c>
      <c r="I57" s="40"/>
      <c r="J57" s="40"/>
      <c r="K57" s="40"/>
      <c r="L57" s="40"/>
      <c r="M57" s="40"/>
      <c r="N57" s="40"/>
      <c r="O57" s="217" t="s">
        <v>560</v>
      </c>
      <c r="P57" s="217"/>
      <c r="Q57" s="6" t="s">
        <v>210</v>
      </c>
      <c r="R57" s="1"/>
      <c r="S57" s="1"/>
    </row>
    <row r="58" spans="1:19">
      <c r="A58" s="8" t="s">
        <v>160</v>
      </c>
      <c r="C58" s="40"/>
      <c r="D58" s="40"/>
      <c r="E58" s="40"/>
      <c r="F58" s="40"/>
      <c r="G58" s="39"/>
      <c r="H58" s="40">
        <v>1001</v>
      </c>
      <c r="I58" s="40" t="s">
        <v>401</v>
      </c>
      <c r="J58" s="40">
        <v>110811</v>
      </c>
      <c r="K58" s="40">
        <v>110900</v>
      </c>
      <c r="L58" s="40"/>
      <c r="M58" s="40"/>
      <c r="N58" s="40"/>
      <c r="O58" s="43"/>
      <c r="P58" s="43"/>
      <c r="Q58" s="1"/>
      <c r="R58" s="1"/>
      <c r="S58" s="1"/>
    </row>
    <row r="59" spans="1:19">
      <c r="A59" s="8" t="s">
        <v>161</v>
      </c>
      <c r="C59" s="40"/>
      <c r="D59" s="40"/>
      <c r="E59" s="40"/>
      <c r="F59" s="40"/>
      <c r="G59" s="39"/>
      <c r="H59" s="40">
        <v>1006</v>
      </c>
      <c r="I59" s="40">
        <v>110230</v>
      </c>
      <c r="J59" s="40">
        <v>110314</v>
      </c>
      <c r="K59" s="40"/>
      <c r="L59" s="40"/>
      <c r="M59" s="40"/>
      <c r="N59" s="40"/>
      <c r="O59" s="43"/>
      <c r="P59" s="43"/>
      <c r="Q59" s="1"/>
      <c r="R59" s="1"/>
      <c r="S59" s="1"/>
    </row>
    <row r="60" spans="1:19">
      <c r="A60" s="8" t="s">
        <v>203</v>
      </c>
      <c r="C60" s="40"/>
      <c r="D60" s="40"/>
      <c r="E60" s="40"/>
      <c r="F60" s="40"/>
      <c r="G60" s="39"/>
      <c r="H60" s="40" t="s">
        <v>402</v>
      </c>
      <c r="I60" s="40" t="s">
        <v>422</v>
      </c>
      <c r="J60" s="40"/>
      <c r="K60" s="40"/>
      <c r="L60" s="40"/>
      <c r="M60" s="40"/>
      <c r="N60" s="40"/>
      <c r="O60" s="217" t="s">
        <v>561</v>
      </c>
      <c r="P60" s="217"/>
      <c r="Q60" s="6" t="s">
        <v>423</v>
      </c>
      <c r="R60" s="1"/>
      <c r="S60" s="1"/>
    </row>
    <row r="61" spans="1:19">
      <c r="A61" s="8" t="s">
        <v>363</v>
      </c>
      <c r="C61" s="40"/>
      <c r="D61" s="40"/>
      <c r="E61" s="40"/>
      <c r="F61" s="40"/>
      <c r="G61" s="39"/>
      <c r="H61" s="40" t="s">
        <v>403</v>
      </c>
      <c r="I61" s="40" t="s">
        <v>404</v>
      </c>
      <c r="J61" s="40"/>
      <c r="K61" s="40"/>
      <c r="L61" s="40"/>
      <c r="M61" s="40"/>
      <c r="N61" s="40"/>
      <c r="O61" s="217">
        <v>1903</v>
      </c>
      <c r="P61" s="217"/>
      <c r="Q61" s="6" t="s">
        <v>399</v>
      </c>
      <c r="R61" s="1"/>
      <c r="S61" s="1"/>
    </row>
    <row r="62" spans="1:19">
      <c r="G62" s="7"/>
      <c r="H62" s="40"/>
      <c r="I62" s="40"/>
      <c r="J62" s="40"/>
      <c r="K62" s="40"/>
      <c r="L62" s="40"/>
      <c r="M62" s="40"/>
      <c r="N62" s="40"/>
      <c r="O62" s="43"/>
      <c r="P62" s="43"/>
      <c r="Q62" s="6" t="s">
        <v>488</v>
      </c>
      <c r="R62" s="1"/>
    </row>
    <row r="63" spans="1:19">
      <c r="A63" s="50" t="s">
        <v>245</v>
      </c>
      <c r="C63" s="40">
        <v>15</v>
      </c>
      <c r="D63" s="40"/>
      <c r="E63" s="40"/>
      <c r="F63" s="40"/>
      <c r="G63" s="39"/>
      <c r="H63" s="40" t="s">
        <v>165</v>
      </c>
      <c r="I63" s="40"/>
      <c r="J63" s="40"/>
      <c r="K63" s="40"/>
      <c r="L63" s="40"/>
      <c r="M63" s="40"/>
      <c r="N63" s="40"/>
      <c r="O63" s="217" t="s">
        <v>513</v>
      </c>
      <c r="P63" s="217"/>
      <c r="Q63" s="6" t="s">
        <v>514</v>
      </c>
      <c r="R63" s="1"/>
      <c r="S63" s="1"/>
    </row>
    <row r="64" spans="1:19">
      <c r="A64" s="8" t="s">
        <v>162</v>
      </c>
      <c r="C64" s="40"/>
      <c r="D64" s="40"/>
      <c r="E64" s="40"/>
      <c r="F64" s="40"/>
      <c r="G64" s="39"/>
      <c r="H64" s="62" t="s">
        <v>515</v>
      </c>
      <c r="I64" s="40"/>
      <c r="J64" s="40"/>
      <c r="K64" s="40"/>
      <c r="L64" s="40"/>
      <c r="M64" s="40" t="s">
        <v>166</v>
      </c>
      <c r="N64" s="40"/>
      <c r="O64" s="217" t="s">
        <v>510</v>
      </c>
      <c r="P64" s="217"/>
      <c r="Q64" s="6" t="s">
        <v>516</v>
      </c>
      <c r="R64" s="1"/>
      <c r="S64" s="1"/>
    </row>
    <row r="65" spans="1:19">
      <c r="A65" s="8" t="s">
        <v>163</v>
      </c>
      <c r="C65" s="40"/>
      <c r="D65" s="40"/>
      <c r="E65" s="40"/>
      <c r="F65" s="40"/>
      <c r="G65" s="39"/>
      <c r="H65" s="40" t="s">
        <v>165</v>
      </c>
      <c r="I65" s="40"/>
      <c r="J65" s="40"/>
      <c r="K65" s="40"/>
      <c r="L65" s="40"/>
      <c r="M65" s="40" t="s">
        <v>166</v>
      </c>
      <c r="N65" s="40"/>
      <c r="O65" s="217" t="s">
        <v>511</v>
      </c>
      <c r="P65" s="217"/>
      <c r="Q65" s="6" t="s">
        <v>520</v>
      </c>
      <c r="R65" s="1"/>
      <c r="S65" s="1"/>
    </row>
    <row r="66" spans="1:19">
      <c r="A66" s="8" t="s">
        <v>286</v>
      </c>
      <c r="C66" s="40"/>
      <c r="D66" s="40"/>
      <c r="E66" s="40"/>
      <c r="F66" s="40"/>
      <c r="G66" s="39"/>
      <c r="H66" s="40" t="s">
        <v>368</v>
      </c>
      <c r="I66" s="40"/>
      <c r="J66" s="40"/>
      <c r="K66" s="40"/>
      <c r="L66" s="40"/>
      <c r="M66" s="40"/>
      <c r="N66" s="40"/>
      <c r="O66" s="217">
        <v>151000</v>
      </c>
      <c r="P66" s="217"/>
      <c r="Q66" s="6" t="s">
        <v>517</v>
      </c>
      <c r="R66" s="1"/>
      <c r="S66" s="1"/>
    </row>
    <row r="67" spans="1:19">
      <c r="A67" s="8" t="s">
        <v>164</v>
      </c>
      <c r="C67" s="40"/>
      <c r="D67" s="40"/>
      <c r="E67" s="40"/>
      <c r="F67" s="40"/>
      <c r="G67" s="39"/>
      <c r="H67" s="40" t="s">
        <v>367</v>
      </c>
      <c r="I67" s="40"/>
      <c r="J67" s="40"/>
      <c r="K67" s="40"/>
      <c r="L67" s="40"/>
      <c r="M67" s="40"/>
      <c r="N67" s="40"/>
      <c r="O67" s="217"/>
      <c r="P67" s="217"/>
      <c r="Q67" s="1"/>
      <c r="R67" s="1"/>
      <c r="S67" s="1"/>
    </row>
    <row r="68" spans="1:19">
      <c r="A68" s="8" t="s">
        <v>316</v>
      </c>
      <c r="C68" s="40">
        <v>12</v>
      </c>
      <c r="D68" s="40"/>
      <c r="E68" s="40"/>
      <c r="F68" s="40"/>
      <c r="G68" s="39"/>
      <c r="H68" s="40">
        <v>1201</v>
      </c>
      <c r="I68" s="40" t="s">
        <v>167</v>
      </c>
      <c r="J68" s="40"/>
      <c r="K68" s="40"/>
      <c r="L68" s="40"/>
      <c r="M68" s="40"/>
      <c r="N68" s="40"/>
      <c r="O68" s="217" t="s">
        <v>512</v>
      </c>
      <c r="P68" s="217"/>
      <c r="Q68" s="64" t="s">
        <v>524</v>
      </c>
      <c r="R68" s="6"/>
      <c r="S68" s="1"/>
    </row>
    <row r="69" spans="1:19">
      <c r="A69" s="50"/>
      <c r="C69" s="40"/>
      <c r="D69" s="40"/>
      <c r="E69" s="40"/>
      <c r="F69" s="40"/>
      <c r="G69" s="39"/>
      <c r="H69" s="40"/>
      <c r="I69" s="40"/>
      <c r="J69" s="40"/>
      <c r="K69" s="40"/>
      <c r="L69" s="40"/>
      <c r="M69" s="40"/>
      <c r="N69" s="40"/>
      <c r="O69" s="43"/>
      <c r="P69" s="43"/>
      <c r="Q69" s="1"/>
      <c r="R69" s="1"/>
      <c r="S69" s="1"/>
    </row>
    <row r="70" spans="1:19">
      <c r="A70" s="11" t="s">
        <v>74</v>
      </c>
      <c r="C70" s="38" t="s">
        <v>101</v>
      </c>
      <c r="D70" s="80">
        <v>12</v>
      </c>
      <c r="E70" s="40">
        <v>17</v>
      </c>
      <c r="F70" s="40"/>
      <c r="G70" s="39"/>
      <c r="H70" s="40" t="s">
        <v>112</v>
      </c>
      <c r="I70" s="40">
        <v>1212</v>
      </c>
      <c r="J70" s="40" t="s">
        <v>113</v>
      </c>
      <c r="K70" s="40"/>
      <c r="L70" s="40"/>
      <c r="M70" s="40" t="s">
        <v>166</v>
      </c>
      <c r="N70" s="40"/>
      <c r="O70" s="43"/>
      <c r="P70" s="43"/>
      <c r="Q70" s="1"/>
      <c r="R70" s="1"/>
      <c r="S70" s="1"/>
    </row>
    <row r="71" spans="1:19">
      <c r="A71" s="82" t="s">
        <v>287</v>
      </c>
      <c r="C71" s="38"/>
      <c r="D71" s="40"/>
      <c r="E71" s="40"/>
      <c r="F71" s="40"/>
      <c r="G71" s="39"/>
      <c r="H71" s="62" t="s">
        <v>429</v>
      </c>
      <c r="I71" s="40"/>
      <c r="J71" s="40"/>
      <c r="K71" s="40"/>
      <c r="L71" s="40"/>
      <c r="M71" s="40">
        <v>170310</v>
      </c>
      <c r="N71" s="40"/>
      <c r="O71" s="43"/>
      <c r="P71" s="43"/>
      <c r="Q71" s="6" t="s">
        <v>365</v>
      </c>
      <c r="R71" s="1"/>
      <c r="S71" s="1"/>
    </row>
    <row r="72" spans="1:19">
      <c r="A72" s="82" t="s">
        <v>169</v>
      </c>
      <c r="C72" s="38"/>
      <c r="D72" s="40"/>
      <c r="E72" s="40"/>
      <c r="F72" s="40"/>
      <c r="G72" s="39"/>
      <c r="H72" s="40" t="s">
        <v>112</v>
      </c>
      <c r="I72" s="40">
        <v>170122</v>
      </c>
      <c r="J72" s="40">
        <v>1702</v>
      </c>
      <c r="K72" s="40">
        <v>170390</v>
      </c>
      <c r="L72" s="40"/>
      <c r="M72" s="40"/>
      <c r="N72" s="40"/>
      <c r="O72" s="43"/>
      <c r="P72" s="43"/>
      <c r="Q72" s="6" t="s">
        <v>428</v>
      </c>
      <c r="R72" s="1"/>
      <c r="S72" s="1"/>
    </row>
    <row r="73" spans="1:19">
      <c r="A73" s="82" t="s">
        <v>168</v>
      </c>
      <c r="C73" s="38"/>
      <c r="D73" s="40"/>
      <c r="E73" s="40"/>
      <c r="F73" s="40"/>
      <c r="G73" s="39"/>
      <c r="H73" s="40">
        <v>1704</v>
      </c>
      <c r="I73" s="40"/>
      <c r="J73" s="40"/>
      <c r="K73" s="40"/>
      <c r="L73" s="40"/>
      <c r="M73" s="40"/>
      <c r="N73" s="40"/>
      <c r="O73" s="43"/>
      <c r="P73" s="43"/>
      <c r="Q73" s="6" t="s">
        <v>366</v>
      </c>
      <c r="R73" s="1"/>
      <c r="S73" s="1"/>
    </row>
    <row r="74" spans="1:19">
      <c r="A74" s="11"/>
      <c r="C74" s="40"/>
      <c r="D74" s="40"/>
      <c r="E74" s="40"/>
      <c r="F74" s="40"/>
      <c r="G74" s="39"/>
      <c r="H74" s="40"/>
      <c r="I74" s="40"/>
      <c r="J74" s="40"/>
      <c r="K74" s="40"/>
      <c r="L74" s="40"/>
      <c r="M74" s="40"/>
      <c r="N74" s="40"/>
      <c r="O74" s="43"/>
      <c r="P74" s="43"/>
      <c r="Q74" s="1"/>
      <c r="R74" s="1"/>
      <c r="S74" s="1"/>
    </row>
    <row r="75" spans="1:19">
      <c r="A75" s="87" t="s">
        <v>291</v>
      </c>
      <c r="C75" s="40">
        <v>18</v>
      </c>
      <c r="D75" s="40"/>
      <c r="E75" s="40"/>
      <c r="F75" s="40"/>
      <c r="G75" s="39"/>
      <c r="H75" s="40" t="s">
        <v>352</v>
      </c>
      <c r="I75" s="40"/>
      <c r="J75" s="40"/>
      <c r="K75" s="40"/>
      <c r="L75" s="40"/>
      <c r="M75" s="40">
        <v>1802</v>
      </c>
      <c r="N75" s="40"/>
      <c r="O75" s="43"/>
      <c r="P75" s="43"/>
      <c r="Q75" s="6" t="s">
        <v>427</v>
      </c>
      <c r="R75" s="1"/>
      <c r="S75" s="1"/>
    </row>
    <row r="76" spans="1:19">
      <c r="A76" s="1" t="s">
        <v>170</v>
      </c>
      <c r="B76" s="31"/>
      <c r="C76" s="40"/>
      <c r="D76" s="40"/>
      <c r="E76" s="40"/>
      <c r="F76" s="40"/>
      <c r="G76" s="39"/>
      <c r="H76" s="62">
        <v>1801</v>
      </c>
      <c r="I76" s="40"/>
      <c r="J76" s="40"/>
      <c r="K76" s="40"/>
      <c r="L76" s="40"/>
      <c r="M76" s="40"/>
      <c r="N76" s="40"/>
      <c r="O76" s="43"/>
      <c r="P76" s="43"/>
      <c r="Q76" s="6"/>
      <c r="R76" s="1"/>
      <c r="S76" s="1"/>
    </row>
    <row r="77" spans="1:19">
      <c r="A77" s="1" t="s">
        <v>171</v>
      </c>
      <c r="B77" s="31"/>
      <c r="C77" s="40"/>
      <c r="D77" s="40"/>
      <c r="E77" s="40"/>
      <c r="F77" s="40"/>
      <c r="G77" s="39"/>
      <c r="H77" s="62" t="s">
        <v>426</v>
      </c>
      <c r="I77" s="40"/>
      <c r="J77" s="40"/>
      <c r="K77" s="40"/>
      <c r="L77" s="40"/>
      <c r="M77" s="40"/>
      <c r="N77" s="40"/>
      <c r="O77" s="43"/>
      <c r="P77" s="43"/>
      <c r="Q77" s="1"/>
      <c r="R77" s="1"/>
      <c r="S77" s="1"/>
    </row>
    <row r="78" spans="1:19">
      <c r="A78" s="1" t="s">
        <v>172</v>
      </c>
      <c r="B78" s="31"/>
      <c r="C78" s="40"/>
      <c r="D78" s="40"/>
      <c r="E78" s="40"/>
      <c r="F78" s="40"/>
      <c r="G78" s="39"/>
      <c r="H78" s="62" t="s">
        <v>425</v>
      </c>
      <c r="I78" s="40"/>
      <c r="J78" s="40"/>
      <c r="K78" s="40"/>
      <c r="L78" s="40"/>
      <c r="M78" s="40"/>
      <c r="N78" s="40"/>
      <c r="O78" s="43"/>
      <c r="P78" s="43"/>
      <c r="Q78" s="6"/>
      <c r="R78" s="1"/>
      <c r="S78" s="1"/>
    </row>
    <row r="79" spans="1:19">
      <c r="A79" s="11"/>
      <c r="C79" s="40"/>
      <c r="D79" s="40"/>
      <c r="E79" s="40"/>
      <c r="F79" s="40"/>
      <c r="G79" s="39"/>
      <c r="H79" s="40"/>
      <c r="I79" s="40"/>
      <c r="J79" s="40"/>
      <c r="K79" s="40"/>
      <c r="L79" s="40"/>
      <c r="M79" s="40"/>
      <c r="N79" s="40"/>
      <c r="O79" s="43"/>
      <c r="P79" s="43"/>
      <c r="R79" s="1"/>
      <c r="S79" s="1"/>
    </row>
    <row r="80" spans="1:19">
      <c r="A80" s="11" t="s">
        <v>91</v>
      </c>
      <c r="C80" s="40"/>
      <c r="D80" s="40"/>
      <c r="E80" s="40"/>
      <c r="F80" s="40"/>
      <c r="G80" s="39"/>
      <c r="H80" s="40"/>
      <c r="I80" s="40"/>
      <c r="J80" s="40"/>
      <c r="K80" s="40"/>
      <c r="L80" s="40"/>
      <c r="M80" s="40"/>
      <c r="N80" s="40"/>
      <c r="O80" s="43"/>
      <c r="P80" s="43"/>
      <c r="Q80" s="1"/>
      <c r="R80" s="1"/>
      <c r="S80" s="1"/>
    </row>
    <row r="81" spans="1:19">
      <c r="A81" s="1" t="s">
        <v>173</v>
      </c>
      <c r="C81" s="40">
        <v>21</v>
      </c>
      <c r="D81" s="40">
        <v>22</v>
      </c>
      <c r="E81" s="40"/>
      <c r="F81" s="40"/>
      <c r="G81" s="39"/>
      <c r="H81" s="40" t="s">
        <v>116</v>
      </c>
      <c r="I81" s="40">
        <v>2209</v>
      </c>
      <c r="J81" s="40"/>
      <c r="K81" s="40"/>
      <c r="L81" s="40"/>
      <c r="M81" s="40">
        <v>220900</v>
      </c>
      <c r="N81" s="40"/>
      <c r="O81" s="43"/>
      <c r="P81" s="43"/>
      <c r="Q81" s="85" t="s">
        <v>296</v>
      </c>
      <c r="R81" s="1"/>
      <c r="S81" s="1"/>
    </row>
    <row r="82" spans="1:19">
      <c r="A82" s="1" t="s">
        <v>114</v>
      </c>
      <c r="C82" s="40">
        <v>33</v>
      </c>
      <c r="D82" s="40"/>
      <c r="E82" s="40"/>
      <c r="F82" s="40"/>
      <c r="G82" s="39"/>
      <c r="H82" s="114">
        <v>3301</v>
      </c>
      <c r="I82" s="40">
        <v>330210</v>
      </c>
      <c r="J82" s="40"/>
      <c r="K82" s="2"/>
      <c r="M82" s="2"/>
      <c r="O82" s="217">
        <v>330290</v>
      </c>
      <c r="P82" s="217"/>
      <c r="Q82" s="6" t="s">
        <v>209</v>
      </c>
      <c r="R82" s="1"/>
      <c r="S82" s="1"/>
    </row>
    <row r="83" spans="1:19">
      <c r="A83" s="1" t="s">
        <v>318</v>
      </c>
      <c r="C83" s="38" t="s">
        <v>98</v>
      </c>
      <c r="D83" s="40">
        <v>15</v>
      </c>
      <c r="E83" s="40"/>
      <c r="F83" s="40"/>
      <c r="G83" s="39"/>
      <c r="H83" s="38" t="s">
        <v>349</v>
      </c>
      <c r="I83" s="62" t="s">
        <v>350</v>
      </c>
      <c r="J83" s="40">
        <v>1506</v>
      </c>
      <c r="K83" s="2" t="s">
        <v>351</v>
      </c>
      <c r="M83" s="2">
        <v>1516</v>
      </c>
      <c r="O83" s="217"/>
      <c r="P83" s="217"/>
      <c r="Q83" s="6" t="s">
        <v>364</v>
      </c>
      <c r="R83" s="1"/>
      <c r="S83" s="1"/>
    </row>
    <row r="84" spans="1:19">
      <c r="A84" s="1" t="s">
        <v>115</v>
      </c>
      <c r="C84" s="40">
        <v>12</v>
      </c>
      <c r="D84" s="40">
        <v>13</v>
      </c>
      <c r="E84" s="2">
        <v>21</v>
      </c>
      <c r="F84" s="42"/>
      <c r="G84" s="40"/>
      <c r="H84" s="62" t="s">
        <v>436</v>
      </c>
      <c r="I84" s="40"/>
      <c r="J84" s="40"/>
      <c r="K84" s="40"/>
      <c r="M84" s="41"/>
      <c r="O84" s="217" t="s">
        <v>562</v>
      </c>
      <c r="P84" s="217"/>
      <c r="Q84" s="6" t="s">
        <v>438</v>
      </c>
      <c r="R84" s="1"/>
      <c r="S84" s="1"/>
    </row>
    <row r="85" spans="1:19">
      <c r="A85" s="11"/>
      <c r="C85" s="40"/>
      <c r="D85" s="40"/>
      <c r="E85" s="40"/>
      <c r="F85" s="40"/>
      <c r="G85" s="39"/>
      <c r="H85" s="13"/>
      <c r="I85" s="40"/>
      <c r="J85" s="40"/>
      <c r="K85" s="103"/>
      <c r="M85" s="2"/>
      <c r="O85" s="217">
        <v>121229</v>
      </c>
      <c r="P85" s="217"/>
      <c r="Q85" s="6" t="s">
        <v>439</v>
      </c>
      <c r="R85" s="1"/>
      <c r="S85" s="1"/>
    </row>
    <row r="86" spans="1:19">
      <c r="A86" s="87" t="s">
        <v>121</v>
      </c>
      <c r="C86" s="40">
        <v>22</v>
      </c>
      <c r="D86" s="40"/>
      <c r="E86" s="40"/>
      <c r="F86" s="40"/>
      <c r="G86" s="39"/>
      <c r="H86" s="40" t="s">
        <v>118</v>
      </c>
      <c r="I86" s="40"/>
      <c r="J86" s="40"/>
      <c r="K86" s="2"/>
      <c r="M86" s="2"/>
      <c r="O86" s="217"/>
      <c r="P86" s="217"/>
      <c r="Q86" s="6"/>
      <c r="R86" s="1"/>
      <c r="S86" s="1"/>
    </row>
    <row r="87" spans="1:19">
      <c r="A87" s="1" t="s">
        <v>204</v>
      </c>
      <c r="C87" s="40"/>
      <c r="D87" s="40"/>
      <c r="E87" s="40"/>
      <c r="F87" s="40"/>
      <c r="G87" s="39"/>
      <c r="H87" s="40" t="s">
        <v>417</v>
      </c>
      <c r="I87" s="40"/>
      <c r="J87" s="40"/>
      <c r="K87" s="2"/>
      <c r="M87" s="2">
        <v>2206</v>
      </c>
      <c r="O87" s="217"/>
      <c r="P87" s="217"/>
      <c r="Q87" s="6" t="s">
        <v>418</v>
      </c>
      <c r="R87" s="1"/>
      <c r="S87" s="1"/>
    </row>
    <row r="88" spans="1:19">
      <c r="A88" s="1" t="s">
        <v>174</v>
      </c>
      <c r="C88" s="40"/>
      <c r="D88" s="40"/>
      <c r="E88" s="40"/>
      <c r="F88" s="40"/>
      <c r="G88" s="39"/>
      <c r="H88" s="40">
        <v>2203</v>
      </c>
      <c r="I88" s="40"/>
      <c r="J88" s="40"/>
      <c r="K88" s="2"/>
      <c r="M88" s="2"/>
      <c r="O88" s="217"/>
      <c r="P88" s="217"/>
      <c r="Q88" s="1"/>
      <c r="R88" s="1"/>
      <c r="S88" s="1"/>
    </row>
    <row r="89" spans="1:19">
      <c r="A89" s="1" t="s">
        <v>1</v>
      </c>
      <c r="C89" s="40"/>
      <c r="D89" s="40"/>
      <c r="E89" s="40"/>
      <c r="F89" s="40"/>
      <c r="G89" s="39"/>
      <c r="H89" s="40" t="s">
        <v>348</v>
      </c>
      <c r="I89" s="40"/>
      <c r="J89" s="62"/>
      <c r="K89" s="40"/>
      <c r="M89" s="2"/>
      <c r="O89" s="217"/>
      <c r="P89" s="217"/>
      <c r="Q89" s="6" t="s">
        <v>308</v>
      </c>
      <c r="R89" s="1"/>
      <c r="S89" s="1"/>
    </row>
    <row r="90" spans="1:19">
      <c r="A90" s="1" t="s">
        <v>430</v>
      </c>
      <c r="C90" s="40"/>
      <c r="D90" s="40"/>
      <c r="E90" s="40"/>
      <c r="F90" s="40"/>
      <c r="G90" s="39"/>
      <c r="H90" s="114">
        <v>2208</v>
      </c>
      <c r="I90" s="40"/>
      <c r="J90" s="40"/>
      <c r="K90" s="2"/>
      <c r="M90" s="2">
        <v>2207</v>
      </c>
      <c r="O90" s="217"/>
      <c r="P90" s="217"/>
      <c r="Q90" s="6" t="s">
        <v>437</v>
      </c>
      <c r="R90" s="6"/>
      <c r="S90" s="1"/>
    </row>
    <row r="91" spans="1:19">
      <c r="A91" s="14"/>
      <c r="B91" s="15"/>
      <c r="C91" s="44"/>
      <c r="D91" s="44"/>
      <c r="E91" s="44"/>
      <c r="F91" s="44"/>
      <c r="G91" s="45"/>
      <c r="H91" s="44"/>
      <c r="I91" s="44"/>
      <c r="J91" s="44"/>
      <c r="K91" s="46"/>
      <c r="L91" s="15"/>
      <c r="M91" s="46"/>
      <c r="N91" s="15"/>
      <c r="O91" s="217"/>
      <c r="P91" s="217"/>
      <c r="Q91" s="1"/>
      <c r="R91" s="1"/>
      <c r="S91" s="1"/>
    </row>
    <row r="92" spans="1:19">
      <c r="A92" s="1" t="s">
        <v>189</v>
      </c>
      <c r="M92" s="2"/>
      <c r="O92" s="3"/>
      <c r="P92" s="3"/>
    </row>
    <row r="93" spans="1:19">
      <c r="A93" s="1" t="s">
        <v>214</v>
      </c>
      <c r="M93" s="2"/>
      <c r="O93" s="3"/>
      <c r="P93" s="3"/>
    </row>
    <row r="94" spans="1:19">
      <c r="A94" s="1" t="s">
        <v>369</v>
      </c>
      <c r="M94" s="2"/>
      <c r="O94" s="3"/>
      <c r="P94" s="3"/>
    </row>
    <row r="95" spans="1:19">
      <c r="A95" s="1" t="s">
        <v>307</v>
      </c>
      <c r="M95" s="2"/>
      <c r="O95" s="3"/>
      <c r="P95" s="3"/>
    </row>
    <row r="96" spans="1:19">
      <c r="A96" s="82" t="s">
        <v>225</v>
      </c>
    </row>
  </sheetData>
  <mergeCells count="29">
    <mergeCell ref="O6:P6"/>
    <mergeCell ref="O7:P7"/>
    <mergeCell ref="O16:P16"/>
    <mergeCell ref="O19:P19"/>
    <mergeCell ref="O24:P24"/>
    <mergeCell ref="O84:P84"/>
    <mergeCell ref="O83:P83"/>
    <mergeCell ref="O37:P37"/>
    <mergeCell ref="O40:P40"/>
    <mergeCell ref="O57:P57"/>
    <mergeCell ref="O60:P60"/>
    <mergeCell ref="O61:P61"/>
    <mergeCell ref="O63:P63"/>
    <mergeCell ref="O4:P4"/>
    <mergeCell ref="O34:P34"/>
    <mergeCell ref="O8:P8"/>
    <mergeCell ref="O67:P67"/>
    <mergeCell ref="O91:P91"/>
    <mergeCell ref="O90:P90"/>
    <mergeCell ref="O89:P89"/>
    <mergeCell ref="O86:P86"/>
    <mergeCell ref="O87:P87"/>
    <mergeCell ref="O88:P88"/>
    <mergeCell ref="O64:P64"/>
    <mergeCell ref="O65:P65"/>
    <mergeCell ref="O66:P66"/>
    <mergeCell ref="O68:P68"/>
    <mergeCell ref="O82:P82"/>
    <mergeCell ref="O85:P85"/>
  </mergeCells>
  <phoneticPr fontId="3" type="noConversion"/>
  <pageMargins left="0.5" right="0.25" top="0.5" bottom="0.5" header="0.5" footer="0.5"/>
  <pageSetup scale="59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">
    <tabColor rgb="FFFFFF00"/>
    <pageSetUpPr fitToPage="1"/>
  </sheetPr>
  <dimension ref="A1:AQ168"/>
  <sheetViews>
    <sheetView workbookViewId="0"/>
  </sheetViews>
  <sheetFormatPr baseColWidth="10" defaultColWidth="8.83203125" defaultRowHeight="13"/>
  <cols>
    <col min="1" max="1" width="2.6640625" customWidth="1"/>
    <col min="2" max="2" width="19.1640625" customWidth="1"/>
    <col min="3" max="3" width="6.6640625" customWidth="1"/>
    <col min="4" max="36" width="10.6640625" customWidth="1"/>
    <col min="37" max="42" width="11.6640625" customWidth="1"/>
  </cols>
  <sheetData>
    <row r="1" spans="1:43">
      <c r="A1" s="47" t="s">
        <v>479</v>
      </c>
      <c r="B1" s="3"/>
      <c r="X1" s="123" t="s">
        <v>123</v>
      </c>
      <c r="AQ1" s="110" t="s">
        <v>190</v>
      </c>
    </row>
    <row r="2" spans="1:43">
      <c r="A2" s="23"/>
      <c r="B2" s="4"/>
      <c r="C2" s="22"/>
      <c r="D2" s="54" t="s">
        <v>30</v>
      </c>
      <c r="E2" s="54" t="s">
        <v>31</v>
      </c>
      <c r="F2" s="54" t="s">
        <v>32</v>
      </c>
      <c r="G2" s="54" t="s">
        <v>33</v>
      </c>
      <c r="H2" s="54" t="s">
        <v>34</v>
      </c>
      <c r="I2" s="54" t="s">
        <v>35</v>
      </c>
      <c r="J2" s="54" t="s">
        <v>36</v>
      </c>
      <c r="K2" s="54" t="s">
        <v>37</v>
      </c>
      <c r="L2" s="54" t="s">
        <v>38</v>
      </c>
      <c r="M2" s="54" t="s">
        <v>39</v>
      </c>
      <c r="N2" s="54" t="s">
        <v>191</v>
      </c>
      <c r="O2" s="54" t="s">
        <v>326</v>
      </c>
      <c r="P2" s="54" t="s">
        <v>335</v>
      </c>
      <c r="Q2" s="54" t="s">
        <v>370</v>
      </c>
      <c r="R2" s="54" t="s">
        <v>383</v>
      </c>
      <c r="S2" s="54" t="s">
        <v>419</v>
      </c>
      <c r="T2" s="54" t="s">
        <v>480</v>
      </c>
      <c r="U2" s="54" t="s">
        <v>481</v>
      </c>
      <c r="V2" s="54" t="s">
        <v>532</v>
      </c>
      <c r="W2" s="55"/>
      <c r="X2" s="69" t="s">
        <v>31</v>
      </c>
      <c r="Y2" s="69" t="s">
        <v>32</v>
      </c>
      <c r="Z2" s="69" t="s">
        <v>33</v>
      </c>
      <c r="AA2" s="69" t="s">
        <v>34</v>
      </c>
      <c r="AB2" s="69" t="s">
        <v>35</v>
      </c>
      <c r="AC2" s="69" t="s">
        <v>36</v>
      </c>
      <c r="AD2" s="69" t="s">
        <v>37</v>
      </c>
      <c r="AE2" s="69" t="s">
        <v>38</v>
      </c>
      <c r="AF2" s="69" t="s">
        <v>39</v>
      </c>
      <c r="AG2" s="69" t="s">
        <v>191</v>
      </c>
      <c r="AH2" s="69" t="s">
        <v>326</v>
      </c>
      <c r="AI2" s="69" t="s">
        <v>335</v>
      </c>
      <c r="AJ2" s="69" t="s">
        <v>370</v>
      </c>
      <c r="AK2" s="69" t="s">
        <v>383</v>
      </c>
      <c r="AL2" s="69" t="s">
        <v>419</v>
      </c>
      <c r="AM2" s="69" t="s">
        <v>480</v>
      </c>
      <c r="AN2" s="69" t="s">
        <v>481</v>
      </c>
      <c r="AO2" s="69" t="s">
        <v>532</v>
      </c>
      <c r="AQ2" s="122" t="s">
        <v>549</v>
      </c>
    </row>
    <row r="3" spans="1:43">
      <c r="A3" s="24"/>
      <c r="B3" s="7"/>
      <c r="C3" s="8"/>
      <c r="D3" s="55"/>
      <c r="E3" s="55"/>
      <c r="F3" s="55"/>
      <c r="G3" s="55"/>
      <c r="H3" s="55"/>
      <c r="J3" s="55"/>
      <c r="K3" s="55"/>
      <c r="L3" s="56" t="s">
        <v>40</v>
      </c>
      <c r="M3" s="55"/>
      <c r="AE3" t="s">
        <v>124</v>
      </c>
      <c r="AH3" s="68"/>
      <c r="AQ3" s="121"/>
    </row>
    <row r="4" spans="1:43">
      <c r="A4" s="25" t="s">
        <v>476</v>
      </c>
      <c r="B4" s="34"/>
      <c r="C4" s="32"/>
      <c r="D4" s="33"/>
      <c r="E4" s="33"/>
      <c r="F4" s="33"/>
      <c r="G4" s="33"/>
      <c r="H4" s="33"/>
      <c r="I4" s="53"/>
      <c r="J4" s="33"/>
      <c r="K4" s="33"/>
      <c r="L4" s="33"/>
      <c r="M4" s="33"/>
      <c r="X4" s="66"/>
      <c r="Y4" s="51"/>
      <c r="Z4" s="51"/>
      <c r="AA4" s="51"/>
      <c r="AB4" s="51"/>
      <c r="AH4" s="12"/>
    </row>
    <row r="5" spans="1:43">
      <c r="A5" s="25">
        <v>1</v>
      </c>
      <c r="B5" s="117" t="s">
        <v>222</v>
      </c>
      <c r="C5" s="32"/>
      <c r="D5" s="33">
        <v>5421.3459999999995</v>
      </c>
      <c r="E5" s="33">
        <v>5833.1589999999997</v>
      </c>
      <c r="F5" s="33">
        <v>5943.94</v>
      </c>
      <c r="G5" s="33">
        <v>6162.7809999999999</v>
      </c>
      <c r="H5" s="33">
        <v>7023.4690000000001</v>
      </c>
      <c r="I5" s="33">
        <v>7993.0640000000003</v>
      </c>
      <c r="J5" s="33">
        <v>9106.5769999999993</v>
      </c>
      <c r="K5" s="33">
        <v>10274.329</v>
      </c>
      <c r="L5" s="33">
        <v>11138.89</v>
      </c>
      <c r="M5" s="33">
        <v>11801.129000000001</v>
      </c>
      <c r="N5" s="33">
        <v>12210.893</v>
      </c>
      <c r="O5" s="33">
        <v>14427.906999999999</v>
      </c>
      <c r="P5" s="33">
        <v>16813.514999999999</v>
      </c>
      <c r="Q5" s="33">
        <v>17393.77</v>
      </c>
      <c r="R5" s="33">
        <v>18701.492999999999</v>
      </c>
      <c r="S5" s="33">
        <v>20592.873</v>
      </c>
      <c r="T5" s="33">
        <v>22445.837</v>
      </c>
      <c r="U5" s="33">
        <v>24339.624</v>
      </c>
      <c r="V5" s="33">
        <v>26200.291000000001</v>
      </c>
      <c r="W5" s="33"/>
      <c r="X5" s="51">
        <f t="shared" ref="X5:X36" si="0">(E5/D5-1)*100</f>
        <v>7.5961394089216983</v>
      </c>
      <c r="Y5" s="51">
        <f t="shared" ref="Y5:Y36" si="1">(F5/E5-1)*100</f>
        <v>1.8991596148844936</v>
      </c>
      <c r="Z5" s="51">
        <f t="shared" ref="Z5:Z36" si="2">(G5/F5-1)*100</f>
        <v>3.6817498157787565</v>
      </c>
      <c r="AA5" s="51">
        <f t="shared" ref="AA5:AA36" si="3">(H5/G5-1)*100</f>
        <v>13.965902731250711</v>
      </c>
      <c r="AB5" s="51">
        <f t="shared" ref="AB5:AB36" si="4">(I5/H5-1)*100</f>
        <v>13.805072678472708</v>
      </c>
      <c r="AC5" s="51">
        <f t="shared" ref="AC5:AC36" si="5">(J5/I5-1)*100</f>
        <v>13.930990668909926</v>
      </c>
      <c r="AD5" s="51">
        <f t="shared" ref="AD5:AD36" si="6">(K5/J5-1)*100</f>
        <v>12.8231716483592</v>
      </c>
      <c r="AE5" s="51">
        <f t="shared" ref="AE5:AE36" si="7">(L5/K5-1)*100</f>
        <v>8.4147684972906802</v>
      </c>
      <c r="AF5" s="51">
        <f t="shared" ref="AF5:AF36" si="8">(M5/L5-1)*100</f>
        <v>5.9452871875025348</v>
      </c>
      <c r="AG5" s="51">
        <f t="shared" ref="AG5:AG36" si="9">(N5/M5-1)*100</f>
        <v>3.4722440539375343</v>
      </c>
      <c r="AH5" s="51">
        <f t="shared" ref="AH5:AH36" si="10">(O5/N5-1)*100</f>
        <v>18.15603494355409</v>
      </c>
      <c r="AI5" s="51">
        <f t="shared" ref="AI5:AI36" si="11">(P5/O5-1)*100</f>
        <v>16.534678245430889</v>
      </c>
      <c r="AJ5" s="51">
        <f t="shared" ref="AJ5:AJ36" si="12">(Q5/P5-1)*100</f>
        <v>3.4511225047231475</v>
      </c>
      <c r="AK5" s="51">
        <f t="shared" ref="AK5:AK36" si="13">(R5/Q5-1)*100</f>
        <v>7.5183413371569197</v>
      </c>
      <c r="AL5" s="51">
        <f t="shared" ref="AL5:AL36" si="14">(S5/R5-1)*100</f>
        <v>10.113524091365322</v>
      </c>
      <c r="AM5" s="51">
        <f t="shared" ref="AM5:AO36" si="15">(T5/S5-1)*100</f>
        <v>8.9980839487525657</v>
      </c>
      <c r="AN5" s="51">
        <f t="shared" ref="AN5:AN36" si="16">(U5/T5-1)*100</f>
        <v>8.4371413728077993</v>
      </c>
      <c r="AO5" s="51">
        <f t="shared" si="15"/>
        <v>7.6446004260378064</v>
      </c>
      <c r="AQ5" s="97">
        <f>AVERAGE(X5:AO5)</f>
        <v>9.24377850972982</v>
      </c>
    </row>
    <row r="6" spans="1:43">
      <c r="A6" s="25">
        <v>2</v>
      </c>
      <c r="B6" s="117" t="s">
        <v>221</v>
      </c>
      <c r="C6" s="32"/>
      <c r="D6" s="33">
        <v>9001.4689999999991</v>
      </c>
      <c r="E6" s="33">
        <v>9853.4719999999998</v>
      </c>
      <c r="F6" s="33">
        <v>10991.855</v>
      </c>
      <c r="G6" s="33">
        <v>11558.522000000001</v>
      </c>
      <c r="H6" s="33">
        <v>11607.156000000001</v>
      </c>
      <c r="I6" s="33">
        <v>12732.865</v>
      </c>
      <c r="J6" s="33">
        <v>13665.945</v>
      </c>
      <c r="K6" s="33">
        <v>14794.686</v>
      </c>
      <c r="L6" s="33">
        <v>16410.802</v>
      </c>
      <c r="M6" s="33">
        <v>18997.638999999999</v>
      </c>
      <c r="N6" s="33">
        <v>15699.402</v>
      </c>
      <c r="O6" s="33">
        <v>17375.618999999999</v>
      </c>
      <c r="P6" s="33">
        <v>19799.136999999999</v>
      </c>
      <c r="Q6" s="33">
        <v>20541.202000000001</v>
      </c>
      <c r="R6" s="33">
        <v>21927.558000000001</v>
      </c>
      <c r="S6" s="33">
        <v>23249.530999999999</v>
      </c>
      <c r="T6" s="33">
        <v>22433.964</v>
      </c>
      <c r="U6" s="33">
        <v>22609.798999999999</v>
      </c>
      <c r="V6" s="33">
        <v>23541.001</v>
      </c>
      <c r="W6" s="33"/>
      <c r="X6" s="51">
        <f t="shared" si="0"/>
        <v>9.4651550763547689</v>
      </c>
      <c r="Y6" s="51">
        <f t="shared" si="1"/>
        <v>11.553115490661558</v>
      </c>
      <c r="Z6" s="51">
        <f t="shared" si="2"/>
        <v>5.1553354734028112</v>
      </c>
      <c r="AA6" s="51">
        <f t="shared" si="3"/>
        <v>0.42076313909338303</v>
      </c>
      <c r="AB6" s="51">
        <f t="shared" si="4"/>
        <v>9.6984050184213864</v>
      </c>
      <c r="AC6" s="51">
        <f t="shared" si="5"/>
        <v>7.3281229322701424</v>
      </c>
      <c r="AD6" s="51">
        <f t="shared" si="6"/>
        <v>8.2595166305732945</v>
      </c>
      <c r="AE6" s="51">
        <f t="shared" si="7"/>
        <v>10.923624874498849</v>
      </c>
      <c r="AF6" s="51">
        <f t="shared" si="8"/>
        <v>15.763013897797308</v>
      </c>
      <c r="AG6" s="51">
        <f t="shared" si="9"/>
        <v>-17.361299475161097</v>
      </c>
      <c r="AH6" s="51">
        <f t="shared" si="10"/>
        <v>10.676948077385351</v>
      </c>
      <c r="AI6" s="51">
        <f t="shared" si="11"/>
        <v>13.947808132763505</v>
      </c>
      <c r="AJ6" s="51">
        <f t="shared" si="12"/>
        <v>3.747966388636037</v>
      </c>
      <c r="AK6" s="51">
        <f t="shared" si="13"/>
        <v>6.7491473965350268</v>
      </c>
      <c r="AL6" s="51">
        <f t="shared" si="14"/>
        <v>6.0288199898958172</v>
      </c>
      <c r="AM6" s="51">
        <f t="shared" si="15"/>
        <v>-3.5078858149869774</v>
      </c>
      <c r="AN6" s="51">
        <f t="shared" si="16"/>
        <v>0.7837892581088246</v>
      </c>
      <c r="AO6" s="51">
        <f t="shared" si="15"/>
        <v>4.1185770824411216</v>
      </c>
      <c r="AQ6" s="97">
        <f t="shared" ref="AQ6:AQ69" si="17">AVERAGE(X6:AO6)</f>
        <v>5.7639401982606167</v>
      </c>
    </row>
    <row r="7" spans="1:43">
      <c r="A7" s="25">
        <v>3</v>
      </c>
      <c r="B7" s="117" t="s">
        <v>246</v>
      </c>
      <c r="C7" s="32"/>
      <c r="D7" s="33">
        <v>979.09400000000005</v>
      </c>
      <c r="E7" s="33">
        <v>1119.942</v>
      </c>
      <c r="F7" s="33">
        <v>1232.5050000000001</v>
      </c>
      <c r="G7" s="33">
        <v>1589.9739999999999</v>
      </c>
      <c r="H7" s="33">
        <v>2111.373</v>
      </c>
      <c r="I7" s="33">
        <v>2463.848</v>
      </c>
      <c r="J7" s="33">
        <v>2850.402</v>
      </c>
      <c r="K7" s="33">
        <v>3660.1529999999998</v>
      </c>
      <c r="L7" s="33">
        <v>4283.902</v>
      </c>
      <c r="M7" s="33">
        <v>4910.5330000000004</v>
      </c>
      <c r="N7" s="33">
        <v>4203.0039999999999</v>
      </c>
      <c r="O7" s="33">
        <v>4854.1459999999997</v>
      </c>
      <c r="P7" s="33">
        <v>5581.7740000000003</v>
      </c>
      <c r="Q7" s="33">
        <v>5937.23</v>
      </c>
      <c r="R7" s="33">
        <v>6006.8810000000003</v>
      </c>
      <c r="S7" s="33">
        <v>6019.9579999999996</v>
      </c>
      <c r="T7" s="33">
        <v>5896.3540000000003</v>
      </c>
      <c r="U7" s="33">
        <v>5866.1959999999999</v>
      </c>
      <c r="V7" s="33">
        <v>6159.6559999999999</v>
      </c>
      <c r="W7" s="33"/>
      <c r="X7" s="51">
        <f t="shared" si="0"/>
        <v>14.385544186768584</v>
      </c>
      <c r="Y7" s="51">
        <f t="shared" si="1"/>
        <v>10.050788344396411</v>
      </c>
      <c r="Z7" s="51">
        <f t="shared" si="2"/>
        <v>29.003452318651824</v>
      </c>
      <c r="AA7" s="51">
        <f t="shared" si="3"/>
        <v>32.792926173635564</v>
      </c>
      <c r="AB7" s="51">
        <f t="shared" si="4"/>
        <v>16.694113261844311</v>
      </c>
      <c r="AC7" s="51">
        <f t="shared" si="5"/>
        <v>15.689036011961788</v>
      </c>
      <c r="AD7" s="51">
        <f t="shared" si="6"/>
        <v>28.408308722769625</v>
      </c>
      <c r="AE7" s="51">
        <f t="shared" si="7"/>
        <v>17.041610009199083</v>
      </c>
      <c r="AF7" s="51">
        <f t="shared" si="8"/>
        <v>14.627575514099078</v>
      </c>
      <c r="AG7" s="51">
        <f t="shared" si="9"/>
        <v>-14.408395178283095</v>
      </c>
      <c r="AH7" s="51">
        <f t="shared" si="10"/>
        <v>15.492300269045668</v>
      </c>
      <c r="AI7" s="51">
        <f t="shared" si="11"/>
        <v>14.989825192732154</v>
      </c>
      <c r="AJ7" s="51">
        <f t="shared" si="12"/>
        <v>6.3681546404422473</v>
      </c>
      <c r="AK7" s="51">
        <f t="shared" si="13"/>
        <v>1.1731228199008736</v>
      </c>
      <c r="AL7" s="51">
        <f t="shared" si="14"/>
        <v>0.21770033400028144</v>
      </c>
      <c r="AM7" s="51">
        <f t="shared" si="15"/>
        <v>-2.0532369162708286</v>
      </c>
      <c r="AN7" s="51">
        <f t="shared" si="16"/>
        <v>-0.51146861263757781</v>
      </c>
      <c r="AO7" s="51">
        <f t="shared" si="15"/>
        <v>5.0025604326892514</v>
      </c>
      <c r="AQ7" s="97">
        <f t="shared" si="17"/>
        <v>11.386884306941402</v>
      </c>
    </row>
    <row r="8" spans="1:43">
      <c r="A8" s="25">
        <v>4</v>
      </c>
      <c r="B8" s="117" t="s">
        <v>449</v>
      </c>
      <c r="C8" s="32"/>
      <c r="D8" s="33">
        <v>1980.7460000000001</v>
      </c>
      <c r="E8" s="33">
        <v>1866.7719999999999</v>
      </c>
      <c r="F8" s="33">
        <v>1836.6790000000001</v>
      </c>
      <c r="G8" s="33">
        <v>2109.0529999999999</v>
      </c>
      <c r="H8" s="33">
        <v>2492.306</v>
      </c>
      <c r="I8" s="33">
        <v>2578.549</v>
      </c>
      <c r="J8" s="33">
        <v>2797.4929999999999</v>
      </c>
      <c r="K8" s="33">
        <v>3164.8310000000001</v>
      </c>
      <c r="L8" s="33">
        <v>3588.5940000000001</v>
      </c>
      <c r="M8" s="33">
        <v>3569.4450000000002</v>
      </c>
      <c r="N8" s="33">
        <v>2893.2910000000002</v>
      </c>
      <c r="O8" s="33">
        <v>3146.8560000000002</v>
      </c>
      <c r="P8" s="33">
        <v>3649.9540000000002</v>
      </c>
      <c r="Q8" s="33">
        <v>3913.6</v>
      </c>
      <c r="R8" s="33">
        <v>4100.9629999999997</v>
      </c>
      <c r="S8" s="33">
        <v>4274.7169999999996</v>
      </c>
      <c r="T8" s="33">
        <v>4411.59</v>
      </c>
      <c r="U8" s="33">
        <v>4775.5690000000004</v>
      </c>
      <c r="V8" s="33">
        <v>5100.3109999999997</v>
      </c>
      <c r="W8" s="33"/>
      <c r="X8" s="51">
        <f t="shared" si="0"/>
        <v>-5.7540946693821482</v>
      </c>
      <c r="Y8" s="51">
        <f t="shared" si="1"/>
        <v>-1.6120340352222873</v>
      </c>
      <c r="Z8" s="51">
        <f t="shared" si="2"/>
        <v>14.829700780593647</v>
      </c>
      <c r="AA8" s="51">
        <f t="shared" si="3"/>
        <v>18.17180507080667</v>
      </c>
      <c r="AB8" s="51">
        <f t="shared" si="4"/>
        <v>3.4603696335843148</v>
      </c>
      <c r="AC8" s="51">
        <f t="shared" si="5"/>
        <v>8.4909769021259685</v>
      </c>
      <c r="AD8" s="51">
        <f t="shared" si="6"/>
        <v>13.130971194565987</v>
      </c>
      <c r="AE8" s="51">
        <f t="shared" si="7"/>
        <v>13.38975130109632</v>
      </c>
      <c r="AF8" s="51">
        <f t="shared" si="8"/>
        <v>-0.53360731250177151</v>
      </c>
      <c r="AG8" s="51">
        <f t="shared" si="9"/>
        <v>-18.942832849364532</v>
      </c>
      <c r="AH8" s="51">
        <f t="shared" si="10"/>
        <v>8.7638955086094086</v>
      </c>
      <c r="AI8" s="51">
        <f t="shared" si="11"/>
        <v>15.987321949272548</v>
      </c>
      <c r="AJ8" s="51">
        <f t="shared" si="12"/>
        <v>7.2232691151723927</v>
      </c>
      <c r="AK8" s="51">
        <f t="shared" si="13"/>
        <v>4.7874846688470862</v>
      </c>
      <c r="AL8" s="51">
        <f t="shared" si="14"/>
        <v>4.2369072825090059</v>
      </c>
      <c r="AM8" s="51">
        <f t="shared" si="15"/>
        <v>3.2019195656695087</v>
      </c>
      <c r="AN8" s="51">
        <f t="shared" si="16"/>
        <v>8.2505173871552095</v>
      </c>
      <c r="AO8" s="51">
        <f t="shared" si="15"/>
        <v>6.8000692692326226</v>
      </c>
      <c r="AQ8" s="97">
        <f t="shared" si="17"/>
        <v>5.7712439312649977</v>
      </c>
    </row>
    <row r="9" spans="1:43">
      <c r="A9" s="25">
        <v>5</v>
      </c>
      <c r="B9" s="117" t="s">
        <v>450</v>
      </c>
      <c r="C9" s="32"/>
      <c r="D9" s="33">
        <v>1450.662</v>
      </c>
      <c r="E9" s="33">
        <v>1571.4490000000001</v>
      </c>
      <c r="F9" s="33">
        <v>1586.876</v>
      </c>
      <c r="G9" s="33">
        <v>1825.6389999999999</v>
      </c>
      <c r="H9" s="33">
        <v>2128.3359999999998</v>
      </c>
      <c r="I9" s="33">
        <v>2346.2660000000001</v>
      </c>
      <c r="J9" s="33">
        <v>2641.0729999999999</v>
      </c>
      <c r="K9" s="33">
        <v>2862.2429999999999</v>
      </c>
      <c r="L9" s="33">
        <v>3096.692</v>
      </c>
      <c r="M9" s="33">
        <v>3286.2049999999999</v>
      </c>
      <c r="N9" s="33">
        <v>2939.8629999999998</v>
      </c>
      <c r="O9" s="33">
        <v>3041.134</v>
      </c>
      <c r="P9" s="33">
        <v>3501.1439999999998</v>
      </c>
      <c r="Q9" s="33">
        <v>3618.1239999999998</v>
      </c>
      <c r="R9" s="33">
        <v>3868.2269999999999</v>
      </c>
      <c r="S9" s="33">
        <v>4132.1909999999998</v>
      </c>
      <c r="T9" s="33">
        <v>4184.1930000000002</v>
      </c>
      <c r="U9" s="33">
        <v>4365.8140000000003</v>
      </c>
      <c r="V9" s="33">
        <v>4586.3509999999997</v>
      </c>
      <c r="W9" s="33"/>
      <c r="X9" s="51">
        <f t="shared" si="0"/>
        <v>8.3263365277369985</v>
      </c>
      <c r="Y9" s="51">
        <f t="shared" si="1"/>
        <v>0.98170541964772706</v>
      </c>
      <c r="Z9" s="51">
        <f t="shared" si="2"/>
        <v>15.04610316117958</v>
      </c>
      <c r="AA9" s="51">
        <f t="shared" si="3"/>
        <v>16.580331598963415</v>
      </c>
      <c r="AB9" s="51">
        <f t="shared" si="4"/>
        <v>10.239454672570503</v>
      </c>
      <c r="AC9" s="51">
        <f t="shared" si="5"/>
        <v>12.564943616793656</v>
      </c>
      <c r="AD9" s="51">
        <f t="shared" si="6"/>
        <v>8.3742478909140328</v>
      </c>
      <c r="AE9" s="51">
        <f t="shared" si="7"/>
        <v>8.1910934885682352</v>
      </c>
      <c r="AF9" s="51">
        <f t="shared" si="8"/>
        <v>6.1198530560998554</v>
      </c>
      <c r="AG9" s="51">
        <f t="shared" si="9"/>
        <v>-10.539269461278289</v>
      </c>
      <c r="AH9" s="51">
        <f t="shared" si="10"/>
        <v>3.4447523575078298</v>
      </c>
      <c r="AI9" s="51">
        <f t="shared" si="11"/>
        <v>15.126265399683136</v>
      </c>
      <c r="AJ9" s="51">
        <f t="shared" si="12"/>
        <v>3.3411936212849325</v>
      </c>
      <c r="AK9" s="51">
        <f t="shared" si="13"/>
        <v>6.9125049334959332</v>
      </c>
      <c r="AL9" s="51">
        <f t="shared" si="14"/>
        <v>6.8239014928544783</v>
      </c>
      <c r="AM9" s="51">
        <f t="shared" si="15"/>
        <v>1.2584607052287922</v>
      </c>
      <c r="AN9" s="51">
        <f t="shared" si="16"/>
        <v>4.3406458545291793</v>
      </c>
      <c r="AO9" s="51">
        <f t="shared" si="15"/>
        <v>5.0514520316256917</v>
      </c>
      <c r="AQ9" s="97">
        <f t="shared" si="17"/>
        <v>6.7879986870780922</v>
      </c>
    </row>
    <row r="10" spans="1:43">
      <c r="A10" s="25">
        <v>6</v>
      </c>
      <c r="B10" s="117" t="s">
        <v>248</v>
      </c>
      <c r="C10" s="32"/>
      <c r="D10" s="33">
        <v>1180.4069999999999</v>
      </c>
      <c r="E10" s="33">
        <v>1388.2049999999999</v>
      </c>
      <c r="F10" s="33">
        <v>1375.577</v>
      </c>
      <c r="G10" s="33">
        <v>1547.4939999999999</v>
      </c>
      <c r="H10" s="33">
        <v>1757.144</v>
      </c>
      <c r="I10" s="33">
        <v>1909.2380000000001</v>
      </c>
      <c r="J10" s="33">
        <v>2157.7420000000002</v>
      </c>
      <c r="K10" s="33">
        <v>2576.6260000000002</v>
      </c>
      <c r="L10" s="33">
        <v>2684.7379999999998</v>
      </c>
      <c r="M10" s="33">
        <v>2846.239</v>
      </c>
      <c r="N10" s="33">
        <v>2683.8539999999998</v>
      </c>
      <c r="O10" s="33">
        <v>2678.4070000000002</v>
      </c>
      <c r="P10" s="33">
        <v>3030.9470000000001</v>
      </c>
      <c r="Q10" s="33">
        <v>3127.192</v>
      </c>
      <c r="R10" s="33">
        <v>3819.4140000000002</v>
      </c>
      <c r="S10" s="33">
        <v>4118.7290000000003</v>
      </c>
      <c r="T10" s="33">
        <v>4068.0079999999998</v>
      </c>
      <c r="U10" s="33">
        <v>4531.8689999999997</v>
      </c>
      <c r="V10" s="33">
        <v>4582.4409999999998</v>
      </c>
      <c r="W10" s="33"/>
      <c r="X10" s="51">
        <f t="shared" si="0"/>
        <v>17.60392813665117</v>
      </c>
      <c r="Y10" s="51">
        <f t="shared" si="1"/>
        <v>-0.90966391851347028</v>
      </c>
      <c r="Z10" s="51">
        <f t="shared" si="2"/>
        <v>12.497810009908573</v>
      </c>
      <c r="AA10" s="51">
        <f t="shared" si="3"/>
        <v>13.54771003958659</v>
      </c>
      <c r="AB10" s="51">
        <f t="shared" si="4"/>
        <v>8.6557504678045802</v>
      </c>
      <c r="AC10" s="51">
        <f t="shared" si="5"/>
        <v>13.015873348424867</v>
      </c>
      <c r="AD10" s="51">
        <f t="shared" si="6"/>
        <v>19.413071627655199</v>
      </c>
      <c r="AE10" s="51">
        <f t="shared" si="7"/>
        <v>4.1958747602484747</v>
      </c>
      <c r="AF10" s="51">
        <f t="shared" si="8"/>
        <v>6.0155218125567567</v>
      </c>
      <c r="AG10" s="51">
        <f t="shared" si="9"/>
        <v>-5.7052482240599005</v>
      </c>
      <c r="AH10" s="51">
        <f t="shared" si="10"/>
        <v>-0.20295440810117471</v>
      </c>
      <c r="AI10" s="51">
        <f t="shared" si="11"/>
        <v>13.162301323137227</v>
      </c>
      <c r="AJ10" s="51">
        <f t="shared" si="12"/>
        <v>3.1754101935797641</v>
      </c>
      <c r="AK10" s="51">
        <f t="shared" si="13"/>
        <v>22.13557722071431</v>
      </c>
      <c r="AL10" s="51">
        <f t="shared" si="14"/>
        <v>7.8366733745019568</v>
      </c>
      <c r="AM10" s="51">
        <f t="shared" si="15"/>
        <v>-1.2314721361857184</v>
      </c>
      <c r="AN10" s="51">
        <f t="shared" si="16"/>
        <v>11.40265702525658</v>
      </c>
      <c r="AO10" s="51">
        <f t="shared" si="15"/>
        <v>1.1159192818680275</v>
      </c>
      <c r="AQ10" s="97">
        <f t="shared" si="17"/>
        <v>8.0958188852796571</v>
      </c>
    </row>
    <row r="11" spans="1:43">
      <c r="A11" s="25">
        <v>7</v>
      </c>
      <c r="B11" s="117" t="s">
        <v>256</v>
      </c>
      <c r="C11" s="32"/>
      <c r="D11" s="33">
        <v>944.971</v>
      </c>
      <c r="E11" s="33">
        <v>988.33199999999999</v>
      </c>
      <c r="F11" s="33">
        <v>868.26300000000003</v>
      </c>
      <c r="G11" s="33">
        <v>964.44200000000001</v>
      </c>
      <c r="H11" s="33">
        <v>1032.807</v>
      </c>
      <c r="I11" s="33">
        <v>1138.3119999999999</v>
      </c>
      <c r="J11" s="33">
        <v>1136.789</v>
      </c>
      <c r="K11" s="33">
        <v>1200.5039999999999</v>
      </c>
      <c r="L11" s="33">
        <v>1194.8140000000001</v>
      </c>
      <c r="M11" s="33">
        <v>1511.615</v>
      </c>
      <c r="N11" s="33">
        <v>1266.7560000000001</v>
      </c>
      <c r="O11" s="33">
        <v>1685.0550000000001</v>
      </c>
      <c r="P11" s="33">
        <v>3001.4549999999999</v>
      </c>
      <c r="Q11" s="33">
        <v>5710.9129999999996</v>
      </c>
      <c r="R11" s="33">
        <v>4307.277</v>
      </c>
      <c r="S11" s="33">
        <v>4332.3440000000001</v>
      </c>
      <c r="T11" s="33">
        <v>3735.5349999999999</v>
      </c>
      <c r="U11" s="33">
        <v>3363.7130000000002</v>
      </c>
      <c r="V11" s="33">
        <v>4468.3130000000001</v>
      </c>
      <c r="W11" s="33"/>
      <c r="X11" s="51">
        <f t="shared" si="0"/>
        <v>4.5886064228426005</v>
      </c>
      <c r="Y11" s="51">
        <f t="shared" si="1"/>
        <v>-12.148650453491328</v>
      </c>
      <c r="Z11" s="51">
        <f t="shared" si="2"/>
        <v>11.07717362135665</v>
      </c>
      <c r="AA11" s="51">
        <f t="shared" si="3"/>
        <v>7.0885548327426662</v>
      </c>
      <c r="AB11" s="51">
        <f t="shared" si="4"/>
        <v>10.215364535677995</v>
      </c>
      <c r="AC11" s="51">
        <f t="shared" si="5"/>
        <v>-0.13379460112867836</v>
      </c>
      <c r="AD11" s="51">
        <f t="shared" si="6"/>
        <v>5.6048220030278095</v>
      </c>
      <c r="AE11" s="51">
        <f t="shared" si="7"/>
        <v>-0.47396760027453855</v>
      </c>
      <c r="AF11" s="51">
        <f t="shared" si="8"/>
        <v>26.514670902751391</v>
      </c>
      <c r="AG11" s="51">
        <f t="shared" si="9"/>
        <v>-16.198502925678827</v>
      </c>
      <c r="AH11" s="51">
        <f t="shared" si="10"/>
        <v>33.021276394191148</v>
      </c>
      <c r="AI11" s="51">
        <f t="shared" si="11"/>
        <v>78.122079101275617</v>
      </c>
      <c r="AJ11" s="51">
        <f t="shared" si="12"/>
        <v>90.271484996443377</v>
      </c>
      <c r="AK11" s="51">
        <f t="shared" si="13"/>
        <v>-24.57813663069285</v>
      </c>
      <c r="AL11" s="51">
        <f t="shared" si="14"/>
        <v>0.58196860800918682</v>
      </c>
      <c r="AM11" s="51">
        <f t="shared" si="15"/>
        <v>-13.775660473868189</v>
      </c>
      <c r="AN11" s="51">
        <f t="shared" si="16"/>
        <v>-9.9536478710546046</v>
      </c>
      <c r="AO11" s="51">
        <f t="shared" si="15"/>
        <v>32.83871126936215</v>
      </c>
      <c r="AQ11" s="97">
        <f t="shared" si="17"/>
        <v>12.370130673971753</v>
      </c>
    </row>
    <row r="12" spans="1:43">
      <c r="A12" s="25">
        <v>8</v>
      </c>
      <c r="B12" s="117" t="s">
        <v>251</v>
      </c>
      <c r="C12" s="32"/>
      <c r="D12" s="33">
        <v>959.88499999999999</v>
      </c>
      <c r="E12" s="33">
        <v>923.03099999999995</v>
      </c>
      <c r="F12" s="33">
        <v>868.10900000000004</v>
      </c>
      <c r="G12" s="33">
        <v>912.81500000000005</v>
      </c>
      <c r="H12" s="33">
        <v>1045.3109999999999</v>
      </c>
      <c r="I12" s="33">
        <v>1246.116</v>
      </c>
      <c r="J12" s="33">
        <v>1449.81</v>
      </c>
      <c r="K12" s="33">
        <v>1555.088</v>
      </c>
      <c r="L12" s="33">
        <v>1633.741</v>
      </c>
      <c r="M12" s="33">
        <v>2155.9169999999999</v>
      </c>
      <c r="N12" s="33">
        <v>1928.2439999999999</v>
      </c>
      <c r="O12" s="33">
        <v>2131.797</v>
      </c>
      <c r="P12" s="33">
        <v>2500.5419999999999</v>
      </c>
      <c r="Q12" s="33">
        <v>2490.2440000000001</v>
      </c>
      <c r="R12" s="33">
        <v>2790.4850000000001</v>
      </c>
      <c r="S12" s="33">
        <v>3565.067</v>
      </c>
      <c r="T12" s="33">
        <v>3508.0079999999998</v>
      </c>
      <c r="U12" s="33">
        <v>3623.2139999999999</v>
      </c>
      <c r="V12" s="33">
        <v>4320.0590000000002</v>
      </c>
      <c r="W12" s="33"/>
      <c r="X12" s="51">
        <f t="shared" si="0"/>
        <v>-3.839418263646166</v>
      </c>
      <c r="Y12" s="51">
        <f t="shared" si="1"/>
        <v>-5.9501793547562247</v>
      </c>
      <c r="Z12" s="51">
        <f t="shared" si="2"/>
        <v>5.1498141362432692</v>
      </c>
      <c r="AA12" s="51">
        <f t="shared" si="3"/>
        <v>14.515098897366929</v>
      </c>
      <c r="AB12" s="51">
        <f t="shared" si="4"/>
        <v>19.210072409072531</v>
      </c>
      <c r="AC12" s="51">
        <f t="shared" si="5"/>
        <v>16.346311258341917</v>
      </c>
      <c r="AD12" s="51">
        <f t="shared" si="6"/>
        <v>7.2615032314579109</v>
      </c>
      <c r="AE12" s="51">
        <f t="shared" si="7"/>
        <v>5.0577845112302233</v>
      </c>
      <c r="AF12" s="51">
        <f t="shared" si="8"/>
        <v>31.9619817339468</v>
      </c>
      <c r="AG12" s="51">
        <f t="shared" si="9"/>
        <v>-10.560378715878205</v>
      </c>
      <c r="AH12" s="51">
        <f t="shared" si="10"/>
        <v>10.556392240815992</v>
      </c>
      <c r="AI12" s="51">
        <f t="shared" si="11"/>
        <v>17.29737869037249</v>
      </c>
      <c r="AJ12" s="51">
        <f t="shared" si="12"/>
        <v>-0.41183071510095814</v>
      </c>
      <c r="AK12" s="51">
        <f t="shared" si="13"/>
        <v>12.056690027161988</v>
      </c>
      <c r="AL12" s="51">
        <f t="shared" si="14"/>
        <v>27.757970388660034</v>
      </c>
      <c r="AM12" s="51">
        <f t="shared" si="15"/>
        <v>-1.6005028797495324</v>
      </c>
      <c r="AN12" s="51">
        <f t="shared" si="16"/>
        <v>3.2840860112063552</v>
      </c>
      <c r="AO12" s="51">
        <f t="shared" si="15"/>
        <v>19.232786139598712</v>
      </c>
      <c r="AQ12" s="97">
        <f t="shared" si="17"/>
        <v>9.2958644303524487</v>
      </c>
    </row>
    <row r="13" spans="1:43">
      <c r="A13" s="25">
        <v>9</v>
      </c>
      <c r="B13" s="117" t="s">
        <v>262</v>
      </c>
      <c r="C13" s="32"/>
      <c r="D13" s="33">
        <v>293.25799999999998</v>
      </c>
      <c r="E13" s="33">
        <v>493.85700000000003</v>
      </c>
      <c r="F13" s="33">
        <v>627.19500000000005</v>
      </c>
      <c r="G13" s="33">
        <v>795.65499999999997</v>
      </c>
      <c r="H13" s="33">
        <v>964.78200000000004</v>
      </c>
      <c r="I13" s="33">
        <v>923.89400000000001</v>
      </c>
      <c r="J13" s="33">
        <v>1027.8530000000001</v>
      </c>
      <c r="K13" s="33">
        <v>1116.316</v>
      </c>
      <c r="L13" s="33">
        <v>1317.874</v>
      </c>
      <c r="M13" s="33">
        <v>1474.9359999999999</v>
      </c>
      <c r="N13" s="33">
        <v>1368.6320000000001</v>
      </c>
      <c r="O13" s="33">
        <v>1771.549</v>
      </c>
      <c r="P13" s="33">
        <v>2265.7370000000001</v>
      </c>
      <c r="Q13" s="33">
        <v>2410.9340000000002</v>
      </c>
      <c r="R13" s="33">
        <v>2750.4409999999998</v>
      </c>
      <c r="S13" s="33">
        <v>3344.7060000000001</v>
      </c>
      <c r="T13" s="33">
        <v>3106.6950000000002</v>
      </c>
      <c r="U13" s="33">
        <v>3484.3960000000002</v>
      </c>
      <c r="V13" s="33">
        <v>3696.3090000000002</v>
      </c>
      <c r="W13" s="33"/>
      <c r="X13" s="51">
        <f t="shared" si="0"/>
        <v>68.403590012889694</v>
      </c>
      <c r="Y13" s="51">
        <f t="shared" si="1"/>
        <v>26.999313566477756</v>
      </c>
      <c r="Z13" s="51">
        <f t="shared" si="2"/>
        <v>26.859270242906909</v>
      </c>
      <c r="AA13" s="51">
        <f t="shared" si="3"/>
        <v>21.256323406501565</v>
      </c>
      <c r="AB13" s="51">
        <f t="shared" si="4"/>
        <v>-4.2380558509590767</v>
      </c>
      <c r="AC13" s="51">
        <f t="shared" si="5"/>
        <v>11.252264870212381</v>
      </c>
      <c r="AD13" s="51">
        <f t="shared" si="6"/>
        <v>8.6065809021328867</v>
      </c>
      <c r="AE13" s="51">
        <f t="shared" si="7"/>
        <v>18.055640159238063</v>
      </c>
      <c r="AF13" s="51">
        <f t="shared" si="8"/>
        <v>11.917831294949277</v>
      </c>
      <c r="AG13" s="51">
        <f t="shared" si="9"/>
        <v>-7.2073635737414987</v>
      </c>
      <c r="AH13" s="51">
        <f t="shared" si="10"/>
        <v>29.43939641919815</v>
      </c>
      <c r="AI13" s="51">
        <f t="shared" si="11"/>
        <v>27.895813212053412</v>
      </c>
      <c r="AJ13" s="51">
        <f t="shared" si="12"/>
        <v>6.4083783775433778</v>
      </c>
      <c r="AK13" s="51">
        <f t="shared" si="13"/>
        <v>14.081969892166256</v>
      </c>
      <c r="AL13" s="51">
        <f t="shared" si="14"/>
        <v>21.606171519403627</v>
      </c>
      <c r="AM13" s="51">
        <f t="shared" si="15"/>
        <v>-7.1160514556436354</v>
      </c>
      <c r="AN13" s="51">
        <f t="shared" si="16"/>
        <v>12.157646630905194</v>
      </c>
      <c r="AO13" s="51">
        <f t="shared" si="15"/>
        <v>6.0817714174852711</v>
      </c>
      <c r="AQ13" s="97">
        <f t="shared" si="17"/>
        <v>16.247805057984426</v>
      </c>
    </row>
    <row r="14" spans="1:43">
      <c r="A14" s="25">
        <v>10</v>
      </c>
      <c r="B14" s="117" t="s">
        <v>249</v>
      </c>
      <c r="C14" s="32"/>
      <c r="D14" s="33">
        <v>339.11200000000002</v>
      </c>
      <c r="E14" s="33">
        <v>320.952</v>
      </c>
      <c r="F14" s="33">
        <v>287.16800000000001</v>
      </c>
      <c r="G14" s="33">
        <v>333.71100000000001</v>
      </c>
      <c r="H14" s="33">
        <v>1295.114</v>
      </c>
      <c r="I14" s="33">
        <v>2008.1980000000001</v>
      </c>
      <c r="J14" s="33">
        <v>2449.61</v>
      </c>
      <c r="K14" s="33">
        <v>2506.7020000000002</v>
      </c>
      <c r="L14" s="33">
        <v>2469.2359999999999</v>
      </c>
      <c r="M14" s="33">
        <v>2573.6950000000002</v>
      </c>
      <c r="N14" s="33">
        <v>2252.663</v>
      </c>
      <c r="O14" s="33">
        <v>2322.9140000000002</v>
      </c>
      <c r="P14" s="33">
        <v>2408.1640000000002</v>
      </c>
      <c r="Q14" s="33">
        <v>2465.8969999999999</v>
      </c>
      <c r="R14" s="33">
        <v>2717.2930000000001</v>
      </c>
      <c r="S14" s="33">
        <v>2840.8110000000001</v>
      </c>
      <c r="T14" s="33">
        <v>3264.2719999999999</v>
      </c>
      <c r="U14" s="33">
        <v>3188.9070000000002</v>
      </c>
      <c r="V14" s="33">
        <v>3353.3240000000001</v>
      </c>
      <c r="W14" s="33"/>
      <c r="X14" s="51">
        <f t="shared" si="0"/>
        <v>-5.3551628960343596</v>
      </c>
      <c r="Y14" s="51">
        <f t="shared" si="1"/>
        <v>-10.526184600812583</v>
      </c>
      <c r="Z14" s="51">
        <f t="shared" si="2"/>
        <v>16.207585803432135</v>
      </c>
      <c r="AA14" s="51">
        <f t="shared" si="3"/>
        <v>288.09448894402641</v>
      </c>
      <c r="AB14" s="51">
        <f t="shared" si="4"/>
        <v>55.05955460291527</v>
      </c>
      <c r="AC14" s="51">
        <f t="shared" si="5"/>
        <v>21.980501922619176</v>
      </c>
      <c r="AD14" s="51">
        <f t="shared" si="6"/>
        <v>2.3306567167834968</v>
      </c>
      <c r="AE14" s="51">
        <f t="shared" si="7"/>
        <v>-1.4946331873513574</v>
      </c>
      <c r="AF14" s="51">
        <f t="shared" si="8"/>
        <v>4.2304178296444839</v>
      </c>
      <c r="AG14" s="51">
        <f t="shared" si="9"/>
        <v>-12.473583699700242</v>
      </c>
      <c r="AH14" s="51">
        <f t="shared" si="10"/>
        <v>3.1185756591199043</v>
      </c>
      <c r="AI14" s="51">
        <f t="shared" si="11"/>
        <v>3.6699593699982103</v>
      </c>
      <c r="AJ14" s="51">
        <f t="shared" si="12"/>
        <v>2.3973865567295194</v>
      </c>
      <c r="AK14" s="51">
        <f t="shared" si="13"/>
        <v>10.194910817442903</v>
      </c>
      <c r="AL14" s="51">
        <f t="shared" si="14"/>
        <v>4.5456268425966506</v>
      </c>
      <c r="AM14" s="51">
        <f t="shared" si="15"/>
        <v>14.906341886172637</v>
      </c>
      <c r="AN14" s="51">
        <f t="shared" si="16"/>
        <v>-2.3087843169931843</v>
      </c>
      <c r="AO14" s="51">
        <f t="shared" si="15"/>
        <v>5.1559045152461236</v>
      </c>
      <c r="AQ14" s="97">
        <f t="shared" si="17"/>
        <v>22.207420153657512</v>
      </c>
    </row>
    <row r="15" spans="1:43">
      <c r="A15" s="25">
        <v>11</v>
      </c>
      <c r="B15" s="117" t="s">
        <v>253</v>
      </c>
      <c r="C15" s="32"/>
      <c r="D15" s="33">
        <v>2023.4269999999999</v>
      </c>
      <c r="E15" s="33">
        <v>2252.9769999999999</v>
      </c>
      <c r="F15" s="33">
        <v>2050.7689999999998</v>
      </c>
      <c r="G15" s="33">
        <v>1818.761</v>
      </c>
      <c r="H15" s="33">
        <v>2009.681</v>
      </c>
      <c r="I15" s="33">
        <v>2021.421</v>
      </c>
      <c r="J15" s="33">
        <v>2207.11</v>
      </c>
      <c r="K15" s="33">
        <v>2614.8719999999998</v>
      </c>
      <c r="L15" s="33">
        <v>2673.6010000000001</v>
      </c>
      <c r="M15" s="33">
        <v>3100.6770000000001</v>
      </c>
      <c r="N15" s="33">
        <v>3138.136</v>
      </c>
      <c r="O15" s="33">
        <v>3539.9490000000001</v>
      </c>
      <c r="P15" s="33">
        <v>3918.962</v>
      </c>
      <c r="Q15" s="33">
        <v>3526.752</v>
      </c>
      <c r="R15" s="33">
        <v>3277.893</v>
      </c>
      <c r="S15" s="33">
        <v>3174.4960000000001</v>
      </c>
      <c r="T15" s="33">
        <v>3130.4349999999999</v>
      </c>
      <c r="U15" s="33">
        <v>3178.761</v>
      </c>
      <c r="V15" s="33">
        <v>3226.9169999999999</v>
      </c>
      <c r="W15" s="33"/>
      <c r="X15" s="51">
        <f t="shared" si="0"/>
        <v>11.344614853908741</v>
      </c>
      <c r="Y15" s="51">
        <f t="shared" si="1"/>
        <v>-8.9751471053632681</v>
      </c>
      <c r="Z15" s="51">
        <f t="shared" si="2"/>
        <v>-11.313219577631607</v>
      </c>
      <c r="AA15" s="51">
        <f t="shared" si="3"/>
        <v>10.497256099069642</v>
      </c>
      <c r="AB15" s="51">
        <f t="shared" si="4"/>
        <v>0.58417231391449942</v>
      </c>
      <c r="AC15" s="51">
        <f t="shared" si="5"/>
        <v>9.1860626757118027</v>
      </c>
      <c r="AD15" s="51">
        <f t="shared" si="6"/>
        <v>18.474928752984667</v>
      </c>
      <c r="AE15" s="51">
        <f t="shared" si="7"/>
        <v>2.2459607965514383</v>
      </c>
      <c r="AF15" s="51">
        <f t="shared" si="8"/>
        <v>15.973812098364725</v>
      </c>
      <c r="AG15" s="51">
        <f t="shared" si="9"/>
        <v>1.2080910072219675</v>
      </c>
      <c r="AH15" s="51">
        <f t="shared" si="10"/>
        <v>12.804193317306844</v>
      </c>
      <c r="AI15" s="51">
        <f t="shared" si="11"/>
        <v>10.706736170492848</v>
      </c>
      <c r="AJ15" s="51">
        <f t="shared" si="12"/>
        <v>-10.008007222320604</v>
      </c>
      <c r="AK15" s="51">
        <f t="shared" si="13"/>
        <v>-7.0563226447450837</v>
      </c>
      <c r="AL15" s="51">
        <f t="shared" si="14"/>
        <v>-3.1543738615018801</v>
      </c>
      <c r="AM15" s="51">
        <f t="shared" si="15"/>
        <v>-1.3879683578117641</v>
      </c>
      <c r="AN15" s="51">
        <f t="shared" si="16"/>
        <v>1.5437471150175686</v>
      </c>
      <c r="AO15" s="51">
        <f t="shared" si="15"/>
        <v>1.514929873620563</v>
      </c>
      <c r="AQ15" s="97">
        <f t="shared" si="17"/>
        <v>3.0105259058217277</v>
      </c>
    </row>
    <row r="16" spans="1:43">
      <c r="A16" s="25">
        <v>12</v>
      </c>
      <c r="B16" s="117" t="s">
        <v>451</v>
      </c>
      <c r="C16" s="32"/>
      <c r="D16" s="33">
        <v>1169.6489999999999</v>
      </c>
      <c r="E16" s="33">
        <v>1477.0940000000001</v>
      </c>
      <c r="F16" s="33">
        <v>1710.7329999999999</v>
      </c>
      <c r="G16" s="33">
        <v>1871.826</v>
      </c>
      <c r="H16" s="33">
        <v>2082.2139999999999</v>
      </c>
      <c r="I16" s="33">
        <v>2442.527</v>
      </c>
      <c r="J16" s="33">
        <v>2394.3870000000002</v>
      </c>
      <c r="K16" s="33">
        <v>2441.194</v>
      </c>
      <c r="L16" s="33">
        <v>2597.2660000000001</v>
      </c>
      <c r="M16" s="33">
        <v>2317.8420000000001</v>
      </c>
      <c r="N16" s="33">
        <v>2230.6990000000001</v>
      </c>
      <c r="O16" s="33">
        <v>2222.7649999999999</v>
      </c>
      <c r="P16" s="33">
        <v>2250.9870000000001</v>
      </c>
      <c r="Q16" s="33">
        <v>2554.6080000000002</v>
      </c>
      <c r="R16" s="33">
        <v>2616.6970000000001</v>
      </c>
      <c r="S16" s="33">
        <v>3742.348</v>
      </c>
      <c r="T16" s="33">
        <v>4143.4089999999997</v>
      </c>
      <c r="U16" s="33">
        <v>3063.51</v>
      </c>
      <c r="V16" s="33">
        <v>3123.056</v>
      </c>
      <c r="W16" s="33"/>
      <c r="X16" s="51">
        <f t="shared" si="0"/>
        <v>26.285235998149894</v>
      </c>
      <c r="Y16" s="51">
        <f t="shared" si="1"/>
        <v>15.817476748263815</v>
      </c>
      <c r="Z16" s="51">
        <f t="shared" si="2"/>
        <v>9.4166067995414835</v>
      </c>
      <c r="AA16" s="51">
        <f t="shared" si="3"/>
        <v>11.239719931232916</v>
      </c>
      <c r="AB16" s="51">
        <f t="shared" si="4"/>
        <v>17.304321265729648</v>
      </c>
      <c r="AC16" s="51">
        <f t="shared" si="5"/>
        <v>-1.9709096357993117</v>
      </c>
      <c r="AD16" s="51">
        <f t="shared" si="6"/>
        <v>1.9548636039203204</v>
      </c>
      <c r="AE16" s="51">
        <f t="shared" si="7"/>
        <v>6.3932649351096327</v>
      </c>
      <c r="AF16" s="51">
        <f t="shared" si="8"/>
        <v>-10.758389783718725</v>
      </c>
      <c r="AG16" s="51">
        <f t="shared" si="9"/>
        <v>-3.7596609259820113</v>
      </c>
      <c r="AH16" s="51">
        <f t="shared" si="10"/>
        <v>-0.3556732665411233</v>
      </c>
      <c r="AI16" s="51">
        <f t="shared" si="11"/>
        <v>1.2696798806891563</v>
      </c>
      <c r="AJ16" s="51">
        <f t="shared" si="12"/>
        <v>13.488349777231058</v>
      </c>
      <c r="AK16" s="51">
        <f t="shared" si="13"/>
        <v>2.430470741499291</v>
      </c>
      <c r="AL16" s="51">
        <f t="shared" si="14"/>
        <v>43.018010874014067</v>
      </c>
      <c r="AM16" s="51">
        <f t="shared" si="15"/>
        <v>10.716828044853122</v>
      </c>
      <c r="AN16" s="51">
        <f t="shared" si="16"/>
        <v>-26.063055807428125</v>
      </c>
      <c r="AO16" s="51">
        <f t="shared" si="15"/>
        <v>1.9437181533600301</v>
      </c>
      <c r="AQ16" s="97">
        <f t="shared" si="17"/>
        <v>6.5761587407847273</v>
      </c>
    </row>
    <row r="17" spans="1:43">
      <c r="A17" s="25">
        <v>13</v>
      </c>
      <c r="B17" s="117" t="s">
        <v>247</v>
      </c>
      <c r="C17" s="32"/>
      <c r="D17" s="33">
        <v>1304.8820000000001</v>
      </c>
      <c r="E17" s="33">
        <v>1063.694</v>
      </c>
      <c r="F17" s="33">
        <v>901.27700000000004</v>
      </c>
      <c r="G17" s="33">
        <v>1015.341</v>
      </c>
      <c r="H17" s="33">
        <v>1381.481</v>
      </c>
      <c r="I17" s="33">
        <v>1449.5150000000001</v>
      </c>
      <c r="J17" s="33">
        <v>1764.69</v>
      </c>
      <c r="K17" s="33">
        <v>1966.133</v>
      </c>
      <c r="L17" s="33">
        <v>2317.4940000000001</v>
      </c>
      <c r="M17" s="33">
        <v>2244.3690000000001</v>
      </c>
      <c r="N17" s="33">
        <v>2029.443</v>
      </c>
      <c r="O17" s="33">
        <v>2487.3330000000001</v>
      </c>
      <c r="P17" s="33">
        <v>3668.6880000000001</v>
      </c>
      <c r="Q17" s="33">
        <v>2990.8069999999998</v>
      </c>
      <c r="R17" s="33">
        <v>2910.2109999999998</v>
      </c>
      <c r="S17" s="33">
        <v>3503.779</v>
      </c>
      <c r="T17" s="33">
        <v>3097.7950000000001</v>
      </c>
      <c r="U17" s="33">
        <v>2884.1030000000001</v>
      </c>
      <c r="V17" s="33">
        <v>2935.886</v>
      </c>
      <c r="W17" s="33"/>
      <c r="X17" s="51">
        <f t="shared" si="0"/>
        <v>-18.483510386379777</v>
      </c>
      <c r="Y17" s="51">
        <f t="shared" si="1"/>
        <v>-15.26914695391719</v>
      </c>
      <c r="Z17" s="51">
        <f t="shared" si="2"/>
        <v>12.65582057458472</v>
      </c>
      <c r="AA17" s="51">
        <f t="shared" si="3"/>
        <v>36.060791399145707</v>
      </c>
      <c r="AB17" s="51">
        <f t="shared" si="4"/>
        <v>4.9247148531177842</v>
      </c>
      <c r="AC17" s="51">
        <f t="shared" si="5"/>
        <v>21.743479715629022</v>
      </c>
      <c r="AD17" s="51">
        <f t="shared" si="6"/>
        <v>11.415206070187956</v>
      </c>
      <c r="AE17" s="51">
        <f t="shared" si="7"/>
        <v>17.870662869704134</v>
      </c>
      <c r="AF17" s="51">
        <f t="shared" si="8"/>
        <v>-3.1553479750109359</v>
      </c>
      <c r="AG17" s="51">
        <f t="shared" si="9"/>
        <v>-9.5762327852505607</v>
      </c>
      <c r="AH17" s="51">
        <f t="shared" si="10"/>
        <v>22.56234838820308</v>
      </c>
      <c r="AI17" s="51">
        <f t="shared" si="11"/>
        <v>47.494846890223386</v>
      </c>
      <c r="AJ17" s="51">
        <f t="shared" si="12"/>
        <v>-18.477477506945274</v>
      </c>
      <c r="AK17" s="51">
        <f t="shared" si="13"/>
        <v>-2.694791071439917</v>
      </c>
      <c r="AL17" s="51">
        <f t="shared" si="14"/>
        <v>20.396046884572993</v>
      </c>
      <c r="AM17" s="51">
        <f t="shared" si="15"/>
        <v>-11.587032172976663</v>
      </c>
      <c r="AN17" s="51">
        <f t="shared" si="16"/>
        <v>-6.8981969433096761</v>
      </c>
      <c r="AO17" s="51">
        <f t="shared" si="15"/>
        <v>1.7954629220939822</v>
      </c>
      <c r="AQ17" s="97">
        <f t="shared" si="17"/>
        <v>6.1543135984573762</v>
      </c>
    </row>
    <row r="18" spans="1:43">
      <c r="A18" s="25">
        <v>14</v>
      </c>
      <c r="B18" s="117" t="s">
        <v>265</v>
      </c>
      <c r="C18" s="32"/>
      <c r="D18" s="33">
        <v>1152.92</v>
      </c>
      <c r="E18" s="33">
        <v>1157.1410000000001</v>
      </c>
      <c r="F18" s="33">
        <v>1103.2</v>
      </c>
      <c r="G18" s="33">
        <v>1175.001</v>
      </c>
      <c r="H18" s="33">
        <v>1230.069</v>
      </c>
      <c r="I18" s="33">
        <v>1351.2270000000001</v>
      </c>
      <c r="J18" s="33">
        <v>1364.261</v>
      </c>
      <c r="K18" s="33">
        <v>1439.9870000000001</v>
      </c>
      <c r="L18" s="33">
        <v>1568.09</v>
      </c>
      <c r="M18" s="33">
        <v>1596.94</v>
      </c>
      <c r="N18" s="33">
        <v>1574.6569999999999</v>
      </c>
      <c r="O18" s="33">
        <v>1736.508</v>
      </c>
      <c r="P18" s="33">
        <v>1881.57</v>
      </c>
      <c r="Q18" s="33">
        <v>2039.5820000000001</v>
      </c>
      <c r="R18" s="33">
        <v>2183.9430000000002</v>
      </c>
      <c r="S18" s="33">
        <v>2278.27</v>
      </c>
      <c r="T18" s="33">
        <v>2291.4119999999998</v>
      </c>
      <c r="U18" s="33">
        <v>2426.0509999999999</v>
      </c>
      <c r="V18" s="33">
        <v>2512.5390000000002</v>
      </c>
      <c r="W18" s="33"/>
      <c r="X18" s="51">
        <f t="shared" si="0"/>
        <v>0.36611386739755503</v>
      </c>
      <c r="Y18" s="51">
        <f t="shared" si="1"/>
        <v>-4.6615753827753075</v>
      </c>
      <c r="Z18" s="51">
        <f t="shared" si="2"/>
        <v>6.5084300217548963</v>
      </c>
      <c r="AA18" s="51">
        <f t="shared" si="3"/>
        <v>4.6866343092474061</v>
      </c>
      <c r="AB18" s="51">
        <f t="shared" si="4"/>
        <v>9.8496913587774451</v>
      </c>
      <c r="AC18" s="51">
        <f t="shared" si="5"/>
        <v>0.96460476293027675</v>
      </c>
      <c r="AD18" s="51">
        <f t="shared" si="6"/>
        <v>5.5506974105394846</v>
      </c>
      <c r="AE18" s="51">
        <f t="shared" si="7"/>
        <v>8.8961219788789681</v>
      </c>
      <c r="AF18" s="51">
        <f t="shared" si="8"/>
        <v>1.8398178675969046</v>
      </c>
      <c r="AG18" s="51">
        <f t="shared" si="9"/>
        <v>-1.3953561185767849</v>
      </c>
      <c r="AH18" s="51">
        <f t="shared" si="10"/>
        <v>10.278492395486772</v>
      </c>
      <c r="AI18" s="51">
        <f t="shared" si="11"/>
        <v>8.3536614861549729</v>
      </c>
      <c r="AJ18" s="51">
        <f t="shared" si="12"/>
        <v>8.3978804934177411</v>
      </c>
      <c r="AK18" s="51">
        <f t="shared" si="13"/>
        <v>7.0779698977535555</v>
      </c>
      <c r="AL18" s="51">
        <f t="shared" si="14"/>
        <v>4.3191145556454424</v>
      </c>
      <c r="AM18" s="51">
        <f t="shared" si="15"/>
        <v>0.57684119968219871</v>
      </c>
      <c r="AN18" s="51">
        <f t="shared" si="16"/>
        <v>5.8758093263018729</v>
      </c>
      <c r="AO18" s="51">
        <f t="shared" si="15"/>
        <v>3.5649703983964276</v>
      </c>
      <c r="AQ18" s="97">
        <f t="shared" si="17"/>
        <v>4.502773323811657</v>
      </c>
    </row>
    <row r="19" spans="1:43">
      <c r="A19" s="25">
        <v>15</v>
      </c>
      <c r="B19" s="117" t="s">
        <v>452</v>
      </c>
      <c r="C19" s="32"/>
      <c r="D19" s="33">
        <v>866.66600000000005</v>
      </c>
      <c r="E19" s="33">
        <v>960.68200000000002</v>
      </c>
      <c r="F19" s="33">
        <v>1070.6410000000001</v>
      </c>
      <c r="G19" s="33">
        <v>1125.0999999999999</v>
      </c>
      <c r="H19" s="33">
        <v>1188.8440000000001</v>
      </c>
      <c r="I19" s="33">
        <v>1475.3489999999999</v>
      </c>
      <c r="J19" s="33">
        <v>1517.9670000000001</v>
      </c>
      <c r="K19" s="33">
        <v>1469.2460000000001</v>
      </c>
      <c r="L19" s="33">
        <v>1453.31</v>
      </c>
      <c r="M19" s="33">
        <v>1511.0989999999999</v>
      </c>
      <c r="N19" s="33">
        <v>1362.5909999999999</v>
      </c>
      <c r="O19" s="33">
        <v>1495.136</v>
      </c>
      <c r="P19" s="33">
        <v>1688.105</v>
      </c>
      <c r="Q19" s="33">
        <v>1865.319</v>
      </c>
      <c r="R19" s="33">
        <v>1854.6859999999999</v>
      </c>
      <c r="S19" s="33">
        <v>2222.2919999999999</v>
      </c>
      <c r="T19" s="33">
        <v>2508.0729999999999</v>
      </c>
      <c r="U19" s="33">
        <v>2315.7750000000001</v>
      </c>
      <c r="V19" s="33">
        <v>2315.1289999999999</v>
      </c>
      <c r="W19" s="33"/>
      <c r="X19" s="51">
        <f t="shared" si="0"/>
        <v>10.848008344621807</v>
      </c>
      <c r="Y19" s="51">
        <f t="shared" si="1"/>
        <v>11.445931119766994</v>
      </c>
      <c r="Z19" s="51">
        <f t="shared" si="2"/>
        <v>5.0865789746516121</v>
      </c>
      <c r="AA19" s="51">
        <f t="shared" si="3"/>
        <v>5.665629721802512</v>
      </c>
      <c r="AB19" s="51">
        <f t="shared" si="4"/>
        <v>24.099461325455639</v>
      </c>
      <c r="AC19" s="51">
        <f t="shared" si="5"/>
        <v>2.888672442927076</v>
      </c>
      <c r="AD19" s="51">
        <f t="shared" si="6"/>
        <v>-3.2096218165480583</v>
      </c>
      <c r="AE19" s="51">
        <f t="shared" si="7"/>
        <v>-1.0846379707686871</v>
      </c>
      <c r="AF19" s="51">
        <f t="shared" si="8"/>
        <v>3.976371180271232</v>
      </c>
      <c r="AG19" s="51">
        <f t="shared" si="9"/>
        <v>-9.8278140611568148</v>
      </c>
      <c r="AH19" s="51">
        <f t="shared" si="10"/>
        <v>9.7274237096825154</v>
      </c>
      <c r="AI19" s="51">
        <f t="shared" si="11"/>
        <v>12.906451319478629</v>
      </c>
      <c r="AJ19" s="51">
        <f t="shared" si="12"/>
        <v>10.497806712260193</v>
      </c>
      <c r="AK19" s="51">
        <f t="shared" si="13"/>
        <v>-0.57003654602778564</v>
      </c>
      <c r="AL19" s="51">
        <f t="shared" si="14"/>
        <v>19.8203900822026</v>
      </c>
      <c r="AM19" s="51">
        <f t="shared" si="15"/>
        <v>12.859741204126184</v>
      </c>
      <c r="AN19" s="51">
        <f t="shared" si="16"/>
        <v>-7.6671612030431273</v>
      </c>
      <c r="AO19" s="51">
        <f t="shared" si="15"/>
        <v>-2.7895628893148672E-2</v>
      </c>
      <c r="AQ19" s="97">
        <f t="shared" si="17"/>
        <v>5.9686277172671875</v>
      </c>
    </row>
    <row r="20" spans="1:43">
      <c r="A20" s="25">
        <v>16</v>
      </c>
      <c r="B20" s="117" t="s">
        <v>261</v>
      </c>
      <c r="C20" s="32"/>
      <c r="D20" s="33">
        <v>251.267</v>
      </c>
      <c r="E20" s="33">
        <v>218.01499999999999</v>
      </c>
      <c r="F20" s="33">
        <v>223.49199999999999</v>
      </c>
      <c r="G20" s="33">
        <v>263.32600000000002</v>
      </c>
      <c r="H20" s="33">
        <v>308.97000000000003</v>
      </c>
      <c r="I20" s="33">
        <v>392.59300000000002</v>
      </c>
      <c r="J20" s="33">
        <v>494.23399999999998</v>
      </c>
      <c r="K20" s="33">
        <v>647.423</v>
      </c>
      <c r="L20" s="33">
        <v>757.25199999999995</v>
      </c>
      <c r="M20" s="33">
        <v>900.66700000000003</v>
      </c>
      <c r="N20" s="33">
        <v>906.83799999999997</v>
      </c>
      <c r="O20" s="33">
        <v>1092.8879999999999</v>
      </c>
      <c r="P20" s="33">
        <v>1504.115</v>
      </c>
      <c r="Q20" s="33">
        <v>1450.587</v>
      </c>
      <c r="R20" s="33">
        <v>1534.3979999999999</v>
      </c>
      <c r="S20" s="33">
        <v>1915.5840000000001</v>
      </c>
      <c r="T20" s="33">
        <v>1937.711</v>
      </c>
      <c r="U20" s="33">
        <v>2058.9009999999998</v>
      </c>
      <c r="V20" s="33">
        <v>2217.5250000000001</v>
      </c>
      <c r="W20" s="33"/>
      <c r="X20" s="51">
        <f t="shared" si="0"/>
        <v>-13.233731449016384</v>
      </c>
      <c r="Y20" s="51">
        <f t="shared" si="1"/>
        <v>2.5122124624452402</v>
      </c>
      <c r="Z20" s="51">
        <f t="shared" si="2"/>
        <v>17.823456768027501</v>
      </c>
      <c r="AA20" s="51">
        <f t="shared" si="3"/>
        <v>17.333647266126405</v>
      </c>
      <c r="AB20" s="51">
        <f t="shared" si="4"/>
        <v>27.065087225296946</v>
      </c>
      <c r="AC20" s="51">
        <f t="shared" si="5"/>
        <v>25.889661812615095</v>
      </c>
      <c r="AD20" s="51">
        <f t="shared" si="6"/>
        <v>30.995237073936632</v>
      </c>
      <c r="AE20" s="51">
        <f t="shared" si="7"/>
        <v>16.964025065529032</v>
      </c>
      <c r="AF20" s="51">
        <f t="shared" si="8"/>
        <v>18.938873717071747</v>
      </c>
      <c r="AG20" s="51">
        <f t="shared" si="9"/>
        <v>0.68515888780202872</v>
      </c>
      <c r="AH20" s="51">
        <f t="shared" si="10"/>
        <v>20.516343602716258</v>
      </c>
      <c r="AI20" s="51">
        <f t="shared" si="11"/>
        <v>37.627551954088624</v>
      </c>
      <c r="AJ20" s="51">
        <f t="shared" si="12"/>
        <v>-3.5587704397602615</v>
      </c>
      <c r="AK20" s="51">
        <f t="shared" si="13"/>
        <v>5.7777299810352511</v>
      </c>
      <c r="AL20" s="51">
        <f t="shared" si="14"/>
        <v>24.842707042110334</v>
      </c>
      <c r="AM20" s="51">
        <f t="shared" si="15"/>
        <v>1.155104657378625</v>
      </c>
      <c r="AN20" s="51">
        <f t="shared" si="16"/>
        <v>6.2542866299463595</v>
      </c>
      <c r="AO20" s="51">
        <f t="shared" si="15"/>
        <v>7.7043043837464964</v>
      </c>
      <c r="AQ20" s="97">
        <f t="shared" si="17"/>
        <v>13.627382591171997</v>
      </c>
    </row>
    <row r="21" spans="1:43">
      <c r="A21" s="25">
        <v>17</v>
      </c>
      <c r="B21" s="117" t="s">
        <v>259</v>
      </c>
      <c r="C21" s="32"/>
      <c r="D21" s="33">
        <v>758.26300000000003</v>
      </c>
      <c r="E21" s="33">
        <v>720.96400000000006</v>
      </c>
      <c r="F21" s="33">
        <v>691.49699999999996</v>
      </c>
      <c r="G21" s="33">
        <v>775.55700000000002</v>
      </c>
      <c r="H21" s="33">
        <v>903.39</v>
      </c>
      <c r="I21" s="33">
        <v>944.65499999999997</v>
      </c>
      <c r="J21" s="33">
        <v>1030.9380000000001</v>
      </c>
      <c r="K21" s="33">
        <v>1113.49</v>
      </c>
      <c r="L21" s="33">
        <v>1190.009</v>
      </c>
      <c r="M21" s="33">
        <v>1213.692</v>
      </c>
      <c r="N21" s="33">
        <v>1088.7829999999999</v>
      </c>
      <c r="O21" s="33">
        <v>1249.875</v>
      </c>
      <c r="P21" s="33">
        <v>1330.3920000000001</v>
      </c>
      <c r="Q21" s="33">
        <v>1428.673</v>
      </c>
      <c r="R21" s="33">
        <v>1471.7809999999999</v>
      </c>
      <c r="S21" s="33">
        <v>1786.7819999999999</v>
      </c>
      <c r="T21" s="33">
        <v>1809.556</v>
      </c>
      <c r="U21" s="33">
        <v>2019.8810000000001</v>
      </c>
      <c r="V21" s="33">
        <v>2191.7860000000001</v>
      </c>
      <c r="W21" s="33"/>
      <c r="X21" s="51">
        <f t="shared" si="0"/>
        <v>-4.9190056748120377</v>
      </c>
      <c r="Y21" s="51">
        <f t="shared" si="1"/>
        <v>-4.0871666269051037</v>
      </c>
      <c r="Z21" s="51">
        <f t="shared" si="2"/>
        <v>12.156234951127786</v>
      </c>
      <c r="AA21" s="51">
        <f t="shared" si="3"/>
        <v>16.482734344477578</v>
      </c>
      <c r="AB21" s="51">
        <f t="shared" si="4"/>
        <v>4.567794640188616</v>
      </c>
      <c r="AC21" s="51">
        <f t="shared" si="5"/>
        <v>9.1338107563078808</v>
      </c>
      <c r="AD21" s="51">
        <f t="shared" si="6"/>
        <v>8.0074650463946249</v>
      </c>
      <c r="AE21" s="51">
        <f t="shared" si="7"/>
        <v>6.8719970543067221</v>
      </c>
      <c r="AF21" s="51">
        <f t="shared" si="8"/>
        <v>1.9901530156494651</v>
      </c>
      <c r="AG21" s="51">
        <f t="shared" si="9"/>
        <v>-10.291655543581079</v>
      </c>
      <c r="AH21" s="51">
        <f t="shared" si="10"/>
        <v>14.795602062118917</v>
      </c>
      <c r="AI21" s="51">
        <f t="shared" si="11"/>
        <v>6.4420042004200484</v>
      </c>
      <c r="AJ21" s="51">
        <f t="shared" si="12"/>
        <v>7.387371541620813</v>
      </c>
      <c r="AK21" s="51">
        <f t="shared" si="13"/>
        <v>3.017345466737309</v>
      </c>
      <c r="AL21" s="51">
        <f t="shared" si="14"/>
        <v>21.402708691034867</v>
      </c>
      <c r="AM21" s="51">
        <f t="shared" si="15"/>
        <v>1.2745819019891691</v>
      </c>
      <c r="AN21" s="51">
        <f t="shared" si="16"/>
        <v>11.623016916856965</v>
      </c>
      <c r="AO21" s="51">
        <f t="shared" si="15"/>
        <v>8.510649884819955</v>
      </c>
      <c r="AQ21" s="97">
        <f t="shared" si="17"/>
        <v>6.3536468127084715</v>
      </c>
    </row>
    <row r="22" spans="1:43">
      <c r="A22" s="25">
        <v>18</v>
      </c>
      <c r="B22" s="117" t="s">
        <v>254</v>
      </c>
      <c r="C22" s="32"/>
      <c r="D22" s="33">
        <v>671.14099999999996</v>
      </c>
      <c r="E22" s="33">
        <v>686.84299999999996</v>
      </c>
      <c r="F22" s="33">
        <v>589.96</v>
      </c>
      <c r="G22" s="33">
        <v>642.83600000000001</v>
      </c>
      <c r="H22" s="33">
        <v>735.42499999999995</v>
      </c>
      <c r="I22" s="33">
        <v>754.63800000000003</v>
      </c>
      <c r="J22" s="33">
        <v>872.00900000000001</v>
      </c>
      <c r="K22" s="33">
        <v>857.13300000000004</v>
      </c>
      <c r="L22" s="33">
        <v>989.68100000000004</v>
      </c>
      <c r="M22" s="33">
        <v>1224.8050000000001</v>
      </c>
      <c r="N22" s="33">
        <v>1202.9390000000001</v>
      </c>
      <c r="O22" s="33">
        <v>1290.164</v>
      </c>
      <c r="P22" s="33">
        <v>1759.2360000000001</v>
      </c>
      <c r="Q22" s="33">
        <v>1885.6869999999999</v>
      </c>
      <c r="R22" s="33">
        <v>1701.5909999999999</v>
      </c>
      <c r="S22" s="33">
        <v>1830.857</v>
      </c>
      <c r="T22" s="33">
        <v>1869.2950000000001</v>
      </c>
      <c r="U22" s="33">
        <v>1844.2139999999999</v>
      </c>
      <c r="V22" s="33">
        <v>2001.7760000000001</v>
      </c>
      <c r="W22" s="33"/>
      <c r="X22" s="51">
        <f t="shared" si="0"/>
        <v>2.3395977894361986</v>
      </c>
      <c r="Y22" s="51">
        <f t="shared" si="1"/>
        <v>-14.105552506176799</v>
      </c>
      <c r="Z22" s="51">
        <f t="shared" si="2"/>
        <v>8.962641535019312</v>
      </c>
      <c r="AA22" s="51">
        <f t="shared" si="3"/>
        <v>14.403207038809263</v>
      </c>
      <c r="AB22" s="51">
        <f t="shared" si="4"/>
        <v>2.6125029744705541</v>
      </c>
      <c r="AC22" s="51">
        <f t="shared" si="5"/>
        <v>15.553285151291085</v>
      </c>
      <c r="AD22" s="51">
        <f t="shared" si="6"/>
        <v>-1.7059456955146102</v>
      </c>
      <c r="AE22" s="51">
        <f t="shared" si="7"/>
        <v>15.464111170611794</v>
      </c>
      <c r="AF22" s="51">
        <f t="shared" si="8"/>
        <v>23.757554201808475</v>
      </c>
      <c r="AG22" s="51">
        <f t="shared" si="9"/>
        <v>-1.7852637766828217</v>
      </c>
      <c r="AH22" s="51">
        <f t="shared" si="10"/>
        <v>7.2509911142626393</v>
      </c>
      <c r="AI22" s="51">
        <f t="shared" si="11"/>
        <v>36.357548342691338</v>
      </c>
      <c r="AJ22" s="51">
        <f t="shared" si="12"/>
        <v>7.1878360833907307</v>
      </c>
      <c r="AK22" s="51">
        <f t="shared" si="13"/>
        <v>-9.7628079315390082</v>
      </c>
      <c r="AL22" s="51">
        <f t="shared" si="14"/>
        <v>7.5967726674623925</v>
      </c>
      <c r="AM22" s="51">
        <f t="shared" si="15"/>
        <v>2.0994539715553984</v>
      </c>
      <c r="AN22" s="51">
        <f t="shared" si="16"/>
        <v>-1.3417357880912362</v>
      </c>
      <c r="AO22" s="51">
        <f t="shared" si="15"/>
        <v>8.5435855058035628</v>
      </c>
      <c r="AQ22" s="97">
        <f t="shared" si="17"/>
        <v>6.857098991589349</v>
      </c>
    </row>
    <row r="23" spans="1:43">
      <c r="A23" s="25">
        <v>19</v>
      </c>
      <c r="B23" s="117" t="s">
        <v>250</v>
      </c>
      <c r="C23" s="32"/>
      <c r="D23" s="33">
        <v>1094.6210000000001</v>
      </c>
      <c r="E23" s="33">
        <v>1269.855</v>
      </c>
      <c r="F23" s="33">
        <v>1356.194</v>
      </c>
      <c r="G23" s="33">
        <v>1514.393</v>
      </c>
      <c r="H23" s="33">
        <v>1637.4459999999999</v>
      </c>
      <c r="I23" s="33">
        <v>1648.414</v>
      </c>
      <c r="J23" s="33">
        <v>1604.4480000000001</v>
      </c>
      <c r="K23" s="33">
        <v>1819.058</v>
      </c>
      <c r="L23" s="33">
        <v>1992.2819999999999</v>
      </c>
      <c r="M23" s="33">
        <v>1899.345</v>
      </c>
      <c r="N23" s="33">
        <v>1682.652</v>
      </c>
      <c r="O23" s="33">
        <v>1811.606</v>
      </c>
      <c r="P23" s="33">
        <v>1878.5609999999999</v>
      </c>
      <c r="Q23" s="33">
        <v>1932.5409999999999</v>
      </c>
      <c r="R23" s="33">
        <v>1887.9349999999999</v>
      </c>
      <c r="S23" s="33">
        <v>1840.71</v>
      </c>
      <c r="T23" s="33">
        <v>1883.2840000000001</v>
      </c>
      <c r="U23" s="33">
        <v>1947.0809999999999</v>
      </c>
      <c r="V23" s="33">
        <v>1931.97</v>
      </c>
      <c r="W23" s="33"/>
      <c r="X23" s="51">
        <f t="shared" si="0"/>
        <v>16.008645914887421</v>
      </c>
      <c r="Y23" s="51">
        <f t="shared" si="1"/>
        <v>6.7991227344854188</v>
      </c>
      <c r="Z23" s="51">
        <f t="shared" si="2"/>
        <v>11.664924044790048</v>
      </c>
      <c r="AA23" s="51">
        <f t="shared" si="3"/>
        <v>8.1255658207611816</v>
      </c>
      <c r="AB23" s="51">
        <f t="shared" si="4"/>
        <v>0.66982361555740777</v>
      </c>
      <c r="AC23" s="51">
        <f t="shared" si="5"/>
        <v>-2.6671697765245805</v>
      </c>
      <c r="AD23" s="51">
        <f t="shared" si="6"/>
        <v>13.375939887113809</v>
      </c>
      <c r="AE23" s="51">
        <f t="shared" si="7"/>
        <v>9.5227309959330597</v>
      </c>
      <c r="AF23" s="51">
        <f t="shared" si="8"/>
        <v>-4.6648516625658392</v>
      </c>
      <c r="AG23" s="51">
        <f t="shared" si="9"/>
        <v>-11.408827780103136</v>
      </c>
      <c r="AH23" s="51">
        <f t="shared" si="10"/>
        <v>7.6637355793117035</v>
      </c>
      <c r="AI23" s="51">
        <f t="shared" si="11"/>
        <v>3.6958919323517359</v>
      </c>
      <c r="AJ23" s="51">
        <f t="shared" si="12"/>
        <v>2.8734760276615923</v>
      </c>
      <c r="AK23" s="51">
        <f t="shared" si="13"/>
        <v>-2.3081528412592589</v>
      </c>
      <c r="AL23" s="51">
        <f t="shared" si="14"/>
        <v>-2.5014102710103847</v>
      </c>
      <c r="AM23" s="51">
        <f t="shared" si="15"/>
        <v>2.3129118655301539</v>
      </c>
      <c r="AN23" s="51">
        <f t="shared" si="16"/>
        <v>3.3875400629963304</v>
      </c>
      <c r="AO23" s="51">
        <f t="shared" si="15"/>
        <v>-0.7760848161940781</v>
      </c>
      <c r="AQ23" s="97">
        <f t="shared" si="17"/>
        <v>3.4318784074290321</v>
      </c>
    </row>
    <row r="24" spans="1:43">
      <c r="A24" s="25">
        <v>20</v>
      </c>
      <c r="B24" s="117" t="s">
        <v>252</v>
      </c>
      <c r="C24" s="32"/>
      <c r="D24" s="33">
        <v>868.49</v>
      </c>
      <c r="E24" s="33">
        <v>807.75699999999995</v>
      </c>
      <c r="F24" s="33">
        <v>642.64099999999996</v>
      </c>
      <c r="G24" s="33">
        <v>655.76900000000001</v>
      </c>
      <c r="H24" s="33">
        <v>691.26</v>
      </c>
      <c r="I24" s="33">
        <v>749.90899999999999</v>
      </c>
      <c r="J24" s="33">
        <v>1014.249</v>
      </c>
      <c r="K24" s="33">
        <v>1035.0840000000001</v>
      </c>
      <c r="L24" s="33">
        <v>1023.86</v>
      </c>
      <c r="M24" s="33">
        <v>1265.0509999999999</v>
      </c>
      <c r="N24" s="33">
        <v>1257.2539999999999</v>
      </c>
      <c r="O24" s="33">
        <v>1436.277</v>
      </c>
      <c r="P24" s="33">
        <v>1923.232</v>
      </c>
      <c r="Q24" s="33">
        <v>1574.8320000000001</v>
      </c>
      <c r="R24" s="33">
        <v>1568.7539999999999</v>
      </c>
      <c r="S24" s="33">
        <v>1785.482</v>
      </c>
      <c r="T24" s="33">
        <v>1814.674</v>
      </c>
      <c r="U24" s="33">
        <v>1681.1880000000001</v>
      </c>
      <c r="V24" s="33">
        <v>1897.8869999999999</v>
      </c>
      <c r="W24" s="33"/>
      <c r="X24" s="51">
        <f t="shared" si="0"/>
        <v>-6.9929417725017036</v>
      </c>
      <c r="Y24" s="51">
        <f t="shared" si="1"/>
        <v>-20.441296082856596</v>
      </c>
      <c r="Z24" s="51">
        <f t="shared" si="2"/>
        <v>2.0428201748721397</v>
      </c>
      <c r="AA24" s="51">
        <f t="shared" si="3"/>
        <v>5.4121192066108659</v>
      </c>
      <c r="AB24" s="51">
        <f t="shared" si="4"/>
        <v>8.4843618898822406</v>
      </c>
      <c r="AC24" s="51">
        <f t="shared" si="5"/>
        <v>35.249610286048053</v>
      </c>
      <c r="AD24" s="51">
        <f t="shared" si="6"/>
        <v>2.0542292868910961</v>
      </c>
      <c r="AE24" s="51">
        <f t="shared" si="7"/>
        <v>-1.0843564387044924</v>
      </c>
      <c r="AF24" s="51">
        <f t="shared" si="8"/>
        <v>23.557029281347042</v>
      </c>
      <c r="AG24" s="51">
        <f t="shared" si="9"/>
        <v>-0.61633878792238805</v>
      </c>
      <c r="AH24" s="51">
        <f t="shared" si="10"/>
        <v>14.239207033741796</v>
      </c>
      <c r="AI24" s="51">
        <f t="shared" si="11"/>
        <v>33.903975347373795</v>
      </c>
      <c r="AJ24" s="51">
        <f t="shared" si="12"/>
        <v>-18.115339179048597</v>
      </c>
      <c r="AK24" s="51">
        <f t="shared" si="13"/>
        <v>-0.38594592947058803</v>
      </c>
      <c r="AL24" s="51">
        <f t="shared" si="14"/>
        <v>13.8152954510395</v>
      </c>
      <c r="AM24" s="51">
        <f t="shared" si="15"/>
        <v>1.6349646762050751</v>
      </c>
      <c r="AN24" s="51">
        <f t="shared" si="16"/>
        <v>-7.3559217798899397</v>
      </c>
      <c r="AO24" s="51">
        <f t="shared" si="15"/>
        <v>12.889635186546645</v>
      </c>
      <c r="AQ24" s="97">
        <f t="shared" si="17"/>
        <v>5.4606171027868857</v>
      </c>
    </row>
    <row r="25" spans="1:43">
      <c r="A25" s="25">
        <v>21</v>
      </c>
      <c r="B25" s="117" t="s">
        <v>453</v>
      </c>
      <c r="C25" s="32"/>
      <c r="D25" s="33">
        <v>632.03800000000001</v>
      </c>
      <c r="E25" s="33">
        <v>634.67100000000005</v>
      </c>
      <c r="F25" s="33">
        <v>611.79399999999998</v>
      </c>
      <c r="G25" s="33">
        <v>657.95100000000002</v>
      </c>
      <c r="H25" s="33">
        <v>752.99300000000005</v>
      </c>
      <c r="I25" s="33">
        <v>872.00900000000001</v>
      </c>
      <c r="J25" s="33">
        <v>960.21199999999999</v>
      </c>
      <c r="K25" s="33">
        <v>1045.7650000000001</v>
      </c>
      <c r="L25" s="33">
        <v>1141.923</v>
      </c>
      <c r="M25" s="33">
        <v>1265.6569999999999</v>
      </c>
      <c r="N25" s="33">
        <v>1156.5619999999999</v>
      </c>
      <c r="O25" s="33">
        <v>1253.395</v>
      </c>
      <c r="P25" s="33">
        <v>1475.7080000000001</v>
      </c>
      <c r="Q25" s="33">
        <v>1465.8230000000001</v>
      </c>
      <c r="R25" s="33">
        <v>1543.171</v>
      </c>
      <c r="S25" s="33">
        <v>1536.432</v>
      </c>
      <c r="T25" s="33">
        <v>1473.393</v>
      </c>
      <c r="U25" s="33">
        <v>1588.6110000000001</v>
      </c>
      <c r="V25" s="33">
        <v>1818.3820000000001</v>
      </c>
      <c r="W25" s="33"/>
      <c r="X25" s="51">
        <f t="shared" si="0"/>
        <v>0.41658887598530203</v>
      </c>
      <c r="Y25" s="51">
        <f t="shared" si="1"/>
        <v>-3.6045447168690625</v>
      </c>
      <c r="Z25" s="51">
        <f t="shared" si="2"/>
        <v>7.5445329637100045</v>
      </c>
      <c r="AA25" s="51">
        <f t="shared" si="3"/>
        <v>14.445148650887374</v>
      </c>
      <c r="AB25" s="51">
        <f t="shared" si="4"/>
        <v>15.805724621610029</v>
      </c>
      <c r="AC25" s="51">
        <f t="shared" si="5"/>
        <v>10.114918538684803</v>
      </c>
      <c r="AD25" s="51">
        <f t="shared" si="6"/>
        <v>8.9098032517819004</v>
      </c>
      <c r="AE25" s="51">
        <f t="shared" si="7"/>
        <v>9.1949912265183684</v>
      </c>
      <c r="AF25" s="51">
        <f t="shared" si="8"/>
        <v>10.835581733619515</v>
      </c>
      <c r="AG25" s="51">
        <f t="shared" si="9"/>
        <v>-8.6196339134536508</v>
      </c>
      <c r="AH25" s="51">
        <f t="shared" si="10"/>
        <v>8.3724867322288112</v>
      </c>
      <c r="AI25" s="51">
        <f t="shared" si="11"/>
        <v>17.736866670123952</v>
      </c>
      <c r="AJ25" s="51">
        <f t="shared" si="12"/>
        <v>-0.66984796450245687</v>
      </c>
      <c r="AK25" s="51">
        <f t="shared" si="13"/>
        <v>5.2767626104925247</v>
      </c>
      <c r="AL25" s="51">
        <f t="shared" si="14"/>
        <v>-0.43669820130108894</v>
      </c>
      <c r="AM25" s="51">
        <f t="shared" si="15"/>
        <v>-4.102947608485108</v>
      </c>
      <c r="AN25" s="51">
        <f t="shared" si="16"/>
        <v>7.8199095556990006</v>
      </c>
      <c r="AO25" s="51">
        <f t="shared" si="15"/>
        <v>14.463641508210623</v>
      </c>
      <c r="AQ25" s="97">
        <f t="shared" si="17"/>
        <v>6.3057380297189356</v>
      </c>
    </row>
    <row r="26" spans="1:43">
      <c r="A26" s="25">
        <v>22</v>
      </c>
      <c r="B26" s="117" t="s">
        <v>257</v>
      </c>
      <c r="C26" s="32"/>
      <c r="D26" s="33">
        <v>850.61599999999999</v>
      </c>
      <c r="E26" s="33">
        <v>847.70500000000004</v>
      </c>
      <c r="F26" s="33">
        <v>841.84500000000003</v>
      </c>
      <c r="G26" s="33">
        <v>839.24199999999996</v>
      </c>
      <c r="H26" s="33">
        <v>882.78899999999999</v>
      </c>
      <c r="I26" s="33">
        <v>896.00699999999995</v>
      </c>
      <c r="J26" s="33">
        <v>911.12599999999998</v>
      </c>
      <c r="K26" s="33">
        <v>1145.903</v>
      </c>
      <c r="L26" s="33">
        <v>1222.403</v>
      </c>
      <c r="M26" s="33">
        <v>1199.6559999999999</v>
      </c>
      <c r="N26" s="33">
        <v>1110.867</v>
      </c>
      <c r="O26" s="33">
        <v>1296.0350000000001</v>
      </c>
      <c r="P26" s="33">
        <v>1453.5809999999999</v>
      </c>
      <c r="Q26" s="33">
        <v>1562.759</v>
      </c>
      <c r="R26" s="33">
        <v>1506.7909999999999</v>
      </c>
      <c r="S26" s="33">
        <v>1607.16</v>
      </c>
      <c r="T26" s="33">
        <v>1489.905</v>
      </c>
      <c r="U26" s="33">
        <v>1615.0309999999999</v>
      </c>
      <c r="V26" s="33">
        <v>1615.376</v>
      </c>
      <c r="W26" s="33"/>
      <c r="X26" s="51">
        <f t="shared" si="0"/>
        <v>-0.34222257752027918</v>
      </c>
      <c r="Y26" s="51">
        <f t="shared" si="1"/>
        <v>-0.6912782158887798</v>
      </c>
      <c r="Z26" s="51">
        <f t="shared" si="2"/>
        <v>-0.30920181268524471</v>
      </c>
      <c r="AA26" s="51">
        <f t="shared" si="3"/>
        <v>5.1888489851556585</v>
      </c>
      <c r="AB26" s="51">
        <f t="shared" si="4"/>
        <v>1.4973000343230236</v>
      </c>
      <c r="AC26" s="51">
        <f t="shared" si="5"/>
        <v>1.6873752102383177</v>
      </c>
      <c r="AD26" s="51">
        <f t="shared" si="6"/>
        <v>25.767786233737166</v>
      </c>
      <c r="AE26" s="51">
        <f t="shared" si="7"/>
        <v>6.6759577381331647</v>
      </c>
      <c r="AF26" s="51">
        <f t="shared" si="8"/>
        <v>-1.8608429462296905</v>
      </c>
      <c r="AG26" s="51">
        <f t="shared" si="9"/>
        <v>-7.4012050121034729</v>
      </c>
      <c r="AH26" s="51">
        <f t="shared" si="10"/>
        <v>16.668782131434277</v>
      </c>
      <c r="AI26" s="51">
        <f t="shared" si="11"/>
        <v>12.155998873487196</v>
      </c>
      <c r="AJ26" s="51">
        <f t="shared" si="12"/>
        <v>7.5109677410478026</v>
      </c>
      <c r="AK26" s="51">
        <f t="shared" si="13"/>
        <v>-3.5813583540392435</v>
      </c>
      <c r="AL26" s="51">
        <f t="shared" si="14"/>
        <v>6.6611096031234718</v>
      </c>
      <c r="AM26" s="51">
        <f t="shared" si="15"/>
        <v>-7.2957888449189934</v>
      </c>
      <c r="AN26" s="51">
        <f t="shared" si="16"/>
        <v>8.3982535799262301</v>
      </c>
      <c r="AO26" s="51">
        <f t="shared" si="15"/>
        <v>2.1361819061049836E-2</v>
      </c>
      <c r="AQ26" s="97">
        <f t="shared" si="17"/>
        <v>3.930658010348981</v>
      </c>
    </row>
    <row r="27" spans="1:43">
      <c r="A27" s="25">
        <v>23</v>
      </c>
      <c r="B27" s="117" t="s">
        <v>260</v>
      </c>
      <c r="C27" s="32"/>
      <c r="D27" s="33">
        <v>1014.0650000000001</v>
      </c>
      <c r="E27" s="33">
        <v>713.91800000000001</v>
      </c>
      <c r="F27" s="33">
        <v>762.26800000000003</v>
      </c>
      <c r="G27" s="33">
        <v>839.94</v>
      </c>
      <c r="H27" s="33">
        <v>917.375</v>
      </c>
      <c r="I27" s="33">
        <v>879.04600000000005</v>
      </c>
      <c r="J27" s="33">
        <v>963.46600000000001</v>
      </c>
      <c r="K27" s="33">
        <v>1074.4970000000001</v>
      </c>
      <c r="L27" s="33">
        <v>1092.3820000000001</v>
      </c>
      <c r="M27" s="33">
        <v>1193.9590000000001</v>
      </c>
      <c r="N27" s="33">
        <v>1368.538</v>
      </c>
      <c r="O27" s="33">
        <v>1370.0540000000001</v>
      </c>
      <c r="P27" s="33">
        <v>1696.6890000000001</v>
      </c>
      <c r="Q27" s="33">
        <v>1628.2349999999999</v>
      </c>
      <c r="R27" s="33">
        <v>1725.22</v>
      </c>
      <c r="S27" s="33">
        <v>2045.7719999999999</v>
      </c>
      <c r="T27" s="33">
        <v>1894.271</v>
      </c>
      <c r="U27" s="33">
        <v>1732.126</v>
      </c>
      <c r="V27" s="33">
        <v>1543.452</v>
      </c>
      <c r="W27" s="33"/>
      <c r="X27" s="51">
        <f t="shared" si="0"/>
        <v>-29.598398524749403</v>
      </c>
      <c r="Y27" s="51">
        <f t="shared" si="1"/>
        <v>6.7724864760378756</v>
      </c>
      <c r="Z27" s="51">
        <f t="shared" si="2"/>
        <v>10.189592111960621</v>
      </c>
      <c r="AA27" s="51">
        <f t="shared" si="3"/>
        <v>9.2191108888730167</v>
      </c>
      <c r="AB27" s="51">
        <f t="shared" si="4"/>
        <v>-4.1781169096607123</v>
      </c>
      <c r="AC27" s="51">
        <f t="shared" si="5"/>
        <v>9.6035929860325719</v>
      </c>
      <c r="AD27" s="51">
        <f t="shared" si="6"/>
        <v>11.524122283505589</v>
      </c>
      <c r="AE27" s="51">
        <f t="shared" si="7"/>
        <v>1.6644997612836443</v>
      </c>
      <c r="AF27" s="51">
        <f t="shared" si="8"/>
        <v>9.2986702453903511</v>
      </c>
      <c r="AG27" s="51">
        <f t="shared" si="9"/>
        <v>14.621858874550963</v>
      </c>
      <c r="AH27" s="51">
        <f t="shared" si="10"/>
        <v>0.11077514837001257</v>
      </c>
      <c r="AI27" s="51">
        <f t="shared" si="11"/>
        <v>23.841031083446353</v>
      </c>
      <c r="AJ27" s="51">
        <f t="shared" si="12"/>
        <v>-4.0345637886495478</v>
      </c>
      <c r="AK27" s="51">
        <f t="shared" si="13"/>
        <v>5.956449775370265</v>
      </c>
      <c r="AL27" s="51">
        <f t="shared" si="14"/>
        <v>18.580354969221304</v>
      </c>
      <c r="AM27" s="51">
        <f t="shared" si="15"/>
        <v>-7.4055662116795045</v>
      </c>
      <c r="AN27" s="51">
        <f t="shared" si="16"/>
        <v>-8.5597572892157423</v>
      </c>
      <c r="AO27" s="51">
        <f t="shared" si="15"/>
        <v>-10.892625594211969</v>
      </c>
      <c r="AQ27" s="97">
        <f t="shared" si="17"/>
        <v>3.1507509047708719</v>
      </c>
    </row>
    <row r="28" spans="1:43">
      <c r="A28" s="25">
        <v>24</v>
      </c>
      <c r="B28" s="117" t="s">
        <v>263</v>
      </c>
      <c r="C28" s="32"/>
      <c r="D28" s="33">
        <v>624.90899999999999</v>
      </c>
      <c r="E28" s="33">
        <v>607.80200000000002</v>
      </c>
      <c r="F28" s="33">
        <v>554.30600000000004</v>
      </c>
      <c r="G28" s="33">
        <v>573.26300000000003</v>
      </c>
      <c r="H28" s="33">
        <v>660.59</v>
      </c>
      <c r="I28" s="33">
        <v>721.12</v>
      </c>
      <c r="J28" s="33">
        <v>777.35799999999995</v>
      </c>
      <c r="K28" s="33">
        <v>851.18200000000002</v>
      </c>
      <c r="L28" s="33">
        <v>932.995</v>
      </c>
      <c r="M28" s="33">
        <v>1160.453</v>
      </c>
      <c r="N28" s="33">
        <v>921.95299999999997</v>
      </c>
      <c r="O28" s="33">
        <v>1104.6279999999999</v>
      </c>
      <c r="P28" s="33">
        <v>1643.9880000000001</v>
      </c>
      <c r="Q28" s="33">
        <v>1462.8979999999999</v>
      </c>
      <c r="R28" s="33">
        <v>1256.6210000000001</v>
      </c>
      <c r="S28" s="33">
        <v>1440.45</v>
      </c>
      <c r="T28" s="33">
        <v>1385.614</v>
      </c>
      <c r="U28" s="33">
        <v>1345.202</v>
      </c>
      <c r="V28" s="33">
        <v>1489.6949999999999</v>
      </c>
      <c r="W28" s="33"/>
      <c r="X28" s="51">
        <f t="shared" si="0"/>
        <v>-2.7375185827056336</v>
      </c>
      <c r="Y28" s="51">
        <f t="shared" si="1"/>
        <v>-8.8015505049341751</v>
      </c>
      <c r="Z28" s="51">
        <f t="shared" si="2"/>
        <v>3.4199521563901492</v>
      </c>
      <c r="AA28" s="51">
        <f t="shared" si="3"/>
        <v>15.233322227319746</v>
      </c>
      <c r="AB28" s="51">
        <f t="shared" si="4"/>
        <v>9.1630209358300796</v>
      </c>
      <c r="AC28" s="51">
        <f t="shared" si="5"/>
        <v>7.798702019081416</v>
      </c>
      <c r="AD28" s="51">
        <f t="shared" si="6"/>
        <v>9.4967826921444232</v>
      </c>
      <c r="AE28" s="51">
        <f t="shared" si="7"/>
        <v>9.6116929164385532</v>
      </c>
      <c r="AF28" s="51">
        <f t="shared" si="8"/>
        <v>24.379337509847311</v>
      </c>
      <c r="AG28" s="51">
        <f t="shared" si="9"/>
        <v>-20.552318792747315</v>
      </c>
      <c r="AH28" s="51">
        <f t="shared" si="10"/>
        <v>19.813916761483497</v>
      </c>
      <c r="AI28" s="51">
        <f t="shared" si="11"/>
        <v>48.827297515543712</v>
      </c>
      <c r="AJ28" s="51">
        <f t="shared" si="12"/>
        <v>-11.015287216208403</v>
      </c>
      <c r="AK28" s="51">
        <f t="shared" si="13"/>
        <v>-14.100572972278302</v>
      </c>
      <c r="AL28" s="51">
        <f t="shared" si="14"/>
        <v>14.628833992110589</v>
      </c>
      <c r="AM28" s="51">
        <f t="shared" si="15"/>
        <v>-3.8068659099586899</v>
      </c>
      <c r="AN28" s="51">
        <f t="shared" si="16"/>
        <v>-2.9165409702846534</v>
      </c>
      <c r="AO28" s="51">
        <f t="shared" si="15"/>
        <v>10.741360777043152</v>
      </c>
      <c r="AQ28" s="97">
        <f t="shared" si="17"/>
        <v>6.0657535863397483</v>
      </c>
    </row>
    <row r="29" spans="1:43">
      <c r="A29" s="25">
        <v>25</v>
      </c>
      <c r="B29" s="117" t="s">
        <v>258</v>
      </c>
      <c r="C29" s="32"/>
      <c r="D29" s="33">
        <v>641.42899999999997</v>
      </c>
      <c r="E29" s="33">
        <v>664.13499999999999</v>
      </c>
      <c r="F29" s="33">
        <v>627.32500000000005</v>
      </c>
      <c r="G29" s="33">
        <v>600.41999999999996</v>
      </c>
      <c r="H29" s="33">
        <v>554.34199999999998</v>
      </c>
      <c r="I29" s="33">
        <v>610.73500000000001</v>
      </c>
      <c r="J29" s="33">
        <v>782.58100000000002</v>
      </c>
      <c r="K29" s="33">
        <v>915.73199999999997</v>
      </c>
      <c r="L29" s="33">
        <v>987.63699999999994</v>
      </c>
      <c r="M29" s="33">
        <v>1093.5540000000001</v>
      </c>
      <c r="N29" s="33">
        <v>979.72400000000005</v>
      </c>
      <c r="O29" s="33">
        <v>1098.143</v>
      </c>
      <c r="P29" s="33">
        <v>1531.5840000000001</v>
      </c>
      <c r="Q29" s="33">
        <v>1607.923</v>
      </c>
      <c r="R29" s="33">
        <v>1606.1610000000001</v>
      </c>
      <c r="S29" s="33">
        <v>1371.1320000000001</v>
      </c>
      <c r="T29" s="33">
        <v>1516.498</v>
      </c>
      <c r="U29" s="33">
        <v>1431.6579999999999</v>
      </c>
      <c r="V29" s="33">
        <v>1471.71</v>
      </c>
      <c r="W29" s="33"/>
      <c r="X29" s="51">
        <f t="shared" si="0"/>
        <v>3.539908547945303</v>
      </c>
      <c r="Y29" s="51">
        <f t="shared" si="1"/>
        <v>-5.5425478253668174</v>
      </c>
      <c r="Z29" s="51">
        <f t="shared" si="2"/>
        <v>-4.2888454947595083</v>
      </c>
      <c r="AA29" s="51">
        <f t="shared" si="3"/>
        <v>-7.6742946604043798</v>
      </c>
      <c r="AB29" s="51">
        <f t="shared" si="4"/>
        <v>10.172961817794789</v>
      </c>
      <c r="AC29" s="51">
        <f t="shared" si="5"/>
        <v>28.137571942004303</v>
      </c>
      <c r="AD29" s="51">
        <f t="shared" si="6"/>
        <v>17.014341007512314</v>
      </c>
      <c r="AE29" s="51">
        <f t="shared" si="7"/>
        <v>7.8521881947993588</v>
      </c>
      <c r="AF29" s="51">
        <f t="shared" si="8"/>
        <v>10.724284327136413</v>
      </c>
      <c r="AG29" s="51">
        <f t="shared" si="9"/>
        <v>-10.409179610700525</v>
      </c>
      <c r="AH29" s="51">
        <f t="shared" si="10"/>
        <v>12.086975515553355</v>
      </c>
      <c r="AI29" s="51">
        <f t="shared" si="11"/>
        <v>39.470360417541258</v>
      </c>
      <c r="AJ29" s="51">
        <f t="shared" si="12"/>
        <v>4.9843168902260704</v>
      </c>
      <c r="AK29" s="51">
        <f t="shared" si="13"/>
        <v>-0.10958236184195336</v>
      </c>
      <c r="AL29" s="51">
        <f t="shared" si="14"/>
        <v>-14.632966433626516</v>
      </c>
      <c r="AM29" s="51">
        <f t="shared" si="15"/>
        <v>10.601896826855484</v>
      </c>
      <c r="AN29" s="51">
        <f t="shared" si="16"/>
        <v>-5.594468307904144</v>
      </c>
      <c r="AO29" s="51">
        <f t="shared" si="15"/>
        <v>2.7975955151300136</v>
      </c>
      <c r="AQ29" s="97">
        <f t="shared" si="17"/>
        <v>5.5072509059941552</v>
      </c>
    </row>
    <row r="30" spans="1:43">
      <c r="A30" s="25">
        <v>26</v>
      </c>
      <c r="B30" s="117" t="s">
        <v>454</v>
      </c>
      <c r="C30" s="32"/>
      <c r="D30" s="33">
        <v>138.715</v>
      </c>
      <c r="E30" s="33">
        <v>133.744</v>
      </c>
      <c r="F30" s="33">
        <v>125.374</v>
      </c>
      <c r="G30" s="33">
        <v>160.946</v>
      </c>
      <c r="H30" s="33">
        <v>192.42500000000001</v>
      </c>
      <c r="I30" s="33">
        <v>224.43899999999999</v>
      </c>
      <c r="J30" s="33">
        <v>228.136</v>
      </c>
      <c r="K30" s="33">
        <v>257.613</v>
      </c>
      <c r="L30" s="33">
        <v>378.50299999999999</v>
      </c>
      <c r="M30" s="33">
        <v>702.03399999999999</v>
      </c>
      <c r="N30" s="33">
        <v>657.09699999999998</v>
      </c>
      <c r="O30" s="33">
        <v>656.07100000000003</v>
      </c>
      <c r="P30" s="33">
        <v>765.399</v>
      </c>
      <c r="Q30" s="33">
        <v>854.697</v>
      </c>
      <c r="R30" s="33">
        <v>991.34400000000005</v>
      </c>
      <c r="S30" s="33">
        <v>1109.1310000000001</v>
      </c>
      <c r="T30" s="33">
        <v>1354.5740000000001</v>
      </c>
      <c r="U30" s="33">
        <v>1266.606</v>
      </c>
      <c r="V30" s="33">
        <v>1302.338</v>
      </c>
      <c r="W30" s="33"/>
      <c r="X30" s="51">
        <f t="shared" si="0"/>
        <v>-3.5836066755578044</v>
      </c>
      <c r="Y30" s="51">
        <f t="shared" si="1"/>
        <v>-6.2582246680224944</v>
      </c>
      <c r="Z30" s="51">
        <f t="shared" si="2"/>
        <v>28.372708855105522</v>
      </c>
      <c r="AA30" s="51">
        <f t="shared" si="3"/>
        <v>19.55873398531185</v>
      </c>
      <c r="AB30" s="51">
        <f t="shared" si="4"/>
        <v>16.637131349876565</v>
      </c>
      <c r="AC30" s="51">
        <f t="shared" si="5"/>
        <v>1.6472181750943449</v>
      </c>
      <c r="AD30" s="51">
        <f t="shared" si="6"/>
        <v>12.920801627099632</v>
      </c>
      <c r="AE30" s="51">
        <f t="shared" si="7"/>
        <v>46.926979616711883</v>
      </c>
      <c r="AF30" s="51">
        <f t="shared" si="8"/>
        <v>85.476469142913004</v>
      </c>
      <c r="AG30" s="51">
        <f t="shared" si="9"/>
        <v>-6.4009720326935753</v>
      </c>
      <c r="AH30" s="51">
        <f t="shared" si="10"/>
        <v>-0.15614133073198477</v>
      </c>
      <c r="AI30" s="51">
        <f t="shared" si="11"/>
        <v>16.664050079945603</v>
      </c>
      <c r="AJ30" s="51">
        <f t="shared" si="12"/>
        <v>11.666856110342438</v>
      </c>
      <c r="AK30" s="51">
        <f t="shared" si="13"/>
        <v>15.987771104847681</v>
      </c>
      <c r="AL30" s="51">
        <f t="shared" si="14"/>
        <v>11.881546667957842</v>
      </c>
      <c r="AM30" s="51">
        <f t="shared" si="15"/>
        <v>22.129306637358436</v>
      </c>
      <c r="AN30" s="51">
        <f t="shared" si="16"/>
        <v>-6.4941450227156361</v>
      </c>
      <c r="AO30" s="51">
        <f t="shared" si="15"/>
        <v>2.8210824834242088</v>
      </c>
      <c r="AQ30" s="97">
        <f t="shared" si="17"/>
        <v>14.988753672570418</v>
      </c>
    </row>
    <row r="31" spans="1:43">
      <c r="A31" s="25">
        <v>27</v>
      </c>
      <c r="B31" s="117" t="s">
        <v>268</v>
      </c>
      <c r="C31" s="32"/>
      <c r="D31" s="33">
        <v>43.685000000000002</v>
      </c>
      <c r="E31" s="33">
        <v>69.387</v>
      </c>
      <c r="F31" s="33">
        <v>118.226</v>
      </c>
      <c r="G31" s="33">
        <v>113.595</v>
      </c>
      <c r="H31" s="33">
        <v>209.78200000000001</v>
      </c>
      <c r="I31" s="33">
        <v>370.41300000000001</v>
      </c>
      <c r="J31" s="33">
        <v>475.41899999999998</v>
      </c>
      <c r="K31" s="33">
        <v>795.2</v>
      </c>
      <c r="L31" s="33">
        <v>639.50099999999998</v>
      </c>
      <c r="M31" s="33">
        <v>376.46100000000001</v>
      </c>
      <c r="N31" s="33">
        <v>375.46699999999998</v>
      </c>
      <c r="O31" s="33">
        <v>440.63200000000001</v>
      </c>
      <c r="P31" s="33">
        <v>523.053</v>
      </c>
      <c r="Q31" s="33">
        <v>602.54</v>
      </c>
      <c r="R31" s="33">
        <v>585.202</v>
      </c>
      <c r="S31" s="33">
        <v>580.22400000000005</v>
      </c>
      <c r="T31" s="33">
        <v>695.63099999999997</v>
      </c>
      <c r="U31" s="33">
        <v>792.18600000000004</v>
      </c>
      <c r="V31" s="33">
        <v>967.61</v>
      </c>
      <c r="W31" s="33"/>
      <c r="X31" s="51">
        <f t="shared" si="0"/>
        <v>58.834840334210824</v>
      </c>
      <c r="Y31" s="51">
        <f t="shared" si="1"/>
        <v>70.386383616527581</v>
      </c>
      <c r="Z31" s="51">
        <f t="shared" si="2"/>
        <v>-3.9170740784599034</v>
      </c>
      <c r="AA31" s="51">
        <f t="shared" si="3"/>
        <v>84.675381838989395</v>
      </c>
      <c r="AB31" s="51">
        <f t="shared" si="4"/>
        <v>76.570439789877099</v>
      </c>
      <c r="AC31" s="51">
        <f t="shared" si="5"/>
        <v>28.34835710409731</v>
      </c>
      <c r="AD31" s="51">
        <f t="shared" si="6"/>
        <v>67.262982758366846</v>
      </c>
      <c r="AE31" s="51">
        <f t="shared" si="7"/>
        <v>-19.579854124748497</v>
      </c>
      <c r="AF31" s="51">
        <f t="shared" si="8"/>
        <v>-41.132070160953617</v>
      </c>
      <c r="AG31" s="51">
        <f t="shared" si="9"/>
        <v>-0.26403797471717949</v>
      </c>
      <c r="AH31" s="51">
        <f t="shared" si="10"/>
        <v>17.355719677095461</v>
      </c>
      <c r="AI31" s="51">
        <f t="shared" si="11"/>
        <v>18.705178017030089</v>
      </c>
      <c r="AJ31" s="51">
        <f t="shared" si="12"/>
        <v>15.196739144981475</v>
      </c>
      <c r="AK31" s="51">
        <f t="shared" si="13"/>
        <v>-2.8774853121784405</v>
      </c>
      <c r="AL31" s="51">
        <f t="shared" si="14"/>
        <v>-0.85064644345028695</v>
      </c>
      <c r="AM31" s="51">
        <f t="shared" si="15"/>
        <v>19.890076935804089</v>
      </c>
      <c r="AN31" s="51">
        <f t="shared" si="16"/>
        <v>13.880203728701002</v>
      </c>
      <c r="AO31" s="51">
        <f t="shared" si="15"/>
        <v>22.144294395508112</v>
      </c>
      <c r="AQ31" s="97">
        <f t="shared" si="17"/>
        <v>23.590523847037854</v>
      </c>
    </row>
    <row r="32" spans="1:43">
      <c r="A32" s="25">
        <v>28</v>
      </c>
      <c r="B32" s="117" t="s">
        <v>269</v>
      </c>
      <c r="C32" s="32"/>
      <c r="D32" s="33">
        <v>233.90799999999999</v>
      </c>
      <c r="E32" s="33">
        <v>361.72</v>
      </c>
      <c r="F32" s="33">
        <v>338.10599999999999</v>
      </c>
      <c r="G32" s="33">
        <v>347.35199999999998</v>
      </c>
      <c r="H32" s="33">
        <v>335.214</v>
      </c>
      <c r="I32" s="33">
        <v>388.43299999999999</v>
      </c>
      <c r="J32" s="33">
        <v>434.88499999999999</v>
      </c>
      <c r="K32" s="33">
        <v>419.16800000000001</v>
      </c>
      <c r="L32" s="33">
        <v>499.89100000000002</v>
      </c>
      <c r="M32" s="33">
        <v>557.20000000000005</v>
      </c>
      <c r="N32" s="33">
        <v>492.42399999999998</v>
      </c>
      <c r="O32" s="33">
        <v>557.24900000000002</v>
      </c>
      <c r="P32" s="33">
        <v>767.75599999999997</v>
      </c>
      <c r="Q32" s="33">
        <v>843.12900000000002</v>
      </c>
      <c r="R32" s="33">
        <v>736.83199999999999</v>
      </c>
      <c r="S32" s="33">
        <v>795.976</v>
      </c>
      <c r="T32" s="33">
        <v>810.28499999999997</v>
      </c>
      <c r="U32" s="33">
        <v>860.50800000000004</v>
      </c>
      <c r="V32" s="33">
        <v>925.01599999999996</v>
      </c>
      <c r="W32" s="33"/>
      <c r="X32" s="51">
        <f t="shared" si="0"/>
        <v>54.641995998426765</v>
      </c>
      <c r="Y32" s="51">
        <f t="shared" si="1"/>
        <v>-6.5282538980426903</v>
      </c>
      <c r="Z32" s="51">
        <f t="shared" si="2"/>
        <v>2.7346453479086374</v>
      </c>
      <c r="AA32" s="51">
        <f t="shared" si="3"/>
        <v>-3.4944379188834307</v>
      </c>
      <c r="AB32" s="51">
        <f t="shared" si="4"/>
        <v>15.876126892074915</v>
      </c>
      <c r="AC32" s="51">
        <f t="shared" si="5"/>
        <v>11.958819152852618</v>
      </c>
      <c r="AD32" s="51">
        <f t="shared" si="6"/>
        <v>-3.6140588891316106</v>
      </c>
      <c r="AE32" s="51">
        <f t="shared" si="7"/>
        <v>19.257910909229725</v>
      </c>
      <c r="AF32" s="51">
        <f t="shared" si="8"/>
        <v>11.464299217229357</v>
      </c>
      <c r="AG32" s="51">
        <f t="shared" si="9"/>
        <v>-11.625269203158661</v>
      </c>
      <c r="AH32" s="51">
        <f t="shared" si="10"/>
        <v>13.164468019430409</v>
      </c>
      <c r="AI32" s="51">
        <f t="shared" si="11"/>
        <v>37.776110858879953</v>
      </c>
      <c r="AJ32" s="51">
        <f t="shared" si="12"/>
        <v>9.8173117500872653</v>
      </c>
      <c r="AK32" s="51">
        <f t="shared" si="13"/>
        <v>-12.607442040304628</v>
      </c>
      <c r="AL32" s="51">
        <f t="shared" si="14"/>
        <v>8.0267957960566285</v>
      </c>
      <c r="AM32" s="51">
        <f t="shared" si="15"/>
        <v>1.7976672663497339</v>
      </c>
      <c r="AN32" s="51">
        <f t="shared" si="16"/>
        <v>6.1981895259075603</v>
      </c>
      <c r="AO32" s="51">
        <f t="shared" si="15"/>
        <v>7.4965020662213444</v>
      </c>
      <c r="AQ32" s="97">
        <f t="shared" si="17"/>
        <v>9.0189656028407725</v>
      </c>
    </row>
    <row r="33" spans="1:43">
      <c r="A33" s="25">
        <v>29</v>
      </c>
      <c r="B33" s="117" t="s">
        <v>264</v>
      </c>
      <c r="C33" s="32"/>
      <c r="D33" s="33">
        <v>296.25599999999997</v>
      </c>
      <c r="E33" s="33">
        <v>258.34100000000001</v>
      </c>
      <c r="F33" s="33">
        <v>226.495</v>
      </c>
      <c r="G33" s="33">
        <v>279.73500000000001</v>
      </c>
      <c r="H33" s="33">
        <v>410.185</v>
      </c>
      <c r="I33" s="33">
        <v>467.92599999999999</v>
      </c>
      <c r="J33" s="33">
        <v>615.63900000000001</v>
      </c>
      <c r="K33" s="33">
        <v>470.45400000000001</v>
      </c>
      <c r="L33" s="33">
        <v>438.14600000000002</v>
      </c>
      <c r="M33" s="33">
        <v>632.36599999999999</v>
      </c>
      <c r="N33" s="33">
        <v>639.91099999999994</v>
      </c>
      <c r="O33" s="33">
        <v>786.67499999999995</v>
      </c>
      <c r="P33" s="33">
        <v>877.06</v>
      </c>
      <c r="Q33" s="33">
        <v>747.024</v>
      </c>
      <c r="R33" s="33">
        <v>826.94299999999998</v>
      </c>
      <c r="S33" s="33">
        <v>960.27</v>
      </c>
      <c r="T33" s="33">
        <v>943.02700000000004</v>
      </c>
      <c r="U33" s="33">
        <v>1056.4949999999999</v>
      </c>
      <c r="V33" s="33">
        <v>912.601</v>
      </c>
      <c r="W33" s="33"/>
      <c r="X33" s="51">
        <f t="shared" si="0"/>
        <v>-12.798053035212774</v>
      </c>
      <c r="Y33" s="51">
        <f t="shared" si="1"/>
        <v>-12.327118033916417</v>
      </c>
      <c r="Z33" s="51">
        <f t="shared" si="2"/>
        <v>23.506037660875513</v>
      </c>
      <c r="AA33" s="51">
        <f t="shared" si="3"/>
        <v>46.633420916224267</v>
      </c>
      <c r="AB33" s="51">
        <f t="shared" si="4"/>
        <v>14.07681899630655</v>
      </c>
      <c r="AC33" s="51">
        <f t="shared" si="5"/>
        <v>31.567598295456989</v>
      </c>
      <c r="AD33" s="51">
        <f t="shared" si="6"/>
        <v>-23.582813954281644</v>
      </c>
      <c r="AE33" s="51">
        <f t="shared" si="7"/>
        <v>-6.8674089283968236</v>
      </c>
      <c r="AF33" s="51">
        <f t="shared" si="8"/>
        <v>44.327689856805705</v>
      </c>
      <c r="AG33" s="51">
        <f t="shared" si="9"/>
        <v>1.1931381510074779</v>
      </c>
      <c r="AH33" s="51">
        <f t="shared" si="10"/>
        <v>22.935064407394169</v>
      </c>
      <c r="AI33" s="51">
        <f t="shared" si="11"/>
        <v>11.489496933295197</v>
      </c>
      <c r="AJ33" s="51">
        <f t="shared" si="12"/>
        <v>-14.826351674913907</v>
      </c>
      <c r="AK33" s="51">
        <f t="shared" si="13"/>
        <v>10.698317590867234</v>
      </c>
      <c r="AL33" s="51">
        <f t="shared" si="14"/>
        <v>16.122876667436572</v>
      </c>
      <c r="AM33" s="51">
        <f t="shared" si="15"/>
        <v>-1.7956408093556919</v>
      </c>
      <c r="AN33" s="51">
        <f t="shared" si="16"/>
        <v>12.032317208308974</v>
      </c>
      <c r="AO33" s="51">
        <f t="shared" si="15"/>
        <v>-13.619941410039793</v>
      </c>
      <c r="AQ33" s="97">
        <f t="shared" si="17"/>
        <v>8.2647471576589773</v>
      </c>
    </row>
    <row r="34" spans="1:43">
      <c r="A34" s="25">
        <v>30</v>
      </c>
      <c r="B34" s="117" t="s">
        <v>266</v>
      </c>
      <c r="C34" s="32"/>
      <c r="D34" s="33">
        <v>414.81799999999998</v>
      </c>
      <c r="E34" s="33">
        <v>428.505</v>
      </c>
      <c r="F34" s="33">
        <v>373.19900000000001</v>
      </c>
      <c r="G34" s="33">
        <v>402.45299999999997</v>
      </c>
      <c r="H34" s="33">
        <v>429.63200000000001</v>
      </c>
      <c r="I34" s="33">
        <v>456.137</v>
      </c>
      <c r="J34" s="33">
        <v>508.48399999999998</v>
      </c>
      <c r="K34" s="33">
        <v>533.47400000000005</v>
      </c>
      <c r="L34" s="33">
        <v>563.279</v>
      </c>
      <c r="M34" s="33">
        <v>652.90499999999997</v>
      </c>
      <c r="N34" s="33">
        <v>663.49900000000002</v>
      </c>
      <c r="O34" s="33">
        <v>686.16099999999994</v>
      </c>
      <c r="P34" s="33">
        <v>726.63599999999997</v>
      </c>
      <c r="Q34" s="33">
        <v>740.8</v>
      </c>
      <c r="R34" s="33">
        <v>729.11699999999996</v>
      </c>
      <c r="S34" s="33">
        <v>748.55399999999997</v>
      </c>
      <c r="T34" s="33">
        <v>790.779</v>
      </c>
      <c r="U34" s="33">
        <v>876.52</v>
      </c>
      <c r="V34" s="33">
        <v>886.19799999999998</v>
      </c>
      <c r="W34" s="33"/>
      <c r="X34" s="51">
        <f t="shared" si="0"/>
        <v>3.2995193072624662</v>
      </c>
      <c r="Y34" s="51">
        <f t="shared" si="1"/>
        <v>-12.906733877084275</v>
      </c>
      <c r="Z34" s="51">
        <f t="shared" si="2"/>
        <v>7.8387133941945075</v>
      </c>
      <c r="AA34" s="51">
        <f t="shared" si="3"/>
        <v>6.753335172057362</v>
      </c>
      <c r="AB34" s="51">
        <f t="shared" si="4"/>
        <v>6.1692332042305953</v>
      </c>
      <c r="AC34" s="51">
        <f t="shared" si="5"/>
        <v>11.476157382540775</v>
      </c>
      <c r="AD34" s="51">
        <f t="shared" si="6"/>
        <v>4.9146089159147754</v>
      </c>
      <c r="AE34" s="51">
        <f t="shared" si="7"/>
        <v>5.5869639382612801</v>
      </c>
      <c r="AF34" s="51">
        <f t="shared" si="8"/>
        <v>15.911475485505399</v>
      </c>
      <c r="AG34" s="51">
        <f t="shared" si="9"/>
        <v>1.6225944050053398</v>
      </c>
      <c r="AH34" s="51">
        <f t="shared" si="10"/>
        <v>3.4155288854994303</v>
      </c>
      <c r="AI34" s="51">
        <f t="shared" si="11"/>
        <v>5.8987613694162278</v>
      </c>
      <c r="AJ34" s="51">
        <f t="shared" si="12"/>
        <v>1.9492565741306533</v>
      </c>
      <c r="AK34" s="51">
        <f t="shared" si="13"/>
        <v>-1.5770788336933017</v>
      </c>
      <c r="AL34" s="51">
        <f t="shared" si="14"/>
        <v>2.6658272952077677</v>
      </c>
      <c r="AM34" s="51">
        <f t="shared" si="15"/>
        <v>5.6408756081725686</v>
      </c>
      <c r="AN34" s="51">
        <f t="shared" si="16"/>
        <v>10.842599512632489</v>
      </c>
      <c r="AO34" s="51">
        <f t="shared" si="15"/>
        <v>1.1041390955140784</v>
      </c>
      <c r="AQ34" s="97">
        <f t="shared" si="17"/>
        <v>4.4780987130426739</v>
      </c>
    </row>
    <row r="35" spans="1:43">
      <c r="A35" s="25">
        <v>31</v>
      </c>
      <c r="B35" s="117" t="s">
        <v>457</v>
      </c>
      <c r="C35" s="32"/>
      <c r="D35" s="33">
        <v>199.42099999999999</v>
      </c>
      <c r="E35" s="33">
        <v>195.732</v>
      </c>
      <c r="F35" s="33">
        <v>159.57300000000001</v>
      </c>
      <c r="G35" s="33">
        <v>169.06100000000001</v>
      </c>
      <c r="H35" s="33">
        <v>180.08699999999999</v>
      </c>
      <c r="I35" s="33">
        <v>162.471</v>
      </c>
      <c r="J35" s="33">
        <v>170.87899999999999</v>
      </c>
      <c r="K35" s="33">
        <v>207.827</v>
      </c>
      <c r="L35" s="33">
        <v>233.821</v>
      </c>
      <c r="M35" s="33">
        <v>217.29400000000001</v>
      </c>
      <c r="N35" s="33">
        <v>385.15100000000001</v>
      </c>
      <c r="O35" s="33">
        <v>570.07000000000005</v>
      </c>
      <c r="P35" s="33">
        <v>402.315</v>
      </c>
      <c r="Q35" s="33">
        <v>332.84500000000003</v>
      </c>
      <c r="R35" s="33">
        <v>396.25700000000001</v>
      </c>
      <c r="S35" s="33">
        <v>496.04500000000002</v>
      </c>
      <c r="T35" s="33">
        <v>553.476</v>
      </c>
      <c r="U35" s="33">
        <v>693.5</v>
      </c>
      <c r="V35" s="33">
        <v>853.99199999999996</v>
      </c>
      <c r="W35" s="33"/>
      <c r="X35" s="51">
        <f t="shared" si="0"/>
        <v>-1.8498553311837695</v>
      </c>
      <c r="Y35" s="51">
        <f t="shared" si="1"/>
        <v>-18.473729385077554</v>
      </c>
      <c r="Z35" s="51">
        <f t="shared" si="2"/>
        <v>5.9458680353192683</v>
      </c>
      <c r="AA35" s="51">
        <f t="shared" si="3"/>
        <v>6.5219062941778372</v>
      </c>
      <c r="AB35" s="51">
        <f t="shared" si="4"/>
        <v>-9.7819387296140157</v>
      </c>
      <c r="AC35" s="51">
        <f t="shared" si="5"/>
        <v>5.1750773984280185</v>
      </c>
      <c r="AD35" s="51">
        <f t="shared" si="6"/>
        <v>21.622317546333967</v>
      </c>
      <c r="AE35" s="51">
        <f t="shared" si="7"/>
        <v>12.507518272409257</v>
      </c>
      <c r="AF35" s="51">
        <f t="shared" si="8"/>
        <v>-7.0682274047241256</v>
      </c>
      <c r="AG35" s="51">
        <f t="shared" si="9"/>
        <v>77.248796561340853</v>
      </c>
      <c r="AH35" s="51">
        <f t="shared" si="10"/>
        <v>48.012078379648514</v>
      </c>
      <c r="AI35" s="51">
        <f t="shared" si="11"/>
        <v>-29.427087901485795</v>
      </c>
      <c r="AJ35" s="51">
        <f t="shared" si="12"/>
        <v>-17.267563973503343</v>
      </c>
      <c r="AK35" s="51">
        <f t="shared" si="13"/>
        <v>19.051510462828027</v>
      </c>
      <c r="AL35" s="51">
        <f t="shared" si="14"/>
        <v>25.182646615706481</v>
      </c>
      <c r="AM35" s="51">
        <f t="shared" si="15"/>
        <v>11.577780241711944</v>
      </c>
      <c r="AN35" s="51">
        <f t="shared" si="16"/>
        <v>25.299019289002601</v>
      </c>
      <c r="AO35" s="51">
        <f t="shared" si="15"/>
        <v>23.142321557317945</v>
      </c>
      <c r="AQ35" s="97">
        <f t="shared" si="17"/>
        <v>10.967690996035342</v>
      </c>
    </row>
    <row r="36" spans="1:43">
      <c r="A36" s="25">
        <v>32</v>
      </c>
      <c r="B36" s="117" t="s">
        <v>267</v>
      </c>
      <c r="C36" s="32"/>
      <c r="D36" s="33">
        <v>174.779</v>
      </c>
      <c r="E36" s="33">
        <v>142.501</v>
      </c>
      <c r="F36" s="33">
        <v>152.44</v>
      </c>
      <c r="G36" s="33">
        <v>148.87</v>
      </c>
      <c r="H36" s="33">
        <v>212.81</v>
      </c>
      <c r="I36" s="33">
        <v>202.67400000000001</v>
      </c>
      <c r="J36" s="33">
        <v>231.50200000000001</v>
      </c>
      <c r="K36" s="33">
        <v>265.29399999999998</v>
      </c>
      <c r="L36" s="33">
        <v>317.81200000000001</v>
      </c>
      <c r="M36" s="33">
        <v>329.762</v>
      </c>
      <c r="N36" s="33">
        <v>312.63099999999997</v>
      </c>
      <c r="O36" s="33">
        <v>344.25299999999999</v>
      </c>
      <c r="P36" s="33">
        <v>386.63799999999998</v>
      </c>
      <c r="Q36" s="33">
        <v>410.65800000000002</v>
      </c>
      <c r="R36" s="33">
        <v>547.46500000000003</v>
      </c>
      <c r="S36" s="33">
        <v>568.13599999999997</v>
      </c>
      <c r="T36" s="33">
        <v>611.40099999999995</v>
      </c>
      <c r="U36" s="33">
        <v>837.18100000000004</v>
      </c>
      <c r="V36" s="33">
        <v>797.26900000000001</v>
      </c>
      <c r="W36" s="33"/>
      <c r="X36" s="51">
        <f t="shared" si="0"/>
        <v>-18.467893740094631</v>
      </c>
      <c r="Y36" s="51">
        <f t="shared" si="1"/>
        <v>6.9746878969270343</v>
      </c>
      <c r="Z36" s="51">
        <f t="shared" si="2"/>
        <v>-2.341905011807921</v>
      </c>
      <c r="AA36" s="51">
        <f t="shared" si="3"/>
        <v>42.950225028548395</v>
      </c>
      <c r="AB36" s="51">
        <f t="shared" si="4"/>
        <v>-4.7629340726469627</v>
      </c>
      <c r="AC36" s="51">
        <f t="shared" si="5"/>
        <v>14.223827427297042</v>
      </c>
      <c r="AD36" s="51">
        <f t="shared" si="6"/>
        <v>14.596850135203997</v>
      </c>
      <c r="AE36" s="51">
        <f t="shared" si="7"/>
        <v>19.79615068565441</v>
      </c>
      <c r="AF36" s="51">
        <f t="shared" si="8"/>
        <v>3.7600845783041459</v>
      </c>
      <c r="AG36" s="51">
        <f t="shared" si="9"/>
        <v>-5.1949587884595694</v>
      </c>
      <c r="AH36" s="51">
        <f t="shared" si="10"/>
        <v>10.114799875892032</v>
      </c>
      <c r="AI36" s="51">
        <f t="shared" si="11"/>
        <v>12.312165761808892</v>
      </c>
      <c r="AJ36" s="51">
        <f t="shared" si="12"/>
        <v>6.2125295496045396</v>
      </c>
      <c r="AK36" s="51">
        <f t="shared" si="13"/>
        <v>33.314095914361829</v>
      </c>
      <c r="AL36" s="51">
        <f t="shared" si="14"/>
        <v>3.7757664873553365</v>
      </c>
      <c r="AM36" s="51">
        <f t="shared" si="15"/>
        <v>7.6152540940901403</v>
      </c>
      <c r="AN36" s="51">
        <f t="shared" si="16"/>
        <v>36.928300738795002</v>
      </c>
      <c r="AO36" s="51">
        <f t="shared" si="15"/>
        <v>-4.7674278322131114</v>
      </c>
      <c r="AQ36" s="97">
        <f t="shared" si="17"/>
        <v>9.8355343738122567</v>
      </c>
    </row>
    <row r="37" spans="1:43">
      <c r="A37" s="25">
        <v>33</v>
      </c>
      <c r="B37" s="117" t="s">
        <v>271</v>
      </c>
      <c r="C37" s="32"/>
      <c r="D37" s="33">
        <v>175.97200000000001</v>
      </c>
      <c r="E37" s="33">
        <v>196.80699999999999</v>
      </c>
      <c r="F37" s="33">
        <v>210.22200000000001</v>
      </c>
      <c r="G37" s="33">
        <v>226.98400000000001</v>
      </c>
      <c r="H37" s="33">
        <v>232.08</v>
      </c>
      <c r="I37" s="33">
        <v>253.85</v>
      </c>
      <c r="J37" s="33">
        <v>294.45499999999998</v>
      </c>
      <c r="K37" s="33">
        <v>310.22899999999998</v>
      </c>
      <c r="L37" s="33">
        <v>323.97399999999999</v>
      </c>
      <c r="M37" s="33">
        <v>352.74700000000001</v>
      </c>
      <c r="N37" s="33">
        <v>351.40499999999997</v>
      </c>
      <c r="O37" s="33">
        <v>408.74599999999998</v>
      </c>
      <c r="P37" s="33">
        <v>471.17599999999999</v>
      </c>
      <c r="Q37" s="33">
        <v>490.46</v>
      </c>
      <c r="R37" s="33">
        <v>565.42200000000003</v>
      </c>
      <c r="S37" s="33">
        <v>590.76700000000005</v>
      </c>
      <c r="T37" s="33">
        <v>626.98</v>
      </c>
      <c r="U37" s="33">
        <v>685.98800000000006</v>
      </c>
      <c r="V37" s="33">
        <v>739.63099999999997</v>
      </c>
      <c r="W37" s="33"/>
      <c r="X37" s="51">
        <f t="shared" ref="X37:X69" si="18">(E37/D37-1)*100</f>
        <v>11.839951810515291</v>
      </c>
      <c r="Y37" s="51">
        <f t="shared" ref="Y37:Y69" si="19">(F37/E37-1)*100</f>
        <v>6.816322590151791</v>
      </c>
      <c r="Z37" s="51">
        <f t="shared" ref="Z37:Z69" si="20">(G37/F37-1)*100</f>
        <v>7.9734756590651878</v>
      </c>
      <c r="AA37" s="51">
        <f t="shared" ref="AA37:AA69" si="21">(H37/G37-1)*100</f>
        <v>2.2450921650865263</v>
      </c>
      <c r="AB37" s="51">
        <f t="shared" ref="AB37:AB69" si="22">(I37/H37-1)*100</f>
        <v>9.3803860737676548</v>
      </c>
      <c r="AC37" s="51">
        <f t="shared" ref="AC37:AC69" si="23">(J37/I37-1)*100</f>
        <v>15.995666732322245</v>
      </c>
      <c r="AD37" s="51">
        <f t="shared" ref="AD37:AD69" si="24">(K37/J37-1)*100</f>
        <v>5.3570155032178102</v>
      </c>
      <c r="AE37" s="51">
        <f t="shared" ref="AE37:AE69" si="25">(L37/K37-1)*100</f>
        <v>4.4305980420914937</v>
      </c>
      <c r="AF37" s="51">
        <f t="shared" ref="AF37:AF69" si="26">(M37/L37-1)*100</f>
        <v>8.8812682499213036</v>
      </c>
      <c r="AG37" s="51">
        <f t="shared" ref="AG37:AG69" si="27">(N37/M37-1)*100</f>
        <v>-0.38044264019255758</v>
      </c>
      <c r="AH37" s="51">
        <f t="shared" ref="AH37:AH69" si="28">(O37/N37-1)*100</f>
        <v>16.317639191246581</v>
      </c>
      <c r="AI37" s="51">
        <f t="shared" ref="AI37:AI69" si="29">(P37/O37-1)*100</f>
        <v>15.273543961286485</v>
      </c>
      <c r="AJ37" s="51">
        <f t="shared" ref="AJ37:AJ69" si="30">(Q37/P37-1)*100</f>
        <v>4.0927381700256449</v>
      </c>
      <c r="AK37" s="51">
        <f t="shared" ref="AK37:AK69" si="31">(R37/Q37-1)*100</f>
        <v>15.284019084125111</v>
      </c>
      <c r="AL37" s="51">
        <f t="shared" ref="AL37:AL69" si="32">(S37/R37-1)*100</f>
        <v>4.4824927222499422</v>
      </c>
      <c r="AM37" s="51">
        <f t="shared" ref="AM37:AO69" si="33">(T37/S37-1)*100</f>
        <v>6.1298278339853018</v>
      </c>
      <c r="AN37" s="51">
        <f t="shared" ref="AN37:AN69" si="34">(U37/T37-1)*100</f>
        <v>9.4114644805256997</v>
      </c>
      <c r="AO37" s="51">
        <f t="shared" si="33"/>
        <v>7.8198160900773583</v>
      </c>
      <c r="AQ37" s="97">
        <f t="shared" si="17"/>
        <v>8.4083819844149374</v>
      </c>
    </row>
    <row r="38" spans="1:43">
      <c r="A38" s="25">
        <v>34</v>
      </c>
      <c r="B38" s="117" t="s">
        <v>455</v>
      </c>
      <c r="C38" s="32"/>
      <c r="D38" s="33">
        <v>141.6</v>
      </c>
      <c r="E38" s="33">
        <v>133.87700000000001</v>
      </c>
      <c r="F38" s="33">
        <v>154.322</v>
      </c>
      <c r="G38" s="33">
        <v>158.35599999999999</v>
      </c>
      <c r="H38" s="33">
        <v>194.435</v>
      </c>
      <c r="I38" s="33">
        <v>254.30600000000001</v>
      </c>
      <c r="J38" s="33">
        <v>297.81400000000002</v>
      </c>
      <c r="K38" s="33">
        <v>353.42099999999999</v>
      </c>
      <c r="L38" s="33">
        <v>374.22500000000002</v>
      </c>
      <c r="M38" s="33">
        <v>391.01799999999997</v>
      </c>
      <c r="N38" s="33">
        <v>339.50099999999998</v>
      </c>
      <c r="O38" s="33">
        <v>420.13200000000001</v>
      </c>
      <c r="P38" s="33">
        <v>527.80999999999995</v>
      </c>
      <c r="Q38" s="33">
        <v>560.18499999999995</v>
      </c>
      <c r="R38" s="33">
        <v>571.11699999999996</v>
      </c>
      <c r="S38" s="33">
        <v>668.32399999999996</v>
      </c>
      <c r="T38" s="33">
        <v>744.05799999999999</v>
      </c>
      <c r="U38" s="33">
        <v>722.68899999999996</v>
      </c>
      <c r="V38" s="33">
        <v>727.83</v>
      </c>
      <c r="W38" s="33"/>
      <c r="X38" s="51">
        <f t="shared" si="18"/>
        <v>-5.4540960451977316</v>
      </c>
      <c r="Y38" s="51">
        <f t="shared" si="19"/>
        <v>15.271480538105875</v>
      </c>
      <c r="Z38" s="51">
        <f t="shared" si="20"/>
        <v>2.6140148520625628</v>
      </c>
      <c r="AA38" s="51">
        <f t="shared" si="21"/>
        <v>22.783475207759739</v>
      </c>
      <c r="AB38" s="51">
        <f t="shared" si="22"/>
        <v>30.792295625787535</v>
      </c>
      <c r="AC38" s="51">
        <f t="shared" si="23"/>
        <v>17.108522803237047</v>
      </c>
      <c r="AD38" s="51">
        <f t="shared" si="24"/>
        <v>18.671721275695564</v>
      </c>
      <c r="AE38" s="51">
        <f t="shared" si="25"/>
        <v>5.8864640188330819</v>
      </c>
      <c r="AF38" s="51">
        <f t="shared" si="26"/>
        <v>4.4874073084374189</v>
      </c>
      <c r="AG38" s="51">
        <f t="shared" si="27"/>
        <v>-13.17509679861285</v>
      </c>
      <c r="AH38" s="51">
        <f t="shared" si="28"/>
        <v>23.749856406903081</v>
      </c>
      <c r="AI38" s="51">
        <f t="shared" si="29"/>
        <v>25.629564041777343</v>
      </c>
      <c r="AJ38" s="51">
        <f t="shared" si="30"/>
        <v>6.1338360394838976</v>
      </c>
      <c r="AK38" s="51">
        <f t="shared" si="31"/>
        <v>1.9514981657845265</v>
      </c>
      <c r="AL38" s="51">
        <f t="shared" si="32"/>
        <v>17.02050543058602</v>
      </c>
      <c r="AM38" s="51">
        <f t="shared" si="33"/>
        <v>11.331928824941206</v>
      </c>
      <c r="AN38" s="51">
        <f t="shared" si="34"/>
        <v>-2.8719535305043453</v>
      </c>
      <c r="AO38" s="51">
        <f t="shared" si="33"/>
        <v>0.71137100467837389</v>
      </c>
      <c r="AQ38" s="97">
        <f t="shared" si="17"/>
        <v>10.146821953875463</v>
      </c>
    </row>
    <row r="39" spans="1:43">
      <c r="A39" s="25">
        <v>35</v>
      </c>
      <c r="B39" s="117" t="s">
        <v>270</v>
      </c>
      <c r="C39" s="32"/>
      <c r="D39" s="33">
        <v>156.185</v>
      </c>
      <c r="E39" s="33">
        <v>212.285</v>
      </c>
      <c r="F39" s="33">
        <v>173.381</v>
      </c>
      <c r="G39" s="33">
        <v>180.09800000000001</v>
      </c>
      <c r="H39" s="33">
        <v>185.19300000000001</v>
      </c>
      <c r="I39" s="33">
        <v>231.26300000000001</v>
      </c>
      <c r="J39" s="33">
        <v>246.40899999999999</v>
      </c>
      <c r="K39" s="33">
        <v>307.59500000000003</v>
      </c>
      <c r="L39" s="33">
        <v>340.38099999999997</v>
      </c>
      <c r="M39" s="33">
        <v>414.26299999999998</v>
      </c>
      <c r="N39" s="33">
        <v>369.53399999999999</v>
      </c>
      <c r="O39" s="33">
        <v>480.42500000000001</v>
      </c>
      <c r="P39" s="33">
        <v>580.13199999999995</v>
      </c>
      <c r="Q39" s="33">
        <v>617.59100000000001</v>
      </c>
      <c r="R39" s="33">
        <v>485.45400000000001</v>
      </c>
      <c r="S39" s="33">
        <v>665.76</v>
      </c>
      <c r="T39" s="33">
        <v>638.74300000000005</v>
      </c>
      <c r="U39" s="33">
        <v>629.43700000000001</v>
      </c>
      <c r="V39" s="33">
        <v>709.01099999999997</v>
      </c>
      <c r="W39" s="33"/>
      <c r="X39" s="51">
        <f t="shared" si="18"/>
        <v>35.918942279988464</v>
      </c>
      <c r="Y39" s="51">
        <f t="shared" si="19"/>
        <v>-18.326306616105704</v>
      </c>
      <c r="Z39" s="51">
        <f t="shared" si="20"/>
        <v>3.8741269227885455</v>
      </c>
      <c r="AA39" s="51">
        <f t="shared" si="21"/>
        <v>2.8290153138846641</v>
      </c>
      <c r="AB39" s="51">
        <f t="shared" si="22"/>
        <v>24.876750201141505</v>
      </c>
      <c r="AC39" s="51">
        <f t="shared" si="23"/>
        <v>6.5492534473737596</v>
      </c>
      <c r="AD39" s="51">
        <f t="shared" si="24"/>
        <v>24.83107354033336</v>
      </c>
      <c r="AE39" s="51">
        <f t="shared" si="25"/>
        <v>10.658820852094465</v>
      </c>
      <c r="AF39" s="51">
        <f t="shared" si="26"/>
        <v>21.705676873856071</v>
      </c>
      <c r="AG39" s="51">
        <f t="shared" si="27"/>
        <v>-10.797247159413214</v>
      </c>
      <c r="AH39" s="51">
        <f t="shared" si="28"/>
        <v>30.008334821694362</v>
      </c>
      <c r="AI39" s="51">
        <f t="shared" si="29"/>
        <v>20.75391580371544</v>
      </c>
      <c r="AJ39" s="51">
        <f t="shared" si="30"/>
        <v>6.4569787565588621</v>
      </c>
      <c r="AK39" s="51">
        <f t="shared" si="31"/>
        <v>-21.395551424810265</v>
      </c>
      <c r="AL39" s="51">
        <f t="shared" si="32"/>
        <v>37.141727125536093</v>
      </c>
      <c r="AM39" s="51">
        <f t="shared" si="33"/>
        <v>-4.0580689738043629</v>
      </c>
      <c r="AN39" s="51">
        <f t="shared" si="34"/>
        <v>-1.456923989773673</v>
      </c>
      <c r="AO39" s="51">
        <f t="shared" si="33"/>
        <v>12.642091265686627</v>
      </c>
      <c r="AQ39" s="97">
        <f t="shared" si="17"/>
        <v>10.122922724485832</v>
      </c>
    </row>
    <row r="40" spans="1:43">
      <c r="A40" s="25">
        <v>36</v>
      </c>
      <c r="B40" s="117" t="s">
        <v>255</v>
      </c>
      <c r="C40" s="32"/>
      <c r="D40" s="33">
        <v>286.298</v>
      </c>
      <c r="E40" s="33">
        <v>233.607</v>
      </c>
      <c r="F40" s="33">
        <v>206.11099999999999</v>
      </c>
      <c r="G40" s="33">
        <v>232.19399999999999</v>
      </c>
      <c r="H40" s="33">
        <v>329.23500000000001</v>
      </c>
      <c r="I40" s="33">
        <v>542.29999999999995</v>
      </c>
      <c r="J40" s="33">
        <v>597.03</v>
      </c>
      <c r="K40" s="33">
        <v>733.44399999999996</v>
      </c>
      <c r="L40" s="33">
        <v>1046.0719999999999</v>
      </c>
      <c r="M40" s="33">
        <v>1743.0740000000001</v>
      </c>
      <c r="N40" s="33">
        <v>1280.127</v>
      </c>
      <c r="O40" s="33">
        <v>1635.4059999999999</v>
      </c>
      <c r="P40" s="33">
        <v>2273.1439999999998</v>
      </c>
      <c r="Q40" s="33">
        <v>1776.569</v>
      </c>
      <c r="R40" s="33">
        <v>1398.5160000000001</v>
      </c>
      <c r="S40" s="33">
        <v>1353.866</v>
      </c>
      <c r="T40" s="33">
        <v>971.54499999999996</v>
      </c>
      <c r="U40" s="33">
        <v>774.09500000000003</v>
      </c>
      <c r="V40" s="33">
        <v>683.49199999999996</v>
      </c>
      <c r="W40" s="33"/>
      <c r="X40" s="51">
        <f t="shared" si="18"/>
        <v>-18.404250117010946</v>
      </c>
      <c r="Y40" s="51">
        <f t="shared" si="19"/>
        <v>-11.770195242437087</v>
      </c>
      <c r="Z40" s="51">
        <f t="shared" si="20"/>
        <v>12.654831619855322</v>
      </c>
      <c r="AA40" s="51">
        <f t="shared" si="21"/>
        <v>41.793069588361462</v>
      </c>
      <c r="AB40" s="51">
        <f t="shared" si="22"/>
        <v>64.715173052682701</v>
      </c>
      <c r="AC40" s="51">
        <f t="shared" si="23"/>
        <v>10.092199889360142</v>
      </c>
      <c r="AD40" s="51">
        <f t="shared" si="24"/>
        <v>22.848768068606272</v>
      </c>
      <c r="AE40" s="51">
        <f t="shared" si="25"/>
        <v>42.624658460632304</v>
      </c>
      <c r="AF40" s="51">
        <f t="shared" si="26"/>
        <v>66.630404025726747</v>
      </c>
      <c r="AG40" s="51">
        <f t="shared" si="27"/>
        <v>-26.55922812227135</v>
      </c>
      <c r="AH40" s="51">
        <f t="shared" si="28"/>
        <v>27.753418215536428</v>
      </c>
      <c r="AI40" s="51">
        <f t="shared" si="29"/>
        <v>38.995698927361147</v>
      </c>
      <c r="AJ40" s="51">
        <f t="shared" si="30"/>
        <v>-21.845294446810225</v>
      </c>
      <c r="AK40" s="51">
        <f t="shared" si="31"/>
        <v>-21.279950286197714</v>
      </c>
      <c r="AL40" s="51">
        <f t="shared" si="32"/>
        <v>-3.1926699444268181</v>
      </c>
      <c r="AM40" s="51">
        <f t="shared" si="33"/>
        <v>-28.239205357103291</v>
      </c>
      <c r="AN40" s="51">
        <f t="shared" si="34"/>
        <v>-20.323299486899728</v>
      </c>
      <c r="AO40" s="51">
        <f t="shared" si="33"/>
        <v>-11.704377369702691</v>
      </c>
      <c r="AQ40" s="97">
        <f t="shared" si="17"/>
        <v>9.154986193070151</v>
      </c>
    </row>
    <row r="41" spans="1:43">
      <c r="A41" s="25">
        <v>37</v>
      </c>
      <c r="B41" s="117" t="s">
        <v>273</v>
      </c>
      <c r="C41" s="32"/>
      <c r="D41" s="33">
        <v>99.917000000000002</v>
      </c>
      <c r="E41" s="33">
        <v>122.89</v>
      </c>
      <c r="F41" s="33">
        <v>146.97300000000001</v>
      </c>
      <c r="G41" s="33">
        <v>191.148</v>
      </c>
      <c r="H41" s="33">
        <v>227.083</v>
      </c>
      <c r="I41" s="33">
        <v>236.29599999999999</v>
      </c>
      <c r="J41" s="33">
        <v>228.584</v>
      </c>
      <c r="K41" s="33">
        <v>230.52199999999999</v>
      </c>
      <c r="L41" s="33">
        <v>268.58</v>
      </c>
      <c r="M41" s="33">
        <v>293.27300000000002</v>
      </c>
      <c r="N41" s="33">
        <v>288.85300000000001</v>
      </c>
      <c r="O41" s="33">
        <v>314.76400000000001</v>
      </c>
      <c r="P41" s="33">
        <v>311.84500000000003</v>
      </c>
      <c r="Q41" s="33">
        <v>366.04599999999999</v>
      </c>
      <c r="R41" s="33">
        <v>372.61799999999999</v>
      </c>
      <c r="S41" s="33">
        <v>419.43400000000003</v>
      </c>
      <c r="T41" s="33">
        <v>452.18</v>
      </c>
      <c r="U41" s="33">
        <v>470.36900000000003</v>
      </c>
      <c r="V41" s="33">
        <v>619.72799999999995</v>
      </c>
      <c r="W41" s="33"/>
      <c r="X41" s="51">
        <f t="shared" si="18"/>
        <v>22.992083429246279</v>
      </c>
      <c r="Y41" s="51">
        <f t="shared" si="19"/>
        <v>19.597200748637</v>
      </c>
      <c r="Z41" s="51">
        <f t="shared" si="20"/>
        <v>30.056540997326021</v>
      </c>
      <c r="AA41" s="51">
        <f t="shared" si="21"/>
        <v>18.799568920417698</v>
      </c>
      <c r="AB41" s="51">
        <f t="shared" si="22"/>
        <v>4.0571068728174176</v>
      </c>
      <c r="AC41" s="51">
        <f t="shared" si="23"/>
        <v>-3.2637031519788695</v>
      </c>
      <c r="AD41" s="51">
        <f t="shared" si="24"/>
        <v>0.84782836943968487</v>
      </c>
      <c r="AE41" s="51">
        <f t="shared" si="25"/>
        <v>16.509487163914937</v>
      </c>
      <c r="AF41" s="51">
        <f t="shared" si="26"/>
        <v>9.1939087050413537</v>
      </c>
      <c r="AG41" s="51">
        <f t="shared" si="27"/>
        <v>-1.5071281706805606</v>
      </c>
      <c r="AH41" s="51">
        <f t="shared" si="28"/>
        <v>8.9703066957933721</v>
      </c>
      <c r="AI41" s="51">
        <f t="shared" si="29"/>
        <v>-0.92736145175432716</v>
      </c>
      <c r="AJ41" s="51">
        <f t="shared" si="30"/>
        <v>17.380750052109217</v>
      </c>
      <c r="AK41" s="51">
        <f t="shared" si="31"/>
        <v>1.7954027635870951</v>
      </c>
      <c r="AL41" s="51">
        <f t="shared" si="32"/>
        <v>12.564073662571328</v>
      </c>
      <c r="AM41" s="51">
        <f t="shared" si="33"/>
        <v>7.807187781629521</v>
      </c>
      <c r="AN41" s="51">
        <f t="shared" si="34"/>
        <v>4.022513158476726</v>
      </c>
      <c r="AO41" s="51">
        <f t="shared" si="33"/>
        <v>31.753580699408325</v>
      </c>
      <c r="AQ41" s="97">
        <f t="shared" si="17"/>
        <v>11.147185958111235</v>
      </c>
    </row>
    <row r="42" spans="1:43">
      <c r="A42" s="25">
        <v>38</v>
      </c>
      <c r="B42" s="117" t="s">
        <v>456</v>
      </c>
      <c r="C42" s="32"/>
      <c r="D42" s="33">
        <v>374.62099999999998</v>
      </c>
      <c r="E42" s="33">
        <v>427.45800000000003</v>
      </c>
      <c r="F42" s="33">
        <v>417.89</v>
      </c>
      <c r="G42" s="33">
        <v>424.54</v>
      </c>
      <c r="H42" s="33">
        <v>472.65600000000001</v>
      </c>
      <c r="I42" s="33">
        <v>452.87400000000002</v>
      </c>
      <c r="J42" s="33">
        <v>411.63799999999998</v>
      </c>
      <c r="K42" s="33">
        <v>374.65100000000001</v>
      </c>
      <c r="L42" s="33">
        <v>382.97</v>
      </c>
      <c r="M42" s="33">
        <v>385.61599999999999</v>
      </c>
      <c r="N42" s="33">
        <v>415.75599999999997</v>
      </c>
      <c r="O42" s="33">
        <v>418.05799999999999</v>
      </c>
      <c r="P42" s="33">
        <v>478.75799999999998</v>
      </c>
      <c r="Q42" s="33">
        <v>447.27199999999999</v>
      </c>
      <c r="R42" s="33">
        <v>552.40899999999999</v>
      </c>
      <c r="S42" s="33">
        <v>589.125</v>
      </c>
      <c r="T42" s="33">
        <v>534.18399999999997</v>
      </c>
      <c r="U42" s="33">
        <v>578.52</v>
      </c>
      <c r="V42" s="33">
        <v>601.61599999999999</v>
      </c>
      <c r="W42" s="33"/>
      <c r="X42" s="51">
        <f t="shared" si="18"/>
        <v>14.104121231858336</v>
      </c>
      <c r="Y42" s="51">
        <f t="shared" si="19"/>
        <v>-2.2383485628997613</v>
      </c>
      <c r="Z42" s="51">
        <f t="shared" si="20"/>
        <v>1.5913278613989501</v>
      </c>
      <c r="AA42" s="51">
        <f t="shared" si="21"/>
        <v>11.333678805295143</v>
      </c>
      <c r="AB42" s="51">
        <f t="shared" si="22"/>
        <v>-4.1852848583324835</v>
      </c>
      <c r="AC42" s="51">
        <f t="shared" si="23"/>
        <v>-9.1054023856525284</v>
      </c>
      <c r="AD42" s="51">
        <f t="shared" si="24"/>
        <v>-8.985322054815148</v>
      </c>
      <c r="AE42" s="51">
        <f t="shared" si="25"/>
        <v>2.2204665141691837</v>
      </c>
      <c r="AF42" s="51">
        <f t="shared" si="26"/>
        <v>0.69091573752511071</v>
      </c>
      <c r="AG42" s="51">
        <f t="shared" si="27"/>
        <v>7.8160657234139563</v>
      </c>
      <c r="AH42" s="51">
        <f t="shared" si="28"/>
        <v>0.55369014518131809</v>
      </c>
      <c r="AI42" s="51">
        <f t="shared" si="29"/>
        <v>14.51951643073448</v>
      </c>
      <c r="AJ42" s="51">
        <f t="shared" si="30"/>
        <v>-6.5766002865748412</v>
      </c>
      <c r="AK42" s="51">
        <f t="shared" si="31"/>
        <v>23.506278058988705</v>
      </c>
      <c r="AL42" s="51">
        <f t="shared" si="32"/>
        <v>6.6465245859498978</v>
      </c>
      <c r="AM42" s="51">
        <f t="shared" si="33"/>
        <v>-9.3258646297475156</v>
      </c>
      <c r="AN42" s="51">
        <f t="shared" si="34"/>
        <v>8.299761879801725</v>
      </c>
      <c r="AO42" s="51">
        <f t="shared" si="33"/>
        <v>3.9922561017769587</v>
      </c>
      <c r="AQ42" s="97">
        <f t="shared" si="17"/>
        <v>3.0476544610039715</v>
      </c>
    </row>
    <row r="43" spans="1:43">
      <c r="A43" s="25">
        <v>39</v>
      </c>
      <c r="B43" s="117" t="s">
        <v>459</v>
      </c>
      <c r="C43" s="32"/>
      <c r="D43" s="33">
        <v>381.62299999999999</v>
      </c>
      <c r="E43" s="33">
        <v>334.17399999999998</v>
      </c>
      <c r="F43" s="33">
        <v>297.71100000000001</v>
      </c>
      <c r="G43" s="33">
        <v>348.04199999999997</v>
      </c>
      <c r="H43" s="33">
        <v>337.80500000000001</v>
      </c>
      <c r="I43" s="33">
        <v>312.12400000000002</v>
      </c>
      <c r="J43" s="33">
        <v>405.93</v>
      </c>
      <c r="K43" s="33">
        <v>499.584</v>
      </c>
      <c r="L43" s="33">
        <v>574.01700000000005</v>
      </c>
      <c r="M43" s="33">
        <v>447.49099999999999</v>
      </c>
      <c r="N43" s="33">
        <v>464.20499999999998</v>
      </c>
      <c r="O43" s="33">
        <v>436.54500000000002</v>
      </c>
      <c r="P43" s="33">
        <v>379.74299999999999</v>
      </c>
      <c r="Q43" s="33">
        <v>316.93400000000003</v>
      </c>
      <c r="R43" s="33">
        <v>386.34899999999999</v>
      </c>
      <c r="S43" s="33">
        <v>374.90100000000001</v>
      </c>
      <c r="T43" s="33">
        <v>378.42500000000001</v>
      </c>
      <c r="U43" s="33">
        <v>477.78399999999999</v>
      </c>
      <c r="V43" s="33">
        <v>526.29300000000001</v>
      </c>
      <c r="W43" s="33"/>
      <c r="X43" s="51">
        <f t="shared" si="18"/>
        <v>-12.433474921584919</v>
      </c>
      <c r="Y43" s="51">
        <f t="shared" si="19"/>
        <v>-10.911381495867412</v>
      </c>
      <c r="Z43" s="51">
        <f t="shared" si="20"/>
        <v>16.905992724487827</v>
      </c>
      <c r="AA43" s="51">
        <f t="shared" si="21"/>
        <v>-2.9413116807741502</v>
      </c>
      <c r="AB43" s="51">
        <f t="shared" si="22"/>
        <v>-7.6023149450126448</v>
      </c>
      <c r="AC43" s="51">
        <f t="shared" si="23"/>
        <v>30.054081070343841</v>
      </c>
      <c r="AD43" s="51">
        <f t="shared" si="24"/>
        <v>23.071465523612432</v>
      </c>
      <c r="AE43" s="51">
        <f t="shared" si="25"/>
        <v>14.898995964642591</v>
      </c>
      <c r="AF43" s="51">
        <f t="shared" si="26"/>
        <v>-22.042204324959023</v>
      </c>
      <c r="AG43" s="51">
        <f t="shared" si="27"/>
        <v>3.7350471853065281</v>
      </c>
      <c r="AH43" s="51">
        <f t="shared" si="28"/>
        <v>-5.9585743367693063</v>
      </c>
      <c r="AI43" s="51">
        <f t="shared" si="29"/>
        <v>-13.011717005119749</v>
      </c>
      <c r="AJ43" s="51">
        <f t="shared" si="30"/>
        <v>-16.539870386024226</v>
      </c>
      <c r="AK43" s="51">
        <f t="shared" si="31"/>
        <v>21.902036386124536</v>
      </c>
      <c r="AL43" s="51">
        <f t="shared" si="32"/>
        <v>-2.9631240148156102</v>
      </c>
      <c r="AM43" s="51">
        <f t="shared" si="33"/>
        <v>0.93998148844627316</v>
      </c>
      <c r="AN43" s="51">
        <f t="shared" si="34"/>
        <v>26.255929180154581</v>
      </c>
      <c r="AO43" s="51">
        <f t="shared" si="33"/>
        <v>10.15291428762788</v>
      </c>
      <c r="AQ43" s="97">
        <f t="shared" si="17"/>
        <v>2.9729150388788579</v>
      </c>
    </row>
    <row r="44" spans="1:43">
      <c r="A44" s="25">
        <v>40</v>
      </c>
      <c r="B44" s="117" t="s">
        <v>272</v>
      </c>
      <c r="C44" s="32"/>
      <c r="D44" s="33">
        <v>360.35700000000003</v>
      </c>
      <c r="E44" s="33">
        <v>324.59199999999998</v>
      </c>
      <c r="F44" s="33">
        <v>324.16300000000001</v>
      </c>
      <c r="G44" s="33">
        <v>251.52500000000001</v>
      </c>
      <c r="H44" s="33">
        <v>247.96299999999999</v>
      </c>
      <c r="I44" s="33">
        <v>272.64699999999999</v>
      </c>
      <c r="J44" s="33">
        <v>272.69299999999998</v>
      </c>
      <c r="K44" s="33">
        <v>262.39299999999997</v>
      </c>
      <c r="L44" s="33">
        <v>280.06099999999998</v>
      </c>
      <c r="M44" s="33">
        <v>328.06299999999999</v>
      </c>
      <c r="N44" s="33">
        <v>292.738</v>
      </c>
      <c r="O44" s="33">
        <v>310.79899999999998</v>
      </c>
      <c r="P44" s="33">
        <v>368.04399999999998</v>
      </c>
      <c r="Q44" s="33">
        <v>387.529</v>
      </c>
      <c r="R44" s="33">
        <v>391.64400000000001</v>
      </c>
      <c r="S44" s="33">
        <v>411.40699999999998</v>
      </c>
      <c r="T44" s="33">
        <v>416.78899999999999</v>
      </c>
      <c r="U44" s="33">
        <v>447.34899999999999</v>
      </c>
      <c r="V44" s="33">
        <v>497.11</v>
      </c>
      <c r="W44" s="33"/>
      <c r="X44" s="51">
        <f t="shared" si="18"/>
        <v>-9.9248800495064682</v>
      </c>
      <c r="Y44" s="51">
        <f t="shared" si="19"/>
        <v>-0.13216591906145547</v>
      </c>
      <c r="Z44" s="51">
        <f t="shared" si="20"/>
        <v>-22.407862711043514</v>
      </c>
      <c r="AA44" s="51">
        <f t="shared" si="21"/>
        <v>-1.4161614153662683</v>
      </c>
      <c r="AB44" s="51">
        <f t="shared" si="22"/>
        <v>9.9547109851066509</v>
      </c>
      <c r="AC44" s="51">
        <f t="shared" si="23"/>
        <v>1.6871632550508053E-2</v>
      </c>
      <c r="AD44" s="51">
        <f t="shared" si="24"/>
        <v>-3.777141327426814</v>
      </c>
      <c r="AE44" s="51">
        <f t="shared" si="25"/>
        <v>6.7334113333816115</v>
      </c>
      <c r="AF44" s="51">
        <f t="shared" si="26"/>
        <v>17.139837392568058</v>
      </c>
      <c r="AG44" s="51">
        <f t="shared" si="27"/>
        <v>-10.767748877502182</v>
      </c>
      <c r="AH44" s="51">
        <f t="shared" si="28"/>
        <v>6.1696807384077124</v>
      </c>
      <c r="AI44" s="51">
        <f t="shared" si="29"/>
        <v>18.418656430683498</v>
      </c>
      <c r="AJ44" s="51">
        <f t="shared" si="30"/>
        <v>5.2942039538750763</v>
      </c>
      <c r="AK44" s="51">
        <f t="shared" si="31"/>
        <v>1.0618560159368684</v>
      </c>
      <c r="AL44" s="51">
        <f t="shared" si="32"/>
        <v>5.046164373768014</v>
      </c>
      <c r="AM44" s="51">
        <f t="shared" si="33"/>
        <v>1.3081935893166641</v>
      </c>
      <c r="AN44" s="51">
        <f t="shared" si="34"/>
        <v>7.3322472522067583</v>
      </c>
      <c r="AO44" s="51">
        <f t="shared" si="33"/>
        <v>11.123529950888456</v>
      </c>
      <c r="AQ44" s="97">
        <f t="shared" si="17"/>
        <v>2.287411297154621</v>
      </c>
    </row>
    <row r="45" spans="1:43">
      <c r="A45" s="25">
        <v>41</v>
      </c>
      <c r="B45" s="117" t="s">
        <v>525</v>
      </c>
      <c r="C45" s="32"/>
      <c r="D45" s="33">
        <v>27.045999999999999</v>
      </c>
      <c r="E45" s="33">
        <v>37.917000000000002</v>
      </c>
      <c r="F45" s="33">
        <v>83.942999999999998</v>
      </c>
      <c r="G45" s="33">
        <v>120.895</v>
      </c>
      <c r="H45" s="33">
        <v>181.31899999999999</v>
      </c>
      <c r="I45" s="33">
        <v>138.03299999999999</v>
      </c>
      <c r="J45" s="33">
        <v>38.828000000000003</v>
      </c>
      <c r="K45" s="33">
        <v>35.725999999999999</v>
      </c>
      <c r="L45" s="33">
        <v>40.264000000000003</v>
      </c>
      <c r="M45" s="33">
        <v>35.258000000000003</v>
      </c>
      <c r="N45" s="33">
        <v>35.369</v>
      </c>
      <c r="O45" s="33">
        <v>37.003999999999998</v>
      </c>
      <c r="P45" s="33">
        <v>36.459000000000003</v>
      </c>
      <c r="Q45" s="33">
        <v>53.902000000000001</v>
      </c>
      <c r="R45" s="33">
        <v>59.767000000000003</v>
      </c>
      <c r="S45" s="33">
        <v>83.775999999999996</v>
      </c>
      <c r="T45" s="33">
        <v>129.21100000000001</v>
      </c>
      <c r="U45" s="33">
        <v>238.501</v>
      </c>
      <c r="V45" s="33">
        <v>419.78500000000003</v>
      </c>
      <c r="W45" s="33"/>
      <c r="X45" s="51">
        <f t="shared" si="18"/>
        <v>40.194483472602236</v>
      </c>
      <c r="Y45" s="51">
        <f t="shared" si="19"/>
        <v>121.38618561595061</v>
      </c>
      <c r="Z45" s="51">
        <f t="shared" si="20"/>
        <v>44.020347140321412</v>
      </c>
      <c r="AA45" s="51">
        <f t="shared" si="21"/>
        <v>49.980561644402165</v>
      </c>
      <c r="AB45" s="51">
        <f t="shared" si="22"/>
        <v>-23.872842890154921</v>
      </c>
      <c r="AC45" s="51">
        <f t="shared" si="23"/>
        <v>-71.870494736765835</v>
      </c>
      <c r="AD45" s="51">
        <f t="shared" si="24"/>
        <v>-7.989080045328123</v>
      </c>
      <c r="AE45" s="51">
        <f t="shared" si="25"/>
        <v>12.70223366735712</v>
      </c>
      <c r="AF45" s="51">
        <f t="shared" si="26"/>
        <v>-12.432942578978745</v>
      </c>
      <c r="AG45" s="51">
        <f t="shared" si="27"/>
        <v>0.31482216801859142</v>
      </c>
      <c r="AH45" s="51">
        <f t="shared" si="28"/>
        <v>4.6226921880742955</v>
      </c>
      <c r="AI45" s="51">
        <f t="shared" si="29"/>
        <v>-1.4728137498648652</v>
      </c>
      <c r="AJ45" s="51">
        <f t="shared" si="30"/>
        <v>47.842782303409301</v>
      </c>
      <c r="AK45" s="51">
        <f t="shared" si="31"/>
        <v>10.880857853140879</v>
      </c>
      <c r="AL45" s="51">
        <f t="shared" si="32"/>
        <v>40.170997373132323</v>
      </c>
      <c r="AM45" s="51">
        <f t="shared" si="33"/>
        <v>54.233909472880093</v>
      </c>
      <c r="AN45" s="51">
        <f t="shared" si="34"/>
        <v>84.582581978314522</v>
      </c>
      <c r="AO45" s="51">
        <f t="shared" si="33"/>
        <v>76.009744193944684</v>
      </c>
      <c r="AQ45" s="97">
        <f t="shared" si="17"/>
        <v>26.072445837247542</v>
      </c>
    </row>
    <row r="46" spans="1:43">
      <c r="A46" s="25">
        <v>42</v>
      </c>
      <c r="B46" s="117" t="s">
        <v>460</v>
      </c>
      <c r="C46" s="32"/>
      <c r="D46" s="33">
        <v>195.57300000000001</v>
      </c>
      <c r="E46" s="33">
        <v>206.07499999999999</v>
      </c>
      <c r="F46" s="33">
        <v>219.10499999999999</v>
      </c>
      <c r="G46" s="33">
        <v>239.86199999999999</v>
      </c>
      <c r="H46" s="33">
        <v>262.524</v>
      </c>
      <c r="I46" s="33">
        <v>235.798</v>
      </c>
      <c r="J46" s="33">
        <v>239.76400000000001</v>
      </c>
      <c r="K46" s="33">
        <v>304.52999999999997</v>
      </c>
      <c r="L46" s="33">
        <v>300.04599999999999</v>
      </c>
      <c r="M46" s="33">
        <v>275.14600000000002</v>
      </c>
      <c r="N46" s="33">
        <v>366.27199999999999</v>
      </c>
      <c r="O46" s="33">
        <v>405.19799999999998</v>
      </c>
      <c r="P46" s="33">
        <v>428.875</v>
      </c>
      <c r="Q46" s="33">
        <v>481.98899999999998</v>
      </c>
      <c r="R46" s="33">
        <v>353.60199999999998</v>
      </c>
      <c r="S46" s="33">
        <v>369.75700000000001</v>
      </c>
      <c r="T46" s="33">
        <v>407.178</v>
      </c>
      <c r="U46" s="33">
        <v>406.36399999999998</v>
      </c>
      <c r="V46" s="33">
        <v>413.61700000000002</v>
      </c>
      <c r="W46" s="33"/>
      <c r="X46" s="51">
        <f t="shared" si="18"/>
        <v>5.3698618930015707</v>
      </c>
      <c r="Y46" s="51">
        <f t="shared" si="19"/>
        <v>6.3229406769380159</v>
      </c>
      <c r="Z46" s="51">
        <f t="shared" si="20"/>
        <v>9.4735400835215913</v>
      </c>
      <c r="AA46" s="51">
        <f t="shared" si="21"/>
        <v>9.4479325612227161</v>
      </c>
      <c r="AB46" s="51">
        <f t="shared" si="22"/>
        <v>-10.180402553671286</v>
      </c>
      <c r="AC46" s="51">
        <f t="shared" si="23"/>
        <v>1.681948108126452</v>
      </c>
      <c r="AD46" s="51">
        <f t="shared" si="24"/>
        <v>27.012395522263532</v>
      </c>
      <c r="AE46" s="51">
        <f t="shared" si="25"/>
        <v>-1.4724329294322325</v>
      </c>
      <c r="AF46" s="51">
        <f t="shared" si="26"/>
        <v>-8.2987275284456263</v>
      </c>
      <c r="AG46" s="51">
        <f t="shared" si="27"/>
        <v>33.119144018084931</v>
      </c>
      <c r="AH46" s="51">
        <f t="shared" si="28"/>
        <v>10.627621002970479</v>
      </c>
      <c r="AI46" s="51">
        <f t="shared" si="29"/>
        <v>5.8433161071871131</v>
      </c>
      <c r="AJ46" s="51">
        <f t="shared" si="30"/>
        <v>12.384494316525796</v>
      </c>
      <c r="AK46" s="51">
        <f t="shared" si="31"/>
        <v>-26.636914950341193</v>
      </c>
      <c r="AL46" s="51">
        <f t="shared" si="32"/>
        <v>4.5686958784169951</v>
      </c>
      <c r="AM46" s="51">
        <f t="shared" si="33"/>
        <v>10.120430444859728</v>
      </c>
      <c r="AN46" s="51">
        <f t="shared" si="34"/>
        <v>-0.19991256895018905</v>
      </c>
      <c r="AO46" s="51">
        <f t="shared" si="33"/>
        <v>1.7848529889458842</v>
      </c>
      <c r="AQ46" s="97">
        <f t="shared" si="17"/>
        <v>5.053821281734681</v>
      </c>
    </row>
    <row r="47" spans="1:43">
      <c r="A47" s="25">
        <v>43</v>
      </c>
      <c r="B47" s="117" t="s">
        <v>275</v>
      </c>
      <c r="C47" s="32"/>
      <c r="D47" s="33">
        <v>92.828999999999994</v>
      </c>
      <c r="E47" s="33">
        <v>110.746</v>
      </c>
      <c r="F47" s="33">
        <v>108.508</v>
      </c>
      <c r="G47" s="33">
        <v>137.858</v>
      </c>
      <c r="H47" s="33">
        <v>133.846</v>
      </c>
      <c r="I47" s="33">
        <v>145.226</v>
      </c>
      <c r="J47" s="33">
        <v>164.89400000000001</v>
      </c>
      <c r="K47" s="33">
        <v>172.29900000000001</v>
      </c>
      <c r="L47" s="33">
        <v>266.45100000000002</v>
      </c>
      <c r="M47" s="33">
        <v>218.44200000000001</v>
      </c>
      <c r="N47" s="33">
        <v>189.94300000000001</v>
      </c>
      <c r="O47" s="33">
        <v>214.88900000000001</v>
      </c>
      <c r="P47" s="33">
        <v>241.70400000000001</v>
      </c>
      <c r="Q47" s="33">
        <v>238.05799999999999</v>
      </c>
      <c r="R47" s="33">
        <v>277.30500000000001</v>
      </c>
      <c r="S47" s="33">
        <v>288.24400000000003</v>
      </c>
      <c r="T47" s="33">
        <v>347.19600000000003</v>
      </c>
      <c r="U47" s="33">
        <v>384.63200000000001</v>
      </c>
      <c r="V47" s="33">
        <v>396.26900000000001</v>
      </c>
      <c r="W47" s="33"/>
      <c r="X47" s="51">
        <f t="shared" si="18"/>
        <v>19.301080481315115</v>
      </c>
      <c r="Y47" s="51">
        <f t="shared" si="19"/>
        <v>-2.0208404818232717</v>
      </c>
      <c r="Z47" s="51">
        <f t="shared" si="20"/>
        <v>27.048696870276846</v>
      </c>
      <c r="AA47" s="51">
        <f t="shared" si="21"/>
        <v>-2.9102409725949907</v>
      </c>
      <c r="AB47" s="51">
        <f t="shared" si="22"/>
        <v>8.5023086233432466</v>
      </c>
      <c r="AC47" s="51">
        <f t="shared" si="23"/>
        <v>13.543029485078439</v>
      </c>
      <c r="AD47" s="51">
        <f t="shared" si="24"/>
        <v>4.4907637633873954</v>
      </c>
      <c r="AE47" s="51">
        <f t="shared" si="25"/>
        <v>54.644542336287508</v>
      </c>
      <c r="AF47" s="51">
        <f t="shared" si="26"/>
        <v>-18.017947014648104</v>
      </c>
      <c r="AG47" s="51">
        <f t="shared" si="27"/>
        <v>-13.046483734812897</v>
      </c>
      <c r="AH47" s="51">
        <f t="shared" si="28"/>
        <v>13.133413708323015</v>
      </c>
      <c r="AI47" s="51">
        <f t="shared" si="29"/>
        <v>12.478535429919635</v>
      </c>
      <c r="AJ47" s="51">
        <f t="shared" si="30"/>
        <v>-1.5084566246317821</v>
      </c>
      <c r="AK47" s="51">
        <f t="shared" si="31"/>
        <v>16.486318460207183</v>
      </c>
      <c r="AL47" s="51">
        <f t="shared" si="32"/>
        <v>3.9447539712590851</v>
      </c>
      <c r="AM47" s="51">
        <f t="shared" si="33"/>
        <v>20.452116956467425</v>
      </c>
      <c r="AN47" s="51">
        <f t="shared" si="34"/>
        <v>10.782382285510206</v>
      </c>
      <c r="AO47" s="51">
        <f t="shared" si="33"/>
        <v>3.0254892988622828</v>
      </c>
      <c r="AQ47" s="97">
        <f t="shared" si="17"/>
        <v>9.4627479356514623</v>
      </c>
    </row>
    <row r="48" spans="1:43">
      <c r="A48" s="25">
        <v>44</v>
      </c>
      <c r="B48" s="117" t="s">
        <v>458</v>
      </c>
      <c r="C48" s="32"/>
      <c r="D48" s="33">
        <v>271.12</v>
      </c>
      <c r="E48" s="33">
        <v>276.88099999999997</v>
      </c>
      <c r="F48" s="33">
        <v>343.59800000000001</v>
      </c>
      <c r="G48" s="33">
        <v>377.74900000000002</v>
      </c>
      <c r="H48" s="33">
        <v>400.71</v>
      </c>
      <c r="I48" s="33">
        <v>422.48700000000002</v>
      </c>
      <c r="J48" s="33">
        <v>467.42</v>
      </c>
      <c r="K48" s="33">
        <v>429.12</v>
      </c>
      <c r="L48" s="33">
        <v>472.6</v>
      </c>
      <c r="M48" s="33">
        <v>479.32799999999997</v>
      </c>
      <c r="N48" s="33">
        <v>482.99700000000001</v>
      </c>
      <c r="O48" s="33">
        <v>494.54899999999998</v>
      </c>
      <c r="P48" s="33">
        <v>500.99299999999999</v>
      </c>
      <c r="Q48" s="33">
        <v>477.62599999999998</v>
      </c>
      <c r="R48" s="33">
        <v>461.93299999999999</v>
      </c>
      <c r="S48" s="33">
        <v>473.22699999999998</v>
      </c>
      <c r="T48" s="33">
        <v>400.03199999999998</v>
      </c>
      <c r="U48" s="33">
        <v>378.67</v>
      </c>
      <c r="V48" s="33">
        <v>368.88299999999998</v>
      </c>
      <c r="W48" s="33"/>
      <c r="X48" s="51">
        <f t="shared" si="18"/>
        <v>2.1248893478902131</v>
      </c>
      <c r="Y48" s="51">
        <f t="shared" si="19"/>
        <v>24.095911239846735</v>
      </c>
      <c r="Z48" s="51">
        <f t="shared" si="20"/>
        <v>9.9392313110088004</v>
      </c>
      <c r="AA48" s="51">
        <f t="shared" si="21"/>
        <v>6.0783747938445876</v>
      </c>
      <c r="AB48" s="51">
        <f t="shared" si="22"/>
        <v>5.4346035786479119</v>
      </c>
      <c r="AC48" s="51">
        <f t="shared" si="23"/>
        <v>10.635356827547348</v>
      </c>
      <c r="AD48" s="51">
        <f t="shared" si="24"/>
        <v>-8.1939155363484737</v>
      </c>
      <c r="AE48" s="51">
        <f t="shared" si="25"/>
        <v>10.132363907531694</v>
      </c>
      <c r="AF48" s="51">
        <f t="shared" si="26"/>
        <v>1.4236140499365169</v>
      </c>
      <c r="AG48" s="51">
        <f t="shared" si="27"/>
        <v>0.76544662527540108</v>
      </c>
      <c r="AH48" s="51">
        <f t="shared" si="28"/>
        <v>2.3917332819872517</v>
      </c>
      <c r="AI48" s="51">
        <f t="shared" si="29"/>
        <v>1.3030053644836004</v>
      </c>
      <c r="AJ48" s="51">
        <f t="shared" si="30"/>
        <v>-4.6641370238705964</v>
      </c>
      <c r="AK48" s="51">
        <f t="shared" si="31"/>
        <v>-3.2856251544095105</v>
      </c>
      <c r="AL48" s="51">
        <f t="shared" si="32"/>
        <v>2.4449433142901711</v>
      </c>
      <c r="AM48" s="51">
        <f t="shared" si="33"/>
        <v>-15.467207069757215</v>
      </c>
      <c r="AN48" s="51">
        <f t="shared" si="34"/>
        <v>-5.3400727941764536</v>
      </c>
      <c r="AO48" s="51">
        <f t="shared" si="33"/>
        <v>-2.5845723189056535</v>
      </c>
      <c r="AQ48" s="97">
        <f t="shared" si="17"/>
        <v>2.0685524302679079</v>
      </c>
    </row>
    <row r="49" spans="1:43">
      <c r="A49" s="25">
        <v>45</v>
      </c>
      <c r="B49" s="117" t="s">
        <v>277</v>
      </c>
      <c r="C49" s="32"/>
      <c r="D49" s="33">
        <v>78.23</v>
      </c>
      <c r="E49" s="33">
        <v>90.703000000000003</v>
      </c>
      <c r="F49" s="33">
        <v>79.72</v>
      </c>
      <c r="G49" s="33">
        <v>50.427999999999997</v>
      </c>
      <c r="H49" s="33">
        <v>123.34</v>
      </c>
      <c r="I49" s="33">
        <v>362.04199999999997</v>
      </c>
      <c r="J49" s="33">
        <v>498.38900000000001</v>
      </c>
      <c r="K49" s="33">
        <v>316.36900000000003</v>
      </c>
      <c r="L49" s="33">
        <v>347.74</v>
      </c>
      <c r="M49" s="33">
        <v>132.52000000000001</v>
      </c>
      <c r="N49" s="33">
        <v>133.465</v>
      </c>
      <c r="O49" s="33">
        <v>129.512</v>
      </c>
      <c r="P49" s="33">
        <v>188.303</v>
      </c>
      <c r="Q49" s="33">
        <v>224.56100000000001</v>
      </c>
      <c r="R49" s="33">
        <v>262.09199999999998</v>
      </c>
      <c r="S49" s="33">
        <v>267.57</v>
      </c>
      <c r="T49" s="33">
        <v>387.44200000000001</v>
      </c>
      <c r="U49" s="33">
        <v>312.87299999999999</v>
      </c>
      <c r="V49" s="33">
        <v>330.30099999999999</v>
      </c>
      <c r="W49" s="33"/>
      <c r="X49" s="51">
        <f t="shared" si="18"/>
        <v>15.944011248881495</v>
      </c>
      <c r="Y49" s="51">
        <f t="shared" si="19"/>
        <v>-12.108750537468449</v>
      </c>
      <c r="Z49" s="51">
        <f t="shared" si="20"/>
        <v>-36.743602609131962</v>
      </c>
      <c r="AA49" s="51">
        <f t="shared" si="21"/>
        <v>144.58634092171016</v>
      </c>
      <c r="AB49" s="51">
        <f t="shared" si="22"/>
        <v>193.53170098913571</v>
      </c>
      <c r="AC49" s="51">
        <f t="shared" si="23"/>
        <v>37.660547671264681</v>
      </c>
      <c r="AD49" s="51">
        <f t="shared" si="24"/>
        <v>-36.521672829857799</v>
      </c>
      <c r="AE49" s="51">
        <f t="shared" si="25"/>
        <v>9.9159525743672603</v>
      </c>
      <c r="AF49" s="51">
        <f t="shared" si="26"/>
        <v>-61.891068039339736</v>
      </c>
      <c r="AG49" s="51">
        <f t="shared" si="27"/>
        <v>0.71309990944763424</v>
      </c>
      <c r="AH49" s="51">
        <f t="shared" si="28"/>
        <v>-2.9618251976173515</v>
      </c>
      <c r="AI49" s="51">
        <f t="shared" si="29"/>
        <v>45.394249181543024</v>
      </c>
      <c r="AJ49" s="51">
        <f t="shared" si="30"/>
        <v>19.255136668029714</v>
      </c>
      <c r="AK49" s="51">
        <f t="shared" si="31"/>
        <v>16.713053468767946</v>
      </c>
      <c r="AL49" s="51">
        <f t="shared" si="32"/>
        <v>2.0901057643880838</v>
      </c>
      <c r="AM49" s="51">
        <f t="shared" si="33"/>
        <v>44.800239189744737</v>
      </c>
      <c r="AN49" s="51">
        <f t="shared" si="34"/>
        <v>-19.24649366872978</v>
      </c>
      <c r="AO49" s="51">
        <f t="shared" si="33"/>
        <v>5.5703112764604157</v>
      </c>
      <c r="AQ49" s="97">
        <f t="shared" si="17"/>
        <v>20.372296443421991</v>
      </c>
    </row>
    <row r="50" spans="1:43">
      <c r="A50" s="25">
        <v>46</v>
      </c>
      <c r="B50" s="117" t="s">
        <v>461</v>
      </c>
      <c r="C50" s="32"/>
      <c r="D50" s="33">
        <v>99.802000000000007</v>
      </c>
      <c r="E50" s="33">
        <v>96.917000000000002</v>
      </c>
      <c r="F50" s="33">
        <v>106.31</v>
      </c>
      <c r="G50" s="33">
        <v>114.53700000000001</v>
      </c>
      <c r="H50" s="33">
        <v>141.46899999999999</v>
      </c>
      <c r="I50" s="33">
        <v>169.297</v>
      </c>
      <c r="J50" s="33">
        <v>160.29400000000001</v>
      </c>
      <c r="K50" s="33">
        <v>159.1</v>
      </c>
      <c r="L50" s="33">
        <v>177.49700000000001</v>
      </c>
      <c r="M50" s="33">
        <v>183.35400000000001</v>
      </c>
      <c r="N50" s="33">
        <v>193.827</v>
      </c>
      <c r="O50" s="33">
        <v>212.56</v>
      </c>
      <c r="P50" s="33">
        <v>234.97399999999999</v>
      </c>
      <c r="Q50" s="33">
        <v>266.40100000000001</v>
      </c>
      <c r="R50" s="33">
        <v>271.91199999999998</v>
      </c>
      <c r="S50" s="33">
        <v>295.721</v>
      </c>
      <c r="T50" s="33">
        <v>298.43</v>
      </c>
      <c r="U50" s="33">
        <v>321.02100000000002</v>
      </c>
      <c r="V50" s="33">
        <v>324.339</v>
      </c>
      <c r="W50" s="33"/>
      <c r="X50" s="51">
        <f t="shared" si="18"/>
        <v>-2.8907236327929353</v>
      </c>
      <c r="Y50" s="51">
        <f t="shared" si="19"/>
        <v>9.6917981365498349</v>
      </c>
      <c r="Z50" s="51">
        <f t="shared" si="20"/>
        <v>7.738688740475963</v>
      </c>
      <c r="AA50" s="51">
        <f t="shared" si="21"/>
        <v>23.513799034373161</v>
      </c>
      <c r="AB50" s="51">
        <f t="shared" si="22"/>
        <v>19.670740586276846</v>
      </c>
      <c r="AC50" s="51">
        <f t="shared" si="23"/>
        <v>-5.3178733232130408</v>
      </c>
      <c r="AD50" s="51">
        <f t="shared" si="24"/>
        <v>-0.74488128064682524</v>
      </c>
      <c r="AE50" s="51">
        <f t="shared" si="25"/>
        <v>11.563167818981789</v>
      </c>
      <c r="AF50" s="51">
        <f t="shared" si="26"/>
        <v>3.2997740806886888</v>
      </c>
      <c r="AG50" s="51">
        <f t="shared" si="27"/>
        <v>5.7119015674596652</v>
      </c>
      <c r="AH50" s="51">
        <f t="shared" si="28"/>
        <v>9.6648041810480478</v>
      </c>
      <c r="AI50" s="51">
        <f t="shared" si="29"/>
        <v>10.544787354158824</v>
      </c>
      <c r="AJ50" s="51">
        <f t="shared" si="30"/>
        <v>13.374671240222336</v>
      </c>
      <c r="AK50" s="51">
        <f t="shared" si="31"/>
        <v>2.0686859283561176</v>
      </c>
      <c r="AL50" s="51">
        <f t="shared" si="32"/>
        <v>8.7561416929006661</v>
      </c>
      <c r="AM50" s="51">
        <f t="shared" si="33"/>
        <v>0.91606615695198901</v>
      </c>
      <c r="AN50" s="51">
        <f t="shared" si="34"/>
        <v>7.569949401869791</v>
      </c>
      <c r="AO50" s="51">
        <f t="shared" si="33"/>
        <v>1.0335772426102841</v>
      </c>
      <c r="AQ50" s="97">
        <f t="shared" si="17"/>
        <v>7.0091708292372887</v>
      </c>
    </row>
    <row r="51" spans="1:43">
      <c r="A51" s="25">
        <v>47</v>
      </c>
      <c r="B51" s="117" t="s">
        <v>276</v>
      </c>
      <c r="C51" s="32"/>
      <c r="D51" s="33">
        <v>130.411</v>
      </c>
      <c r="E51" s="33">
        <v>163.23099999999999</v>
      </c>
      <c r="F51" s="33">
        <v>126.532</v>
      </c>
      <c r="G51" s="33">
        <v>154.196</v>
      </c>
      <c r="H51" s="33">
        <v>169.82900000000001</v>
      </c>
      <c r="I51" s="33">
        <v>172.97900000000001</v>
      </c>
      <c r="J51" s="33">
        <v>194.42599999999999</v>
      </c>
      <c r="K51" s="33">
        <v>212.119</v>
      </c>
      <c r="L51" s="33">
        <v>181.745</v>
      </c>
      <c r="M51" s="33">
        <v>180.83799999999999</v>
      </c>
      <c r="N51" s="33">
        <v>185.68799999999999</v>
      </c>
      <c r="O51" s="33">
        <v>227.446</v>
      </c>
      <c r="P51" s="33">
        <v>218.25</v>
      </c>
      <c r="Q51" s="33">
        <v>261.976</v>
      </c>
      <c r="R51" s="33">
        <v>253.441</v>
      </c>
      <c r="S51" s="33">
        <v>268.88499999999999</v>
      </c>
      <c r="T51" s="33">
        <v>280.13900000000001</v>
      </c>
      <c r="U51" s="33">
        <v>268.33600000000001</v>
      </c>
      <c r="V51" s="33">
        <v>319.88099999999997</v>
      </c>
      <c r="W51" s="33"/>
      <c r="X51" s="51">
        <f t="shared" si="18"/>
        <v>25.166588708007765</v>
      </c>
      <c r="Y51" s="51">
        <f t="shared" si="19"/>
        <v>-22.482861711317092</v>
      </c>
      <c r="Z51" s="51">
        <f t="shared" si="20"/>
        <v>21.863244080548803</v>
      </c>
      <c r="AA51" s="51">
        <f t="shared" si="21"/>
        <v>10.138395289112555</v>
      </c>
      <c r="AB51" s="51">
        <f t="shared" si="22"/>
        <v>1.8548068939933771</v>
      </c>
      <c r="AC51" s="51">
        <f t="shared" si="23"/>
        <v>12.398614860763434</v>
      </c>
      <c r="AD51" s="51">
        <f t="shared" si="24"/>
        <v>9.10012035427361</v>
      </c>
      <c r="AE51" s="51">
        <f t="shared" si="25"/>
        <v>-14.319320758630772</v>
      </c>
      <c r="AF51" s="51">
        <f t="shared" si="26"/>
        <v>-0.49905086797437104</v>
      </c>
      <c r="AG51" s="51">
        <f t="shared" si="27"/>
        <v>2.681958437938925</v>
      </c>
      <c r="AH51" s="51">
        <f t="shared" si="28"/>
        <v>22.488259876782557</v>
      </c>
      <c r="AI51" s="51">
        <f t="shared" si="29"/>
        <v>-4.0431574967244917</v>
      </c>
      <c r="AJ51" s="51">
        <f t="shared" si="30"/>
        <v>20.034822451317289</v>
      </c>
      <c r="AK51" s="51">
        <f t="shared" si="31"/>
        <v>-3.2579320243075638</v>
      </c>
      <c r="AL51" s="51">
        <f t="shared" si="32"/>
        <v>6.0937259559423973</v>
      </c>
      <c r="AM51" s="51">
        <f t="shared" si="33"/>
        <v>4.1854324339401616</v>
      </c>
      <c r="AN51" s="51">
        <f t="shared" si="34"/>
        <v>-4.2132655574554034</v>
      </c>
      <c r="AO51" s="51">
        <f t="shared" si="33"/>
        <v>19.209125872041</v>
      </c>
      <c r="AQ51" s="97">
        <f t="shared" si="17"/>
        <v>5.9110837110140118</v>
      </c>
    </row>
    <row r="52" spans="1:43">
      <c r="A52" s="25">
        <v>48</v>
      </c>
      <c r="B52" s="117" t="s">
        <v>279</v>
      </c>
      <c r="C52" s="32"/>
      <c r="D52" s="33">
        <v>41.866999999999997</v>
      </c>
      <c r="E52" s="33">
        <v>70.290000000000006</v>
      </c>
      <c r="F52" s="33">
        <v>56.988999999999997</v>
      </c>
      <c r="G52" s="33">
        <v>27.899000000000001</v>
      </c>
      <c r="H52" s="33">
        <v>11.420999999999999</v>
      </c>
      <c r="I52" s="33">
        <v>22.92</v>
      </c>
      <c r="J52" s="33">
        <v>34.982999999999997</v>
      </c>
      <c r="K52" s="33">
        <v>75.019000000000005</v>
      </c>
      <c r="L52" s="33">
        <v>58.677</v>
      </c>
      <c r="M52" s="33">
        <v>35.493000000000002</v>
      </c>
      <c r="N52" s="33">
        <v>100.18</v>
      </c>
      <c r="O52" s="33">
        <v>193.73500000000001</v>
      </c>
      <c r="P52" s="33">
        <v>281.73700000000002</v>
      </c>
      <c r="Q52" s="33">
        <v>190.33600000000001</v>
      </c>
      <c r="R52" s="33">
        <v>197.941</v>
      </c>
      <c r="S52" s="33">
        <v>212.702</v>
      </c>
      <c r="T52" s="33">
        <v>238.89400000000001</v>
      </c>
      <c r="U52" s="33">
        <v>249.41</v>
      </c>
      <c r="V52" s="33">
        <v>253.97800000000001</v>
      </c>
      <c r="W52" s="33"/>
      <c r="X52" s="51">
        <f t="shared" si="18"/>
        <v>67.888790694341637</v>
      </c>
      <c r="Y52" s="51">
        <f t="shared" si="19"/>
        <v>-18.923033148385272</v>
      </c>
      <c r="Z52" s="51">
        <f t="shared" si="20"/>
        <v>-51.044938496902901</v>
      </c>
      <c r="AA52" s="51">
        <f t="shared" si="21"/>
        <v>-59.063048854797671</v>
      </c>
      <c r="AB52" s="51">
        <f t="shared" si="22"/>
        <v>100.68295245600214</v>
      </c>
      <c r="AC52" s="51">
        <f t="shared" si="23"/>
        <v>52.630890052355994</v>
      </c>
      <c r="AD52" s="51">
        <f t="shared" si="24"/>
        <v>114.4441585913158</v>
      </c>
      <c r="AE52" s="51">
        <f t="shared" si="25"/>
        <v>-21.783814766925712</v>
      </c>
      <c r="AF52" s="51">
        <f t="shared" si="26"/>
        <v>-39.511222455135744</v>
      </c>
      <c r="AG52" s="51">
        <f t="shared" si="27"/>
        <v>182.25283858789058</v>
      </c>
      <c r="AH52" s="51">
        <f t="shared" si="28"/>
        <v>93.386903573567579</v>
      </c>
      <c r="AI52" s="51">
        <f t="shared" si="29"/>
        <v>45.423903786099572</v>
      </c>
      <c r="AJ52" s="51">
        <f t="shared" si="30"/>
        <v>-32.44195828024008</v>
      </c>
      <c r="AK52" s="51">
        <f t="shared" si="31"/>
        <v>3.9955657363819785</v>
      </c>
      <c r="AL52" s="51">
        <f t="shared" si="32"/>
        <v>7.4572726216397767</v>
      </c>
      <c r="AM52" s="51">
        <f t="shared" si="33"/>
        <v>12.313941570836207</v>
      </c>
      <c r="AN52" s="51">
        <f t="shared" si="34"/>
        <v>4.4019523303222341</v>
      </c>
      <c r="AO52" s="51">
        <f t="shared" si="33"/>
        <v>1.831522392847118</v>
      </c>
      <c r="AQ52" s="97">
        <f t="shared" si="17"/>
        <v>25.774593132845176</v>
      </c>
    </row>
    <row r="53" spans="1:43">
      <c r="A53" s="25">
        <v>49</v>
      </c>
      <c r="B53" s="117" t="s">
        <v>463</v>
      </c>
      <c r="C53" s="32"/>
      <c r="D53" s="33">
        <v>239.393</v>
      </c>
      <c r="E53" s="33">
        <v>189.95599999999999</v>
      </c>
      <c r="F53" s="33">
        <v>152.38800000000001</v>
      </c>
      <c r="G53" s="33">
        <v>167.67099999999999</v>
      </c>
      <c r="H53" s="33">
        <v>147.69</v>
      </c>
      <c r="I53" s="33">
        <v>157.68100000000001</v>
      </c>
      <c r="J53" s="33">
        <v>142.62100000000001</v>
      </c>
      <c r="K53" s="33">
        <v>143.607</v>
      </c>
      <c r="L53" s="33">
        <v>127.342</v>
      </c>
      <c r="M53" s="33">
        <v>103.96299999999999</v>
      </c>
      <c r="N53" s="33">
        <v>92.147999999999996</v>
      </c>
      <c r="O53" s="33">
        <v>107.175</v>
      </c>
      <c r="P53" s="33">
        <v>107.67100000000001</v>
      </c>
      <c r="Q53" s="33">
        <v>140.83000000000001</v>
      </c>
      <c r="R53" s="33">
        <v>162.49700000000001</v>
      </c>
      <c r="S53" s="33">
        <v>172.89400000000001</v>
      </c>
      <c r="T53" s="33">
        <v>184.96100000000001</v>
      </c>
      <c r="U53" s="33">
        <v>215.24199999999999</v>
      </c>
      <c r="V53" s="33">
        <v>229.26499999999999</v>
      </c>
      <c r="W53" s="33"/>
      <c r="X53" s="51">
        <f t="shared" si="18"/>
        <v>-20.650979769667455</v>
      </c>
      <c r="Y53" s="51">
        <f t="shared" si="19"/>
        <v>-19.777211564783414</v>
      </c>
      <c r="Z53" s="51">
        <f t="shared" si="20"/>
        <v>10.029004908522964</v>
      </c>
      <c r="AA53" s="51">
        <f t="shared" si="21"/>
        <v>-11.916789426913422</v>
      </c>
      <c r="AB53" s="51">
        <f t="shared" si="22"/>
        <v>6.7648452840409101</v>
      </c>
      <c r="AC53" s="51">
        <f t="shared" si="23"/>
        <v>-9.5509287739169562</v>
      </c>
      <c r="AD53" s="51">
        <f t="shared" si="24"/>
        <v>0.69134278963125517</v>
      </c>
      <c r="AE53" s="51">
        <f t="shared" si="25"/>
        <v>-11.326049565828967</v>
      </c>
      <c r="AF53" s="51">
        <f t="shared" si="26"/>
        <v>-18.359221623659128</v>
      </c>
      <c r="AG53" s="51">
        <f t="shared" si="27"/>
        <v>-11.36462010522974</v>
      </c>
      <c r="AH53" s="51">
        <f t="shared" si="28"/>
        <v>16.307461909102749</v>
      </c>
      <c r="AI53" s="51">
        <f t="shared" si="29"/>
        <v>0.46279449498485281</v>
      </c>
      <c r="AJ53" s="51">
        <f t="shared" si="30"/>
        <v>30.796593325965205</v>
      </c>
      <c r="AK53" s="51">
        <f t="shared" si="31"/>
        <v>15.385216218135334</v>
      </c>
      <c r="AL53" s="51">
        <f t="shared" si="32"/>
        <v>6.3982719680978573</v>
      </c>
      <c r="AM53" s="51">
        <f t="shared" si="33"/>
        <v>6.9794209168623667</v>
      </c>
      <c r="AN53" s="51">
        <f t="shared" si="34"/>
        <v>16.371559409821511</v>
      </c>
      <c r="AO53" s="51">
        <f t="shared" si="33"/>
        <v>6.5149924271285409</v>
      </c>
      <c r="AQ53" s="97">
        <f t="shared" si="17"/>
        <v>0.76420571234969159</v>
      </c>
    </row>
    <row r="54" spans="1:43">
      <c r="A54" s="25">
        <v>50</v>
      </c>
      <c r="B54" s="117" t="s">
        <v>465</v>
      </c>
      <c r="C54" s="32"/>
      <c r="D54" s="33">
        <v>34.158999999999999</v>
      </c>
      <c r="E54" s="33">
        <v>40.249000000000002</v>
      </c>
      <c r="F54" s="33">
        <v>31.605</v>
      </c>
      <c r="G54" s="33">
        <v>32.872</v>
      </c>
      <c r="H54" s="33">
        <v>39.695</v>
      </c>
      <c r="I54" s="33">
        <v>43.188000000000002</v>
      </c>
      <c r="J54" s="33">
        <v>42.887</v>
      </c>
      <c r="K54" s="33">
        <v>53.665999999999997</v>
      </c>
      <c r="L54" s="33">
        <v>54.798000000000002</v>
      </c>
      <c r="M54" s="33">
        <v>52.7</v>
      </c>
      <c r="N54" s="33">
        <v>46.314</v>
      </c>
      <c r="O54" s="33">
        <v>64.465000000000003</v>
      </c>
      <c r="P54" s="33">
        <v>80.855000000000004</v>
      </c>
      <c r="Q54" s="33">
        <v>115.71299999999999</v>
      </c>
      <c r="R54" s="33">
        <v>122.09099999999999</v>
      </c>
      <c r="S54" s="33">
        <v>162.76</v>
      </c>
      <c r="T54" s="33">
        <v>216.816</v>
      </c>
      <c r="U54" s="33">
        <v>208.874</v>
      </c>
      <c r="V54" s="33">
        <v>227.46</v>
      </c>
      <c r="W54" s="33"/>
      <c r="X54" s="51">
        <f t="shared" si="18"/>
        <v>17.828390760853672</v>
      </c>
      <c r="Y54" s="51">
        <f t="shared" si="19"/>
        <v>-21.476309970434048</v>
      </c>
      <c r="Z54" s="51">
        <f t="shared" si="20"/>
        <v>4.0088593576965703</v>
      </c>
      <c r="AA54" s="51">
        <f t="shared" si="21"/>
        <v>20.756266731564853</v>
      </c>
      <c r="AB54" s="51">
        <f t="shared" si="22"/>
        <v>8.7995969265650675</v>
      </c>
      <c r="AC54" s="51">
        <f t="shared" si="23"/>
        <v>-0.6969528572751682</v>
      </c>
      <c r="AD54" s="51">
        <f t="shared" si="24"/>
        <v>25.133490335066554</v>
      </c>
      <c r="AE54" s="51">
        <f t="shared" si="25"/>
        <v>2.109342973204642</v>
      </c>
      <c r="AF54" s="51">
        <f t="shared" si="26"/>
        <v>-3.8286068834628928</v>
      </c>
      <c r="AG54" s="51">
        <f t="shared" si="27"/>
        <v>-12.117647058823533</v>
      </c>
      <c r="AH54" s="51">
        <f t="shared" si="28"/>
        <v>39.191173295331879</v>
      </c>
      <c r="AI54" s="51">
        <f t="shared" si="29"/>
        <v>25.424649034359724</v>
      </c>
      <c r="AJ54" s="51">
        <f t="shared" si="30"/>
        <v>43.111743244078895</v>
      </c>
      <c r="AK54" s="51">
        <f t="shared" si="31"/>
        <v>5.5119130953306783</v>
      </c>
      <c r="AL54" s="51">
        <f t="shared" si="32"/>
        <v>33.310399619955611</v>
      </c>
      <c r="AM54" s="51">
        <f t="shared" si="33"/>
        <v>33.212091422954046</v>
      </c>
      <c r="AN54" s="51">
        <f t="shared" si="34"/>
        <v>-3.6630137997195833</v>
      </c>
      <c r="AO54" s="51">
        <f t="shared" si="33"/>
        <v>8.8981874239972392</v>
      </c>
      <c r="AQ54" s="97">
        <f t="shared" si="17"/>
        <v>12.528531869513564</v>
      </c>
    </row>
    <row r="55" spans="1:43">
      <c r="A55" s="25">
        <v>51</v>
      </c>
      <c r="B55" s="117" t="s">
        <v>280</v>
      </c>
      <c r="C55" s="32"/>
      <c r="D55" s="33">
        <v>67.929000000000002</v>
      </c>
      <c r="E55" s="33">
        <v>62.387</v>
      </c>
      <c r="F55" s="33">
        <v>57.231999999999999</v>
      </c>
      <c r="G55" s="33">
        <v>71.055999999999997</v>
      </c>
      <c r="H55" s="33">
        <v>91.287999999999997</v>
      </c>
      <c r="I55" s="33">
        <v>90.278999999999996</v>
      </c>
      <c r="J55" s="33">
        <v>88.102000000000004</v>
      </c>
      <c r="K55" s="33">
        <v>102.28</v>
      </c>
      <c r="L55" s="33">
        <v>118.38200000000001</v>
      </c>
      <c r="M55" s="33">
        <v>139.60599999999999</v>
      </c>
      <c r="N55" s="33">
        <v>115.56100000000001</v>
      </c>
      <c r="O55" s="33">
        <v>163.62799999999999</v>
      </c>
      <c r="P55" s="33">
        <v>191.102</v>
      </c>
      <c r="Q55" s="33">
        <v>146.374</v>
      </c>
      <c r="R55" s="33">
        <v>166.12899999999999</v>
      </c>
      <c r="S55" s="33">
        <v>210.05500000000001</v>
      </c>
      <c r="T55" s="33">
        <v>239.07599999999999</v>
      </c>
      <c r="U55" s="33">
        <v>200.577</v>
      </c>
      <c r="V55" s="33">
        <v>202.35499999999999</v>
      </c>
      <c r="W55" s="33"/>
      <c r="X55" s="51">
        <f t="shared" si="18"/>
        <v>-8.1585184530907249</v>
      </c>
      <c r="Y55" s="51">
        <f t="shared" si="19"/>
        <v>-8.2629393944251177</v>
      </c>
      <c r="Z55" s="51">
        <f t="shared" si="20"/>
        <v>24.15431926195135</v>
      </c>
      <c r="AA55" s="51">
        <f t="shared" si="21"/>
        <v>28.47331682053591</v>
      </c>
      <c r="AB55" s="51">
        <f t="shared" si="22"/>
        <v>-1.1052931381999809</v>
      </c>
      <c r="AC55" s="51">
        <f t="shared" si="23"/>
        <v>-2.4114135070171239</v>
      </c>
      <c r="AD55" s="51">
        <f t="shared" si="24"/>
        <v>16.092710721663515</v>
      </c>
      <c r="AE55" s="51">
        <f t="shared" si="25"/>
        <v>15.743058271411826</v>
      </c>
      <c r="AF55" s="51">
        <f t="shared" si="26"/>
        <v>17.928401277221194</v>
      </c>
      <c r="AG55" s="51">
        <f t="shared" si="27"/>
        <v>-17.223471770554266</v>
      </c>
      <c r="AH55" s="51">
        <f t="shared" si="28"/>
        <v>41.594482567648242</v>
      </c>
      <c r="AI55" s="51">
        <f t="shared" si="29"/>
        <v>16.790524849047863</v>
      </c>
      <c r="AJ55" s="51">
        <f t="shared" si="30"/>
        <v>-23.405301880671058</v>
      </c>
      <c r="AK55" s="51">
        <f t="shared" si="31"/>
        <v>13.496249333898103</v>
      </c>
      <c r="AL55" s="51">
        <f t="shared" si="32"/>
        <v>26.440898338038533</v>
      </c>
      <c r="AM55" s="51">
        <f t="shared" si="33"/>
        <v>13.815905358120496</v>
      </c>
      <c r="AN55" s="51">
        <f t="shared" si="34"/>
        <v>-16.103247502886109</v>
      </c>
      <c r="AO55" s="51">
        <f t="shared" si="33"/>
        <v>0.88644261306132233</v>
      </c>
      <c r="AQ55" s="97">
        <f t="shared" si="17"/>
        <v>7.7081179869863297</v>
      </c>
    </row>
    <row r="56" spans="1:43">
      <c r="A56" s="25">
        <v>52</v>
      </c>
      <c r="B56" s="117" t="s">
        <v>274</v>
      </c>
      <c r="C56" s="32"/>
      <c r="D56" s="33">
        <v>122.197</v>
      </c>
      <c r="E56" s="33">
        <v>182.80600000000001</v>
      </c>
      <c r="F56" s="33">
        <v>100.616</v>
      </c>
      <c r="G56" s="33">
        <v>76.290999999999997</v>
      </c>
      <c r="H56" s="33">
        <v>109.07299999999999</v>
      </c>
      <c r="I56" s="33">
        <v>100.212</v>
      </c>
      <c r="J56" s="33">
        <v>150.101</v>
      </c>
      <c r="K56" s="33">
        <v>145.69</v>
      </c>
      <c r="L56" s="33">
        <v>182.19300000000001</v>
      </c>
      <c r="M56" s="33">
        <v>237.72399999999999</v>
      </c>
      <c r="N56" s="33">
        <v>198.94300000000001</v>
      </c>
      <c r="O56" s="33">
        <v>216.88900000000001</v>
      </c>
      <c r="P56" s="33">
        <v>357.00599999999997</v>
      </c>
      <c r="Q56" s="33">
        <v>349.53100000000001</v>
      </c>
      <c r="R56" s="33">
        <v>212.95699999999999</v>
      </c>
      <c r="S56" s="33">
        <v>191.096</v>
      </c>
      <c r="T56" s="33">
        <v>223.881</v>
      </c>
      <c r="U56" s="33">
        <v>210.542</v>
      </c>
      <c r="V56" s="33">
        <v>188.62200000000001</v>
      </c>
      <c r="W56" s="33"/>
      <c r="X56" s="51">
        <f t="shared" si="18"/>
        <v>49.599417334304441</v>
      </c>
      <c r="Y56" s="51">
        <f t="shared" si="19"/>
        <v>-44.960231064625887</v>
      </c>
      <c r="Z56" s="51">
        <f t="shared" si="20"/>
        <v>-24.17607537568578</v>
      </c>
      <c r="AA56" s="51">
        <f t="shared" si="21"/>
        <v>42.969681875974871</v>
      </c>
      <c r="AB56" s="51">
        <f t="shared" si="22"/>
        <v>-8.1239170097090803</v>
      </c>
      <c r="AC56" s="51">
        <f t="shared" si="23"/>
        <v>49.783459066778434</v>
      </c>
      <c r="AD56" s="51">
        <f t="shared" si="24"/>
        <v>-2.9386879501135943</v>
      </c>
      <c r="AE56" s="51">
        <f t="shared" si="25"/>
        <v>25.055254307090415</v>
      </c>
      <c r="AF56" s="51">
        <f t="shared" si="26"/>
        <v>30.479217093960777</v>
      </c>
      <c r="AG56" s="51">
        <f t="shared" si="27"/>
        <v>-16.313455940502418</v>
      </c>
      <c r="AH56" s="51">
        <f t="shared" si="28"/>
        <v>9.0206742634824977</v>
      </c>
      <c r="AI56" s="51">
        <f t="shared" si="29"/>
        <v>64.603091904153715</v>
      </c>
      <c r="AJ56" s="51">
        <f t="shared" si="30"/>
        <v>-2.0938023450586152</v>
      </c>
      <c r="AK56" s="51">
        <f t="shared" si="31"/>
        <v>-39.073501348950458</v>
      </c>
      <c r="AL56" s="51">
        <f t="shared" si="32"/>
        <v>-10.265452650065498</v>
      </c>
      <c r="AM56" s="51">
        <f t="shared" si="33"/>
        <v>17.156298404990157</v>
      </c>
      <c r="AN56" s="51">
        <f t="shared" si="34"/>
        <v>-5.9580759421299696</v>
      </c>
      <c r="AO56" s="51">
        <f t="shared" si="33"/>
        <v>-10.411224363784887</v>
      </c>
      <c r="AQ56" s="97">
        <f t="shared" si="17"/>
        <v>6.9084816811171752</v>
      </c>
    </row>
    <row r="57" spans="1:43">
      <c r="A57" s="25">
        <v>53</v>
      </c>
      <c r="B57" s="117" t="s">
        <v>470</v>
      </c>
      <c r="C57" s="32"/>
      <c r="D57" s="33">
        <v>23.742000000000001</v>
      </c>
      <c r="E57" s="33">
        <v>22.289000000000001</v>
      </c>
      <c r="F57" s="33">
        <v>21.015999999999998</v>
      </c>
      <c r="G57" s="33">
        <v>17.562999999999999</v>
      </c>
      <c r="H57" s="33">
        <v>25.248999999999999</v>
      </c>
      <c r="I57" s="33">
        <v>33.292000000000002</v>
      </c>
      <c r="J57" s="33">
        <v>47.783000000000001</v>
      </c>
      <c r="K57" s="33">
        <v>53.2</v>
      </c>
      <c r="L57" s="33">
        <v>69.480999999999995</v>
      </c>
      <c r="M57" s="33">
        <v>116.97799999999999</v>
      </c>
      <c r="N57" s="33">
        <v>82.281999999999996</v>
      </c>
      <c r="O57" s="33">
        <v>99.534999999999997</v>
      </c>
      <c r="P57" s="33">
        <v>118.53100000000001</v>
      </c>
      <c r="Q57" s="33">
        <v>96.781999999999996</v>
      </c>
      <c r="R57" s="33">
        <v>103.494</v>
      </c>
      <c r="S57" s="33">
        <v>110.264</v>
      </c>
      <c r="T57" s="33">
        <v>147.74</v>
      </c>
      <c r="U57" s="33">
        <v>132.798</v>
      </c>
      <c r="V57" s="33">
        <v>167.92</v>
      </c>
      <c r="W57" s="33"/>
      <c r="X57" s="51">
        <f t="shared" si="18"/>
        <v>-6.1199561957712039</v>
      </c>
      <c r="Y57" s="51">
        <f t="shared" si="19"/>
        <v>-5.7113374310198033</v>
      </c>
      <c r="Z57" s="51">
        <f t="shared" si="20"/>
        <v>-16.430338789493714</v>
      </c>
      <c r="AA57" s="51">
        <f t="shared" si="21"/>
        <v>43.762455161418899</v>
      </c>
      <c r="AB57" s="51">
        <f t="shared" si="22"/>
        <v>31.854726919878029</v>
      </c>
      <c r="AC57" s="51">
        <f t="shared" si="23"/>
        <v>43.526973447074369</v>
      </c>
      <c r="AD57" s="51">
        <f t="shared" si="24"/>
        <v>11.33666785258356</v>
      </c>
      <c r="AE57" s="51">
        <f t="shared" si="25"/>
        <v>30.603383458646594</v>
      </c>
      <c r="AF57" s="51">
        <f t="shared" si="26"/>
        <v>68.359695456311798</v>
      </c>
      <c r="AG57" s="51">
        <f t="shared" si="27"/>
        <v>-29.660278000991635</v>
      </c>
      <c r="AH57" s="51">
        <f t="shared" si="28"/>
        <v>20.968133978269844</v>
      </c>
      <c r="AI57" s="51">
        <f t="shared" si="29"/>
        <v>19.084744059878457</v>
      </c>
      <c r="AJ57" s="51">
        <f t="shared" si="30"/>
        <v>-18.348786393432949</v>
      </c>
      <c r="AK57" s="51">
        <f t="shared" si="31"/>
        <v>6.9351738959724019</v>
      </c>
      <c r="AL57" s="51">
        <f t="shared" si="32"/>
        <v>6.5414420159622733</v>
      </c>
      <c r="AM57" s="51">
        <f t="shared" si="33"/>
        <v>33.987520859029253</v>
      </c>
      <c r="AN57" s="51">
        <f t="shared" si="34"/>
        <v>-10.113713280086644</v>
      </c>
      <c r="AO57" s="51">
        <f t="shared" si="33"/>
        <v>26.447687465172653</v>
      </c>
      <c r="AQ57" s="97">
        <f t="shared" si="17"/>
        <v>14.279121915522341</v>
      </c>
    </row>
    <row r="58" spans="1:43">
      <c r="A58" s="25">
        <v>54</v>
      </c>
      <c r="B58" s="117" t="s">
        <v>467</v>
      </c>
      <c r="C58" s="32"/>
      <c r="D58" s="33">
        <v>79.796999999999997</v>
      </c>
      <c r="E58" s="33">
        <v>72.481999999999999</v>
      </c>
      <c r="F58" s="33">
        <v>70.363</v>
      </c>
      <c r="G58" s="33">
        <v>89.733000000000004</v>
      </c>
      <c r="H58" s="33">
        <v>85.236000000000004</v>
      </c>
      <c r="I58" s="33">
        <v>91.781000000000006</v>
      </c>
      <c r="J58" s="33">
        <v>104.026</v>
      </c>
      <c r="K58" s="33">
        <v>106.916</v>
      </c>
      <c r="L58" s="33">
        <v>109.69799999999999</v>
      </c>
      <c r="M58" s="33">
        <v>108.94</v>
      </c>
      <c r="N58" s="33">
        <v>94.497</v>
      </c>
      <c r="O58" s="33">
        <v>105.578</v>
      </c>
      <c r="P58" s="33">
        <v>119.983</v>
      </c>
      <c r="Q58" s="33">
        <v>116.09</v>
      </c>
      <c r="R58" s="33">
        <v>127.535</v>
      </c>
      <c r="S58" s="33">
        <v>140.001</v>
      </c>
      <c r="T58" s="33">
        <v>151.36799999999999</v>
      </c>
      <c r="U58" s="33">
        <v>144.53299999999999</v>
      </c>
      <c r="V58" s="33">
        <v>160.36600000000001</v>
      </c>
      <c r="W58" s="33"/>
      <c r="X58" s="51">
        <f t="shared" si="18"/>
        <v>-9.1670112911512938</v>
      </c>
      <c r="Y58" s="51">
        <f t="shared" si="19"/>
        <v>-2.9234844513120528</v>
      </c>
      <c r="Z58" s="51">
        <f t="shared" si="20"/>
        <v>27.528672739934358</v>
      </c>
      <c r="AA58" s="51">
        <f t="shared" si="21"/>
        <v>-5.0115342181806017</v>
      </c>
      <c r="AB58" s="51">
        <f t="shared" si="22"/>
        <v>7.6786803697967976</v>
      </c>
      <c r="AC58" s="51">
        <f t="shared" si="23"/>
        <v>13.341541277606472</v>
      </c>
      <c r="AD58" s="51">
        <f t="shared" si="24"/>
        <v>2.7781516159421704</v>
      </c>
      <c r="AE58" s="51">
        <f t="shared" si="25"/>
        <v>2.6020427251300049</v>
      </c>
      <c r="AF58" s="51">
        <f t="shared" si="26"/>
        <v>-0.69098798519571236</v>
      </c>
      <c r="AG58" s="51">
        <f t="shared" si="27"/>
        <v>-13.257756563245826</v>
      </c>
      <c r="AH58" s="51">
        <f t="shared" si="28"/>
        <v>11.726298189360506</v>
      </c>
      <c r="AI58" s="51">
        <f t="shared" si="29"/>
        <v>13.643940972551105</v>
      </c>
      <c r="AJ58" s="51">
        <f t="shared" si="30"/>
        <v>-3.244626322062294</v>
      </c>
      <c r="AK58" s="51">
        <f t="shared" si="31"/>
        <v>9.8587302954604041</v>
      </c>
      <c r="AL58" s="51">
        <f t="shared" si="32"/>
        <v>9.7745716862037924</v>
      </c>
      <c r="AM58" s="51">
        <f t="shared" si="33"/>
        <v>8.1192277198020015</v>
      </c>
      <c r="AN58" s="51">
        <f t="shared" si="34"/>
        <v>-4.5154854394588106</v>
      </c>
      <c r="AO58" s="51">
        <f t="shared" si="33"/>
        <v>10.954591684943949</v>
      </c>
      <c r="AQ58" s="97">
        <f t="shared" si="17"/>
        <v>4.3997535003402763</v>
      </c>
    </row>
    <row r="59" spans="1:43">
      <c r="A59" s="25">
        <v>55</v>
      </c>
      <c r="B59" s="117" t="s">
        <v>471</v>
      </c>
      <c r="C59" s="32"/>
      <c r="D59" s="33">
        <v>34.723999999999997</v>
      </c>
      <c r="E59" s="33">
        <v>34.045999999999999</v>
      </c>
      <c r="F59" s="33">
        <v>38.628999999999998</v>
      </c>
      <c r="G59" s="33">
        <v>38.113</v>
      </c>
      <c r="H59" s="33">
        <v>40.17</v>
      </c>
      <c r="I59" s="33">
        <v>49.243000000000002</v>
      </c>
      <c r="J59" s="33">
        <v>52.021999999999998</v>
      </c>
      <c r="K59" s="33">
        <v>56.292000000000002</v>
      </c>
      <c r="L59" s="33">
        <v>50.698</v>
      </c>
      <c r="M59" s="33">
        <v>63.692999999999998</v>
      </c>
      <c r="N59" s="33">
        <v>57.47</v>
      </c>
      <c r="O59" s="33">
        <v>75.849999999999994</v>
      </c>
      <c r="P59" s="33">
        <v>90.147999999999996</v>
      </c>
      <c r="Q59" s="33">
        <v>101.721</v>
      </c>
      <c r="R59" s="33">
        <v>84.180999999999997</v>
      </c>
      <c r="S59" s="33">
        <v>109.97199999999999</v>
      </c>
      <c r="T59" s="33">
        <v>132.911</v>
      </c>
      <c r="U59" s="33">
        <v>122.395</v>
      </c>
      <c r="V59" s="33">
        <v>157.65600000000001</v>
      </c>
      <c r="W59" s="33"/>
      <c r="X59" s="51">
        <f t="shared" si="18"/>
        <v>-1.9525400299504558</v>
      </c>
      <c r="Y59" s="51">
        <f t="shared" si="19"/>
        <v>13.461199553545189</v>
      </c>
      <c r="Z59" s="51">
        <f t="shared" si="20"/>
        <v>-1.3357839964793228</v>
      </c>
      <c r="AA59" s="51">
        <f t="shared" si="21"/>
        <v>5.3971085981161293</v>
      </c>
      <c r="AB59" s="51">
        <f t="shared" si="22"/>
        <v>22.586507343788888</v>
      </c>
      <c r="AC59" s="51">
        <f t="shared" si="23"/>
        <v>5.6434417074507914</v>
      </c>
      <c r="AD59" s="51">
        <f t="shared" si="24"/>
        <v>8.2080658183076416</v>
      </c>
      <c r="AE59" s="51">
        <f t="shared" si="25"/>
        <v>-9.9374689121011883</v>
      </c>
      <c r="AF59" s="51">
        <f t="shared" si="26"/>
        <v>25.632174839244136</v>
      </c>
      <c r="AG59" s="51">
        <f t="shared" si="27"/>
        <v>-9.7703044290581413</v>
      </c>
      <c r="AH59" s="51">
        <f t="shared" si="28"/>
        <v>31.981903601879225</v>
      </c>
      <c r="AI59" s="51">
        <f t="shared" si="29"/>
        <v>18.850362557679645</v>
      </c>
      <c r="AJ59" s="51">
        <f t="shared" si="30"/>
        <v>12.837777876381073</v>
      </c>
      <c r="AK59" s="51">
        <f t="shared" si="31"/>
        <v>-17.243243774638472</v>
      </c>
      <c r="AL59" s="51">
        <f t="shared" si="32"/>
        <v>30.63755479264918</v>
      </c>
      <c r="AM59" s="51">
        <f t="shared" si="33"/>
        <v>20.858945913505256</v>
      </c>
      <c r="AN59" s="51">
        <f t="shared" si="34"/>
        <v>-7.9120614546576373</v>
      </c>
      <c r="AO59" s="51">
        <f t="shared" si="33"/>
        <v>28.809183381674085</v>
      </c>
      <c r="AQ59" s="97">
        <f t="shared" si="17"/>
        <v>9.8196012992964441</v>
      </c>
    </row>
    <row r="60" spans="1:43">
      <c r="A60" s="25">
        <v>56</v>
      </c>
      <c r="B60" s="117" t="s">
        <v>278</v>
      </c>
      <c r="C60" s="32"/>
      <c r="D60" s="33">
        <v>76.875</v>
      </c>
      <c r="E60" s="33">
        <v>68.825999999999993</v>
      </c>
      <c r="F60" s="33">
        <v>66.429000000000002</v>
      </c>
      <c r="G60" s="33">
        <v>77.393000000000001</v>
      </c>
      <c r="H60" s="33">
        <v>79.814999999999998</v>
      </c>
      <c r="I60" s="33">
        <v>76.393000000000001</v>
      </c>
      <c r="J60" s="33">
        <v>90.281000000000006</v>
      </c>
      <c r="K60" s="33">
        <v>95.302000000000007</v>
      </c>
      <c r="L60" s="33">
        <v>100.001</v>
      </c>
      <c r="M60" s="33">
        <v>108.819</v>
      </c>
      <c r="N60" s="33">
        <v>104.021</v>
      </c>
      <c r="O60" s="33">
        <v>121.98099999999999</v>
      </c>
      <c r="P60" s="33">
        <v>121.652</v>
      </c>
      <c r="Q60" s="33">
        <v>107.357</v>
      </c>
      <c r="R60" s="33">
        <v>92.855000000000004</v>
      </c>
      <c r="S60" s="33">
        <v>101.253</v>
      </c>
      <c r="T60" s="33">
        <v>118.733</v>
      </c>
      <c r="U60" s="33">
        <v>121.58799999999999</v>
      </c>
      <c r="V60" s="33">
        <v>143.28100000000001</v>
      </c>
      <c r="W60" s="33"/>
      <c r="X60" s="51">
        <f t="shared" si="18"/>
        <v>-10.470243902439035</v>
      </c>
      <c r="Y60" s="51">
        <f t="shared" si="19"/>
        <v>-3.4826954929822906</v>
      </c>
      <c r="Z60" s="51">
        <f t="shared" si="20"/>
        <v>16.50483975372201</v>
      </c>
      <c r="AA60" s="51">
        <f t="shared" si="21"/>
        <v>3.1294819944956309</v>
      </c>
      <c r="AB60" s="51">
        <f t="shared" si="22"/>
        <v>-4.2874146463697249</v>
      </c>
      <c r="AC60" s="51">
        <f t="shared" si="23"/>
        <v>18.179676148338196</v>
      </c>
      <c r="AD60" s="51">
        <f t="shared" si="24"/>
        <v>5.561524573276766</v>
      </c>
      <c r="AE60" s="51">
        <f t="shared" si="25"/>
        <v>4.9306415395269809</v>
      </c>
      <c r="AF60" s="51">
        <f t="shared" si="26"/>
        <v>8.8179118208817862</v>
      </c>
      <c r="AG60" s="51">
        <f t="shared" si="27"/>
        <v>-4.4091564892160378</v>
      </c>
      <c r="AH60" s="51">
        <f t="shared" si="28"/>
        <v>17.26574441699271</v>
      </c>
      <c r="AI60" s="51">
        <f t="shared" si="29"/>
        <v>-0.26971413580803016</v>
      </c>
      <c r="AJ60" s="51">
        <f t="shared" si="30"/>
        <v>-11.750731595041596</v>
      </c>
      <c r="AK60" s="51">
        <f t="shared" si="31"/>
        <v>-13.508201607720027</v>
      </c>
      <c r="AL60" s="51">
        <f t="shared" si="32"/>
        <v>9.04420871250875</v>
      </c>
      <c r="AM60" s="51">
        <f t="shared" si="33"/>
        <v>17.263686014241554</v>
      </c>
      <c r="AN60" s="51">
        <f t="shared" si="34"/>
        <v>2.4045547573126269</v>
      </c>
      <c r="AO60" s="51">
        <f t="shared" si="33"/>
        <v>17.841398822252195</v>
      </c>
      <c r="AQ60" s="97">
        <f t="shared" si="17"/>
        <v>4.0425283713318025</v>
      </c>
    </row>
    <row r="61" spans="1:43">
      <c r="A61" s="25">
        <v>57</v>
      </c>
      <c r="B61" s="117" t="s">
        <v>466</v>
      </c>
      <c r="C61" s="32"/>
      <c r="D61" s="33">
        <v>1.155</v>
      </c>
      <c r="E61" s="33">
        <v>1.571</v>
      </c>
      <c r="F61" s="33">
        <v>2.04</v>
      </c>
      <c r="G61" s="33">
        <v>2.6779999999999999</v>
      </c>
      <c r="H61" s="33">
        <v>2.782</v>
      </c>
      <c r="I61" s="33">
        <v>9.2970000000000006</v>
      </c>
      <c r="J61" s="33">
        <v>23.117999999999999</v>
      </c>
      <c r="K61" s="33">
        <v>15.428000000000001</v>
      </c>
      <c r="L61" s="33">
        <v>9.2579999999999991</v>
      </c>
      <c r="M61" s="33">
        <v>15.747</v>
      </c>
      <c r="N61" s="33">
        <v>31.177</v>
      </c>
      <c r="O61" s="33">
        <v>40.11</v>
      </c>
      <c r="P61" s="33">
        <v>117.164</v>
      </c>
      <c r="Q61" s="33">
        <v>141.96799999999999</v>
      </c>
      <c r="R61" s="33">
        <v>131.65600000000001</v>
      </c>
      <c r="S61" s="33">
        <v>145.607</v>
      </c>
      <c r="T61" s="33">
        <v>147.41200000000001</v>
      </c>
      <c r="U61" s="33">
        <v>166.82900000000001</v>
      </c>
      <c r="V61" s="33">
        <v>142.351</v>
      </c>
      <c r="W61" s="33"/>
      <c r="X61" s="51">
        <f t="shared" si="18"/>
        <v>36.017316017316013</v>
      </c>
      <c r="Y61" s="51">
        <f t="shared" si="19"/>
        <v>29.853596435391474</v>
      </c>
      <c r="Z61" s="51">
        <f t="shared" si="20"/>
        <v>31.274509803921568</v>
      </c>
      <c r="AA61" s="51">
        <f t="shared" si="21"/>
        <v>3.8834951456310662</v>
      </c>
      <c r="AB61" s="51">
        <f t="shared" si="22"/>
        <v>234.18404025880665</v>
      </c>
      <c r="AC61" s="51">
        <f t="shared" si="23"/>
        <v>148.66085834140043</v>
      </c>
      <c r="AD61" s="51">
        <f t="shared" si="24"/>
        <v>-33.264123194047926</v>
      </c>
      <c r="AE61" s="51">
        <f t="shared" si="25"/>
        <v>-39.992221934145725</v>
      </c>
      <c r="AF61" s="51">
        <f t="shared" si="26"/>
        <v>70.09073233959819</v>
      </c>
      <c r="AG61" s="51">
        <f t="shared" si="27"/>
        <v>97.986918143138382</v>
      </c>
      <c r="AH61" s="51">
        <f t="shared" si="28"/>
        <v>28.652532315488987</v>
      </c>
      <c r="AI61" s="51">
        <f t="shared" si="29"/>
        <v>192.10670655696833</v>
      </c>
      <c r="AJ61" s="51">
        <f t="shared" si="30"/>
        <v>21.170325355911366</v>
      </c>
      <c r="AK61" s="51">
        <f t="shared" si="31"/>
        <v>-7.2636087005522265</v>
      </c>
      <c r="AL61" s="51">
        <f t="shared" si="32"/>
        <v>10.596554657592506</v>
      </c>
      <c r="AM61" s="51">
        <f t="shared" si="33"/>
        <v>1.2396382042072274</v>
      </c>
      <c r="AN61" s="51">
        <f t="shared" si="34"/>
        <v>13.171926301793624</v>
      </c>
      <c r="AO61" s="51">
        <f t="shared" si="33"/>
        <v>-14.672508976257125</v>
      </c>
      <c r="AQ61" s="97">
        <f t="shared" si="17"/>
        <v>45.760927059564594</v>
      </c>
    </row>
    <row r="62" spans="1:43">
      <c r="A62" s="25">
        <v>58</v>
      </c>
      <c r="B62" s="117" t="s">
        <v>468</v>
      </c>
      <c r="C62" s="32"/>
      <c r="D62" s="33">
        <v>175.69499999999999</v>
      </c>
      <c r="E62" s="33">
        <v>143.4</v>
      </c>
      <c r="F62" s="33">
        <v>142.32900000000001</v>
      </c>
      <c r="G62" s="33">
        <v>136.86000000000001</v>
      </c>
      <c r="H62" s="33">
        <v>147.84</v>
      </c>
      <c r="I62" s="33">
        <v>139.61699999999999</v>
      </c>
      <c r="J62" s="33">
        <v>170.55</v>
      </c>
      <c r="K62" s="33">
        <v>160.22399999999999</v>
      </c>
      <c r="L62" s="33">
        <v>156.148</v>
      </c>
      <c r="M62" s="33">
        <v>154.321</v>
      </c>
      <c r="N62" s="33">
        <v>118.501</v>
      </c>
      <c r="O62" s="33">
        <v>141.52099999999999</v>
      </c>
      <c r="P62" s="33">
        <v>154.59</v>
      </c>
      <c r="Q62" s="33">
        <v>159.458</v>
      </c>
      <c r="R62" s="33">
        <v>144.92699999999999</v>
      </c>
      <c r="S62" s="33">
        <v>137.25200000000001</v>
      </c>
      <c r="T62" s="33">
        <v>136.00399999999999</v>
      </c>
      <c r="U62" s="33">
        <v>139.464</v>
      </c>
      <c r="V62" s="33">
        <v>133.846</v>
      </c>
      <c r="W62" s="33"/>
      <c r="X62" s="51">
        <f t="shared" si="18"/>
        <v>-18.381285750875087</v>
      </c>
      <c r="Y62" s="51">
        <f t="shared" si="19"/>
        <v>-0.74686192468619295</v>
      </c>
      <c r="Z62" s="51">
        <f t="shared" si="20"/>
        <v>-3.8425057437345811</v>
      </c>
      <c r="AA62" s="51">
        <f t="shared" si="21"/>
        <v>8.0227970188513797</v>
      </c>
      <c r="AB62" s="51">
        <f t="shared" si="22"/>
        <v>-5.5620941558441661</v>
      </c>
      <c r="AC62" s="51">
        <f t="shared" si="23"/>
        <v>22.155611422677769</v>
      </c>
      <c r="AD62" s="51">
        <f t="shared" si="24"/>
        <v>-6.0545294635004581</v>
      </c>
      <c r="AE62" s="51">
        <f t="shared" si="25"/>
        <v>-2.5439384861194236</v>
      </c>
      <c r="AF62" s="51">
        <f t="shared" si="26"/>
        <v>-1.1700438045956441</v>
      </c>
      <c r="AG62" s="51">
        <f t="shared" si="27"/>
        <v>-23.211358143091342</v>
      </c>
      <c r="AH62" s="51">
        <f t="shared" si="28"/>
        <v>19.425996405093613</v>
      </c>
      <c r="AI62" s="51">
        <f t="shared" si="29"/>
        <v>9.2346718861511903</v>
      </c>
      <c r="AJ62" s="51">
        <f t="shared" si="30"/>
        <v>3.148974707290253</v>
      </c>
      <c r="AK62" s="51">
        <f t="shared" si="31"/>
        <v>-9.112744421728614</v>
      </c>
      <c r="AL62" s="51">
        <f t="shared" si="32"/>
        <v>-5.2957695943474885</v>
      </c>
      <c r="AM62" s="51">
        <f t="shared" si="33"/>
        <v>-0.90927636755749885</v>
      </c>
      <c r="AN62" s="51">
        <f t="shared" si="34"/>
        <v>2.5440428222699429</v>
      </c>
      <c r="AO62" s="51">
        <f t="shared" si="33"/>
        <v>-4.0282796994206338</v>
      </c>
      <c r="AQ62" s="97">
        <f t="shared" si="17"/>
        <v>-0.90703296073149908</v>
      </c>
    </row>
    <row r="63" spans="1:43">
      <c r="A63" s="25">
        <v>59</v>
      </c>
      <c r="B63" s="117" t="s">
        <v>472</v>
      </c>
      <c r="C63" s="32"/>
      <c r="D63" s="33">
        <v>80.944999999999993</v>
      </c>
      <c r="E63" s="33">
        <v>91.13</v>
      </c>
      <c r="F63" s="33">
        <v>82.048000000000002</v>
      </c>
      <c r="G63" s="33">
        <v>98.248000000000005</v>
      </c>
      <c r="H63" s="33">
        <v>76.305000000000007</v>
      </c>
      <c r="I63" s="33">
        <v>67.956999999999994</v>
      </c>
      <c r="J63" s="33">
        <v>75.022000000000006</v>
      </c>
      <c r="K63" s="33">
        <v>79.676000000000002</v>
      </c>
      <c r="L63" s="33">
        <v>78.168000000000006</v>
      </c>
      <c r="M63" s="33">
        <v>81.263999999999996</v>
      </c>
      <c r="N63" s="33">
        <v>73.075000000000003</v>
      </c>
      <c r="O63" s="33">
        <v>77.825000000000003</v>
      </c>
      <c r="P63" s="33">
        <v>85.486999999999995</v>
      </c>
      <c r="Q63" s="33">
        <v>83.406999999999996</v>
      </c>
      <c r="R63" s="33">
        <v>94.248000000000005</v>
      </c>
      <c r="S63" s="33">
        <v>94.183999999999997</v>
      </c>
      <c r="T63" s="33">
        <v>116.38</v>
      </c>
      <c r="U63" s="33">
        <v>125.998</v>
      </c>
      <c r="V63" s="33">
        <v>117.548</v>
      </c>
      <c r="W63" s="33"/>
      <c r="X63" s="51">
        <f t="shared" si="18"/>
        <v>12.582617826919517</v>
      </c>
      <c r="Y63" s="51">
        <f t="shared" si="19"/>
        <v>-9.9659826621310117</v>
      </c>
      <c r="Z63" s="51">
        <f t="shared" si="20"/>
        <v>19.744539781591275</v>
      </c>
      <c r="AA63" s="51">
        <f t="shared" si="21"/>
        <v>-22.33429688136145</v>
      </c>
      <c r="AB63" s="51">
        <f t="shared" si="22"/>
        <v>-10.940305353515512</v>
      </c>
      <c r="AC63" s="51">
        <f t="shared" si="23"/>
        <v>10.396280000588632</v>
      </c>
      <c r="AD63" s="51">
        <f t="shared" si="24"/>
        <v>6.2035136360000909</v>
      </c>
      <c r="AE63" s="51">
        <f t="shared" si="25"/>
        <v>-1.892665294442486</v>
      </c>
      <c r="AF63" s="51">
        <f t="shared" si="26"/>
        <v>3.9607000307030793</v>
      </c>
      <c r="AG63" s="51">
        <f t="shared" si="27"/>
        <v>-10.077032880488279</v>
      </c>
      <c r="AH63" s="51">
        <f t="shared" si="28"/>
        <v>6.5001710571330751</v>
      </c>
      <c r="AI63" s="51">
        <f t="shared" si="29"/>
        <v>9.8451654352714293</v>
      </c>
      <c r="AJ63" s="51">
        <f t="shared" si="30"/>
        <v>-2.4331184858516486</v>
      </c>
      <c r="AK63" s="51">
        <f t="shared" si="31"/>
        <v>12.997710024338494</v>
      </c>
      <c r="AL63" s="51">
        <f t="shared" si="32"/>
        <v>-6.7905950258895231E-2</v>
      </c>
      <c r="AM63" s="51">
        <f t="shared" si="33"/>
        <v>23.566635521957014</v>
      </c>
      <c r="AN63" s="51">
        <f t="shared" si="34"/>
        <v>8.2643065818869275</v>
      </c>
      <c r="AO63" s="51">
        <f t="shared" si="33"/>
        <v>-6.7064556580263224</v>
      </c>
      <c r="AQ63" s="97">
        <f t="shared" si="17"/>
        <v>2.757993151684107</v>
      </c>
    </row>
    <row r="64" spans="1:43">
      <c r="A64" s="25">
        <v>60</v>
      </c>
      <c r="B64" s="117" t="s">
        <v>469</v>
      </c>
      <c r="C64" s="32"/>
      <c r="D64" s="33">
        <v>39.14</v>
      </c>
      <c r="E64" s="33">
        <v>39.502000000000002</v>
      </c>
      <c r="F64" s="33">
        <v>37.26</v>
      </c>
      <c r="G64" s="33">
        <v>29.123999999999999</v>
      </c>
      <c r="H64" s="33">
        <v>33.128999999999998</v>
      </c>
      <c r="I64" s="33">
        <v>36.664000000000001</v>
      </c>
      <c r="J64" s="33">
        <v>38.195</v>
      </c>
      <c r="K64" s="33">
        <v>46.863999999999997</v>
      </c>
      <c r="L64" s="33">
        <v>53.247999999999998</v>
      </c>
      <c r="M64" s="33">
        <v>80.831999999999994</v>
      </c>
      <c r="N64" s="33">
        <v>62.24</v>
      </c>
      <c r="O64" s="33">
        <v>65.695999999999998</v>
      </c>
      <c r="P64" s="33">
        <v>85.024000000000001</v>
      </c>
      <c r="Q64" s="33">
        <v>129.911</v>
      </c>
      <c r="R64" s="33">
        <v>124.762</v>
      </c>
      <c r="S64" s="33">
        <v>124.524</v>
      </c>
      <c r="T64" s="33">
        <v>128.49700000000001</v>
      </c>
      <c r="U64" s="33">
        <v>110.199</v>
      </c>
      <c r="V64" s="33">
        <v>116.845</v>
      </c>
      <c r="W64" s="33"/>
      <c r="X64" s="51">
        <f t="shared" si="18"/>
        <v>0.92488502810423867</v>
      </c>
      <c r="Y64" s="51">
        <f t="shared" si="19"/>
        <v>-5.6756619917978979</v>
      </c>
      <c r="Z64" s="51">
        <f t="shared" si="20"/>
        <v>-21.835748792270525</v>
      </c>
      <c r="AA64" s="51">
        <f t="shared" si="21"/>
        <v>13.751545117428932</v>
      </c>
      <c r="AB64" s="51">
        <f t="shared" si="22"/>
        <v>10.670409610914922</v>
      </c>
      <c r="AC64" s="51">
        <f t="shared" si="23"/>
        <v>4.1757582369626789</v>
      </c>
      <c r="AD64" s="51">
        <f t="shared" si="24"/>
        <v>22.69668804817384</v>
      </c>
      <c r="AE64" s="51">
        <f t="shared" si="25"/>
        <v>13.622396722430864</v>
      </c>
      <c r="AF64" s="51">
        <f t="shared" si="26"/>
        <v>51.802884615384606</v>
      </c>
      <c r="AG64" s="51">
        <f t="shared" si="27"/>
        <v>-23.000791765637363</v>
      </c>
      <c r="AH64" s="51">
        <f t="shared" si="28"/>
        <v>5.5526992287917576</v>
      </c>
      <c r="AI64" s="51">
        <f t="shared" si="29"/>
        <v>29.420360448124704</v>
      </c>
      <c r="AJ64" s="51">
        <f t="shared" si="30"/>
        <v>52.79332894241626</v>
      </c>
      <c r="AK64" s="51">
        <f t="shared" si="31"/>
        <v>-3.9634826919968336</v>
      </c>
      <c r="AL64" s="51">
        <f t="shared" si="32"/>
        <v>-0.19076321315785183</v>
      </c>
      <c r="AM64" s="51">
        <f t="shared" si="33"/>
        <v>3.1905496129260413</v>
      </c>
      <c r="AN64" s="51">
        <f t="shared" si="34"/>
        <v>-14.240021167809381</v>
      </c>
      <c r="AO64" s="51">
        <f t="shared" si="33"/>
        <v>6.0309077214856677</v>
      </c>
      <c r="AQ64" s="97">
        <f t="shared" si="17"/>
        <v>8.0958857616930366</v>
      </c>
    </row>
    <row r="65" spans="1:43">
      <c r="A65" s="25">
        <v>61</v>
      </c>
      <c r="B65" s="117" t="s">
        <v>550</v>
      </c>
      <c r="C65" s="32"/>
      <c r="D65" s="33">
        <v>1.4810000000000001</v>
      </c>
      <c r="E65" s="33">
        <v>1.55</v>
      </c>
      <c r="F65" s="33">
        <v>2.839</v>
      </c>
      <c r="G65" s="33">
        <v>4.9029999999999996</v>
      </c>
      <c r="H65" s="33">
        <v>8.6270000000000007</v>
      </c>
      <c r="I65" s="33">
        <v>10.015000000000001</v>
      </c>
      <c r="J65" s="33">
        <v>10.878</v>
      </c>
      <c r="K65" s="33">
        <v>16.358000000000001</v>
      </c>
      <c r="L65" s="33">
        <v>15.305999999999999</v>
      </c>
      <c r="M65" s="33">
        <v>16.555</v>
      </c>
      <c r="N65" s="33">
        <v>16.696000000000002</v>
      </c>
      <c r="O65" s="33">
        <v>14.765000000000001</v>
      </c>
      <c r="P65" s="33">
        <v>16.547999999999998</v>
      </c>
      <c r="Q65" s="33">
        <v>27.103000000000002</v>
      </c>
      <c r="R65" s="33">
        <v>35.704000000000001</v>
      </c>
      <c r="S65" s="33">
        <v>74.519000000000005</v>
      </c>
      <c r="T65" s="33">
        <v>146.012</v>
      </c>
      <c r="U65" s="33">
        <v>81.887</v>
      </c>
      <c r="V65" s="33">
        <v>113.94499999999999</v>
      </c>
      <c r="W65" s="33"/>
      <c r="X65" s="51">
        <f t="shared" si="18"/>
        <v>4.6590141796083673</v>
      </c>
      <c r="Y65" s="51">
        <f t="shared" si="19"/>
        <v>83.161290322580641</v>
      </c>
      <c r="Z65" s="51">
        <f t="shared" si="20"/>
        <v>72.701655512504388</v>
      </c>
      <c r="AA65" s="51">
        <f t="shared" si="21"/>
        <v>75.953497858454043</v>
      </c>
      <c r="AB65" s="51">
        <f t="shared" si="22"/>
        <v>16.089022835284574</v>
      </c>
      <c r="AC65" s="51">
        <f t="shared" si="23"/>
        <v>8.6170743884173682</v>
      </c>
      <c r="AD65" s="51">
        <f t="shared" si="24"/>
        <v>50.376907519764671</v>
      </c>
      <c r="AE65" s="51">
        <f t="shared" si="25"/>
        <v>-6.4311040469495095</v>
      </c>
      <c r="AF65" s="51">
        <f t="shared" si="26"/>
        <v>8.1601986149222547</v>
      </c>
      <c r="AG65" s="51">
        <f t="shared" si="27"/>
        <v>0.85170643310179539</v>
      </c>
      <c r="AH65" s="51">
        <f t="shared" si="28"/>
        <v>-11.565644465740299</v>
      </c>
      <c r="AI65" s="51">
        <f t="shared" si="29"/>
        <v>12.075855062648145</v>
      </c>
      <c r="AJ65" s="51">
        <f t="shared" si="30"/>
        <v>63.784143098863936</v>
      </c>
      <c r="AK65" s="51">
        <f t="shared" si="31"/>
        <v>31.734494336420326</v>
      </c>
      <c r="AL65" s="51">
        <f t="shared" si="32"/>
        <v>108.71330943311675</v>
      </c>
      <c r="AM65" s="51">
        <f t="shared" si="33"/>
        <v>95.939290650706525</v>
      </c>
      <c r="AN65" s="51">
        <f t="shared" si="34"/>
        <v>-43.917623209051314</v>
      </c>
      <c r="AO65" s="51">
        <f t="shared" si="33"/>
        <v>39.14907128115572</v>
      </c>
      <c r="AQ65" s="97">
        <f t="shared" si="17"/>
        <v>33.891786655878242</v>
      </c>
    </row>
    <row r="66" spans="1:43">
      <c r="A66" s="25">
        <v>62</v>
      </c>
      <c r="B66" s="117" t="s">
        <v>462</v>
      </c>
      <c r="C66" s="32"/>
      <c r="D66" s="33">
        <v>13.712999999999999</v>
      </c>
      <c r="E66" s="33">
        <v>16.029</v>
      </c>
      <c r="F66" s="33">
        <v>15.917999999999999</v>
      </c>
      <c r="G66" s="33">
        <v>20.370999999999999</v>
      </c>
      <c r="H66" s="33">
        <v>20.815999999999999</v>
      </c>
      <c r="I66" s="33">
        <v>30.448</v>
      </c>
      <c r="J66" s="33">
        <v>30.902999999999999</v>
      </c>
      <c r="K66" s="33">
        <v>32.281999999999996</v>
      </c>
      <c r="L66" s="33">
        <v>37.646000000000001</v>
      </c>
      <c r="M66" s="33">
        <v>59.993000000000002</v>
      </c>
      <c r="N66" s="33">
        <v>75.382000000000005</v>
      </c>
      <c r="O66" s="33">
        <v>92.635000000000005</v>
      </c>
      <c r="P66" s="33">
        <v>111.706</v>
      </c>
      <c r="Q66" s="33">
        <v>107.66200000000001</v>
      </c>
      <c r="R66" s="33">
        <v>190.88300000000001</v>
      </c>
      <c r="S66" s="33">
        <v>243.78800000000001</v>
      </c>
      <c r="T66" s="33">
        <v>155.32300000000001</v>
      </c>
      <c r="U66" s="33">
        <v>105.732</v>
      </c>
      <c r="V66" s="33">
        <v>108.43300000000001</v>
      </c>
      <c r="W66" s="33"/>
      <c r="X66" s="51">
        <f t="shared" si="18"/>
        <v>16.889083351564203</v>
      </c>
      <c r="Y66" s="51">
        <f t="shared" si="19"/>
        <v>-0.69249485307879555</v>
      </c>
      <c r="Z66" s="51">
        <f t="shared" si="20"/>
        <v>27.974619927126533</v>
      </c>
      <c r="AA66" s="51">
        <f t="shared" si="21"/>
        <v>2.1844779343183962</v>
      </c>
      <c r="AB66" s="51">
        <f t="shared" si="22"/>
        <v>46.272098385857042</v>
      </c>
      <c r="AC66" s="51">
        <f t="shared" si="23"/>
        <v>1.4943510246978375</v>
      </c>
      <c r="AD66" s="51">
        <f t="shared" si="24"/>
        <v>4.4623499336633898</v>
      </c>
      <c r="AE66" s="51">
        <f t="shared" si="25"/>
        <v>16.616070875410461</v>
      </c>
      <c r="AF66" s="51">
        <f t="shared" si="26"/>
        <v>59.360888274982734</v>
      </c>
      <c r="AG66" s="51">
        <f t="shared" si="27"/>
        <v>25.65132598803195</v>
      </c>
      <c r="AH66" s="51">
        <f t="shared" si="28"/>
        <v>22.887426706640834</v>
      </c>
      <c r="AI66" s="51">
        <f t="shared" si="29"/>
        <v>20.587251039024125</v>
      </c>
      <c r="AJ66" s="51">
        <f t="shared" si="30"/>
        <v>-3.6202173562745021</v>
      </c>
      <c r="AK66" s="51">
        <f t="shared" si="31"/>
        <v>77.298396834537726</v>
      </c>
      <c r="AL66" s="51">
        <f t="shared" si="32"/>
        <v>27.71593070100533</v>
      </c>
      <c r="AM66" s="51">
        <f t="shared" si="33"/>
        <v>-36.287676177662561</v>
      </c>
      <c r="AN66" s="51">
        <f t="shared" si="34"/>
        <v>-31.927660423762095</v>
      </c>
      <c r="AO66" s="51">
        <f t="shared" si="33"/>
        <v>2.5545719365944075</v>
      </c>
      <c r="AQ66" s="97">
        <f t="shared" si="17"/>
        <v>15.523377450148722</v>
      </c>
    </row>
    <row r="67" spans="1:43">
      <c r="A67" s="25">
        <v>63</v>
      </c>
      <c r="B67" s="117" t="s">
        <v>464</v>
      </c>
      <c r="C67" s="32"/>
      <c r="D67" s="33">
        <v>23.064</v>
      </c>
      <c r="E67" s="33">
        <v>27.344000000000001</v>
      </c>
      <c r="F67" s="33">
        <v>68.381</v>
      </c>
      <c r="G67" s="33">
        <v>62.796999999999997</v>
      </c>
      <c r="H67" s="33">
        <v>65.349999999999994</v>
      </c>
      <c r="I67" s="33">
        <v>82.55</v>
      </c>
      <c r="J67" s="33">
        <v>80.206000000000003</v>
      </c>
      <c r="K67" s="33">
        <v>79.228999999999999</v>
      </c>
      <c r="L67" s="33">
        <v>68.103999999999999</v>
      </c>
      <c r="M67" s="33">
        <v>71.5</v>
      </c>
      <c r="N67" s="33">
        <v>81.427999999999997</v>
      </c>
      <c r="O67" s="33">
        <v>87.953000000000003</v>
      </c>
      <c r="P67" s="33">
        <v>40.134999999999998</v>
      </c>
      <c r="Q67" s="33">
        <v>83.846999999999994</v>
      </c>
      <c r="R67" s="33">
        <v>79.662999999999997</v>
      </c>
      <c r="S67" s="33">
        <v>80.162999999999997</v>
      </c>
      <c r="T67" s="33">
        <v>91.778999999999996</v>
      </c>
      <c r="U67" s="33">
        <v>97.665000000000006</v>
      </c>
      <c r="V67" s="33">
        <v>104.621</v>
      </c>
      <c r="W67" s="33"/>
      <c r="X67" s="51">
        <f t="shared" si="18"/>
        <v>18.557058619493596</v>
      </c>
      <c r="Y67" s="51">
        <f t="shared" si="19"/>
        <v>150.07679929783501</v>
      </c>
      <c r="Z67" s="51">
        <f t="shared" si="20"/>
        <v>-8.1660110264547221</v>
      </c>
      <c r="AA67" s="51">
        <f t="shared" si="21"/>
        <v>4.0654808350717442</v>
      </c>
      <c r="AB67" s="51">
        <f t="shared" si="22"/>
        <v>26.319816373374149</v>
      </c>
      <c r="AC67" s="51">
        <f t="shared" si="23"/>
        <v>-2.8394912174439679</v>
      </c>
      <c r="AD67" s="51">
        <f t="shared" si="24"/>
        <v>-1.2181133581028902</v>
      </c>
      <c r="AE67" s="51">
        <f t="shared" si="25"/>
        <v>-14.041575685670649</v>
      </c>
      <c r="AF67" s="51">
        <f t="shared" si="26"/>
        <v>4.9864912486784929</v>
      </c>
      <c r="AG67" s="51">
        <f t="shared" si="27"/>
        <v>13.885314685314686</v>
      </c>
      <c r="AH67" s="51">
        <f t="shared" si="28"/>
        <v>8.0132141278184577</v>
      </c>
      <c r="AI67" s="51">
        <f t="shared" si="29"/>
        <v>-54.367673643877978</v>
      </c>
      <c r="AJ67" s="51">
        <f t="shared" si="30"/>
        <v>108.9124205805407</v>
      </c>
      <c r="AK67" s="51">
        <f t="shared" si="31"/>
        <v>-4.9900413849034546</v>
      </c>
      <c r="AL67" s="51">
        <f t="shared" si="32"/>
        <v>0.62764395013996666</v>
      </c>
      <c r="AM67" s="51">
        <f t="shared" si="33"/>
        <v>14.490475655851199</v>
      </c>
      <c r="AN67" s="51">
        <f t="shared" si="34"/>
        <v>6.4132317850488674</v>
      </c>
      <c r="AO67" s="51">
        <f t="shared" si="33"/>
        <v>7.1223058413965923</v>
      </c>
      <c r="AQ67" s="97">
        <f t="shared" si="17"/>
        <v>15.435963704672771</v>
      </c>
    </row>
    <row r="68" spans="1:43">
      <c r="A68" s="25">
        <v>64</v>
      </c>
      <c r="B68" s="117" t="s">
        <v>473</v>
      </c>
      <c r="C68" s="32"/>
      <c r="D68" s="33">
        <v>14.211</v>
      </c>
      <c r="E68" s="33">
        <v>14.52</v>
      </c>
      <c r="F68" s="33">
        <v>15.377000000000001</v>
      </c>
      <c r="G68" s="33">
        <v>17.309999999999999</v>
      </c>
      <c r="H68" s="33">
        <v>17.748999999999999</v>
      </c>
      <c r="I68" s="33">
        <v>19.811</v>
      </c>
      <c r="J68" s="33">
        <v>25.184999999999999</v>
      </c>
      <c r="K68" s="33">
        <v>38.554000000000002</v>
      </c>
      <c r="L68" s="33">
        <v>45.941000000000003</v>
      </c>
      <c r="M68" s="33">
        <v>45.7</v>
      </c>
      <c r="N68" s="33">
        <v>78.001999999999995</v>
      </c>
      <c r="O68" s="33">
        <v>57.796999999999997</v>
      </c>
      <c r="P68" s="33">
        <v>70.332999999999998</v>
      </c>
      <c r="Q68" s="33">
        <v>71.471000000000004</v>
      </c>
      <c r="R68" s="33">
        <v>72.013000000000005</v>
      </c>
      <c r="S68" s="33">
        <v>77.296999999999997</v>
      </c>
      <c r="T68" s="33">
        <v>87.838999999999999</v>
      </c>
      <c r="U68" s="33">
        <v>88.718999999999994</v>
      </c>
      <c r="V68" s="33">
        <v>99.263999999999996</v>
      </c>
      <c r="W68" s="33"/>
      <c r="X68" s="51">
        <f t="shared" si="18"/>
        <v>2.1743719653789295</v>
      </c>
      <c r="Y68" s="51">
        <f t="shared" si="19"/>
        <v>5.9022038567493107</v>
      </c>
      <c r="Z68" s="51">
        <f t="shared" si="20"/>
        <v>12.570722507641264</v>
      </c>
      <c r="AA68" s="51">
        <f t="shared" si="21"/>
        <v>2.5361062969381898</v>
      </c>
      <c r="AB68" s="51">
        <f t="shared" si="22"/>
        <v>11.617555918643308</v>
      </c>
      <c r="AC68" s="51">
        <f t="shared" si="23"/>
        <v>27.126343950330622</v>
      </c>
      <c r="AD68" s="51">
        <f t="shared" si="24"/>
        <v>53.083184435179675</v>
      </c>
      <c r="AE68" s="51">
        <f t="shared" si="25"/>
        <v>19.160139025782019</v>
      </c>
      <c r="AF68" s="51">
        <f t="shared" si="26"/>
        <v>-0.5245858818919924</v>
      </c>
      <c r="AG68" s="51">
        <f t="shared" si="27"/>
        <v>70.682713347921194</v>
      </c>
      <c r="AH68" s="51">
        <f t="shared" si="28"/>
        <v>-25.90318196969308</v>
      </c>
      <c r="AI68" s="51">
        <f t="shared" si="29"/>
        <v>21.689707078222064</v>
      </c>
      <c r="AJ68" s="51">
        <f t="shared" si="30"/>
        <v>1.6180171470006943</v>
      </c>
      <c r="AK68" s="51">
        <f t="shared" si="31"/>
        <v>0.75834954037301561</v>
      </c>
      <c r="AL68" s="51">
        <f t="shared" si="32"/>
        <v>7.3375640509352413</v>
      </c>
      <c r="AM68" s="51">
        <f t="shared" si="33"/>
        <v>13.638304203267925</v>
      </c>
      <c r="AN68" s="51">
        <f t="shared" si="34"/>
        <v>1.0018328988262493</v>
      </c>
      <c r="AO68" s="51">
        <f t="shared" si="33"/>
        <v>11.88584181516925</v>
      </c>
      <c r="AQ68" s="97">
        <f t="shared" si="17"/>
        <v>13.130843899265216</v>
      </c>
    </row>
    <row r="69" spans="1:43">
      <c r="A69" s="25"/>
      <c r="B69" s="117" t="s">
        <v>475</v>
      </c>
      <c r="C69" s="32"/>
      <c r="D69" s="33">
        <f>D71-SUM(D5:D68)</f>
        <v>1187.2309999999998</v>
      </c>
      <c r="E69" s="33">
        <f t="shared" ref="E69:V69" si="35">E71-SUM(E5:E68)</f>
        <v>1337.6529999999839</v>
      </c>
      <c r="F69" s="33">
        <f t="shared" si="35"/>
        <v>1253.5809999999692</v>
      </c>
      <c r="G69" s="33">
        <f t="shared" si="35"/>
        <v>1239.1899999999951</v>
      </c>
      <c r="H69" s="33">
        <f t="shared" si="35"/>
        <v>1322.3340000000171</v>
      </c>
      <c r="I69" s="33">
        <f t="shared" si="35"/>
        <v>1446.5169999999925</v>
      </c>
      <c r="J69" s="33">
        <f t="shared" si="35"/>
        <v>1470.8819999999978</v>
      </c>
      <c r="K69" s="33">
        <f t="shared" si="35"/>
        <v>1550.9899999999616</v>
      </c>
      <c r="L69" s="33">
        <f t="shared" si="35"/>
        <v>1534.0849999999627</v>
      </c>
      <c r="M69" s="33">
        <f t="shared" si="35"/>
        <v>1584.8140000000276</v>
      </c>
      <c r="N69" s="33">
        <f t="shared" si="35"/>
        <v>1418.6590000000433</v>
      </c>
      <c r="O69" s="33">
        <f t="shared" si="35"/>
        <v>1488.0570000000444</v>
      </c>
      <c r="P69" s="33">
        <f t="shared" si="35"/>
        <v>1580.3869999999879</v>
      </c>
      <c r="Q69" s="33">
        <f t="shared" si="35"/>
        <v>1548.3329999999842</v>
      </c>
      <c r="R69" s="33">
        <f t="shared" si="35"/>
        <v>1744.4719999999652</v>
      </c>
      <c r="S69" s="33">
        <f t="shared" si="35"/>
        <v>1868.7300000000105</v>
      </c>
      <c r="T69" s="33">
        <f t="shared" si="35"/>
        <v>2042.5140000000538</v>
      </c>
      <c r="U69" s="33">
        <f t="shared" si="35"/>
        <v>1836.0519999999815</v>
      </c>
      <c r="V69" s="33">
        <f t="shared" si="35"/>
        <v>1944.9259999999776</v>
      </c>
      <c r="W69" s="33"/>
      <c r="X69" s="51">
        <f t="shared" si="18"/>
        <v>12.669985874693657</v>
      </c>
      <c r="Y69" s="51">
        <f t="shared" si="19"/>
        <v>-6.2850380479852141</v>
      </c>
      <c r="Z69" s="51">
        <f t="shared" si="20"/>
        <v>-1.1479912347087673</v>
      </c>
      <c r="AA69" s="51">
        <f t="shared" si="21"/>
        <v>6.7095441377046594</v>
      </c>
      <c r="AB69" s="51">
        <f t="shared" si="22"/>
        <v>9.3911976853029433</v>
      </c>
      <c r="AC69" s="51">
        <f t="shared" si="23"/>
        <v>1.6843908505745464</v>
      </c>
      <c r="AD69" s="51">
        <f t="shared" si="24"/>
        <v>5.4462560558878215</v>
      </c>
      <c r="AE69" s="51">
        <f t="shared" si="25"/>
        <v>-1.0899490003158818</v>
      </c>
      <c r="AF69" s="51">
        <f t="shared" si="26"/>
        <v>3.3067919965364512</v>
      </c>
      <c r="AG69" s="51">
        <f t="shared" si="27"/>
        <v>-10.484195621693237</v>
      </c>
      <c r="AH69" s="51">
        <f t="shared" si="28"/>
        <v>4.8918027517535156</v>
      </c>
      <c r="AI69" s="51">
        <f t="shared" si="29"/>
        <v>6.2047354368778063</v>
      </c>
      <c r="AJ69" s="51">
        <f t="shared" si="30"/>
        <v>-2.0282373874249804</v>
      </c>
      <c r="AK69" s="51">
        <f t="shared" si="31"/>
        <v>12.667752996285886</v>
      </c>
      <c r="AL69" s="51">
        <f t="shared" si="32"/>
        <v>7.1229575481892349</v>
      </c>
      <c r="AM69" s="51">
        <f t="shared" si="33"/>
        <v>9.299577788125756</v>
      </c>
      <c r="AN69" s="51">
        <f t="shared" si="34"/>
        <v>-10.108229368320941</v>
      </c>
      <c r="AO69" s="51">
        <f t="shared" si="33"/>
        <v>5.9297884809361268</v>
      </c>
      <c r="AQ69" s="97">
        <f t="shared" si="17"/>
        <v>3.0100633856899659</v>
      </c>
    </row>
    <row r="70" spans="1:43">
      <c r="A70" s="25"/>
      <c r="B70" s="117"/>
      <c r="C70" s="119"/>
      <c r="D70" s="118"/>
      <c r="E70" s="118"/>
      <c r="F70" s="118"/>
      <c r="G70" s="118"/>
      <c r="H70" s="118"/>
      <c r="I70" s="118"/>
      <c r="J70" s="118"/>
      <c r="K70" s="118"/>
      <c r="L70" s="118"/>
      <c r="M70" s="118"/>
      <c r="N70" s="118"/>
      <c r="O70" s="118"/>
      <c r="P70" s="118"/>
      <c r="Q70" s="118"/>
      <c r="R70" s="118"/>
      <c r="S70" s="118"/>
      <c r="T70" s="118"/>
      <c r="U70" s="118"/>
      <c r="V70" s="118"/>
      <c r="W70" s="33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Q70" s="97"/>
    </row>
    <row r="71" spans="1:43">
      <c r="A71" s="25"/>
      <c r="B71" s="117" t="s">
        <v>474</v>
      </c>
      <c r="C71" s="32"/>
      <c r="D71" s="33">
        <v>43105.817000000003</v>
      </c>
      <c r="E71" s="33">
        <v>45416.544000000002</v>
      </c>
      <c r="F71" s="33">
        <v>46063.050999999999</v>
      </c>
      <c r="G71" s="33">
        <v>49209.307999999997</v>
      </c>
      <c r="H71" s="33">
        <v>55328.858</v>
      </c>
      <c r="I71" s="33">
        <v>61531.394999999997</v>
      </c>
      <c r="J71" s="33">
        <v>67803.587</v>
      </c>
      <c r="K71" s="33">
        <v>74649.885999999999</v>
      </c>
      <c r="L71" s="33">
        <v>81076.217999999993</v>
      </c>
      <c r="M71" s="33">
        <v>88722.214000000007</v>
      </c>
      <c r="N71" s="33">
        <v>81220.673999999999</v>
      </c>
      <c r="O71" s="33">
        <v>91322.479000000007</v>
      </c>
      <c r="P71" s="33">
        <v>107576.893</v>
      </c>
      <c r="Q71" s="33">
        <v>111802.818</v>
      </c>
      <c r="R71" s="33">
        <v>115000.63400000001</v>
      </c>
      <c r="S71" s="33">
        <v>125188.63400000001</v>
      </c>
      <c r="T71" s="33">
        <v>126777.626</v>
      </c>
      <c r="U71" s="33">
        <v>129119.322</v>
      </c>
      <c r="V71" s="33">
        <v>137236.63399999999</v>
      </c>
      <c r="W71" s="33"/>
      <c r="X71" s="51">
        <f t="shared" ref="X71:AL71" si="36">(E71/D71-1)*100</f>
        <v>5.3605920518801309</v>
      </c>
      <c r="Y71" s="51">
        <f t="shared" si="36"/>
        <v>1.4235054961469595</v>
      </c>
      <c r="Z71" s="51">
        <f t="shared" si="36"/>
        <v>6.8303269794265153</v>
      </c>
      <c r="AA71" s="51">
        <f t="shared" si="36"/>
        <v>12.435757072625364</v>
      </c>
      <c r="AB71" s="51">
        <f t="shared" si="36"/>
        <v>11.210310901410603</v>
      </c>
      <c r="AC71" s="51">
        <f t="shared" si="36"/>
        <v>10.193482530340825</v>
      </c>
      <c r="AD71" s="51">
        <f t="shared" si="36"/>
        <v>10.097251934473617</v>
      </c>
      <c r="AE71" s="51">
        <f t="shared" si="36"/>
        <v>8.6086293554419981</v>
      </c>
      <c r="AF71" s="51">
        <f t="shared" si="36"/>
        <v>9.4306273635013547</v>
      </c>
      <c r="AG71" s="51">
        <f t="shared" si="36"/>
        <v>-8.4550865694131616</v>
      </c>
      <c r="AH71" s="51">
        <f t="shared" si="36"/>
        <v>12.437479895820625</v>
      </c>
      <c r="AI71" s="51">
        <f t="shared" si="36"/>
        <v>17.798918927726426</v>
      </c>
      <c r="AJ71" s="51">
        <f t="shared" si="36"/>
        <v>3.9282831862414991</v>
      </c>
      <c r="AK71" s="51">
        <f t="shared" si="36"/>
        <v>2.8602284425424784</v>
      </c>
      <c r="AL71" s="51">
        <f t="shared" si="36"/>
        <v>8.8590815942805925</v>
      </c>
      <c r="AM71" s="51">
        <f t="shared" ref="AM71:AO71" si="37">(T71/S71-1)*100</f>
        <v>1.2692781678566689</v>
      </c>
      <c r="AN71" s="51">
        <f t="shared" ref="AN71" si="38">(U71/T71-1)*100</f>
        <v>1.8470893278913492</v>
      </c>
      <c r="AO71" s="51">
        <f t="shared" si="37"/>
        <v>6.2866748944050199</v>
      </c>
      <c r="AQ71" s="97">
        <f>AVERAGE(X71:AO71)</f>
        <v>6.8012461973666056</v>
      </c>
    </row>
    <row r="72" spans="1:43">
      <c r="A72" s="75"/>
      <c r="B72" s="99"/>
      <c r="C72" s="100"/>
      <c r="D72" s="101"/>
      <c r="E72" s="101"/>
      <c r="F72" s="101"/>
      <c r="G72" s="101"/>
      <c r="H72" s="101"/>
      <c r="I72" s="102"/>
      <c r="J72" s="101"/>
      <c r="K72" s="101"/>
      <c r="L72" s="101"/>
      <c r="M72" s="101"/>
      <c r="N72" s="15"/>
      <c r="O72" s="15"/>
      <c r="P72" s="15"/>
      <c r="Q72" s="15"/>
      <c r="R72" s="15"/>
      <c r="S72" s="15"/>
      <c r="T72" s="15"/>
      <c r="U72" s="15"/>
      <c r="V72" s="15"/>
      <c r="W72" s="7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15"/>
      <c r="AQ72" s="120"/>
    </row>
    <row r="73" spans="1:43">
      <c r="A73" s="8" t="s">
        <v>529</v>
      </c>
      <c r="B73" s="1"/>
      <c r="C73" s="19"/>
      <c r="D73" s="5"/>
      <c r="E73" s="5"/>
      <c r="F73" s="5"/>
      <c r="G73" s="5"/>
      <c r="H73" s="5"/>
      <c r="I73" s="5"/>
      <c r="J73" s="33"/>
      <c r="K73" s="33"/>
      <c r="L73" s="33"/>
      <c r="M73" s="33"/>
      <c r="Y73" s="66"/>
      <c r="Z73" s="51"/>
      <c r="AA73" s="51"/>
      <c r="AB73" s="51"/>
      <c r="AC73" s="51"/>
      <c r="AI73" s="12"/>
    </row>
    <row r="74" spans="1:43">
      <c r="A74" s="1" t="s">
        <v>478</v>
      </c>
      <c r="B74" s="1"/>
      <c r="C74" s="19"/>
      <c r="D74" s="5"/>
      <c r="E74" s="5"/>
      <c r="F74" s="5"/>
      <c r="G74" s="5"/>
      <c r="H74" s="5"/>
      <c r="I74" s="5"/>
      <c r="J74" s="33"/>
      <c r="K74" s="33"/>
      <c r="L74" s="33"/>
      <c r="M74" s="33"/>
      <c r="Y74" s="66"/>
      <c r="Z74" s="51"/>
      <c r="AA74" s="51"/>
      <c r="AB74" s="51"/>
      <c r="AC74" s="51"/>
      <c r="AI74" s="12"/>
    </row>
    <row r="75" spans="1:43">
      <c r="A75" s="1" t="s">
        <v>477</v>
      </c>
      <c r="B75" s="1"/>
      <c r="C75" s="19"/>
      <c r="D75" s="5"/>
      <c r="E75" s="5"/>
      <c r="F75" s="5"/>
      <c r="G75" s="5"/>
      <c r="H75" s="5"/>
      <c r="I75" s="5"/>
      <c r="J75" s="33"/>
      <c r="K75" s="33"/>
      <c r="L75" s="33"/>
      <c r="M75" s="33"/>
      <c r="Y75" s="66"/>
      <c r="Z75" s="51"/>
      <c r="AA75" s="51"/>
      <c r="AB75" s="51"/>
      <c r="AC75" s="51"/>
      <c r="AI75" s="12"/>
    </row>
    <row r="76" spans="1:43">
      <c r="A76" s="82" t="s">
        <v>225</v>
      </c>
      <c r="B76" s="34"/>
      <c r="C76" s="32"/>
      <c r="D76" s="33"/>
      <c r="E76" s="33"/>
      <c r="F76" s="33"/>
      <c r="G76" s="33"/>
      <c r="H76" s="33"/>
      <c r="I76" s="53"/>
      <c r="J76" s="33"/>
      <c r="K76" s="33"/>
      <c r="L76" s="33"/>
      <c r="M76" s="33"/>
      <c r="Y76" s="66"/>
      <c r="Z76" s="51"/>
      <c r="AA76" s="51"/>
      <c r="AB76" s="51"/>
      <c r="AC76" s="51"/>
      <c r="AI76" s="12"/>
    </row>
    <row r="77" spans="1:43">
      <c r="A77" s="25"/>
      <c r="B77" s="34"/>
      <c r="C77" s="32"/>
      <c r="D77" s="33"/>
      <c r="E77" s="33"/>
      <c r="F77" s="33"/>
      <c r="G77" s="33"/>
      <c r="H77" s="33"/>
      <c r="I77" s="53"/>
      <c r="J77" s="33"/>
      <c r="K77" s="33"/>
      <c r="L77" s="33"/>
      <c r="M77" s="33"/>
      <c r="Y77" s="66"/>
      <c r="Z77" s="51"/>
      <c r="AA77" s="51"/>
      <c r="AB77" s="51"/>
      <c r="AC77" s="51"/>
      <c r="AI77" s="12"/>
    </row>
    <row r="78" spans="1:43">
      <c r="A78" s="25"/>
    </row>
    <row r="79" spans="1:43">
      <c r="D79" s="112"/>
      <c r="E79" s="112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</row>
    <row r="80" spans="1:43">
      <c r="D80" s="112"/>
      <c r="E80" s="112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</row>
    <row r="81" spans="4:22">
      <c r="D81" s="112"/>
      <c r="E81" s="112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</row>
    <row r="82" spans="4:22">
      <c r="D82" s="112"/>
      <c r="E82" s="112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</row>
    <row r="83" spans="4:22">
      <c r="D83" s="112"/>
      <c r="E83" s="112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</row>
    <row r="84" spans="4:22">
      <c r="D84" s="112"/>
      <c r="E84" s="112"/>
      <c r="F84" s="112"/>
      <c r="G84" s="112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</row>
    <row r="85" spans="4:22">
      <c r="D85" s="112"/>
      <c r="E85" s="112"/>
      <c r="F85" s="112"/>
      <c r="G85" s="112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</row>
    <row r="86" spans="4:22">
      <c r="D86" s="112"/>
      <c r="E86" s="112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</row>
    <row r="87" spans="4:22">
      <c r="D87" s="112"/>
      <c r="E87" s="112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</row>
    <row r="88" spans="4:22">
      <c r="D88" s="112"/>
      <c r="E88" s="112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</row>
    <row r="89" spans="4:22">
      <c r="D89" s="112"/>
      <c r="E89" s="112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</row>
    <row r="90" spans="4:22">
      <c r="D90" s="112"/>
      <c r="E90" s="112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</row>
    <row r="91" spans="4:22">
      <c r="D91" s="112"/>
      <c r="E91" s="112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</row>
    <row r="92" spans="4:22">
      <c r="D92" s="112"/>
      <c r="E92" s="112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</row>
    <row r="93" spans="4:22">
      <c r="D93" s="112"/>
      <c r="E93" s="112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</row>
    <row r="94" spans="4:22">
      <c r="D94" s="112"/>
      <c r="E94" s="112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</row>
    <row r="95" spans="4:22">
      <c r="D95" s="112"/>
      <c r="E95" s="112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</row>
    <row r="96" spans="4:22">
      <c r="D96" s="112"/>
      <c r="E96" s="11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</row>
    <row r="97" spans="4:22">
      <c r="D97" s="112"/>
      <c r="E97" s="112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</row>
    <row r="98" spans="4:22">
      <c r="D98" s="112"/>
      <c r="E98" s="11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</row>
    <row r="99" spans="4:22">
      <c r="D99" s="112"/>
      <c r="E99" s="11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</row>
    <row r="100" spans="4:22">
      <c r="D100" s="112"/>
      <c r="E100" s="11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</row>
    <row r="101" spans="4:22">
      <c r="D101" s="112"/>
      <c r="E101" s="11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</row>
    <row r="102" spans="4:22">
      <c r="D102" s="112"/>
      <c r="E102" s="112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</row>
    <row r="103" spans="4:22">
      <c r="D103" s="112"/>
      <c r="E103" s="11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</row>
    <row r="104" spans="4:22">
      <c r="D104" s="112"/>
      <c r="E104" s="11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</row>
    <row r="105" spans="4:22">
      <c r="D105" s="112"/>
      <c r="E105" s="11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</row>
    <row r="106" spans="4:22">
      <c r="D106" s="112"/>
      <c r="E106" s="11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</row>
    <row r="107" spans="4:22">
      <c r="D107" s="112"/>
      <c r="E107" s="11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</row>
    <row r="108" spans="4:22">
      <c r="D108" s="112"/>
      <c r="E108" s="11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</row>
    <row r="109" spans="4:22">
      <c r="D109" s="112"/>
      <c r="E109" s="112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</row>
    <row r="110" spans="4:22">
      <c r="D110" s="112"/>
      <c r="E110" s="11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</row>
    <row r="111" spans="4:22">
      <c r="D111" s="112"/>
      <c r="E111" s="11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</row>
    <row r="112" spans="4:22">
      <c r="D112" s="112"/>
      <c r="E112" s="11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</row>
    <row r="113" spans="4:22">
      <c r="D113" s="112"/>
      <c r="E113" s="11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</row>
    <row r="114" spans="4:22">
      <c r="D114" s="112"/>
      <c r="E114" s="11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</row>
    <row r="115" spans="4:22">
      <c r="D115" s="112"/>
      <c r="E115" s="11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</row>
    <row r="116" spans="4:22">
      <c r="D116" s="112"/>
      <c r="E116" s="112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</row>
    <row r="117" spans="4:22">
      <c r="D117" s="112"/>
      <c r="E117" s="112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</row>
    <row r="118" spans="4:22">
      <c r="D118" s="112"/>
      <c r="E118" s="112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</row>
    <row r="119" spans="4:22">
      <c r="D119" s="112"/>
      <c r="E119" s="112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</row>
    <row r="120" spans="4:22"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</row>
    <row r="121" spans="4:22"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</row>
    <row r="122" spans="4:22">
      <c r="D122" s="112"/>
      <c r="E122" s="112"/>
      <c r="F122" s="112"/>
      <c r="G122" s="112"/>
      <c r="H122" s="112"/>
      <c r="I122" s="112"/>
      <c r="J122" s="112"/>
      <c r="K122" s="112"/>
      <c r="L122" s="112"/>
      <c r="M122" s="112"/>
      <c r="N122" s="112"/>
      <c r="O122" s="112"/>
      <c r="P122" s="112"/>
      <c r="Q122" s="112"/>
      <c r="R122" s="112"/>
      <c r="S122" s="112"/>
      <c r="T122" s="112"/>
      <c r="U122" s="112"/>
      <c r="V122" s="112"/>
    </row>
    <row r="123" spans="4:22">
      <c r="D123" s="112"/>
      <c r="E123" s="112"/>
      <c r="F123" s="112"/>
      <c r="G123" s="112"/>
      <c r="H123" s="112"/>
      <c r="I123" s="112"/>
      <c r="J123" s="112"/>
      <c r="K123" s="112"/>
      <c r="L123" s="112"/>
      <c r="M123" s="112"/>
      <c r="N123" s="112"/>
      <c r="O123" s="112"/>
      <c r="P123" s="112"/>
      <c r="Q123" s="112"/>
      <c r="R123" s="112"/>
      <c r="S123" s="112"/>
      <c r="T123" s="112"/>
      <c r="U123" s="112"/>
      <c r="V123" s="112"/>
    </row>
    <row r="124" spans="4:22">
      <c r="D124" s="112"/>
      <c r="E124" s="112"/>
      <c r="F124" s="112"/>
      <c r="G124" s="112"/>
      <c r="H124" s="112"/>
      <c r="I124" s="112"/>
      <c r="J124" s="112"/>
      <c r="K124" s="112"/>
      <c r="L124" s="112"/>
      <c r="M124" s="112"/>
      <c r="N124" s="112"/>
      <c r="O124" s="112"/>
      <c r="P124" s="112"/>
      <c r="Q124" s="112"/>
      <c r="R124" s="112"/>
      <c r="S124" s="112"/>
      <c r="T124" s="112"/>
      <c r="U124" s="112"/>
      <c r="V124" s="112"/>
    </row>
    <row r="125" spans="4:22">
      <c r="D125" s="112"/>
      <c r="E125" s="112"/>
      <c r="F125" s="112"/>
      <c r="G125" s="112"/>
      <c r="H125" s="112"/>
      <c r="I125" s="112"/>
      <c r="J125" s="112"/>
      <c r="K125" s="112"/>
      <c r="L125" s="112"/>
      <c r="M125" s="112"/>
      <c r="N125" s="112"/>
      <c r="O125" s="112"/>
      <c r="P125" s="112"/>
      <c r="Q125" s="112"/>
      <c r="R125" s="112"/>
      <c r="S125" s="112"/>
      <c r="T125" s="112"/>
      <c r="U125" s="112"/>
      <c r="V125" s="112"/>
    </row>
    <row r="126" spans="4:22">
      <c r="D126" s="112"/>
      <c r="E126" s="112"/>
      <c r="F126" s="112"/>
      <c r="G126" s="112"/>
      <c r="H126" s="112"/>
      <c r="I126" s="112"/>
      <c r="J126" s="112"/>
      <c r="K126" s="112"/>
      <c r="L126" s="112"/>
      <c r="M126" s="112"/>
      <c r="N126" s="112"/>
      <c r="O126" s="112"/>
      <c r="P126" s="112"/>
      <c r="Q126" s="112"/>
      <c r="R126" s="112"/>
      <c r="S126" s="112"/>
      <c r="T126" s="112"/>
      <c r="U126" s="112"/>
      <c r="V126" s="112"/>
    </row>
    <row r="127" spans="4:22">
      <c r="D127" s="112"/>
      <c r="E127" s="112"/>
      <c r="F127" s="112"/>
      <c r="G127" s="112"/>
      <c r="H127" s="112"/>
      <c r="I127" s="112"/>
      <c r="J127" s="112"/>
      <c r="K127" s="112"/>
      <c r="L127" s="112"/>
      <c r="M127" s="112"/>
      <c r="N127" s="112"/>
      <c r="O127" s="112"/>
      <c r="P127" s="112"/>
      <c r="Q127" s="112"/>
      <c r="R127" s="112"/>
      <c r="S127" s="112"/>
      <c r="T127" s="112"/>
      <c r="U127" s="112"/>
      <c r="V127" s="112"/>
    </row>
    <row r="128" spans="4:22">
      <c r="D128" s="112"/>
      <c r="E128" s="112"/>
      <c r="F128" s="112"/>
      <c r="G128" s="112"/>
      <c r="H128" s="112"/>
      <c r="I128" s="112"/>
      <c r="J128" s="112"/>
      <c r="K128" s="112"/>
      <c r="L128" s="112"/>
      <c r="M128" s="112"/>
      <c r="N128" s="112"/>
      <c r="O128" s="112"/>
      <c r="P128" s="112"/>
      <c r="Q128" s="112"/>
      <c r="R128" s="112"/>
      <c r="S128" s="112"/>
      <c r="T128" s="112"/>
      <c r="U128" s="112"/>
      <c r="V128" s="112"/>
    </row>
    <row r="129" spans="4:22">
      <c r="D129" s="112"/>
      <c r="E129" s="112"/>
      <c r="F129" s="112"/>
      <c r="G129" s="112"/>
      <c r="H129" s="112"/>
      <c r="I129" s="112"/>
      <c r="J129" s="112"/>
      <c r="K129" s="112"/>
      <c r="L129" s="112"/>
      <c r="M129" s="112"/>
      <c r="N129" s="112"/>
      <c r="O129" s="112"/>
      <c r="P129" s="112"/>
      <c r="Q129" s="112"/>
      <c r="R129" s="112"/>
      <c r="S129" s="112"/>
      <c r="T129" s="112"/>
      <c r="U129" s="112"/>
      <c r="V129" s="112"/>
    </row>
    <row r="130" spans="4:22">
      <c r="D130" s="112"/>
      <c r="E130" s="112"/>
      <c r="F130" s="112"/>
      <c r="G130" s="112"/>
      <c r="H130" s="112"/>
      <c r="I130" s="112"/>
      <c r="J130" s="112"/>
      <c r="K130" s="112"/>
      <c r="L130" s="112"/>
      <c r="M130" s="112"/>
      <c r="N130" s="112"/>
      <c r="O130" s="112"/>
      <c r="P130" s="112"/>
      <c r="Q130" s="112"/>
      <c r="R130" s="112"/>
      <c r="S130" s="112"/>
      <c r="T130" s="112"/>
      <c r="U130" s="112"/>
      <c r="V130" s="112"/>
    </row>
    <row r="131" spans="4:22">
      <c r="D131" s="112"/>
      <c r="E131" s="112"/>
      <c r="F131" s="112"/>
      <c r="G131" s="112"/>
      <c r="H131" s="112"/>
      <c r="I131" s="112"/>
      <c r="J131" s="112"/>
      <c r="K131" s="112"/>
      <c r="L131" s="112"/>
      <c r="M131" s="112"/>
      <c r="N131" s="112"/>
      <c r="O131" s="112"/>
      <c r="P131" s="112"/>
      <c r="Q131" s="112"/>
      <c r="R131" s="112"/>
      <c r="S131" s="112"/>
      <c r="T131" s="112"/>
      <c r="U131" s="112"/>
      <c r="V131" s="112"/>
    </row>
    <row r="132" spans="4:22">
      <c r="D132" s="112"/>
      <c r="E132" s="112"/>
      <c r="F132" s="112"/>
      <c r="G132" s="112"/>
      <c r="H132" s="112"/>
      <c r="I132" s="112"/>
      <c r="J132" s="112"/>
      <c r="K132" s="112"/>
      <c r="L132" s="112"/>
      <c r="M132" s="112"/>
      <c r="N132" s="112"/>
      <c r="O132" s="112"/>
      <c r="P132" s="112"/>
      <c r="Q132" s="112"/>
      <c r="R132" s="112"/>
      <c r="S132" s="112"/>
      <c r="T132" s="112"/>
      <c r="U132" s="112"/>
      <c r="V132" s="112"/>
    </row>
    <row r="133" spans="4:22">
      <c r="D133" s="112"/>
      <c r="E133" s="112"/>
      <c r="F133" s="112"/>
      <c r="G133" s="112"/>
      <c r="H133" s="112"/>
      <c r="I133" s="112"/>
      <c r="J133" s="112"/>
      <c r="K133" s="112"/>
      <c r="L133" s="112"/>
      <c r="M133" s="112"/>
      <c r="N133" s="112"/>
      <c r="O133" s="112"/>
      <c r="P133" s="112"/>
      <c r="Q133" s="112"/>
      <c r="R133" s="112"/>
      <c r="S133" s="112"/>
      <c r="T133" s="112"/>
      <c r="U133" s="112"/>
      <c r="V133" s="112"/>
    </row>
    <row r="134" spans="4:22">
      <c r="D134" s="112"/>
      <c r="E134" s="112"/>
      <c r="F134" s="112"/>
      <c r="G134" s="112"/>
      <c r="H134" s="112"/>
      <c r="I134" s="112"/>
      <c r="J134" s="112"/>
      <c r="K134" s="112"/>
      <c r="L134" s="112"/>
      <c r="M134" s="112"/>
      <c r="N134" s="112"/>
      <c r="O134" s="112"/>
      <c r="P134" s="112"/>
      <c r="Q134" s="112"/>
      <c r="R134" s="112"/>
      <c r="S134" s="112"/>
      <c r="T134" s="112"/>
      <c r="U134" s="112"/>
      <c r="V134" s="112"/>
    </row>
    <row r="135" spans="4:22">
      <c r="D135" s="112"/>
      <c r="E135" s="112"/>
      <c r="F135" s="112"/>
      <c r="G135" s="112"/>
      <c r="H135" s="112"/>
      <c r="I135" s="112"/>
      <c r="J135" s="112"/>
      <c r="K135" s="112"/>
      <c r="L135" s="112"/>
      <c r="M135" s="112"/>
      <c r="N135" s="112"/>
      <c r="O135" s="112"/>
      <c r="P135" s="112"/>
      <c r="Q135" s="112"/>
      <c r="R135" s="112"/>
      <c r="S135" s="112"/>
      <c r="T135" s="112"/>
      <c r="U135" s="112"/>
      <c r="V135" s="112"/>
    </row>
    <row r="136" spans="4:22">
      <c r="D136" s="112"/>
      <c r="E136" s="112"/>
      <c r="F136" s="112"/>
      <c r="G136" s="112"/>
      <c r="H136" s="112"/>
      <c r="I136" s="112"/>
      <c r="J136" s="112"/>
      <c r="K136" s="112"/>
      <c r="L136" s="112"/>
      <c r="M136" s="112"/>
      <c r="N136" s="112"/>
      <c r="O136" s="112"/>
      <c r="P136" s="112"/>
      <c r="Q136" s="112"/>
      <c r="R136" s="112"/>
      <c r="S136" s="112"/>
      <c r="T136" s="112"/>
      <c r="U136" s="112"/>
      <c r="V136" s="112"/>
    </row>
    <row r="137" spans="4:22">
      <c r="D137" s="112"/>
      <c r="E137" s="112"/>
      <c r="F137" s="112"/>
      <c r="G137" s="112"/>
      <c r="H137" s="112"/>
      <c r="I137" s="112"/>
      <c r="J137" s="112"/>
      <c r="K137" s="112"/>
      <c r="L137" s="112"/>
      <c r="M137" s="112"/>
      <c r="N137" s="112"/>
      <c r="O137" s="112"/>
      <c r="P137" s="112"/>
      <c r="Q137" s="112"/>
      <c r="R137" s="112"/>
      <c r="S137" s="112"/>
      <c r="T137" s="112"/>
      <c r="U137" s="112"/>
      <c r="V137" s="112"/>
    </row>
    <row r="138" spans="4:22">
      <c r="D138" s="112"/>
      <c r="E138" s="112"/>
      <c r="F138" s="112"/>
      <c r="G138" s="112"/>
      <c r="H138" s="112"/>
      <c r="I138" s="112"/>
      <c r="J138" s="112"/>
      <c r="K138" s="112"/>
      <c r="L138" s="112"/>
      <c r="M138" s="112"/>
      <c r="N138" s="112"/>
      <c r="O138" s="112"/>
      <c r="P138" s="112"/>
      <c r="Q138" s="112"/>
      <c r="R138" s="112"/>
      <c r="S138" s="112"/>
      <c r="T138" s="112"/>
      <c r="U138" s="112"/>
      <c r="V138" s="112"/>
    </row>
    <row r="139" spans="4:22">
      <c r="D139" s="112"/>
      <c r="E139" s="112"/>
      <c r="F139" s="112"/>
      <c r="G139" s="112"/>
      <c r="H139" s="112"/>
      <c r="I139" s="112"/>
      <c r="J139" s="112"/>
      <c r="K139" s="112"/>
      <c r="L139" s="112"/>
      <c r="M139" s="112"/>
      <c r="N139" s="112"/>
      <c r="O139" s="112"/>
      <c r="P139" s="112"/>
      <c r="Q139" s="112"/>
      <c r="R139" s="112"/>
      <c r="S139" s="112"/>
      <c r="T139" s="112"/>
      <c r="U139" s="112"/>
      <c r="V139" s="112"/>
    </row>
    <row r="140" spans="4:22">
      <c r="D140" s="112"/>
      <c r="E140" s="112"/>
      <c r="F140" s="112"/>
      <c r="G140" s="112"/>
      <c r="H140" s="112"/>
      <c r="I140" s="112"/>
      <c r="J140" s="112"/>
      <c r="K140" s="112"/>
      <c r="L140" s="112"/>
      <c r="M140" s="112"/>
      <c r="N140" s="112"/>
      <c r="O140" s="112"/>
      <c r="P140" s="112"/>
      <c r="Q140" s="112"/>
      <c r="R140" s="112"/>
      <c r="S140" s="112"/>
      <c r="T140" s="112"/>
      <c r="U140" s="112"/>
      <c r="V140" s="112"/>
    </row>
    <row r="141" spans="4:22">
      <c r="D141" s="112"/>
      <c r="E141" s="112"/>
      <c r="F141" s="112"/>
      <c r="G141" s="112"/>
      <c r="H141" s="112"/>
      <c r="I141" s="112"/>
      <c r="J141" s="112"/>
      <c r="K141" s="112"/>
      <c r="L141" s="112"/>
      <c r="M141" s="112"/>
      <c r="N141" s="112"/>
      <c r="O141" s="112"/>
      <c r="P141" s="112"/>
      <c r="Q141" s="112"/>
      <c r="R141" s="112"/>
      <c r="S141" s="112"/>
      <c r="T141" s="112"/>
      <c r="U141" s="112"/>
      <c r="V141" s="112"/>
    </row>
    <row r="142" spans="4:22">
      <c r="D142" s="112"/>
      <c r="E142" s="112"/>
      <c r="F142" s="112"/>
      <c r="G142" s="112"/>
      <c r="H142" s="112"/>
      <c r="I142" s="112"/>
      <c r="J142" s="112"/>
      <c r="K142" s="112"/>
      <c r="L142" s="112"/>
      <c r="M142" s="112"/>
      <c r="N142" s="112"/>
      <c r="O142" s="112"/>
      <c r="P142" s="112"/>
      <c r="Q142" s="112"/>
      <c r="R142" s="112"/>
      <c r="S142" s="112"/>
      <c r="T142" s="112"/>
      <c r="U142" s="112"/>
      <c r="V142" s="112"/>
    </row>
    <row r="143" spans="4:22">
      <c r="D143" s="112"/>
      <c r="E143" s="112"/>
      <c r="F143" s="112"/>
      <c r="G143" s="112"/>
      <c r="H143" s="112"/>
      <c r="I143" s="112"/>
      <c r="J143" s="112"/>
      <c r="K143" s="112"/>
      <c r="L143" s="112"/>
      <c r="M143" s="112"/>
      <c r="N143" s="112"/>
      <c r="O143" s="112"/>
      <c r="P143" s="112"/>
      <c r="Q143" s="112"/>
      <c r="R143" s="112"/>
      <c r="S143" s="112"/>
      <c r="T143" s="112"/>
      <c r="U143" s="112"/>
      <c r="V143" s="112"/>
    </row>
    <row r="144" spans="4:22">
      <c r="D144" s="112"/>
      <c r="E144" s="112"/>
      <c r="F144" s="112"/>
      <c r="G144" s="112"/>
      <c r="H144" s="112"/>
      <c r="I144" s="112"/>
      <c r="J144" s="112"/>
      <c r="K144" s="112"/>
      <c r="L144" s="112"/>
      <c r="M144" s="112"/>
      <c r="N144" s="112"/>
      <c r="O144" s="112"/>
      <c r="P144" s="112"/>
      <c r="Q144" s="112"/>
      <c r="R144" s="112"/>
      <c r="S144" s="112"/>
      <c r="T144" s="112"/>
      <c r="U144" s="112"/>
      <c r="V144" s="112"/>
    </row>
    <row r="145" spans="4:4">
      <c r="D145" s="112"/>
    </row>
    <row r="146" spans="4:4">
      <c r="D146" s="112"/>
    </row>
    <row r="147" spans="4:4">
      <c r="D147" s="112"/>
    </row>
    <row r="148" spans="4:4">
      <c r="D148" s="112"/>
    </row>
    <row r="149" spans="4:4">
      <c r="D149" s="112"/>
    </row>
    <row r="150" spans="4:4">
      <c r="D150" s="112"/>
    </row>
    <row r="151" spans="4:4">
      <c r="D151" s="112"/>
    </row>
    <row r="152" spans="4:4">
      <c r="D152" s="112"/>
    </row>
    <row r="153" spans="4:4">
      <c r="D153" s="112"/>
    </row>
    <row r="154" spans="4:4">
      <c r="D154" s="112"/>
    </row>
    <row r="155" spans="4:4">
      <c r="D155" s="112"/>
    </row>
    <row r="156" spans="4:4">
      <c r="D156" s="112"/>
    </row>
    <row r="157" spans="4:4">
      <c r="D157" s="112"/>
    </row>
    <row r="158" spans="4:4">
      <c r="D158" s="112"/>
    </row>
    <row r="159" spans="4:4">
      <c r="D159" s="112"/>
    </row>
    <row r="160" spans="4:4">
      <c r="D160" s="112"/>
    </row>
    <row r="161" spans="4:4">
      <c r="D161" s="112"/>
    </row>
    <row r="162" spans="4:4">
      <c r="D162" s="112"/>
    </row>
    <row r="163" spans="4:4">
      <c r="D163" s="112"/>
    </row>
    <row r="164" spans="4:4">
      <c r="D164" s="112"/>
    </row>
    <row r="165" spans="4:4">
      <c r="D165" s="112"/>
    </row>
    <row r="166" spans="4:4">
      <c r="D166" s="112"/>
    </row>
    <row r="167" spans="4:4">
      <c r="D167" s="112"/>
    </row>
    <row r="168" spans="4:4">
      <c r="D168" s="112"/>
    </row>
  </sheetData>
  <pageMargins left="0.5" right="0.5" top="0.5" bottom="0.5" header="0.5" footer="0.5"/>
  <pageSetup scale="7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  <pageSetUpPr fitToPage="1"/>
  </sheetPr>
  <dimension ref="A1:AQ27"/>
  <sheetViews>
    <sheetView zoomScaleNormal="100" workbookViewId="0"/>
  </sheetViews>
  <sheetFormatPr baseColWidth="10" defaultColWidth="8.83203125" defaultRowHeight="13"/>
  <cols>
    <col min="1" max="1" width="2.6640625" customWidth="1"/>
    <col min="2" max="2" width="11.6640625" customWidth="1"/>
    <col min="3" max="23" width="9.6640625" customWidth="1"/>
  </cols>
  <sheetData>
    <row r="1" spans="1:43" ht="13" customHeight="1">
      <c r="A1" s="47" t="s">
        <v>563</v>
      </c>
      <c r="B1" s="3"/>
      <c r="X1" s="66" t="s">
        <v>123</v>
      </c>
      <c r="AQ1" s="116" t="s">
        <v>382</v>
      </c>
    </row>
    <row r="2" spans="1:43" ht="13" customHeight="1">
      <c r="A2" s="23"/>
      <c r="B2" s="4" t="s">
        <v>95</v>
      </c>
      <c r="C2" s="22"/>
      <c r="D2" s="54" t="s">
        <v>30</v>
      </c>
      <c r="E2" s="54" t="s">
        <v>31</v>
      </c>
      <c r="F2" s="54" t="s">
        <v>32</v>
      </c>
      <c r="G2" s="54" t="s">
        <v>33</v>
      </c>
      <c r="H2" s="54" t="s">
        <v>34</v>
      </c>
      <c r="I2" s="54" t="s">
        <v>35</v>
      </c>
      <c r="J2" s="54" t="s">
        <v>36</v>
      </c>
      <c r="K2" s="54" t="s">
        <v>37</v>
      </c>
      <c r="L2" s="54" t="s">
        <v>38</v>
      </c>
      <c r="M2" s="54" t="s">
        <v>39</v>
      </c>
      <c r="N2" s="54" t="s">
        <v>191</v>
      </c>
      <c r="O2" s="54" t="s">
        <v>326</v>
      </c>
      <c r="P2" s="54" t="s">
        <v>335</v>
      </c>
      <c r="Q2" s="54" t="s">
        <v>370</v>
      </c>
      <c r="R2" s="54" t="s">
        <v>383</v>
      </c>
      <c r="S2" s="54" t="s">
        <v>419</v>
      </c>
      <c r="T2" s="54" t="s">
        <v>480</v>
      </c>
      <c r="U2" s="54" t="s">
        <v>481</v>
      </c>
      <c r="V2" s="54" t="s">
        <v>532</v>
      </c>
      <c r="X2" s="69" t="s">
        <v>31</v>
      </c>
      <c r="Y2" s="69" t="s">
        <v>32</v>
      </c>
      <c r="Z2" s="69" t="s">
        <v>33</v>
      </c>
      <c r="AA2" s="69" t="s">
        <v>34</v>
      </c>
      <c r="AB2" s="69" t="s">
        <v>35</v>
      </c>
      <c r="AC2" s="69" t="s">
        <v>36</v>
      </c>
      <c r="AD2" s="69" t="s">
        <v>37</v>
      </c>
      <c r="AE2" s="69" t="s">
        <v>38</v>
      </c>
      <c r="AF2" s="69" t="s">
        <v>39</v>
      </c>
      <c r="AG2" s="69" t="s">
        <v>191</v>
      </c>
      <c r="AH2" s="69" t="s">
        <v>326</v>
      </c>
      <c r="AI2" s="69" t="s">
        <v>335</v>
      </c>
      <c r="AJ2" s="69" t="s">
        <v>370</v>
      </c>
      <c r="AK2" s="69" t="s">
        <v>383</v>
      </c>
      <c r="AL2" s="69" t="s">
        <v>419</v>
      </c>
      <c r="AM2" s="69" t="s">
        <v>480</v>
      </c>
      <c r="AN2" s="69" t="s">
        <v>481</v>
      </c>
      <c r="AO2" s="69" t="s">
        <v>532</v>
      </c>
      <c r="AQ2" s="77" t="s">
        <v>211</v>
      </c>
    </row>
    <row r="3" spans="1:43" ht="13" customHeight="1">
      <c r="A3" s="24"/>
      <c r="B3" s="8"/>
      <c r="C3" s="20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Q3" s="25"/>
    </row>
    <row r="4" spans="1:43" ht="13" customHeight="1">
      <c r="A4" s="24"/>
      <c r="B4" s="7"/>
      <c r="C4" s="8"/>
      <c r="D4" s="55"/>
      <c r="E4" s="55"/>
      <c r="F4" s="55"/>
      <c r="G4" s="55"/>
      <c r="H4" s="55"/>
      <c r="J4" s="56"/>
      <c r="K4" s="111" t="s">
        <v>325</v>
      </c>
      <c r="L4" s="55"/>
      <c r="M4" s="55"/>
      <c r="AE4" t="s">
        <v>124</v>
      </c>
      <c r="AQ4" s="74" t="s">
        <v>198</v>
      </c>
    </row>
    <row r="5" spans="1:43" ht="13" customHeight="1">
      <c r="A5" s="105" t="s">
        <v>377</v>
      </c>
      <c r="B5" s="34"/>
      <c r="C5" s="32"/>
      <c r="D5" s="33"/>
      <c r="E5" s="33"/>
      <c r="F5" s="33"/>
      <c r="G5" s="33"/>
      <c r="H5" s="33"/>
      <c r="J5" s="111"/>
      <c r="K5" s="111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Q5" s="74" t="s">
        <v>551</v>
      </c>
    </row>
    <row r="6" spans="1:43" ht="13" customHeight="1">
      <c r="A6" s="37"/>
      <c r="B6" s="34"/>
      <c r="C6" s="32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Q6" s="68"/>
    </row>
    <row r="7" spans="1:43" ht="13" customHeight="1">
      <c r="A7" s="8" t="s">
        <v>381</v>
      </c>
      <c r="C7" s="32"/>
      <c r="D7" s="33">
        <f>Animals!D9</f>
        <v>6058.3639999999996</v>
      </c>
      <c r="E7" s="33">
        <f>Animals!E9</f>
        <v>6521.7830000000004</v>
      </c>
      <c r="F7" s="33">
        <f>Animals!F9</f>
        <v>7758.1139999999996</v>
      </c>
      <c r="G7" s="33">
        <f>Animals!G9</f>
        <v>8302.9</v>
      </c>
      <c r="H7" s="33">
        <f>Animals!H9</f>
        <v>9223.2039999999997</v>
      </c>
      <c r="I7" s="33">
        <f>Animals!I9</f>
        <v>9866.2780000000002</v>
      </c>
      <c r="J7" s="33">
        <f>Animals!J9</f>
        <v>9951.94</v>
      </c>
      <c r="K7" s="33">
        <f>Animals!K9</f>
        <v>10985.52</v>
      </c>
      <c r="L7" s="33">
        <f>Animals!L9</f>
        <v>12419.455</v>
      </c>
      <c r="M7" s="33">
        <f>Animals!M9</f>
        <v>11558.616</v>
      </c>
      <c r="N7" s="33">
        <f>Animals!N9</f>
        <v>8349.9950000000008</v>
      </c>
      <c r="O7" s="33">
        <f>Animals!O9</f>
        <v>7997.5940000000001</v>
      </c>
      <c r="P7" s="33">
        <f>Animals!P9</f>
        <v>7872.6840000000002</v>
      </c>
      <c r="Q7" s="33">
        <f>Animals!Q9</f>
        <v>7909.7569999999996</v>
      </c>
      <c r="R7" s="33">
        <f>Animals!R9</f>
        <v>6947.2889999999998</v>
      </c>
      <c r="S7" s="33">
        <f>Animals!S9</f>
        <v>7232.5640000000003</v>
      </c>
      <c r="T7" s="33">
        <f>Animals!T9</f>
        <v>7661.2030000000004</v>
      </c>
      <c r="U7" s="33">
        <f>Animals!U9</f>
        <v>7335.19</v>
      </c>
      <c r="V7" s="33">
        <f>Animals!V9</f>
        <v>7365.5749999999998</v>
      </c>
      <c r="X7" s="51">
        <f t="shared" ref="X7:X20" si="0">(E7/D7-1)*100</f>
        <v>7.6492432610520078</v>
      </c>
      <c r="Y7" s="51">
        <f t="shared" ref="Y7:Y20" si="1">(F7/E7-1)*100</f>
        <v>18.956947816264336</v>
      </c>
      <c r="Z7" s="51">
        <f t="shared" ref="Z7:Z20" si="2">(G7/F7-1)*100</f>
        <v>7.0221448150929566</v>
      </c>
      <c r="AA7" s="51">
        <f t="shared" ref="AA7:AA20" si="3">(H7/G7-1)*100</f>
        <v>11.084127232653662</v>
      </c>
      <c r="AB7" s="51">
        <f t="shared" ref="AB7:AB20" si="4">(I7/H7-1)*100</f>
        <v>6.9723493050787955</v>
      </c>
      <c r="AC7" s="51">
        <f t="shared" ref="AC7:AC20" si="5">(J7/I7-1)*100</f>
        <v>0.86823014717405389</v>
      </c>
      <c r="AD7" s="51">
        <f t="shared" ref="AD7:AD20" si="6">(K7/J7-1)*100</f>
        <v>10.38571374023558</v>
      </c>
      <c r="AE7" s="51">
        <f t="shared" ref="AE7:AE20" si="7">(L7/K7-1)*100</f>
        <v>13.05295516279612</v>
      </c>
      <c r="AF7" s="51">
        <f t="shared" ref="AF7:AF20" si="8">(M7/L7-1)*100</f>
        <v>-6.9313750080015613</v>
      </c>
      <c r="AG7" s="51">
        <f t="shared" ref="AG7:AG20" si="9">(N7/M7-1)*100</f>
        <v>-27.759560487172507</v>
      </c>
      <c r="AH7" s="51">
        <f t="shared" ref="AH7:AH20" si="10">(O7/N7-1)*100</f>
        <v>-4.2203737846549743</v>
      </c>
      <c r="AI7" s="51">
        <f t="shared" ref="AI7:AI20" si="11">(P7/O7-1)*100</f>
        <v>-1.561844724800987</v>
      </c>
      <c r="AJ7" s="51">
        <f t="shared" ref="AJ7:AJ20" si="12">(Q7/P7-1)*100</f>
        <v>0.47090674539964628</v>
      </c>
      <c r="AK7" s="51">
        <f t="shared" ref="AK7:AK20" si="13">(R7/Q7-1)*100</f>
        <v>-12.168110853468693</v>
      </c>
      <c r="AL7" s="51">
        <f t="shared" ref="AL7:AL20" si="14">(S7/R7-1)*100</f>
        <v>4.1062780028296109</v>
      </c>
      <c r="AM7" s="51">
        <f t="shared" ref="AM7:AO20" si="15">(T7/S7-1)*100</f>
        <v>5.9265151334989996</v>
      </c>
      <c r="AN7" s="51">
        <f t="shared" ref="AN7:AN20" si="16">(U7/T7-1)*100</f>
        <v>-4.2553760812760189</v>
      </c>
      <c r="AO7" s="51">
        <f t="shared" si="15"/>
        <v>0.41423603205916759</v>
      </c>
      <c r="AQ7" s="74">
        <f>AVERAGE(AE7:AO7)</f>
        <v>-2.9932499875264735</v>
      </c>
    </row>
    <row r="8" spans="1:43" ht="13" customHeight="1">
      <c r="A8" s="8" t="s">
        <v>71</v>
      </c>
      <c r="C8" s="32"/>
      <c r="D8" s="33">
        <f>Meats!D14+Meats!D54+Meats!D42</f>
        <v>1439.5925999999999</v>
      </c>
      <c r="E8" s="33">
        <f>Meats!E14+Meats!E54+Meats!E42</f>
        <v>1578.0941</v>
      </c>
      <c r="F8" s="33">
        <f>Meats!F14+Meats!F54+Meats!F42</f>
        <v>1634.0193999999999</v>
      </c>
      <c r="G8" s="33">
        <f>Meats!G14+Meats!G54+Meats!G42</f>
        <v>1699.9615999999999</v>
      </c>
      <c r="H8" s="33">
        <f>Meats!H14+Meats!H54+Meats!H42</f>
        <v>1659.2396000000001</v>
      </c>
      <c r="I8" s="33">
        <f>Meats!I14+Meats!I54+Meats!I42</f>
        <v>1839.2683999999999</v>
      </c>
      <c r="J8" s="33">
        <f>Meats!J14+Meats!J54+Meats!J42</f>
        <v>1797.1378999999999</v>
      </c>
      <c r="K8" s="33">
        <f>Meats!K14+Meats!K54+Meats!K42</f>
        <v>1627.3783000000001</v>
      </c>
      <c r="L8" s="33">
        <f>Meats!L14+Meats!L54+Meats!L42</f>
        <v>1628.2360000000001</v>
      </c>
      <c r="M8" s="33">
        <f>Meats!M14+Meats!M54+Meats!M42</f>
        <v>1411.4644000000001</v>
      </c>
      <c r="N8" s="33">
        <f>Meats!N14+Meats!N54+Meats!N42</f>
        <v>1445.355</v>
      </c>
      <c r="O8" s="33">
        <f>Meats!O14+Meats!O54+Meats!O42</f>
        <v>1371.4950999999999</v>
      </c>
      <c r="P8" s="33">
        <f>Meats!P14+Meats!P54+Meats!P42</f>
        <v>1270.0798999999997</v>
      </c>
      <c r="Q8" s="33">
        <f>Meats!Q14+Meats!Q54+Meats!Q42</f>
        <v>1336.5627999999999</v>
      </c>
      <c r="R8" s="33">
        <f>Meats!R14+Meats!R54+Meats!R42</f>
        <v>1400.4783</v>
      </c>
      <c r="S8" s="33">
        <f>Meats!S14+Meats!S54+Meats!S42</f>
        <v>1720.1718000000001</v>
      </c>
      <c r="T8" s="33">
        <f>Meats!T14+Meats!T54+Meats!T42</f>
        <v>1943.5623999999998</v>
      </c>
      <c r="U8" s="33">
        <f>Meats!U14+Meats!U54+Meats!U42</f>
        <v>1825.7920999999999</v>
      </c>
      <c r="V8" s="33">
        <f>Meats!V14+Meats!V54+Meats!V42</f>
        <v>1848.2377000000001</v>
      </c>
      <c r="X8" s="51">
        <f t="shared" si="0"/>
        <v>9.6208816299833799</v>
      </c>
      <c r="Y8" s="51">
        <f t="shared" si="1"/>
        <v>3.5438507754385506</v>
      </c>
      <c r="Z8" s="51">
        <f t="shared" si="2"/>
        <v>4.0355824416772546</v>
      </c>
      <c r="AA8" s="51">
        <f t="shared" si="3"/>
        <v>-2.3954658740526713</v>
      </c>
      <c r="AB8" s="51">
        <f t="shared" si="4"/>
        <v>10.85007855405571</v>
      </c>
      <c r="AC8" s="51">
        <f t="shared" si="5"/>
        <v>-2.2906118541480947</v>
      </c>
      <c r="AD8" s="51">
        <f t="shared" si="6"/>
        <v>-9.4461087265479087</v>
      </c>
      <c r="AE8" s="51">
        <f t="shared" si="7"/>
        <v>5.270440192055581E-2</v>
      </c>
      <c r="AF8" s="51">
        <f t="shared" si="8"/>
        <v>-13.313278910428217</v>
      </c>
      <c r="AG8" s="51">
        <f t="shared" si="9"/>
        <v>2.4010949195742981</v>
      </c>
      <c r="AH8" s="51">
        <f t="shared" si="10"/>
        <v>-5.1101563283760809</v>
      </c>
      <c r="AI8" s="51">
        <f t="shared" si="11"/>
        <v>-7.3944996230755899</v>
      </c>
      <c r="AJ8" s="51">
        <f t="shared" si="12"/>
        <v>5.234544692818166</v>
      </c>
      <c r="AK8" s="51">
        <f t="shared" si="13"/>
        <v>4.7820798244571971</v>
      </c>
      <c r="AL8" s="51">
        <f t="shared" si="14"/>
        <v>22.827451164362934</v>
      </c>
      <c r="AM8" s="51">
        <f t="shared" si="15"/>
        <v>12.986528438612922</v>
      </c>
      <c r="AN8" s="51">
        <f t="shared" si="16"/>
        <v>-6.0595070166000298</v>
      </c>
      <c r="AO8" s="51">
        <f t="shared" si="15"/>
        <v>1.2293623134857601</v>
      </c>
      <c r="AQ8" s="74">
        <f t="shared" ref="AQ8:AQ20" si="17">AVERAGE(AE8:AO8)</f>
        <v>1.6033021706138106</v>
      </c>
    </row>
    <row r="9" spans="1:43" ht="13" customHeight="1">
      <c r="A9" s="8" t="s">
        <v>521</v>
      </c>
      <c r="C9" s="32"/>
      <c r="D9" s="113">
        <f>Fish!D14</f>
        <v>1677.771</v>
      </c>
      <c r="E9" s="113">
        <f>Fish!E14</f>
        <v>1710.8989999999999</v>
      </c>
      <c r="F9" s="113">
        <f>Fish!F14</f>
        <v>1755.1759999999999</v>
      </c>
      <c r="G9" s="113">
        <f>Fish!G14</f>
        <v>1898.2719999999999</v>
      </c>
      <c r="H9" s="113">
        <f>Fish!H14</f>
        <v>2078.6480000000001</v>
      </c>
      <c r="I9" s="113">
        <f>Fish!I14</f>
        <v>2116.6909999999998</v>
      </c>
      <c r="J9" s="113">
        <f>Fish!J14</f>
        <v>2196.087</v>
      </c>
      <c r="K9" s="113">
        <f>Fish!K14</f>
        <v>2313.703</v>
      </c>
      <c r="L9" s="113">
        <f>Fish!L14</f>
        <v>2284.587</v>
      </c>
      <c r="M9" s="113">
        <f>Fish!M14</f>
        <v>2250.4229999999998</v>
      </c>
      <c r="N9" s="113">
        <f>Fish!N14</f>
        <v>2246.777</v>
      </c>
      <c r="O9" s="113">
        <f>Fish!O14</f>
        <v>2341.9720000000002</v>
      </c>
      <c r="P9" s="113">
        <f>Fish!P14</f>
        <v>2345.6480000000001</v>
      </c>
      <c r="Q9" s="113">
        <f>Fish!Q14</f>
        <v>2361.5230000000001</v>
      </c>
      <c r="R9" s="113">
        <f>Fish!R14</f>
        <v>2378.377</v>
      </c>
      <c r="S9" s="113">
        <f>Fish!S14</f>
        <v>2450.0010000000002</v>
      </c>
      <c r="T9" s="113">
        <f>Fish!T14</f>
        <v>2496.893</v>
      </c>
      <c r="U9" s="113">
        <f>Fish!U14</f>
        <v>2553.7240000000002</v>
      </c>
      <c r="V9" s="113">
        <f>Fish!V14</f>
        <v>2623.1149999999998</v>
      </c>
      <c r="X9" s="51">
        <f t="shared" si="0"/>
        <v>1.9745245328474548</v>
      </c>
      <c r="Y9" s="51">
        <f t="shared" si="1"/>
        <v>2.5879376865612702</v>
      </c>
      <c r="Z9" s="51">
        <f t="shared" si="2"/>
        <v>8.1528006308199341</v>
      </c>
      <c r="AA9" s="51">
        <f t="shared" si="3"/>
        <v>9.5021156083006098</v>
      </c>
      <c r="AB9" s="51">
        <f t="shared" si="4"/>
        <v>1.8301800016164105</v>
      </c>
      <c r="AC9" s="51">
        <f t="shared" si="5"/>
        <v>3.750949004838211</v>
      </c>
      <c r="AD9" s="51">
        <f t="shared" si="6"/>
        <v>5.3557076746048704</v>
      </c>
      <c r="AE9" s="51">
        <f t="shared" si="7"/>
        <v>-1.2584156220569409</v>
      </c>
      <c r="AF9" s="51">
        <f t="shared" si="8"/>
        <v>-1.4954125187616074</v>
      </c>
      <c r="AG9" s="51">
        <f t="shared" si="9"/>
        <v>-0.16201398581510151</v>
      </c>
      <c r="AH9" s="51">
        <f t="shared" si="10"/>
        <v>4.2369580959748188</v>
      </c>
      <c r="AI9" s="51">
        <f t="shared" si="11"/>
        <v>0.15696173993540175</v>
      </c>
      <c r="AJ9" s="51">
        <f t="shared" si="12"/>
        <v>0.67678526360306357</v>
      </c>
      <c r="AK9" s="51">
        <f t="shared" si="13"/>
        <v>0.71369196912329791</v>
      </c>
      <c r="AL9" s="51">
        <f t="shared" si="14"/>
        <v>3.0114653816447179</v>
      </c>
      <c r="AM9" s="51">
        <f t="shared" si="15"/>
        <v>1.9139584024659539</v>
      </c>
      <c r="AN9" s="51">
        <f t="shared" si="16"/>
        <v>2.2760686981780909</v>
      </c>
      <c r="AO9" s="51">
        <f t="shared" si="15"/>
        <v>2.7172474394256962</v>
      </c>
      <c r="AQ9" s="74">
        <f t="shared" si="17"/>
        <v>1.1624813512470356</v>
      </c>
    </row>
    <row r="10" spans="1:43" ht="13" customHeight="1">
      <c r="A10" s="84" t="s">
        <v>244</v>
      </c>
      <c r="C10" s="32"/>
      <c r="D10" s="33">
        <f>Dairy!D15</f>
        <v>242.45650000000001</v>
      </c>
      <c r="E10" s="33">
        <f>Dairy!E15</f>
        <v>226.8758</v>
      </c>
      <c r="F10" s="33">
        <f>Dairy!F15</f>
        <v>272.06299999999999</v>
      </c>
      <c r="G10" s="33">
        <f>Dairy!G15</f>
        <v>270.26749999999998</v>
      </c>
      <c r="H10" s="33">
        <f>Dairy!H15</f>
        <v>265.42649999999998</v>
      </c>
      <c r="I10" s="33">
        <f>Dairy!I15</f>
        <v>283.1046</v>
      </c>
      <c r="J10" s="33">
        <f>Dairy!J15</f>
        <v>289.32069999999999</v>
      </c>
      <c r="K10" s="33">
        <f>Dairy!K15</f>
        <v>276.62049999999999</v>
      </c>
      <c r="L10" s="33">
        <f>Dairy!L15</f>
        <v>268.81979999999999</v>
      </c>
      <c r="M10" s="33">
        <f>Dairy!M15</f>
        <v>224.6559</v>
      </c>
      <c r="N10" s="33">
        <f>Dairy!N15</f>
        <v>224.02610000000001</v>
      </c>
      <c r="O10" s="33">
        <f>Dairy!O15</f>
        <v>187.0796</v>
      </c>
      <c r="P10" s="33">
        <f>Dairy!P15</f>
        <v>187.03489999999999</v>
      </c>
      <c r="Q10" s="33">
        <f>Dairy!Q15</f>
        <v>209.83879999999999</v>
      </c>
      <c r="R10" s="33">
        <f>Dairy!R15</f>
        <v>194.46220000000002</v>
      </c>
      <c r="S10" s="33">
        <f>Dairy!S15</f>
        <v>224.00739999999999</v>
      </c>
      <c r="T10" s="33">
        <f>Dairy!T15</f>
        <v>276.17930000000001</v>
      </c>
      <c r="U10" s="33">
        <f>Dairy!U15</f>
        <v>300.33729999999997</v>
      </c>
      <c r="V10" s="33">
        <f>Dairy!V15</f>
        <v>280.97550000000001</v>
      </c>
      <c r="X10" s="51">
        <f t="shared" si="0"/>
        <v>-6.4261836659359588</v>
      </c>
      <c r="Y10" s="51">
        <f t="shared" si="1"/>
        <v>19.917152909212877</v>
      </c>
      <c r="Z10" s="51">
        <f t="shared" si="2"/>
        <v>-0.65995743632908388</v>
      </c>
      <c r="AA10" s="51">
        <f t="shared" si="3"/>
        <v>-1.7911883596806843</v>
      </c>
      <c r="AB10" s="51">
        <f t="shared" si="4"/>
        <v>6.6602618804075808</v>
      </c>
      <c r="AC10" s="51">
        <f t="shared" si="5"/>
        <v>2.1956902148534407</v>
      </c>
      <c r="AD10" s="51">
        <f t="shared" si="6"/>
        <v>-4.3896617144919103</v>
      </c>
      <c r="AE10" s="51">
        <f t="shared" si="7"/>
        <v>-2.8200006868616012</v>
      </c>
      <c r="AF10" s="51">
        <f t="shared" si="8"/>
        <v>-16.42881216338975</v>
      </c>
      <c r="AG10" s="51">
        <f t="shared" si="9"/>
        <v>-0.28033984417946689</v>
      </c>
      <c r="AH10" s="51">
        <f t="shared" si="10"/>
        <v>-16.492051595773894</v>
      </c>
      <c r="AI10" s="51">
        <f t="shared" si="11"/>
        <v>-2.3893572575528488E-2</v>
      </c>
      <c r="AJ10" s="51">
        <f t="shared" si="12"/>
        <v>12.192323464765131</v>
      </c>
      <c r="AK10" s="51">
        <f t="shared" si="13"/>
        <v>-7.327815446904939</v>
      </c>
      <c r="AL10" s="51">
        <f t="shared" si="14"/>
        <v>15.193286921571381</v>
      </c>
      <c r="AM10" s="51">
        <f t="shared" si="15"/>
        <v>23.290257375426005</v>
      </c>
      <c r="AN10" s="51">
        <f t="shared" si="16"/>
        <v>8.7472160295865677</v>
      </c>
      <c r="AO10" s="51">
        <f t="shared" si="15"/>
        <v>-6.4466851103742284</v>
      </c>
      <c r="AQ10" s="74">
        <f t="shared" si="17"/>
        <v>0.8730441246626981</v>
      </c>
    </row>
    <row r="11" spans="1:43" ht="13" customHeight="1">
      <c r="A11" s="8" t="s">
        <v>73</v>
      </c>
      <c r="C11" s="32"/>
      <c r="D11" s="33">
        <f>Vegetables!D14</f>
        <v>4784.9170000000004</v>
      </c>
      <c r="E11" s="33">
        <f>Vegetables!E14</f>
        <v>4746.8959999999997</v>
      </c>
      <c r="F11" s="33">
        <f>Vegetables!F14</f>
        <v>5125.4189999999999</v>
      </c>
      <c r="G11" s="33">
        <f>Vegetables!G14</f>
        <v>5566.6859999999997</v>
      </c>
      <c r="H11" s="33">
        <f>Vegetables!H14</f>
        <v>5939.5730000000003</v>
      </c>
      <c r="I11" s="33">
        <f>Vegetables!I14</f>
        <v>6227.884</v>
      </c>
      <c r="J11" s="33">
        <f>Vegetables!J14</f>
        <v>6359.0959999999995</v>
      </c>
      <c r="K11" s="33">
        <f>Vegetables!K14</f>
        <v>6613.9849999999997</v>
      </c>
      <c r="L11" s="33">
        <f>Vegetables!L14</f>
        <v>7198.0079999999998</v>
      </c>
      <c r="M11" s="33">
        <f>Vegetables!M14</f>
        <v>7343.9889999999996</v>
      </c>
      <c r="N11" s="33">
        <f>Vegetables!N14</f>
        <v>7326.4</v>
      </c>
      <c r="O11" s="33">
        <f>Vegetables!O14</f>
        <v>8113.5110000000004</v>
      </c>
      <c r="P11" s="33">
        <f>Vegetables!P14</f>
        <v>8476.1290000000008</v>
      </c>
      <c r="Q11" s="33">
        <f>Vegetables!Q14</f>
        <v>8690.7170000000006</v>
      </c>
      <c r="R11" s="33">
        <f>Vegetables!R14</f>
        <v>9046.7060000000001</v>
      </c>
      <c r="S11" s="33">
        <f>Vegetables!S14</f>
        <v>9633.0130000000008</v>
      </c>
      <c r="T11" s="33">
        <f>Vegetables!T14</f>
        <v>9819.84</v>
      </c>
      <c r="U11" s="33">
        <f>Vegetables!U14</f>
        <v>10676.194</v>
      </c>
      <c r="V11" s="33">
        <f>Vegetables!V14</f>
        <v>11161.663</v>
      </c>
      <c r="X11" s="51">
        <f t="shared" si="0"/>
        <v>-0.79460103487689615</v>
      </c>
      <c r="Y11" s="51">
        <f t="shared" si="1"/>
        <v>7.9741161382090642</v>
      </c>
      <c r="Z11" s="51">
        <f t="shared" si="2"/>
        <v>8.6093839352450843</v>
      </c>
      <c r="AA11" s="51">
        <f t="shared" si="3"/>
        <v>6.6985455978656017</v>
      </c>
      <c r="AB11" s="51">
        <f t="shared" si="4"/>
        <v>4.8540694760380809</v>
      </c>
      <c r="AC11" s="51">
        <f t="shared" si="5"/>
        <v>2.106847205246587</v>
      </c>
      <c r="AD11" s="51">
        <f t="shared" si="6"/>
        <v>4.0082584065407989</v>
      </c>
      <c r="AE11" s="51">
        <f t="shared" si="7"/>
        <v>8.8301228381981502</v>
      </c>
      <c r="AF11" s="51">
        <f t="shared" si="8"/>
        <v>2.0280749896360195</v>
      </c>
      <c r="AG11" s="51">
        <f t="shared" si="9"/>
        <v>-0.23950199271812744</v>
      </c>
      <c r="AH11" s="51">
        <f t="shared" si="10"/>
        <v>10.743489298973596</v>
      </c>
      <c r="AI11" s="51">
        <f t="shared" si="11"/>
        <v>4.4693105118117193</v>
      </c>
      <c r="AJ11" s="51">
        <f t="shared" si="12"/>
        <v>2.5316745415271402</v>
      </c>
      <c r="AK11" s="51">
        <f t="shared" si="13"/>
        <v>4.0961982768510374</v>
      </c>
      <c r="AL11" s="51">
        <f t="shared" si="14"/>
        <v>6.4808892872168178</v>
      </c>
      <c r="AM11" s="51">
        <f t="shared" si="15"/>
        <v>1.9394451144205904</v>
      </c>
      <c r="AN11" s="51">
        <f t="shared" si="16"/>
        <v>8.7206512529735658</v>
      </c>
      <c r="AO11" s="51">
        <f t="shared" si="15"/>
        <v>4.5472103635434191</v>
      </c>
      <c r="AQ11" s="74">
        <f t="shared" si="17"/>
        <v>4.9225058620394488</v>
      </c>
    </row>
    <row r="12" spans="1:43" ht="13" customHeight="1">
      <c r="A12" s="8" t="s">
        <v>522</v>
      </c>
      <c r="C12" s="32"/>
      <c r="D12" s="33">
        <f>Fruit!D17</f>
        <v>8193.8940000000002</v>
      </c>
      <c r="E12" s="33">
        <f>Fruit!E17</f>
        <v>8094.4989999999998</v>
      </c>
      <c r="F12" s="33">
        <f>Fruit!F17</f>
        <v>7887.9070000000002</v>
      </c>
      <c r="G12" s="33">
        <f>Fruit!G17</f>
        <v>8446.7649999999994</v>
      </c>
      <c r="H12" s="33">
        <f>Fruit!H17</f>
        <v>8772.5349999999999</v>
      </c>
      <c r="I12" s="33">
        <f>Fruit!I17</f>
        <v>8822.4609999999993</v>
      </c>
      <c r="J12" s="33">
        <f>Fruit!J17</f>
        <v>9277.4240000000009</v>
      </c>
      <c r="K12" s="33">
        <f>Fruit!K17</f>
        <v>9609.7819999999992</v>
      </c>
      <c r="L12" s="33">
        <f>Fruit!L17</f>
        <v>10395.915999999999</v>
      </c>
      <c r="M12" s="33">
        <f>Fruit!M17</f>
        <v>10259.739</v>
      </c>
      <c r="N12" s="33">
        <f>Fruit!N17</f>
        <v>9999.9279999999999</v>
      </c>
      <c r="O12" s="33">
        <f>Fruit!O17</f>
        <v>10635.031000000001</v>
      </c>
      <c r="P12" s="33">
        <f>Fruit!P17</f>
        <v>10941.888999999999</v>
      </c>
      <c r="Q12" s="33">
        <f>Fruit!Q17</f>
        <v>11570.573</v>
      </c>
      <c r="R12" s="33">
        <f>Fruit!R17</f>
        <v>12395.519</v>
      </c>
      <c r="S12" s="33">
        <f>Fruit!S17</f>
        <v>12654.789000000001</v>
      </c>
      <c r="T12" s="33">
        <f>Fruit!T17</f>
        <v>13445.701999999999</v>
      </c>
      <c r="U12" s="33">
        <f>Fruit!U17</f>
        <v>13794.648999999999</v>
      </c>
      <c r="V12" s="33">
        <f>Fruit!V17</f>
        <v>14201.808000000001</v>
      </c>
      <c r="X12" s="51">
        <f t="shared" si="0"/>
        <v>-1.2130374154217805</v>
      </c>
      <c r="Y12" s="51">
        <f t="shared" si="1"/>
        <v>-2.5522518441227771</v>
      </c>
      <c r="Z12" s="51">
        <f t="shared" si="2"/>
        <v>7.0849973256530419</v>
      </c>
      <c r="AA12" s="51">
        <f t="shared" si="3"/>
        <v>3.8567427885113359</v>
      </c>
      <c r="AB12" s="51">
        <f t="shared" si="4"/>
        <v>0.5691171366087433</v>
      </c>
      <c r="AC12" s="51">
        <f t="shared" si="5"/>
        <v>5.1568717617454185</v>
      </c>
      <c r="AD12" s="51">
        <f t="shared" si="6"/>
        <v>3.5824384010044064</v>
      </c>
      <c r="AE12" s="51">
        <f t="shared" si="7"/>
        <v>8.1805601833631503</v>
      </c>
      <c r="AF12" s="51">
        <f t="shared" si="8"/>
        <v>-1.3099086218087974</v>
      </c>
      <c r="AG12" s="51">
        <f t="shared" si="9"/>
        <v>-2.53233537422346</v>
      </c>
      <c r="AH12" s="51">
        <f t="shared" si="10"/>
        <v>6.3510757277452479</v>
      </c>
      <c r="AI12" s="51">
        <f t="shared" si="11"/>
        <v>2.8853512509742441</v>
      </c>
      <c r="AJ12" s="51">
        <f t="shared" si="12"/>
        <v>5.7456623805999252</v>
      </c>
      <c r="AK12" s="51">
        <f t="shared" si="13"/>
        <v>7.1296901199275009</v>
      </c>
      <c r="AL12" s="51">
        <f t="shared" si="14"/>
        <v>2.0916429558132998</v>
      </c>
      <c r="AM12" s="51">
        <f t="shared" si="15"/>
        <v>6.2499106069646704</v>
      </c>
      <c r="AN12" s="51">
        <f t="shared" si="16"/>
        <v>2.5952308031220728</v>
      </c>
      <c r="AO12" s="51">
        <f t="shared" si="15"/>
        <v>2.9515720189763561</v>
      </c>
      <c r="AQ12" s="74">
        <f t="shared" si="17"/>
        <v>3.6671320046776548</v>
      </c>
    </row>
    <row r="13" spans="1:43" ht="13" customHeight="1">
      <c r="A13" s="8" t="s">
        <v>90</v>
      </c>
      <c r="C13" s="32"/>
      <c r="D13" s="33">
        <f>Nuts!D16</f>
        <v>271.90290000000005</v>
      </c>
      <c r="E13" s="33">
        <f>Nuts!E16</f>
        <v>312.44009999999997</v>
      </c>
      <c r="F13" s="33">
        <f>Nuts!F16</f>
        <v>315.94120000000004</v>
      </c>
      <c r="G13" s="33">
        <f>Nuts!G16</f>
        <v>332.57940000000002</v>
      </c>
      <c r="H13" s="33">
        <f>Nuts!H16</f>
        <v>309.86840000000001</v>
      </c>
      <c r="I13" s="33">
        <f>Nuts!I16</f>
        <v>334.77090000000004</v>
      </c>
      <c r="J13" s="33">
        <f>Nuts!J16</f>
        <v>326.52459999999996</v>
      </c>
      <c r="K13" s="33">
        <f>Nuts!K16</f>
        <v>325.7987</v>
      </c>
      <c r="L13" s="33">
        <f>Nuts!L16</f>
        <v>352.49059999999997</v>
      </c>
      <c r="M13" s="33">
        <f>Nuts!M16</f>
        <v>339.39570000000003</v>
      </c>
      <c r="N13" s="33">
        <f>Nuts!N16</f>
        <v>356.03820000000002</v>
      </c>
      <c r="O13" s="33">
        <f>Nuts!O16</f>
        <v>357.69630000000001</v>
      </c>
      <c r="P13" s="33">
        <f>Nuts!P16</f>
        <v>357.59340000000003</v>
      </c>
      <c r="Q13" s="33">
        <f>Nuts!Q16</f>
        <v>441.24</v>
      </c>
      <c r="R13" s="33">
        <f>Nuts!R16</f>
        <v>425.76130000000001</v>
      </c>
      <c r="S13" s="33">
        <f>Nuts!S16</f>
        <v>472.70400000000001</v>
      </c>
      <c r="T13" s="33">
        <f>Nuts!T16</f>
        <v>507.3306</v>
      </c>
      <c r="U13" s="33">
        <f>Nuts!U16</f>
        <v>514.08389999999997</v>
      </c>
      <c r="V13" s="33">
        <f>Nuts!V16</f>
        <v>545.05160000000001</v>
      </c>
      <c r="X13" s="51">
        <f t="shared" si="0"/>
        <v>14.908704541216711</v>
      </c>
      <c r="Y13" s="51">
        <f t="shared" si="1"/>
        <v>1.1205667902423722</v>
      </c>
      <c r="Z13" s="51">
        <f t="shared" si="2"/>
        <v>5.2662330838776361</v>
      </c>
      <c r="AA13" s="51">
        <f t="shared" si="3"/>
        <v>-6.8287452560200741</v>
      </c>
      <c r="AB13" s="51">
        <f t="shared" si="4"/>
        <v>8.0364761298667542</v>
      </c>
      <c r="AC13" s="51">
        <f t="shared" si="5"/>
        <v>-2.4632666698330308</v>
      </c>
      <c r="AD13" s="51">
        <f t="shared" si="6"/>
        <v>-0.22231096830069852</v>
      </c>
      <c r="AE13" s="51">
        <f t="shared" si="7"/>
        <v>8.1927582890907615</v>
      </c>
      <c r="AF13" s="51">
        <f t="shared" si="8"/>
        <v>-3.7149643139419708</v>
      </c>
      <c r="AG13" s="51">
        <f t="shared" si="9"/>
        <v>4.9035683127393703</v>
      </c>
      <c r="AH13" s="51">
        <f t="shared" si="10"/>
        <v>0.4657084548792767</v>
      </c>
      <c r="AI13" s="51">
        <f t="shared" si="11"/>
        <v>-2.8767420853936798E-2</v>
      </c>
      <c r="AJ13" s="51">
        <f t="shared" si="12"/>
        <v>23.391539105587512</v>
      </c>
      <c r="AK13" s="51">
        <f t="shared" si="13"/>
        <v>-3.5080001813072248</v>
      </c>
      <c r="AL13" s="51">
        <f t="shared" si="14"/>
        <v>11.025591099989596</v>
      </c>
      <c r="AM13" s="51">
        <f t="shared" si="15"/>
        <v>7.3252183184402853</v>
      </c>
      <c r="AN13" s="51">
        <f t="shared" si="16"/>
        <v>1.3311438340206427</v>
      </c>
      <c r="AO13" s="51">
        <f t="shared" si="15"/>
        <v>6.0238610857099362</v>
      </c>
      <c r="AQ13" s="74">
        <f t="shared" si="17"/>
        <v>5.0370596894867505</v>
      </c>
    </row>
    <row r="14" spans="1:43" ht="13" customHeight="1">
      <c r="A14" s="8" t="s">
        <v>519</v>
      </c>
      <c r="C14" s="32"/>
      <c r="D14" s="33">
        <f>CoffeeT!D14</f>
        <v>1650.6890000000001</v>
      </c>
      <c r="E14" s="33">
        <f>CoffeeT!E14</f>
        <v>1725.17</v>
      </c>
      <c r="F14" s="33">
        <f>CoffeeT!F14</f>
        <v>1599.8489999999999</v>
      </c>
      <c r="G14" s="33">
        <f>CoffeeT!G14</f>
        <v>1635.4960000000001</v>
      </c>
      <c r="H14" s="33">
        <f>CoffeeT!H14</f>
        <v>1715.0139999999999</v>
      </c>
      <c r="I14" s="33">
        <f>CoffeeT!I14</f>
        <v>1757.135</v>
      </c>
      <c r="J14" s="33">
        <f>CoffeeT!J14</f>
        <v>1744.56</v>
      </c>
      <c r="K14" s="33">
        <f>CoffeeT!K14</f>
        <v>1825.5440000000001</v>
      </c>
      <c r="L14" s="33">
        <f>CoffeeT!L14</f>
        <v>1850.9110000000001</v>
      </c>
      <c r="M14" s="33">
        <f>CoffeeT!M14</f>
        <v>1881.95</v>
      </c>
      <c r="N14" s="33">
        <f>CoffeeT!N14</f>
        <v>1822.9749999999999</v>
      </c>
      <c r="O14" s="33">
        <f>CoffeeT!O14</f>
        <v>1894.64</v>
      </c>
      <c r="P14" s="33">
        <f>CoffeeT!P14</f>
        <v>2014.98</v>
      </c>
      <c r="Q14" s="33">
        <f>CoffeeT!Q14</f>
        <v>2018.787</v>
      </c>
      <c r="R14" s="33">
        <f>CoffeeT!R14</f>
        <v>2087.047</v>
      </c>
      <c r="S14" s="33">
        <f>CoffeeT!S14</f>
        <v>2112.375</v>
      </c>
      <c r="T14" s="33">
        <f>CoffeeT!T14</f>
        <v>2161.0149999999999</v>
      </c>
      <c r="U14" s="33">
        <f>CoffeeT!U14</f>
        <v>2236.67</v>
      </c>
      <c r="V14" s="33">
        <f>CoffeeT!V14</f>
        <v>2278.1089999999999</v>
      </c>
      <c r="X14" s="51">
        <f t="shared" si="0"/>
        <v>4.5121158498057534</v>
      </c>
      <c r="Y14" s="51">
        <f t="shared" si="1"/>
        <v>-7.2642696082125369</v>
      </c>
      <c r="Z14" s="51">
        <f t="shared" si="2"/>
        <v>2.2281477814468875</v>
      </c>
      <c r="AA14" s="51">
        <f t="shared" si="3"/>
        <v>4.862011279758538</v>
      </c>
      <c r="AB14" s="51">
        <f t="shared" si="4"/>
        <v>2.4560149363212158</v>
      </c>
      <c r="AC14" s="51">
        <f t="shared" si="5"/>
        <v>-0.71565360658116806</v>
      </c>
      <c r="AD14" s="51">
        <f t="shared" si="6"/>
        <v>4.6420874031274373</v>
      </c>
      <c r="AE14" s="51">
        <f t="shared" si="7"/>
        <v>1.3895584001262007</v>
      </c>
      <c r="AF14" s="51">
        <f t="shared" si="8"/>
        <v>1.6769579952790714</v>
      </c>
      <c r="AG14" s="51">
        <f t="shared" si="9"/>
        <v>-3.1337176864422611</v>
      </c>
      <c r="AH14" s="51">
        <f t="shared" si="10"/>
        <v>3.9312113440941321</v>
      </c>
      <c r="AI14" s="51">
        <f t="shared" si="11"/>
        <v>6.3516024152345585</v>
      </c>
      <c r="AJ14" s="51">
        <f t="shared" si="12"/>
        <v>0.18893487776554529</v>
      </c>
      <c r="AK14" s="51">
        <f t="shared" si="13"/>
        <v>3.3812383376750521</v>
      </c>
      <c r="AL14" s="51">
        <f t="shared" si="14"/>
        <v>1.2135807195525539</v>
      </c>
      <c r="AM14" s="51">
        <f t="shared" si="15"/>
        <v>2.3026214568909298</v>
      </c>
      <c r="AN14" s="51">
        <f t="shared" si="16"/>
        <v>3.5009011968912818</v>
      </c>
      <c r="AO14" s="51">
        <f t="shared" si="15"/>
        <v>1.8527096084804517</v>
      </c>
      <c r="AQ14" s="74">
        <f t="shared" si="17"/>
        <v>2.0595998786861376</v>
      </c>
    </row>
    <row r="15" spans="1:43" ht="13" customHeight="1">
      <c r="A15" s="8" t="s">
        <v>398</v>
      </c>
      <c r="C15" s="32"/>
      <c r="D15" s="33">
        <f>Grains!D16</f>
        <v>6922.74</v>
      </c>
      <c r="E15" s="33">
        <f>Grains!E16</f>
        <v>6562.7150000000001</v>
      </c>
      <c r="F15" s="33">
        <f>Grains!F16</f>
        <v>7367.1580000000004</v>
      </c>
      <c r="G15" s="33">
        <f>Grains!G16</f>
        <v>6950.0559999999996</v>
      </c>
      <c r="H15" s="33">
        <f>Grains!H16</f>
        <v>6137.375</v>
      </c>
      <c r="I15" s="33">
        <f>Grains!I16</f>
        <v>6549.1769999999997</v>
      </c>
      <c r="J15" s="33">
        <f>Grains!J16</f>
        <v>6598.1869999999999</v>
      </c>
      <c r="K15" s="33">
        <f>Grains!K16</f>
        <v>7747.1080000000002</v>
      </c>
      <c r="L15" s="33">
        <f>Grains!L16</f>
        <v>8794.6219999999994</v>
      </c>
      <c r="M15" s="33">
        <f>Grains!M16</f>
        <v>9703.3729999999996</v>
      </c>
      <c r="N15" s="33">
        <f>Grains!N16</f>
        <v>8736.9529999999995</v>
      </c>
      <c r="O15" s="33">
        <f>Grains!O16</f>
        <v>8556.3649999999998</v>
      </c>
      <c r="P15" s="33">
        <f>Grains!P16</f>
        <v>8493.8140000000003</v>
      </c>
      <c r="Q15" s="33">
        <f>Grains!Q16</f>
        <v>10593.867</v>
      </c>
      <c r="R15" s="33">
        <f>Grains!R16</f>
        <v>12922.784</v>
      </c>
      <c r="S15" s="33">
        <f>Grains!S16</f>
        <v>11246.092000000001</v>
      </c>
      <c r="T15" s="33">
        <f>Grains!T16</f>
        <v>10869.683999999999</v>
      </c>
      <c r="U15" s="33">
        <f>Grains!U16</f>
        <v>10860.351000000001</v>
      </c>
      <c r="V15" s="33">
        <f>Grains!V16</f>
        <v>11625.335999999999</v>
      </c>
      <c r="X15" s="51">
        <f t="shared" si="0"/>
        <v>-5.2006142076692079</v>
      </c>
      <c r="Y15" s="51">
        <f t="shared" si="1"/>
        <v>12.257777459481334</v>
      </c>
      <c r="Z15" s="51">
        <f t="shared" si="2"/>
        <v>-5.6616404860599046</v>
      </c>
      <c r="AA15" s="51">
        <f t="shared" si="3"/>
        <v>-11.693157580313018</v>
      </c>
      <c r="AB15" s="51">
        <f t="shared" si="4"/>
        <v>6.7097415425976026</v>
      </c>
      <c r="AC15" s="51">
        <f t="shared" si="5"/>
        <v>0.74833830266001211</v>
      </c>
      <c r="AD15" s="51">
        <f t="shared" si="6"/>
        <v>17.412677149041087</v>
      </c>
      <c r="AE15" s="51">
        <f t="shared" si="7"/>
        <v>13.521355323818884</v>
      </c>
      <c r="AF15" s="51">
        <f t="shared" si="8"/>
        <v>10.333030799959353</v>
      </c>
      <c r="AG15" s="51">
        <f t="shared" si="9"/>
        <v>-9.9596295020298662</v>
      </c>
      <c r="AH15" s="51">
        <f t="shared" si="10"/>
        <v>-2.0669448490795328</v>
      </c>
      <c r="AI15" s="51">
        <f t="shared" si="11"/>
        <v>-0.73104641982897345</v>
      </c>
      <c r="AJ15" s="51">
        <f t="shared" si="12"/>
        <v>24.724499500459984</v>
      </c>
      <c r="AK15" s="51">
        <f t="shared" si="13"/>
        <v>21.983634493429062</v>
      </c>
      <c r="AL15" s="51">
        <f t="shared" si="14"/>
        <v>-12.974696474072456</v>
      </c>
      <c r="AM15" s="51">
        <f t="shared" si="15"/>
        <v>-3.3470115663290056</v>
      </c>
      <c r="AN15" s="51">
        <f t="shared" si="16"/>
        <v>-8.586266169282597E-2</v>
      </c>
      <c r="AO15" s="51">
        <f t="shared" si="15"/>
        <v>7.0438331136811305</v>
      </c>
      <c r="AQ15" s="74">
        <f t="shared" si="17"/>
        <v>4.4037419780287044</v>
      </c>
    </row>
    <row r="16" spans="1:43" ht="13" customHeight="1">
      <c r="A16" s="84" t="s">
        <v>245</v>
      </c>
      <c r="C16" s="32"/>
      <c r="D16" s="33">
        <f>VegOils!D15+VegOils!D66</f>
        <v>2129.6012000000001</v>
      </c>
      <c r="E16" s="33">
        <f>VegOils!E15+VegOils!E66</f>
        <v>2488.2919000000002</v>
      </c>
      <c r="F16" s="33">
        <f>VegOils!F15+VegOils!F66</f>
        <v>2478.2491999999997</v>
      </c>
      <c r="G16" s="33">
        <f>VegOils!G15+VegOils!G66</f>
        <v>2380.1835000000001</v>
      </c>
      <c r="H16" s="33">
        <f>VegOils!H15+VegOils!H66</f>
        <v>2066.6340999999998</v>
      </c>
      <c r="I16" s="33">
        <f>VegOils!I15+VegOils!I66</f>
        <v>2759.4405000000002</v>
      </c>
      <c r="J16" s="33">
        <f>VegOils!J15+VegOils!J66</f>
        <v>2869.0576000000001</v>
      </c>
      <c r="K16" s="33">
        <f>VegOils!K15+VegOils!K66</f>
        <v>3576.7159999999999</v>
      </c>
      <c r="L16" s="33">
        <f>VegOils!L15+VegOils!L66</f>
        <v>3930.3879999999999</v>
      </c>
      <c r="M16" s="33">
        <f>VegOils!M15+VegOils!M66</f>
        <v>4838.9930000000004</v>
      </c>
      <c r="N16" s="33">
        <f>VegOils!N15+VegOils!N66</f>
        <v>4435.7370000000001</v>
      </c>
      <c r="O16" s="33">
        <f>VegOils!O15+VegOils!O66</f>
        <v>4583.5640000000003</v>
      </c>
      <c r="P16" s="33">
        <f>VegOils!P15+VegOils!P66</f>
        <v>5229.3789999999999</v>
      </c>
      <c r="Q16" s="33">
        <f>VegOils!Q15+VegOils!Q66</f>
        <v>5012.8490000000002</v>
      </c>
      <c r="R16" s="33">
        <f>VegOils!R15+VegOils!R66</f>
        <v>6278.4320000000007</v>
      </c>
      <c r="S16" s="33">
        <f>VegOils!S15+VegOils!S66</f>
        <v>7507.7</v>
      </c>
      <c r="T16" s="33">
        <f>VegOils!T15+VegOils!T66</f>
        <v>6017.7920000000004</v>
      </c>
      <c r="U16" s="33">
        <f>VegOils!U15+VegOils!U66</f>
        <v>6196.6489999999994</v>
      </c>
      <c r="V16" s="33">
        <f>VegOils!V15+VegOils!V66</f>
        <v>7396.2510000000002</v>
      </c>
      <c r="X16" s="51">
        <f t="shared" si="0"/>
        <v>16.843092500135715</v>
      </c>
      <c r="Y16" s="51">
        <f t="shared" si="1"/>
        <v>-0.40359814698590624</v>
      </c>
      <c r="Z16" s="51">
        <f t="shared" si="2"/>
        <v>-3.9570556504164189</v>
      </c>
      <c r="AA16" s="51">
        <f t="shared" si="3"/>
        <v>-13.173328863089772</v>
      </c>
      <c r="AB16" s="51">
        <f t="shared" si="4"/>
        <v>33.523418586773566</v>
      </c>
      <c r="AC16" s="51">
        <f t="shared" si="5"/>
        <v>3.9724393405112357</v>
      </c>
      <c r="AD16" s="51">
        <f t="shared" si="6"/>
        <v>24.665186227003598</v>
      </c>
      <c r="AE16" s="51">
        <f t="shared" si="7"/>
        <v>9.8881767520820887</v>
      </c>
      <c r="AF16" s="51">
        <f t="shared" si="8"/>
        <v>23.117437769502658</v>
      </c>
      <c r="AG16" s="51">
        <f t="shared" si="9"/>
        <v>-8.3334693809228533</v>
      </c>
      <c r="AH16" s="51">
        <f t="shared" si="10"/>
        <v>3.3326367185430472</v>
      </c>
      <c r="AI16" s="51">
        <f t="shared" si="11"/>
        <v>14.089799989702323</v>
      </c>
      <c r="AJ16" s="51">
        <f t="shared" si="12"/>
        <v>-4.1406446157373544</v>
      </c>
      <c r="AK16" s="51">
        <f t="shared" si="13"/>
        <v>25.246780822641981</v>
      </c>
      <c r="AL16" s="51">
        <f t="shared" si="14"/>
        <v>19.579219779715686</v>
      </c>
      <c r="AM16" s="51">
        <f t="shared" si="15"/>
        <v>-19.845065732514612</v>
      </c>
      <c r="AN16" s="51">
        <f t="shared" si="16"/>
        <v>2.9721366241970415</v>
      </c>
      <c r="AO16" s="51">
        <f t="shared" si="15"/>
        <v>19.358882518599984</v>
      </c>
      <c r="AQ16" s="74">
        <f t="shared" si="17"/>
        <v>7.7514446587099997</v>
      </c>
    </row>
    <row r="17" spans="1:43" ht="13" customHeight="1">
      <c r="A17" s="1" t="s">
        <v>74</v>
      </c>
      <c r="C17" s="32"/>
      <c r="D17" s="33">
        <f>Sweets!D15</f>
        <v>2563.587</v>
      </c>
      <c r="E17" s="33">
        <f>Sweets!E15</f>
        <v>2393.42</v>
      </c>
      <c r="F17" s="33">
        <f>Sweets!F15</f>
        <v>2242.8490000000002</v>
      </c>
      <c r="G17" s="33">
        <f>Sweets!G15</f>
        <v>2277.0949999999998</v>
      </c>
      <c r="H17" s="33">
        <f>Sweets!H15</f>
        <v>2501.2869999999998</v>
      </c>
      <c r="I17" s="33">
        <f>Sweets!I15</f>
        <v>2572.3620000000001</v>
      </c>
      <c r="J17" s="33">
        <f>Sweets!J15</f>
        <v>3261.3319999999999</v>
      </c>
      <c r="K17" s="33">
        <f>Sweets!K15</f>
        <v>4037.83</v>
      </c>
      <c r="L17" s="33">
        <f>Sweets!L15</f>
        <v>3150.5239999999999</v>
      </c>
      <c r="M17" s="33">
        <f>Sweets!M15</f>
        <v>3855.85</v>
      </c>
      <c r="N17" s="33">
        <f>Sweets!N15</f>
        <v>3571.6219999999998</v>
      </c>
      <c r="O17" s="33">
        <f>Sweets!O15</f>
        <v>4119.6959999999999</v>
      </c>
      <c r="P17" s="33">
        <f>Sweets!P15</f>
        <v>4896.6350000000002</v>
      </c>
      <c r="Q17" s="33">
        <f>Sweets!Q15</f>
        <v>4472.6670000000004</v>
      </c>
      <c r="R17" s="33">
        <f>Sweets!R15</f>
        <v>4232.55</v>
      </c>
      <c r="S17" s="33">
        <f>Sweets!S15</f>
        <v>4400.4369999999999</v>
      </c>
      <c r="T17" s="33">
        <f>Sweets!T15</f>
        <v>4602.6949999999997</v>
      </c>
      <c r="U17" s="33">
        <f>Sweets!U15</f>
        <v>4586.9030000000002</v>
      </c>
      <c r="V17" s="33">
        <f>Sweets!V15</f>
        <v>4210.4769999999999</v>
      </c>
      <c r="X17" s="51">
        <f t="shared" si="0"/>
        <v>-6.6378476720314161</v>
      </c>
      <c r="Y17" s="51">
        <f t="shared" si="1"/>
        <v>-6.2910396002373137</v>
      </c>
      <c r="Z17" s="51">
        <f t="shared" si="2"/>
        <v>1.526897263257565</v>
      </c>
      <c r="AA17" s="51">
        <f t="shared" si="3"/>
        <v>9.845526866468024</v>
      </c>
      <c r="AB17" s="51">
        <f t="shared" si="4"/>
        <v>2.8415371766614683</v>
      </c>
      <c r="AC17" s="51">
        <f t="shared" si="5"/>
        <v>26.783555347186748</v>
      </c>
      <c r="AD17" s="51">
        <f t="shared" si="6"/>
        <v>23.809228867223588</v>
      </c>
      <c r="AE17" s="51">
        <f t="shared" si="7"/>
        <v>-21.974823110433086</v>
      </c>
      <c r="AF17" s="51">
        <f t="shared" si="8"/>
        <v>22.387577431563766</v>
      </c>
      <c r="AG17" s="51">
        <f t="shared" si="9"/>
        <v>-7.3713448396592218</v>
      </c>
      <c r="AH17" s="51">
        <f t="shared" si="10"/>
        <v>15.345240901752755</v>
      </c>
      <c r="AI17" s="51">
        <f t="shared" si="11"/>
        <v>18.859134266217701</v>
      </c>
      <c r="AJ17" s="51">
        <f t="shared" si="12"/>
        <v>-8.6583541554557275</v>
      </c>
      <c r="AK17" s="51">
        <f t="shared" si="13"/>
        <v>-5.3685418565701415</v>
      </c>
      <c r="AL17" s="51">
        <f t="shared" si="14"/>
        <v>3.9665686170275549</v>
      </c>
      <c r="AM17" s="51">
        <f t="shared" si="15"/>
        <v>4.5963162295017401</v>
      </c>
      <c r="AN17" s="51">
        <f t="shared" si="16"/>
        <v>-0.3431033340249412</v>
      </c>
      <c r="AO17" s="51">
        <f t="shared" si="15"/>
        <v>-8.2065393578194303</v>
      </c>
      <c r="AQ17" s="74">
        <f t="shared" si="17"/>
        <v>1.2029209811000883</v>
      </c>
    </row>
    <row r="18" spans="1:43" ht="13" customHeight="1">
      <c r="A18" s="1" t="s">
        <v>75</v>
      </c>
      <c r="C18" s="32"/>
      <c r="D18" s="33">
        <f>Cocoa!D14</f>
        <v>923.67919999999992</v>
      </c>
      <c r="E18" s="33">
        <f>Cocoa!E14</f>
        <v>998.7903</v>
      </c>
      <c r="F18" s="33">
        <f>Cocoa!F14</f>
        <v>990.94680000000005</v>
      </c>
      <c r="G18" s="33">
        <f>Cocoa!G14</f>
        <v>916.20510000000002</v>
      </c>
      <c r="H18" s="33">
        <f>Cocoa!H14</f>
        <v>1046.2829999999999</v>
      </c>
      <c r="I18" s="33">
        <f>Cocoa!I14</f>
        <v>1168.153</v>
      </c>
      <c r="J18" s="33">
        <f>Cocoa!J14</f>
        <v>1306.326</v>
      </c>
      <c r="K18" s="33">
        <f>Cocoa!K14</f>
        <v>1254.3230000000001</v>
      </c>
      <c r="L18" s="33">
        <f>Cocoa!L14</f>
        <v>1129.164</v>
      </c>
      <c r="M18" s="33">
        <f>Cocoa!M14</f>
        <v>1113.885</v>
      </c>
      <c r="N18" s="33">
        <f>Cocoa!N14</f>
        <v>1169.3889999999999</v>
      </c>
      <c r="O18" s="33">
        <f>Cocoa!O14</f>
        <v>1222.143</v>
      </c>
      <c r="P18" s="33">
        <f>Cocoa!P14</f>
        <v>1312.9010000000001</v>
      </c>
      <c r="Q18" s="33">
        <f>Cocoa!Q14</f>
        <v>1237.25</v>
      </c>
      <c r="R18" s="33">
        <f>Cocoa!R14</f>
        <v>1303.434</v>
      </c>
      <c r="S18" s="33">
        <f>Cocoa!S14</f>
        <v>1295.819</v>
      </c>
      <c r="T18" s="33">
        <f>Cocoa!T14</f>
        <v>1336.6510000000001</v>
      </c>
      <c r="U18" s="33">
        <f>Cocoa!U14</f>
        <v>1365.76</v>
      </c>
      <c r="V18" s="33">
        <f>Cocoa!V14</f>
        <v>1453.816</v>
      </c>
      <c r="X18" s="51">
        <f t="shared" si="0"/>
        <v>8.1317301504678419</v>
      </c>
      <c r="Y18" s="51">
        <f t="shared" si="1"/>
        <v>-0.78529997738263635</v>
      </c>
      <c r="Z18" s="51">
        <f t="shared" si="2"/>
        <v>-7.5424533385646919</v>
      </c>
      <c r="AA18" s="51">
        <f t="shared" si="3"/>
        <v>14.197465174555335</v>
      </c>
      <c r="AB18" s="51">
        <f t="shared" si="4"/>
        <v>11.647900233493246</v>
      </c>
      <c r="AC18" s="51">
        <f t="shared" si="5"/>
        <v>11.828330706679679</v>
      </c>
      <c r="AD18" s="51">
        <f t="shared" si="6"/>
        <v>-3.9808592954591715</v>
      </c>
      <c r="AE18" s="51">
        <f t="shared" si="7"/>
        <v>-9.9782113538538386</v>
      </c>
      <c r="AF18" s="51">
        <f t="shared" si="8"/>
        <v>-1.3531249667895873</v>
      </c>
      <c r="AG18" s="51">
        <f t="shared" si="9"/>
        <v>4.9829201398708056</v>
      </c>
      <c r="AH18" s="51">
        <f t="shared" si="10"/>
        <v>4.5112447611530548</v>
      </c>
      <c r="AI18" s="51">
        <f t="shared" si="11"/>
        <v>7.4261358940811428</v>
      </c>
      <c r="AJ18" s="51">
        <f t="shared" si="12"/>
        <v>-5.7621252478290526</v>
      </c>
      <c r="AK18" s="51">
        <f t="shared" si="13"/>
        <v>5.3492826833703822</v>
      </c>
      <c r="AL18" s="51">
        <f t="shared" si="14"/>
        <v>-0.58422597538502208</v>
      </c>
      <c r="AM18" s="51">
        <f t="shared" si="15"/>
        <v>3.1510573621779114</v>
      </c>
      <c r="AN18" s="51">
        <f t="shared" si="16"/>
        <v>2.1777561981399796</v>
      </c>
      <c r="AO18" s="51">
        <f t="shared" si="15"/>
        <v>6.4473992502342981</v>
      </c>
      <c r="AQ18" s="74">
        <f t="shared" si="17"/>
        <v>1.4880098859245521</v>
      </c>
    </row>
    <row r="19" spans="1:43" ht="13" customHeight="1">
      <c r="A19" s="1" t="s">
        <v>509</v>
      </c>
      <c r="C19" s="32"/>
      <c r="D19" s="33">
        <f>SUM(Other!D15,Other!D27,Other!D39,Other!D51)</f>
        <v>883.46270000000004</v>
      </c>
      <c r="E19" s="33">
        <f>SUM(Other!E15,Other!E27,Other!E39,Other!E51)</f>
        <v>929.99689999999998</v>
      </c>
      <c r="F19" s="33">
        <f>SUM(Other!F15,Other!F27,Other!F39,Other!F51)</f>
        <v>1125.2096999999999</v>
      </c>
      <c r="G19" s="33">
        <f>SUM(Other!G15,Other!G27,Other!G39,Other!G51)</f>
        <v>1207.2624000000001</v>
      </c>
      <c r="H19" s="33">
        <f>SUM(Other!H15,Other!H27,Other!H39,Other!H51)</f>
        <v>1229.6724000000002</v>
      </c>
      <c r="I19" s="33">
        <f>SUM(Other!I15,Other!I27,Other!I39,Other!I51)</f>
        <v>1389.8065999999999</v>
      </c>
      <c r="J19" s="33">
        <f>SUM(Other!J15,Other!J27,Other!J39,Other!J51)</f>
        <v>1443.6532</v>
      </c>
      <c r="K19" s="33">
        <f>SUM(Other!K15,Other!K27,Other!K39,Other!K51)</f>
        <v>1549.4960999999998</v>
      </c>
      <c r="L19" s="33">
        <f>SUM(Other!L15,Other!L27,Other!L39,Other!L51)</f>
        <v>1596.7112000000002</v>
      </c>
      <c r="M19" s="33">
        <f>SUM(Other!M15,Other!M27,Other!M39,Other!M51)</f>
        <v>1646.5518</v>
      </c>
      <c r="N19" s="33">
        <f>SUM(Other!N15,Other!N27,Other!N39,Other!N51)</f>
        <v>1429.2996000000001</v>
      </c>
      <c r="O19" s="33">
        <f>SUM(Other!O15,Other!O27,Other!O39,Other!O51)</f>
        <v>1597.0029999999999</v>
      </c>
      <c r="P19" s="33">
        <f>SUM(Other!P15,Other!P27,Other!P39,Other!P51)</f>
        <v>1757.3009999999999</v>
      </c>
      <c r="Q19" s="33">
        <f>SUM(Other!Q15,Other!Q27,Other!Q39,Other!Q51)</f>
        <v>1740.6380999999999</v>
      </c>
      <c r="R19" s="33">
        <f>SUM(Other!R15,Other!R27,Other!R39,Other!R51)</f>
        <v>1767.0299000000002</v>
      </c>
      <c r="S19" s="33">
        <f>SUM(Other!S15,Other!S27,Other!S39,Other!S51)</f>
        <v>1875.2629999999999</v>
      </c>
      <c r="T19" s="33">
        <f>SUM(Other!T15,Other!T27,Other!T39,Other!T51)</f>
        <v>1808.0053000000003</v>
      </c>
      <c r="U19" s="33">
        <f>SUM(Other!U15,Other!U27,Other!U39,Other!U51)</f>
        <v>1825.0394000000001</v>
      </c>
      <c r="V19" s="33">
        <f>SUM(Other!V15,Other!V27,Other!V39,Other!V51)</f>
        <v>2012.3516000000002</v>
      </c>
      <c r="X19" s="51">
        <f t="shared" si="0"/>
        <v>5.2672512376583658</v>
      </c>
      <c r="Y19" s="51">
        <f t="shared" si="1"/>
        <v>20.990693624892721</v>
      </c>
      <c r="Z19" s="51">
        <f t="shared" si="2"/>
        <v>7.2922140646316969</v>
      </c>
      <c r="AA19" s="51">
        <f t="shared" si="3"/>
        <v>1.856265878900909</v>
      </c>
      <c r="AB19" s="51">
        <f t="shared" si="4"/>
        <v>13.022509084533397</v>
      </c>
      <c r="AC19" s="51">
        <f t="shared" si="5"/>
        <v>3.8743951856323067</v>
      </c>
      <c r="AD19" s="51">
        <f t="shared" si="6"/>
        <v>7.3316015231358778</v>
      </c>
      <c r="AE19" s="51">
        <f t="shared" si="7"/>
        <v>3.0471260947349421</v>
      </c>
      <c r="AF19" s="51">
        <f t="shared" si="8"/>
        <v>3.1214536479734045</v>
      </c>
      <c r="AG19" s="51">
        <f t="shared" si="9"/>
        <v>-13.194373842353446</v>
      </c>
      <c r="AH19" s="51">
        <f t="shared" si="10"/>
        <v>11.733257324076751</v>
      </c>
      <c r="AI19" s="51">
        <f t="shared" si="11"/>
        <v>10.037426354239788</v>
      </c>
      <c r="AJ19" s="51">
        <f t="shared" si="12"/>
        <v>-0.94820978307074144</v>
      </c>
      <c r="AK19" s="51">
        <f t="shared" si="13"/>
        <v>1.5162140826401771</v>
      </c>
      <c r="AL19" s="51">
        <f t="shared" si="14"/>
        <v>6.1251425343736177</v>
      </c>
      <c r="AM19" s="51">
        <f t="shared" si="15"/>
        <v>-3.5865742565176051</v>
      </c>
      <c r="AN19" s="51">
        <f t="shared" si="16"/>
        <v>0.94214878684260039</v>
      </c>
      <c r="AO19" s="51">
        <f t="shared" si="15"/>
        <v>10.263460613507846</v>
      </c>
      <c r="AQ19" s="74">
        <f t="shared" si="17"/>
        <v>2.6415519596770305</v>
      </c>
    </row>
    <row r="20" spans="1:43" ht="13" customHeight="1">
      <c r="A20" s="1" t="s">
        <v>523</v>
      </c>
      <c r="C20" s="32"/>
      <c r="D20" s="33">
        <f>Beverages!D16</f>
        <v>2965.9050000000002</v>
      </c>
      <c r="E20" s="33">
        <f>Beverages!E16</f>
        <v>3374.8359999999998</v>
      </c>
      <c r="F20" s="33">
        <f>Beverages!F16</f>
        <v>3691.7510000000002</v>
      </c>
      <c r="G20" s="33">
        <f>Beverages!G16</f>
        <v>3971.6390000000001</v>
      </c>
      <c r="H20" s="33">
        <f>Beverages!H16</f>
        <v>4196.375</v>
      </c>
      <c r="I20" s="33">
        <f>Beverages!I16</f>
        <v>4377.6840000000002</v>
      </c>
      <c r="J20" s="33">
        <f>Beverages!J16</f>
        <v>4779.0709999999999</v>
      </c>
      <c r="K20" s="33">
        <f>Beverages!K16</f>
        <v>5452.1859999999997</v>
      </c>
      <c r="L20" s="33">
        <f>Beverages!L16</f>
        <v>5595.6080000000002</v>
      </c>
      <c r="M20" s="33">
        <f>Beverages!M16</f>
        <v>5430.7340000000004</v>
      </c>
      <c r="N20" s="33">
        <f>Beverages!N16</f>
        <v>5077.6970000000001</v>
      </c>
      <c r="O20" s="33">
        <f>Beverages!O16</f>
        <v>5337.7030000000004</v>
      </c>
      <c r="P20" s="33">
        <f>Beverages!P16</f>
        <v>5552.8440000000001</v>
      </c>
      <c r="Q20" s="33">
        <f>Beverages!Q16</f>
        <v>5978.4470000000001</v>
      </c>
      <c r="R20" s="33">
        <f>Beverages!R16</f>
        <v>5932.6329999999998</v>
      </c>
      <c r="S20" s="33">
        <f>Beverages!S16</f>
        <v>6211.384</v>
      </c>
      <c r="T20" s="33">
        <f>Beverages!T16</f>
        <v>6702.7330000000002</v>
      </c>
      <c r="U20" s="33">
        <f>Beverages!U16</f>
        <v>7159.5959999999995</v>
      </c>
      <c r="V20" s="33">
        <f>Beverages!V16</f>
        <v>7530.6369999999997</v>
      </c>
      <c r="X20" s="51">
        <f t="shared" si="0"/>
        <v>13.787730894954485</v>
      </c>
      <c r="Y20" s="51">
        <f t="shared" si="1"/>
        <v>9.3905303842912744</v>
      </c>
      <c r="Z20" s="51">
        <f t="shared" si="2"/>
        <v>7.5814430604880911</v>
      </c>
      <c r="AA20" s="51">
        <f t="shared" si="3"/>
        <v>5.6585203237252912</v>
      </c>
      <c r="AB20" s="51">
        <f t="shared" si="4"/>
        <v>4.3206100503410783</v>
      </c>
      <c r="AC20" s="51">
        <f t="shared" si="5"/>
        <v>9.1689349893687933</v>
      </c>
      <c r="AD20" s="51">
        <f t="shared" si="6"/>
        <v>14.084641136321263</v>
      </c>
      <c r="AE20" s="51">
        <f t="shared" si="7"/>
        <v>2.6305412177794363</v>
      </c>
      <c r="AF20" s="51">
        <f t="shared" si="8"/>
        <v>-2.9464894610201409</v>
      </c>
      <c r="AG20" s="51">
        <f t="shared" si="9"/>
        <v>-6.5007234749483223</v>
      </c>
      <c r="AH20" s="51">
        <f t="shared" si="10"/>
        <v>5.1205497295329083</v>
      </c>
      <c r="AI20" s="51">
        <f t="shared" si="11"/>
        <v>4.0305914360540429</v>
      </c>
      <c r="AJ20" s="51">
        <f t="shared" si="12"/>
        <v>7.6645949354961163</v>
      </c>
      <c r="AK20" s="51">
        <f t="shared" si="13"/>
        <v>-0.76631941372066192</v>
      </c>
      <c r="AL20" s="51">
        <f t="shared" si="14"/>
        <v>4.6986051555860664</v>
      </c>
      <c r="AM20" s="51">
        <f t="shared" si="15"/>
        <v>7.9104592470856661</v>
      </c>
      <c r="AN20" s="51">
        <f t="shared" si="16"/>
        <v>6.8160703999398331</v>
      </c>
      <c r="AO20" s="51">
        <f t="shared" si="15"/>
        <v>5.1824292879095513</v>
      </c>
      <c r="AQ20" s="74">
        <f t="shared" si="17"/>
        <v>3.0763917326994989</v>
      </c>
    </row>
    <row r="21" spans="1:43" ht="13" customHeight="1">
      <c r="A21" s="14"/>
      <c r="B21" s="14"/>
      <c r="C21" s="21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15"/>
      <c r="O21" s="15"/>
      <c r="P21" s="15"/>
      <c r="Q21" s="15"/>
      <c r="R21" s="15"/>
      <c r="S21" s="15"/>
      <c r="T21" s="15"/>
      <c r="U21" s="15"/>
      <c r="V21" s="15"/>
      <c r="X21" s="51"/>
      <c r="Y21" s="51"/>
      <c r="Z21" s="51"/>
      <c r="AA21" s="51"/>
      <c r="AB21" s="51"/>
      <c r="AQ21" s="74"/>
    </row>
    <row r="22" spans="1:43" ht="13" customHeight="1">
      <c r="A22" s="1" t="s">
        <v>379</v>
      </c>
      <c r="B22" s="1"/>
      <c r="C22" s="19"/>
      <c r="D22" s="5"/>
      <c r="E22" s="5"/>
      <c r="F22" s="5"/>
      <c r="G22" s="5"/>
      <c r="H22" s="5"/>
      <c r="I22" s="5"/>
      <c r="J22" s="5"/>
      <c r="K22" s="5"/>
      <c r="L22" s="5"/>
      <c r="M22" s="5"/>
      <c r="X22" s="51"/>
      <c r="Y22" s="51"/>
      <c r="Z22" s="51"/>
      <c r="AA22" s="51"/>
      <c r="AB22" s="51"/>
      <c r="AQ22" s="74"/>
    </row>
    <row r="23" spans="1:43" ht="13" customHeight="1">
      <c r="A23" s="1" t="s">
        <v>378</v>
      </c>
      <c r="B23" s="1"/>
      <c r="C23" s="19"/>
      <c r="D23" s="5"/>
      <c r="E23" s="5"/>
      <c r="F23" s="5"/>
      <c r="G23" s="5"/>
      <c r="H23" s="5"/>
      <c r="I23" s="5"/>
      <c r="J23" s="5"/>
      <c r="K23" s="5"/>
      <c r="L23" s="5"/>
      <c r="M23" s="5"/>
      <c r="X23" s="51"/>
      <c r="Y23" s="51"/>
      <c r="Z23" s="51"/>
      <c r="AA23" s="51"/>
      <c r="AB23" s="51"/>
      <c r="AQ23" s="74"/>
    </row>
    <row r="24" spans="1:43" ht="13" customHeight="1">
      <c r="A24" s="1" t="s">
        <v>554</v>
      </c>
      <c r="B24" s="1"/>
      <c r="C24" s="19"/>
      <c r="D24" s="5"/>
      <c r="E24" s="5"/>
      <c r="F24" s="5"/>
      <c r="G24" s="5"/>
      <c r="H24" s="5"/>
      <c r="I24" s="5"/>
      <c r="J24" s="5"/>
      <c r="K24" s="5"/>
      <c r="L24" s="5"/>
      <c r="M24" s="5"/>
      <c r="AQ24" s="74"/>
    </row>
    <row r="25" spans="1:43" ht="13" customHeight="1">
      <c r="A25" s="1" t="s">
        <v>555</v>
      </c>
      <c r="B25" s="1"/>
      <c r="C25" s="19"/>
      <c r="D25" s="5"/>
      <c r="E25" s="5"/>
      <c r="F25" s="5"/>
      <c r="G25" s="5"/>
      <c r="H25" s="5"/>
      <c r="I25" s="5"/>
      <c r="J25" s="5"/>
      <c r="K25" s="5"/>
      <c r="L25" s="5"/>
      <c r="M25" s="5"/>
      <c r="AQ25" s="74"/>
    </row>
    <row r="26" spans="1:43" ht="13" customHeight="1">
      <c r="A26" s="82" t="s">
        <v>225</v>
      </c>
      <c r="B26" s="1"/>
      <c r="C26" s="19"/>
      <c r="D26" s="5"/>
      <c r="E26" s="5"/>
      <c r="F26" s="5"/>
      <c r="G26" s="5"/>
      <c r="H26" s="5"/>
      <c r="I26" s="5"/>
      <c r="J26" s="5"/>
      <c r="K26" s="5"/>
      <c r="L26" s="5"/>
      <c r="M26" s="65"/>
      <c r="N26" s="13"/>
      <c r="O26" s="13"/>
      <c r="P26" s="13"/>
      <c r="Q26" s="13"/>
      <c r="R26" s="13"/>
      <c r="S26" s="13"/>
      <c r="T26" s="13"/>
      <c r="U26" s="13"/>
      <c r="V26" s="13"/>
      <c r="W26" s="13"/>
      <c r="AQ26" s="74"/>
    </row>
    <row r="27" spans="1:43">
      <c r="A27" s="26"/>
      <c r="AQ27" s="74"/>
    </row>
  </sheetData>
  <pageMargins left="0.5" right="0.5" top="0.5" bottom="0.5" header="0.5" footer="0.5"/>
  <pageSetup scale="8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45"/>
  <sheetViews>
    <sheetView workbookViewId="0"/>
  </sheetViews>
  <sheetFormatPr baseColWidth="10" defaultColWidth="8.83203125" defaultRowHeight="13"/>
  <cols>
    <col min="1" max="1" width="2.6640625" customWidth="1"/>
    <col min="2" max="2" width="12.6640625" customWidth="1"/>
    <col min="3" max="3" width="7.6640625" customWidth="1"/>
    <col min="4" max="19" width="10.6640625" customWidth="1"/>
    <col min="20" max="20" width="9.6640625" customWidth="1"/>
    <col min="22" max="22" width="9.6640625" customWidth="1"/>
  </cols>
  <sheetData>
    <row r="1" spans="1:22">
      <c r="A1" s="47" t="s">
        <v>219</v>
      </c>
      <c r="B1" s="3"/>
    </row>
    <row r="2" spans="1:22">
      <c r="A2" s="29"/>
      <c r="B2" s="83" t="s">
        <v>227</v>
      </c>
      <c r="C2" s="88" t="s">
        <v>226</v>
      </c>
      <c r="D2" s="10" t="s">
        <v>30</v>
      </c>
      <c r="E2" s="10" t="s">
        <v>31</v>
      </c>
      <c r="F2" s="10" t="s">
        <v>32</v>
      </c>
      <c r="G2" s="10" t="s">
        <v>33</v>
      </c>
      <c r="H2" s="10" t="s">
        <v>34</v>
      </c>
      <c r="I2" s="10" t="s">
        <v>35</v>
      </c>
      <c r="J2" s="10" t="s">
        <v>36</v>
      </c>
      <c r="K2" s="10" t="s">
        <v>37</v>
      </c>
      <c r="L2" s="10" t="s">
        <v>38</v>
      </c>
      <c r="M2" s="10" t="s">
        <v>39</v>
      </c>
      <c r="N2" s="10" t="s">
        <v>191</v>
      </c>
      <c r="O2" s="10" t="s">
        <v>326</v>
      </c>
      <c r="P2" s="10" t="s">
        <v>335</v>
      </c>
      <c r="Q2" s="10" t="s">
        <v>370</v>
      </c>
      <c r="R2" s="10" t="s">
        <v>383</v>
      </c>
      <c r="S2" s="10" t="s">
        <v>419</v>
      </c>
      <c r="T2" s="10">
        <v>2015</v>
      </c>
      <c r="U2" s="10">
        <v>2016</v>
      </c>
      <c r="V2" s="10">
        <v>2017</v>
      </c>
    </row>
    <row r="3" spans="1:22">
      <c r="A3" s="30"/>
      <c r="B3" s="7"/>
      <c r="C3" s="8"/>
      <c r="D3" s="9"/>
      <c r="E3" s="9"/>
      <c r="F3" s="9"/>
      <c r="G3" s="9"/>
      <c r="H3" s="9"/>
      <c r="L3" s="6" t="s">
        <v>40</v>
      </c>
      <c r="M3" s="9"/>
    </row>
    <row r="4" spans="1:22">
      <c r="A4" s="25" t="s">
        <v>78</v>
      </c>
      <c r="B4" s="8"/>
      <c r="C4" s="8"/>
      <c r="D4" s="124"/>
      <c r="E4" s="9"/>
      <c r="F4" s="9"/>
      <c r="G4" s="9"/>
      <c r="H4" s="9"/>
      <c r="I4" s="6"/>
      <c r="J4" s="9"/>
      <c r="K4" s="9"/>
      <c r="L4" s="9"/>
      <c r="M4" s="9"/>
    </row>
    <row r="5" spans="1:22">
      <c r="A5" s="30"/>
      <c r="B5" s="8" t="s">
        <v>2</v>
      </c>
      <c r="C5" s="8"/>
      <c r="D5" s="135">
        <v>876.86900000000003</v>
      </c>
      <c r="E5" s="135">
        <v>995.94500000000005</v>
      </c>
      <c r="F5" s="135">
        <v>1343.479</v>
      </c>
      <c r="G5" s="135">
        <v>1394.8150000000001</v>
      </c>
      <c r="H5" s="135">
        <v>784.26499999999999</v>
      </c>
      <c r="I5" s="135">
        <v>560.14099999999996</v>
      </c>
      <c r="J5" s="135">
        <v>1134.8900000000001</v>
      </c>
      <c r="K5" s="135">
        <v>1616.479</v>
      </c>
      <c r="L5" s="135">
        <v>2069.1579999999999</v>
      </c>
      <c r="M5" s="135">
        <v>1920.6969999999999</v>
      </c>
      <c r="N5" s="135">
        <v>1244.5440000000001</v>
      </c>
      <c r="O5" s="135">
        <v>1444.7629999999999</v>
      </c>
      <c r="P5" s="135">
        <v>1227.779</v>
      </c>
      <c r="Q5" s="135">
        <v>1432.0730000000001</v>
      </c>
      <c r="R5" s="135">
        <v>1640.125</v>
      </c>
      <c r="S5" s="135">
        <v>2207.404</v>
      </c>
      <c r="T5" s="135">
        <v>1711.8440000000001</v>
      </c>
      <c r="U5" s="135">
        <v>1406.048</v>
      </c>
      <c r="V5" s="135">
        <v>1228.098</v>
      </c>
    </row>
    <row r="6" spans="1:22">
      <c r="A6" s="30"/>
      <c r="B6" s="8" t="s">
        <v>9</v>
      </c>
      <c r="C6" s="8"/>
      <c r="D6" s="135">
        <v>292.15800000000002</v>
      </c>
      <c r="E6" s="135">
        <v>405.31099999999998</v>
      </c>
      <c r="F6" s="135">
        <v>407.90100000000001</v>
      </c>
      <c r="G6" s="135">
        <v>300.49599999999998</v>
      </c>
      <c r="H6" s="135">
        <v>469.92599999999999</v>
      </c>
      <c r="I6" s="135">
        <v>540.99699999999996</v>
      </c>
      <c r="J6" s="135">
        <v>515.452</v>
      </c>
      <c r="K6" s="135">
        <v>524.24900000000002</v>
      </c>
      <c r="L6" s="135">
        <v>475.42</v>
      </c>
      <c r="M6" s="135">
        <v>298.24900000000002</v>
      </c>
      <c r="N6" s="135">
        <v>380.97300000000001</v>
      </c>
      <c r="O6" s="135">
        <v>522.22799999999995</v>
      </c>
      <c r="P6" s="135">
        <v>616.80200000000002</v>
      </c>
      <c r="Q6" s="135">
        <v>716.904</v>
      </c>
      <c r="R6" s="135">
        <v>508.33600000000001</v>
      </c>
      <c r="S6" s="135">
        <v>738.54499999999996</v>
      </c>
      <c r="T6" s="135">
        <v>881.67</v>
      </c>
      <c r="U6" s="135">
        <v>584.56799999999998</v>
      </c>
      <c r="V6" s="135">
        <v>714.66700000000003</v>
      </c>
    </row>
    <row r="7" spans="1:22">
      <c r="A7" s="30"/>
      <c r="B7" s="84" t="s">
        <v>12</v>
      </c>
      <c r="C7" s="8"/>
      <c r="D7" s="135">
        <v>0.14799999999991087</v>
      </c>
      <c r="E7" s="135">
        <v>7.6000000000135515E-2</v>
      </c>
      <c r="F7" s="135">
        <v>2.6999999999816282E-2</v>
      </c>
      <c r="G7" s="135">
        <v>0.39899999999988722</v>
      </c>
      <c r="H7" s="135">
        <v>0.17700000000002092</v>
      </c>
      <c r="I7" s="135">
        <v>0.52899999999999636</v>
      </c>
      <c r="J7" s="135">
        <v>0.29599999999982174</v>
      </c>
      <c r="K7" s="135">
        <v>0.31999999999970896</v>
      </c>
      <c r="L7" s="135">
        <v>0.11099999999987631</v>
      </c>
      <c r="M7" s="135">
        <v>9.5000000000254659E-2</v>
      </c>
      <c r="N7" s="135">
        <v>9.1999999999870852E-2</v>
      </c>
      <c r="O7" s="135">
        <v>0.27199999999993452</v>
      </c>
      <c r="P7" s="135">
        <v>5.4000000000087311E-2</v>
      </c>
      <c r="Q7" s="135">
        <v>0.10400000000004184</v>
      </c>
      <c r="R7" s="135">
        <v>2.4999999999863576E-2</v>
      </c>
      <c r="S7" s="135">
        <v>1.6000000000076398E-2</v>
      </c>
      <c r="T7" s="135">
        <v>9.6999999999752617E-2</v>
      </c>
      <c r="U7" s="135">
        <v>0.11899999999991451</v>
      </c>
      <c r="V7" s="135">
        <v>0.11299999999982901</v>
      </c>
    </row>
    <row r="8" spans="1:22">
      <c r="A8" s="30"/>
      <c r="B8" s="96" t="s">
        <v>29</v>
      </c>
      <c r="C8" s="96"/>
      <c r="D8" s="157">
        <v>1169.175</v>
      </c>
      <c r="E8" s="157">
        <v>1401.3320000000001</v>
      </c>
      <c r="F8" s="157">
        <v>1751.4069999999999</v>
      </c>
      <c r="G8" s="157">
        <v>1695.71</v>
      </c>
      <c r="H8" s="157">
        <v>1254.3679999999999</v>
      </c>
      <c r="I8" s="157">
        <v>1101.6669999999999</v>
      </c>
      <c r="J8" s="157">
        <v>1650.6379999999999</v>
      </c>
      <c r="K8" s="157">
        <v>2141.0479999999998</v>
      </c>
      <c r="L8" s="157">
        <v>2544.6889999999999</v>
      </c>
      <c r="M8" s="157">
        <v>2219.0410000000002</v>
      </c>
      <c r="N8" s="157">
        <v>1625.6089999999999</v>
      </c>
      <c r="O8" s="157">
        <v>1967.2629999999999</v>
      </c>
      <c r="P8" s="157">
        <v>1844.635</v>
      </c>
      <c r="Q8" s="157">
        <v>2149.0810000000001</v>
      </c>
      <c r="R8" s="157">
        <v>2148.4859999999999</v>
      </c>
      <c r="S8" s="157">
        <v>2945.9650000000001</v>
      </c>
      <c r="T8" s="157">
        <v>2593.6109999999999</v>
      </c>
      <c r="U8" s="157">
        <v>1990.7349999999999</v>
      </c>
      <c r="V8" s="157">
        <v>1942.8779999999999</v>
      </c>
    </row>
    <row r="9" spans="1:22">
      <c r="A9" s="30"/>
      <c r="B9" s="89" t="s">
        <v>223</v>
      </c>
      <c r="C9" s="90">
        <v>1000</v>
      </c>
      <c r="D9" s="158">
        <v>6058.3639999999996</v>
      </c>
      <c r="E9" s="158">
        <v>6521.7830000000004</v>
      </c>
      <c r="F9" s="158">
        <v>7758.1139999999996</v>
      </c>
      <c r="G9" s="158">
        <v>8302.9</v>
      </c>
      <c r="H9" s="158">
        <v>9223.2039999999997</v>
      </c>
      <c r="I9" s="158">
        <v>9866.2780000000002</v>
      </c>
      <c r="J9" s="158">
        <v>9951.94</v>
      </c>
      <c r="K9" s="158">
        <v>10985.52</v>
      </c>
      <c r="L9" s="158">
        <v>12419.455</v>
      </c>
      <c r="M9" s="158">
        <v>11558.616</v>
      </c>
      <c r="N9" s="158">
        <v>8349.9950000000008</v>
      </c>
      <c r="O9" s="158">
        <v>7997.5940000000001</v>
      </c>
      <c r="P9" s="158">
        <v>7872.6840000000002</v>
      </c>
      <c r="Q9" s="158">
        <v>7909.7569999999996</v>
      </c>
      <c r="R9" s="158">
        <v>6947.2889999999998</v>
      </c>
      <c r="S9" s="158">
        <v>7232.5640000000003</v>
      </c>
      <c r="T9" s="158">
        <v>7661.2030000000004</v>
      </c>
      <c r="U9" s="158">
        <v>7335.19</v>
      </c>
      <c r="V9" s="158">
        <v>7365.5749999999998</v>
      </c>
    </row>
    <row r="10" spans="1:22">
      <c r="A10" s="25" t="s">
        <v>373</v>
      </c>
      <c r="B10" s="8"/>
      <c r="C10" s="78"/>
      <c r="D10" s="159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9"/>
      <c r="U10" s="159"/>
      <c r="V10" s="159"/>
    </row>
    <row r="11" spans="1:22">
      <c r="A11" s="30"/>
      <c r="B11" s="8" t="s">
        <v>2</v>
      </c>
      <c r="C11" s="20"/>
      <c r="D11" s="135">
        <v>639.02099999999996</v>
      </c>
      <c r="E11" s="135">
        <v>680.55499999999995</v>
      </c>
      <c r="F11" s="135">
        <v>966.86</v>
      </c>
      <c r="G11" s="135">
        <v>1056.4960000000001</v>
      </c>
      <c r="H11" s="135">
        <v>361.27199999999999</v>
      </c>
      <c r="I11" s="135">
        <v>5.5E-2</v>
      </c>
      <c r="J11" s="135">
        <v>526.17200000000003</v>
      </c>
      <c r="K11" s="135">
        <v>1032.4000000000001</v>
      </c>
      <c r="L11" s="135">
        <v>1411.558</v>
      </c>
      <c r="M11" s="135">
        <v>1427.2470000000001</v>
      </c>
      <c r="N11" s="135">
        <v>931.88599999999997</v>
      </c>
      <c r="O11" s="135">
        <v>1068.0989999999999</v>
      </c>
      <c r="P11" s="135">
        <v>847.86699999999996</v>
      </c>
      <c r="Q11" s="135">
        <v>1073.6510000000001</v>
      </c>
      <c r="R11" s="135">
        <v>1282.3920000000001</v>
      </c>
      <c r="S11" s="135">
        <v>1754.615</v>
      </c>
      <c r="T11" s="135">
        <v>1340.7070000000001</v>
      </c>
      <c r="U11" s="135">
        <v>1062.578</v>
      </c>
      <c r="V11" s="135">
        <v>859.42</v>
      </c>
    </row>
    <row r="12" spans="1:22">
      <c r="A12" s="30"/>
      <c r="B12" s="8" t="s">
        <v>9</v>
      </c>
      <c r="C12" s="20"/>
      <c r="D12" s="135">
        <v>292.12700000000001</v>
      </c>
      <c r="E12" s="135">
        <v>405.291</v>
      </c>
      <c r="F12" s="135">
        <v>407.88799999999998</v>
      </c>
      <c r="G12" s="135">
        <v>300.49599999999998</v>
      </c>
      <c r="H12" s="135">
        <v>469.92599999999999</v>
      </c>
      <c r="I12" s="135">
        <v>540.97900000000004</v>
      </c>
      <c r="J12" s="135">
        <v>515.41099999999994</v>
      </c>
      <c r="K12" s="135">
        <v>524.23800000000006</v>
      </c>
      <c r="L12" s="135">
        <v>475.42</v>
      </c>
      <c r="M12" s="135">
        <v>298.24900000000002</v>
      </c>
      <c r="N12" s="135">
        <v>380.97300000000001</v>
      </c>
      <c r="O12" s="135">
        <v>522.22799999999995</v>
      </c>
      <c r="P12" s="135">
        <v>616.80200000000002</v>
      </c>
      <c r="Q12" s="135">
        <v>716.904</v>
      </c>
      <c r="R12" s="135">
        <v>508.33600000000001</v>
      </c>
      <c r="S12" s="135">
        <v>738.54499999999996</v>
      </c>
      <c r="T12" s="135">
        <v>881.67</v>
      </c>
      <c r="U12" s="135">
        <v>584.56799999999998</v>
      </c>
      <c r="V12" s="135">
        <v>714.66700000000003</v>
      </c>
    </row>
    <row r="13" spans="1:22">
      <c r="A13" s="30"/>
      <c r="B13" s="96" t="s">
        <v>29</v>
      </c>
      <c r="C13" s="96"/>
      <c r="D13" s="160">
        <v>931.14700000000005</v>
      </c>
      <c r="E13" s="160">
        <v>1085.846</v>
      </c>
      <c r="F13" s="160">
        <v>1374.7629999999999</v>
      </c>
      <c r="G13" s="160">
        <v>1357.0070000000001</v>
      </c>
      <c r="H13" s="160">
        <v>831.19899999999996</v>
      </c>
      <c r="I13" s="160">
        <v>541.03300000000002</v>
      </c>
      <c r="J13" s="160">
        <v>1041.5830000000001</v>
      </c>
      <c r="K13" s="160">
        <v>1556.636</v>
      </c>
      <c r="L13" s="160">
        <v>1886.9780000000001</v>
      </c>
      <c r="M13" s="160">
        <v>1725.4970000000001</v>
      </c>
      <c r="N13" s="160">
        <v>1312.8589999999999</v>
      </c>
      <c r="O13" s="160">
        <v>1590.329</v>
      </c>
      <c r="P13" s="160">
        <v>1464.6679999999999</v>
      </c>
      <c r="Q13" s="160">
        <v>1790.5550000000001</v>
      </c>
      <c r="R13" s="160">
        <v>1790.7260000000001</v>
      </c>
      <c r="S13" s="160">
        <v>2493.1590000000001</v>
      </c>
      <c r="T13" s="160">
        <v>2222.3760000000002</v>
      </c>
      <c r="U13" s="160">
        <v>1647.1469999999999</v>
      </c>
      <c r="V13" s="160">
        <v>1574.087</v>
      </c>
    </row>
    <row r="14" spans="1:22">
      <c r="A14" s="30"/>
      <c r="B14" s="89" t="s">
        <v>223</v>
      </c>
      <c r="C14" s="90">
        <v>1000</v>
      </c>
      <c r="D14" s="158">
        <v>1868.85</v>
      </c>
      <c r="E14" s="158">
        <v>2115.8440000000001</v>
      </c>
      <c r="F14" s="158">
        <v>2353.1260000000002</v>
      </c>
      <c r="G14" s="158">
        <v>2426.1660000000002</v>
      </c>
      <c r="H14" s="158">
        <v>1718.5650000000001</v>
      </c>
      <c r="I14" s="158">
        <v>1366.1659999999999</v>
      </c>
      <c r="J14" s="158">
        <v>1818.3969999999999</v>
      </c>
      <c r="K14" s="158">
        <v>2301.8040000000001</v>
      </c>
      <c r="L14" s="158">
        <v>2508.6689999999999</v>
      </c>
      <c r="M14" s="158">
        <v>2268.846</v>
      </c>
      <c r="N14" s="158">
        <v>2018.4580000000001</v>
      </c>
      <c r="O14" s="158">
        <v>2298.473</v>
      </c>
      <c r="P14" s="158">
        <v>2115.116</v>
      </c>
      <c r="Q14" s="158">
        <v>2291.1790000000001</v>
      </c>
      <c r="R14" s="158">
        <v>2039.7719999999999</v>
      </c>
      <c r="S14" s="158">
        <v>2355.2040000000002</v>
      </c>
      <c r="T14" s="158">
        <v>1996.221</v>
      </c>
      <c r="U14" s="158">
        <v>1715.4760000000001</v>
      </c>
      <c r="V14" s="158">
        <v>1815.7070000000001</v>
      </c>
    </row>
    <row r="15" spans="1:22">
      <c r="A15" s="25" t="s">
        <v>76</v>
      </c>
      <c r="B15" s="8"/>
      <c r="C15" s="78"/>
      <c r="D15" s="137"/>
      <c r="E15" s="137"/>
      <c r="F15" s="137"/>
      <c r="G15" s="137"/>
      <c r="H15" s="137"/>
      <c r="I15" s="138"/>
      <c r="J15" s="137"/>
      <c r="K15" s="137"/>
      <c r="L15" s="137"/>
      <c r="M15" s="137"/>
      <c r="N15" s="136"/>
      <c r="O15" s="136"/>
      <c r="P15" s="136"/>
      <c r="Q15" s="158"/>
      <c r="R15" s="158"/>
      <c r="S15" s="158"/>
      <c r="T15" s="158"/>
      <c r="U15" s="136"/>
      <c r="V15" s="158"/>
    </row>
    <row r="16" spans="1:22">
      <c r="A16" s="30"/>
      <c r="B16" s="8" t="s">
        <v>2</v>
      </c>
      <c r="C16" s="20"/>
      <c r="D16" s="135">
        <v>216.06399999999999</v>
      </c>
      <c r="E16" s="135">
        <v>290.18599999999998</v>
      </c>
      <c r="F16" s="135">
        <v>344.267</v>
      </c>
      <c r="G16" s="135">
        <v>299.505</v>
      </c>
      <c r="H16" s="135">
        <v>389.28</v>
      </c>
      <c r="I16" s="135">
        <v>529.35199999999998</v>
      </c>
      <c r="J16" s="135">
        <v>580.78899999999999</v>
      </c>
      <c r="K16" s="135">
        <v>558.91</v>
      </c>
      <c r="L16" s="135">
        <v>630.00900000000001</v>
      </c>
      <c r="M16" s="135">
        <v>466.66800000000001</v>
      </c>
      <c r="N16" s="135">
        <v>285.524</v>
      </c>
      <c r="O16" s="135">
        <v>349.59300000000002</v>
      </c>
      <c r="P16" s="135">
        <v>347.83800000000002</v>
      </c>
      <c r="Q16" s="135">
        <v>316.58999999999997</v>
      </c>
      <c r="R16" s="135">
        <v>319.83699999999999</v>
      </c>
      <c r="S16" s="135">
        <v>410.31599999999997</v>
      </c>
      <c r="T16" s="135">
        <v>333.077</v>
      </c>
      <c r="U16" s="135">
        <v>295.49400000000003</v>
      </c>
      <c r="V16" s="135">
        <v>325.95400000000001</v>
      </c>
    </row>
    <row r="17" spans="1:22">
      <c r="A17" s="31"/>
      <c r="B17" s="96" t="s">
        <v>29</v>
      </c>
      <c r="C17" s="96"/>
      <c r="D17" s="160">
        <v>216.16399999999999</v>
      </c>
      <c r="E17" s="160">
        <v>290.262</v>
      </c>
      <c r="F17" s="160">
        <v>344.267</v>
      </c>
      <c r="G17" s="160">
        <v>299.70100000000002</v>
      </c>
      <c r="H17" s="160">
        <v>389.30700000000002</v>
      </c>
      <c r="I17" s="160">
        <v>529.86</v>
      </c>
      <c r="J17" s="160">
        <v>580.82899999999995</v>
      </c>
      <c r="K17" s="160">
        <v>558.91</v>
      </c>
      <c r="L17" s="160">
        <v>630.02599999999995</v>
      </c>
      <c r="M17" s="160">
        <v>466.66800000000001</v>
      </c>
      <c r="N17" s="160">
        <v>285.524</v>
      </c>
      <c r="O17" s="160">
        <v>349.608</v>
      </c>
      <c r="P17" s="160">
        <v>347.83800000000002</v>
      </c>
      <c r="Q17" s="160">
        <v>316.58999999999997</v>
      </c>
      <c r="R17" s="160">
        <v>319.83699999999999</v>
      </c>
      <c r="S17" s="160">
        <v>410.33300000000003</v>
      </c>
      <c r="T17" s="160">
        <v>333.077</v>
      </c>
      <c r="U17" s="160">
        <v>295.51100000000002</v>
      </c>
      <c r="V17" s="160">
        <v>325.99400000000003</v>
      </c>
    </row>
    <row r="18" spans="1:22">
      <c r="A18" s="31"/>
      <c r="B18" s="89" t="s">
        <v>223</v>
      </c>
      <c r="C18" s="90">
        <v>1000</v>
      </c>
      <c r="D18" s="158">
        <v>4136.3490000000002</v>
      </c>
      <c r="E18" s="158">
        <v>4352.9790000000003</v>
      </c>
      <c r="F18" s="158">
        <v>5316.26</v>
      </c>
      <c r="G18" s="158">
        <v>5725.6980000000003</v>
      </c>
      <c r="H18" s="158">
        <v>7429.4080000000004</v>
      </c>
      <c r="I18" s="158">
        <v>8499.9449999999997</v>
      </c>
      <c r="J18" s="158">
        <v>8131.1589999999997</v>
      </c>
      <c r="K18" s="158">
        <v>8680.5859999999993</v>
      </c>
      <c r="L18" s="158">
        <v>9910.6610000000001</v>
      </c>
      <c r="M18" s="158">
        <v>9289.7669999999998</v>
      </c>
      <c r="N18" s="158">
        <v>6331.5370000000003</v>
      </c>
      <c r="O18" s="158">
        <v>5697.6090000000004</v>
      </c>
      <c r="P18" s="158">
        <v>5748.56</v>
      </c>
      <c r="Q18" s="158">
        <v>5615.6930000000002</v>
      </c>
      <c r="R18" s="158">
        <v>4904.0569999999998</v>
      </c>
      <c r="S18" s="158">
        <v>4873.2960000000003</v>
      </c>
      <c r="T18" s="136">
        <v>5656.8710000000001</v>
      </c>
      <c r="U18" s="158">
        <v>5598.491</v>
      </c>
      <c r="V18" s="136">
        <v>5540.777</v>
      </c>
    </row>
    <row r="19" spans="1:22">
      <c r="A19" s="12" t="s">
        <v>77</v>
      </c>
      <c r="B19" s="8"/>
      <c r="C19" s="18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6"/>
      <c r="O19" s="136"/>
      <c r="P19" s="136"/>
      <c r="Q19" s="136"/>
      <c r="R19" s="136"/>
      <c r="S19" s="136"/>
      <c r="T19" s="136"/>
      <c r="U19" s="136"/>
      <c r="V19" s="136"/>
    </row>
    <row r="20" spans="1:22">
      <c r="A20" s="12"/>
      <c r="B20" s="8" t="s">
        <v>2</v>
      </c>
      <c r="C20" s="18"/>
      <c r="D20" s="135">
        <v>5.298</v>
      </c>
      <c r="E20" s="135">
        <v>5.7270000000000003</v>
      </c>
      <c r="F20" s="135">
        <v>8.3849999999999998</v>
      </c>
      <c r="G20" s="135">
        <v>12.375999999999999</v>
      </c>
      <c r="H20" s="135">
        <v>7.5350000000000001</v>
      </c>
      <c r="I20" s="135">
        <v>0</v>
      </c>
      <c r="J20" s="135">
        <v>7.5999999999999998E-2</v>
      </c>
      <c r="K20" s="135">
        <v>0.40300000000000002</v>
      </c>
      <c r="L20" s="135">
        <v>2.4E-2</v>
      </c>
      <c r="M20" s="135">
        <v>8.0000000000000002E-3</v>
      </c>
      <c r="N20" s="135">
        <v>0</v>
      </c>
      <c r="O20" s="135">
        <v>7.4999999999999997E-2</v>
      </c>
      <c r="P20" s="135">
        <v>1.181</v>
      </c>
      <c r="Q20" s="135">
        <v>0.28399999999999997</v>
      </c>
      <c r="R20" s="135">
        <v>0.34699999999999998</v>
      </c>
      <c r="S20" s="135">
        <v>0.39900000000000002</v>
      </c>
      <c r="T20" s="135">
        <v>0.56299999999999994</v>
      </c>
      <c r="U20" s="135">
        <v>1.6379999999999999</v>
      </c>
      <c r="V20" s="135">
        <v>0.497</v>
      </c>
    </row>
    <row r="21" spans="1:22">
      <c r="A21" s="31"/>
      <c r="B21" s="96" t="s">
        <v>29</v>
      </c>
      <c r="C21" s="96"/>
      <c r="D21" s="157">
        <v>5.3289999999999997</v>
      </c>
      <c r="E21" s="157">
        <v>5.7469999999999999</v>
      </c>
      <c r="F21" s="157">
        <v>8.4009999999999998</v>
      </c>
      <c r="G21" s="157">
        <v>12.564</v>
      </c>
      <c r="H21" s="157">
        <v>7.6840000000000002</v>
      </c>
      <c r="I21" s="157">
        <v>0.03</v>
      </c>
      <c r="J21" s="157">
        <v>0.20799999999999999</v>
      </c>
      <c r="K21" s="157">
        <v>0.41499999999999998</v>
      </c>
      <c r="L21" s="157">
        <v>6.8000000000000005E-2</v>
      </c>
      <c r="M21" s="157">
        <v>8.0000000000000002E-3</v>
      </c>
      <c r="N21" s="157">
        <v>0</v>
      </c>
      <c r="O21" s="157">
        <v>0.14099999999999999</v>
      </c>
      <c r="P21" s="157">
        <v>1.181</v>
      </c>
      <c r="Q21" s="157">
        <v>0.28399999999999997</v>
      </c>
      <c r="R21" s="157">
        <v>0.34699999999999998</v>
      </c>
      <c r="S21" s="157">
        <v>0.39900000000000002</v>
      </c>
      <c r="T21" s="157">
        <v>0.57799999999999996</v>
      </c>
      <c r="U21" s="157">
        <v>1.6379999999999999</v>
      </c>
      <c r="V21" s="157">
        <v>0.52400000000000002</v>
      </c>
    </row>
    <row r="22" spans="1:22">
      <c r="A22" s="31"/>
      <c r="B22" s="89" t="s">
        <v>223</v>
      </c>
      <c r="C22" s="90">
        <v>1000</v>
      </c>
      <c r="D22" s="158">
        <v>53.164999999999999</v>
      </c>
      <c r="E22" s="158">
        <v>52.96</v>
      </c>
      <c r="F22" s="158">
        <v>88.727999999999994</v>
      </c>
      <c r="G22" s="158">
        <v>151.036</v>
      </c>
      <c r="H22" s="158">
        <v>75.230999999999995</v>
      </c>
      <c r="I22" s="158">
        <v>0.16700000000000001</v>
      </c>
      <c r="J22" s="158">
        <v>2.3839999999999999</v>
      </c>
      <c r="K22" s="158">
        <v>3.13</v>
      </c>
      <c r="L22" s="158">
        <v>0.125</v>
      </c>
      <c r="M22" s="158">
        <v>3.0000000000000001E-3</v>
      </c>
      <c r="N22" s="158">
        <v>0</v>
      </c>
      <c r="O22" s="158">
        <v>1.512</v>
      </c>
      <c r="P22" s="158">
        <v>9.0079999999999991</v>
      </c>
      <c r="Q22" s="158">
        <v>2.8849999999999998</v>
      </c>
      <c r="R22" s="158">
        <v>3.46</v>
      </c>
      <c r="S22" s="158">
        <v>4.0640000000000001</v>
      </c>
      <c r="T22" s="158">
        <v>8.1110000000000007</v>
      </c>
      <c r="U22" s="158">
        <v>21.222999999999999</v>
      </c>
      <c r="V22" s="158">
        <v>9.0909999999999993</v>
      </c>
    </row>
    <row r="23" spans="1:22">
      <c r="A23" s="12" t="s">
        <v>371</v>
      </c>
      <c r="B23" s="8"/>
      <c r="C23" s="18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6"/>
      <c r="O23" s="136"/>
      <c r="P23" s="136"/>
      <c r="Q23" s="136"/>
      <c r="R23" s="136"/>
      <c r="S23" s="136"/>
      <c r="T23" s="136"/>
      <c r="U23" s="136"/>
      <c r="V23" s="136"/>
    </row>
    <row r="24" spans="1:22">
      <c r="A24" s="31"/>
      <c r="B24" s="16" t="s">
        <v>2</v>
      </c>
      <c r="C24" s="18"/>
      <c r="D24" s="135">
        <v>16.486000000000001</v>
      </c>
      <c r="E24" s="135">
        <v>19.477</v>
      </c>
      <c r="F24" s="135">
        <v>23.966999999999999</v>
      </c>
      <c r="G24" s="135">
        <v>26.437999999999999</v>
      </c>
      <c r="H24" s="135">
        <v>26.178000000000001</v>
      </c>
      <c r="I24" s="135">
        <v>30.734000000000002</v>
      </c>
      <c r="J24" s="135">
        <v>27.853000000000002</v>
      </c>
      <c r="K24" s="135">
        <v>24.765999999999998</v>
      </c>
      <c r="L24" s="135">
        <v>27.567</v>
      </c>
      <c r="M24" s="135">
        <v>26.774000000000001</v>
      </c>
      <c r="N24" s="135">
        <v>27.134</v>
      </c>
      <c r="O24" s="135">
        <v>26.995999999999999</v>
      </c>
      <c r="P24" s="135">
        <v>30.893000000000001</v>
      </c>
      <c r="Q24" s="135">
        <v>41.548000000000002</v>
      </c>
      <c r="R24" s="135">
        <v>37.548999999999999</v>
      </c>
      <c r="S24" s="135">
        <v>42.073999999999998</v>
      </c>
      <c r="T24" s="135">
        <v>37.497</v>
      </c>
      <c r="U24" s="135">
        <v>46.338000000000001</v>
      </c>
      <c r="V24" s="135">
        <v>42.226999999999997</v>
      </c>
    </row>
    <row r="25" spans="1:22">
      <c r="A25" s="31"/>
      <c r="B25" s="96" t="s">
        <v>29</v>
      </c>
      <c r="C25" s="96"/>
      <c r="D25" s="157">
        <v>16.535</v>
      </c>
      <c r="E25" s="157">
        <v>19.477</v>
      </c>
      <c r="F25" s="157">
        <v>23.975999999999999</v>
      </c>
      <c r="G25" s="157">
        <v>26.437999999999999</v>
      </c>
      <c r="H25" s="157">
        <v>26.178000000000001</v>
      </c>
      <c r="I25" s="157">
        <v>30.744</v>
      </c>
      <c r="J25" s="157">
        <v>28.018000000000001</v>
      </c>
      <c r="K25" s="157">
        <v>25.087</v>
      </c>
      <c r="L25" s="157">
        <v>27.617000000000001</v>
      </c>
      <c r="M25" s="157">
        <v>26.867999999999999</v>
      </c>
      <c r="N25" s="157">
        <v>27.225999999999999</v>
      </c>
      <c r="O25" s="157">
        <v>27.184999999999999</v>
      </c>
      <c r="P25" s="157">
        <v>30.948</v>
      </c>
      <c r="Q25" s="157">
        <v>41.652000000000001</v>
      </c>
      <c r="R25" s="157">
        <v>37.576000000000001</v>
      </c>
      <c r="S25" s="157">
        <v>42.073999999999998</v>
      </c>
      <c r="T25" s="157">
        <v>37.58</v>
      </c>
      <c r="U25" s="157">
        <v>46.439</v>
      </c>
      <c r="V25" s="157">
        <v>42.273000000000003</v>
      </c>
    </row>
    <row r="26" spans="1:22">
      <c r="A26" s="30"/>
      <c r="B26" s="89" t="s">
        <v>223</v>
      </c>
      <c r="C26" s="90">
        <v>1000</v>
      </c>
      <c r="D26" s="158">
        <v>8113.4930000000004</v>
      </c>
      <c r="E26" s="158">
        <v>9146.4380000000001</v>
      </c>
      <c r="F26" s="158">
        <v>11485.096</v>
      </c>
      <c r="G26" s="158">
        <v>14408.800999999999</v>
      </c>
      <c r="H26" s="158">
        <v>15186.041999999999</v>
      </c>
      <c r="I26" s="158">
        <v>14799.429</v>
      </c>
      <c r="J26" s="158">
        <v>14096.572</v>
      </c>
      <c r="K26" s="158">
        <v>11870.995999999999</v>
      </c>
      <c r="L26" s="158">
        <v>11858.744000000001</v>
      </c>
      <c r="M26" s="158">
        <v>10475.583000000001</v>
      </c>
      <c r="N26" s="158">
        <v>10155.447</v>
      </c>
      <c r="O26" s="158">
        <v>11996.759</v>
      </c>
      <c r="P26" s="158">
        <v>12263.432000000001</v>
      </c>
      <c r="Q26" s="158">
        <v>13943.773999999999</v>
      </c>
      <c r="R26" s="158">
        <v>12181.121999999999</v>
      </c>
      <c r="S26" s="158">
        <v>13024.237999999999</v>
      </c>
      <c r="T26" s="158">
        <v>15238.004000000001</v>
      </c>
      <c r="U26" s="158">
        <v>17943.307000000001</v>
      </c>
      <c r="V26" s="158">
        <v>14139.346</v>
      </c>
    </row>
    <row r="27" spans="1:22">
      <c r="A27" s="30"/>
      <c r="B27" s="89"/>
      <c r="C27" s="90"/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6"/>
      <c r="O27" s="136"/>
      <c r="P27" s="136"/>
      <c r="Q27" s="136"/>
      <c r="R27" s="136"/>
      <c r="S27" s="136"/>
      <c r="T27" s="136"/>
      <c r="U27" s="136"/>
      <c r="V27" s="136"/>
    </row>
    <row r="28" spans="1:22">
      <c r="A28" s="12" t="s">
        <v>334</v>
      </c>
      <c r="B28" s="1"/>
      <c r="C28" s="18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136"/>
      <c r="O28" s="136"/>
      <c r="P28" s="136"/>
      <c r="Q28" s="136"/>
      <c r="R28" s="136"/>
      <c r="S28" s="136"/>
      <c r="T28" s="136"/>
      <c r="U28" s="136"/>
      <c r="V28" s="136"/>
    </row>
    <row r="29" spans="1:22">
      <c r="A29" s="1"/>
      <c r="B29" s="1" t="s">
        <v>2</v>
      </c>
      <c r="C29" s="18"/>
      <c r="D29" s="33">
        <v>13.352</v>
      </c>
      <c r="E29" s="33">
        <v>10.678000000000001</v>
      </c>
      <c r="F29" s="33">
        <v>11.603999999999999</v>
      </c>
      <c r="G29" s="33">
        <v>21.068999999999999</v>
      </c>
      <c r="H29" s="33">
        <v>14.71</v>
      </c>
      <c r="I29" s="33">
        <v>24.686</v>
      </c>
      <c r="J29" s="33">
        <v>13.029</v>
      </c>
      <c r="K29" s="33">
        <v>20.603999999999999</v>
      </c>
      <c r="L29" s="33">
        <v>33.576000000000001</v>
      </c>
      <c r="M29" s="33">
        <v>32.963999999999999</v>
      </c>
      <c r="N29" s="33">
        <v>18.907</v>
      </c>
      <c r="O29" s="33">
        <v>29.181000000000001</v>
      </c>
      <c r="P29" s="33">
        <v>26.806999999999999</v>
      </c>
      <c r="Q29" s="33">
        <v>24.114999999999998</v>
      </c>
      <c r="R29" s="33">
        <v>23.085000000000001</v>
      </c>
      <c r="S29" s="33">
        <v>40.002000000000002</v>
      </c>
      <c r="T29" s="33">
        <v>53.965000000000003</v>
      </c>
      <c r="U29" s="33">
        <v>41.509</v>
      </c>
      <c r="V29" s="33">
        <v>39.756999999999998</v>
      </c>
    </row>
    <row r="30" spans="1:22">
      <c r="A30" s="1"/>
      <c r="B30" s="1" t="s">
        <v>216</v>
      </c>
      <c r="C30" s="18"/>
      <c r="D30" s="33">
        <v>3.899</v>
      </c>
      <c r="E30" s="33">
        <v>3.528</v>
      </c>
      <c r="F30" s="33">
        <v>3.383</v>
      </c>
      <c r="G30" s="33">
        <v>3.5379999999999998</v>
      </c>
      <c r="H30" s="33">
        <v>3.5230000000000001</v>
      </c>
      <c r="I30" s="33">
        <v>2.754</v>
      </c>
      <c r="J30" s="33">
        <v>2.6480000000000001</v>
      </c>
      <c r="K30" s="33">
        <v>3.653</v>
      </c>
      <c r="L30" s="33">
        <v>2.9209999999999998</v>
      </c>
      <c r="M30" s="33">
        <v>5.2430000000000003</v>
      </c>
      <c r="N30" s="33">
        <v>3.92</v>
      </c>
      <c r="O30" s="33">
        <v>4.2729999999999997</v>
      </c>
      <c r="P30" s="33">
        <v>5.4619999999999997</v>
      </c>
      <c r="Q30" s="33">
        <v>6.8319999999999999</v>
      </c>
      <c r="R30" s="33">
        <v>4.9870000000000001</v>
      </c>
      <c r="S30" s="33">
        <v>6.5529999999999999</v>
      </c>
      <c r="T30" s="33">
        <v>7.109</v>
      </c>
      <c r="U30" s="33">
        <v>7.6369999999999996</v>
      </c>
      <c r="V30" s="33">
        <v>7.9630000000000001</v>
      </c>
    </row>
    <row r="31" spans="1:22">
      <c r="A31" s="1"/>
      <c r="B31" s="1" t="s">
        <v>16</v>
      </c>
      <c r="C31" s="18"/>
      <c r="D31" s="33">
        <v>0.58299999999999996</v>
      </c>
      <c r="E31" s="33">
        <v>0.77700000000000002</v>
      </c>
      <c r="F31" s="33">
        <v>1.7150000000000001</v>
      </c>
      <c r="G31" s="33">
        <v>0.48199999999999998</v>
      </c>
      <c r="H31" s="33">
        <v>0.13800000000000001</v>
      </c>
      <c r="I31" s="33">
        <v>0.14599999999999999</v>
      </c>
      <c r="J31" s="33">
        <v>9.0999999999999998E-2</v>
      </c>
      <c r="K31" s="33">
        <v>0</v>
      </c>
      <c r="L31" s="33">
        <v>0</v>
      </c>
      <c r="M31" s="33">
        <v>1.905</v>
      </c>
      <c r="N31" s="33">
        <v>7.9000000000000001E-2</v>
      </c>
      <c r="O31" s="33">
        <v>4.3999999999999997E-2</v>
      </c>
      <c r="P31" s="33">
        <v>2.1999999999999999E-2</v>
      </c>
      <c r="Q31" s="33">
        <v>1.1020000000000001</v>
      </c>
      <c r="R31" s="33">
        <v>9.0999999999999998E-2</v>
      </c>
      <c r="S31" s="33">
        <v>1.45</v>
      </c>
      <c r="T31" s="33">
        <v>2.109</v>
      </c>
      <c r="U31" s="33">
        <v>3.0819999999999999</v>
      </c>
      <c r="V31" s="33">
        <v>7.6050000000000004</v>
      </c>
    </row>
    <row r="32" spans="1:22">
      <c r="A32" s="1"/>
      <c r="B32" s="1" t="s">
        <v>43</v>
      </c>
      <c r="C32" s="18"/>
      <c r="D32" s="33">
        <v>0.25</v>
      </c>
      <c r="E32" s="33">
        <v>0.35</v>
      </c>
      <c r="F32" s="33">
        <v>0.61199999999999999</v>
      </c>
      <c r="G32" s="33">
        <v>0.51500000000000001</v>
      </c>
      <c r="H32" s="33">
        <v>0.58099999999999996</v>
      </c>
      <c r="I32" s="33">
        <v>0.01</v>
      </c>
      <c r="J32" s="33">
        <v>0.6</v>
      </c>
      <c r="K32" s="33">
        <v>0.312</v>
      </c>
      <c r="L32" s="33">
        <v>0.39600000000000002</v>
      </c>
      <c r="M32" s="33">
        <v>0.18</v>
      </c>
      <c r="N32" s="33">
        <v>6.0000000000000001E-3</v>
      </c>
      <c r="O32" s="33">
        <v>0</v>
      </c>
      <c r="P32" s="33">
        <v>0</v>
      </c>
      <c r="Q32" s="33">
        <v>0</v>
      </c>
      <c r="R32" s="33">
        <v>0</v>
      </c>
      <c r="S32" s="33">
        <v>0</v>
      </c>
      <c r="T32" s="33">
        <v>16.411000000000001</v>
      </c>
      <c r="U32" s="33">
        <v>29.193000000000001</v>
      </c>
      <c r="V32" s="33">
        <v>6.0140000000000002</v>
      </c>
    </row>
    <row r="33" spans="1:22">
      <c r="A33" s="1"/>
      <c r="B33" s="1" t="s">
        <v>48</v>
      </c>
      <c r="C33" s="18"/>
      <c r="D33" s="33">
        <v>0.63500000000000001</v>
      </c>
      <c r="E33" s="33">
        <v>0.59099999999999997</v>
      </c>
      <c r="F33" s="33">
        <v>0.49199999999999999</v>
      </c>
      <c r="G33" s="33">
        <v>0.33900000000000002</v>
      </c>
      <c r="H33" s="33">
        <v>0.38</v>
      </c>
      <c r="I33" s="33">
        <v>1.2250000000000001</v>
      </c>
      <c r="J33" s="33">
        <v>1.4850000000000001</v>
      </c>
      <c r="K33" s="33">
        <v>1.27</v>
      </c>
      <c r="L33" s="33">
        <v>1.538</v>
      </c>
      <c r="M33" s="33">
        <v>2.3069999999999999</v>
      </c>
      <c r="N33" s="33">
        <v>2.4300000000000002</v>
      </c>
      <c r="O33" s="33">
        <v>2.58</v>
      </c>
      <c r="P33" s="33">
        <v>3.54</v>
      </c>
      <c r="Q33" s="33">
        <v>3.9929999999999999</v>
      </c>
      <c r="R33" s="33">
        <v>4.3780000000000001</v>
      </c>
      <c r="S33" s="33">
        <v>4.0149999999999997</v>
      </c>
      <c r="T33" s="33">
        <v>4.1710000000000003</v>
      </c>
      <c r="U33" s="33">
        <v>4.3730000000000002</v>
      </c>
      <c r="V33" s="33">
        <v>5.391</v>
      </c>
    </row>
    <row r="34" spans="1:22">
      <c r="A34" s="1"/>
      <c r="B34" s="1" t="s">
        <v>234</v>
      </c>
      <c r="C34" s="18"/>
      <c r="D34" s="33">
        <v>0.16400000000000001</v>
      </c>
      <c r="E34" s="33">
        <v>0.54200000000000004</v>
      </c>
      <c r="F34" s="33">
        <v>0.502</v>
      </c>
      <c r="G34" s="33">
        <v>0.56699999999999995</v>
      </c>
      <c r="H34" s="33">
        <v>0.77500000000000002</v>
      </c>
      <c r="I34" s="33">
        <v>0.86799999999999999</v>
      </c>
      <c r="J34" s="33">
        <v>1.349</v>
      </c>
      <c r="K34" s="33">
        <v>2.2290000000000001</v>
      </c>
      <c r="L34" s="33">
        <v>2.355</v>
      </c>
      <c r="M34" s="33">
        <v>2.4609999999999999</v>
      </c>
      <c r="N34" s="33">
        <v>1.768</v>
      </c>
      <c r="O34" s="33">
        <v>1.653</v>
      </c>
      <c r="P34" s="33">
        <v>2.0009999999999999</v>
      </c>
      <c r="Q34" s="33">
        <v>2.423</v>
      </c>
      <c r="R34" s="33">
        <v>3.7120000000000002</v>
      </c>
      <c r="S34" s="33">
        <v>3.722</v>
      </c>
      <c r="T34" s="33">
        <v>12.526</v>
      </c>
      <c r="U34" s="33">
        <v>5.3220000000000001</v>
      </c>
      <c r="V34" s="33">
        <v>4.1760000000000002</v>
      </c>
    </row>
    <row r="35" spans="1:22">
      <c r="A35" s="1"/>
      <c r="B35" s="1" t="s">
        <v>5</v>
      </c>
      <c r="C35" s="18"/>
      <c r="D35" s="33">
        <v>0.68700000000000006</v>
      </c>
      <c r="E35" s="33">
        <v>0.50700000000000001</v>
      </c>
      <c r="F35" s="33">
        <v>0.55500000000000005</v>
      </c>
      <c r="G35" s="33">
        <v>0.63100000000000001</v>
      </c>
      <c r="H35" s="33">
        <v>0.80300000000000005</v>
      </c>
      <c r="I35" s="33">
        <v>0.5</v>
      </c>
      <c r="J35" s="33">
        <v>0.74</v>
      </c>
      <c r="K35" s="33">
        <v>0.73499999999999999</v>
      </c>
      <c r="L35" s="33">
        <v>0.82399999999999995</v>
      </c>
      <c r="M35" s="33">
        <v>0.77100000000000002</v>
      </c>
      <c r="N35" s="33">
        <v>1.0529999999999999</v>
      </c>
      <c r="O35" s="33">
        <v>1.069</v>
      </c>
      <c r="P35" s="33">
        <v>1.147</v>
      </c>
      <c r="Q35" s="33">
        <v>1.794</v>
      </c>
      <c r="R35" s="33">
        <v>1.7190000000000001</v>
      </c>
      <c r="S35" s="33">
        <v>1.903</v>
      </c>
      <c r="T35" s="33">
        <v>2.3490000000000002</v>
      </c>
      <c r="U35" s="33">
        <v>2.97</v>
      </c>
      <c r="V35" s="33">
        <v>2.4369999999999998</v>
      </c>
    </row>
    <row r="36" spans="1:22">
      <c r="A36" s="1"/>
      <c r="B36" s="82" t="s">
        <v>12</v>
      </c>
      <c r="C36" s="18"/>
      <c r="D36" s="33">
        <f>D37-D29-D30-D31-D32-D33-D34-D35</f>
        <v>0.9280000000000006</v>
      </c>
      <c r="E36" s="33">
        <f t="shared" ref="E36:U36" si="0">E37-E29-E30-E31-E32-E33-E34-E35</f>
        <v>0.72499999999999931</v>
      </c>
      <c r="F36" s="33">
        <f t="shared" si="0"/>
        <v>0.91799999999999959</v>
      </c>
      <c r="G36" s="33">
        <f t="shared" si="0"/>
        <v>1.0639999999999996</v>
      </c>
      <c r="H36" s="33">
        <f t="shared" si="0"/>
        <v>1.3919999999999995</v>
      </c>
      <c r="I36" s="33">
        <f t="shared" si="0"/>
        <v>2.3960000000000017</v>
      </c>
      <c r="J36" s="33">
        <f t="shared" si="0"/>
        <v>1.4660000000000013</v>
      </c>
      <c r="K36" s="33">
        <f t="shared" si="0"/>
        <v>2.1559999999999993</v>
      </c>
      <c r="L36" s="33">
        <f t="shared" si="0"/>
        <v>1.664000000000001</v>
      </c>
      <c r="M36" s="33">
        <f t="shared" si="0"/>
        <v>1.5730000000000053</v>
      </c>
      <c r="N36" s="33">
        <f t="shared" si="0"/>
        <v>1.7590000000000003</v>
      </c>
      <c r="O36" s="33">
        <f t="shared" si="0"/>
        <v>1.081</v>
      </c>
      <c r="P36" s="33">
        <f t="shared" si="0"/>
        <v>2.8659999999999997</v>
      </c>
      <c r="Q36" s="33">
        <f t="shared" si="0"/>
        <v>2.667000000000002</v>
      </c>
      <c r="R36" s="33">
        <f t="shared" si="0"/>
        <v>3.7100000000000017</v>
      </c>
      <c r="S36" s="33">
        <f t="shared" si="0"/>
        <v>4.9480000000000004</v>
      </c>
      <c r="T36" s="33">
        <f t="shared" si="0"/>
        <v>80.255999999999986</v>
      </c>
      <c r="U36" s="33">
        <f t="shared" si="0"/>
        <v>18.117999999999991</v>
      </c>
      <c r="V36" s="33">
        <f t="shared" ref="V36" si="1">V37-V29-V30-V31-V32-V33-V34-V35</f>
        <v>3.753000000000005</v>
      </c>
    </row>
    <row r="37" spans="1:22">
      <c r="A37" s="1"/>
      <c r="B37" s="96" t="s">
        <v>29</v>
      </c>
      <c r="C37" s="96"/>
      <c r="D37" s="161">
        <v>20.498000000000001</v>
      </c>
      <c r="E37" s="161">
        <v>17.698</v>
      </c>
      <c r="F37" s="161">
        <v>19.780999999999999</v>
      </c>
      <c r="G37" s="161">
        <v>28.204999999999998</v>
      </c>
      <c r="H37" s="161">
        <v>22.302</v>
      </c>
      <c r="I37" s="161">
        <v>32.585000000000001</v>
      </c>
      <c r="J37" s="161">
        <v>21.408000000000001</v>
      </c>
      <c r="K37" s="161">
        <v>30.959</v>
      </c>
      <c r="L37" s="161">
        <v>43.274000000000001</v>
      </c>
      <c r="M37" s="161">
        <v>47.404000000000003</v>
      </c>
      <c r="N37" s="161">
        <v>29.922000000000001</v>
      </c>
      <c r="O37" s="161">
        <v>39.881</v>
      </c>
      <c r="P37" s="161">
        <v>41.844999999999999</v>
      </c>
      <c r="Q37" s="161">
        <v>42.926000000000002</v>
      </c>
      <c r="R37" s="161">
        <v>41.682000000000002</v>
      </c>
      <c r="S37" s="161">
        <v>62.593000000000004</v>
      </c>
      <c r="T37" s="161">
        <v>178.89599999999999</v>
      </c>
      <c r="U37" s="161">
        <v>112.20399999999999</v>
      </c>
      <c r="V37" s="161">
        <v>77.096000000000004</v>
      </c>
    </row>
    <row r="38" spans="1:22">
      <c r="A38" s="14"/>
      <c r="B38" s="93"/>
      <c r="C38" s="94"/>
      <c r="D38" s="152"/>
      <c r="E38" s="152"/>
      <c r="F38" s="152"/>
      <c r="G38" s="152"/>
      <c r="H38" s="152"/>
      <c r="I38" s="152"/>
      <c r="J38" s="152"/>
      <c r="K38" s="152"/>
      <c r="L38" s="152"/>
      <c r="M38" s="152"/>
      <c r="N38" s="152"/>
      <c r="O38" s="152"/>
      <c r="P38" s="152"/>
      <c r="Q38" s="152"/>
      <c r="R38" s="152"/>
      <c r="S38" s="152"/>
      <c r="T38" s="152"/>
      <c r="U38" s="152"/>
      <c r="V38" s="152"/>
    </row>
    <row r="39" spans="1:22">
      <c r="A39" s="8" t="s">
        <v>526</v>
      </c>
      <c r="B39" s="8"/>
      <c r="C39" s="8"/>
      <c r="D39" s="146"/>
      <c r="E39" s="146"/>
      <c r="F39" s="146"/>
      <c r="G39" s="146"/>
      <c r="H39" s="146"/>
      <c r="I39" s="146"/>
      <c r="J39" s="146"/>
      <c r="K39" s="146"/>
      <c r="L39" s="146"/>
      <c r="M39" s="146"/>
      <c r="N39" s="136"/>
      <c r="O39" s="136"/>
      <c r="P39" s="136"/>
      <c r="Q39" s="136"/>
      <c r="R39" s="136"/>
      <c r="S39" s="136"/>
      <c r="T39" s="136"/>
      <c r="U39" s="136"/>
      <c r="V39" s="136"/>
    </row>
    <row r="40" spans="1:22">
      <c r="A40" s="8" t="s">
        <v>420</v>
      </c>
      <c r="B40" s="8"/>
      <c r="C40" s="8"/>
      <c r="D40" s="146"/>
      <c r="E40" s="146"/>
      <c r="F40" s="146"/>
      <c r="G40" s="146"/>
      <c r="H40" s="146"/>
      <c r="I40" s="146"/>
      <c r="J40" s="146"/>
      <c r="K40" s="146"/>
      <c r="L40" s="146"/>
      <c r="M40" s="146"/>
      <c r="N40" s="136"/>
      <c r="O40" s="136"/>
      <c r="P40" s="136"/>
      <c r="Q40" s="136"/>
      <c r="R40" s="136"/>
      <c r="S40" s="136"/>
      <c r="T40" s="136"/>
      <c r="U40" s="136"/>
      <c r="V40" s="136"/>
    </row>
    <row r="41" spans="1:22">
      <c r="A41" s="82" t="s">
        <v>225</v>
      </c>
      <c r="B41" s="1"/>
      <c r="C41" s="1"/>
    </row>
    <row r="42" spans="1:22">
      <c r="A42" s="82"/>
      <c r="B42" s="1"/>
      <c r="C42" s="1"/>
    </row>
    <row r="44" spans="1:22">
      <c r="B44" s="86"/>
      <c r="C44" s="38"/>
      <c r="K44" s="38"/>
      <c r="L44" s="39"/>
    </row>
    <row r="45" spans="1:22">
      <c r="C45" s="38"/>
    </row>
  </sheetData>
  <sortState ref="B29:U35">
    <sortCondition descending="1" ref="U29:U35"/>
  </sortState>
  <phoneticPr fontId="3" type="noConversion"/>
  <pageMargins left="0.5" right="0.5" top="0.5" bottom="0.5" header="0.5" footer="0.5"/>
  <pageSetup scale="5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V58"/>
  <sheetViews>
    <sheetView workbookViewId="0"/>
  </sheetViews>
  <sheetFormatPr baseColWidth="10" defaultColWidth="8.83203125" defaultRowHeight="13"/>
  <cols>
    <col min="1" max="1" width="2.6640625" customWidth="1"/>
    <col min="2" max="2" width="12.6640625" customWidth="1"/>
    <col min="3" max="3" width="7.6640625" customWidth="1"/>
    <col min="4" max="19" width="10.6640625" customWidth="1"/>
    <col min="20" max="20" width="9.6640625" customWidth="1"/>
    <col min="22" max="22" width="9.6640625" customWidth="1"/>
  </cols>
  <sheetData>
    <row r="1" spans="1:22">
      <c r="A1" s="47" t="s">
        <v>53</v>
      </c>
      <c r="B1" s="3"/>
    </row>
    <row r="2" spans="1:22">
      <c r="A2" s="23"/>
      <c r="B2" s="83" t="s">
        <v>227</v>
      </c>
      <c r="C2" s="88" t="s">
        <v>224</v>
      </c>
      <c r="D2" s="10" t="s">
        <v>30</v>
      </c>
      <c r="E2" s="10" t="s">
        <v>31</v>
      </c>
      <c r="F2" s="10" t="s">
        <v>32</v>
      </c>
      <c r="G2" s="10" t="s">
        <v>33</v>
      </c>
      <c r="H2" s="10" t="s">
        <v>34</v>
      </c>
      <c r="I2" s="10" t="s">
        <v>35</v>
      </c>
      <c r="J2" s="10" t="s">
        <v>36</v>
      </c>
      <c r="K2" s="10" t="s">
        <v>37</v>
      </c>
      <c r="L2" s="10" t="s">
        <v>38</v>
      </c>
      <c r="M2" s="10" t="s">
        <v>39</v>
      </c>
      <c r="N2" s="10" t="s">
        <v>191</v>
      </c>
      <c r="O2" s="10" t="s">
        <v>326</v>
      </c>
      <c r="P2" s="10" t="s">
        <v>335</v>
      </c>
      <c r="Q2" s="10" t="s">
        <v>370</v>
      </c>
      <c r="R2" s="10" t="s">
        <v>383</v>
      </c>
      <c r="S2" s="10" t="s">
        <v>419</v>
      </c>
      <c r="T2" s="10" t="s">
        <v>480</v>
      </c>
      <c r="U2" s="10" t="s">
        <v>481</v>
      </c>
      <c r="V2" s="10" t="s">
        <v>532</v>
      </c>
    </row>
    <row r="3" spans="1:22">
      <c r="A3" s="24"/>
      <c r="B3" s="7"/>
      <c r="C3" s="8"/>
      <c r="D3" s="9"/>
      <c r="E3" s="9"/>
      <c r="F3" s="9"/>
      <c r="G3" s="9"/>
      <c r="H3" s="9"/>
      <c r="J3" s="6"/>
      <c r="L3" s="6" t="s">
        <v>40</v>
      </c>
      <c r="M3" s="9"/>
    </row>
    <row r="4" spans="1:22">
      <c r="A4" s="25" t="s">
        <v>343</v>
      </c>
      <c r="B4" s="8"/>
      <c r="C4" s="8"/>
      <c r="D4" s="9"/>
      <c r="E4" s="9"/>
      <c r="F4" s="9"/>
      <c r="G4" s="9"/>
      <c r="H4" s="9"/>
      <c r="I4" s="6"/>
      <c r="J4" s="9"/>
      <c r="K4" s="9"/>
      <c r="L4" s="9"/>
      <c r="M4" s="9"/>
    </row>
    <row r="5" spans="1:22">
      <c r="A5" s="24"/>
      <c r="B5" s="8" t="s">
        <v>2</v>
      </c>
      <c r="C5" s="8"/>
      <c r="D5" s="135">
        <v>1353.816</v>
      </c>
      <c r="E5" s="135">
        <v>1558.6790000000001</v>
      </c>
      <c r="F5" s="135">
        <v>1772.721</v>
      </c>
      <c r="G5" s="135">
        <v>1728.9670000000001</v>
      </c>
      <c r="H5" s="135">
        <v>1532.028</v>
      </c>
      <c r="I5" s="135">
        <v>1978.1110000000001</v>
      </c>
      <c r="J5" s="135">
        <v>2045.7090000000001</v>
      </c>
      <c r="K5" s="135">
        <v>1651.6569999999999</v>
      </c>
      <c r="L5" s="135">
        <v>1539.8340000000001</v>
      </c>
      <c r="M5" s="135">
        <v>1525.894</v>
      </c>
      <c r="N5" s="135">
        <v>1375.048</v>
      </c>
      <c r="O5" s="135">
        <v>1728.3530000000001</v>
      </c>
      <c r="P5" s="135">
        <v>1757.913</v>
      </c>
      <c r="Q5" s="135">
        <v>1658.2660000000001</v>
      </c>
      <c r="R5" s="135">
        <v>1797.6590000000001</v>
      </c>
      <c r="S5" s="135">
        <v>2346.1030000000001</v>
      </c>
      <c r="T5" s="135">
        <v>2200.056</v>
      </c>
      <c r="U5" s="135">
        <v>2159.5039999999999</v>
      </c>
      <c r="V5" s="135">
        <v>2205.7869999999998</v>
      </c>
    </row>
    <row r="6" spans="1:22">
      <c r="A6" s="24"/>
      <c r="B6" s="8" t="s">
        <v>233</v>
      </c>
      <c r="C6" s="8"/>
      <c r="D6" s="135">
        <v>621.78800000000001</v>
      </c>
      <c r="E6" s="135">
        <v>820.25699999999995</v>
      </c>
      <c r="F6" s="135">
        <v>1023.441</v>
      </c>
      <c r="G6" s="135">
        <v>1070.075</v>
      </c>
      <c r="H6" s="135">
        <v>1146.9159999999999</v>
      </c>
      <c r="I6" s="135">
        <v>1397.1559999999999</v>
      </c>
      <c r="J6" s="135">
        <v>1242.374</v>
      </c>
      <c r="K6" s="135">
        <v>1280.9369999999999</v>
      </c>
      <c r="L6" s="135">
        <v>1383.9390000000001</v>
      </c>
      <c r="M6" s="135">
        <v>1223.058</v>
      </c>
      <c r="N6" s="135">
        <v>1150.634</v>
      </c>
      <c r="O6" s="135">
        <v>1148.193</v>
      </c>
      <c r="P6" s="135">
        <v>1242.133</v>
      </c>
      <c r="Q6" s="135">
        <v>1516.972</v>
      </c>
      <c r="R6" s="135">
        <v>1523.461</v>
      </c>
      <c r="S6" s="135">
        <v>2651.6179999999999</v>
      </c>
      <c r="T6" s="135">
        <v>3106.4340000000002</v>
      </c>
      <c r="U6" s="135">
        <v>2039.549</v>
      </c>
      <c r="V6" s="135">
        <v>2064.5309999999999</v>
      </c>
    </row>
    <row r="7" spans="1:22">
      <c r="A7" s="24"/>
      <c r="B7" s="8" t="s">
        <v>232</v>
      </c>
      <c r="C7" s="8"/>
      <c r="D7" s="135">
        <v>417.85899999999998</v>
      </c>
      <c r="E7" s="135">
        <v>515.61500000000001</v>
      </c>
      <c r="F7" s="135">
        <v>574.97299999999996</v>
      </c>
      <c r="G7" s="135">
        <v>583.77300000000002</v>
      </c>
      <c r="H7" s="135">
        <v>619.32500000000005</v>
      </c>
      <c r="I7" s="135">
        <v>768.99400000000003</v>
      </c>
      <c r="J7" s="135">
        <v>784.803</v>
      </c>
      <c r="K7" s="135">
        <v>706.41700000000003</v>
      </c>
      <c r="L7" s="135">
        <v>659.45699999999999</v>
      </c>
      <c r="M7" s="135">
        <v>742.78399999999999</v>
      </c>
      <c r="N7" s="135">
        <v>614.11</v>
      </c>
      <c r="O7" s="135">
        <v>718.01800000000003</v>
      </c>
      <c r="P7" s="135">
        <v>893.38499999999999</v>
      </c>
      <c r="Q7" s="135">
        <v>948.93499999999995</v>
      </c>
      <c r="R7" s="135">
        <v>967.89400000000001</v>
      </c>
      <c r="S7" s="135">
        <v>1163.3440000000001</v>
      </c>
      <c r="T7" s="135">
        <v>1384.896</v>
      </c>
      <c r="U7" s="135">
        <v>1101.943</v>
      </c>
      <c r="V7" s="135">
        <v>1118.277</v>
      </c>
    </row>
    <row r="8" spans="1:22">
      <c r="A8" s="24"/>
      <c r="B8" s="8" t="s">
        <v>9</v>
      </c>
      <c r="C8" s="8"/>
      <c r="D8" s="135">
        <v>9.32</v>
      </c>
      <c r="E8" s="135">
        <v>11.769</v>
      </c>
      <c r="F8" s="135">
        <v>15.263999999999999</v>
      </c>
      <c r="G8" s="135">
        <v>16.027000000000001</v>
      </c>
      <c r="H8" s="135">
        <v>26.765000000000001</v>
      </c>
      <c r="I8" s="135">
        <v>35.997999999999998</v>
      </c>
      <c r="J8" s="135">
        <v>51.526000000000003</v>
      </c>
      <c r="K8" s="135">
        <v>81.718999999999994</v>
      </c>
      <c r="L8" s="135">
        <v>103.676</v>
      </c>
      <c r="M8" s="135">
        <v>92.141000000000005</v>
      </c>
      <c r="N8" s="135">
        <v>134.79900000000001</v>
      </c>
      <c r="O8" s="135">
        <v>227.6</v>
      </c>
      <c r="P8" s="135">
        <v>345.41500000000002</v>
      </c>
      <c r="Q8" s="135">
        <v>547.45100000000002</v>
      </c>
      <c r="R8" s="135">
        <v>582.65800000000002</v>
      </c>
      <c r="S8" s="135">
        <v>836.39099999999996</v>
      </c>
      <c r="T8" s="135">
        <v>1070.8810000000001</v>
      </c>
      <c r="U8" s="135">
        <v>1089.056</v>
      </c>
      <c r="V8" s="135">
        <v>1109.5909999999999</v>
      </c>
    </row>
    <row r="9" spans="1:22">
      <c r="A9" s="24"/>
      <c r="B9" s="8" t="s">
        <v>21</v>
      </c>
      <c r="C9" s="8"/>
      <c r="D9" s="135">
        <v>14.401999999999999</v>
      </c>
      <c r="E9" s="135">
        <v>21.998000000000001</v>
      </c>
      <c r="F9" s="135">
        <v>29.36</v>
      </c>
      <c r="G9" s="135">
        <v>32.911999999999999</v>
      </c>
      <c r="H9" s="135">
        <v>36.363</v>
      </c>
      <c r="I9" s="135">
        <v>57.235999999999997</v>
      </c>
      <c r="J9" s="135">
        <v>56.631</v>
      </c>
      <c r="K9" s="135">
        <v>56.225999999999999</v>
      </c>
      <c r="L9" s="135">
        <v>80.534999999999997</v>
      </c>
      <c r="M9" s="135">
        <v>101.73</v>
      </c>
      <c r="N9" s="135">
        <v>78.173000000000002</v>
      </c>
      <c r="O9" s="135">
        <v>104.931</v>
      </c>
      <c r="P9" s="135">
        <v>164.82499999999999</v>
      </c>
      <c r="Q9" s="135">
        <v>140.01300000000001</v>
      </c>
      <c r="R9" s="135">
        <v>127.20699999999999</v>
      </c>
      <c r="S9" s="135">
        <v>230.17500000000001</v>
      </c>
      <c r="T9" s="135">
        <v>185.01499999999999</v>
      </c>
      <c r="U9" s="135">
        <v>169.95599999999999</v>
      </c>
      <c r="V9" s="135">
        <v>206.85400000000001</v>
      </c>
    </row>
    <row r="10" spans="1:22">
      <c r="A10" s="24"/>
      <c r="B10" s="8" t="s">
        <v>47</v>
      </c>
      <c r="C10" s="8"/>
      <c r="D10" s="135">
        <v>0</v>
      </c>
      <c r="E10" s="135">
        <v>0</v>
      </c>
      <c r="F10" s="135">
        <v>0</v>
      </c>
      <c r="G10" s="135">
        <v>0</v>
      </c>
      <c r="H10" s="135">
        <v>0</v>
      </c>
      <c r="I10" s="135">
        <v>0</v>
      </c>
      <c r="J10" s="135">
        <v>0</v>
      </c>
      <c r="K10" s="135">
        <v>0</v>
      </c>
      <c r="L10" s="135">
        <v>0</v>
      </c>
      <c r="M10" s="135">
        <v>1.264</v>
      </c>
      <c r="N10" s="135">
        <v>4.5250000000000004</v>
      </c>
      <c r="O10" s="135">
        <v>7.9509999999999996</v>
      </c>
      <c r="P10" s="135">
        <v>6.0679999999999996</v>
      </c>
      <c r="Q10" s="135">
        <v>7.2949999999999999</v>
      </c>
      <c r="R10" s="135">
        <v>18.960999999999999</v>
      </c>
      <c r="S10" s="135">
        <v>68.671000000000006</v>
      </c>
      <c r="T10" s="135">
        <v>73.569999999999993</v>
      </c>
      <c r="U10" s="135">
        <v>99.24</v>
      </c>
      <c r="V10" s="135">
        <v>204.643</v>
      </c>
    </row>
    <row r="11" spans="1:22">
      <c r="A11" s="24"/>
      <c r="B11" s="8" t="s">
        <v>50</v>
      </c>
      <c r="C11" s="8"/>
      <c r="D11" s="135">
        <v>45.137</v>
      </c>
      <c r="E11" s="135">
        <v>46.65</v>
      </c>
      <c r="F11" s="135">
        <v>27.533999999999999</v>
      </c>
      <c r="G11" s="135">
        <v>8.9999999999999993E-3</v>
      </c>
      <c r="H11" s="135">
        <v>59.151000000000003</v>
      </c>
      <c r="I11" s="135">
        <v>302.91699999999997</v>
      </c>
      <c r="J11" s="135">
        <v>417.37099999999998</v>
      </c>
      <c r="K11" s="135">
        <v>247.81200000000001</v>
      </c>
      <c r="L11" s="135">
        <v>284.61500000000001</v>
      </c>
      <c r="M11" s="135">
        <v>87.231999999999999</v>
      </c>
      <c r="N11" s="135">
        <v>91.486000000000004</v>
      </c>
      <c r="O11" s="135">
        <v>72.498999999999995</v>
      </c>
      <c r="P11" s="135">
        <v>74.206999999999994</v>
      </c>
      <c r="Q11" s="135">
        <v>117.887</v>
      </c>
      <c r="R11" s="135">
        <v>139.578</v>
      </c>
      <c r="S11" s="135">
        <v>170.38200000000001</v>
      </c>
      <c r="T11" s="135">
        <v>260.15300000000002</v>
      </c>
      <c r="U11" s="135">
        <v>202.59200000000001</v>
      </c>
      <c r="V11" s="135">
        <v>197.18199999999999</v>
      </c>
    </row>
    <row r="12" spans="1:22">
      <c r="A12" s="24"/>
      <c r="B12" s="84" t="s">
        <v>12</v>
      </c>
      <c r="C12" s="8"/>
      <c r="D12" s="135">
        <f>D13-D5-D6-D7-D8-D9-D10-D11</f>
        <v>210.59400000000016</v>
      </c>
      <c r="E12" s="135">
        <f t="shared" ref="E12:S12" si="0">E13-E5-E6-E7-E8-E9-E10-E11</f>
        <v>240.33400000000009</v>
      </c>
      <c r="F12" s="135">
        <f t="shared" si="0"/>
        <v>190.98900000000015</v>
      </c>
      <c r="G12" s="135">
        <f t="shared" si="0"/>
        <v>170.49199999999996</v>
      </c>
      <c r="H12" s="135">
        <f t="shared" si="0"/>
        <v>200.33199999999988</v>
      </c>
      <c r="I12" s="135">
        <f t="shared" si="0"/>
        <v>246.10700000000037</v>
      </c>
      <c r="J12" s="135">
        <f t="shared" si="0"/>
        <v>222.24600000000009</v>
      </c>
      <c r="K12" s="135">
        <f t="shared" si="0"/>
        <v>200.82200000000006</v>
      </c>
      <c r="L12" s="135">
        <f t="shared" si="0"/>
        <v>222.19500000000028</v>
      </c>
      <c r="M12" s="135">
        <f t="shared" si="0"/>
        <v>230.84600000000026</v>
      </c>
      <c r="N12" s="135">
        <f t="shared" si="0"/>
        <v>207.28499999999974</v>
      </c>
      <c r="O12" s="135">
        <f t="shared" si="0"/>
        <v>216.06400000000028</v>
      </c>
      <c r="P12" s="135">
        <f t="shared" si="0"/>
        <v>243.3249999999997</v>
      </c>
      <c r="Q12" s="135">
        <f t="shared" si="0"/>
        <v>268.46400000000028</v>
      </c>
      <c r="R12" s="135">
        <f t="shared" si="0"/>
        <v>264.10000000000014</v>
      </c>
      <c r="S12" s="135">
        <f t="shared" si="0"/>
        <v>319.94399999999962</v>
      </c>
      <c r="T12" s="135">
        <f>T13-T5-T6-T7-T8-T9-T10-T11</f>
        <v>325.33699999999976</v>
      </c>
      <c r="U12" s="135">
        <f>U13-U5-U6-U7-U8-U9-U10-U11</f>
        <v>343.20799999999986</v>
      </c>
      <c r="V12" s="135">
        <f>V13-V5-V6-V7-V8-V9-V10-V11</f>
        <v>415.85899999999992</v>
      </c>
    </row>
    <row r="13" spans="1:22">
      <c r="A13" s="24"/>
      <c r="B13" s="96" t="s">
        <v>29</v>
      </c>
      <c r="C13" s="96"/>
      <c r="D13" s="157">
        <v>2672.9160000000002</v>
      </c>
      <c r="E13" s="157">
        <v>3215.3020000000001</v>
      </c>
      <c r="F13" s="157">
        <v>3634.2820000000002</v>
      </c>
      <c r="G13" s="157">
        <v>3602.2550000000001</v>
      </c>
      <c r="H13" s="157">
        <v>3620.88</v>
      </c>
      <c r="I13" s="157">
        <v>4786.5190000000002</v>
      </c>
      <c r="J13" s="157">
        <v>4820.66</v>
      </c>
      <c r="K13" s="157">
        <v>4225.59</v>
      </c>
      <c r="L13" s="157">
        <v>4274.2510000000002</v>
      </c>
      <c r="M13" s="157">
        <v>4004.9490000000001</v>
      </c>
      <c r="N13" s="157">
        <v>3656.06</v>
      </c>
      <c r="O13" s="157">
        <v>4223.6090000000004</v>
      </c>
      <c r="P13" s="157">
        <v>4727.2709999999997</v>
      </c>
      <c r="Q13" s="157">
        <v>5205.2830000000004</v>
      </c>
      <c r="R13" s="157">
        <v>5421.518</v>
      </c>
      <c r="S13" s="157">
        <v>7786.6279999999997</v>
      </c>
      <c r="T13" s="157">
        <v>8606.3420000000006</v>
      </c>
      <c r="U13" s="157">
        <v>7205.0479999999998</v>
      </c>
      <c r="V13" s="157">
        <v>7522.7240000000002</v>
      </c>
    </row>
    <row r="14" spans="1:22">
      <c r="A14" s="24"/>
      <c r="B14" s="91" t="s">
        <v>223</v>
      </c>
      <c r="C14" s="92" t="s">
        <v>215</v>
      </c>
      <c r="D14" s="158">
        <v>1248.3599999999999</v>
      </c>
      <c r="E14" s="158">
        <v>1383.201</v>
      </c>
      <c r="F14" s="158">
        <v>1441.588</v>
      </c>
      <c r="G14" s="158">
        <v>1483.347</v>
      </c>
      <c r="H14" s="158">
        <v>1423.577</v>
      </c>
      <c r="I14" s="158">
        <v>1598.345</v>
      </c>
      <c r="J14" s="158">
        <v>1560.4359999999999</v>
      </c>
      <c r="K14" s="158">
        <v>1371.9849999999999</v>
      </c>
      <c r="L14" s="158">
        <v>1363.837</v>
      </c>
      <c r="M14" s="158">
        <v>1175.829</v>
      </c>
      <c r="N14" s="158">
        <v>1225.2850000000001</v>
      </c>
      <c r="O14" s="158">
        <v>1179.4359999999999</v>
      </c>
      <c r="P14" s="158">
        <v>1079.4069999999999</v>
      </c>
      <c r="Q14" s="158">
        <v>1149.1569999999999</v>
      </c>
      <c r="R14" s="158">
        <v>1201.777</v>
      </c>
      <c r="S14" s="158">
        <v>1519.4680000000001</v>
      </c>
      <c r="T14" s="158">
        <v>1691.396</v>
      </c>
      <c r="U14" s="158">
        <v>1564.269</v>
      </c>
      <c r="V14" s="158">
        <v>1604.8710000000001</v>
      </c>
    </row>
    <row r="15" spans="1:22" s="136" customFormat="1">
      <c r="A15" s="126" t="s">
        <v>228</v>
      </c>
      <c r="B15" s="127"/>
      <c r="C15" s="128"/>
      <c r="D15" s="137"/>
      <c r="E15" s="137"/>
      <c r="F15" s="137"/>
      <c r="G15" s="137"/>
      <c r="H15" s="137"/>
      <c r="I15" s="138"/>
      <c r="J15" s="137"/>
      <c r="K15" s="137"/>
      <c r="L15" s="137"/>
      <c r="M15" s="137"/>
    </row>
    <row r="16" spans="1:22">
      <c r="A16" s="129"/>
      <c r="B16" s="127" t="s">
        <v>2</v>
      </c>
      <c r="C16" s="128"/>
      <c r="D16" s="135">
        <v>1236.077</v>
      </c>
      <c r="E16" s="135">
        <v>1405.8119999999999</v>
      </c>
      <c r="F16" s="135">
        <v>1592.8209999999999</v>
      </c>
      <c r="G16" s="135">
        <v>1557.3109999999999</v>
      </c>
      <c r="H16" s="135">
        <v>1377.3050000000001</v>
      </c>
      <c r="I16" s="135">
        <v>1786.972</v>
      </c>
      <c r="J16" s="135">
        <v>1859.202</v>
      </c>
      <c r="K16" s="135">
        <v>1487.8610000000001</v>
      </c>
      <c r="L16" s="135">
        <v>1392.4469999999999</v>
      </c>
      <c r="M16" s="135">
        <v>1318.3140000000001</v>
      </c>
      <c r="N16" s="135">
        <v>1209.9639999999999</v>
      </c>
      <c r="O16" s="135">
        <v>1522.605</v>
      </c>
      <c r="P16" s="135">
        <v>1547.1289999999999</v>
      </c>
      <c r="Q16" s="135">
        <v>1438.43</v>
      </c>
      <c r="R16" s="135">
        <v>1589.6210000000001</v>
      </c>
      <c r="S16" s="135">
        <v>2067.9299999999998</v>
      </c>
      <c r="T16" s="135">
        <v>1948.1489999999999</v>
      </c>
      <c r="U16" s="135">
        <v>1938.482</v>
      </c>
      <c r="V16" s="135">
        <v>1972.212</v>
      </c>
    </row>
    <row r="17" spans="1:22">
      <c r="A17" s="129"/>
      <c r="B17" s="127" t="s">
        <v>9</v>
      </c>
      <c r="C17" s="128"/>
      <c r="D17" s="135">
        <v>5.2789999999999999</v>
      </c>
      <c r="E17" s="135">
        <v>7.7880000000000003</v>
      </c>
      <c r="F17" s="135">
        <v>11.631</v>
      </c>
      <c r="G17" s="135">
        <v>12.387</v>
      </c>
      <c r="H17" s="135">
        <v>22.734999999999999</v>
      </c>
      <c r="I17" s="135">
        <v>30.248999999999999</v>
      </c>
      <c r="J17" s="135">
        <v>41.674999999999997</v>
      </c>
      <c r="K17" s="135">
        <v>72.015000000000001</v>
      </c>
      <c r="L17" s="135">
        <v>89.667000000000002</v>
      </c>
      <c r="M17" s="135">
        <v>80.649000000000001</v>
      </c>
      <c r="N17" s="135">
        <v>117.081</v>
      </c>
      <c r="O17" s="135">
        <v>208.47399999999999</v>
      </c>
      <c r="P17" s="135">
        <v>313.94</v>
      </c>
      <c r="Q17" s="135">
        <v>500.71100000000001</v>
      </c>
      <c r="R17" s="135">
        <v>517.03700000000003</v>
      </c>
      <c r="S17" s="135">
        <v>752.09100000000001</v>
      </c>
      <c r="T17" s="135">
        <v>932.86300000000006</v>
      </c>
      <c r="U17" s="135">
        <v>960.32799999999997</v>
      </c>
      <c r="V17" s="135">
        <v>970.70399999999995</v>
      </c>
    </row>
    <row r="18" spans="1:22">
      <c r="A18" s="129"/>
      <c r="B18" s="127" t="s">
        <v>233</v>
      </c>
      <c r="C18" s="128"/>
      <c r="D18" s="135">
        <v>32.209000000000003</v>
      </c>
      <c r="E18" s="135">
        <v>38.542000000000002</v>
      </c>
      <c r="F18" s="135">
        <v>106.044</v>
      </c>
      <c r="G18" s="135">
        <v>128.15100000000001</v>
      </c>
      <c r="H18" s="135">
        <v>175.88200000000001</v>
      </c>
      <c r="I18" s="135">
        <v>173.37899999999999</v>
      </c>
      <c r="J18" s="135">
        <v>133.96100000000001</v>
      </c>
      <c r="K18" s="135">
        <v>208.07499999999999</v>
      </c>
      <c r="L18" s="135">
        <v>247.27600000000001</v>
      </c>
      <c r="M18" s="135">
        <v>206.12100000000001</v>
      </c>
      <c r="N18" s="135">
        <v>169.33</v>
      </c>
      <c r="O18" s="135">
        <v>170.72200000000001</v>
      </c>
      <c r="P18" s="135">
        <v>188.64500000000001</v>
      </c>
      <c r="Q18" s="135">
        <v>243.07400000000001</v>
      </c>
      <c r="R18" s="135">
        <v>267.29000000000002</v>
      </c>
      <c r="S18" s="135">
        <v>510.44400000000002</v>
      </c>
      <c r="T18" s="135">
        <v>768.44600000000003</v>
      </c>
      <c r="U18" s="135">
        <v>533.60199999999998</v>
      </c>
      <c r="V18" s="135">
        <v>522.02599999999995</v>
      </c>
    </row>
    <row r="19" spans="1:22">
      <c r="A19" s="129"/>
      <c r="B19" s="127" t="s">
        <v>232</v>
      </c>
      <c r="C19" s="128"/>
      <c r="D19" s="135">
        <v>3.86</v>
      </c>
      <c r="E19" s="135">
        <v>6.2119999999999997</v>
      </c>
      <c r="F19" s="135">
        <v>11.616</v>
      </c>
      <c r="G19" s="135">
        <v>12.048999999999999</v>
      </c>
      <c r="H19" s="135">
        <v>13.193</v>
      </c>
      <c r="I19" s="135">
        <v>16.518999999999998</v>
      </c>
      <c r="J19" s="135">
        <v>13.464</v>
      </c>
      <c r="K19" s="135">
        <v>11.920999999999999</v>
      </c>
      <c r="L19" s="135">
        <v>21.936</v>
      </c>
      <c r="M19" s="135">
        <v>23.745000000000001</v>
      </c>
      <c r="N19" s="135">
        <v>18.172999999999998</v>
      </c>
      <c r="O19" s="135">
        <v>22.268999999999998</v>
      </c>
      <c r="P19" s="135">
        <v>41.201000000000001</v>
      </c>
      <c r="Q19" s="135">
        <v>21.838000000000001</v>
      </c>
      <c r="R19" s="135">
        <v>19.399000000000001</v>
      </c>
      <c r="S19" s="135">
        <v>37.28</v>
      </c>
      <c r="T19" s="135">
        <v>46.39</v>
      </c>
      <c r="U19" s="135">
        <v>46.35</v>
      </c>
      <c r="V19" s="135">
        <v>32.377000000000002</v>
      </c>
    </row>
    <row r="20" spans="1:22">
      <c r="A20" s="129"/>
      <c r="B20" s="127" t="s">
        <v>21</v>
      </c>
      <c r="C20" s="128"/>
      <c r="D20" s="135">
        <v>13.041</v>
      </c>
      <c r="E20" s="135">
        <v>11.956</v>
      </c>
      <c r="F20" s="135">
        <v>4.6909999999999998</v>
      </c>
      <c r="G20" s="135">
        <v>0</v>
      </c>
      <c r="H20" s="135">
        <v>14.750999999999999</v>
      </c>
      <c r="I20" s="135">
        <v>42.045999999999999</v>
      </c>
      <c r="J20" s="135">
        <v>56.765999999999998</v>
      </c>
      <c r="K20" s="135">
        <v>29.465</v>
      </c>
      <c r="L20" s="135">
        <v>30.635000000000002</v>
      </c>
      <c r="M20" s="135">
        <v>8.7210000000000001</v>
      </c>
      <c r="N20" s="135">
        <v>12.275</v>
      </c>
      <c r="O20" s="135">
        <v>12.365</v>
      </c>
      <c r="P20" s="135">
        <v>12.512</v>
      </c>
      <c r="Q20" s="135">
        <v>10.1</v>
      </c>
      <c r="R20" s="135">
        <v>13.958</v>
      </c>
      <c r="S20" s="135">
        <v>21.456</v>
      </c>
      <c r="T20" s="135">
        <v>43.432000000000002</v>
      </c>
      <c r="U20" s="135">
        <v>25.812999999999999</v>
      </c>
      <c r="V20" s="135">
        <v>26.341000000000001</v>
      </c>
    </row>
    <row r="21" spans="1:22">
      <c r="A21" s="129"/>
      <c r="B21" s="127" t="s">
        <v>50</v>
      </c>
      <c r="C21" s="128"/>
      <c r="D21" s="135">
        <v>10.029</v>
      </c>
      <c r="E21" s="135">
        <v>12.879</v>
      </c>
      <c r="F21" s="135">
        <v>18.510000000000002</v>
      </c>
      <c r="G21" s="135">
        <v>20.824999999999999</v>
      </c>
      <c r="H21" s="135">
        <v>30.523</v>
      </c>
      <c r="I21" s="135">
        <v>34.661999999999999</v>
      </c>
      <c r="J21" s="135">
        <v>26.486000000000001</v>
      </c>
      <c r="K21" s="135">
        <v>32.603999999999999</v>
      </c>
      <c r="L21" s="135">
        <v>26.541</v>
      </c>
      <c r="M21" s="135">
        <v>13.93</v>
      </c>
      <c r="N21" s="135">
        <v>6.0549999999999997</v>
      </c>
      <c r="O21" s="135">
        <v>10.311</v>
      </c>
      <c r="P21" s="135">
        <v>7.0460000000000003</v>
      </c>
      <c r="Q21" s="135">
        <v>11.305999999999999</v>
      </c>
      <c r="R21" s="135">
        <v>9.0820000000000007</v>
      </c>
      <c r="S21" s="135">
        <v>12.419</v>
      </c>
      <c r="T21" s="135">
        <v>18.725999999999999</v>
      </c>
      <c r="U21" s="135">
        <v>27.96</v>
      </c>
      <c r="V21" s="135">
        <v>25.91</v>
      </c>
    </row>
    <row r="22" spans="1:22">
      <c r="A22" s="129"/>
      <c r="B22" s="130" t="s">
        <v>12</v>
      </c>
      <c r="C22" s="128"/>
      <c r="D22" s="135">
        <f>D23-D16-D17-D18-D19-D20-D21</f>
        <v>29.309000000000093</v>
      </c>
      <c r="E22" s="135">
        <f t="shared" ref="E22:V22" si="1">E23-E16-E17-E18-E19-E20-E21</f>
        <v>30.551000000000109</v>
      </c>
      <c r="F22" s="135">
        <f t="shared" si="1"/>
        <v>16.411000000000019</v>
      </c>
      <c r="G22" s="135">
        <f t="shared" si="1"/>
        <v>9.8780000000001813</v>
      </c>
      <c r="H22" s="135">
        <f t="shared" si="1"/>
        <v>11.328000000000021</v>
      </c>
      <c r="I22" s="135">
        <f t="shared" si="1"/>
        <v>8.6719999999997981</v>
      </c>
      <c r="J22" s="135">
        <f t="shared" si="1"/>
        <v>10.456000000000198</v>
      </c>
      <c r="K22" s="135">
        <f t="shared" si="1"/>
        <v>9.2919999999998737</v>
      </c>
      <c r="L22" s="135">
        <f t="shared" si="1"/>
        <v>16.745000000000129</v>
      </c>
      <c r="M22" s="135">
        <f t="shared" si="1"/>
        <v>17.410999999999984</v>
      </c>
      <c r="N22" s="135">
        <f t="shared" si="1"/>
        <v>12.48899999999999</v>
      </c>
      <c r="O22" s="135">
        <f t="shared" si="1"/>
        <v>10.385000000000069</v>
      </c>
      <c r="P22" s="135">
        <f t="shared" si="1"/>
        <v>10.79100000000021</v>
      </c>
      <c r="Q22" s="135">
        <f t="shared" si="1"/>
        <v>15.296999999999768</v>
      </c>
      <c r="R22" s="135">
        <f t="shared" si="1"/>
        <v>19.907999999999923</v>
      </c>
      <c r="S22" s="135">
        <f t="shared" si="1"/>
        <v>26.255000000000134</v>
      </c>
      <c r="T22" s="135">
        <f t="shared" si="1"/>
        <v>27.447000000000003</v>
      </c>
      <c r="U22" s="135">
        <f t="shared" si="1"/>
        <v>28.524000000000278</v>
      </c>
      <c r="V22" s="135">
        <f t="shared" si="1"/>
        <v>35.381000000000114</v>
      </c>
    </row>
    <row r="23" spans="1:22">
      <c r="A23" s="129"/>
      <c r="B23" s="131" t="s">
        <v>29</v>
      </c>
      <c r="C23" s="131"/>
      <c r="D23" s="157">
        <v>1329.8040000000001</v>
      </c>
      <c r="E23" s="157">
        <v>1513.74</v>
      </c>
      <c r="F23" s="157">
        <v>1761.7239999999999</v>
      </c>
      <c r="G23" s="157">
        <v>1740.6010000000001</v>
      </c>
      <c r="H23" s="157">
        <v>1645.7170000000001</v>
      </c>
      <c r="I23" s="157">
        <v>2092.4989999999998</v>
      </c>
      <c r="J23" s="157">
        <v>2142.0100000000002</v>
      </c>
      <c r="K23" s="157">
        <v>1851.2329999999999</v>
      </c>
      <c r="L23" s="157">
        <v>1825.2470000000001</v>
      </c>
      <c r="M23" s="157">
        <v>1668.8910000000001</v>
      </c>
      <c r="N23" s="157">
        <v>1545.367</v>
      </c>
      <c r="O23" s="157">
        <v>1957.1310000000001</v>
      </c>
      <c r="P23" s="157">
        <v>2121.2640000000001</v>
      </c>
      <c r="Q23" s="157">
        <v>2240.7559999999999</v>
      </c>
      <c r="R23" s="157">
        <v>2436.2950000000001</v>
      </c>
      <c r="S23" s="157">
        <v>3427.875</v>
      </c>
      <c r="T23" s="157">
        <v>3785.453</v>
      </c>
      <c r="U23" s="157">
        <v>3561.0590000000002</v>
      </c>
      <c r="V23" s="157">
        <v>3584.951</v>
      </c>
    </row>
    <row r="24" spans="1:22">
      <c r="A24" s="129"/>
      <c r="B24" s="132" t="s">
        <v>223</v>
      </c>
      <c r="C24" s="133" t="s">
        <v>215</v>
      </c>
      <c r="D24" s="158">
        <v>547.55499999999995</v>
      </c>
      <c r="E24" s="158">
        <v>590.61030000000005</v>
      </c>
      <c r="F24" s="158">
        <v>639.79459999999995</v>
      </c>
      <c r="G24" s="158">
        <v>703.01430000000005</v>
      </c>
      <c r="H24" s="158">
        <v>600.83839999999998</v>
      </c>
      <c r="I24" s="158">
        <v>671.31200000000001</v>
      </c>
      <c r="J24" s="158">
        <v>688.74219999999991</v>
      </c>
      <c r="K24" s="158">
        <v>596.6706999999999</v>
      </c>
      <c r="L24" s="158">
        <v>591.43009999999992</v>
      </c>
      <c r="M24" s="158">
        <v>533.79269999999997</v>
      </c>
      <c r="N24" s="158">
        <v>561.90959999999995</v>
      </c>
      <c r="O24" s="158">
        <v>594.63240000000008</v>
      </c>
      <c r="P24" s="158">
        <v>538.56790000000001</v>
      </c>
      <c r="Q24" s="158">
        <v>523.60419999999999</v>
      </c>
      <c r="R24" s="158">
        <v>566.48709999999994</v>
      </c>
      <c r="S24" s="158">
        <v>669.19630000000006</v>
      </c>
      <c r="T24" s="158">
        <v>754.73739999999998</v>
      </c>
      <c r="U24" s="158">
        <v>769.93949999999995</v>
      </c>
      <c r="V24" s="158">
        <v>778.92160000000001</v>
      </c>
    </row>
    <row r="25" spans="1:22">
      <c r="A25" s="25" t="s">
        <v>323</v>
      </c>
      <c r="B25" s="8"/>
      <c r="C25" s="20"/>
      <c r="D25" s="137"/>
      <c r="E25" s="137"/>
      <c r="F25" s="137"/>
      <c r="G25" s="137"/>
      <c r="H25" s="137"/>
      <c r="I25" s="138"/>
      <c r="J25" s="137"/>
      <c r="K25" s="137"/>
      <c r="L25" s="137"/>
      <c r="M25" s="137"/>
      <c r="N25" s="136"/>
      <c r="O25" s="136"/>
      <c r="P25" s="136"/>
      <c r="Q25" s="136"/>
      <c r="R25" s="136"/>
      <c r="S25" s="136"/>
      <c r="T25" s="136" t="s">
        <v>482</v>
      </c>
      <c r="U25" s="136"/>
      <c r="V25" s="136" t="s">
        <v>482</v>
      </c>
    </row>
    <row r="26" spans="1:22">
      <c r="A26" s="24"/>
      <c r="B26" s="8" t="s">
        <v>233</v>
      </c>
      <c r="C26" s="20"/>
      <c r="D26" s="135">
        <v>493.49900000000002</v>
      </c>
      <c r="E26" s="135">
        <v>657.38099999999997</v>
      </c>
      <c r="F26" s="135">
        <v>779.29</v>
      </c>
      <c r="G26" s="135">
        <v>792.33399999999995</v>
      </c>
      <c r="H26" s="135">
        <v>765.61900000000003</v>
      </c>
      <c r="I26" s="135">
        <v>973.88900000000001</v>
      </c>
      <c r="J26" s="135">
        <v>811.97299999999996</v>
      </c>
      <c r="K26" s="135">
        <v>770.07899999999995</v>
      </c>
      <c r="L26" s="135">
        <v>803.66399999999999</v>
      </c>
      <c r="M26" s="135">
        <v>714.20500000000004</v>
      </c>
      <c r="N26" s="135">
        <v>668.97799999999995</v>
      </c>
      <c r="O26" s="135">
        <v>612.23500000000001</v>
      </c>
      <c r="P26" s="135">
        <v>576.38400000000001</v>
      </c>
      <c r="Q26" s="135">
        <v>875.50599999999997</v>
      </c>
      <c r="R26" s="135">
        <v>824.226</v>
      </c>
      <c r="S26" s="135">
        <v>1596.134</v>
      </c>
      <c r="T26" s="135">
        <v>1818.7270000000001</v>
      </c>
      <c r="U26" s="135">
        <v>964.45100000000002</v>
      </c>
      <c r="V26" s="135">
        <v>880.82</v>
      </c>
    </row>
    <row r="27" spans="1:22">
      <c r="A27" s="24"/>
      <c r="B27" s="8" t="s">
        <v>232</v>
      </c>
      <c r="C27" s="20"/>
      <c r="D27" s="135">
        <v>329.45100000000002</v>
      </c>
      <c r="E27" s="135">
        <v>421.58199999999999</v>
      </c>
      <c r="F27" s="135">
        <v>467.73700000000002</v>
      </c>
      <c r="G27" s="135">
        <v>453.45100000000002</v>
      </c>
      <c r="H27" s="135">
        <v>460.00700000000001</v>
      </c>
      <c r="I27" s="135">
        <v>577.28399999999999</v>
      </c>
      <c r="J27" s="135">
        <v>577.99800000000005</v>
      </c>
      <c r="K27" s="135">
        <v>535.51599999999996</v>
      </c>
      <c r="L27" s="135">
        <v>501.596</v>
      </c>
      <c r="M27" s="135">
        <v>580.28499999999997</v>
      </c>
      <c r="N27" s="135">
        <v>469.666</v>
      </c>
      <c r="O27" s="135">
        <v>536.49699999999996</v>
      </c>
      <c r="P27" s="135">
        <v>650.54399999999998</v>
      </c>
      <c r="Q27" s="135">
        <v>737.23400000000004</v>
      </c>
      <c r="R27" s="135">
        <v>779.74699999999996</v>
      </c>
      <c r="S27" s="135">
        <v>964.45299999999997</v>
      </c>
      <c r="T27" s="135">
        <v>1165.654</v>
      </c>
      <c r="U27" s="135">
        <v>890.04399999999998</v>
      </c>
      <c r="V27" s="135">
        <v>858.67600000000004</v>
      </c>
    </row>
    <row r="28" spans="1:22">
      <c r="A28" s="24"/>
      <c r="B28" s="8" t="s">
        <v>2</v>
      </c>
      <c r="C28" s="20"/>
      <c r="D28" s="135">
        <v>117.49</v>
      </c>
      <c r="E28" s="135">
        <v>152.74600000000001</v>
      </c>
      <c r="F28" s="135">
        <v>179.56200000000001</v>
      </c>
      <c r="G28" s="135">
        <v>170.86199999999999</v>
      </c>
      <c r="H28" s="135">
        <v>154.636</v>
      </c>
      <c r="I28" s="135">
        <v>190.96600000000001</v>
      </c>
      <c r="J28" s="135">
        <v>186.34299999999999</v>
      </c>
      <c r="K28" s="135">
        <v>163.67500000000001</v>
      </c>
      <c r="L28" s="135">
        <v>146.697</v>
      </c>
      <c r="M28" s="135">
        <v>206.37899999999999</v>
      </c>
      <c r="N28" s="135">
        <v>164.05699999999999</v>
      </c>
      <c r="O28" s="135">
        <v>204.529</v>
      </c>
      <c r="P28" s="135">
        <v>209.32</v>
      </c>
      <c r="Q28" s="135">
        <v>217.96799999999999</v>
      </c>
      <c r="R28" s="135">
        <v>206.11799999999999</v>
      </c>
      <c r="S28" s="135">
        <v>276.26400000000001</v>
      </c>
      <c r="T28" s="135">
        <v>249.59700000000001</v>
      </c>
      <c r="U28" s="135">
        <v>219.04900000000001</v>
      </c>
      <c r="V28" s="135">
        <v>231.148</v>
      </c>
    </row>
    <row r="29" spans="1:22">
      <c r="A29" s="24"/>
      <c r="B29" s="8" t="s">
        <v>47</v>
      </c>
      <c r="C29" s="20"/>
      <c r="D29" s="135">
        <v>0</v>
      </c>
      <c r="E29" s="135">
        <v>0</v>
      </c>
      <c r="F29" s="135">
        <v>0</v>
      </c>
      <c r="G29" s="135">
        <v>0</v>
      </c>
      <c r="H29" s="135">
        <v>0</v>
      </c>
      <c r="I29" s="135">
        <v>0</v>
      </c>
      <c r="J29" s="135">
        <v>0</v>
      </c>
      <c r="K29" s="135">
        <v>0</v>
      </c>
      <c r="L29" s="135">
        <v>0</v>
      </c>
      <c r="M29" s="135">
        <v>1.264</v>
      </c>
      <c r="N29" s="135">
        <v>4.5250000000000004</v>
      </c>
      <c r="O29" s="135">
        <v>7.9509999999999996</v>
      </c>
      <c r="P29" s="135">
        <v>6.0679999999999996</v>
      </c>
      <c r="Q29" s="135">
        <v>7.12</v>
      </c>
      <c r="R29" s="135">
        <v>18.242000000000001</v>
      </c>
      <c r="S29" s="135">
        <v>67.992000000000004</v>
      </c>
      <c r="T29" s="135">
        <v>73.450999999999993</v>
      </c>
      <c r="U29" s="135">
        <v>98.986999999999995</v>
      </c>
      <c r="V29" s="135">
        <v>204.40199999999999</v>
      </c>
    </row>
    <row r="30" spans="1:22">
      <c r="A30" s="24"/>
      <c r="B30" s="8" t="s">
        <v>21</v>
      </c>
      <c r="C30" s="20"/>
      <c r="D30" s="135">
        <v>10.542</v>
      </c>
      <c r="E30" s="135">
        <v>15.786</v>
      </c>
      <c r="F30" s="135">
        <v>17.744</v>
      </c>
      <c r="G30" s="135">
        <v>20.863</v>
      </c>
      <c r="H30" s="135">
        <v>23.17</v>
      </c>
      <c r="I30" s="135">
        <v>40.716999999999999</v>
      </c>
      <c r="J30" s="135">
        <v>43.167000000000002</v>
      </c>
      <c r="K30" s="135">
        <v>44.305</v>
      </c>
      <c r="L30" s="135">
        <v>58.598999999999997</v>
      </c>
      <c r="M30" s="135">
        <v>77.984999999999999</v>
      </c>
      <c r="N30" s="135">
        <v>60</v>
      </c>
      <c r="O30" s="135">
        <v>82.662000000000006</v>
      </c>
      <c r="P30" s="135">
        <v>123.624</v>
      </c>
      <c r="Q30" s="135">
        <v>118.175</v>
      </c>
      <c r="R30" s="135">
        <v>107.80800000000001</v>
      </c>
      <c r="S30" s="135">
        <v>192.89500000000001</v>
      </c>
      <c r="T30" s="135">
        <v>138.589</v>
      </c>
      <c r="U30" s="135">
        <v>123.60599999999999</v>
      </c>
      <c r="V30" s="135">
        <v>174.477</v>
      </c>
    </row>
    <row r="31" spans="1:22">
      <c r="A31" s="129"/>
      <c r="B31" s="127" t="s">
        <v>50</v>
      </c>
      <c r="C31" s="128"/>
      <c r="D31" s="135">
        <v>31.373000000000001</v>
      </c>
      <c r="E31" s="135">
        <v>33.39</v>
      </c>
      <c r="F31" s="135">
        <v>21.991</v>
      </c>
      <c r="G31" s="135">
        <v>8.9999999999999993E-3</v>
      </c>
      <c r="H31" s="135">
        <v>44.4</v>
      </c>
      <c r="I31" s="135">
        <v>260.87099999999998</v>
      </c>
      <c r="J31" s="135">
        <v>360.60500000000002</v>
      </c>
      <c r="K31" s="135">
        <v>218.34700000000001</v>
      </c>
      <c r="L31" s="135">
        <v>253.98</v>
      </c>
      <c r="M31" s="135">
        <v>78.510999999999996</v>
      </c>
      <c r="N31" s="135">
        <v>79.210999999999999</v>
      </c>
      <c r="O31" s="135">
        <v>60.134</v>
      </c>
      <c r="P31" s="135">
        <v>61.695</v>
      </c>
      <c r="Q31" s="135">
        <v>107.78700000000001</v>
      </c>
      <c r="R31" s="135">
        <v>125.62</v>
      </c>
      <c r="S31" s="135">
        <v>148.31800000000001</v>
      </c>
      <c r="T31" s="135">
        <v>216.721</v>
      </c>
      <c r="U31" s="135">
        <v>176.768</v>
      </c>
      <c r="V31" s="135">
        <v>170.78800000000001</v>
      </c>
    </row>
    <row r="32" spans="1:22">
      <c r="A32" s="134"/>
      <c r="B32" s="130" t="s">
        <v>12</v>
      </c>
      <c r="C32" s="128"/>
      <c r="D32" s="135">
        <f>D33-D26-D27-D28-D29-D30-D31</f>
        <v>185.15599999999992</v>
      </c>
      <c r="E32" s="135">
        <f t="shared" ref="E32:V32" si="2">E33-E26-E27-E28-E29-E30-E31</f>
        <v>213.47000000000008</v>
      </c>
      <c r="F32" s="135">
        <f t="shared" si="2"/>
        <v>177.8060000000001</v>
      </c>
      <c r="G32" s="135">
        <f t="shared" si="2"/>
        <v>163.90400000000005</v>
      </c>
      <c r="H32" s="135">
        <f t="shared" si="2"/>
        <v>192.45599999999993</v>
      </c>
      <c r="I32" s="135">
        <f t="shared" si="2"/>
        <v>242.47199999999998</v>
      </c>
      <c r="J32" s="135">
        <f t="shared" si="2"/>
        <v>220.95000000000005</v>
      </c>
      <c r="K32" s="135">
        <f t="shared" si="2"/>
        <v>200.33500000000012</v>
      </c>
      <c r="L32" s="135">
        <f t="shared" si="2"/>
        <v>218.92200000000011</v>
      </c>
      <c r="M32" s="135">
        <f t="shared" si="2"/>
        <v>224.03299999999987</v>
      </c>
      <c r="N32" s="135">
        <f t="shared" si="2"/>
        <v>211.178</v>
      </c>
      <c r="O32" s="135">
        <f t="shared" si="2"/>
        <v>222.87399999999991</v>
      </c>
      <c r="P32" s="135">
        <f t="shared" si="2"/>
        <v>261.37200000000013</v>
      </c>
      <c r="Q32" s="135">
        <f t="shared" si="2"/>
        <v>296.57800000000009</v>
      </c>
      <c r="R32" s="135">
        <f t="shared" si="2"/>
        <v>307.46300000000008</v>
      </c>
      <c r="S32" s="135">
        <f t="shared" si="2"/>
        <v>374.65600000000006</v>
      </c>
      <c r="T32" s="135">
        <f t="shared" si="2"/>
        <v>431.31000000000017</v>
      </c>
      <c r="U32" s="135">
        <f t="shared" si="2"/>
        <v>439.68700000000024</v>
      </c>
      <c r="V32" s="135">
        <f t="shared" si="2"/>
        <v>514.97500000000002</v>
      </c>
    </row>
    <row r="33" spans="1:22">
      <c r="A33" s="134"/>
      <c r="B33" s="131" t="s">
        <v>29</v>
      </c>
      <c r="C33" s="131"/>
      <c r="D33" s="157">
        <v>1167.511</v>
      </c>
      <c r="E33" s="157">
        <v>1494.355</v>
      </c>
      <c r="F33" s="157">
        <v>1644.13</v>
      </c>
      <c r="G33" s="157">
        <v>1601.423</v>
      </c>
      <c r="H33" s="157">
        <v>1640.288</v>
      </c>
      <c r="I33" s="157">
        <v>2286.1990000000001</v>
      </c>
      <c r="J33" s="157">
        <v>2201.0360000000001</v>
      </c>
      <c r="K33" s="157">
        <v>1932.2570000000001</v>
      </c>
      <c r="L33" s="157">
        <v>1983.4580000000001</v>
      </c>
      <c r="M33" s="157">
        <v>1882.662</v>
      </c>
      <c r="N33" s="157">
        <v>1657.615</v>
      </c>
      <c r="O33" s="157">
        <v>1726.8820000000001</v>
      </c>
      <c r="P33" s="157">
        <v>1889.0070000000001</v>
      </c>
      <c r="Q33" s="157">
        <v>2360.3679999999999</v>
      </c>
      <c r="R33" s="157">
        <v>2369.2240000000002</v>
      </c>
      <c r="S33" s="157">
        <v>3620.712</v>
      </c>
      <c r="T33" s="157">
        <v>4094.049</v>
      </c>
      <c r="U33" s="157">
        <v>2912.5920000000001</v>
      </c>
      <c r="V33" s="157">
        <v>3035.2860000000001</v>
      </c>
    </row>
    <row r="34" spans="1:22">
      <c r="A34" s="134"/>
      <c r="B34" s="132" t="s">
        <v>223</v>
      </c>
      <c r="C34" s="133" t="s">
        <v>215</v>
      </c>
      <c r="D34" s="158">
        <v>654.05640000000005</v>
      </c>
      <c r="E34" s="158">
        <v>737.08319999999992</v>
      </c>
      <c r="F34" s="158">
        <v>743.43200000000002</v>
      </c>
      <c r="G34" s="158">
        <v>716.58050000000003</v>
      </c>
      <c r="H34" s="158">
        <v>753.2136999999999</v>
      </c>
      <c r="I34" s="158">
        <v>851.54449999999997</v>
      </c>
      <c r="J34" s="158">
        <v>795.15790000000004</v>
      </c>
      <c r="K34" s="158">
        <v>695.01800000000003</v>
      </c>
      <c r="L34" s="158">
        <v>688.69209999999998</v>
      </c>
      <c r="M34" s="158">
        <v>564.11519999999996</v>
      </c>
      <c r="N34" s="158">
        <v>586.67369999999994</v>
      </c>
      <c r="O34" s="158">
        <v>510.00920000000002</v>
      </c>
      <c r="P34" s="158">
        <v>464.27929999999998</v>
      </c>
      <c r="Q34" s="158">
        <v>551.26059999999995</v>
      </c>
      <c r="R34" s="158">
        <v>554.76080000000002</v>
      </c>
      <c r="S34" s="158">
        <v>759.50380000000007</v>
      </c>
      <c r="T34" s="158">
        <v>841.45869999999991</v>
      </c>
      <c r="U34" s="158">
        <v>696.85469999999998</v>
      </c>
      <c r="V34" s="158">
        <v>716.27859999999998</v>
      </c>
    </row>
    <row r="35" spans="1:22" s="136" customFormat="1">
      <c r="A35" s="105" t="s">
        <v>493</v>
      </c>
      <c r="B35" s="127"/>
      <c r="C35" s="32"/>
      <c r="D35" s="135"/>
      <c r="E35" s="135"/>
      <c r="F35" s="135"/>
      <c r="G35" s="135"/>
      <c r="H35" s="135"/>
      <c r="I35" s="135"/>
      <c r="J35" s="135"/>
      <c r="K35" s="135"/>
      <c r="L35" s="135"/>
      <c r="M35" s="135"/>
    </row>
    <row r="36" spans="1:22">
      <c r="A36" s="105"/>
      <c r="B36" s="127" t="s">
        <v>2</v>
      </c>
      <c r="C36" s="32"/>
      <c r="D36" s="135">
        <v>19.978999999999999</v>
      </c>
      <c r="E36" s="135">
        <v>24.126999999999999</v>
      </c>
      <c r="F36" s="135">
        <v>34.095999999999997</v>
      </c>
      <c r="G36" s="135">
        <v>39.770000000000003</v>
      </c>
      <c r="H36" s="135">
        <v>44.671999999999997</v>
      </c>
      <c r="I36" s="135">
        <v>73.424000000000007</v>
      </c>
      <c r="J36" s="135">
        <v>71.239999999999995</v>
      </c>
      <c r="K36" s="135">
        <v>90.927000000000007</v>
      </c>
      <c r="L36" s="135">
        <v>131.857</v>
      </c>
      <c r="M36" s="135">
        <v>145.922</v>
      </c>
      <c r="N36" s="135">
        <v>133.95699999999999</v>
      </c>
      <c r="O36" s="135">
        <v>136.21100000000001</v>
      </c>
      <c r="P36" s="135">
        <v>129.73500000000001</v>
      </c>
      <c r="Q36" s="135">
        <v>139.81200000000001</v>
      </c>
      <c r="R36" s="135">
        <v>144.607</v>
      </c>
      <c r="S36" s="135">
        <v>140.80699999999999</v>
      </c>
      <c r="T36" s="135">
        <v>160.38200000000001</v>
      </c>
      <c r="U36" s="135">
        <v>152.95699999999999</v>
      </c>
      <c r="V36" s="135">
        <v>119.82</v>
      </c>
    </row>
    <row r="37" spans="1:22">
      <c r="A37" s="105"/>
      <c r="B37" s="127" t="s">
        <v>46</v>
      </c>
      <c r="C37" s="32"/>
      <c r="D37" s="135">
        <v>0</v>
      </c>
      <c r="E37" s="135">
        <v>0</v>
      </c>
      <c r="F37" s="135">
        <v>0</v>
      </c>
      <c r="G37" s="135">
        <v>0</v>
      </c>
      <c r="H37" s="135">
        <v>0</v>
      </c>
      <c r="I37" s="135">
        <v>0</v>
      </c>
      <c r="J37" s="135">
        <v>0</v>
      </c>
      <c r="K37" s="135">
        <v>0</v>
      </c>
      <c r="L37" s="135">
        <v>0</v>
      </c>
      <c r="M37" s="135">
        <v>2.85</v>
      </c>
      <c r="N37" s="135">
        <v>21.933</v>
      </c>
      <c r="O37" s="135">
        <v>41.146000000000001</v>
      </c>
      <c r="P37" s="135">
        <v>43.372999999999998</v>
      </c>
      <c r="Q37" s="135">
        <v>62.106999999999999</v>
      </c>
      <c r="R37" s="135">
        <v>71.98</v>
      </c>
      <c r="S37" s="135">
        <v>80.366</v>
      </c>
      <c r="T37" s="135">
        <v>130.72900000000001</v>
      </c>
      <c r="U37" s="135">
        <v>139.54400000000001</v>
      </c>
      <c r="V37" s="135">
        <v>115.11199999999999</v>
      </c>
    </row>
    <row r="38" spans="1:22">
      <c r="A38" s="105"/>
      <c r="B38" s="127" t="s">
        <v>232</v>
      </c>
      <c r="C38" s="32"/>
      <c r="D38" s="135">
        <v>10.262</v>
      </c>
      <c r="E38" s="135">
        <v>10.756</v>
      </c>
      <c r="F38" s="135">
        <v>10.88</v>
      </c>
      <c r="G38" s="135">
        <v>11.118</v>
      </c>
      <c r="H38" s="135">
        <v>9.4469999999999992</v>
      </c>
      <c r="I38" s="135">
        <v>9.8629999999999995</v>
      </c>
      <c r="J38" s="135">
        <v>11.256</v>
      </c>
      <c r="K38" s="135">
        <v>12.096</v>
      </c>
      <c r="L38" s="135">
        <v>10.359</v>
      </c>
      <c r="M38" s="135">
        <v>13.023</v>
      </c>
      <c r="N38" s="135">
        <v>9.1669999999999998</v>
      </c>
      <c r="O38" s="135">
        <v>10.227</v>
      </c>
      <c r="P38" s="135">
        <v>12.21</v>
      </c>
      <c r="Q38" s="135">
        <v>13.925000000000001</v>
      </c>
      <c r="R38" s="135">
        <v>15.895</v>
      </c>
      <c r="S38" s="135">
        <v>17.876000000000001</v>
      </c>
      <c r="T38" s="135">
        <v>19.035</v>
      </c>
      <c r="U38" s="135">
        <v>21.352</v>
      </c>
      <c r="V38" s="135">
        <v>31.613</v>
      </c>
    </row>
    <row r="39" spans="1:22">
      <c r="A39" s="105"/>
      <c r="B39" s="127" t="s">
        <v>216</v>
      </c>
      <c r="C39" s="32"/>
      <c r="D39" s="135">
        <v>2.3559999999999999</v>
      </c>
      <c r="E39" s="135">
        <v>3.6850000000000001</v>
      </c>
      <c r="F39" s="135">
        <v>3.4740000000000002</v>
      </c>
      <c r="G39" s="135">
        <v>8.3209999999999997</v>
      </c>
      <c r="H39" s="135">
        <v>6.1790000000000003</v>
      </c>
      <c r="I39" s="135">
        <v>7.8769999999999998</v>
      </c>
      <c r="J39" s="135">
        <v>10.175000000000001</v>
      </c>
      <c r="K39" s="135">
        <v>11.51</v>
      </c>
      <c r="L39" s="135">
        <v>17.126000000000001</v>
      </c>
      <c r="M39" s="135">
        <v>15.436999999999999</v>
      </c>
      <c r="N39" s="135">
        <v>18.881</v>
      </c>
      <c r="O39" s="135">
        <v>21.22</v>
      </c>
      <c r="P39" s="135">
        <v>24.42</v>
      </c>
      <c r="Q39" s="135">
        <v>12.917</v>
      </c>
      <c r="R39" s="135">
        <v>13.053000000000001</v>
      </c>
      <c r="S39" s="135">
        <v>24.774000000000001</v>
      </c>
      <c r="T39" s="135">
        <v>21.003</v>
      </c>
      <c r="U39" s="135">
        <v>17.277000000000001</v>
      </c>
      <c r="V39" s="135">
        <v>16.003</v>
      </c>
    </row>
    <row r="40" spans="1:22">
      <c r="A40" s="105"/>
      <c r="B40" s="130" t="s">
        <v>12</v>
      </c>
      <c r="C40" s="128"/>
      <c r="D40" s="135">
        <f>D41-D36-D37-D38-D39</f>
        <v>7.8849999999999998</v>
      </c>
      <c r="E40" s="135">
        <f t="shared" ref="E40:V40" si="3">E41-E36-E37-E38-E39</f>
        <v>7.6290000000000031</v>
      </c>
      <c r="F40" s="135">
        <f t="shared" si="3"/>
        <v>5.270999999999999</v>
      </c>
      <c r="G40" s="135">
        <f t="shared" si="3"/>
        <v>9.6929999999999961</v>
      </c>
      <c r="H40" s="135">
        <f t="shared" si="3"/>
        <v>8.3870000000000058</v>
      </c>
      <c r="I40" s="135">
        <f t="shared" si="3"/>
        <v>4.7249999999999899</v>
      </c>
      <c r="J40" s="135">
        <f t="shared" si="3"/>
        <v>5.6560000000000024</v>
      </c>
      <c r="K40" s="135">
        <f t="shared" si="3"/>
        <v>3.2759999999999909</v>
      </c>
      <c r="L40" s="135">
        <f t="shared" si="3"/>
        <v>6.1619999999999884</v>
      </c>
      <c r="M40" s="135">
        <f t="shared" si="3"/>
        <v>8.1620000000000079</v>
      </c>
      <c r="N40" s="135">
        <f t="shared" si="3"/>
        <v>8.2820000000000036</v>
      </c>
      <c r="O40" s="135">
        <f t="shared" si="3"/>
        <v>3.5019999999999989</v>
      </c>
      <c r="P40" s="135">
        <f t="shared" si="3"/>
        <v>3.2839999999999776</v>
      </c>
      <c r="Q40" s="135">
        <f t="shared" si="3"/>
        <v>10.874999999999984</v>
      </c>
      <c r="R40" s="135">
        <f t="shared" si="3"/>
        <v>12.015999999999984</v>
      </c>
      <c r="S40" s="135">
        <f t="shared" si="3"/>
        <v>5.3099999999999916</v>
      </c>
      <c r="T40" s="135">
        <f t="shared" si="3"/>
        <v>8.6779999999999795</v>
      </c>
      <c r="U40" s="135">
        <f t="shared" si="3"/>
        <v>10.403000000000009</v>
      </c>
      <c r="V40" s="135">
        <f t="shared" si="3"/>
        <v>11.447999999999993</v>
      </c>
    </row>
    <row r="41" spans="1:22">
      <c r="A41" s="105"/>
      <c r="B41" s="131" t="s">
        <v>29</v>
      </c>
      <c r="C41" s="131"/>
      <c r="D41" s="157">
        <v>40.481999999999999</v>
      </c>
      <c r="E41" s="157">
        <v>46.197000000000003</v>
      </c>
      <c r="F41" s="157">
        <v>53.720999999999997</v>
      </c>
      <c r="G41" s="157">
        <v>68.902000000000001</v>
      </c>
      <c r="H41" s="157">
        <v>68.685000000000002</v>
      </c>
      <c r="I41" s="157">
        <v>95.888999999999996</v>
      </c>
      <c r="J41" s="157">
        <v>98.326999999999998</v>
      </c>
      <c r="K41" s="157">
        <v>117.809</v>
      </c>
      <c r="L41" s="157">
        <v>165.50399999999999</v>
      </c>
      <c r="M41" s="157">
        <v>185.39400000000001</v>
      </c>
      <c r="N41" s="157">
        <v>192.22</v>
      </c>
      <c r="O41" s="157">
        <v>212.30600000000001</v>
      </c>
      <c r="P41" s="157">
        <v>213.02199999999999</v>
      </c>
      <c r="Q41" s="157">
        <v>239.636</v>
      </c>
      <c r="R41" s="157">
        <v>257.55099999999999</v>
      </c>
      <c r="S41" s="157">
        <v>269.13299999999998</v>
      </c>
      <c r="T41" s="157">
        <v>339.827</v>
      </c>
      <c r="U41" s="157">
        <v>341.53300000000002</v>
      </c>
      <c r="V41" s="157">
        <v>293.99599999999998</v>
      </c>
    </row>
    <row r="42" spans="1:22">
      <c r="A42" s="105"/>
      <c r="B42" s="132" t="s">
        <v>223</v>
      </c>
      <c r="C42" s="133" t="s">
        <v>215</v>
      </c>
      <c r="D42" s="158">
        <v>11.4833</v>
      </c>
      <c r="E42" s="158">
        <v>13.5283</v>
      </c>
      <c r="F42" s="158">
        <v>17.427299999999999</v>
      </c>
      <c r="G42" s="158">
        <v>21.553699999999999</v>
      </c>
      <c r="H42" s="158">
        <v>21.453599999999998</v>
      </c>
      <c r="I42" s="158">
        <v>27.029900000000001</v>
      </c>
      <c r="J42" s="158">
        <v>32.807699999999997</v>
      </c>
      <c r="K42" s="158">
        <v>44.554900000000004</v>
      </c>
      <c r="L42" s="158">
        <v>54.977400000000003</v>
      </c>
      <c r="M42" s="158">
        <v>60.395600000000002</v>
      </c>
      <c r="N42" s="158">
        <v>65.764800000000008</v>
      </c>
      <c r="O42" s="158">
        <v>71.073499999999996</v>
      </c>
      <c r="P42" s="158">
        <v>68.482199999999992</v>
      </c>
      <c r="Q42" s="158">
        <v>71.035699999999991</v>
      </c>
      <c r="R42" s="158">
        <v>74.5809</v>
      </c>
      <c r="S42" s="158">
        <v>77.235100000000003</v>
      </c>
      <c r="T42" s="158">
        <v>93.000199999999992</v>
      </c>
      <c r="U42" s="158">
        <v>95.076499999999996</v>
      </c>
      <c r="V42" s="158">
        <v>80.604300000000009</v>
      </c>
    </row>
    <row r="43" spans="1:22">
      <c r="A43" s="105" t="s">
        <v>492</v>
      </c>
      <c r="B43" s="127"/>
      <c r="C43" s="32"/>
      <c r="D43" s="135"/>
      <c r="E43" s="135"/>
      <c r="F43" s="135"/>
      <c r="G43" s="135"/>
      <c r="H43" s="135"/>
      <c r="I43" s="135"/>
      <c r="J43" s="135"/>
      <c r="K43" s="135"/>
      <c r="L43" s="135"/>
      <c r="M43" s="135"/>
      <c r="N43" s="136"/>
      <c r="O43" s="136"/>
      <c r="P43" s="136"/>
      <c r="Q43" s="136"/>
      <c r="R43" s="136"/>
      <c r="S43" s="136"/>
      <c r="T43" s="136"/>
      <c r="U43" s="136"/>
      <c r="V43" s="136"/>
    </row>
    <row r="44" spans="1:22">
      <c r="A44" s="34"/>
      <c r="B44" s="127" t="s">
        <v>2</v>
      </c>
      <c r="C44" s="32"/>
      <c r="D44" s="151">
        <v>172.96600000000001</v>
      </c>
      <c r="E44" s="151">
        <v>221.40100000000001</v>
      </c>
      <c r="F44" s="151">
        <v>229.28100000000001</v>
      </c>
      <c r="G44" s="151">
        <v>240.75</v>
      </c>
      <c r="H44" s="151">
        <v>313.233</v>
      </c>
      <c r="I44" s="151">
        <v>330.18900000000002</v>
      </c>
      <c r="J44" s="151">
        <v>278.26299999999998</v>
      </c>
      <c r="K44" s="151">
        <v>279.45699999999999</v>
      </c>
      <c r="L44" s="151">
        <v>268.15899999999999</v>
      </c>
      <c r="M44" s="151">
        <v>259.31099999999998</v>
      </c>
      <c r="N44" s="151">
        <v>239.202</v>
      </c>
      <c r="O44" s="151">
        <v>252.62100000000001</v>
      </c>
      <c r="P44" s="151">
        <v>281.13099999999997</v>
      </c>
      <c r="Q44" s="151">
        <v>275.64499999999998</v>
      </c>
      <c r="R44" s="151">
        <v>277.17700000000002</v>
      </c>
      <c r="S44" s="151">
        <v>296.31</v>
      </c>
      <c r="T44" s="151">
        <v>342.48</v>
      </c>
      <c r="U44" s="151">
        <v>370.81599999999997</v>
      </c>
      <c r="V44" s="151">
        <v>401.26299999999998</v>
      </c>
    </row>
    <row r="45" spans="1:22">
      <c r="A45" s="34"/>
      <c r="B45" s="127" t="s">
        <v>4</v>
      </c>
      <c r="C45" s="32"/>
      <c r="D45" s="151">
        <v>125.01900000000001</v>
      </c>
      <c r="E45" s="151">
        <v>93.661000000000001</v>
      </c>
      <c r="F45" s="151">
        <v>94.191000000000003</v>
      </c>
      <c r="G45" s="151">
        <v>129.661</v>
      </c>
      <c r="H45" s="151">
        <v>150.73099999999999</v>
      </c>
      <c r="I45" s="151">
        <v>194.83799999999999</v>
      </c>
      <c r="J45" s="151">
        <v>203.88200000000001</v>
      </c>
      <c r="K45" s="151">
        <v>295.78300000000002</v>
      </c>
      <c r="L45" s="151">
        <v>335.61099999999999</v>
      </c>
      <c r="M45" s="151">
        <v>302.95600000000002</v>
      </c>
      <c r="N45" s="151">
        <v>255.291</v>
      </c>
      <c r="O45" s="151">
        <v>85.438000000000002</v>
      </c>
      <c r="P45" s="151">
        <v>147.08099999999999</v>
      </c>
      <c r="Q45" s="151">
        <v>198.26300000000001</v>
      </c>
      <c r="R45" s="151">
        <v>226.31100000000001</v>
      </c>
      <c r="S45" s="151">
        <v>221.78100000000001</v>
      </c>
      <c r="T45" s="151">
        <v>309.04000000000002</v>
      </c>
      <c r="U45" s="151">
        <v>288.476</v>
      </c>
      <c r="V45" s="151">
        <v>234.66800000000001</v>
      </c>
    </row>
    <row r="46" spans="1:22">
      <c r="A46" s="34"/>
      <c r="B46" s="127" t="s">
        <v>231</v>
      </c>
      <c r="C46" s="32"/>
      <c r="D46" s="151">
        <v>18.196999999999999</v>
      </c>
      <c r="E46" s="151">
        <v>20.082000000000001</v>
      </c>
      <c r="F46" s="151">
        <v>22.600999999999999</v>
      </c>
      <c r="G46" s="151">
        <v>22.356000000000002</v>
      </c>
      <c r="H46" s="151">
        <v>36.4</v>
      </c>
      <c r="I46" s="151">
        <v>40.918999999999997</v>
      </c>
      <c r="J46" s="151">
        <v>45.058999999999997</v>
      </c>
      <c r="K46" s="151">
        <v>45.171999999999997</v>
      </c>
      <c r="L46" s="151">
        <v>57.38</v>
      </c>
      <c r="M46" s="151">
        <v>58.497999999999998</v>
      </c>
      <c r="N46" s="151">
        <v>53.591999999999999</v>
      </c>
      <c r="O46" s="151">
        <v>62.354999999999997</v>
      </c>
      <c r="P46" s="151">
        <v>71.861000000000004</v>
      </c>
      <c r="Q46" s="151">
        <v>86.76</v>
      </c>
      <c r="R46" s="151">
        <v>97.372</v>
      </c>
      <c r="S46" s="151">
        <v>114.36</v>
      </c>
      <c r="T46" s="151">
        <v>120.012</v>
      </c>
      <c r="U46" s="151">
        <v>113.934</v>
      </c>
      <c r="V46" s="151">
        <v>120.67400000000001</v>
      </c>
    </row>
    <row r="47" spans="1:22">
      <c r="A47" s="34"/>
      <c r="B47" s="127" t="s">
        <v>47</v>
      </c>
      <c r="C47" s="32"/>
      <c r="D47" s="151">
        <v>27.972999999999999</v>
      </c>
      <c r="E47" s="151">
        <v>31.077000000000002</v>
      </c>
      <c r="F47" s="151">
        <v>30.484999999999999</v>
      </c>
      <c r="G47" s="151">
        <v>29.587</v>
      </c>
      <c r="H47" s="151">
        <v>27.899000000000001</v>
      </c>
      <c r="I47" s="151">
        <v>32.176000000000002</v>
      </c>
      <c r="J47" s="151">
        <v>36.976999999999997</v>
      </c>
      <c r="K47" s="151">
        <v>34.918999999999997</v>
      </c>
      <c r="L47" s="151">
        <v>40.482999999999997</v>
      </c>
      <c r="M47" s="151">
        <v>42.051000000000002</v>
      </c>
      <c r="N47" s="151">
        <v>36.32</v>
      </c>
      <c r="O47" s="151">
        <v>36.723999999999997</v>
      </c>
      <c r="P47" s="151">
        <v>35.493000000000002</v>
      </c>
      <c r="Q47" s="151">
        <v>39.049999999999997</v>
      </c>
      <c r="R47" s="151">
        <v>41.241</v>
      </c>
      <c r="S47" s="151">
        <v>43.289000000000001</v>
      </c>
      <c r="T47" s="151">
        <v>41.381</v>
      </c>
      <c r="U47" s="151">
        <v>45.478000000000002</v>
      </c>
      <c r="V47" s="151">
        <v>52.835000000000001</v>
      </c>
    </row>
    <row r="48" spans="1:22">
      <c r="A48" s="34"/>
      <c r="B48" s="127" t="s">
        <v>50</v>
      </c>
      <c r="C48" s="32"/>
      <c r="D48" s="151">
        <v>4.7039999999999997</v>
      </c>
      <c r="E48" s="151">
        <v>4.9870000000000001</v>
      </c>
      <c r="F48" s="151">
        <v>9.3829999999999991</v>
      </c>
      <c r="G48" s="151">
        <v>9.0690000000000008</v>
      </c>
      <c r="H48" s="151">
        <v>16.082000000000001</v>
      </c>
      <c r="I48" s="151">
        <v>13.271000000000001</v>
      </c>
      <c r="J48" s="151">
        <v>23.905999999999999</v>
      </c>
      <c r="K48" s="151">
        <v>23.309000000000001</v>
      </c>
      <c r="L48" s="151">
        <v>30.395</v>
      </c>
      <c r="M48" s="151">
        <v>9.8680000000000003</v>
      </c>
      <c r="N48" s="151">
        <v>12.268000000000001</v>
      </c>
      <c r="O48" s="151">
        <v>17.425999999999998</v>
      </c>
      <c r="P48" s="151">
        <v>43.715000000000003</v>
      </c>
      <c r="Q48" s="151">
        <v>34.9</v>
      </c>
      <c r="R48" s="151">
        <v>32.880000000000003</v>
      </c>
      <c r="S48" s="151">
        <v>32.331000000000003</v>
      </c>
      <c r="T48" s="151">
        <v>42.017000000000003</v>
      </c>
      <c r="U48" s="151">
        <v>42.408999999999999</v>
      </c>
      <c r="V48" s="151">
        <v>43.116999999999997</v>
      </c>
    </row>
    <row r="49" spans="1:22">
      <c r="A49" s="34"/>
      <c r="B49" s="127" t="s">
        <v>9</v>
      </c>
      <c r="C49" s="32"/>
      <c r="D49" s="151">
        <v>2.7509999999999999</v>
      </c>
      <c r="E49" s="151">
        <v>3.351</v>
      </c>
      <c r="F49" s="151">
        <v>2.8130000000000002</v>
      </c>
      <c r="G49" s="151">
        <v>7.0949999999999998</v>
      </c>
      <c r="H49" s="151">
        <v>19.574999999999999</v>
      </c>
      <c r="I49" s="151">
        <v>20.029</v>
      </c>
      <c r="J49" s="151">
        <v>27.331</v>
      </c>
      <c r="K49" s="151">
        <v>5.3259999999999996</v>
      </c>
      <c r="L49" s="151">
        <v>6.0949999999999998</v>
      </c>
      <c r="M49" s="151">
        <v>16.687999999999999</v>
      </c>
      <c r="N49" s="151">
        <v>25.065000000000001</v>
      </c>
      <c r="O49" s="151">
        <v>37.795999999999999</v>
      </c>
      <c r="P49" s="151">
        <v>49.110999999999997</v>
      </c>
      <c r="Q49" s="151">
        <v>49.164999999999999</v>
      </c>
      <c r="R49" s="151">
        <v>47.173999999999999</v>
      </c>
      <c r="S49" s="151">
        <v>38.424999999999997</v>
      </c>
      <c r="T49" s="151">
        <v>37.207999999999998</v>
      </c>
      <c r="U49" s="151">
        <v>21.402000000000001</v>
      </c>
      <c r="V49" s="151">
        <v>32.073</v>
      </c>
    </row>
    <row r="50" spans="1:22">
      <c r="A50" s="34"/>
      <c r="B50" s="127" t="s">
        <v>230</v>
      </c>
      <c r="C50" s="128"/>
      <c r="D50" s="151">
        <v>8.2680000000000007</v>
      </c>
      <c r="E50" s="151">
        <v>8.06</v>
      </c>
      <c r="F50" s="151">
        <v>10.859</v>
      </c>
      <c r="G50" s="151">
        <v>12.387</v>
      </c>
      <c r="H50" s="151">
        <v>14.672000000000001</v>
      </c>
      <c r="I50" s="151">
        <v>21.297999999999998</v>
      </c>
      <c r="J50" s="151">
        <v>35.927999999999997</v>
      </c>
      <c r="K50" s="151">
        <v>52.055</v>
      </c>
      <c r="L50" s="151">
        <v>58.656999999999996</v>
      </c>
      <c r="M50" s="151">
        <v>49.914000000000001</v>
      </c>
      <c r="N50" s="151">
        <v>30.071000000000002</v>
      </c>
      <c r="O50" s="151">
        <v>31.568999999999999</v>
      </c>
      <c r="P50" s="151">
        <v>25.824000000000002</v>
      </c>
      <c r="Q50" s="151">
        <v>26.535</v>
      </c>
      <c r="R50" s="151">
        <v>27.609000000000002</v>
      </c>
      <c r="S50" s="151">
        <v>29.111000000000001</v>
      </c>
      <c r="T50" s="151">
        <v>31.244</v>
      </c>
      <c r="U50" s="151">
        <v>33.018999999999998</v>
      </c>
      <c r="V50" s="151">
        <v>32.054000000000002</v>
      </c>
    </row>
    <row r="51" spans="1:22">
      <c r="A51" s="34"/>
      <c r="B51" s="127" t="s">
        <v>232</v>
      </c>
      <c r="C51" s="32"/>
      <c r="D51" s="151">
        <v>61.002000000000002</v>
      </c>
      <c r="E51" s="151">
        <v>55.960999999999999</v>
      </c>
      <c r="F51" s="151">
        <v>42.408999999999999</v>
      </c>
      <c r="G51" s="151">
        <v>43.624000000000002</v>
      </c>
      <c r="H51" s="151">
        <v>49.314999999999998</v>
      </c>
      <c r="I51" s="151">
        <v>47.345999999999997</v>
      </c>
      <c r="J51" s="151">
        <v>34.335000000000001</v>
      </c>
      <c r="K51" s="151">
        <v>35.25</v>
      </c>
      <c r="L51" s="151">
        <v>23.073</v>
      </c>
      <c r="M51" s="151">
        <v>12.98</v>
      </c>
      <c r="N51" s="151">
        <v>16.89</v>
      </c>
      <c r="O51" s="151">
        <v>20.260000000000002</v>
      </c>
      <c r="P51" s="151">
        <v>27.867000000000001</v>
      </c>
      <c r="Q51" s="151">
        <v>21.183</v>
      </c>
      <c r="R51" s="151">
        <v>25.564</v>
      </c>
      <c r="S51" s="151">
        <v>24.187000000000001</v>
      </c>
      <c r="T51" s="151">
        <v>24.172000000000001</v>
      </c>
      <c r="U51" s="151">
        <v>24.706</v>
      </c>
      <c r="V51" s="151">
        <v>30.648</v>
      </c>
    </row>
    <row r="52" spans="1:22">
      <c r="A52" s="34"/>
      <c r="B52" s="130" t="s">
        <v>12</v>
      </c>
      <c r="C52" s="128"/>
      <c r="D52" s="151">
        <f>D53-D44-D45-D46-D47-D49-D48-D50-D51</f>
        <v>126.26499999999993</v>
      </c>
      <c r="E52" s="151">
        <f>E53-E44-E45-E46-E47-E49-E48-E50-E51</f>
        <v>127.58700000000003</v>
      </c>
      <c r="F52" s="151">
        <f t="shared" ref="F52:V52" si="4">F53-F44-F45-F46-F47-F49-F48-F50-F51</f>
        <v>126.15500000000003</v>
      </c>
      <c r="G52" s="151">
        <f t="shared" si="4"/>
        <v>117.77300000000005</v>
      </c>
      <c r="H52" s="151">
        <f t="shared" si="4"/>
        <v>109.33200000000005</v>
      </c>
      <c r="I52" s="151">
        <f t="shared" si="4"/>
        <v>136.02800000000002</v>
      </c>
      <c r="J52" s="151">
        <f t="shared" si="4"/>
        <v>147.25400000000002</v>
      </c>
      <c r="K52" s="151">
        <f t="shared" si="4"/>
        <v>128.95800000000003</v>
      </c>
      <c r="L52" s="151">
        <f t="shared" si="4"/>
        <v>107.71300000000005</v>
      </c>
      <c r="M52" s="151">
        <f t="shared" si="4"/>
        <v>117.21</v>
      </c>
      <c r="N52" s="151">
        <f t="shared" si="4"/>
        <v>95.12100000000008</v>
      </c>
      <c r="O52" s="151">
        <f t="shared" si="4"/>
        <v>107.73800000000008</v>
      </c>
      <c r="P52" s="151">
        <f t="shared" si="4"/>
        <v>132.85599999999999</v>
      </c>
      <c r="Q52" s="151">
        <f t="shared" si="4"/>
        <v>68.787999999999982</v>
      </c>
      <c r="R52" s="151">
        <f t="shared" si="4"/>
        <v>75.436999999999927</v>
      </c>
      <c r="S52" s="151">
        <f t="shared" si="4"/>
        <v>84.80499999999995</v>
      </c>
      <c r="T52" s="151">
        <f t="shared" si="4"/>
        <v>97.99900000000008</v>
      </c>
      <c r="U52" s="151">
        <f t="shared" si="4"/>
        <v>102.27500000000011</v>
      </c>
      <c r="V52" s="151">
        <f t="shared" si="4"/>
        <v>113.50899999999999</v>
      </c>
    </row>
    <row r="53" spans="1:22">
      <c r="A53" s="34"/>
      <c r="B53" s="131" t="s">
        <v>29</v>
      </c>
      <c r="C53" s="131"/>
      <c r="D53" s="162">
        <v>547.14499999999998</v>
      </c>
      <c r="E53" s="162">
        <v>566.16700000000003</v>
      </c>
      <c r="F53" s="162">
        <v>568.17700000000002</v>
      </c>
      <c r="G53" s="162">
        <v>612.30200000000002</v>
      </c>
      <c r="H53" s="162">
        <v>737.23900000000003</v>
      </c>
      <c r="I53" s="162">
        <v>836.09400000000005</v>
      </c>
      <c r="J53" s="162">
        <v>832.93499999999995</v>
      </c>
      <c r="K53" s="162">
        <v>900.22900000000004</v>
      </c>
      <c r="L53" s="162">
        <v>927.56600000000003</v>
      </c>
      <c r="M53" s="162">
        <v>869.476</v>
      </c>
      <c r="N53" s="162">
        <v>763.82</v>
      </c>
      <c r="O53" s="162">
        <v>651.92700000000002</v>
      </c>
      <c r="P53" s="162">
        <v>814.93899999999996</v>
      </c>
      <c r="Q53" s="162">
        <v>800.28899999999999</v>
      </c>
      <c r="R53" s="162">
        <v>850.76499999999999</v>
      </c>
      <c r="S53" s="162">
        <v>884.59900000000005</v>
      </c>
      <c r="T53" s="162">
        <v>1045.5530000000001</v>
      </c>
      <c r="U53" s="162">
        <v>1042.5150000000001</v>
      </c>
      <c r="V53" s="162">
        <v>1060.8409999999999</v>
      </c>
    </row>
    <row r="54" spans="1:22">
      <c r="A54" s="34"/>
      <c r="B54" s="132" t="s">
        <v>223</v>
      </c>
      <c r="C54" s="133" t="s">
        <v>215</v>
      </c>
      <c r="D54" s="163">
        <v>179.74929999999998</v>
      </c>
      <c r="E54" s="163">
        <v>181.3648</v>
      </c>
      <c r="F54" s="163">
        <v>175.00409999999999</v>
      </c>
      <c r="G54" s="163">
        <v>195.0609</v>
      </c>
      <c r="H54" s="163">
        <v>214.209</v>
      </c>
      <c r="I54" s="163">
        <v>213.89349999999999</v>
      </c>
      <c r="J54" s="163">
        <v>203.89420000000001</v>
      </c>
      <c r="K54" s="163">
        <v>210.83840000000001</v>
      </c>
      <c r="L54" s="163">
        <v>209.42160000000001</v>
      </c>
      <c r="M54" s="163">
        <v>175.2398</v>
      </c>
      <c r="N54" s="163">
        <v>154.30520000000001</v>
      </c>
      <c r="O54" s="163">
        <v>120.98560000000001</v>
      </c>
      <c r="P54" s="163">
        <v>122.19069999999999</v>
      </c>
      <c r="Q54" s="163">
        <v>116.37010000000001</v>
      </c>
      <c r="R54" s="163">
        <v>124.12039999999999</v>
      </c>
      <c r="S54" s="163">
        <v>123.4687</v>
      </c>
      <c r="T54" s="163">
        <v>159.1662</v>
      </c>
      <c r="U54" s="163">
        <v>166.44660000000002</v>
      </c>
      <c r="V54" s="163">
        <v>162.76239999999999</v>
      </c>
    </row>
    <row r="55" spans="1:22">
      <c r="A55" s="99"/>
      <c r="B55" s="99"/>
      <c r="C55" s="99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22">
      <c r="A56" s="8" t="s">
        <v>297</v>
      </c>
      <c r="B56" s="8"/>
      <c r="C56" s="8"/>
      <c r="D56" s="7"/>
      <c r="E56" s="7"/>
      <c r="F56" s="7"/>
      <c r="G56" s="7"/>
      <c r="H56" s="7"/>
      <c r="I56" s="7"/>
      <c r="J56" s="7"/>
      <c r="K56" s="7"/>
      <c r="L56" s="7"/>
      <c r="M56" s="7"/>
    </row>
    <row r="57" spans="1:22">
      <c r="A57" s="8" t="s">
        <v>491</v>
      </c>
      <c r="B57" s="8"/>
      <c r="C57" s="8"/>
      <c r="D57" s="7"/>
      <c r="E57" s="7"/>
      <c r="F57" s="7"/>
      <c r="G57" s="7"/>
      <c r="H57" s="7"/>
      <c r="I57" s="7"/>
      <c r="J57" s="7"/>
      <c r="K57" s="7"/>
      <c r="L57" s="7"/>
      <c r="M57" s="7"/>
    </row>
    <row r="58" spans="1:22">
      <c r="A58" s="82" t="s">
        <v>225</v>
      </c>
      <c r="B58" s="1"/>
      <c r="C58" s="1"/>
    </row>
  </sheetData>
  <sortState ref="B5:U11">
    <sortCondition descending="1" ref="U5:U11"/>
  </sortState>
  <phoneticPr fontId="3" type="noConversion"/>
  <pageMargins left="0.5" right="0.5" top="0.5" bottom="0.5" header="0.5" footer="0.5"/>
  <pageSetup scale="5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V64"/>
  <sheetViews>
    <sheetView workbookViewId="0"/>
  </sheetViews>
  <sheetFormatPr baseColWidth="10" defaultColWidth="8.83203125" defaultRowHeight="13"/>
  <cols>
    <col min="1" max="1" width="2.6640625" style="136" customWidth="1"/>
    <col min="2" max="2" width="12.6640625" style="136" customWidth="1"/>
    <col min="3" max="3" width="7.6640625" style="136" customWidth="1"/>
    <col min="4" max="20" width="10.6640625" customWidth="1"/>
    <col min="22" max="22" width="10.6640625" customWidth="1"/>
  </cols>
  <sheetData>
    <row r="1" spans="1:22">
      <c r="A1" s="141" t="s">
        <v>54</v>
      </c>
      <c r="B1" s="142"/>
    </row>
    <row r="2" spans="1:22">
      <c r="A2" s="143"/>
      <c r="B2" s="144" t="s">
        <v>227</v>
      </c>
      <c r="C2" s="145" t="s">
        <v>224</v>
      </c>
      <c r="D2" s="10" t="s">
        <v>30</v>
      </c>
      <c r="E2" s="10" t="s">
        <v>31</v>
      </c>
      <c r="F2" s="10" t="s">
        <v>32</v>
      </c>
      <c r="G2" s="10" t="s">
        <v>33</v>
      </c>
      <c r="H2" s="10" t="s">
        <v>34</v>
      </c>
      <c r="I2" s="10" t="s">
        <v>35</v>
      </c>
      <c r="J2" s="10" t="s">
        <v>36</v>
      </c>
      <c r="K2" s="10" t="s">
        <v>37</v>
      </c>
      <c r="L2" s="10" t="s">
        <v>38</v>
      </c>
      <c r="M2" s="10" t="s">
        <v>39</v>
      </c>
      <c r="N2" s="10" t="s">
        <v>191</v>
      </c>
      <c r="O2" s="10" t="s">
        <v>326</v>
      </c>
      <c r="P2" s="10" t="s">
        <v>335</v>
      </c>
      <c r="Q2" s="10" t="s">
        <v>370</v>
      </c>
      <c r="R2" s="10" t="s">
        <v>383</v>
      </c>
      <c r="S2" s="10" t="s">
        <v>419</v>
      </c>
      <c r="T2" s="10" t="s">
        <v>480</v>
      </c>
      <c r="U2" s="10" t="s">
        <v>481</v>
      </c>
      <c r="V2" s="10" t="s">
        <v>532</v>
      </c>
    </row>
    <row r="3" spans="1:22">
      <c r="A3" s="129"/>
      <c r="B3" s="146"/>
      <c r="C3" s="127"/>
      <c r="D3" s="9"/>
      <c r="E3" s="9"/>
      <c r="F3" s="9"/>
      <c r="G3" s="9"/>
      <c r="H3" s="9"/>
      <c r="J3" s="6"/>
      <c r="L3" s="6" t="s">
        <v>40</v>
      </c>
      <c r="M3" s="9"/>
    </row>
    <row r="4" spans="1:22">
      <c r="A4" s="147" t="s">
        <v>55</v>
      </c>
      <c r="B4" s="127"/>
      <c r="C4" s="127"/>
      <c r="D4" s="137"/>
      <c r="E4" s="137"/>
      <c r="F4" s="137"/>
      <c r="G4" s="137"/>
      <c r="H4" s="137"/>
      <c r="I4" s="138"/>
      <c r="J4" s="137"/>
      <c r="K4" s="137"/>
      <c r="L4" s="137"/>
      <c r="M4" s="137"/>
      <c r="N4" s="136"/>
      <c r="O4" s="136"/>
      <c r="P4" s="136"/>
      <c r="Q4" s="136"/>
      <c r="R4" s="136"/>
      <c r="S4" s="136"/>
      <c r="T4" s="136"/>
      <c r="U4" s="136"/>
      <c r="V4" s="136"/>
    </row>
    <row r="5" spans="1:22">
      <c r="A5" s="129"/>
      <c r="B5" s="127" t="s">
        <v>2</v>
      </c>
      <c r="C5" s="127"/>
      <c r="D5" s="135">
        <v>1708.7940000000001</v>
      </c>
      <c r="E5" s="135">
        <v>1910.691</v>
      </c>
      <c r="F5" s="135">
        <v>1941.4280000000001</v>
      </c>
      <c r="G5" s="135">
        <v>2043.027</v>
      </c>
      <c r="H5" s="135">
        <v>2125.64</v>
      </c>
      <c r="I5" s="135">
        <v>2108.98</v>
      </c>
      <c r="J5" s="135">
        <v>2145.4720000000002</v>
      </c>
      <c r="K5" s="135">
        <v>2178.4209999999998</v>
      </c>
      <c r="L5" s="135">
        <v>2200.268</v>
      </c>
      <c r="M5" s="135">
        <v>2251.1309999999999</v>
      </c>
      <c r="N5" s="135">
        <v>2005.5</v>
      </c>
      <c r="O5" s="135">
        <v>2305.7660000000001</v>
      </c>
      <c r="P5" s="135">
        <v>2507.6860000000001</v>
      </c>
      <c r="Q5" s="135">
        <v>2493.7559999999999</v>
      </c>
      <c r="R5" s="135">
        <v>2630.4929999999999</v>
      </c>
      <c r="S5" s="135">
        <v>2743.7289999999998</v>
      </c>
      <c r="T5" s="135">
        <v>2953.4349999999999</v>
      </c>
      <c r="U5" s="135">
        <v>3183.78</v>
      </c>
      <c r="V5" s="135">
        <v>3239.4740000000002</v>
      </c>
    </row>
    <row r="6" spans="1:22">
      <c r="A6" s="129"/>
      <c r="B6" s="127" t="s">
        <v>216</v>
      </c>
      <c r="C6" s="127"/>
      <c r="D6" s="135">
        <v>430.73099999999999</v>
      </c>
      <c r="E6" s="135">
        <v>579.44399999999996</v>
      </c>
      <c r="F6" s="135">
        <v>655.67200000000003</v>
      </c>
      <c r="G6" s="135">
        <v>864.673</v>
      </c>
      <c r="H6" s="135">
        <v>1144.2180000000001</v>
      </c>
      <c r="I6" s="135">
        <v>1236.663</v>
      </c>
      <c r="J6" s="135">
        <v>1440.453</v>
      </c>
      <c r="K6" s="135">
        <v>1921.443</v>
      </c>
      <c r="L6" s="135">
        <v>1998.452</v>
      </c>
      <c r="M6" s="135">
        <v>2151.221</v>
      </c>
      <c r="N6" s="135">
        <v>2018.59</v>
      </c>
      <c r="O6" s="135">
        <v>2369.0459999999998</v>
      </c>
      <c r="P6" s="135">
        <v>2626.4270000000001</v>
      </c>
      <c r="Q6" s="135">
        <v>2635.335</v>
      </c>
      <c r="R6" s="135">
        <v>2665.7890000000002</v>
      </c>
      <c r="S6" s="135">
        <v>2853.85</v>
      </c>
      <c r="T6" s="135">
        <v>2575.5450000000001</v>
      </c>
      <c r="U6" s="135">
        <v>2485.748</v>
      </c>
      <c r="V6" s="135">
        <v>2683.1109999999999</v>
      </c>
    </row>
    <row r="7" spans="1:22">
      <c r="A7" s="129"/>
      <c r="B7" s="127" t="s">
        <v>11</v>
      </c>
      <c r="C7" s="127"/>
      <c r="D7" s="135">
        <v>199.06800000000001</v>
      </c>
      <c r="E7" s="135">
        <v>283.63</v>
      </c>
      <c r="F7" s="135">
        <v>296.06299999999999</v>
      </c>
      <c r="G7" s="135">
        <v>395.79</v>
      </c>
      <c r="H7" s="135">
        <v>452.62900000000002</v>
      </c>
      <c r="I7" s="135">
        <v>406.58499999999998</v>
      </c>
      <c r="J7" s="135">
        <v>376.05599999999998</v>
      </c>
      <c r="K7" s="135">
        <v>321.78199999999998</v>
      </c>
      <c r="L7" s="135">
        <v>260.34399999999999</v>
      </c>
      <c r="M7" s="135">
        <v>222.72</v>
      </c>
      <c r="N7" s="135">
        <v>232.5</v>
      </c>
      <c r="O7" s="135">
        <v>375.81599999999997</v>
      </c>
      <c r="P7" s="135">
        <v>611.02700000000004</v>
      </c>
      <c r="Q7" s="135">
        <v>665.75800000000004</v>
      </c>
      <c r="R7" s="135">
        <v>1078.33</v>
      </c>
      <c r="S7" s="135">
        <v>1462.0160000000001</v>
      </c>
      <c r="T7" s="135">
        <v>1356.9280000000001</v>
      </c>
      <c r="U7" s="135">
        <v>1581.221</v>
      </c>
      <c r="V7" s="135">
        <v>2277.152</v>
      </c>
    </row>
    <row r="8" spans="1:22">
      <c r="A8" s="129"/>
      <c r="B8" s="127" t="s">
        <v>46</v>
      </c>
      <c r="C8" s="127"/>
      <c r="D8" s="135">
        <v>371.2</v>
      </c>
      <c r="E8" s="135">
        <v>499.16500000000002</v>
      </c>
      <c r="F8" s="135">
        <v>483.61500000000001</v>
      </c>
      <c r="G8" s="135">
        <v>507.697</v>
      </c>
      <c r="H8" s="135">
        <v>664.71500000000003</v>
      </c>
      <c r="I8" s="135">
        <v>668.779</v>
      </c>
      <c r="J8" s="135">
        <v>755.50599999999997</v>
      </c>
      <c r="K8" s="135">
        <v>953.06</v>
      </c>
      <c r="L8" s="135">
        <v>1022.422</v>
      </c>
      <c r="M8" s="135">
        <v>981.678</v>
      </c>
      <c r="N8" s="135">
        <v>731.12099999999998</v>
      </c>
      <c r="O8" s="135">
        <v>592.44399999999996</v>
      </c>
      <c r="P8" s="135">
        <v>897.16200000000003</v>
      </c>
      <c r="Q8" s="135">
        <v>1017.896</v>
      </c>
      <c r="R8" s="135">
        <v>1367.345</v>
      </c>
      <c r="S8" s="135">
        <v>1643.614</v>
      </c>
      <c r="T8" s="135">
        <v>1367.0060000000001</v>
      </c>
      <c r="U8" s="135">
        <v>1549.796</v>
      </c>
      <c r="V8" s="135">
        <v>1849.5260000000001</v>
      </c>
    </row>
    <row r="9" spans="1:22">
      <c r="A9" s="129"/>
      <c r="B9" s="127" t="s">
        <v>3</v>
      </c>
      <c r="C9" s="127"/>
      <c r="D9" s="135">
        <v>306.09699999999998</v>
      </c>
      <c r="E9" s="135">
        <v>361.57799999999997</v>
      </c>
      <c r="F9" s="135">
        <v>381.41</v>
      </c>
      <c r="G9" s="135">
        <v>398.99200000000002</v>
      </c>
      <c r="H9" s="135">
        <v>427.96</v>
      </c>
      <c r="I9" s="135">
        <v>633.53099999999995</v>
      </c>
      <c r="J9" s="135">
        <v>727.95500000000004</v>
      </c>
      <c r="K9" s="135">
        <v>777.428</v>
      </c>
      <c r="L9" s="135">
        <v>878.90300000000002</v>
      </c>
      <c r="M9" s="135">
        <v>1092.7170000000001</v>
      </c>
      <c r="N9" s="135">
        <v>911.94100000000003</v>
      </c>
      <c r="O9" s="135">
        <v>990.10799999999995</v>
      </c>
      <c r="P9" s="135">
        <v>1174.924</v>
      </c>
      <c r="Q9" s="135">
        <v>1267.135</v>
      </c>
      <c r="R9" s="135">
        <v>1401.059</v>
      </c>
      <c r="S9" s="135">
        <v>1882.9079999999999</v>
      </c>
      <c r="T9" s="135">
        <v>1673.673</v>
      </c>
      <c r="U9" s="135">
        <v>1645.231</v>
      </c>
      <c r="V9" s="135">
        <v>1844.8910000000001</v>
      </c>
    </row>
    <row r="10" spans="1:22">
      <c r="A10" s="129"/>
      <c r="B10" s="127" t="s">
        <v>5</v>
      </c>
      <c r="C10" s="127"/>
      <c r="D10" s="135">
        <v>1547.4559999999999</v>
      </c>
      <c r="E10" s="135">
        <v>1802.8489999999999</v>
      </c>
      <c r="F10" s="135">
        <v>1594.4259999999999</v>
      </c>
      <c r="G10" s="135">
        <v>1344.749</v>
      </c>
      <c r="H10" s="135">
        <v>1411.51</v>
      </c>
      <c r="I10" s="135">
        <v>1342.8520000000001</v>
      </c>
      <c r="J10" s="135">
        <v>1501.462</v>
      </c>
      <c r="K10" s="135">
        <v>1795.84</v>
      </c>
      <c r="L10" s="135">
        <v>1772.606</v>
      </c>
      <c r="M10" s="135">
        <v>1960.7049999999999</v>
      </c>
      <c r="N10" s="135">
        <v>1979.482</v>
      </c>
      <c r="O10" s="135">
        <v>2250.556</v>
      </c>
      <c r="P10" s="135">
        <v>2487.377</v>
      </c>
      <c r="Q10" s="135">
        <v>2023.367</v>
      </c>
      <c r="R10" s="135">
        <v>1667.81</v>
      </c>
      <c r="S10" s="135">
        <v>1515.8989999999999</v>
      </c>
      <c r="T10" s="135">
        <v>1363.403</v>
      </c>
      <c r="U10" s="135">
        <v>1371.491</v>
      </c>
      <c r="V10" s="135">
        <v>1421.0329999999999</v>
      </c>
    </row>
    <row r="11" spans="1:22">
      <c r="A11" s="129"/>
      <c r="B11" s="127" t="s">
        <v>10</v>
      </c>
      <c r="C11" s="127"/>
      <c r="D11" s="135">
        <v>139.452</v>
      </c>
      <c r="E11" s="135">
        <v>300.42099999999999</v>
      </c>
      <c r="F11" s="135">
        <v>476.48599999999999</v>
      </c>
      <c r="G11" s="135">
        <v>616.71199999999999</v>
      </c>
      <c r="H11" s="135">
        <v>730.17600000000004</v>
      </c>
      <c r="I11" s="135">
        <v>565.23299999999995</v>
      </c>
      <c r="J11" s="135">
        <v>627.76800000000003</v>
      </c>
      <c r="K11" s="135">
        <v>650.88300000000004</v>
      </c>
      <c r="L11" s="135">
        <v>689.90499999999997</v>
      </c>
      <c r="M11" s="135">
        <v>760.55</v>
      </c>
      <c r="N11" s="135">
        <v>676.79499999999996</v>
      </c>
      <c r="O11" s="135">
        <v>866.08399999999995</v>
      </c>
      <c r="P11" s="135">
        <v>1072.2380000000001</v>
      </c>
      <c r="Q11" s="135">
        <v>1114.972</v>
      </c>
      <c r="R11" s="135">
        <v>1338.097</v>
      </c>
      <c r="S11" s="135">
        <v>1628.539</v>
      </c>
      <c r="T11" s="135">
        <v>1331.521</v>
      </c>
      <c r="U11" s="135">
        <v>1408.3530000000001</v>
      </c>
      <c r="V11" s="135">
        <v>1386.636</v>
      </c>
    </row>
    <row r="12" spans="1:22">
      <c r="A12" s="129"/>
      <c r="B12" s="130" t="s">
        <v>12</v>
      </c>
      <c r="C12" s="127"/>
      <c r="D12" s="135">
        <f>D13-D6-D5-D7-D8-D9-D10-D11</f>
        <v>4156.9849999999997</v>
      </c>
      <c r="E12" s="135">
        <f t="shared" ref="E12:V12" si="0">E13-E6-E5-E7-E8-E9-E10-E11</f>
        <v>4142.0059999999994</v>
      </c>
      <c r="F12" s="135">
        <f t="shared" si="0"/>
        <v>3834.1600000000008</v>
      </c>
      <c r="G12" s="135">
        <f t="shared" si="0"/>
        <v>3791.7089999999994</v>
      </c>
      <c r="H12" s="135">
        <f t="shared" si="0"/>
        <v>3903.038</v>
      </c>
      <c r="I12" s="135">
        <f t="shared" si="0"/>
        <v>4143.6689999999999</v>
      </c>
      <c r="J12" s="135">
        <f t="shared" si="0"/>
        <v>4265.5560000000005</v>
      </c>
      <c r="K12" s="135">
        <f t="shared" si="0"/>
        <v>4513.4320000000025</v>
      </c>
      <c r="L12" s="135">
        <f t="shared" si="0"/>
        <v>4611.670000000001</v>
      </c>
      <c r="M12" s="135">
        <f t="shared" si="0"/>
        <v>4491.2310000000007</v>
      </c>
      <c r="N12" s="135">
        <f t="shared" si="0"/>
        <v>4377.9239999999991</v>
      </c>
      <c r="O12" s="135">
        <f t="shared" si="0"/>
        <v>4766.8399999999992</v>
      </c>
      <c r="P12" s="135">
        <f t="shared" si="0"/>
        <v>5082.5289999999995</v>
      </c>
      <c r="Q12" s="135">
        <f t="shared" si="0"/>
        <v>5249.3140000000003</v>
      </c>
      <c r="R12" s="135">
        <f t="shared" si="0"/>
        <v>5635.4000000000015</v>
      </c>
      <c r="S12" s="135">
        <f t="shared" si="0"/>
        <v>6322.9670000000051</v>
      </c>
      <c r="T12" s="135">
        <f t="shared" si="0"/>
        <v>5899.2839999999987</v>
      </c>
      <c r="U12" s="135">
        <f t="shared" si="0"/>
        <v>6035.1140000000005</v>
      </c>
      <c r="V12" s="135">
        <f t="shared" si="0"/>
        <v>6622.2479999999996</v>
      </c>
    </row>
    <row r="13" spans="1:22">
      <c r="A13" s="129"/>
      <c r="B13" s="131" t="s">
        <v>29</v>
      </c>
      <c r="C13" s="131"/>
      <c r="D13" s="157">
        <v>8859.7829999999994</v>
      </c>
      <c r="E13" s="157">
        <v>9879.7839999999997</v>
      </c>
      <c r="F13" s="157">
        <v>9663.26</v>
      </c>
      <c r="G13" s="157">
        <v>9963.3490000000002</v>
      </c>
      <c r="H13" s="157">
        <v>10859.886</v>
      </c>
      <c r="I13" s="157">
        <v>11106.291999999999</v>
      </c>
      <c r="J13" s="157">
        <v>11840.227999999999</v>
      </c>
      <c r="K13" s="157">
        <v>13112.289000000001</v>
      </c>
      <c r="L13" s="157">
        <v>13434.57</v>
      </c>
      <c r="M13" s="157">
        <v>13911.953</v>
      </c>
      <c r="N13" s="157">
        <v>12933.852999999999</v>
      </c>
      <c r="O13" s="157">
        <v>14516.66</v>
      </c>
      <c r="P13" s="157">
        <v>16459.37</v>
      </c>
      <c r="Q13" s="157">
        <v>16467.532999999999</v>
      </c>
      <c r="R13" s="157">
        <v>17784.323</v>
      </c>
      <c r="S13" s="157">
        <v>20053.522000000001</v>
      </c>
      <c r="T13" s="157">
        <v>18520.794999999998</v>
      </c>
      <c r="U13" s="157">
        <v>19260.734</v>
      </c>
      <c r="V13" s="157">
        <v>21324.071</v>
      </c>
    </row>
    <row r="14" spans="1:22">
      <c r="A14" s="129"/>
      <c r="B14" s="132" t="s">
        <v>223</v>
      </c>
      <c r="C14" s="133" t="s">
        <v>215</v>
      </c>
      <c r="D14" s="158">
        <v>1677.771</v>
      </c>
      <c r="E14" s="158">
        <v>1710.8989999999999</v>
      </c>
      <c r="F14" s="158">
        <v>1755.1759999999999</v>
      </c>
      <c r="G14" s="158">
        <v>1898.2719999999999</v>
      </c>
      <c r="H14" s="158">
        <v>2078.6480000000001</v>
      </c>
      <c r="I14" s="158">
        <v>2116.6909999999998</v>
      </c>
      <c r="J14" s="158">
        <v>2196.087</v>
      </c>
      <c r="K14" s="158">
        <v>2313.703</v>
      </c>
      <c r="L14" s="158">
        <v>2284.587</v>
      </c>
      <c r="M14" s="158">
        <v>2250.4229999999998</v>
      </c>
      <c r="N14" s="158">
        <v>2246.777</v>
      </c>
      <c r="O14" s="158">
        <v>2341.9720000000002</v>
      </c>
      <c r="P14" s="158">
        <v>2345.6480000000001</v>
      </c>
      <c r="Q14" s="158">
        <v>2361.5230000000001</v>
      </c>
      <c r="R14" s="158">
        <v>2378.377</v>
      </c>
      <c r="S14" s="158">
        <v>2450.0010000000002</v>
      </c>
      <c r="T14" s="158">
        <v>2496.893</v>
      </c>
      <c r="U14" s="158">
        <v>2553.7240000000002</v>
      </c>
      <c r="V14" s="158">
        <v>2623.1149999999998</v>
      </c>
    </row>
    <row r="15" spans="1:22" s="136" customFormat="1">
      <c r="A15" s="147" t="s">
        <v>192</v>
      </c>
      <c r="B15" s="127"/>
      <c r="C15" s="32"/>
      <c r="D15" s="135"/>
      <c r="E15" s="135"/>
      <c r="F15" s="135"/>
      <c r="G15" s="135"/>
      <c r="H15" s="135"/>
      <c r="I15" s="135"/>
      <c r="J15" s="135"/>
      <c r="K15" s="135"/>
      <c r="L15" s="135"/>
      <c r="M15" s="135"/>
    </row>
    <row r="16" spans="1:22">
      <c r="A16" s="129"/>
      <c r="B16" s="127" t="s">
        <v>2</v>
      </c>
      <c r="C16" s="32"/>
      <c r="D16" s="135">
        <v>417.57100000000003</v>
      </c>
      <c r="E16" s="135">
        <v>417.32799999999997</v>
      </c>
      <c r="F16" s="135">
        <v>434.916</v>
      </c>
      <c r="G16" s="135">
        <v>467.495</v>
      </c>
      <c r="H16" s="135">
        <v>425.34500000000003</v>
      </c>
      <c r="I16" s="135">
        <v>415.04</v>
      </c>
      <c r="J16" s="135">
        <v>487.78899999999999</v>
      </c>
      <c r="K16" s="135">
        <v>592.98599999999999</v>
      </c>
      <c r="L16" s="135">
        <v>586.35299999999995</v>
      </c>
      <c r="M16" s="135">
        <v>585.44799999999998</v>
      </c>
      <c r="N16" s="135">
        <v>547.83399999999995</v>
      </c>
      <c r="O16" s="135">
        <v>634.72199999999998</v>
      </c>
      <c r="P16" s="135">
        <v>634.38499999999999</v>
      </c>
      <c r="Q16" s="135">
        <v>654.93700000000001</v>
      </c>
      <c r="R16" s="135">
        <v>628.17899999999997</v>
      </c>
      <c r="S16" s="135">
        <v>587.28899999999999</v>
      </c>
      <c r="T16" s="135">
        <v>692.55499999999995</v>
      </c>
      <c r="U16" s="135">
        <v>831.37</v>
      </c>
      <c r="V16" s="135">
        <v>798.226</v>
      </c>
    </row>
    <row r="17" spans="1:22">
      <c r="A17" s="129"/>
      <c r="B17" s="127" t="s">
        <v>229</v>
      </c>
      <c r="C17" s="32"/>
      <c r="D17" s="135">
        <v>31.988</v>
      </c>
      <c r="E17" s="135">
        <v>28.760999999999999</v>
      </c>
      <c r="F17" s="135">
        <v>22.129000000000001</v>
      </c>
      <c r="G17" s="135">
        <v>26.38</v>
      </c>
      <c r="H17" s="135">
        <v>24.47</v>
      </c>
      <c r="I17" s="135">
        <v>20.010999999999999</v>
      </c>
      <c r="J17" s="135">
        <v>26.562000000000001</v>
      </c>
      <c r="K17" s="135">
        <v>42.795000000000002</v>
      </c>
      <c r="L17" s="135">
        <v>56.543999999999997</v>
      </c>
      <c r="M17" s="135">
        <v>41.536999999999999</v>
      </c>
      <c r="N17" s="135">
        <v>38.192999999999998</v>
      </c>
      <c r="O17" s="135">
        <v>53.677999999999997</v>
      </c>
      <c r="P17" s="135">
        <v>61.383000000000003</v>
      </c>
      <c r="Q17" s="135">
        <v>65.375</v>
      </c>
      <c r="R17" s="135">
        <v>86.744</v>
      </c>
      <c r="S17" s="135">
        <v>94.870999999999995</v>
      </c>
      <c r="T17" s="135">
        <v>127.494</v>
      </c>
      <c r="U17" s="135">
        <v>155.19800000000001</v>
      </c>
      <c r="V17" s="135">
        <v>210.238</v>
      </c>
    </row>
    <row r="18" spans="1:22">
      <c r="A18" s="129"/>
      <c r="B18" s="127" t="s">
        <v>216</v>
      </c>
      <c r="C18" s="32"/>
      <c r="D18" s="135">
        <v>22.187000000000001</v>
      </c>
      <c r="E18" s="135">
        <v>26.202000000000002</v>
      </c>
      <c r="F18" s="135">
        <v>22.934999999999999</v>
      </c>
      <c r="G18" s="135">
        <v>40.003999999999998</v>
      </c>
      <c r="H18" s="135">
        <v>55.499000000000002</v>
      </c>
      <c r="I18" s="135">
        <v>68.147000000000006</v>
      </c>
      <c r="J18" s="135">
        <v>84.588999999999999</v>
      </c>
      <c r="K18" s="135">
        <v>130.41999999999999</v>
      </c>
      <c r="L18" s="135">
        <v>107.84699999999999</v>
      </c>
      <c r="M18" s="135">
        <v>124.32899999999999</v>
      </c>
      <c r="N18" s="135">
        <v>99.742999999999995</v>
      </c>
      <c r="O18" s="135">
        <v>99.793999999999997</v>
      </c>
      <c r="P18" s="135">
        <v>117.863</v>
      </c>
      <c r="Q18" s="135">
        <v>111.887</v>
      </c>
      <c r="R18" s="135">
        <v>110.851</v>
      </c>
      <c r="S18" s="135">
        <v>127.45399999999999</v>
      </c>
      <c r="T18" s="135">
        <v>137.459</v>
      </c>
      <c r="U18" s="135">
        <v>151.696</v>
      </c>
      <c r="V18" s="135">
        <v>146.363</v>
      </c>
    </row>
    <row r="19" spans="1:22">
      <c r="A19" s="129"/>
      <c r="B19" s="127" t="s">
        <v>9</v>
      </c>
      <c r="C19" s="32"/>
      <c r="D19" s="135">
        <v>44.198999999999998</v>
      </c>
      <c r="E19" s="135">
        <v>52.552999999999997</v>
      </c>
      <c r="F19" s="135">
        <v>37.036999999999999</v>
      </c>
      <c r="G19" s="135">
        <v>35.874000000000002</v>
      </c>
      <c r="H19" s="135">
        <v>39.652999999999999</v>
      </c>
      <c r="I19" s="135">
        <v>45.508000000000003</v>
      </c>
      <c r="J19" s="135">
        <v>54.058999999999997</v>
      </c>
      <c r="K19" s="135">
        <v>50.965000000000003</v>
      </c>
      <c r="L19" s="135">
        <v>56.601999999999997</v>
      </c>
      <c r="M19" s="135">
        <v>53.478999999999999</v>
      </c>
      <c r="N19" s="135">
        <v>53.856999999999999</v>
      </c>
      <c r="O19" s="135">
        <v>60.905999999999999</v>
      </c>
      <c r="P19" s="135">
        <v>71.346999999999994</v>
      </c>
      <c r="Q19" s="135">
        <v>81.620999999999995</v>
      </c>
      <c r="R19" s="135">
        <v>95.200999999999993</v>
      </c>
      <c r="S19" s="135">
        <v>98.251000000000005</v>
      </c>
      <c r="T19" s="135">
        <v>101.05200000000001</v>
      </c>
      <c r="U19" s="135">
        <v>119.407</v>
      </c>
      <c r="V19" s="135">
        <v>126.361</v>
      </c>
    </row>
    <row r="20" spans="1:22">
      <c r="A20" s="129"/>
      <c r="B20" s="127" t="s">
        <v>16</v>
      </c>
      <c r="C20" s="32"/>
      <c r="D20" s="135">
        <v>34.195999999999998</v>
      </c>
      <c r="E20" s="135">
        <v>26.622</v>
      </c>
      <c r="F20" s="135">
        <v>16.989000000000001</v>
      </c>
      <c r="G20" s="135">
        <v>17.914000000000001</v>
      </c>
      <c r="H20" s="135">
        <v>43.942</v>
      </c>
      <c r="I20" s="135">
        <v>34.188000000000002</v>
      </c>
      <c r="J20" s="135">
        <v>25.364999999999998</v>
      </c>
      <c r="K20" s="135">
        <v>44.095999999999997</v>
      </c>
      <c r="L20" s="135">
        <v>60.655000000000001</v>
      </c>
      <c r="M20" s="135">
        <v>62.606000000000002</v>
      </c>
      <c r="N20" s="135">
        <v>85.988</v>
      </c>
      <c r="O20" s="135">
        <v>81.613</v>
      </c>
      <c r="P20" s="135">
        <v>74.733000000000004</v>
      </c>
      <c r="Q20" s="135">
        <v>53.393000000000001</v>
      </c>
      <c r="R20" s="135">
        <v>74.67</v>
      </c>
      <c r="S20" s="135">
        <v>90.373000000000005</v>
      </c>
      <c r="T20" s="135">
        <v>67.286000000000001</v>
      </c>
      <c r="U20" s="135">
        <v>66.295000000000002</v>
      </c>
      <c r="V20" s="135">
        <v>116.724</v>
      </c>
    </row>
    <row r="21" spans="1:22">
      <c r="A21" s="129"/>
      <c r="B21" s="127" t="s">
        <v>230</v>
      </c>
      <c r="C21" s="32"/>
      <c r="D21" s="135">
        <v>9.8360000000000003</v>
      </c>
      <c r="E21" s="135">
        <v>12.814</v>
      </c>
      <c r="F21" s="135">
        <v>3.8820000000000001</v>
      </c>
      <c r="G21" s="135">
        <v>2.806</v>
      </c>
      <c r="H21" s="135">
        <v>7.2060000000000004</v>
      </c>
      <c r="I21" s="135">
        <v>5.2910000000000004</v>
      </c>
      <c r="J21" s="135">
        <v>3.7770000000000001</v>
      </c>
      <c r="K21" s="135">
        <v>1.206</v>
      </c>
      <c r="L21" s="135">
        <v>6.7629999999999999</v>
      </c>
      <c r="M21" s="135">
        <v>14.218</v>
      </c>
      <c r="N21" s="135">
        <v>55.274999999999999</v>
      </c>
      <c r="O21" s="135">
        <v>65.287999999999997</v>
      </c>
      <c r="P21" s="135">
        <v>61.695999999999998</v>
      </c>
      <c r="Q21" s="135">
        <v>42.878999999999998</v>
      </c>
      <c r="R21" s="135">
        <v>82.992000000000004</v>
      </c>
      <c r="S21" s="135">
        <v>88.504999999999995</v>
      </c>
      <c r="T21" s="135">
        <v>65.376999999999995</v>
      </c>
      <c r="U21" s="135">
        <v>96.775999999999996</v>
      </c>
      <c r="V21" s="135">
        <v>86.418999999999997</v>
      </c>
    </row>
    <row r="22" spans="1:22">
      <c r="A22" s="129"/>
      <c r="B22" s="130" t="s">
        <v>12</v>
      </c>
      <c r="C22" s="127"/>
      <c r="D22" s="135">
        <f>D23-D21-D20-D19-D18-D17-D16</f>
        <v>682.88099999999997</v>
      </c>
      <c r="E22" s="135">
        <f t="shared" ref="E22:V22" si="1">E23-E21-E20-E19-E18-E17-E16</f>
        <v>683.97599999999989</v>
      </c>
      <c r="F22" s="135">
        <f t="shared" si="1"/>
        <v>642.17100000000005</v>
      </c>
      <c r="G22" s="135">
        <f t="shared" si="1"/>
        <v>597.89199999999994</v>
      </c>
      <c r="H22" s="135">
        <f t="shared" si="1"/>
        <v>632.28500000000008</v>
      </c>
      <c r="I22" s="135">
        <f t="shared" si="1"/>
        <v>626.01099999999997</v>
      </c>
      <c r="J22" s="135">
        <f t="shared" si="1"/>
        <v>693.27300000000014</v>
      </c>
      <c r="K22" s="135">
        <f t="shared" si="1"/>
        <v>708.96300000000008</v>
      </c>
      <c r="L22" s="135">
        <f t="shared" si="1"/>
        <v>715.17500000000007</v>
      </c>
      <c r="M22" s="135">
        <f t="shared" si="1"/>
        <v>700.91399999999987</v>
      </c>
      <c r="N22" s="135">
        <f t="shared" si="1"/>
        <v>624.34</v>
      </c>
      <c r="O22" s="135">
        <f t="shared" si="1"/>
        <v>673.60400000000004</v>
      </c>
      <c r="P22" s="135">
        <f t="shared" si="1"/>
        <v>714.02600000000007</v>
      </c>
      <c r="Q22" s="135">
        <f t="shared" si="1"/>
        <v>742.48599999999999</v>
      </c>
      <c r="R22" s="135">
        <f t="shared" si="1"/>
        <v>810.5680000000001</v>
      </c>
      <c r="S22" s="135">
        <f t="shared" si="1"/>
        <v>829.12499999999977</v>
      </c>
      <c r="T22" s="135">
        <f t="shared" si="1"/>
        <v>858.93800000000022</v>
      </c>
      <c r="U22" s="135">
        <f t="shared" si="1"/>
        <v>936.94699999999978</v>
      </c>
      <c r="V22" s="135">
        <f t="shared" si="1"/>
        <v>989.18100000000015</v>
      </c>
    </row>
    <row r="23" spans="1:22">
      <c r="A23" s="129"/>
      <c r="B23" s="131" t="s">
        <v>29</v>
      </c>
      <c r="C23" s="131"/>
      <c r="D23" s="157">
        <v>1242.8579999999999</v>
      </c>
      <c r="E23" s="157">
        <v>1248.2560000000001</v>
      </c>
      <c r="F23" s="157">
        <v>1180.059</v>
      </c>
      <c r="G23" s="157">
        <v>1188.365</v>
      </c>
      <c r="H23" s="157">
        <v>1228.4000000000001</v>
      </c>
      <c r="I23" s="157">
        <v>1214.1959999999999</v>
      </c>
      <c r="J23" s="157">
        <v>1375.414</v>
      </c>
      <c r="K23" s="157">
        <v>1571.431</v>
      </c>
      <c r="L23" s="157">
        <v>1589.9390000000001</v>
      </c>
      <c r="M23" s="157">
        <v>1582.5309999999999</v>
      </c>
      <c r="N23" s="157">
        <v>1505.23</v>
      </c>
      <c r="O23" s="157">
        <v>1669.605</v>
      </c>
      <c r="P23" s="157">
        <v>1735.433</v>
      </c>
      <c r="Q23" s="157">
        <v>1752.578</v>
      </c>
      <c r="R23" s="157">
        <v>1889.2049999999999</v>
      </c>
      <c r="S23" s="157">
        <v>1915.8679999999999</v>
      </c>
      <c r="T23" s="157">
        <v>2050.1610000000001</v>
      </c>
      <c r="U23" s="157">
        <v>2357.6889999999999</v>
      </c>
      <c r="V23" s="157">
        <v>2473.5120000000002</v>
      </c>
    </row>
    <row r="24" spans="1:22">
      <c r="A24" s="129"/>
      <c r="B24" s="132" t="s">
        <v>223</v>
      </c>
      <c r="C24" s="133" t="s">
        <v>215</v>
      </c>
      <c r="D24" s="158">
        <v>385.80200000000002</v>
      </c>
      <c r="E24" s="158">
        <v>362.80109999999996</v>
      </c>
      <c r="F24" s="158">
        <v>357.97750000000002</v>
      </c>
      <c r="G24" s="158">
        <v>348.67700000000002</v>
      </c>
      <c r="H24" s="158">
        <v>347.48079999999999</v>
      </c>
      <c r="I24" s="158">
        <v>336.02640000000002</v>
      </c>
      <c r="J24" s="158">
        <v>350.51100000000002</v>
      </c>
      <c r="K24" s="158">
        <v>361.7647</v>
      </c>
      <c r="L24" s="158">
        <v>353.5582</v>
      </c>
      <c r="M24" s="158">
        <v>349.1232</v>
      </c>
      <c r="N24" s="158">
        <v>342.77300000000002</v>
      </c>
      <c r="O24" s="158">
        <v>348.6635</v>
      </c>
      <c r="P24" s="158">
        <v>332.17419999999998</v>
      </c>
      <c r="Q24" s="158">
        <v>335.89729999999997</v>
      </c>
      <c r="R24" s="158">
        <v>344.77540000000005</v>
      </c>
      <c r="S24" s="158">
        <v>329.06229999999999</v>
      </c>
      <c r="T24" s="158">
        <v>364.72659999999996</v>
      </c>
      <c r="U24" s="158">
        <v>399.02109999999999</v>
      </c>
      <c r="V24" s="158">
        <v>402.19059999999996</v>
      </c>
    </row>
    <row r="25" spans="1:22" s="136" customFormat="1">
      <c r="A25" s="147" t="s">
        <v>136</v>
      </c>
      <c r="B25" s="127"/>
      <c r="C25" s="128"/>
      <c r="D25" s="137"/>
      <c r="E25" s="137"/>
      <c r="F25" s="137"/>
      <c r="G25" s="137"/>
      <c r="H25" s="137"/>
      <c r="I25" s="138"/>
      <c r="J25" s="137"/>
      <c r="K25" s="137"/>
      <c r="L25" s="137"/>
      <c r="M25" s="137"/>
    </row>
    <row r="26" spans="1:22">
      <c r="A26" s="129"/>
      <c r="B26" s="127" t="s">
        <v>46</v>
      </c>
      <c r="C26" s="128"/>
      <c r="D26" s="135">
        <v>263.53199999999998</v>
      </c>
      <c r="E26" s="135">
        <v>377.04</v>
      </c>
      <c r="F26" s="135">
        <v>395.88400000000001</v>
      </c>
      <c r="G26" s="135">
        <v>422.79399999999998</v>
      </c>
      <c r="H26" s="135">
        <v>546.26199999999994</v>
      </c>
      <c r="I26" s="135">
        <v>551.71199999999999</v>
      </c>
      <c r="J26" s="135">
        <v>635.42700000000002</v>
      </c>
      <c r="K26" s="135">
        <v>815.96600000000001</v>
      </c>
      <c r="L26" s="135">
        <v>881.88900000000001</v>
      </c>
      <c r="M26" s="135">
        <v>846.84500000000003</v>
      </c>
      <c r="N26" s="135">
        <v>591.32600000000002</v>
      </c>
      <c r="O26" s="135">
        <v>468.16199999999998</v>
      </c>
      <c r="P26" s="135">
        <v>751.25699999999995</v>
      </c>
      <c r="Q26" s="135">
        <v>884.81100000000004</v>
      </c>
      <c r="R26" s="135">
        <v>1219.498</v>
      </c>
      <c r="S26" s="135">
        <v>1459.721</v>
      </c>
      <c r="T26" s="135">
        <v>1214.5609999999999</v>
      </c>
      <c r="U26" s="135">
        <v>1385.768</v>
      </c>
      <c r="V26" s="135">
        <v>1652.28</v>
      </c>
    </row>
    <row r="27" spans="1:22">
      <c r="A27" s="129"/>
      <c r="B27" s="127" t="s">
        <v>216</v>
      </c>
      <c r="C27" s="128"/>
      <c r="D27" s="135">
        <v>192.363</v>
      </c>
      <c r="E27" s="135">
        <v>255.17500000000001</v>
      </c>
      <c r="F27" s="135">
        <v>241.76599999999999</v>
      </c>
      <c r="G27" s="135">
        <v>330.66</v>
      </c>
      <c r="H27" s="135">
        <v>392.20400000000001</v>
      </c>
      <c r="I27" s="135">
        <v>516.95799999999997</v>
      </c>
      <c r="J27" s="135">
        <v>715.95299999999997</v>
      </c>
      <c r="K27" s="135">
        <v>941.18700000000001</v>
      </c>
      <c r="L27" s="135">
        <v>1116.3510000000001</v>
      </c>
      <c r="M27" s="135">
        <v>1210.498</v>
      </c>
      <c r="N27" s="135">
        <v>1165.7760000000001</v>
      </c>
      <c r="O27" s="135">
        <v>1319.6559999999999</v>
      </c>
      <c r="P27" s="135">
        <v>1466.4269999999999</v>
      </c>
      <c r="Q27" s="135">
        <v>1472.453</v>
      </c>
      <c r="R27" s="135">
        <v>1449.364</v>
      </c>
      <c r="S27" s="135">
        <v>1583.175</v>
      </c>
      <c r="T27" s="135">
        <v>1404.508</v>
      </c>
      <c r="U27" s="135">
        <v>1245.789</v>
      </c>
      <c r="V27" s="135">
        <v>1277.2829999999999</v>
      </c>
    </row>
    <row r="28" spans="1:22">
      <c r="A28" s="129"/>
      <c r="B28" s="127" t="s">
        <v>10</v>
      </c>
      <c r="C28" s="128"/>
      <c r="D28" s="135">
        <v>15.606</v>
      </c>
      <c r="E28" s="135">
        <v>32.613999999999997</v>
      </c>
      <c r="F28" s="135">
        <v>41.738999999999997</v>
      </c>
      <c r="G28" s="135">
        <v>69.177999999999997</v>
      </c>
      <c r="H28" s="135">
        <v>56.5</v>
      </c>
      <c r="I28" s="135">
        <v>78.203000000000003</v>
      </c>
      <c r="J28" s="135">
        <v>61.344000000000001</v>
      </c>
      <c r="K28" s="135">
        <v>80.563000000000002</v>
      </c>
      <c r="L28" s="135">
        <v>89.932000000000002</v>
      </c>
      <c r="M28" s="135">
        <v>110.419</v>
      </c>
      <c r="N28" s="135">
        <v>146.48599999999999</v>
      </c>
      <c r="O28" s="135">
        <v>179.839</v>
      </c>
      <c r="P28" s="135">
        <v>348.72300000000001</v>
      </c>
      <c r="Q28" s="135">
        <v>427.01299999999998</v>
      </c>
      <c r="R28" s="135">
        <v>401.85199999999998</v>
      </c>
      <c r="S28" s="135">
        <v>389.24900000000002</v>
      </c>
      <c r="T28" s="135">
        <v>422.73399999999998</v>
      </c>
      <c r="U28" s="135">
        <v>494.03300000000002</v>
      </c>
      <c r="V28" s="135">
        <v>509.63499999999999</v>
      </c>
    </row>
    <row r="29" spans="1:22">
      <c r="A29" s="129"/>
      <c r="B29" s="127" t="s">
        <v>229</v>
      </c>
      <c r="C29" s="128"/>
      <c r="D29" s="135">
        <v>101.941</v>
      </c>
      <c r="E29" s="135">
        <v>81.197000000000003</v>
      </c>
      <c r="F29" s="135">
        <v>62.087000000000003</v>
      </c>
      <c r="G29" s="135">
        <v>62.618000000000002</v>
      </c>
      <c r="H29" s="135">
        <v>61.631</v>
      </c>
      <c r="I29" s="135">
        <v>46.536999999999999</v>
      </c>
      <c r="J29" s="135">
        <v>38.521000000000001</v>
      </c>
      <c r="K29" s="135">
        <v>66.56</v>
      </c>
      <c r="L29" s="135">
        <v>68.009</v>
      </c>
      <c r="M29" s="135">
        <v>49.963999999999999</v>
      </c>
      <c r="N29" s="135">
        <v>237.87799999999999</v>
      </c>
      <c r="O29" s="135">
        <v>398.851</v>
      </c>
      <c r="P29" s="135">
        <v>225.60400000000001</v>
      </c>
      <c r="Q29" s="135">
        <v>149.21799999999999</v>
      </c>
      <c r="R29" s="135">
        <v>188.239</v>
      </c>
      <c r="S29" s="135">
        <v>279.88499999999999</v>
      </c>
      <c r="T29" s="135">
        <v>295.77199999999999</v>
      </c>
      <c r="U29" s="135">
        <v>383.85</v>
      </c>
      <c r="V29" s="135">
        <v>491.59800000000001</v>
      </c>
    </row>
    <row r="30" spans="1:22">
      <c r="A30" s="129"/>
      <c r="B30" s="127" t="s">
        <v>2</v>
      </c>
      <c r="C30" s="128"/>
      <c r="D30" s="135">
        <v>287.012</v>
      </c>
      <c r="E30" s="135">
        <v>298.34399999999999</v>
      </c>
      <c r="F30" s="135">
        <v>315.74400000000003</v>
      </c>
      <c r="G30" s="135">
        <v>326.82499999999999</v>
      </c>
      <c r="H30" s="135">
        <v>315.66300000000001</v>
      </c>
      <c r="I30" s="135">
        <v>293.97699999999998</v>
      </c>
      <c r="J30" s="135">
        <v>276.08800000000002</v>
      </c>
      <c r="K30" s="135">
        <v>221.578</v>
      </c>
      <c r="L30" s="135">
        <v>215.08699999999999</v>
      </c>
      <c r="M30" s="135">
        <v>241.07599999999999</v>
      </c>
      <c r="N30" s="135">
        <v>221.02500000000001</v>
      </c>
      <c r="O30" s="135">
        <v>267.31700000000001</v>
      </c>
      <c r="P30" s="135">
        <v>247.27799999999999</v>
      </c>
      <c r="Q30" s="135">
        <v>212.37299999999999</v>
      </c>
      <c r="R30" s="135">
        <v>225.01599999999999</v>
      </c>
      <c r="S30" s="135">
        <v>212.95699999999999</v>
      </c>
      <c r="T30" s="135">
        <v>224.62799999999999</v>
      </c>
      <c r="U30" s="135">
        <v>271.85500000000002</v>
      </c>
      <c r="V30" s="135">
        <v>272.29300000000001</v>
      </c>
    </row>
    <row r="31" spans="1:22">
      <c r="A31" s="129"/>
      <c r="B31" s="127" t="s">
        <v>3</v>
      </c>
      <c r="C31" s="128"/>
      <c r="D31" s="135">
        <v>29.134</v>
      </c>
      <c r="E31" s="135">
        <v>49.509</v>
      </c>
      <c r="F31" s="135">
        <v>56.932000000000002</v>
      </c>
      <c r="G31" s="135">
        <v>62.079000000000001</v>
      </c>
      <c r="H31" s="135">
        <v>72.262</v>
      </c>
      <c r="I31" s="135">
        <v>72.578999999999994</v>
      </c>
      <c r="J31" s="135">
        <v>99.694000000000003</v>
      </c>
      <c r="K31" s="135">
        <v>105.6</v>
      </c>
      <c r="L31" s="135">
        <v>136.56700000000001</v>
      </c>
      <c r="M31" s="135">
        <v>162.44800000000001</v>
      </c>
      <c r="N31" s="135">
        <v>170.54400000000001</v>
      </c>
      <c r="O31" s="135">
        <v>203.72800000000001</v>
      </c>
      <c r="P31" s="135">
        <v>178.929</v>
      </c>
      <c r="Q31" s="135">
        <v>256.84300000000002</v>
      </c>
      <c r="R31" s="135">
        <v>218.422</v>
      </c>
      <c r="S31" s="135">
        <v>224.75</v>
      </c>
      <c r="T31" s="135">
        <v>236.642</v>
      </c>
      <c r="U31" s="135">
        <v>206.15199999999999</v>
      </c>
      <c r="V31" s="135">
        <v>226.27500000000001</v>
      </c>
    </row>
    <row r="32" spans="1:22">
      <c r="A32" s="129"/>
      <c r="B32" s="130" t="s">
        <v>12</v>
      </c>
      <c r="C32" s="127"/>
      <c r="D32" s="135">
        <f>D33-D26-D27-D28-D29-D30-D31</f>
        <v>812.32799999999997</v>
      </c>
      <c r="E32" s="135">
        <f t="shared" ref="E32:V32" si="2">E33-E26-E27-E28-E29-E30-E31</f>
        <v>765.07600000000002</v>
      </c>
      <c r="F32" s="135">
        <f t="shared" si="2"/>
        <v>661.27099999999984</v>
      </c>
      <c r="G32" s="135">
        <f t="shared" si="2"/>
        <v>696.80600000000004</v>
      </c>
      <c r="H32" s="135">
        <f t="shared" si="2"/>
        <v>680.19900000000007</v>
      </c>
      <c r="I32" s="135">
        <f t="shared" si="2"/>
        <v>745.9770000000002</v>
      </c>
      <c r="J32" s="135">
        <f t="shared" si="2"/>
        <v>759.62699999999995</v>
      </c>
      <c r="K32" s="135">
        <f t="shared" si="2"/>
        <v>754.39099999999996</v>
      </c>
      <c r="L32" s="135">
        <f t="shared" si="2"/>
        <v>821.06599999999958</v>
      </c>
      <c r="M32" s="135">
        <f t="shared" si="2"/>
        <v>817.03800000000012</v>
      </c>
      <c r="N32" s="135">
        <f t="shared" si="2"/>
        <v>843.05</v>
      </c>
      <c r="O32" s="135">
        <f t="shared" si="2"/>
        <v>924.46</v>
      </c>
      <c r="P32" s="135">
        <f t="shared" si="2"/>
        <v>1026.5550000000001</v>
      </c>
      <c r="Q32" s="135">
        <f t="shared" si="2"/>
        <v>1242.4189999999999</v>
      </c>
      <c r="R32" s="135">
        <f t="shared" si="2"/>
        <v>1080.8679999999999</v>
      </c>
      <c r="S32" s="135">
        <f t="shared" si="2"/>
        <v>1180.3030000000003</v>
      </c>
      <c r="T32" s="135">
        <f t="shared" si="2"/>
        <v>1238.8520000000008</v>
      </c>
      <c r="U32" s="135">
        <f t="shared" si="2"/>
        <v>1249.8210000000004</v>
      </c>
      <c r="V32" s="135">
        <f t="shared" si="2"/>
        <v>1309.3500000000004</v>
      </c>
    </row>
    <row r="33" spans="1:22">
      <c r="A33" s="129"/>
      <c r="B33" s="131" t="s">
        <v>29</v>
      </c>
      <c r="C33" s="131"/>
      <c r="D33" s="157">
        <v>1701.9159999999999</v>
      </c>
      <c r="E33" s="157">
        <v>1858.9549999999999</v>
      </c>
      <c r="F33" s="157">
        <v>1775.423</v>
      </c>
      <c r="G33" s="157">
        <v>1970.96</v>
      </c>
      <c r="H33" s="157">
        <v>2124.721</v>
      </c>
      <c r="I33" s="157">
        <v>2305.9430000000002</v>
      </c>
      <c r="J33" s="157">
        <v>2586.654</v>
      </c>
      <c r="K33" s="157">
        <v>2985.8449999999998</v>
      </c>
      <c r="L33" s="157">
        <v>3328.9009999999998</v>
      </c>
      <c r="M33" s="157">
        <v>3438.288</v>
      </c>
      <c r="N33" s="157">
        <v>3376.085</v>
      </c>
      <c r="O33" s="157">
        <v>3762.0129999999999</v>
      </c>
      <c r="P33" s="157">
        <v>4244.7730000000001</v>
      </c>
      <c r="Q33" s="157">
        <v>4645.13</v>
      </c>
      <c r="R33" s="157">
        <v>4783.259</v>
      </c>
      <c r="S33" s="157">
        <v>5330.04</v>
      </c>
      <c r="T33" s="157">
        <v>5037.6970000000001</v>
      </c>
      <c r="U33" s="157">
        <v>5237.268</v>
      </c>
      <c r="V33" s="157">
        <v>5738.7139999999999</v>
      </c>
    </row>
    <row r="34" spans="1:22">
      <c r="A34" s="129"/>
      <c r="B34" s="132" t="s">
        <v>223</v>
      </c>
      <c r="C34" s="133" t="s">
        <v>215</v>
      </c>
      <c r="D34" s="158">
        <v>403.3963</v>
      </c>
      <c r="E34" s="158">
        <v>425.8612</v>
      </c>
      <c r="F34" s="158">
        <v>427.30500000000001</v>
      </c>
      <c r="G34" s="158">
        <v>487.81370000000004</v>
      </c>
      <c r="H34" s="158">
        <v>511.21890000000002</v>
      </c>
      <c r="I34" s="158">
        <v>547.51980000000003</v>
      </c>
      <c r="J34" s="158">
        <v>583.64139999999998</v>
      </c>
      <c r="K34" s="158">
        <v>603.84319999999991</v>
      </c>
      <c r="L34" s="158">
        <v>646.8492</v>
      </c>
      <c r="M34" s="158">
        <v>622.27710000000002</v>
      </c>
      <c r="N34" s="158">
        <v>633.32719999999995</v>
      </c>
      <c r="O34" s="158">
        <v>662.37639999999999</v>
      </c>
      <c r="P34" s="158">
        <v>684.29049999999995</v>
      </c>
      <c r="Q34" s="158">
        <v>751.31700000000001</v>
      </c>
      <c r="R34" s="158">
        <v>763.86199999999997</v>
      </c>
      <c r="S34" s="158">
        <v>777.03949999999998</v>
      </c>
      <c r="T34" s="158">
        <v>783.99580000000003</v>
      </c>
      <c r="U34" s="158">
        <v>787.88869999999997</v>
      </c>
      <c r="V34" s="158">
        <v>766.87340000000006</v>
      </c>
    </row>
    <row r="35" spans="1:22" s="136" customFormat="1">
      <c r="A35" s="105" t="s">
        <v>324</v>
      </c>
      <c r="B35" s="127"/>
      <c r="C35" s="32"/>
      <c r="D35" s="135"/>
      <c r="E35" s="135"/>
      <c r="F35" s="135"/>
      <c r="G35" s="135"/>
      <c r="H35" s="135"/>
      <c r="I35" s="135"/>
      <c r="J35" s="135"/>
      <c r="K35" s="135"/>
      <c r="L35" s="135"/>
      <c r="M35" s="135"/>
    </row>
    <row r="36" spans="1:22">
      <c r="A36" s="134"/>
      <c r="B36" s="127" t="s">
        <v>11</v>
      </c>
      <c r="C36" s="32"/>
      <c r="D36" s="135">
        <v>171.40199999999999</v>
      </c>
      <c r="E36" s="135">
        <v>251.108</v>
      </c>
      <c r="F36" s="135">
        <v>266.02100000000002</v>
      </c>
      <c r="G36" s="135">
        <v>369.07499999999999</v>
      </c>
      <c r="H36" s="135">
        <v>415.89</v>
      </c>
      <c r="I36" s="135">
        <v>364.85700000000003</v>
      </c>
      <c r="J36" s="135">
        <v>327.77300000000002</v>
      </c>
      <c r="K36" s="135">
        <v>272.98099999999999</v>
      </c>
      <c r="L36" s="135">
        <v>207.57400000000001</v>
      </c>
      <c r="M36" s="135">
        <v>162.136</v>
      </c>
      <c r="N36" s="135">
        <v>166.477</v>
      </c>
      <c r="O36" s="135">
        <v>317.53800000000001</v>
      </c>
      <c r="P36" s="135">
        <v>534.53499999999997</v>
      </c>
      <c r="Q36" s="135">
        <v>584.92200000000003</v>
      </c>
      <c r="R36" s="135">
        <v>959.98199999999997</v>
      </c>
      <c r="S36" s="135">
        <v>1297.3900000000001</v>
      </c>
      <c r="T36" s="135">
        <v>1217.171</v>
      </c>
      <c r="U36" s="135">
        <v>1422.357</v>
      </c>
      <c r="V36" s="135">
        <v>2013.31</v>
      </c>
    </row>
    <row r="37" spans="1:22">
      <c r="A37" s="134"/>
      <c r="B37" s="127" t="s">
        <v>2</v>
      </c>
      <c r="C37" s="32"/>
      <c r="D37" s="135">
        <v>681.41300000000001</v>
      </c>
      <c r="E37" s="135">
        <v>823.65599999999995</v>
      </c>
      <c r="F37" s="135">
        <v>855.22900000000004</v>
      </c>
      <c r="G37" s="135">
        <v>924.00900000000001</v>
      </c>
      <c r="H37" s="135">
        <v>1055.7860000000001</v>
      </c>
      <c r="I37" s="135">
        <v>1059.7570000000001</v>
      </c>
      <c r="J37" s="135">
        <v>987.70299999999997</v>
      </c>
      <c r="K37" s="135">
        <v>988.25300000000004</v>
      </c>
      <c r="L37" s="135">
        <v>1087.924</v>
      </c>
      <c r="M37" s="135">
        <v>1083.2840000000001</v>
      </c>
      <c r="N37" s="135">
        <v>955.19299999999998</v>
      </c>
      <c r="O37" s="135">
        <v>1069.442</v>
      </c>
      <c r="P37" s="135">
        <v>1276.9390000000001</v>
      </c>
      <c r="Q37" s="135">
        <v>1231.8440000000001</v>
      </c>
      <c r="R37" s="135">
        <v>1396.6089999999999</v>
      </c>
      <c r="S37" s="135">
        <v>1547.0630000000001</v>
      </c>
      <c r="T37" s="135">
        <v>1614.876</v>
      </c>
      <c r="U37" s="135">
        <v>1576.65</v>
      </c>
      <c r="V37" s="135">
        <v>1690.1079999999999</v>
      </c>
    </row>
    <row r="38" spans="1:22">
      <c r="A38" s="134"/>
      <c r="B38" s="127" t="s">
        <v>3</v>
      </c>
      <c r="C38" s="32"/>
      <c r="D38" s="135">
        <v>161.589</v>
      </c>
      <c r="E38" s="135">
        <v>186.16300000000001</v>
      </c>
      <c r="F38" s="135">
        <v>154.79499999999999</v>
      </c>
      <c r="G38" s="135">
        <v>143.1</v>
      </c>
      <c r="H38" s="135">
        <v>169.298</v>
      </c>
      <c r="I38" s="135">
        <v>332.58699999999999</v>
      </c>
      <c r="J38" s="135">
        <v>349.71</v>
      </c>
      <c r="K38" s="135">
        <v>374.57600000000002</v>
      </c>
      <c r="L38" s="135">
        <v>400.82400000000001</v>
      </c>
      <c r="M38" s="135">
        <v>562.09900000000005</v>
      </c>
      <c r="N38" s="135">
        <v>423.75900000000001</v>
      </c>
      <c r="O38" s="135">
        <v>440.13900000000001</v>
      </c>
      <c r="P38" s="135">
        <v>607.447</v>
      </c>
      <c r="Q38" s="135">
        <v>588.58199999999999</v>
      </c>
      <c r="R38" s="135">
        <v>784.11099999999999</v>
      </c>
      <c r="S38" s="135">
        <v>1121.4349999999999</v>
      </c>
      <c r="T38" s="135">
        <v>891.31500000000005</v>
      </c>
      <c r="U38" s="135">
        <v>925.53899999999999</v>
      </c>
      <c r="V38" s="135">
        <v>964.02700000000004</v>
      </c>
    </row>
    <row r="39" spans="1:22">
      <c r="A39" s="134"/>
      <c r="B39" s="127" t="s">
        <v>17</v>
      </c>
      <c r="C39" s="32"/>
      <c r="D39" s="135">
        <v>408.97899999999998</v>
      </c>
      <c r="E39" s="135">
        <v>194.98599999999999</v>
      </c>
      <c r="F39" s="135">
        <v>218.85300000000001</v>
      </c>
      <c r="G39" s="135">
        <v>194.46700000000001</v>
      </c>
      <c r="H39" s="135">
        <v>208.41300000000001</v>
      </c>
      <c r="I39" s="135">
        <v>206.32599999999999</v>
      </c>
      <c r="J39" s="135">
        <v>264.34399999999999</v>
      </c>
      <c r="K39" s="135">
        <v>317.56200000000001</v>
      </c>
      <c r="L39" s="135">
        <v>306.06400000000002</v>
      </c>
      <c r="M39" s="135">
        <v>336.62900000000002</v>
      </c>
      <c r="N39" s="135">
        <v>326.137</v>
      </c>
      <c r="O39" s="135">
        <v>404.25400000000002</v>
      </c>
      <c r="P39" s="135">
        <v>523.42200000000003</v>
      </c>
      <c r="Q39" s="135">
        <v>549.16999999999996</v>
      </c>
      <c r="R39" s="135">
        <v>642.30700000000002</v>
      </c>
      <c r="S39" s="135">
        <v>882.39700000000005</v>
      </c>
      <c r="T39" s="135">
        <v>615.56200000000001</v>
      </c>
      <c r="U39" s="135">
        <v>575.03099999999995</v>
      </c>
      <c r="V39" s="135">
        <v>564.06500000000005</v>
      </c>
    </row>
    <row r="40" spans="1:22">
      <c r="A40" s="134"/>
      <c r="B40" s="127" t="s">
        <v>216</v>
      </c>
      <c r="C40" s="32"/>
      <c r="D40" s="135">
        <v>134.09100000000001</v>
      </c>
      <c r="E40" s="135">
        <v>230.68100000000001</v>
      </c>
      <c r="F40" s="135">
        <v>270.77499999999998</v>
      </c>
      <c r="G40" s="135">
        <v>288.03199999999998</v>
      </c>
      <c r="H40" s="135">
        <v>425.334</v>
      </c>
      <c r="I40" s="135">
        <v>339.02199999999999</v>
      </c>
      <c r="J40" s="135">
        <v>248.44399999999999</v>
      </c>
      <c r="K40" s="135">
        <v>305.57100000000003</v>
      </c>
      <c r="L40" s="135">
        <v>266.70400000000001</v>
      </c>
      <c r="M40" s="135">
        <v>300.52800000000002</v>
      </c>
      <c r="N40" s="135">
        <v>233.61199999999999</v>
      </c>
      <c r="O40" s="135">
        <v>335.81</v>
      </c>
      <c r="P40" s="135">
        <v>388.02100000000002</v>
      </c>
      <c r="Q40" s="135">
        <v>311.45400000000001</v>
      </c>
      <c r="R40" s="135">
        <v>330.589</v>
      </c>
      <c r="S40" s="135">
        <v>329.137</v>
      </c>
      <c r="T40" s="135">
        <v>293.13</v>
      </c>
      <c r="U40" s="135">
        <v>386.84899999999999</v>
      </c>
      <c r="V40" s="135">
        <v>470.44799999999998</v>
      </c>
    </row>
    <row r="41" spans="1:22">
      <c r="A41" s="134"/>
      <c r="B41" s="127" t="s">
        <v>5</v>
      </c>
      <c r="C41" s="32"/>
      <c r="D41" s="135">
        <v>790.85900000000004</v>
      </c>
      <c r="E41" s="135">
        <v>973.15200000000004</v>
      </c>
      <c r="F41" s="135">
        <v>823.69799999999998</v>
      </c>
      <c r="G41" s="135">
        <v>539.71299999999997</v>
      </c>
      <c r="H41" s="135">
        <v>598.30999999999995</v>
      </c>
      <c r="I41" s="135">
        <v>490.25599999999997</v>
      </c>
      <c r="J41" s="135">
        <v>627.47900000000004</v>
      </c>
      <c r="K41" s="135">
        <v>784.56700000000001</v>
      </c>
      <c r="L41" s="135">
        <v>787.28499999999997</v>
      </c>
      <c r="M41" s="135">
        <v>817.82600000000002</v>
      </c>
      <c r="N41" s="135">
        <v>813.49900000000002</v>
      </c>
      <c r="O41" s="135">
        <v>944.53599999999994</v>
      </c>
      <c r="P41" s="135">
        <v>1003.693</v>
      </c>
      <c r="Q41" s="135">
        <v>726.05499999999995</v>
      </c>
      <c r="R41" s="135">
        <v>503.20499999999998</v>
      </c>
      <c r="S41" s="135">
        <v>407.15</v>
      </c>
      <c r="T41" s="135">
        <v>349.97699999999998</v>
      </c>
      <c r="U41" s="135">
        <v>468.45499999999998</v>
      </c>
      <c r="V41" s="135">
        <v>435.404</v>
      </c>
    </row>
    <row r="42" spans="1:22">
      <c r="A42" s="134"/>
      <c r="B42" s="127" t="s">
        <v>533</v>
      </c>
      <c r="C42" s="32"/>
      <c r="D42" s="135">
        <v>152.28100000000001</v>
      </c>
      <c r="E42" s="135">
        <v>160.46100000000001</v>
      </c>
      <c r="F42" s="135">
        <v>164.74100000000001</v>
      </c>
      <c r="G42" s="135">
        <v>222.43299999999999</v>
      </c>
      <c r="H42" s="135">
        <v>205.00700000000001</v>
      </c>
      <c r="I42" s="135">
        <v>183.53299999999999</v>
      </c>
      <c r="J42" s="135">
        <v>269.30700000000002</v>
      </c>
      <c r="K42" s="135">
        <v>333.61799999999999</v>
      </c>
      <c r="L42" s="135">
        <v>379.74700000000001</v>
      </c>
      <c r="M42" s="135">
        <v>271.44799999999998</v>
      </c>
      <c r="N42" s="135">
        <v>266.767</v>
      </c>
      <c r="O42" s="135">
        <v>217.773</v>
      </c>
      <c r="P42" s="135">
        <v>207.327</v>
      </c>
      <c r="Q42" s="135">
        <v>175.441</v>
      </c>
      <c r="R42" s="135">
        <v>233.02199999999999</v>
      </c>
      <c r="S42" s="135">
        <v>259.71699999999998</v>
      </c>
      <c r="T42" s="135">
        <v>255.83</v>
      </c>
      <c r="U42" s="135">
        <v>342.46899999999999</v>
      </c>
      <c r="V42" s="135">
        <v>379.84899999999999</v>
      </c>
    </row>
    <row r="43" spans="1:22">
      <c r="A43" s="134"/>
      <c r="B43" s="127" t="s">
        <v>9</v>
      </c>
      <c r="C43" s="32"/>
      <c r="D43" s="135">
        <v>417.17099999999999</v>
      </c>
      <c r="E43" s="135">
        <v>444.47800000000001</v>
      </c>
      <c r="F43" s="135">
        <v>411.13400000000001</v>
      </c>
      <c r="G43" s="135">
        <v>298.47699999999998</v>
      </c>
      <c r="H43" s="135">
        <v>318.29700000000003</v>
      </c>
      <c r="I43" s="135">
        <v>349.38400000000001</v>
      </c>
      <c r="J43" s="135">
        <v>345.96800000000002</v>
      </c>
      <c r="K43" s="135">
        <v>344.53899999999999</v>
      </c>
      <c r="L43" s="135">
        <v>375.02800000000002</v>
      </c>
      <c r="M43" s="135">
        <v>364.35500000000002</v>
      </c>
      <c r="N43" s="135">
        <v>350.471</v>
      </c>
      <c r="O43" s="135">
        <v>254.35499999999999</v>
      </c>
      <c r="P43" s="135">
        <v>334.14600000000002</v>
      </c>
      <c r="Q43" s="135">
        <v>294.97899999999998</v>
      </c>
      <c r="R43" s="135">
        <v>316.38200000000001</v>
      </c>
      <c r="S43" s="135">
        <v>342.77699999999999</v>
      </c>
      <c r="T43" s="135">
        <v>353.666</v>
      </c>
      <c r="U43" s="135">
        <v>319.892</v>
      </c>
      <c r="V43" s="135">
        <v>368.54599999999999</v>
      </c>
    </row>
    <row r="44" spans="1:22">
      <c r="A44" s="134"/>
      <c r="B44" s="130" t="s">
        <v>12</v>
      </c>
      <c r="C44" s="127"/>
      <c r="D44" s="135">
        <f>D45-D36-D37-D38-D39-D40-D41-D42-D43</f>
        <v>1238.7050000000002</v>
      </c>
      <c r="E44" s="135">
        <f t="shared" ref="E44:V44" si="3">E45-E36-E37-E38-E39-E40-E41-E42-E43</f>
        <v>1590.5710000000001</v>
      </c>
      <c r="F44" s="135">
        <f t="shared" si="3"/>
        <v>1544.37</v>
      </c>
      <c r="G44" s="135">
        <f t="shared" si="3"/>
        <v>1583.9180000000006</v>
      </c>
      <c r="H44" s="135">
        <f t="shared" si="3"/>
        <v>1709.3440000000001</v>
      </c>
      <c r="I44" s="135">
        <f t="shared" si="3"/>
        <v>1644.0320000000002</v>
      </c>
      <c r="J44" s="135">
        <f t="shared" si="3"/>
        <v>1650.1929999999998</v>
      </c>
      <c r="K44" s="135">
        <f t="shared" si="3"/>
        <v>1661.4000000000008</v>
      </c>
      <c r="L44" s="135">
        <f t="shared" si="3"/>
        <v>1640.915</v>
      </c>
      <c r="M44" s="135">
        <f t="shared" si="3"/>
        <v>1591.1229999999996</v>
      </c>
      <c r="N44" s="135">
        <f t="shared" si="3"/>
        <v>1281.8659999999995</v>
      </c>
      <c r="O44" s="135">
        <f t="shared" si="3"/>
        <v>1491.1779999999992</v>
      </c>
      <c r="P44" s="135">
        <f t="shared" si="3"/>
        <v>1533.1429999999991</v>
      </c>
      <c r="Q44" s="135">
        <f t="shared" si="3"/>
        <v>1450.0130000000004</v>
      </c>
      <c r="R44" s="135">
        <f t="shared" si="3"/>
        <v>1717.6360000000009</v>
      </c>
      <c r="S44" s="135">
        <f t="shared" si="3"/>
        <v>2069.434999999999</v>
      </c>
      <c r="T44" s="135">
        <f t="shared" si="3"/>
        <v>1564.5109999999993</v>
      </c>
      <c r="U44" s="135">
        <f t="shared" si="3"/>
        <v>1509.2279999999998</v>
      </c>
      <c r="V44" s="135">
        <f t="shared" si="3"/>
        <v>1497.3279999999995</v>
      </c>
    </row>
    <row r="45" spans="1:22">
      <c r="A45" s="134"/>
      <c r="B45" s="131" t="s">
        <v>29</v>
      </c>
      <c r="C45" s="131"/>
      <c r="D45" s="157">
        <v>4156.49</v>
      </c>
      <c r="E45" s="157">
        <v>4855.2560000000003</v>
      </c>
      <c r="F45" s="157">
        <v>4709.616</v>
      </c>
      <c r="G45" s="157">
        <v>4563.2240000000002</v>
      </c>
      <c r="H45" s="157">
        <v>5105.6790000000001</v>
      </c>
      <c r="I45" s="157">
        <v>4969.7539999999999</v>
      </c>
      <c r="J45" s="157">
        <v>5070.9210000000003</v>
      </c>
      <c r="K45" s="157">
        <v>5383.067</v>
      </c>
      <c r="L45" s="157">
        <v>5452.0649999999996</v>
      </c>
      <c r="M45" s="157">
        <v>5489.4279999999999</v>
      </c>
      <c r="N45" s="157">
        <v>4817.7809999999999</v>
      </c>
      <c r="O45" s="157">
        <v>5475.0249999999996</v>
      </c>
      <c r="P45" s="157">
        <v>6408.6729999999998</v>
      </c>
      <c r="Q45" s="157">
        <v>5912.46</v>
      </c>
      <c r="R45" s="157">
        <v>6883.8429999999998</v>
      </c>
      <c r="S45" s="157">
        <v>8256.5010000000002</v>
      </c>
      <c r="T45" s="157">
        <v>7156.0379999999996</v>
      </c>
      <c r="U45" s="157">
        <v>7526.47</v>
      </c>
      <c r="V45" s="157">
        <v>8383.0849999999991</v>
      </c>
    </row>
    <row r="46" spans="1:22">
      <c r="A46" s="134"/>
      <c r="B46" s="132" t="s">
        <v>223</v>
      </c>
      <c r="C46" s="133" t="s">
        <v>215</v>
      </c>
      <c r="D46" s="158">
        <v>486.8639</v>
      </c>
      <c r="E46" s="158">
        <v>504.17409999999995</v>
      </c>
      <c r="F46" s="158">
        <v>554.63139999999999</v>
      </c>
      <c r="G46" s="158">
        <v>576.46069999999997</v>
      </c>
      <c r="H46" s="158">
        <v>660.82369999999992</v>
      </c>
      <c r="I46" s="158">
        <v>653.38599999999997</v>
      </c>
      <c r="J46" s="158">
        <v>659.04349999999999</v>
      </c>
      <c r="K46" s="158">
        <v>707.77919999999995</v>
      </c>
      <c r="L46" s="158">
        <v>695.21130000000005</v>
      </c>
      <c r="M46" s="158">
        <v>690.51390000000004</v>
      </c>
      <c r="N46" s="158">
        <v>662.70339999999999</v>
      </c>
      <c r="O46" s="158">
        <v>671.2518</v>
      </c>
      <c r="P46" s="158">
        <v>690.31130000000007</v>
      </c>
      <c r="Q46" s="158">
        <v>681.74830000000009</v>
      </c>
      <c r="R46" s="158">
        <v>678.43340000000001</v>
      </c>
      <c r="S46" s="158">
        <v>740.21159999999998</v>
      </c>
      <c r="T46" s="158">
        <v>744.9067</v>
      </c>
      <c r="U46" s="158">
        <v>762.25959999999998</v>
      </c>
      <c r="V46" s="158">
        <v>810.35390000000007</v>
      </c>
    </row>
    <row r="47" spans="1:22" s="136" customFormat="1">
      <c r="A47" s="105" t="s">
        <v>79</v>
      </c>
      <c r="B47" s="127"/>
      <c r="C47" s="32"/>
      <c r="D47" s="135"/>
      <c r="E47" s="135"/>
      <c r="F47" s="135"/>
      <c r="G47" s="135"/>
      <c r="H47" s="135"/>
      <c r="I47" s="135"/>
      <c r="J47" s="135"/>
      <c r="K47" s="135"/>
      <c r="L47" s="135"/>
      <c r="M47" s="135"/>
    </row>
    <row r="48" spans="1:22">
      <c r="A48" s="134"/>
      <c r="B48" s="127" t="s">
        <v>5</v>
      </c>
      <c r="C48" s="32"/>
      <c r="D48" s="135">
        <v>728.18200000000002</v>
      </c>
      <c r="E48" s="135">
        <v>793.31</v>
      </c>
      <c r="F48" s="135">
        <v>737.71199999999999</v>
      </c>
      <c r="G48" s="135">
        <v>766.78700000000003</v>
      </c>
      <c r="H48" s="135">
        <v>767.423</v>
      </c>
      <c r="I48" s="135">
        <v>805.46900000000005</v>
      </c>
      <c r="J48" s="135">
        <v>822.29100000000005</v>
      </c>
      <c r="K48" s="135">
        <v>966.40300000000002</v>
      </c>
      <c r="L48" s="135">
        <v>931.20600000000002</v>
      </c>
      <c r="M48" s="135">
        <v>1080.17</v>
      </c>
      <c r="N48" s="135">
        <v>1105.921</v>
      </c>
      <c r="O48" s="135">
        <v>1252.3900000000001</v>
      </c>
      <c r="P48" s="135">
        <v>1432.643</v>
      </c>
      <c r="Q48" s="135">
        <v>1220.8420000000001</v>
      </c>
      <c r="R48" s="135">
        <v>1120.7059999999999</v>
      </c>
      <c r="S48" s="135">
        <v>1055.0360000000001</v>
      </c>
      <c r="T48" s="135">
        <v>941.31299999999999</v>
      </c>
      <c r="U48" s="135">
        <v>845.30700000000002</v>
      </c>
      <c r="V48" s="135">
        <v>946.13599999999997</v>
      </c>
    </row>
    <row r="49" spans="1:22">
      <c r="A49" s="134"/>
      <c r="B49" s="127" t="s">
        <v>216</v>
      </c>
      <c r="C49" s="32"/>
      <c r="D49" s="135">
        <v>82.09</v>
      </c>
      <c r="E49" s="135">
        <v>67.385999999999996</v>
      </c>
      <c r="F49" s="135">
        <v>120.196</v>
      </c>
      <c r="G49" s="135">
        <v>205.977</v>
      </c>
      <c r="H49" s="135">
        <v>271.18099999999998</v>
      </c>
      <c r="I49" s="135">
        <v>312.536</v>
      </c>
      <c r="J49" s="135">
        <v>391.46699999999998</v>
      </c>
      <c r="K49" s="135">
        <v>544.26499999999999</v>
      </c>
      <c r="L49" s="135">
        <v>507.55</v>
      </c>
      <c r="M49" s="135">
        <v>515.86599999999999</v>
      </c>
      <c r="N49" s="135">
        <v>519.45899999999995</v>
      </c>
      <c r="O49" s="135">
        <v>613.78599999999994</v>
      </c>
      <c r="P49" s="135">
        <v>654.11599999999999</v>
      </c>
      <c r="Q49" s="135">
        <v>739.54100000000005</v>
      </c>
      <c r="R49" s="135">
        <v>774.98500000000001</v>
      </c>
      <c r="S49" s="135">
        <v>814.08399999999995</v>
      </c>
      <c r="T49" s="135">
        <v>740.44799999999998</v>
      </c>
      <c r="U49" s="135">
        <v>701.41399999999999</v>
      </c>
      <c r="V49" s="135">
        <v>789.01700000000005</v>
      </c>
    </row>
    <row r="50" spans="1:22">
      <c r="A50" s="134"/>
      <c r="B50" s="127" t="s">
        <v>3</v>
      </c>
      <c r="C50" s="32"/>
      <c r="D50" s="135">
        <v>96.382999999999996</v>
      </c>
      <c r="E50" s="135">
        <v>99.394999999999996</v>
      </c>
      <c r="F50" s="135">
        <v>141.566</v>
      </c>
      <c r="G50" s="135">
        <v>164.79400000000001</v>
      </c>
      <c r="H50" s="135">
        <v>157.001</v>
      </c>
      <c r="I50" s="135">
        <v>191.02199999999999</v>
      </c>
      <c r="J50" s="135">
        <v>226.898</v>
      </c>
      <c r="K50" s="135">
        <v>263.74200000000002</v>
      </c>
      <c r="L50" s="135">
        <v>305.077</v>
      </c>
      <c r="M50" s="135">
        <v>336.58199999999999</v>
      </c>
      <c r="N50" s="135">
        <v>286.822</v>
      </c>
      <c r="O50" s="135">
        <v>319.89299999999997</v>
      </c>
      <c r="P50" s="135">
        <v>365.37599999999998</v>
      </c>
      <c r="Q50" s="135">
        <v>398.28500000000003</v>
      </c>
      <c r="R50" s="135">
        <v>377.87200000000001</v>
      </c>
      <c r="S50" s="135">
        <v>522.24</v>
      </c>
      <c r="T50" s="135">
        <v>526.745</v>
      </c>
      <c r="U50" s="135">
        <v>493.07499999999999</v>
      </c>
      <c r="V50" s="135">
        <v>627.42700000000002</v>
      </c>
    </row>
    <row r="51" spans="1:22">
      <c r="A51" s="134"/>
      <c r="B51" s="127" t="s">
        <v>10</v>
      </c>
      <c r="C51" s="32"/>
      <c r="D51" s="135">
        <v>31.853999999999999</v>
      </c>
      <c r="E51" s="135">
        <v>58.091999999999999</v>
      </c>
      <c r="F51" s="135">
        <v>93.516000000000005</v>
      </c>
      <c r="G51" s="135">
        <v>138.619</v>
      </c>
      <c r="H51" s="135">
        <v>162.99700000000001</v>
      </c>
      <c r="I51" s="135">
        <v>165.28700000000001</v>
      </c>
      <c r="J51" s="135">
        <v>168.04400000000001</v>
      </c>
      <c r="K51" s="135">
        <v>189.44900000000001</v>
      </c>
      <c r="L51" s="135">
        <v>170.88300000000001</v>
      </c>
      <c r="M51" s="135">
        <v>210.202</v>
      </c>
      <c r="N51" s="135">
        <v>160.352</v>
      </c>
      <c r="O51" s="135">
        <v>223.017</v>
      </c>
      <c r="P51" s="135">
        <v>283.60899999999998</v>
      </c>
      <c r="Q51" s="135">
        <v>281.13600000000002</v>
      </c>
      <c r="R51" s="135">
        <v>413.65199999999999</v>
      </c>
      <c r="S51" s="135">
        <v>523.11900000000003</v>
      </c>
      <c r="T51" s="135">
        <v>463.41699999999997</v>
      </c>
      <c r="U51" s="135">
        <v>489.39499999999998</v>
      </c>
      <c r="V51" s="135">
        <v>518.67700000000002</v>
      </c>
    </row>
    <row r="52" spans="1:22">
      <c r="A52" s="134"/>
      <c r="B52" s="127" t="s">
        <v>2</v>
      </c>
      <c r="C52" s="32"/>
      <c r="D52" s="135">
        <v>322.798</v>
      </c>
      <c r="E52" s="135">
        <v>371.363</v>
      </c>
      <c r="F52" s="135">
        <v>335.53899999999999</v>
      </c>
      <c r="G52" s="135">
        <v>324.69799999999998</v>
      </c>
      <c r="H52" s="135">
        <v>328.846</v>
      </c>
      <c r="I52" s="135">
        <v>340.20600000000002</v>
      </c>
      <c r="J52" s="135">
        <v>393.892</v>
      </c>
      <c r="K52" s="135">
        <v>375.60399999999998</v>
      </c>
      <c r="L52" s="135">
        <v>310.904</v>
      </c>
      <c r="M52" s="135">
        <v>341.32299999999998</v>
      </c>
      <c r="N52" s="135">
        <v>281.44799999999998</v>
      </c>
      <c r="O52" s="135">
        <v>334.28500000000003</v>
      </c>
      <c r="P52" s="135">
        <v>349.084</v>
      </c>
      <c r="Q52" s="135">
        <v>394.60199999999998</v>
      </c>
      <c r="R52" s="135">
        <v>380.68900000000002</v>
      </c>
      <c r="S52" s="135">
        <v>396.42</v>
      </c>
      <c r="T52" s="135">
        <v>421.37599999999998</v>
      </c>
      <c r="U52" s="135">
        <v>503.90499999999997</v>
      </c>
      <c r="V52" s="135">
        <v>478.84699999999998</v>
      </c>
    </row>
    <row r="53" spans="1:22">
      <c r="A53" s="134"/>
      <c r="B53" s="127" t="s">
        <v>11</v>
      </c>
      <c r="C53" s="32"/>
      <c r="D53" s="135">
        <v>11.425000000000001</v>
      </c>
      <c r="E53" s="135">
        <v>14.445</v>
      </c>
      <c r="F53" s="135">
        <v>15.792999999999999</v>
      </c>
      <c r="G53" s="135">
        <v>14.381</v>
      </c>
      <c r="H53" s="135">
        <v>25.745000000000001</v>
      </c>
      <c r="I53" s="135">
        <v>27.914999999999999</v>
      </c>
      <c r="J53" s="135">
        <v>28.138999999999999</v>
      </c>
      <c r="K53" s="135">
        <v>31.558</v>
      </c>
      <c r="L53" s="135">
        <v>33.570999999999998</v>
      </c>
      <c r="M53" s="135">
        <v>41.966000000000001</v>
      </c>
      <c r="N53" s="135">
        <v>45.826000000000001</v>
      </c>
      <c r="O53" s="135">
        <v>43.222000000000001</v>
      </c>
      <c r="P53" s="135">
        <v>60.146000000000001</v>
      </c>
      <c r="Q53" s="135">
        <v>64.108999999999995</v>
      </c>
      <c r="R53" s="135">
        <v>103.43300000000001</v>
      </c>
      <c r="S53" s="135">
        <v>148.98500000000001</v>
      </c>
      <c r="T53" s="135">
        <v>126.291</v>
      </c>
      <c r="U53" s="135">
        <v>139.328</v>
      </c>
      <c r="V53" s="135">
        <v>240.21799999999999</v>
      </c>
    </row>
    <row r="54" spans="1:22">
      <c r="A54" s="134"/>
      <c r="B54" s="127" t="s">
        <v>20</v>
      </c>
      <c r="C54" s="32"/>
      <c r="D54" s="135">
        <v>83.123999999999995</v>
      </c>
      <c r="E54" s="135">
        <v>65.155000000000001</v>
      </c>
      <c r="F54" s="135">
        <v>70.718000000000004</v>
      </c>
      <c r="G54" s="135">
        <v>87.314999999999998</v>
      </c>
      <c r="H54" s="135">
        <v>98.858000000000004</v>
      </c>
      <c r="I54" s="135">
        <v>109.122</v>
      </c>
      <c r="J54" s="135">
        <v>132.03800000000001</v>
      </c>
      <c r="K54" s="135">
        <v>122.44499999999999</v>
      </c>
      <c r="L54" s="135">
        <v>131.37200000000001</v>
      </c>
      <c r="M54" s="135">
        <v>171.321</v>
      </c>
      <c r="N54" s="135">
        <v>135.65100000000001</v>
      </c>
      <c r="O54" s="135">
        <v>135.17599999999999</v>
      </c>
      <c r="P54" s="135">
        <v>164.33600000000001</v>
      </c>
      <c r="Q54" s="135">
        <v>170.608</v>
      </c>
      <c r="R54" s="135">
        <v>146.572</v>
      </c>
      <c r="S54" s="135">
        <v>176.34</v>
      </c>
      <c r="T54" s="135">
        <v>144.80799999999999</v>
      </c>
      <c r="U54" s="135">
        <v>102.408</v>
      </c>
      <c r="V54" s="135">
        <v>135.08600000000001</v>
      </c>
    </row>
    <row r="55" spans="1:22">
      <c r="A55" s="134"/>
      <c r="B55" s="127" t="s">
        <v>17</v>
      </c>
      <c r="C55" s="32"/>
      <c r="D55" s="135">
        <v>88.289000000000001</v>
      </c>
      <c r="E55" s="135">
        <v>85.995999999999995</v>
      </c>
      <c r="F55" s="135">
        <v>91.981999999999999</v>
      </c>
      <c r="G55" s="135">
        <v>147.566</v>
      </c>
      <c r="H55" s="135">
        <v>157.42500000000001</v>
      </c>
      <c r="I55" s="135">
        <v>135.67500000000001</v>
      </c>
      <c r="J55" s="135">
        <v>133.81899999999999</v>
      </c>
      <c r="K55" s="135">
        <v>121.339</v>
      </c>
      <c r="L55" s="135">
        <v>103.151</v>
      </c>
      <c r="M55" s="135">
        <v>117.908</v>
      </c>
      <c r="N55" s="135">
        <v>89.308000000000007</v>
      </c>
      <c r="O55" s="135">
        <v>93.570999999999998</v>
      </c>
      <c r="P55" s="135">
        <v>109.881</v>
      </c>
      <c r="Q55" s="135">
        <v>125.569</v>
      </c>
      <c r="R55" s="135">
        <v>135.958</v>
      </c>
      <c r="S55" s="135">
        <v>136.73099999999999</v>
      </c>
      <c r="T55" s="135">
        <v>132.595</v>
      </c>
      <c r="U55" s="135">
        <v>110.99</v>
      </c>
      <c r="V55" s="135">
        <v>130.876</v>
      </c>
    </row>
    <row r="56" spans="1:22">
      <c r="A56" s="34"/>
      <c r="B56" s="130" t="s">
        <v>12</v>
      </c>
      <c r="C56" s="127"/>
      <c r="D56" s="135">
        <f>D57-D48-D49-D50-D51-D52-D53-D54-D55</f>
        <v>314.37399999999991</v>
      </c>
      <c r="E56" s="135">
        <f t="shared" ref="E56:V56" si="4">E57-E48-E49-E50-E51-E52-E53-E54-E55</f>
        <v>362.17500000000018</v>
      </c>
      <c r="F56" s="135">
        <f t="shared" si="4"/>
        <v>391.1400000000001</v>
      </c>
      <c r="G56" s="135">
        <f t="shared" si="4"/>
        <v>390.66300000000001</v>
      </c>
      <c r="H56" s="135">
        <f t="shared" si="4"/>
        <v>431.60999999999962</v>
      </c>
      <c r="I56" s="135">
        <f t="shared" si="4"/>
        <v>529.16699999999992</v>
      </c>
      <c r="J56" s="135">
        <f t="shared" si="4"/>
        <v>510.65099999999973</v>
      </c>
      <c r="K56" s="135">
        <f t="shared" si="4"/>
        <v>557.14099999999985</v>
      </c>
      <c r="L56" s="135">
        <f t="shared" si="4"/>
        <v>569.95099999999991</v>
      </c>
      <c r="M56" s="135">
        <f t="shared" si="4"/>
        <v>586.36800000000017</v>
      </c>
      <c r="N56" s="135">
        <f t="shared" si="4"/>
        <v>609.97000000000025</v>
      </c>
      <c r="O56" s="135">
        <f t="shared" si="4"/>
        <v>594.67699999999934</v>
      </c>
      <c r="P56" s="135">
        <f t="shared" si="4"/>
        <v>651.30000000000007</v>
      </c>
      <c r="Q56" s="135">
        <f t="shared" si="4"/>
        <v>762.67299999999955</v>
      </c>
      <c r="R56" s="135">
        <f t="shared" si="4"/>
        <v>774.14899999999921</v>
      </c>
      <c r="S56" s="135">
        <f t="shared" si="4"/>
        <v>778.15800000000024</v>
      </c>
      <c r="T56" s="135">
        <f t="shared" si="4"/>
        <v>779.90600000000063</v>
      </c>
      <c r="U56" s="135">
        <f t="shared" si="4"/>
        <v>753.48500000000047</v>
      </c>
      <c r="V56" s="135">
        <f t="shared" si="4"/>
        <v>862.47599999999966</v>
      </c>
    </row>
    <row r="57" spans="1:22">
      <c r="A57" s="34"/>
      <c r="B57" s="131" t="s">
        <v>29</v>
      </c>
      <c r="C57" s="131"/>
      <c r="D57" s="157">
        <v>1758.519</v>
      </c>
      <c r="E57" s="157">
        <v>1917.317</v>
      </c>
      <c r="F57" s="157">
        <v>1998.162</v>
      </c>
      <c r="G57" s="157">
        <v>2240.8000000000002</v>
      </c>
      <c r="H57" s="157">
        <v>2401.0859999999998</v>
      </c>
      <c r="I57" s="157">
        <v>2616.3989999999999</v>
      </c>
      <c r="J57" s="157">
        <v>2807.239</v>
      </c>
      <c r="K57" s="157">
        <v>3171.9459999999999</v>
      </c>
      <c r="L57" s="157">
        <v>3063.665</v>
      </c>
      <c r="M57" s="157">
        <v>3401.7060000000001</v>
      </c>
      <c r="N57" s="157">
        <v>3234.7570000000001</v>
      </c>
      <c r="O57" s="157">
        <v>3610.0169999999998</v>
      </c>
      <c r="P57" s="157">
        <v>4070.491</v>
      </c>
      <c r="Q57" s="157">
        <v>4157.3649999999998</v>
      </c>
      <c r="R57" s="157">
        <v>4228.0159999999996</v>
      </c>
      <c r="S57" s="157">
        <v>4551.1130000000003</v>
      </c>
      <c r="T57" s="157">
        <v>4276.8990000000003</v>
      </c>
      <c r="U57" s="157">
        <v>4139.3069999999998</v>
      </c>
      <c r="V57" s="157">
        <v>4728.76</v>
      </c>
    </row>
    <row r="58" spans="1:22">
      <c r="A58" s="34"/>
      <c r="B58" s="132" t="s">
        <v>223</v>
      </c>
      <c r="C58" s="133" t="s">
        <v>215</v>
      </c>
      <c r="D58" s="158">
        <v>401.7088</v>
      </c>
      <c r="E58" s="158">
        <v>418.06229999999999</v>
      </c>
      <c r="F58" s="158">
        <v>415.26229999999998</v>
      </c>
      <c r="G58" s="158">
        <v>485.32079999999996</v>
      </c>
      <c r="H58" s="158">
        <v>559.12440000000004</v>
      </c>
      <c r="I58" s="158">
        <v>579.75850000000003</v>
      </c>
      <c r="J58" s="158">
        <v>602.89139999999998</v>
      </c>
      <c r="K58" s="158">
        <v>640.31610000000001</v>
      </c>
      <c r="L58" s="158">
        <v>588.96809999999994</v>
      </c>
      <c r="M58" s="158">
        <v>588.50900000000001</v>
      </c>
      <c r="N58" s="158">
        <v>607.97349999999994</v>
      </c>
      <c r="O58" s="158">
        <v>659.6807</v>
      </c>
      <c r="P58" s="158">
        <v>638.87169999999992</v>
      </c>
      <c r="Q58" s="158">
        <v>592.55999999999995</v>
      </c>
      <c r="R58" s="158">
        <v>591.30630000000008</v>
      </c>
      <c r="S58" s="158">
        <v>603.68780000000004</v>
      </c>
      <c r="T58" s="158">
        <v>603.26340000000005</v>
      </c>
      <c r="U58" s="158">
        <v>604.55499999999995</v>
      </c>
      <c r="V58" s="158">
        <v>643.69749999999999</v>
      </c>
    </row>
    <row r="59" spans="1:22">
      <c r="A59" s="99"/>
      <c r="B59" s="99"/>
      <c r="C59" s="99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</row>
    <row r="60" spans="1:22">
      <c r="A60" s="127" t="s">
        <v>337</v>
      </c>
      <c r="B60" s="127"/>
      <c r="C60" s="127"/>
      <c r="D60" s="7"/>
      <c r="E60" s="7"/>
      <c r="F60" s="7"/>
      <c r="G60" s="7"/>
      <c r="H60" s="7"/>
      <c r="I60" s="7"/>
      <c r="J60" s="7"/>
      <c r="K60" s="7"/>
      <c r="L60" s="7"/>
      <c r="M60" s="7"/>
    </row>
    <row r="61" spans="1:22">
      <c r="A61" s="127" t="s">
        <v>336</v>
      </c>
      <c r="B61" s="127"/>
      <c r="C61" s="127"/>
      <c r="D61" s="7"/>
      <c r="E61" s="7"/>
      <c r="F61" s="7"/>
      <c r="G61" s="7"/>
      <c r="H61" s="7"/>
      <c r="I61" s="7"/>
      <c r="J61" s="7"/>
      <c r="K61" s="7"/>
      <c r="L61" s="7"/>
      <c r="M61" s="7"/>
    </row>
    <row r="62" spans="1:22">
      <c r="A62" s="127" t="s">
        <v>339</v>
      </c>
      <c r="B62" s="127"/>
      <c r="C62" s="127"/>
      <c r="D62" s="7"/>
      <c r="E62" s="7"/>
      <c r="F62" s="7"/>
      <c r="G62" s="7"/>
      <c r="H62" s="7"/>
      <c r="I62" s="7"/>
      <c r="J62" s="7"/>
      <c r="K62" s="7"/>
      <c r="L62" s="7"/>
      <c r="M62" s="7"/>
    </row>
    <row r="63" spans="1:22">
      <c r="A63" s="127" t="s">
        <v>338</v>
      </c>
      <c r="B63" s="127"/>
      <c r="C63" s="127"/>
      <c r="D63" s="7"/>
      <c r="E63" s="7"/>
      <c r="F63" s="7"/>
      <c r="G63" s="7"/>
      <c r="H63" s="7"/>
      <c r="I63" s="7"/>
      <c r="J63" s="7"/>
      <c r="K63" s="7"/>
      <c r="L63" s="7"/>
      <c r="M63" s="7"/>
    </row>
    <row r="64" spans="1:22">
      <c r="A64" s="148" t="s">
        <v>225</v>
      </c>
      <c r="B64" s="34"/>
      <c r="C64" s="34"/>
    </row>
  </sheetData>
  <sortState ref="B5:U11">
    <sortCondition descending="1" ref="U5:U11"/>
  </sortState>
  <phoneticPr fontId="3" type="noConversion"/>
  <pageMargins left="0.5" right="0.5" top="0.5" bottom="0.5" header="0.5" footer="0.5"/>
  <pageSetup scale="56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V59"/>
  <sheetViews>
    <sheetView workbookViewId="0"/>
  </sheetViews>
  <sheetFormatPr baseColWidth="10" defaultColWidth="8.83203125" defaultRowHeight="13"/>
  <cols>
    <col min="1" max="1" width="2.6640625" customWidth="1"/>
    <col min="2" max="2" width="12.6640625" customWidth="1"/>
    <col min="3" max="3" width="7.6640625" customWidth="1"/>
    <col min="4" max="20" width="11.6640625" customWidth="1"/>
    <col min="22" max="22" width="11.6640625" customWidth="1"/>
  </cols>
  <sheetData>
    <row r="1" spans="1:22">
      <c r="A1" s="47" t="s">
        <v>60</v>
      </c>
      <c r="B1" s="3"/>
    </row>
    <row r="2" spans="1:22">
      <c r="A2" s="23"/>
      <c r="B2" s="98" t="s">
        <v>227</v>
      </c>
      <c r="C2" s="88" t="s">
        <v>224</v>
      </c>
      <c r="D2" s="10" t="s">
        <v>30</v>
      </c>
      <c r="E2" s="10" t="s">
        <v>31</v>
      </c>
      <c r="F2" s="10" t="s">
        <v>32</v>
      </c>
      <c r="G2" s="10" t="s">
        <v>33</v>
      </c>
      <c r="H2" s="10" t="s">
        <v>34</v>
      </c>
      <c r="I2" s="10" t="s">
        <v>35</v>
      </c>
      <c r="J2" s="10" t="s">
        <v>36</v>
      </c>
      <c r="K2" s="10" t="s">
        <v>37</v>
      </c>
      <c r="L2" s="10" t="s">
        <v>38</v>
      </c>
      <c r="M2" s="10" t="s">
        <v>39</v>
      </c>
      <c r="N2" s="10" t="s">
        <v>191</v>
      </c>
      <c r="O2" s="10" t="s">
        <v>326</v>
      </c>
      <c r="P2" s="10" t="s">
        <v>335</v>
      </c>
      <c r="Q2" s="10" t="s">
        <v>370</v>
      </c>
      <c r="R2" s="10" t="s">
        <v>383</v>
      </c>
      <c r="S2" s="10" t="s">
        <v>419</v>
      </c>
      <c r="T2" s="10" t="s">
        <v>480</v>
      </c>
      <c r="U2" s="10" t="s">
        <v>481</v>
      </c>
      <c r="V2" s="10" t="s">
        <v>532</v>
      </c>
    </row>
    <row r="3" spans="1:22">
      <c r="A3" s="24"/>
      <c r="B3" s="7"/>
      <c r="C3" s="8"/>
      <c r="D3" s="9"/>
      <c r="E3" s="9"/>
      <c r="F3" s="9"/>
      <c r="G3" s="9"/>
      <c r="H3" s="9"/>
      <c r="J3" s="6"/>
      <c r="L3" s="6" t="s">
        <v>40</v>
      </c>
      <c r="M3" s="9"/>
    </row>
    <row r="4" spans="1:22">
      <c r="A4" s="25" t="s">
        <v>69</v>
      </c>
      <c r="B4" s="8"/>
      <c r="C4" s="8"/>
      <c r="D4" s="9"/>
      <c r="E4" s="9"/>
      <c r="F4" s="9"/>
      <c r="G4" s="9"/>
      <c r="H4" s="9"/>
      <c r="I4" s="6"/>
      <c r="J4" s="9"/>
      <c r="K4" s="9"/>
      <c r="L4" s="9"/>
      <c r="M4" s="9"/>
    </row>
    <row r="5" spans="1:22">
      <c r="A5" s="24"/>
      <c r="B5" s="8" t="s">
        <v>9</v>
      </c>
      <c r="C5" s="8"/>
      <c r="D5" s="135">
        <v>1606.6849999999999</v>
      </c>
      <c r="E5" s="135">
        <v>1696.136</v>
      </c>
      <c r="F5" s="135">
        <v>1924.5219999999999</v>
      </c>
      <c r="G5" s="135">
        <v>1929.74</v>
      </c>
      <c r="H5" s="135">
        <v>2283.7620000000002</v>
      </c>
      <c r="I5" s="135">
        <v>2605.5940000000001</v>
      </c>
      <c r="J5" s="135">
        <v>2806.63</v>
      </c>
      <c r="K5" s="135">
        <v>3037.6990000000001</v>
      </c>
      <c r="L5" s="135">
        <v>3299.174</v>
      </c>
      <c r="M5" s="135">
        <v>3484.7809999999999</v>
      </c>
      <c r="N5" s="135">
        <v>3400.875</v>
      </c>
      <c r="O5" s="135">
        <v>4231.7129999999997</v>
      </c>
      <c r="P5" s="135">
        <v>4754.68</v>
      </c>
      <c r="Q5" s="135">
        <v>4761.6760000000004</v>
      </c>
      <c r="R5" s="135">
        <v>5330.5749999999998</v>
      </c>
      <c r="S5" s="135">
        <v>5452.3310000000001</v>
      </c>
      <c r="T5" s="135">
        <v>5650.7569999999996</v>
      </c>
      <c r="U5" s="135">
        <v>6471.4089999999997</v>
      </c>
      <c r="V5" s="135">
        <v>6312.0069999999996</v>
      </c>
    </row>
    <row r="6" spans="1:22">
      <c r="A6" s="24"/>
      <c r="B6" s="8" t="s">
        <v>2</v>
      </c>
      <c r="C6" s="8"/>
      <c r="D6" s="135">
        <v>795.56100000000004</v>
      </c>
      <c r="E6" s="135">
        <v>946.048</v>
      </c>
      <c r="F6" s="135">
        <v>1047.6489999999999</v>
      </c>
      <c r="G6" s="135">
        <v>1155.1410000000001</v>
      </c>
      <c r="H6" s="135">
        <v>1341.759</v>
      </c>
      <c r="I6" s="135">
        <v>1485.921</v>
      </c>
      <c r="J6" s="135">
        <v>1506.4659999999999</v>
      </c>
      <c r="K6" s="135">
        <v>1665.2850000000001</v>
      </c>
      <c r="L6" s="135">
        <v>1731.085</v>
      </c>
      <c r="M6" s="135">
        <v>1916.3810000000001</v>
      </c>
      <c r="N6" s="135">
        <v>1841.4949999999999</v>
      </c>
      <c r="O6" s="135">
        <v>1957.6679999999999</v>
      </c>
      <c r="P6" s="135">
        <v>2120.6080000000002</v>
      </c>
      <c r="Q6" s="135">
        <v>2140.1959999999999</v>
      </c>
      <c r="R6" s="135">
        <v>2411.5100000000002</v>
      </c>
      <c r="S6" s="135">
        <v>2425.4389999999999</v>
      </c>
      <c r="T6" s="135">
        <v>2401.8409999999999</v>
      </c>
      <c r="U6" s="135">
        <v>2570.634</v>
      </c>
      <c r="V6" s="135">
        <v>2811.4369999999999</v>
      </c>
    </row>
    <row r="7" spans="1:22">
      <c r="A7" s="24"/>
      <c r="B7" s="8" t="s">
        <v>216</v>
      </c>
      <c r="C7" s="8"/>
      <c r="D7" s="135">
        <v>109.916</v>
      </c>
      <c r="E7" s="135">
        <v>97.352000000000004</v>
      </c>
      <c r="F7" s="135">
        <v>114.571</v>
      </c>
      <c r="G7" s="135">
        <v>142.636</v>
      </c>
      <c r="H7" s="135">
        <v>171.70699999999999</v>
      </c>
      <c r="I7" s="135">
        <v>221.81800000000001</v>
      </c>
      <c r="J7" s="135">
        <v>253.09899999999999</v>
      </c>
      <c r="K7" s="135">
        <v>327.94600000000003</v>
      </c>
      <c r="L7" s="135">
        <v>429.88799999999998</v>
      </c>
      <c r="M7" s="135">
        <v>425.72199999999998</v>
      </c>
      <c r="N7" s="135">
        <v>376.31099999999998</v>
      </c>
      <c r="O7" s="135">
        <v>493.91</v>
      </c>
      <c r="P7" s="135">
        <v>551.29300000000001</v>
      </c>
      <c r="Q7" s="135">
        <v>579.48500000000001</v>
      </c>
      <c r="R7" s="135">
        <v>565.62400000000002</v>
      </c>
      <c r="S7" s="135">
        <v>511.19299999999998</v>
      </c>
      <c r="T7" s="135">
        <v>573.80999999999995</v>
      </c>
      <c r="U7" s="135">
        <v>665.51499999999999</v>
      </c>
      <c r="V7" s="135">
        <v>736.71299999999997</v>
      </c>
    </row>
    <row r="8" spans="1:22">
      <c r="A8" s="24"/>
      <c r="B8" s="8" t="s">
        <v>14</v>
      </c>
      <c r="C8" s="8"/>
      <c r="D8" s="135">
        <v>77.412000000000006</v>
      </c>
      <c r="E8" s="135">
        <v>63.116</v>
      </c>
      <c r="F8" s="135">
        <v>86.201999999999998</v>
      </c>
      <c r="G8" s="135">
        <v>109.133</v>
      </c>
      <c r="H8" s="135">
        <v>129.94</v>
      </c>
      <c r="I8" s="135">
        <v>168.685</v>
      </c>
      <c r="J8" s="135">
        <v>221.51499999999999</v>
      </c>
      <c r="K8" s="135">
        <v>278.48</v>
      </c>
      <c r="L8" s="135">
        <v>329.49799999999999</v>
      </c>
      <c r="M8" s="135">
        <v>381.464</v>
      </c>
      <c r="N8" s="135">
        <v>382.31700000000001</v>
      </c>
      <c r="O8" s="135">
        <v>428.20299999999997</v>
      </c>
      <c r="P8" s="135">
        <v>475.89299999999997</v>
      </c>
      <c r="Q8" s="135">
        <v>517.00800000000004</v>
      </c>
      <c r="R8" s="135">
        <v>550.64800000000002</v>
      </c>
      <c r="S8" s="135">
        <v>556.28700000000003</v>
      </c>
      <c r="T8" s="135">
        <v>587.89300000000003</v>
      </c>
      <c r="U8" s="135">
        <v>577.23299999999995</v>
      </c>
      <c r="V8" s="135">
        <v>576.322</v>
      </c>
    </row>
    <row r="9" spans="1:22">
      <c r="A9" s="24"/>
      <c r="B9" s="8" t="s">
        <v>44</v>
      </c>
      <c r="C9" s="8"/>
      <c r="D9" s="135">
        <v>282.952</v>
      </c>
      <c r="E9" s="135">
        <v>254.63300000000001</v>
      </c>
      <c r="F9" s="135">
        <v>257.01600000000002</v>
      </c>
      <c r="G9" s="135">
        <v>276.44600000000003</v>
      </c>
      <c r="H9" s="135">
        <v>305.71300000000002</v>
      </c>
      <c r="I9" s="135">
        <v>325.07600000000002</v>
      </c>
      <c r="J9" s="135">
        <v>300.83300000000003</v>
      </c>
      <c r="K9" s="135">
        <v>277.64100000000002</v>
      </c>
      <c r="L9" s="135">
        <v>293.20299999999997</v>
      </c>
      <c r="M9" s="135">
        <v>302.18299999999999</v>
      </c>
      <c r="N9" s="135">
        <v>279.35500000000002</v>
      </c>
      <c r="O9" s="135">
        <v>315.09899999999999</v>
      </c>
      <c r="P9" s="135">
        <v>288.548</v>
      </c>
      <c r="Q9" s="135">
        <v>279.97199999999998</v>
      </c>
      <c r="R9" s="135">
        <v>282.54500000000002</v>
      </c>
      <c r="S9" s="135">
        <v>317.76100000000002</v>
      </c>
      <c r="T9" s="135">
        <v>340.78500000000003</v>
      </c>
      <c r="U9" s="135">
        <v>357.44</v>
      </c>
      <c r="V9" s="135">
        <v>349.64100000000002</v>
      </c>
    </row>
    <row r="10" spans="1:22">
      <c r="A10" s="24"/>
      <c r="B10" s="8" t="s">
        <v>8</v>
      </c>
      <c r="C10" s="8"/>
      <c r="D10" s="135">
        <v>46.624000000000002</v>
      </c>
      <c r="E10" s="135">
        <v>43.716000000000001</v>
      </c>
      <c r="F10" s="135">
        <v>39.183</v>
      </c>
      <c r="G10" s="135">
        <v>45.622</v>
      </c>
      <c r="H10" s="135">
        <v>54.226999999999997</v>
      </c>
      <c r="I10" s="135">
        <v>64.14</v>
      </c>
      <c r="J10" s="135">
        <v>67.049000000000007</v>
      </c>
      <c r="K10" s="135">
        <v>70.581999999999994</v>
      </c>
      <c r="L10" s="135">
        <v>88.635000000000005</v>
      </c>
      <c r="M10" s="135">
        <v>121.551</v>
      </c>
      <c r="N10" s="135">
        <v>121.93899999999999</v>
      </c>
      <c r="O10" s="135">
        <v>108.205</v>
      </c>
      <c r="P10" s="135">
        <v>148.31899999999999</v>
      </c>
      <c r="Q10" s="135">
        <v>163.10900000000001</v>
      </c>
      <c r="R10" s="135">
        <v>172.07300000000001</v>
      </c>
      <c r="S10" s="135">
        <v>181.18199999999999</v>
      </c>
      <c r="T10" s="135">
        <v>192.07400000000001</v>
      </c>
      <c r="U10" s="135">
        <v>183.869</v>
      </c>
      <c r="V10" s="135">
        <v>198.17400000000001</v>
      </c>
    </row>
    <row r="11" spans="1:22">
      <c r="A11" s="24"/>
      <c r="B11" s="8" t="s">
        <v>43</v>
      </c>
      <c r="C11" s="8"/>
      <c r="D11" s="135">
        <v>126.536</v>
      </c>
      <c r="E11" s="135">
        <v>125.813</v>
      </c>
      <c r="F11" s="135">
        <v>126.874</v>
      </c>
      <c r="G11" s="135">
        <v>127.977</v>
      </c>
      <c r="H11" s="135">
        <v>122.21299999999999</v>
      </c>
      <c r="I11" s="135">
        <v>105.565</v>
      </c>
      <c r="J11" s="135">
        <v>85.141999999999996</v>
      </c>
      <c r="K11" s="135">
        <v>84.325999999999993</v>
      </c>
      <c r="L11" s="135">
        <v>62.97</v>
      </c>
      <c r="M11" s="135">
        <v>56.552999999999997</v>
      </c>
      <c r="N11" s="135">
        <v>70.555999999999997</v>
      </c>
      <c r="O11" s="135">
        <v>78.177999999999997</v>
      </c>
      <c r="P11" s="135">
        <v>106.947</v>
      </c>
      <c r="Q11" s="135">
        <v>130.50299999999999</v>
      </c>
      <c r="R11" s="135">
        <v>126.039</v>
      </c>
      <c r="S11" s="135">
        <v>137.846</v>
      </c>
      <c r="T11" s="135">
        <v>154.55099999999999</v>
      </c>
      <c r="U11" s="135">
        <v>166.80699999999999</v>
      </c>
      <c r="V11" s="135">
        <v>184.137</v>
      </c>
    </row>
    <row r="12" spans="1:22">
      <c r="A12" s="24"/>
      <c r="B12" s="84" t="s">
        <v>12</v>
      </c>
      <c r="C12" s="8"/>
      <c r="D12" s="135">
        <f>D13-D5-D6-D7-D8-D9-D10-D11</f>
        <v>585.90099999999984</v>
      </c>
      <c r="E12" s="135">
        <f t="shared" ref="E12:V12" si="0">E13-E5-E6-E7-E8-E9-E10-E11</f>
        <v>544.54899999999975</v>
      </c>
      <c r="F12" s="135">
        <f t="shared" si="0"/>
        <v>560.59200000000055</v>
      </c>
      <c r="G12" s="135">
        <f t="shared" si="0"/>
        <v>604.39100000000042</v>
      </c>
      <c r="H12" s="135">
        <f t="shared" si="0"/>
        <v>673.09100000000024</v>
      </c>
      <c r="I12" s="135">
        <f t="shared" si="0"/>
        <v>753.1880000000001</v>
      </c>
      <c r="J12" s="135">
        <f t="shared" si="0"/>
        <v>802.34800000000018</v>
      </c>
      <c r="K12" s="135">
        <f t="shared" si="0"/>
        <v>877.33599999999967</v>
      </c>
      <c r="L12" s="135">
        <f t="shared" si="0"/>
        <v>1021.5890000000004</v>
      </c>
      <c r="M12" s="135">
        <f t="shared" si="0"/>
        <v>1111.9359999999997</v>
      </c>
      <c r="N12" s="135">
        <f t="shared" si="0"/>
        <v>1052.357</v>
      </c>
      <c r="O12" s="135">
        <f t="shared" si="0"/>
        <v>1092.6100000000001</v>
      </c>
      <c r="P12" s="135">
        <f t="shared" si="0"/>
        <v>1220.351999999999</v>
      </c>
      <c r="Q12" s="135">
        <f t="shared" si="0"/>
        <v>1373.6479999999995</v>
      </c>
      <c r="R12" s="135">
        <f t="shared" si="0"/>
        <v>1294.4990000000007</v>
      </c>
      <c r="S12" s="135">
        <f t="shared" si="0"/>
        <v>1347.6989999999996</v>
      </c>
      <c r="T12" s="135">
        <f t="shared" si="0"/>
        <v>1388.4819999999997</v>
      </c>
      <c r="U12" s="135">
        <f t="shared" si="0"/>
        <v>1476.2980000000007</v>
      </c>
      <c r="V12" s="135">
        <f t="shared" si="0"/>
        <v>1574.548</v>
      </c>
    </row>
    <row r="13" spans="1:22">
      <c r="A13" s="24"/>
      <c r="B13" s="96" t="s">
        <v>29</v>
      </c>
      <c r="C13" s="96"/>
      <c r="D13" s="157">
        <v>3631.587</v>
      </c>
      <c r="E13" s="157">
        <v>3771.3629999999998</v>
      </c>
      <c r="F13" s="157">
        <v>4156.6090000000004</v>
      </c>
      <c r="G13" s="157">
        <v>4391.0860000000002</v>
      </c>
      <c r="H13" s="157">
        <v>5082.4120000000003</v>
      </c>
      <c r="I13" s="157">
        <v>5729.9870000000001</v>
      </c>
      <c r="J13" s="157">
        <v>6043.0820000000003</v>
      </c>
      <c r="K13" s="157">
        <v>6619.2950000000001</v>
      </c>
      <c r="L13" s="157">
        <v>7256.0420000000004</v>
      </c>
      <c r="M13" s="157">
        <v>7800.5709999999999</v>
      </c>
      <c r="N13" s="157">
        <v>7525.2049999999999</v>
      </c>
      <c r="O13" s="157">
        <v>8705.5859999999993</v>
      </c>
      <c r="P13" s="157">
        <v>9666.64</v>
      </c>
      <c r="Q13" s="157">
        <v>9945.5969999999998</v>
      </c>
      <c r="R13" s="157">
        <v>10733.513000000001</v>
      </c>
      <c r="S13" s="157">
        <v>10929.737999999999</v>
      </c>
      <c r="T13" s="157">
        <v>11290.192999999999</v>
      </c>
      <c r="U13" s="157">
        <v>12469.205</v>
      </c>
      <c r="V13" s="157">
        <v>12742.978999999999</v>
      </c>
    </row>
    <row r="14" spans="1:22">
      <c r="A14" s="24"/>
      <c r="B14" s="91" t="s">
        <v>223</v>
      </c>
      <c r="C14" s="92" t="s">
        <v>215</v>
      </c>
      <c r="D14" s="158">
        <v>4784.9170000000004</v>
      </c>
      <c r="E14" s="158">
        <v>4746.8959999999997</v>
      </c>
      <c r="F14" s="158">
        <v>5125.4189999999999</v>
      </c>
      <c r="G14" s="158">
        <v>5566.6859999999997</v>
      </c>
      <c r="H14" s="158">
        <v>5939.5730000000003</v>
      </c>
      <c r="I14" s="158">
        <v>6227.884</v>
      </c>
      <c r="J14" s="158">
        <v>6359.0959999999995</v>
      </c>
      <c r="K14" s="158">
        <v>6613.9849999999997</v>
      </c>
      <c r="L14" s="158">
        <v>7198.0079999999998</v>
      </c>
      <c r="M14" s="158">
        <v>7343.9889999999996</v>
      </c>
      <c r="N14" s="158">
        <v>7326.4</v>
      </c>
      <c r="O14" s="158">
        <v>8113.5110000000004</v>
      </c>
      <c r="P14" s="158">
        <v>8476.1290000000008</v>
      </c>
      <c r="Q14" s="158">
        <v>8690.7170000000006</v>
      </c>
      <c r="R14" s="158">
        <v>9046.7060000000001</v>
      </c>
      <c r="S14" s="158">
        <v>9633.0130000000008</v>
      </c>
      <c r="T14" s="158">
        <v>9819.84</v>
      </c>
      <c r="U14" s="158">
        <v>10676.194</v>
      </c>
      <c r="V14" s="158">
        <v>11161.663</v>
      </c>
    </row>
    <row r="15" spans="1:22">
      <c r="A15" s="95" t="s">
        <v>235</v>
      </c>
      <c r="B15" s="8"/>
      <c r="C15" s="20"/>
      <c r="D15" s="137"/>
      <c r="E15" s="137"/>
      <c r="F15" s="137"/>
      <c r="G15" s="137"/>
      <c r="H15" s="137"/>
      <c r="I15" s="138"/>
      <c r="J15" s="137"/>
      <c r="K15" s="137"/>
      <c r="L15" s="137"/>
      <c r="M15" s="137"/>
      <c r="N15" s="136"/>
      <c r="O15" s="136"/>
      <c r="P15" s="136"/>
      <c r="Q15" s="136"/>
      <c r="R15" s="136"/>
      <c r="S15" s="136"/>
      <c r="T15" s="136"/>
      <c r="U15" s="136"/>
      <c r="V15" s="136"/>
    </row>
    <row r="16" spans="1:22" ht="12.75" customHeight="1">
      <c r="A16" s="24"/>
      <c r="B16" s="8" t="s">
        <v>9</v>
      </c>
      <c r="C16" s="20"/>
      <c r="D16" s="135">
        <v>1310.625</v>
      </c>
      <c r="E16" s="135">
        <v>1407.615</v>
      </c>
      <c r="F16" s="135">
        <v>1613.8420000000001</v>
      </c>
      <c r="G16" s="135">
        <v>1617.8019999999999</v>
      </c>
      <c r="H16" s="135">
        <v>1935.1890000000001</v>
      </c>
      <c r="I16" s="135">
        <v>2184.6729999999998</v>
      </c>
      <c r="J16" s="135">
        <v>2319.1460000000002</v>
      </c>
      <c r="K16" s="135">
        <v>2576.5160000000001</v>
      </c>
      <c r="L16" s="135">
        <v>2806.962</v>
      </c>
      <c r="M16" s="135">
        <v>2948.9850000000001</v>
      </c>
      <c r="N16" s="135">
        <v>2844.4769999999999</v>
      </c>
      <c r="O16" s="135">
        <v>3620.24</v>
      </c>
      <c r="P16" s="135">
        <v>4057.9259999999999</v>
      </c>
      <c r="Q16" s="135">
        <v>4056.4969999999998</v>
      </c>
      <c r="R16" s="135">
        <v>4591.0829999999996</v>
      </c>
      <c r="S16" s="135">
        <v>4674.6239999999998</v>
      </c>
      <c r="T16" s="135">
        <v>4840.424</v>
      </c>
      <c r="U16" s="135">
        <v>5606.2219999999998</v>
      </c>
      <c r="V16" s="135">
        <v>5475.8720000000003</v>
      </c>
    </row>
    <row r="17" spans="1:22">
      <c r="A17" s="24"/>
      <c r="B17" s="8" t="s">
        <v>2</v>
      </c>
      <c r="C17" s="20"/>
      <c r="D17" s="135">
        <v>347.93299999999999</v>
      </c>
      <c r="E17" s="135">
        <v>411.08199999999999</v>
      </c>
      <c r="F17" s="135">
        <v>453.47899999999998</v>
      </c>
      <c r="G17" s="135">
        <v>515.38400000000001</v>
      </c>
      <c r="H17" s="135">
        <v>608.59199999999998</v>
      </c>
      <c r="I17" s="135">
        <v>661.1</v>
      </c>
      <c r="J17" s="135">
        <v>729.50199999999995</v>
      </c>
      <c r="K17" s="135">
        <v>840.35199999999998</v>
      </c>
      <c r="L17" s="135">
        <v>828.39499999999998</v>
      </c>
      <c r="M17" s="135">
        <v>923.04300000000001</v>
      </c>
      <c r="N17" s="135">
        <v>848.16899999999998</v>
      </c>
      <c r="O17" s="135">
        <v>997.4</v>
      </c>
      <c r="P17" s="135">
        <v>1065.6400000000001</v>
      </c>
      <c r="Q17" s="135">
        <v>1013.054</v>
      </c>
      <c r="R17" s="135">
        <v>1208.2809999999999</v>
      </c>
      <c r="S17" s="135">
        <v>1207.152</v>
      </c>
      <c r="T17" s="135">
        <v>1205.155</v>
      </c>
      <c r="U17" s="135">
        <v>1309.8409999999999</v>
      </c>
      <c r="V17" s="135">
        <v>1412.825</v>
      </c>
    </row>
    <row r="18" spans="1:22">
      <c r="A18" s="24"/>
      <c r="B18" s="8" t="s">
        <v>14</v>
      </c>
      <c r="C18" s="20"/>
      <c r="D18" s="135">
        <v>50.137</v>
      </c>
      <c r="E18" s="135">
        <v>50.061</v>
      </c>
      <c r="F18" s="135">
        <v>63.052999999999997</v>
      </c>
      <c r="G18" s="135">
        <v>78.861999999999995</v>
      </c>
      <c r="H18" s="135">
        <v>97.272999999999996</v>
      </c>
      <c r="I18" s="135">
        <v>119.246</v>
      </c>
      <c r="J18" s="135">
        <v>140.143</v>
      </c>
      <c r="K18" s="135">
        <v>157.31700000000001</v>
      </c>
      <c r="L18" s="135">
        <v>193.148</v>
      </c>
      <c r="M18" s="135">
        <v>184.37899999999999</v>
      </c>
      <c r="N18" s="135">
        <v>197.46600000000001</v>
      </c>
      <c r="O18" s="135">
        <v>238.017</v>
      </c>
      <c r="P18" s="135">
        <v>232.39400000000001</v>
      </c>
      <c r="Q18" s="135">
        <v>268.47199999999998</v>
      </c>
      <c r="R18" s="135">
        <v>326.214</v>
      </c>
      <c r="S18" s="135">
        <v>318.44099999999997</v>
      </c>
      <c r="T18" s="135">
        <v>340.90699999999998</v>
      </c>
      <c r="U18" s="135">
        <v>336.29199999999997</v>
      </c>
      <c r="V18" s="135">
        <v>329.21199999999999</v>
      </c>
    </row>
    <row r="19" spans="1:22">
      <c r="A19" s="24"/>
      <c r="B19" s="8" t="s">
        <v>216</v>
      </c>
      <c r="C19" s="20"/>
      <c r="D19" s="135">
        <v>3.645</v>
      </c>
      <c r="E19" s="135">
        <v>3.5470000000000002</v>
      </c>
      <c r="F19" s="135">
        <v>9.1560000000000006</v>
      </c>
      <c r="G19" s="135">
        <v>26.846</v>
      </c>
      <c r="H19" s="135">
        <v>29.984000000000002</v>
      </c>
      <c r="I19" s="135">
        <v>47.417999999999999</v>
      </c>
      <c r="J19" s="135">
        <v>61.865000000000002</v>
      </c>
      <c r="K19" s="135">
        <v>81.293999999999997</v>
      </c>
      <c r="L19" s="135">
        <v>107.52200000000001</v>
      </c>
      <c r="M19" s="135">
        <v>83.564999999999998</v>
      </c>
      <c r="N19" s="135">
        <v>75.459000000000003</v>
      </c>
      <c r="O19" s="135">
        <v>128.42099999999999</v>
      </c>
      <c r="P19" s="135">
        <v>113.18300000000001</v>
      </c>
      <c r="Q19" s="135">
        <v>150.18299999999999</v>
      </c>
      <c r="R19" s="135">
        <v>196.71899999999999</v>
      </c>
      <c r="S19" s="135">
        <v>140.50700000000001</v>
      </c>
      <c r="T19" s="135">
        <v>157.86799999999999</v>
      </c>
      <c r="U19" s="135">
        <v>171.89500000000001</v>
      </c>
      <c r="V19" s="135">
        <v>152.47499999999999</v>
      </c>
    </row>
    <row r="20" spans="1:22">
      <c r="A20" s="24"/>
      <c r="B20" s="8" t="s">
        <v>8</v>
      </c>
      <c r="C20" s="20"/>
      <c r="D20" s="135">
        <v>7.88</v>
      </c>
      <c r="E20" s="135">
        <v>8.8089999999999993</v>
      </c>
      <c r="F20" s="135">
        <v>8.7129999999999992</v>
      </c>
      <c r="G20" s="135">
        <v>8.7530000000000001</v>
      </c>
      <c r="H20" s="135">
        <v>10.875999999999999</v>
      </c>
      <c r="I20" s="135">
        <v>13.802</v>
      </c>
      <c r="J20" s="135">
        <v>20.945</v>
      </c>
      <c r="K20" s="135">
        <v>23.042000000000002</v>
      </c>
      <c r="L20" s="135">
        <v>31.152999999999999</v>
      </c>
      <c r="M20" s="135">
        <v>40.18</v>
      </c>
      <c r="N20" s="135">
        <v>54.444000000000003</v>
      </c>
      <c r="O20" s="135">
        <v>57.378999999999998</v>
      </c>
      <c r="P20" s="135">
        <v>78.808000000000007</v>
      </c>
      <c r="Q20" s="135">
        <v>76.433000000000007</v>
      </c>
      <c r="R20" s="135">
        <v>91.275000000000006</v>
      </c>
      <c r="S20" s="135">
        <v>94.533000000000001</v>
      </c>
      <c r="T20" s="135">
        <v>113.054</v>
      </c>
      <c r="U20" s="135">
        <v>105.066</v>
      </c>
      <c r="V20" s="135">
        <v>124.658</v>
      </c>
    </row>
    <row r="21" spans="1:22">
      <c r="A21" s="24"/>
      <c r="B21" s="8" t="s">
        <v>22</v>
      </c>
      <c r="C21" s="20"/>
      <c r="D21" s="135">
        <v>44.3</v>
      </c>
      <c r="E21" s="135">
        <v>45.113999999999997</v>
      </c>
      <c r="F21" s="135">
        <v>51.039000000000001</v>
      </c>
      <c r="G21" s="135">
        <v>48.817</v>
      </c>
      <c r="H21" s="135">
        <v>45.795999999999999</v>
      </c>
      <c r="I21" s="135">
        <v>60.164999999999999</v>
      </c>
      <c r="J21" s="135">
        <v>69.379000000000005</v>
      </c>
      <c r="K21" s="135">
        <v>61.743000000000002</v>
      </c>
      <c r="L21" s="135">
        <v>69.531000000000006</v>
      </c>
      <c r="M21" s="135">
        <v>86.632999999999996</v>
      </c>
      <c r="N21" s="135">
        <v>68.623000000000005</v>
      </c>
      <c r="O21" s="135">
        <v>73.304000000000002</v>
      </c>
      <c r="P21" s="135">
        <v>82.263999999999996</v>
      </c>
      <c r="Q21" s="135">
        <v>82.873000000000005</v>
      </c>
      <c r="R21" s="135">
        <v>94.131</v>
      </c>
      <c r="S21" s="135">
        <v>92.995999999999995</v>
      </c>
      <c r="T21" s="135">
        <v>94.635999999999996</v>
      </c>
      <c r="U21" s="135">
        <v>102.80800000000001</v>
      </c>
      <c r="V21" s="135">
        <v>95.718999999999994</v>
      </c>
    </row>
    <row r="22" spans="1:22">
      <c r="A22" s="24"/>
      <c r="B22" s="84" t="s">
        <v>12</v>
      </c>
      <c r="C22" s="8"/>
      <c r="D22" s="135">
        <f>D23-D16-D17-D18-D19-D20-D21</f>
        <v>249.51199999999994</v>
      </c>
      <c r="E22" s="135">
        <f t="shared" ref="E22:V22" si="1">E23-E16-E17-E18-E19-E20-E21</f>
        <v>221.732</v>
      </c>
      <c r="F22" s="135">
        <f t="shared" si="1"/>
        <v>243.69900000000013</v>
      </c>
      <c r="G22" s="135">
        <f t="shared" si="1"/>
        <v>249.97200000000026</v>
      </c>
      <c r="H22" s="135">
        <f t="shared" si="1"/>
        <v>253.39399999999978</v>
      </c>
      <c r="I22" s="135">
        <f t="shared" si="1"/>
        <v>259.09800000000013</v>
      </c>
      <c r="J22" s="135">
        <f t="shared" si="1"/>
        <v>222.87199999999967</v>
      </c>
      <c r="K22" s="135">
        <f t="shared" si="1"/>
        <v>231.81900000000002</v>
      </c>
      <c r="L22" s="135">
        <f t="shared" si="1"/>
        <v>233.75699999999983</v>
      </c>
      <c r="M22" s="135">
        <f t="shared" si="1"/>
        <v>229.4220000000002</v>
      </c>
      <c r="N22" s="135">
        <f t="shared" si="1"/>
        <v>239.3400000000002</v>
      </c>
      <c r="O22" s="135">
        <f t="shared" si="1"/>
        <v>249.22</v>
      </c>
      <c r="P22" s="135">
        <f t="shared" si="1"/>
        <v>269.52399999999955</v>
      </c>
      <c r="Q22" s="135">
        <f t="shared" si="1"/>
        <v>257.12200000000024</v>
      </c>
      <c r="R22" s="135">
        <f t="shared" si="1"/>
        <v>274.67800000000079</v>
      </c>
      <c r="S22" s="135">
        <f t="shared" si="1"/>
        <v>286.15599999999978</v>
      </c>
      <c r="T22" s="135">
        <f t="shared" si="1"/>
        <v>329.34400000000016</v>
      </c>
      <c r="U22" s="135">
        <f t="shared" si="1"/>
        <v>419.03800000000069</v>
      </c>
      <c r="V22" s="135">
        <f t="shared" si="1"/>
        <v>403.87199999999945</v>
      </c>
    </row>
    <row r="23" spans="1:22">
      <c r="A23" s="24"/>
      <c r="B23" s="96" t="s">
        <v>29</v>
      </c>
      <c r="C23" s="96"/>
      <c r="D23" s="157">
        <v>2014.0319999999999</v>
      </c>
      <c r="E23" s="157">
        <v>2147.96</v>
      </c>
      <c r="F23" s="157">
        <v>2442.9810000000002</v>
      </c>
      <c r="G23" s="157">
        <v>2546.4360000000001</v>
      </c>
      <c r="H23" s="157">
        <v>2981.1039999999998</v>
      </c>
      <c r="I23" s="157">
        <v>3345.502</v>
      </c>
      <c r="J23" s="157">
        <v>3563.8519999999999</v>
      </c>
      <c r="K23" s="157">
        <v>3972.0830000000001</v>
      </c>
      <c r="L23" s="157">
        <v>4270.4679999999998</v>
      </c>
      <c r="M23" s="157">
        <v>4496.2070000000003</v>
      </c>
      <c r="N23" s="157">
        <v>4327.9780000000001</v>
      </c>
      <c r="O23" s="157">
        <v>5363.9809999999998</v>
      </c>
      <c r="P23" s="157">
        <v>5899.7389999999996</v>
      </c>
      <c r="Q23" s="157">
        <v>5904.634</v>
      </c>
      <c r="R23" s="157">
        <v>6782.3810000000003</v>
      </c>
      <c r="S23" s="157">
        <v>6814.4089999999997</v>
      </c>
      <c r="T23" s="157">
        <v>7081.3879999999999</v>
      </c>
      <c r="U23" s="157">
        <v>8051.1620000000003</v>
      </c>
      <c r="V23" s="157">
        <v>7994.6329999999998</v>
      </c>
    </row>
    <row r="24" spans="1:22">
      <c r="A24" s="24"/>
      <c r="B24" s="91" t="s">
        <v>223</v>
      </c>
      <c r="C24" s="92" t="s">
        <v>215</v>
      </c>
      <c r="D24" s="158">
        <v>2990.5990000000002</v>
      </c>
      <c r="E24" s="158">
        <v>2918.66</v>
      </c>
      <c r="F24" s="158">
        <v>3152.2860000000001</v>
      </c>
      <c r="G24" s="158">
        <v>3435.7469999999998</v>
      </c>
      <c r="H24" s="158">
        <v>3603.181</v>
      </c>
      <c r="I24" s="158">
        <v>3684.5279999999998</v>
      </c>
      <c r="J24" s="158">
        <v>3883.326</v>
      </c>
      <c r="K24" s="158">
        <v>4066.2539999999999</v>
      </c>
      <c r="L24" s="158">
        <v>4539.6570000000002</v>
      </c>
      <c r="M24" s="158">
        <v>4633.1989999999996</v>
      </c>
      <c r="N24" s="158">
        <v>4705.0640000000003</v>
      </c>
      <c r="O24" s="158">
        <v>5498.643</v>
      </c>
      <c r="P24" s="158">
        <v>5664.0020000000004</v>
      </c>
      <c r="Q24" s="158">
        <v>5788.9030000000002</v>
      </c>
      <c r="R24" s="158">
        <v>6148.433</v>
      </c>
      <c r="S24" s="158">
        <v>6538.2160000000003</v>
      </c>
      <c r="T24" s="158">
        <v>6605.13</v>
      </c>
      <c r="U24" s="158">
        <v>7356.393</v>
      </c>
      <c r="V24" s="158">
        <v>7573.6409999999996</v>
      </c>
    </row>
    <row r="25" spans="1:22">
      <c r="A25" s="12" t="s">
        <v>61</v>
      </c>
      <c r="B25" s="8"/>
      <c r="C25" s="18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6"/>
      <c r="O25" s="136"/>
      <c r="P25" s="136"/>
      <c r="Q25" s="136"/>
      <c r="R25" s="136"/>
      <c r="S25" s="136"/>
      <c r="T25" s="136"/>
      <c r="U25" s="136"/>
      <c r="V25" s="136"/>
    </row>
    <row r="26" spans="1:22">
      <c r="A26" s="26"/>
      <c r="B26" s="8" t="s">
        <v>9</v>
      </c>
      <c r="C26" s="18"/>
      <c r="D26" s="135">
        <v>155.607</v>
      </c>
      <c r="E26" s="135">
        <v>149.358</v>
      </c>
      <c r="F26" s="135">
        <v>156.49299999999999</v>
      </c>
      <c r="G26" s="135">
        <v>158.767</v>
      </c>
      <c r="H26" s="135">
        <v>167.69399999999999</v>
      </c>
      <c r="I26" s="135">
        <v>188.102</v>
      </c>
      <c r="J26" s="135">
        <v>210.262</v>
      </c>
      <c r="K26" s="135">
        <v>197.94800000000001</v>
      </c>
      <c r="L26" s="135">
        <v>230.16300000000001</v>
      </c>
      <c r="M26" s="135">
        <v>274.892</v>
      </c>
      <c r="N26" s="135">
        <v>268.33300000000003</v>
      </c>
      <c r="O26" s="135">
        <v>299.56700000000001</v>
      </c>
      <c r="P26" s="135">
        <v>352.39800000000002</v>
      </c>
      <c r="Q26" s="135">
        <v>355.31900000000002</v>
      </c>
      <c r="R26" s="135">
        <v>371.48</v>
      </c>
      <c r="S26" s="135">
        <v>395.25299999999999</v>
      </c>
      <c r="T26" s="135">
        <v>424.07499999999999</v>
      </c>
      <c r="U26" s="135">
        <v>444.61399999999998</v>
      </c>
      <c r="V26" s="135">
        <v>427.81299999999999</v>
      </c>
    </row>
    <row r="27" spans="1:22">
      <c r="A27" s="26"/>
      <c r="B27" s="8" t="s">
        <v>2</v>
      </c>
      <c r="C27" s="18"/>
      <c r="D27" s="135">
        <v>53.92</v>
      </c>
      <c r="E27" s="135">
        <v>51.116</v>
      </c>
      <c r="F27" s="135">
        <v>49.710999999999999</v>
      </c>
      <c r="G27" s="135">
        <v>58.898000000000003</v>
      </c>
      <c r="H27" s="135">
        <v>73.326999999999998</v>
      </c>
      <c r="I27" s="135">
        <v>82.558999999999997</v>
      </c>
      <c r="J27" s="135">
        <v>83.75</v>
      </c>
      <c r="K27" s="135">
        <v>92.16</v>
      </c>
      <c r="L27" s="135">
        <v>110.236</v>
      </c>
      <c r="M27" s="135">
        <v>121.605</v>
      </c>
      <c r="N27" s="135">
        <v>118.509</v>
      </c>
      <c r="O27" s="135">
        <v>118.61499999999999</v>
      </c>
      <c r="P27" s="135">
        <v>130.48400000000001</v>
      </c>
      <c r="Q27" s="135">
        <v>136.46700000000001</v>
      </c>
      <c r="R27" s="135">
        <v>133.315</v>
      </c>
      <c r="S27" s="135">
        <v>134.565</v>
      </c>
      <c r="T27" s="135">
        <v>142.56800000000001</v>
      </c>
      <c r="U27" s="135">
        <v>134.74700000000001</v>
      </c>
      <c r="V27" s="135">
        <v>147.30699999999999</v>
      </c>
    </row>
    <row r="28" spans="1:22">
      <c r="A28" s="26"/>
      <c r="B28" s="8" t="s">
        <v>216</v>
      </c>
      <c r="C28" s="18"/>
      <c r="D28" s="135">
        <v>17.878</v>
      </c>
      <c r="E28" s="135">
        <v>15.208</v>
      </c>
      <c r="F28" s="135">
        <v>15.871</v>
      </c>
      <c r="G28" s="135">
        <v>16.236000000000001</v>
      </c>
      <c r="H28" s="135">
        <v>18.707000000000001</v>
      </c>
      <c r="I28" s="135">
        <v>29.856000000000002</v>
      </c>
      <c r="J28" s="135">
        <v>33.79</v>
      </c>
      <c r="K28" s="135">
        <v>48.271999999999998</v>
      </c>
      <c r="L28" s="135">
        <v>65.837000000000003</v>
      </c>
      <c r="M28" s="135">
        <v>72.352999999999994</v>
      </c>
      <c r="N28" s="135">
        <v>73.698999999999998</v>
      </c>
      <c r="O28" s="135">
        <v>66.552000000000007</v>
      </c>
      <c r="P28" s="135">
        <v>75.269000000000005</v>
      </c>
      <c r="Q28" s="135">
        <v>70.325000000000003</v>
      </c>
      <c r="R28" s="135">
        <v>58.886000000000003</v>
      </c>
      <c r="S28" s="135">
        <v>63.537999999999997</v>
      </c>
      <c r="T28" s="135">
        <v>67.867000000000004</v>
      </c>
      <c r="U28" s="135">
        <v>69.811000000000007</v>
      </c>
      <c r="V28" s="135">
        <v>78.498999999999995</v>
      </c>
    </row>
    <row r="29" spans="1:22">
      <c r="A29" s="26"/>
      <c r="B29" s="8" t="s">
        <v>8</v>
      </c>
      <c r="C29" s="18"/>
      <c r="D29" s="135">
        <v>33.857999999999997</v>
      </c>
      <c r="E29" s="135">
        <v>29.736000000000001</v>
      </c>
      <c r="F29" s="135">
        <v>24.731000000000002</v>
      </c>
      <c r="G29" s="135">
        <v>30.704000000000001</v>
      </c>
      <c r="H29" s="135">
        <v>37.325000000000003</v>
      </c>
      <c r="I29" s="135">
        <v>42.698999999999998</v>
      </c>
      <c r="J29" s="135">
        <v>37.002000000000002</v>
      </c>
      <c r="K29" s="135">
        <v>37.826999999999998</v>
      </c>
      <c r="L29" s="135">
        <v>46.389000000000003</v>
      </c>
      <c r="M29" s="135">
        <v>70.798000000000002</v>
      </c>
      <c r="N29" s="135">
        <v>54.670999999999999</v>
      </c>
      <c r="O29" s="135">
        <v>38.835999999999999</v>
      </c>
      <c r="P29" s="135">
        <v>54.426000000000002</v>
      </c>
      <c r="Q29" s="135">
        <v>69.638000000000005</v>
      </c>
      <c r="R29" s="135">
        <v>63.411999999999999</v>
      </c>
      <c r="S29" s="135">
        <v>68.183999999999997</v>
      </c>
      <c r="T29" s="135">
        <v>60.97</v>
      </c>
      <c r="U29" s="135">
        <v>59.680999999999997</v>
      </c>
      <c r="V29" s="135">
        <v>52.762999999999998</v>
      </c>
    </row>
    <row r="30" spans="1:22">
      <c r="A30" s="26"/>
      <c r="B30" s="8" t="s">
        <v>17</v>
      </c>
      <c r="C30" s="18"/>
      <c r="D30" s="135">
        <v>1.7829999999999999</v>
      </c>
      <c r="E30" s="135">
        <v>2.722</v>
      </c>
      <c r="F30" s="135">
        <v>5.8719999999999999</v>
      </c>
      <c r="G30" s="135">
        <v>9.016</v>
      </c>
      <c r="H30" s="135">
        <v>12.211</v>
      </c>
      <c r="I30" s="135">
        <v>13.629</v>
      </c>
      <c r="J30" s="135">
        <v>15.35</v>
      </c>
      <c r="K30" s="135">
        <v>20.492999999999999</v>
      </c>
      <c r="L30" s="135">
        <v>26.56</v>
      </c>
      <c r="M30" s="135">
        <v>26.731999999999999</v>
      </c>
      <c r="N30" s="135">
        <v>25.881</v>
      </c>
      <c r="O30" s="135">
        <v>24.843</v>
      </c>
      <c r="P30" s="135">
        <v>23.484000000000002</v>
      </c>
      <c r="Q30" s="135">
        <v>26.791</v>
      </c>
      <c r="R30" s="135">
        <v>22.024000000000001</v>
      </c>
      <c r="S30" s="135">
        <v>27.164000000000001</v>
      </c>
      <c r="T30" s="135">
        <v>33.134</v>
      </c>
      <c r="U30" s="135">
        <v>34.466999999999999</v>
      </c>
      <c r="V30" s="135">
        <v>39.969000000000001</v>
      </c>
    </row>
    <row r="31" spans="1:22">
      <c r="A31" s="26"/>
      <c r="B31" s="8" t="s">
        <v>14</v>
      </c>
      <c r="C31" s="18"/>
      <c r="D31" s="135">
        <v>7.4340000000000002</v>
      </c>
      <c r="E31" s="135">
        <v>5.8849999999999998</v>
      </c>
      <c r="F31" s="135">
        <v>8.4130000000000003</v>
      </c>
      <c r="G31" s="135">
        <v>9.7110000000000003</v>
      </c>
      <c r="H31" s="135">
        <v>10.484</v>
      </c>
      <c r="I31" s="135">
        <v>11.364000000000001</v>
      </c>
      <c r="J31" s="135">
        <v>11.808</v>
      </c>
      <c r="K31" s="135">
        <v>15.903</v>
      </c>
      <c r="L31" s="135">
        <v>20.225999999999999</v>
      </c>
      <c r="M31" s="135">
        <v>28.492999999999999</v>
      </c>
      <c r="N31" s="135">
        <v>23.85</v>
      </c>
      <c r="O31" s="135">
        <v>27.018000000000001</v>
      </c>
      <c r="P31" s="135">
        <v>36.409999999999997</v>
      </c>
      <c r="Q31" s="135">
        <v>40.161999999999999</v>
      </c>
      <c r="R31" s="135">
        <v>38.817999999999998</v>
      </c>
      <c r="S31" s="135">
        <v>31.54</v>
      </c>
      <c r="T31" s="135">
        <v>32.950000000000003</v>
      </c>
      <c r="U31" s="135">
        <v>35.651000000000003</v>
      </c>
      <c r="V31" s="135">
        <v>33.451000000000001</v>
      </c>
    </row>
    <row r="32" spans="1:22">
      <c r="A32" s="26"/>
      <c r="B32" s="84" t="s">
        <v>12</v>
      </c>
      <c r="C32" s="8"/>
      <c r="D32" s="135">
        <f>D33-D26-D27-D28-D29-D30-D31</f>
        <v>18.912999999999972</v>
      </c>
      <c r="E32" s="135">
        <f t="shared" ref="E32:V32" si="2">E33-E26-E27-E28-E29-E30-E31</f>
        <v>19.039000000000016</v>
      </c>
      <c r="F32" s="135">
        <f t="shared" si="2"/>
        <v>22.19799999999999</v>
      </c>
      <c r="G32" s="135">
        <f t="shared" si="2"/>
        <v>32.156000000000006</v>
      </c>
      <c r="H32" s="135">
        <f t="shared" si="2"/>
        <v>47.615000000000016</v>
      </c>
      <c r="I32" s="135">
        <f t="shared" si="2"/>
        <v>51.874000000000038</v>
      </c>
      <c r="J32" s="135">
        <f t="shared" si="2"/>
        <v>47.066999999999993</v>
      </c>
      <c r="K32" s="135">
        <f t="shared" si="2"/>
        <v>55.975999999999992</v>
      </c>
      <c r="L32" s="135">
        <f t="shared" si="2"/>
        <v>66.027999999999963</v>
      </c>
      <c r="M32" s="135">
        <f t="shared" si="2"/>
        <v>72.870000000000033</v>
      </c>
      <c r="N32" s="135">
        <f t="shared" si="2"/>
        <v>62.805</v>
      </c>
      <c r="O32" s="135">
        <f t="shared" si="2"/>
        <v>55.317999999999984</v>
      </c>
      <c r="P32" s="135">
        <f t="shared" si="2"/>
        <v>82.062999999999931</v>
      </c>
      <c r="Q32" s="135">
        <f t="shared" si="2"/>
        <v>99.307999999999936</v>
      </c>
      <c r="R32" s="135">
        <f t="shared" si="2"/>
        <v>94.915999999999983</v>
      </c>
      <c r="S32" s="135">
        <f t="shared" si="2"/>
        <v>113.10600000000002</v>
      </c>
      <c r="T32" s="135">
        <f t="shared" si="2"/>
        <v>128.65699999999998</v>
      </c>
      <c r="U32" s="135">
        <f t="shared" si="2"/>
        <v>141.46799999999996</v>
      </c>
      <c r="V32" s="135">
        <f t="shared" si="2"/>
        <v>154.91300000000001</v>
      </c>
    </row>
    <row r="33" spans="1:22">
      <c r="A33" s="26"/>
      <c r="B33" s="96" t="s">
        <v>29</v>
      </c>
      <c r="C33" s="96"/>
      <c r="D33" s="157">
        <v>289.39299999999997</v>
      </c>
      <c r="E33" s="157">
        <v>273.06400000000002</v>
      </c>
      <c r="F33" s="157">
        <v>283.28899999999999</v>
      </c>
      <c r="G33" s="157">
        <v>315.488</v>
      </c>
      <c r="H33" s="157">
        <v>367.363</v>
      </c>
      <c r="I33" s="157">
        <v>420.08300000000003</v>
      </c>
      <c r="J33" s="157">
        <v>439.029</v>
      </c>
      <c r="K33" s="157">
        <v>468.57900000000001</v>
      </c>
      <c r="L33" s="157">
        <v>565.43899999999996</v>
      </c>
      <c r="M33" s="157">
        <v>667.74300000000005</v>
      </c>
      <c r="N33" s="157">
        <v>627.74800000000005</v>
      </c>
      <c r="O33" s="157">
        <v>630.74900000000002</v>
      </c>
      <c r="P33" s="157">
        <v>754.53399999999999</v>
      </c>
      <c r="Q33" s="157">
        <v>798.01</v>
      </c>
      <c r="R33" s="157">
        <v>782.851</v>
      </c>
      <c r="S33" s="157">
        <v>833.35</v>
      </c>
      <c r="T33" s="157">
        <v>890.221</v>
      </c>
      <c r="U33" s="157">
        <v>920.43899999999996</v>
      </c>
      <c r="V33" s="157">
        <v>934.71500000000003</v>
      </c>
    </row>
    <row r="34" spans="1:22">
      <c r="A34" s="26"/>
      <c r="B34" s="91" t="s">
        <v>223</v>
      </c>
      <c r="C34" s="92" t="s">
        <v>215</v>
      </c>
      <c r="D34" s="158">
        <v>376.31479999999999</v>
      </c>
      <c r="E34" s="158">
        <v>352.19349999999997</v>
      </c>
      <c r="F34" s="158">
        <v>358.1506</v>
      </c>
      <c r="G34" s="158">
        <v>392.10169999999999</v>
      </c>
      <c r="H34" s="158">
        <v>449.15209999999996</v>
      </c>
      <c r="I34" s="158">
        <v>517.12109999999996</v>
      </c>
      <c r="J34" s="158">
        <v>519.24459999999999</v>
      </c>
      <c r="K34" s="158">
        <v>522.57389999999998</v>
      </c>
      <c r="L34" s="158">
        <v>615.8329</v>
      </c>
      <c r="M34" s="158">
        <v>673.62810000000002</v>
      </c>
      <c r="N34" s="158">
        <v>614.85090000000002</v>
      </c>
      <c r="O34" s="158">
        <v>615.26280000000008</v>
      </c>
      <c r="P34" s="158">
        <v>698.86</v>
      </c>
      <c r="Q34" s="158">
        <v>699.47190000000001</v>
      </c>
      <c r="R34" s="158">
        <v>663.90409999999997</v>
      </c>
      <c r="S34" s="158">
        <v>704.47169999999994</v>
      </c>
      <c r="T34" s="158">
        <v>767.34590000000003</v>
      </c>
      <c r="U34" s="158">
        <v>771.01119999999992</v>
      </c>
      <c r="V34" s="158">
        <v>780.41769999999997</v>
      </c>
    </row>
    <row r="35" spans="1:22">
      <c r="A35" s="12" t="s">
        <v>385</v>
      </c>
      <c r="B35" s="8"/>
      <c r="C35" s="18"/>
      <c r="D35" s="135"/>
      <c r="E35" s="135"/>
      <c r="F35" s="135"/>
      <c r="G35" s="135"/>
      <c r="H35" s="135"/>
      <c r="I35" s="135"/>
      <c r="J35" s="135"/>
      <c r="K35" s="135"/>
      <c r="L35" s="135"/>
      <c r="M35" s="135"/>
      <c r="N35" s="136"/>
      <c r="O35" s="136"/>
      <c r="P35" s="136"/>
      <c r="Q35" s="136"/>
      <c r="R35" s="136"/>
      <c r="S35" s="136"/>
      <c r="T35" s="136"/>
      <c r="U35" s="136"/>
      <c r="V35" s="136"/>
    </row>
    <row r="36" spans="1:22">
      <c r="A36" s="26"/>
      <c r="B36" s="8" t="s">
        <v>2</v>
      </c>
      <c r="C36" s="18"/>
      <c r="D36" s="135">
        <v>29.981000000000002</v>
      </c>
      <c r="E36" s="135">
        <v>35.607999999999997</v>
      </c>
      <c r="F36" s="135">
        <v>53.228000000000002</v>
      </c>
      <c r="G36" s="135">
        <v>71.995999999999995</v>
      </c>
      <c r="H36" s="135">
        <v>61.732999999999997</v>
      </c>
      <c r="I36" s="135">
        <v>68.489999999999995</v>
      </c>
      <c r="J36" s="135">
        <v>66.912000000000006</v>
      </c>
      <c r="K36" s="135">
        <v>61.853000000000002</v>
      </c>
      <c r="L36" s="135">
        <v>81.284999999999997</v>
      </c>
      <c r="M36" s="135">
        <v>106.648</v>
      </c>
      <c r="N36" s="135">
        <v>102.717</v>
      </c>
      <c r="O36" s="135">
        <v>73.408000000000001</v>
      </c>
      <c r="P36" s="135">
        <v>108.72799999999999</v>
      </c>
      <c r="Q36" s="135">
        <v>147.11199999999999</v>
      </c>
      <c r="R36" s="135">
        <v>155.99799999999999</v>
      </c>
      <c r="S36" s="135">
        <v>186.62100000000001</v>
      </c>
      <c r="T36" s="135">
        <v>172.29300000000001</v>
      </c>
      <c r="U36" s="135">
        <v>179.48</v>
      </c>
      <c r="V36" s="135">
        <v>211.191</v>
      </c>
    </row>
    <row r="37" spans="1:22" ht="12.75" customHeight="1">
      <c r="A37" s="26"/>
      <c r="B37" s="8" t="s">
        <v>216</v>
      </c>
      <c r="C37" s="18"/>
      <c r="D37" s="135">
        <v>40.904000000000003</v>
      </c>
      <c r="E37" s="135">
        <v>34.981000000000002</v>
      </c>
      <c r="F37" s="135">
        <v>36.064999999999998</v>
      </c>
      <c r="G37" s="135">
        <v>45.965000000000003</v>
      </c>
      <c r="H37" s="135">
        <v>49.469000000000001</v>
      </c>
      <c r="I37" s="135">
        <v>58.862000000000002</v>
      </c>
      <c r="J37" s="135">
        <v>69.548000000000002</v>
      </c>
      <c r="K37" s="135">
        <v>107.94499999999999</v>
      </c>
      <c r="L37" s="135">
        <v>125.437</v>
      </c>
      <c r="M37" s="135">
        <v>125.55800000000001</v>
      </c>
      <c r="N37" s="135">
        <v>105.13500000000001</v>
      </c>
      <c r="O37" s="135">
        <v>156.02099999999999</v>
      </c>
      <c r="P37" s="135">
        <v>195.63499999999999</v>
      </c>
      <c r="Q37" s="135">
        <v>166.298</v>
      </c>
      <c r="R37" s="135">
        <v>173.50899999999999</v>
      </c>
      <c r="S37" s="135">
        <v>175.58699999999999</v>
      </c>
      <c r="T37" s="135">
        <v>191.1</v>
      </c>
      <c r="U37" s="135">
        <v>215.06800000000001</v>
      </c>
      <c r="V37" s="135">
        <v>210.125</v>
      </c>
    </row>
    <row r="38" spans="1:22">
      <c r="A38" s="26"/>
      <c r="B38" s="8" t="s">
        <v>9</v>
      </c>
      <c r="C38" s="18"/>
      <c r="D38" s="135">
        <v>21.533000000000001</v>
      </c>
      <c r="E38" s="135">
        <v>20.364000000000001</v>
      </c>
      <c r="F38" s="135">
        <v>16.670000000000002</v>
      </c>
      <c r="G38" s="135">
        <v>19.475000000000001</v>
      </c>
      <c r="H38" s="135">
        <v>14.933</v>
      </c>
      <c r="I38" s="135">
        <v>24.888999999999999</v>
      </c>
      <c r="J38" s="135">
        <v>29.398</v>
      </c>
      <c r="K38" s="135">
        <v>24.548999999999999</v>
      </c>
      <c r="L38" s="135">
        <v>29.486999999999998</v>
      </c>
      <c r="M38" s="135">
        <v>37.606000000000002</v>
      </c>
      <c r="N38" s="135">
        <v>34.935000000000002</v>
      </c>
      <c r="O38" s="135">
        <v>42.277999999999999</v>
      </c>
      <c r="P38" s="135">
        <v>34.024000000000001</v>
      </c>
      <c r="Q38" s="135">
        <v>42.045999999999999</v>
      </c>
      <c r="R38" s="135">
        <v>52.021000000000001</v>
      </c>
      <c r="S38" s="135">
        <v>56.531999999999996</v>
      </c>
      <c r="T38" s="135">
        <v>41.695</v>
      </c>
      <c r="U38" s="135">
        <v>49.671999999999997</v>
      </c>
      <c r="V38" s="135">
        <v>48.896000000000001</v>
      </c>
    </row>
    <row r="39" spans="1:22">
      <c r="A39" s="26"/>
      <c r="B39" s="8" t="s">
        <v>11</v>
      </c>
      <c r="C39" s="18"/>
      <c r="D39" s="135">
        <v>23.039000000000001</v>
      </c>
      <c r="E39" s="135">
        <v>36.796999999999997</v>
      </c>
      <c r="F39" s="135">
        <v>22.696000000000002</v>
      </c>
      <c r="G39" s="135">
        <v>22.059000000000001</v>
      </c>
      <c r="H39" s="135">
        <v>28.757999999999999</v>
      </c>
      <c r="I39" s="135">
        <v>22.609000000000002</v>
      </c>
      <c r="J39" s="135">
        <v>27.567</v>
      </c>
      <c r="K39" s="135">
        <v>33.637999999999998</v>
      </c>
      <c r="L39" s="135">
        <v>23.977</v>
      </c>
      <c r="M39" s="135">
        <v>31.715</v>
      </c>
      <c r="N39" s="135">
        <v>19.968</v>
      </c>
      <c r="O39" s="135">
        <v>36.393000000000001</v>
      </c>
      <c r="P39" s="135">
        <v>69.957999999999998</v>
      </c>
      <c r="Q39" s="135">
        <v>177.94900000000001</v>
      </c>
      <c r="R39" s="135">
        <v>82.064999999999998</v>
      </c>
      <c r="S39" s="135">
        <v>80.748999999999995</v>
      </c>
      <c r="T39" s="135">
        <v>51.988</v>
      </c>
      <c r="U39" s="135">
        <v>45.277000000000001</v>
      </c>
      <c r="V39" s="135">
        <v>48.616999999999997</v>
      </c>
    </row>
    <row r="40" spans="1:22">
      <c r="A40" s="26"/>
      <c r="B40" s="8" t="s">
        <v>27</v>
      </c>
      <c r="C40" s="18"/>
      <c r="D40" s="135">
        <v>4.8040000000000003</v>
      </c>
      <c r="E40" s="135">
        <v>5.556</v>
      </c>
      <c r="F40" s="135">
        <v>6.1230000000000002</v>
      </c>
      <c r="G40" s="135">
        <v>7.0640000000000001</v>
      </c>
      <c r="H40" s="135">
        <v>8.0220000000000002</v>
      </c>
      <c r="I40" s="135">
        <v>9.6790000000000003</v>
      </c>
      <c r="J40" s="135">
        <v>12.675000000000001</v>
      </c>
      <c r="K40" s="135">
        <v>18</v>
      </c>
      <c r="L40" s="135">
        <v>21.683</v>
      </c>
      <c r="M40" s="135">
        <v>25.651</v>
      </c>
      <c r="N40" s="135">
        <v>22.146999999999998</v>
      </c>
      <c r="O40" s="135">
        <v>20.013000000000002</v>
      </c>
      <c r="P40" s="135">
        <v>23.16</v>
      </c>
      <c r="Q40" s="135">
        <v>22.488</v>
      </c>
      <c r="R40" s="135">
        <v>22.363</v>
      </c>
      <c r="S40" s="135">
        <v>19.576000000000001</v>
      </c>
      <c r="T40" s="135">
        <v>21.538</v>
      </c>
      <c r="U40" s="135">
        <v>16.821999999999999</v>
      </c>
      <c r="V40" s="135">
        <v>18.606000000000002</v>
      </c>
    </row>
    <row r="41" spans="1:22">
      <c r="A41" s="26"/>
      <c r="B41" s="84" t="s">
        <v>12</v>
      </c>
      <c r="C41" s="8"/>
      <c r="D41" s="135">
        <f>D42-D40-D39-D38-D37-D36</f>
        <v>72.750999999999976</v>
      </c>
      <c r="E41" s="135">
        <f t="shared" ref="E41:V41" si="3">E42-E40-E39-E38-E37-E36</f>
        <v>71.38</v>
      </c>
      <c r="F41" s="135">
        <f t="shared" si="3"/>
        <v>78.475999999999999</v>
      </c>
      <c r="G41" s="135">
        <f t="shared" si="3"/>
        <v>93.614000000000019</v>
      </c>
      <c r="H41" s="135">
        <f t="shared" si="3"/>
        <v>81.39700000000002</v>
      </c>
      <c r="I41" s="135">
        <f t="shared" si="3"/>
        <v>77.004999999999981</v>
      </c>
      <c r="J41" s="135">
        <f t="shared" si="3"/>
        <v>88.647999999999968</v>
      </c>
      <c r="K41" s="135">
        <f t="shared" si="3"/>
        <v>93.216000000000065</v>
      </c>
      <c r="L41" s="135">
        <f t="shared" si="3"/>
        <v>97.823999999999984</v>
      </c>
      <c r="M41" s="135">
        <f t="shared" si="3"/>
        <v>123.85400000000001</v>
      </c>
      <c r="N41" s="135">
        <f t="shared" si="3"/>
        <v>113.73400000000002</v>
      </c>
      <c r="O41" s="135">
        <f t="shared" si="3"/>
        <v>110.82400000000005</v>
      </c>
      <c r="P41" s="135">
        <f t="shared" si="3"/>
        <v>139.28300000000007</v>
      </c>
      <c r="Q41" s="135">
        <f t="shared" si="3"/>
        <v>137.59599999999998</v>
      </c>
      <c r="R41" s="135">
        <f t="shared" si="3"/>
        <v>124.65600000000001</v>
      </c>
      <c r="S41" s="135">
        <f t="shared" si="3"/>
        <v>140.73399999999995</v>
      </c>
      <c r="T41" s="135">
        <f t="shared" si="3"/>
        <v>162.70099999999991</v>
      </c>
      <c r="U41" s="135">
        <f t="shared" si="3"/>
        <v>154.02899999999991</v>
      </c>
      <c r="V41" s="135">
        <f t="shared" si="3"/>
        <v>154.26500000000013</v>
      </c>
    </row>
    <row r="42" spans="1:22">
      <c r="A42" s="26"/>
      <c r="B42" s="96" t="s">
        <v>29</v>
      </c>
      <c r="C42" s="96"/>
      <c r="D42" s="157">
        <v>193.012</v>
      </c>
      <c r="E42" s="157">
        <v>204.68600000000001</v>
      </c>
      <c r="F42" s="157">
        <v>213.25800000000001</v>
      </c>
      <c r="G42" s="157">
        <v>260.173</v>
      </c>
      <c r="H42" s="157">
        <v>244.31200000000001</v>
      </c>
      <c r="I42" s="157">
        <v>261.53399999999999</v>
      </c>
      <c r="J42" s="157">
        <v>294.74799999999999</v>
      </c>
      <c r="K42" s="157">
        <v>339.20100000000002</v>
      </c>
      <c r="L42" s="157">
        <v>379.69299999999998</v>
      </c>
      <c r="M42" s="157">
        <v>451.03199999999998</v>
      </c>
      <c r="N42" s="157">
        <v>398.63600000000002</v>
      </c>
      <c r="O42" s="157">
        <v>438.93700000000001</v>
      </c>
      <c r="P42" s="157">
        <v>570.78800000000001</v>
      </c>
      <c r="Q42" s="157">
        <v>693.48900000000003</v>
      </c>
      <c r="R42" s="157">
        <v>610.61199999999997</v>
      </c>
      <c r="S42" s="157">
        <v>659.79899999999998</v>
      </c>
      <c r="T42" s="157">
        <v>641.31500000000005</v>
      </c>
      <c r="U42" s="157">
        <v>660.34799999999996</v>
      </c>
      <c r="V42" s="157">
        <v>691.7</v>
      </c>
    </row>
    <row r="43" spans="1:22">
      <c r="A43" s="26"/>
      <c r="B43" s="91" t="s">
        <v>223</v>
      </c>
      <c r="C43" s="92" t="s">
        <v>215</v>
      </c>
      <c r="D43" s="158">
        <v>253.93770000000001</v>
      </c>
      <c r="E43" s="158">
        <v>256.38639999999998</v>
      </c>
      <c r="F43" s="158">
        <v>263.68400000000003</v>
      </c>
      <c r="G43" s="158">
        <v>312.49759999999998</v>
      </c>
      <c r="H43" s="158">
        <v>316.82590000000005</v>
      </c>
      <c r="I43" s="158">
        <v>323.26309999999995</v>
      </c>
      <c r="J43" s="158">
        <v>321.27530000000002</v>
      </c>
      <c r="K43" s="158">
        <v>352.49950000000001</v>
      </c>
      <c r="L43" s="158">
        <v>365.13490000000002</v>
      </c>
      <c r="M43" s="158">
        <v>375.91079999999999</v>
      </c>
      <c r="N43" s="158">
        <v>346.58769999999998</v>
      </c>
      <c r="O43" s="158">
        <v>330.28479999999996</v>
      </c>
      <c r="P43" s="158">
        <v>405.23920000000004</v>
      </c>
      <c r="Q43" s="158">
        <v>410.88</v>
      </c>
      <c r="R43" s="158">
        <v>446.50970000000001</v>
      </c>
      <c r="S43" s="158">
        <v>605.79059999999993</v>
      </c>
      <c r="T43" s="158">
        <v>527.31150000000002</v>
      </c>
      <c r="U43" s="158">
        <v>541.30889999999999</v>
      </c>
      <c r="V43" s="158">
        <v>640.09130000000005</v>
      </c>
    </row>
    <row r="44" spans="1:22">
      <c r="A44" s="12" t="s">
        <v>445</v>
      </c>
      <c r="B44" s="8"/>
      <c r="C44" s="18"/>
      <c r="D44" s="135"/>
      <c r="E44" s="135"/>
      <c r="F44" s="135"/>
      <c r="G44" s="135"/>
      <c r="H44" s="135"/>
      <c r="I44" s="135"/>
      <c r="J44" s="135"/>
      <c r="K44" s="135"/>
      <c r="L44" s="135"/>
      <c r="M44" s="135"/>
      <c r="N44" s="136"/>
      <c r="O44" s="136"/>
      <c r="P44" s="136"/>
      <c r="Q44" s="136"/>
      <c r="R44" s="136"/>
      <c r="S44" s="136"/>
      <c r="T44" s="136"/>
      <c r="U44" s="136"/>
      <c r="V44" s="136"/>
    </row>
    <row r="45" spans="1:22" ht="12.75" customHeight="1">
      <c r="A45" s="1"/>
      <c r="B45" s="185" t="s">
        <v>2</v>
      </c>
      <c r="C45" s="18"/>
      <c r="D45" s="135">
        <v>363.72699999999998</v>
      </c>
      <c r="E45" s="135">
        <v>448.24200000000002</v>
      </c>
      <c r="F45" s="135">
        <v>491.23099999999999</v>
      </c>
      <c r="G45" s="135">
        <v>508.863</v>
      </c>
      <c r="H45" s="135">
        <v>598.10699999999997</v>
      </c>
      <c r="I45" s="135">
        <v>673.77200000000005</v>
      </c>
      <c r="J45" s="135">
        <v>626.30200000000002</v>
      </c>
      <c r="K45" s="135">
        <v>670.92</v>
      </c>
      <c r="L45" s="135">
        <v>711.16899999999998</v>
      </c>
      <c r="M45" s="135">
        <v>765.08500000000004</v>
      </c>
      <c r="N45" s="135">
        <v>772.1</v>
      </c>
      <c r="O45" s="135">
        <v>768.245</v>
      </c>
      <c r="P45" s="135">
        <v>815.75599999999997</v>
      </c>
      <c r="Q45" s="135">
        <v>843.56299999999999</v>
      </c>
      <c r="R45" s="135">
        <v>913.91600000000005</v>
      </c>
      <c r="S45" s="135">
        <v>897.101</v>
      </c>
      <c r="T45" s="135">
        <v>881.82500000000005</v>
      </c>
      <c r="U45" s="135">
        <v>946.56600000000003</v>
      </c>
      <c r="V45" s="135">
        <v>1040.114</v>
      </c>
    </row>
    <row r="46" spans="1:22">
      <c r="A46" s="1"/>
      <c r="B46" s="185" t="s">
        <v>9</v>
      </c>
      <c r="C46" s="18"/>
      <c r="D46" s="135">
        <v>118.92</v>
      </c>
      <c r="E46" s="135">
        <v>118.79900000000001</v>
      </c>
      <c r="F46" s="135">
        <v>137.517</v>
      </c>
      <c r="G46" s="135">
        <v>133.696</v>
      </c>
      <c r="H46" s="135">
        <v>165.946</v>
      </c>
      <c r="I46" s="135">
        <v>207.93</v>
      </c>
      <c r="J46" s="135">
        <v>247.82400000000001</v>
      </c>
      <c r="K46" s="135">
        <v>238.68600000000001</v>
      </c>
      <c r="L46" s="135">
        <v>232.56200000000001</v>
      </c>
      <c r="M46" s="135">
        <v>223.298</v>
      </c>
      <c r="N46" s="135">
        <v>253.13</v>
      </c>
      <c r="O46" s="135">
        <v>269.62799999999999</v>
      </c>
      <c r="P46" s="135">
        <v>310.33199999999999</v>
      </c>
      <c r="Q46" s="135">
        <v>307.81400000000002</v>
      </c>
      <c r="R46" s="135">
        <v>315.99099999999999</v>
      </c>
      <c r="S46" s="135">
        <v>325.92200000000003</v>
      </c>
      <c r="T46" s="135">
        <v>344.56299999999999</v>
      </c>
      <c r="U46" s="135">
        <v>370.90100000000001</v>
      </c>
      <c r="V46" s="135">
        <v>359.42599999999999</v>
      </c>
    </row>
    <row r="47" spans="1:22">
      <c r="A47" s="1"/>
      <c r="B47" s="185" t="s">
        <v>216</v>
      </c>
      <c r="C47" s="18"/>
      <c r="D47" s="135">
        <v>47.488999999999997</v>
      </c>
      <c r="E47" s="135">
        <v>43.616</v>
      </c>
      <c r="F47" s="135">
        <v>53.478999999999999</v>
      </c>
      <c r="G47" s="135">
        <v>53.588999999999999</v>
      </c>
      <c r="H47" s="135">
        <v>73.546999999999997</v>
      </c>
      <c r="I47" s="135">
        <v>85.682000000000002</v>
      </c>
      <c r="J47" s="135">
        <v>87.896000000000001</v>
      </c>
      <c r="K47" s="135">
        <v>90.435000000000002</v>
      </c>
      <c r="L47" s="135">
        <v>131.09200000000001</v>
      </c>
      <c r="M47" s="135">
        <v>144.24600000000001</v>
      </c>
      <c r="N47" s="135">
        <v>122.018</v>
      </c>
      <c r="O47" s="135">
        <v>142.916</v>
      </c>
      <c r="P47" s="135">
        <v>167.20599999999999</v>
      </c>
      <c r="Q47" s="135">
        <v>192.679</v>
      </c>
      <c r="R47" s="135">
        <v>136.51</v>
      </c>
      <c r="S47" s="135">
        <v>131.56100000000001</v>
      </c>
      <c r="T47" s="135">
        <v>156.97499999999999</v>
      </c>
      <c r="U47" s="135">
        <v>208.74100000000001</v>
      </c>
      <c r="V47" s="135">
        <v>295.61399999999998</v>
      </c>
    </row>
    <row r="48" spans="1:22">
      <c r="A48" s="1"/>
      <c r="B48" s="185" t="s">
        <v>44</v>
      </c>
      <c r="C48" s="18"/>
      <c r="D48" s="135">
        <v>252.01400000000001</v>
      </c>
      <c r="E48" s="135">
        <v>218.47399999999999</v>
      </c>
      <c r="F48" s="135">
        <v>222.21700000000001</v>
      </c>
      <c r="G48" s="135">
        <v>232.79900000000001</v>
      </c>
      <c r="H48" s="135">
        <v>275.15199999999999</v>
      </c>
      <c r="I48" s="135">
        <v>299.79000000000002</v>
      </c>
      <c r="J48" s="135">
        <v>285.565</v>
      </c>
      <c r="K48" s="135">
        <v>259.21100000000001</v>
      </c>
      <c r="L48" s="135">
        <v>284.64999999999998</v>
      </c>
      <c r="M48" s="135">
        <v>291.33800000000002</v>
      </c>
      <c r="N48" s="135">
        <v>269.65199999999999</v>
      </c>
      <c r="O48" s="135">
        <v>303.51600000000002</v>
      </c>
      <c r="P48" s="135">
        <v>275.50900000000001</v>
      </c>
      <c r="Q48" s="135">
        <v>268.60599999999999</v>
      </c>
      <c r="R48" s="135">
        <v>270.24799999999999</v>
      </c>
      <c r="S48" s="135">
        <v>296.27600000000001</v>
      </c>
      <c r="T48" s="135">
        <v>297.15199999999999</v>
      </c>
      <c r="U48" s="135">
        <v>299.892</v>
      </c>
      <c r="V48" s="135">
        <v>287.92899999999997</v>
      </c>
    </row>
    <row r="49" spans="1:22">
      <c r="A49" s="1"/>
      <c r="B49" s="185" t="s">
        <v>14</v>
      </c>
      <c r="C49" s="18"/>
      <c r="D49" s="135">
        <v>17.295999999999999</v>
      </c>
      <c r="E49" s="135">
        <v>5.1440000000000001</v>
      </c>
      <c r="F49" s="135">
        <v>7.9210000000000003</v>
      </c>
      <c r="G49" s="135">
        <v>14.356</v>
      </c>
      <c r="H49" s="135">
        <v>17.222000000000001</v>
      </c>
      <c r="I49" s="135">
        <v>30.361000000000001</v>
      </c>
      <c r="J49" s="135">
        <v>61.277000000000001</v>
      </c>
      <c r="K49" s="135">
        <v>92.665000000000006</v>
      </c>
      <c r="L49" s="135">
        <v>104.986</v>
      </c>
      <c r="M49" s="135">
        <v>153.38900000000001</v>
      </c>
      <c r="N49" s="135">
        <v>145.60400000000001</v>
      </c>
      <c r="O49" s="135">
        <v>156.65</v>
      </c>
      <c r="P49" s="135">
        <v>196.58500000000001</v>
      </c>
      <c r="Q49" s="135">
        <v>191.535</v>
      </c>
      <c r="R49" s="135">
        <v>177.114</v>
      </c>
      <c r="S49" s="135">
        <v>198.51300000000001</v>
      </c>
      <c r="T49" s="135">
        <v>207.08500000000001</v>
      </c>
      <c r="U49" s="135">
        <v>198.20099999999999</v>
      </c>
      <c r="V49" s="135">
        <v>207.81800000000001</v>
      </c>
    </row>
    <row r="50" spans="1:22">
      <c r="A50" s="1"/>
      <c r="B50" s="185" t="s">
        <v>28</v>
      </c>
      <c r="C50" s="18"/>
      <c r="D50" s="135">
        <v>43.228000000000002</v>
      </c>
      <c r="E50" s="135">
        <v>40.628999999999998</v>
      </c>
      <c r="F50" s="135">
        <v>41.533000000000001</v>
      </c>
      <c r="G50" s="135">
        <v>56.725999999999999</v>
      </c>
      <c r="H50" s="135">
        <v>61.923000000000002</v>
      </c>
      <c r="I50" s="135">
        <v>74.531000000000006</v>
      </c>
      <c r="J50" s="135">
        <v>75.245000000000005</v>
      </c>
      <c r="K50" s="135">
        <v>67.12</v>
      </c>
      <c r="L50" s="135">
        <v>96.561000000000007</v>
      </c>
      <c r="M50" s="135">
        <v>96.274000000000001</v>
      </c>
      <c r="N50" s="135">
        <v>95.355000000000004</v>
      </c>
      <c r="O50" s="135">
        <v>103.625</v>
      </c>
      <c r="P50" s="135">
        <v>117.18600000000001</v>
      </c>
      <c r="Q50" s="135">
        <v>113.077</v>
      </c>
      <c r="R50" s="135">
        <v>121.506</v>
      </c>
      <c r="S50" s="135">
        <v>129.55000000000001</v>
      </c>
      <c r="T50" s="135">
        <v>135.56299999999999</v>
      </c>
      <c r="U50" s="135">
        <v>136.5</v>
      </c>
      <c r="V50" s="135">
        <v>163.80099999999999</v>
      </c>
    </row>
    <row r="51" spans="1:22">
      <c r="A51" s="1"/>
      <c r="B51" s="185" t="s">
        <v>12</v>
      </c>
      <c r="C51" s="8"/>
      <c r="D51" s="135">
        <f>D52-D45-D46-D47-D48-D49-D50</f>
        <v>292.47600000000011</v>
      </c>
      <c r="E51" s="135">
        <f t="shared" ref="E51:V51" si="4">E52-E45-E46-E47-E48-E49-E50</f>
        <v>270.74900000000008</v>
      </c>
      <c r="F51" s="135">
        <f t="shared" si="4"/>
        <v>263.18299999999982</v>
      </c>
      <c r="G51" s="135">
        <f t="shared" si="4"/>
        <v>268.95999999999992</v>
      </c>
      <c r="H51" s="135">
        <f t="shared" si="4"/>
        <v>297.73600000000005</v>
      </c>
      <c r="I51" s="135">
        <f t="shared" si="4"/>
        <v>330.80199999999991</v>
      </c>
      <c r="J51" s="135">
        <f t="shared" si="4"/>
        <v>361.34399999999982</v>
      </c>
      <c r="K51" s="135">
        <f t="shared" si="4"/>
        <v>420.39500000000004</v>
      </c>
      <c r="L51" s="135">
        <f t="shared" si="4"/>
        <v>479.42200000000025</v>
      </c>
      <c r="M51" s="135">
        <f t="shared" si="4"/>
        <v>511.95899999999983</v>
      </c>
      <c r="N51" s="135">
        <f t="shared" si="4"/>
        <v>512.9839999999997</v>
      </c>
      <c r="O51" s="135">
        <f t="shared" si="4"/>
        <v>527.33900000000006</v>
      </c>
      <c r="P51" s="135">
        <f t="shared" si="4"/>
        <v>559.00500000000045</v>
      </c>
      <c r="Q51" s="135">
        <f t="shared" si="4"/>
        <v>632.18999999999971</v>
      </c>
      <c r="R51" s="135">
        <f t="shared" si="4"/>
        <v>622.38399999999967</v>
      </c>
      <c r="S51" s="135">
        <f t="shared" si="4"/>
        <v>643.25699999999961</v>
      </c>
      <c r="T51" s="135">
        <f t="shared" si="4"/>
        <v>654.10599999999988</v>
      </c>
      <c r="U51" s="135">
        <f t="shared" si="4"/>
        <v>676.4549999999997</v>
      </c>
      <c r="V51" s="135">
        <f t="shared" si="4"/>
        <v>767.22900000000004</v>
      </c>
    </row>
    <row r="52" spans="1:22">
      <c r="A52" s="1"/>
      <c r="B52" s="96" t="s">
        <v>29</v>
      </c>
      <c r="C52" s="96"/>
      <c r="D52" s="157">
        <v>1135.1500000000001</v>
      </c>
      <c r="E52" s="157">
        <v>1145.653</v>
      </c>
      <c r="F52" s="157">
        <v>1217.0809999999999</v>
      </c>
      <c r="G52" s="157">
        <v>1268.989</v>
      </c>
      <c r="H52" s="157">
        <v>1489.633</v>
      </c>
      <c r="I52" s="157">
        <v>1702.8679999999999</v>
      </c>
      <c r="J52" s="157">
        <v>1745.453</v>
      </c>
      <c r="K52" s="157">
        <v>1839.432</v>
      </c>
      <c r="L52" s="157">
        <v>2040.442</v>
      </c>
      <c r="M52" s="157">
        <v>2185.5889999999999</v>
      </c>
      <c r="N52" s="157">
        <v>2170.8429999999998</v>
      </c>
      <c r="O52" s="157">
        <v>2271.9189999999999</v>
      </c>
      <c r="P52" s="157">
        <v>2441.5790000000002</v>
      </c>
      <c r="Q52" s="157">
        <v>2549.4639999999999</v>
      </c>
      <c r="R52" s="157">
        <v>2557.6689999999999</v>
      </c>
      <c r="S52" s="157">
        <v>2622.18</v>
      </c>
      <c r="T52" s="157">
        <v>2677.2689999999998</v>
      </c>
      <c r="U52" s="157">
        <v>2837.2559999999999</v>
      </c>
      <c r="V52" s="157">
        <v>3121.931</v>
      </c>
    </row>
    <row r="53" spans="1:22">
      <c r="A53" s="1"/>
      <c r="B53" s="91" t="s">
        <v>223</v>
      </c>
      <c r="C53" s="92" t="s">
        <v>215</v>
      </c>
      <c r="D53" s="158">
        <v>1164.0650000000001</v>
      </c>
      <c r="E53" s="158">
        <v>1219.6569999999999</v>
      </c>
      <c r="F53" s="158">
        <v>1351.298</v>
      </c>
      <c r="G53" s="158">
        <v>1426.3389999999999</v>
      </c>
      <c r="H53" s="158">
        <v>1570.413</v>
      </c>
      <c r="I53" s="158">
        <v>1702.972</v>
      </c>
      <c r="J53" s="158">
        <v>1635.25</v>
      </c>
      <c r="K53" s="158">
        <v>1672.6579999999999</v>
      </c>
      <c r="L53" s="158">
        <v>1677.383</v>
      </c>
      <c r="M53" s="158">
        <v>1661.251</v>
      </c>
      <c r="N53" s="158">
        <v>1659.8979999999999</v>
      </c>
      <c r="O53" s="158">
        <v>1669.3209999999999</v>
      </c>
      <c r="P53" s="158">
        <v>1708.028</v>
      </c>
      <c r="Q53" s="158">
        <v>1791.462</v>
      </c>
      <c r="R53" s="158">
        <v>1787.8589999999999</v>
      </c>
      <c r="S53" s="158">
        <v>1784.5360000000001</v>
      </c>
      <c r="T53" s="158">
        <v>1920.0519999999999</v>
      </c>
      <c r="U53" s="158">
        <v>2007.481</v>
      </c>
      <c r="V53" s="158">
        <v>2167.5129999999999</v>
      </c>
    </row>
    <row r="54" spans="1:22">
      <c r="A54" s="14"/>
      <c r="B54" s="14"/>
      <c r="C54" s="14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</row>
    <row r="55" spans="1:22">
      <c r="A55" s="8" t="s">
        <v>344</v>
      </c>
      <c r="B55" s="8"/>
      <c r="C55" s="8"/>
      <c r="D55" s="7"/>
      <c r="E55" s="7"/>
      <c r="F55" s="7"/>
      <c r="G55" s="7"/>
      <c r="H55" s="7"/>
      <c r="I55" s="7"/>
      <c r="J55" s="7"/>
      <c r="K55" s="7"/>
      <c r="L55" s="7"/>
      <c r="M55" s="7"/>
    </row>
    <row r="56" spans="1:22">
      <c r="A56" s="8" t="s">
        <v>447</v>
      </c>
      <c r="B56" s="8"/>
      <c r="C56" s="8"/>
      <c r="D56" s="7"/>
      <c r="E56" s="7"/>
      <c r="F56" s="7"/>
      <c r="G56" s="7"/>
      <c r="H56" s="7"/>
      <c r="I56" s="7"/>
      <c r="J56" s="7"/>
      <c r="K56" s="7"/>
      <c r="L56" s="7"/>
      <c r="M56" s="7"/>
    </row>
    <row r="57" spans="1:22">
      <c r="A57" t="s">
        <v>446</v>
      </c>
      <c r="C57" s="1"/>
    </row>
    <row r="58" spans="1:22">
      <c r="A58" s="82" t="s">
        <v>225</v>
      </c>
      <c r="B58" s="1"/>
      <c r="C58" s="1"/>
      <c r="N58" s="35"/>
      <c r="O58" s="35"/>
      <c r="P58" s="35"/>
      <c r="Q58" s="35"/>
      <c r="R58" s="35"/>
      <c r="S58" s="35"/>
      <c r="T58" s="36"/>
      <c r="V58" s="35"/>
    </row>
    <row r="59" spans="1:22">
      <c r="A59" s="1"/>
      <c r="B59" s="1"/>
      <c r="C59" s="1"/>
      <c r="M59" s="35"/>
      <c r="N59" s="35"/>
      <c r="O59" s="35"/>
      <c r="P59" s="35"/>
      <c r="Q59" s="35"/>
      <c r="R59" s="35"/>
      <c r="S59" s="35"/>
      <c r="V59" s="35"/>
    </row>
  </sheetData>
  <sortState ref="B45:U50">
    <sortCondition descending="1" ref="U45:U50"/>
  </sortState>
  <phoneticPr fontId="3" type="noConversion"/>
  <pageMargins left="0.5" right="0.5" top="0.5" bottom="0.5" header="0.5" footer="0.5"/>
  <pageSetup scale="52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V62"/>
  <sheetViews>
    <sheetView workbookViewId="0"/>
  </sheetViews>
  <sheetFormatPr baseColWidth="10" defaultColWidth="8.83203125" defaultRowHeight="13"/>
  <cols>
    <col min="1" max="1" width="2.6640625" customWidth="1"/>
    <col min="2" max="2" width="12.6640625" customWidth="1"/>
    <col min="3" max="3" width="7.6640625" customWidth="1"/>
    <col min="4" max="19" width="10.6640625" customWidth="1"/>
    <col min="20" max="20" width="9.6640625" customWidth="1"/>
    <col min="22" max="22" width="9.6640625" customWidth="1"/>
  </cols>
  <sheetData>
    <row r="1" spans="1:22">
      <c r="A1" s="47" t="s">
        <v>220</v>
      </c>
      <c r="B1" s="3"/>
    </row>
    <row r="2" spans="1:22">
      <c r="A2" s="23"/>
      <c r="B2" s="98" t="s">
        <v>227</v>
      </c>
      <c r="C2" s="88" t="s">
        <v>224</v>
      </c>
      <c r="D2" s="10" t="s">
        <v>30</v>
      </c>
      <c r="E2" s="10" t="s">
        <v>31</v>
      </c>
      <c r="F2" s="10" t="s">
        <v>32</v>
      </c>
      <c r="G2" s="10" t="s">
        <v>33</v>
      </c>
      <c r="H2" s="10" t="s">
        <v>34</v>
      </c>
      <c r="I2" s="10" t="s">
        <v>35</v>
      </c>
      <c r="J2" s="10" t="s">
        <v>36</v>
      </c>
      <c r="K2" s="10" t="s">
        <v>37</v>
      </c>
      <c r="L2" s="10" t="s">
        <v>38</v>
      </c>
      <c r="M2" s="10" t="s">
        <v>39</v>
      </c>
      <c r="N2" s="10" t="s">
        <v>191</v>
      </c>
      <c r="O2" s="10" t="s">
        <v>326</v>
      </c>
      <c r="P2" s="10" t="s">
        <v>335</v>
      </c>
      <c r="Q2" s="10" t="s">
        <v>370</v>
      </c>
      <c r="R2" s="10" t="s">
        <v>383</v>
      </c>
      <c r="S2" s="10" t="s">
        <v>419</v>
      </c>
      <c r="T2" s="10" t="s">
        <v>480</v>
      </c>
      <c r="U2" s="10" t="s">
        <v>481</v>
      </c>
      <c r="V2" s="10" t="s">
        <v>532</v>
      </c>
    </row>
    <row r="3" spans="1:22">
      <c r="A3" s="24"/>
      <c r="B3" s="7"/>
      <c r="C3" s="8"/>
      <c r="D3" s="9"/>
      <c r="E3" s="9"/>
      <c r="F3" s="9"/>
      <c r="G3" s="9"/>
      <c r="H3" s="9"/>
      <c r="J3" s="6"/>
      <c r="L3" s="6" t="s">
        <v>40</v>
      </c>
      <c r="M3" s="9"/>
    </row>
    <row r="4" spans="1:22">
      <c r="A4" s="25" t="s">
        <v>65</v>
      </c>
      <c r="B4" s="8"/>
      <c r="C4" s="8"/>
      <c r="D4" s="9"/>
      <c r="E4" s="9"/>
      <c r="F4" s="9"/>
      <c r="G4" s="9"/>
      <c r="H4" s="9"/>
      <c r="I4" s="6"/>
      <c r="J4" s="9"/>
      <c r="K4" s="9"/>
      <c r="L4" s="9"/>
      <c r="M4" s="9"/>
    </row>
    <row r="5" spans="1:22">
      <c r="A5" s="24"/>
      <c r="B5" s="8" t="s">
        <v>231</v>
      </c>
      <c r="C5" s="8"/>
      <c r="D5" s="135">
        <v>145.995</v>
      </c>
      <c r="E5" s="135">
        <v>145.321</v>
      </c>
      <c r="F5" s="135">
        <v>162.536</v>
      </c>
      <c r="G5" s="135">
        <v>165.31299999999999</v>
      </c>
      <c r="H5" s="135">
        <v>210.56100000000001</v>
      </c>
      <c r="I5" s="135">
        <v>223.69900000000001</v>
      </c>
      <c r="J5" s="135">
        <v>220.97499999999999</v>
      </c>
      <c r="K5" s="135">
        <v>242</v>
      </c>
      <c r="L5" s="135">
        <v>301.96100000000001</v>
      </c>
      <c r="M5" s="135">
        <v>326.79899999999998</v>
      </c>
      <c r="N5" s="135">
        <v>267.38299999999998</v>
      </c>
      <c r="O5" s="135">
        <v>277.411</v>
      </c>
      <c r="P5" s="135">
        <v>311.791</v>
      </c>
      <c r="Q5" s="135">
        <v>301.64499999999998</v>
      </c>
      <c r="R5" s="135">
        <v>310.346</v>
      </c>
      <c r="S5" s="135">
        <v>308.322</v>
      </c>
      <c r="T5" s="135">
        <v>304.86200000000002</v>
      </c>
      <c r="U5" s="135">
        <v>307.88799999999998</v>
      </c>
      <c r="V5" s="135">
        <v>304.37599999999998</v>
      </c>
    </row>
    <row r="6" spans="1:22">
      <c r="A6" s="24"/>
      <c r="B6" s="8" t="s">
        <v>232</v>
      </c>
      <c r="C6" s="8"/>
      <c r="D6" s="135">
        <v>165.154</v>
      </c>
      <c r="E6" s="135">
        <v>156.82</v>
      </c>
      <c r="F6" s="135">
        <v>214.38900000000001</v>
      </c>
      <c r="G6" s="135">
        <v>188.774</v>
      </c>
      <c r="H6" s="135">
        <v>204.92699999999999</v>
      </c>
      <c r="I6" s="135">
        <v>242.94399999999999</v>
      </c>
      <c r="J6" s="135">
        <v>251.626</v>
      </c>
      <c r="K6" s="135">
        <v>277.81200000000001</v>
      </c>
      <c r="L6" s="135">
        <v>256.197</v>
      </c>
      <c r="M6" s="135">
        <v>312.99</v>
      </c>
      <c r="N6" s="135">
        <v>261.012</v>
      </c>
      <c r="O6" s="135">
        <v>238.79900000000001</v>
      </c>
      <c r="P6" s="135">
        <v>269.94900000000001</v>
      </c>
      <c r="Q6" s="135">
        <v>343.935</v>
      </c>
      <c r="R6" s="135">
        <v>256.14400000000001</v>
      </c>
      <c r="S6" s="135">
        <v>344.50200000000001</v>
      </c>
      <c r="T6" s="135">
        <v>371.09300000000002</v>
      </c>
      <c r="U6" s="135">
        <v>341.16500000000002</v>
      </c>
      <c r="V6" s="135">
        <v>286.74299999999999</v>
      </c>
    </row>
    <row r="7" spans="1:22">
      <c r="A7" s="24"/>
      <c r="B7" s="8" t="s">
        <v>234</v>
      </c>
      <c r="C7" s="8"/>
      <c r="D7" s="135">
        <v>74.882999999999996</v>
      </c>
      <c r="E7" s="135">
        <v>71.909000000000006</v>
      </c>
      <c r="F7" s="135">
        <v>72.947999999999993</v>
      </c>
      <c r="G7" s="135">
        <v>91.765000000000001</v>
      </c>
      <c r="H7" s="135">
        <v>109.863</v>
      </c>
      <c r="I7" s="135">
        <v>134.499</v>
      </c>
      <c r="J7" s="135">
        <v>126.17</v>
      </c>
      <c r="K7" s="135">
        <v>136.221</v>
      </c>
      <c r="L7" s="135">
        <v>152.24</v>
      </c>
      <c r="M7" s="135">
        <v>157.53299999999999</v>
      </c>
      <c r="N7" s="135">
        <v>143.476</v>
      </c>
      <c r="O7" s="135">
        <v>144.922</v>
      </c>
      <c r="P7" s="135">
        <v>186.05600000000001</v>
      </c>
      <c r="Q7" s="135">
        <v>169.77099999999999</v>
      </c>
      <c r="R7" s="135">
        <v>199.768</v>
      </c>
      <c r="S7" s="135">
        <v>213.53</v>
      </c>
      <c r="T7" s="135">
        <v>187.97800000000001</v>
      </c>
      <c r="U7" s="135">
        <v>187.941</v>
      </c>
      <c r="V7" s="135">
        <v>183.62799999999999</v>
      </c>
    </row>
    <row r="8" spans="1:22">
      <c r="A8" s="24"/>
      <c r="B8" s="8" t="s">
        <v>42</v>
      </c>
      <c r="C8" s="8"/>
      <c r="D8" s="135">
        <v>42.633000000000003</v>
      </c>
      <c r="E8" s="135">
        <v>34.905999999999999</v>
      </c>
      <c r="F8" s="135">
        <v>23.113</v>
      </c>
      <c r="G8" s="135">
        <v>28.695</v>
      </c>
      <c r="H8" s="135">
        <v>28.573</v>
      </c>
      <c r="I8" s="135">
        <v>41.261000000000003</v>
      </c>
      <c r="J8" s="135">
        <v>44.47</v>
      </c>
      <c r="K8" s="135">
        <v>40.570999999999998</v>
      </c>
      <c r="L8" s="135">
        <v>43.863999999999997</v>
      </c>
      <c r="M8" s="135">
        <v>46.545000000000002</v>
      </c>
      <c r="N8" s="135">
        <v>39.246000000000002</v>
      </c>
      <c r="O8" s="135">
        <v>41.103000000000002</v>
      </c>
      <c r="P8" s="135">
        <v>42.582999999999998</v>
      </c>
      <c r="Q8" s="135">
        <v>54.606999999999999</v>
      </c>
      <c r="R8" s="135">
        <v>57.186</v>
      </c>
      <c r="S8" s="135">
        <v>75.094999999999999</v>
      </c>
      <c r="T8" s="135">
        <v>90.67</v>
      </c>
      <c r="U8" s="135">
        <v>110.801</v>
      </c>
      <c r="V8" s="135">
        <v>146.04</v>
      </c>
    </row>
    <row r="9" spans="1:22">
      <c r="A9" s="24"/>
      <c r="B9" s="8" t="s">
        <v>2</v>
      </c>
      <c r="C9" s="8"/>
      <c r="D9" s="135">
        <v>71.317999999999998</v>
      </c>
      <c r="E9" s="135">
        <v>52.603999999999999</v>
      </c>
      <c r="F9" s="135">
        <v>80.150000000000006</v>
      </c>
      <c r="G9" s="135">
        <v>66.465000000000003</v>
      </c>
      <c r="H9" s="135">
        <v>57.015999999999998</v>
      </c>
      <c r="I9" s="135">
        <v>90.144999999999996</v>
      </c>
      <c r="J9" s="135">
        <v>86.233000000000004</v>
      </c>
      <c r="K9" s="135">
        <v>75.116</v>
      </c>
      <c r="L9" s="135">
        <v>86.483000000000004</v>
      </c>
      <c r="M9" s="135">
        <v>62.640999999999998</v>
      </c>
      <c r="N9" s="135">
        <v>57.511000000000003</v>
      </c>
      <c r="O9" s="135">
        <v>76.75</v>
      </c>
      <c r="P9" s="135">
        <v>70.283000000000001</v>
      </c>
      <c r="Q9" s="135">
        <v>82.311999999999998</v>
      </c>
      <c r="R9" s="135">
        <v>95.775000000000006</v>
      </c>
      <c r="S9" s="135">
        <v>98.522000000000006</v>
      </c>
      <c r="T9" s="135">
        <v>79.549000000000007</v>
      </c>
      <c r="U9" s="135">
        <v>80.153000000000006</v>
      </c>
      <c r="V9" s="135">
        <v>110.911</v>
      </c>
    </row>
    <row r="10" spans="1:22">
      <c r="A10" s="24"/>
      <c r="B10" s="8" t="s">
        <v>44</v>
      </c>
      <c r="C10" s="8"/>
      <c r="D10" s="135">
        <v>5.1479999999999997</v>
      </c>
      <c r="E10" s="135">
        <v>8.391</v>
      </c>
      <c r="F10" s="135">
        <v>10.509</v>
      </c>
      <c r="G10" s="135">
        <v>13.412000000000001</v>
      </c>
      <c r="H10" s="135">
        <v>18.202000000000002</v>
      </c>
      <c r="I10" s="135">
        <v>22.312000000000001</v>
      </c>
      <c r="J10" s="135">
        <v>26.925999999999998</v>
      </c>
      <c r="K10" s="135">
        <v>32.652999999999999</v>
      </c>
      <c r="L10" s="135">
        <v>38.091000000000001</v>
      </c>
      <c r="M10" s="135">
        <v>43.570999999999998</v>
      </c>
      <c r="N10" s="135">
        <v>41.420999999999999</v>
      </c>
      <c r="O10" s="135">
        <v>46.372999999999998</v>
      </c>
      <c r="P10" s="135">
        <v>57.65</v>
      </c>
      <c r="Q10" s="135">
        <v>60.302999999999997</v>
      </c>
      <c r="R10" s="135">
        <v>79.5</v>
      </c>
      <c r="S10" s="135">
        <v>96.495999999999995</v>
      </c>
      <c r="T10" s="135">
        <v>100.19199999999999</v>
      </c>
      <c r="U10" s="135">
        <v>93.256</v>
      </c>
      <c r="V10" s="135">
        <v>97.513999999999996</v>
      </c>
    </row>
    <row r="11" spans="1:22">
      <c r="A11" s="24"/>
      <c r="B11" s="8" t="s">
        <v>43</v>
      </c>
      <c r="C11" s="8"/>
      <c r="D11" s="135">
        <v>44.750999999999998</v>
      </c>
      <c r="E11" s="135">
        <v>55.753999999999998</v>
      </c>
      <c r="F11" s="135">
        <v>47.914999999999999</v>
      </c>
      <c r="G11" s="135">
        <v>49.206000000000003</v>
      </c>
      <c r="H11" s="135">
        <v>55.975999999999999</v>
      </c>
      <c r="I11" s="135">
        <v>57.576999999999998</v>
      </c>
      <c r="J11" s="135">
        <v>61.613</v>
      </c>
      <c r="K11" s="135">
        <v>65.950999999999993</v>
      </c>
      <c r="L11" s="135">
        <v>66.977999999999994</v>
      </c>
      <c r="M11" s="135">
        <v>74.771000000000001</v>
      </c>
      <c r="N11" s="135">
        <v>58.944000000000003</v>
      </c>
      <c r="O11" s="135">
        <v>63.387999999999998</v>
      </c>
      <c r="P11" s="135">
        <v>80.224000000000004</v>
      </c>
      <c r="Q11" s="135">
        <v>77.629000000000005</v>
      </c>
      <c r="R11" s="135">
        <v>82.875</v>
      </c>
      <c r="S11" s="135">
        <v>107.077</v>
      </c>
      <c r="T11" s="135">
        <v>98.159000000000006</v>
      </c>
      <c r="U11" s="135">
        <v>98.88</v>
      </c>
      <c r="V11" s="135">
        <v>97.135999999999996</v>
      </c>
    </row>
    <row r="12" spans="1:22">
      <c r="A12" s="24"/>
      <c r="B12" s="8" t="s">
        <v>9</v>
      </c>
      <c r="C12" s="8"/>
      <c r="D12" s="135">
        <v>4.6139999999999999</v>
      </c>
      <c r="E12" s="135">
        <v>7.681</v>
      </c>
      <c r="F12" s="135">
        <v>7.5209999999999999</v>
      </c>
      <c r="G12" s="135">
        <v>10.135</v>
      </c>
      <c r="H12" s="135">
        <v>23.09</v>
      </c>
      <c r="I12" s="135">
        <v>31.143000000000001</v>
      </c>
      <c r="J12" s="135">
        <v>44.771000000000001</v>
      </c>
      <c r="K12" s="135">
        <v>51.661000000000001</v>
      </c>
      <c r="L12" s="135">
        <v>51.421999999999997</v>
      </c>
      <c r="M12" s="135">
        <v>63.767000000000003</v>
      </c>
      <c r="N12" s="135">
        <v>56.743000000000002</v>
      </c>
      <c r="O12" s="135">
        <v>64.650000000000006</v>
      </c>
      <c r="P12" s="135">
        <v>69.313000000000002</v>
      </c>
      <c r="Q12" s="135">
        <v>76.483999999999995</v>
      </c>
      <c r="R12" s="135">
        <v>78.89</v>
      </c>
      <c r="S12" s="135">
        <v>82.823999999999998</v>
      </c>
      <c r="T12" s="135">
        <v>86.465999999999994</v>
      </c>
      <c r="U12" s="135">
        <v>97.727999999999994</v>
      </c>
      <c r="V12" s="135">
        <v>88.372</v>
      </c>
    </row>
    <row r="13" spans="1:22">
      <c r="A13" s="24"/>
      <c r="B13" s="84" t="s">
        <v>12</v>
      </c>
      <c r="C13" s="8"/>
      <c r="D13" s="135">
        <f>D14-D5-D6-D7-D8-D9-D10-D11-D12</f>
        <v>375.81799999999998</v>
      </c>
      <c r="E13" s="135">
        <f t="shared" ref="E13:V13" si="0">E14-E5-E6-E7-E8-E9-E10-E11-E12</f>
        <v>388.94099999999997</v>
      </c>
      <c r="F13" s="135">
        <f t="shared" si="0"/>
        <v>376.67200000000003</v>
      </c>
      <c r="G13" s="135">
        <f t="shared" si="0"/>
        <v>395.00499999999994</v>
      </c>
      <c r="H13" s="135">
        <f t="shared" si="0"/>
        <v>402.08999999999992</v>
      </c>
      <c r="I13" s="135">
        <f t="shared" si="0"/>
        <v>448.72199999999987</v>
      </c>
      <c r="J13" s="135">
        <f t="shared" si="0"/>
        <v>525.65100000000007</v>
      </c>
      <c r="K13" s="135">
        <f t="shared" si="0"/>
        <v>483.68400000000003</v>
      </c>
      <c r="L13" s="135">
        <f t="shared" si="0"/>
        <v>503.57499999999982</v>
      </c>
      <c r="M13" s="135">
        <f t="shared" si="0"/>
        <v>506.95100000000008</v>
      </c>
      <c r="N13" s="135">
        <f t="shared" si="0"/>
        <v>427.69400000000007</v>
      </c>
      <c r="O13" s="135">
        <f t="shared" si="0"/>
        <v>393.80200000000002</v>
      </c>
      <c r="P13" s="135">
        <f t="shared" si="0"/>
        <v>414.2709999999999</v>
      </c>
      <c r="Q13" s="135">
        <f t="shared" si="0"/>
        <v>437.48000000000008</v>
      </c>
      <c r="R13" s="135">
        <f t="shared" si="0"/>
        <v>488.58699999999988</v>
      </c>
      <c r="S13" s="135">
        <f t="shared" si="0"/>
        <v>517.97200000000009</v>
      </c>
      <c r="T13" s="135">
        <f t="shared" si="0"/>
        <v>574.50299999999982</v>
      </c>
      <c r="U13" s="135">
        <f t="shared" si="0"/>
        <v>557.95700000000011</v>
      </c>
      <c r="V13" s="135">
        <f t="shared" si="0"/>
        <v>512.45100000000025</v>
      </c>
    </row>
    <row r="14" spans="1:22">
      <c r="A14" s="24"/>
      <c r="B14" s="131" t="s">
        <v>29</v>
      </c>
      <c r="C14" s="139"/>
      <c r="D14" s="157">
        <v>930.31399999999996</v>
      </c>
      <c r="E14" s="157">
        <v>922.327</v>
      </c>
      <c r="F14" s="157">
        <v>995.75300000000004</v>
      </c>
      <c r="G14" s="157">
        <v>1008.77</v>
      </c>
      <c r="H14" s="157">
        <v>1110.298</v>
      </c>
      <c r="I14" s="157">
        <v>1292.3019999999999</v>
      </c>
      <c r="J14" s="157">
        <v>1388.4349999999999</v>
      </c>
      <c r="K14" s="157">
        <v>1405.6690000000001</v>
      </c>
      <c r="L14" s="157">
        <v>1500.8109999999999</v>
      </c>
      <c r="M14" s="157">
        <v>1595.568</v>
      </c>
      <c r="N14" s="157">
        <v>1353.43</v>
      </c>
      <c r="O14" s="157">
        <v>1347.1980000000001</v>
      </c>
      <c r="P14" s="157">
        <v>1502.12</v>
      </c>
      <c r="Q14" s="157">
        <v>1604.1659999999999</v>
      </c>
      <c r="R14" s="157">
        <v>1649.0709999999999</v>
      </c>
      <c r="S14" s="157">
        <v>1844.34</v>
      </c>
      <c r="T14" s="157">
        <v>1893.472</v>
      </c>
      <c r="U14" s="157">
        <v>1875.769</v>
      </c>
      <c r="V14" s="157">
        <v>1827.171</v>
      </c>
    </row>
    <row r="15" spans="1:22">
      <c r="A15" s="24"/>
      <c r="B15" s="132" t="s">
        <v>223</v>
      </c>
      <c r="C15" s="140" t="s">
        <v>215</v>
      </c>
      <c r="D15" s="158">
        <v>242.45650000000001</v>
      </c>
      <c r="E15" s="158">
        <v>226.8758</v>
      </c>
      <c r="F15" s="158">
        <v>272.06299999999999</v>
      </c>
      <c r="G15" s="158">
        <v>270.26749999999998</v>
      </c>
      <c r="H15" s="158">
        <v>265.42649999999998</v>
      </c>
      <c r="I15" s="158">
        <v>283.1046</v>
      </c>
      <c r="J15" s="158">
        <v>289.32069999999999</v>
      </c>
      <c r="K15" s="158">
        <v>276.62049999999999</v>
      </c>
      <c r="L15" s="158">
        <v>268.81979999999999</v>
      </c>
      <c r="M15" s="158">
        <v>224.6559</v>
      </c>
      <c r="N15" s="158">
        <v>224.02610000000001</v>
      </c>
      <c r="O15" s="158">
        <v>187.0796</v>
      </c>
      <c r="P15" s="158">
        <v>187.03489999999999</v>
      </c>
      <c r="Q15" s="158">
        <v>209.83879999999999</v>
      </c>
      <c r="R15" s="158">
        <v>194.46220000000002</v>
      </c>
      <c r="S15" s="158">
        <v>224.00739999999999</v>
      </c>
      <c r="T15" s="158">
        <v>276.17930000000001</v>
      </c>
      <c r="U15" s="158">
        <v>300.33729999999997</v>
      </c>
      <c r="V15" s="158">
        <v>280.97550000000001</v>
      </c>
    </row>
    <row r="16" spans="1:22">
      <c r="A16" s="25" t="s">
        <v>80</v>
      </c>
      <c r="B16" s="127"/>
      <c r="C16" s="128"/>
      <c r="D16" s="137"/>
      <c r="E16" s="137"/>
      <c r="F16" s="137"/>
      <c r="G16" s="137"/>
      <c r="H16" s="137"/>
      <c r="I16" s="138"/>
      <c r="J16" s="137"/>
      <c r="K16" s="137"/>
      <c r="L16" s="137"/>
      <c r="M16" s="137"/>
      <c r="N16" s="136"/>
      <c r="O16" s="136"/>
      <c r="P16" s="136"/>
      <c r="Q16" s="136"/>
      <c r="R16" s="136"/>
      <c r="S16" s="136"/>
      <c r="T16" s="136"/>
      <c r="U16" s="136"/>
      <c r="V16" s="136"/>
    </row>
    <row r="17" spans="1:22">
      <c r="A17" s="24"/>
      <c r="B17" s="8" t="s">
        <v>231</v>
      </c>
      <c r="C17" s="20"/>
      <c r="D17" s="135">
        <v>145.98599999999999</v>
      </c>
      <c r="E17" s="135">
        <v>145.31200000000001</v>
      </c>
      <c r="F17" s="135">
        <v>162.518</v>
      </c>
      <c r="G17" s="135">
        <v>165.31</v>
      </c>
      <c r="H17" s="135">
        <v>210.358</v>
      </c>
      <c r="I17" s="135">
        <v>223.14599999999999</v>
      </c>
      <c r="J17" s="135">
        <v>220.33500000000001</v>
      </c>
      <c r="K17" s="135">
        <v>241.02500000000001</v>
      </c>
      <c r="L17" s="135">
        <v>300.94499999999999</v>
      </c>
      <c r="M17" s="135">
        <v>325.673</v>
      </c>
      <c r="N17" s="135">
        <v>266.916</v>
      </c>
      <c r="O17" s="135">
        <v>277.20400000000001</v>
      </c>
      <c r="P17" s="135">
        <v>311.529</v>
      </c>
      <c r="Q17" s="135">
        <v>301.30799999999999</v>
      </c>
      <c r="R17" s="135">
        <v>309.71899999999999</v>
      </c>
      <c r="S17" s="135">
        <v>307.37599999999998</v>
      </c>
      <c r="T17" s="135">
        <v>303.82499999999999</v>
      </c>
      <c r="U17" s="135">
        <v>306.91000000000003</v>
      </c>
      <c r="V17" s="135">
        <v>302.476</v>
      </c>
    </row>
    <row r="18" spans="1:22">
      <c r="A18" s="24"/>
      <c r="B18" s="8" t="s">
        <v>234</v>
      </c>
      <c r="C18" s="20"/>
      <c r="D18" s="135">
        <v>73.093999999999994</v>
      </c>
      <c r="E18" s="135">
        <v>68.5</v>
      </c>
      <c r="F18" s="135">
        <v>71.195999999999998</v>
      </c>
      <c r="G18" s="135">
        <v>89.578999999999994</v>
      </c>
      <c r="H18" s="135">
        <v>107.90900000000001</v>
      </c>
      <c r="I18" s="135">
        <v>131.202</v>
      </c>
      <c r="J18" s="135">
        <v>123.571</v>
      </c>
      <c r="K18" s="135">
        <v>134.07599999999999</v>
      </c>
      <c r="L18" s="135">
        <v>149.01599999999999</v>
      </c>
      <c r="M18" s="135">
        <v>154.16</v>
      </c>
      <c r="N18" s="135">
        <v>140.702</v>
      </c>
      <c r="O18" s="135">
        <v>141.999</v>
      </c>
      <c r="P18" s="135">
        <v>182.73</v>
      </c>
      <c r="Q18" s="135">
        <v>165.946</v>
      </c>
      <c r="R18" s="135">
        <v>193.50700000000001</v>
      </c>
      <c r="S18" s="135">
        <v>198.21299999999999</v>
      </c>
      <c r="T18" s="135">
        <v>166.07300000000001</v>
      </c>
      <c r="U18" s="135">
        <v>169.26400000000001</v>
      </c>
      <c r="V18" s="135">
        <v>164.66900000000001</v>
      </c>
    </row>
    <row r="19" spans="1:22">
      <c r="A19" s="24"/>
      <c r="B19" s="8" t="s">
        <v>44</v>
      </c>
      <c r="C19" s="20"/>
      <c r="D19" s="135">
        <v>5.0960000000000001</v>
      </c>
      <c r="E19" s="135">
        <v>6.9790000000000001</v>
      </c>
      <c r="F19" s="135">
        <v>8.4710000000000001</v>
      </c>
      <c r="G19" s="135">
        <v>11.494999999999999</v>
      </c>
      <c r="H19" s="135">
        <v>16.5</v>
      </c>
      <c r="I19" s="135">
        <v>21.094999999999999</v>
      </c>
      <c r="J19" s="135">
        <v>25.821000000000002</v>
      </c>
      <c r="K19" s="135">
        <v>31.556999999999999</v>
      </c>
      <c r="L19" s="135">
        <v>37.061999999999998</v>
      </c>
      <c r="M19" s="135">
        <v>42.515000000000001</v>
      </c>
      <c r="N19" s="135">
        <v>40.454000000000001</v>
      </c>
      <c r="O19" s="135">
        <v>45.768999999999998</v>
      </c>
      <c r="P19" s="135">
        <v>56.747999999999998</v>
      </c>
      <c r="Q19" s="135">
        <v>59.259</v>
      </c>
      <c r="R19" s="135">
        <v>79.066999999999993</v>
      </c>
      <c r="S19" s="135">
        <v>96.331999999999994</v>
      </c>
      <c r="T19" s="135">
        <v>100.107</v>
      </c>
      <c r="U19" s="135">
        <v>93.230999999999995</v>
      </c>
      <c r="V19" s="135">
        <v>97.498999999999995</v>
      </c>
    </row>
    <row r="20" spans="1:22">
      <c r="A20" s="24"/>
      <c r="B20" s="8" t="s">
        <v>43</v>
      </c>
      <c r="C20" s="20"/>
      <c r="D20" s="135">
        <v>35.662999999999997</v>
      </c>
      <c r="E20" s="135">
        <v>40.484000000000002</v>
      </c>
      <c r="F20" s="135">
        <v>43.494</v>
      </c>
      <c r="G20" s="135">
        <v>42.338999999999999</v>
      </c>
      <c r="H20" s="135">
        <v>51.786999999999999</v>
      </c>
      <c r="I20" s="135">
        <v>55.618000000000002</v>
      </c>
      <c r="J20" s="135">
        <v>59.591000000000001</v>
      </c>
      <c r="K20" s="135">
        <v>64.197000000000003</v>
      </c>
      <c r="L20" s="135">
        <v>64.445999999999998</v>
      </c>
      <c r="M20" s="135">
        <v>71.832999999999998</v>
      </c>
      <c r="N20" s="135">
        <v>55.933</v>
      </c>
      <c r="O20" s="135">
        <v>59.33</v>
      </c>
      <c r="P20" s="135">
        <v>75.456000000000003</v>
      </c>
      <c r="Q20" s="135">
        <v>71.887</v>
      </c>
      <c r="R20" s="135">
        <v>75.977000000000004</v>
      </c>
      <c r="S20" s="135">
        <v>97.771000000000001</v>
      </c>
      <c r="T20" s="135">
        <v>88.647000000000006</v>
      </c>
      <c r="U20" s="135">
        <v>84.397000000000006</v>
      </c>
      <c r="V20" s="135">
        <v>85.144000000000005</v>
      </c>
    </row>
    <row r="21" spans="1:22">
      <c r="A21" s="24"/>
      <c r="B21" s="8" t="s">
        <v>242</v>
      </c>
      <c r="C21" s="20"/>
      <c r="D21" s="135">
        <v>31.82</v>
      </c>
      <c r="E21" s="135">
        <v>30.125</v>
      </c>
      <c r="F21" s="135">
        <v>30.785</v>
      </c>
      <c r="G21" s="135">
        <v>35.043999999999997</v>
      </c>
      <c r="H21" s="135">
        <v>42.072000000000003</v>
      </c>
      <c r="I21" s="135">
        <v>46.847000000000001</v>
      </c>
      <c r="J21" s="135">
        <v>47.152999999999999</v>
      </c>
      <c r="K21" s="135">
        <v>44.871000000000002</v>
      </c>
      <c r="L21" s="135">
        <v>51.851999999999997</v>
      </c>
      <c r="M21" s="135">
        <v>57.207999999999998</v>
      </c>
      <c r="N21" s="135">
        <v>49.79</v>
      </c>
      <c r="O21" s="135">
        <v>61.847999999999999</v>
      </c>
      <c r="P21" s="135">
        <v>60.834000000000003</v>
      </c>
      <c r="Q21" s="135">
        <v>65.308999999999997</v>
      </c>
      <c r="R21" s="135">
        <v>81.968999999999994</v>
      </c>
      <c r="S21" s="135">
        <v>82.56</v>
      </c>
      <c r="T21" s="135">
        <v>88.823999999999998</v>
      </c>
      <c r="U21" s="135">
        <v>76.462000000000003</v>
      </c>
      <c r="V21" s="135">
        <v>75.8</v>
      </c>
    </row>
    <row r="22" spans="1:22">
      <c r="A22" s="24"/>
      <c r="B22" s="8" t="s">
        <v>237</v>
      </c>
      <c r="C22" s="20"/>
      <c r="D22" s="135">
        <v>36.81</v>
      </c>
      <c r="E22" s="135">
        <v>28.645</v>
      </c>
      <c r="F22" s="135">
        <v>33.182000000000002</v>
      </c>
      <c r="G22" s="135">
        <v>32.747</v>
      </c>
      <c r="H22" s="135">
        <v>25.047000000000001</v>
      </c>
      <c r="I22" s="135">
        <v>28.968</v>
      </c>
      <c r="J22" s="135">
        <v>23.134</v>
      </c>
      <c r="K22" s="135">
        <v>19.638999999999999</v>
      </c>
      <c r="L22" s="135">
        <v>19.831</v>
      </c>
      <c r="M22" s="135">
        <v>16.3</v>
      </c>
      <c r="N22" s="135">
        <v>14.298999999999999</v>
      </c>
      <c r="O22" s="135">
        <v>15.622</v>
      </c>
      <c r="P22" s="135">
        <v>17.035</v>
      </c>
      <c r="Q22" s="135">
        <v>16.068999999999999</v>
      </c>
      <c r="R22" s="135">
        <v>22.178999999999998</v>
      </c>
      <c r="S22" s="135">
        <v>33.96</v>
      </c>
      <c r="T22" s="135">
        <v>41.378</v>
      </c>
      <c r="U22" s="135">
        <v>39.046999999999997</v>
      </c>
      <c r="V22" s="135">
        <v>45.156999999999996</v>
      </c>
    </row>
    <row r="23" spans="1:22">
      <c r="A23" s="24"/>
      <c r="B23" s="8" t="s">
        <v>16</v>
      </c>
      <c r="C23" s="20"/>
      <c r="D23" s="135">
        <v>27.207999999999998</v>
      </c>
      <c r="E23" s="135">
        <v>19.045999999999999</v>
      </c>
      <c r="F23" s="135">
        <v>25.390999999999998</v>
      </c>
      <c r="G23" s="135">
        <v>28.405999999999999</v>
      </c>
      <c r="H23" s="135">
        <v>26.536000000000001</v>
      </c>
      <c r="I23" s="135">
        <v>33.335999999999999</v>
      </c>
      <c r="J23" s="135">
        <v>33.597999999999999</v>
      </c>
      <c r="K23" s="135">
        <v>37.362000000000002</v>
      </c>
      <c r="L23" s="135">
        <v>42.954999999999998</v>
      </c>
      <c r="M23" s="135">
        <v>43.329000000000001</v>
      </c>
      <c r="N23" s="135">
        <v>28.366</v>
      </c>
      <c r="O23" s="135">
        <v>32.264000000000003</v>
      </c>
      <c r="P23" s="135">
        <v>39.853000000000002</v>
      </c>
      <c r="Q23" s="135">
        <v>42.273000000000003</v>
      </c>
      <c r="R23" s="135">
        <v>50.128999999999998</v>
      </c>
      <c r="S23" s="135">
        <v>62.194000000000003</v>
      </c>
      <c r="T23" s="135">
        <v>64.527000000000001</v>
      </c>
      <c r="U23" s="135">
        <v>62.557000000000002</v>
      </c>
      <c r="V23" s="135">
        <v>43.896999999999998</v>
      </c>
    </row>
    <row r="24" spans="1:22">
      <c r="A24" s="24"/>
      <c r="B24" s="84" t="s">
        <v>12</v>
      </c>
      <c r="C24" s="20"/>
      <c r="D24" s="135">
        <f>D25-D23-D22-D21-D20-D19-D18-D17</f>
        <v>349.54599999999988</v>
      </c>
      <c r="E24" s="135">
        <f t="shared" ref="E24:V24" si="1">E25-E23-E22-E21-E20-E19-E18-E17</f>
        <v>346.16399999999987</v>
      </c>
      <c r="F24" s="135">
        <f t="shared" si="1"/>
        <v>370.87299999999993</v>
      </c>
      <c r="G24" s="135">
        <f t="shared" si="1"/>
        <v>383.04700000000008</v>
      </c>
      <c r="H24" s="135">
        <f t="shared" si="1"/>
        <v>402.02699999999999</v>
      </c>
      <c r="I24" s="135">
        <f t="shared" si="1"/>
        <v>441.53999999999996</v>
      </c>
      <c r="J24" s="135">
        <f t="shared" si="1"/>
        <v>473.45399999999995</v>
      </c>
      <c r="K24" s="135">
        <f t="shared" si="1"/>
        <v>456.71100000000013</v>
      </c>
      <c r="L24" s="135">
        <f t="shared" si="1"/>
        <v>441.16600000000011</v>
      </c>
      <c r="M24" s="135">
        <f t="shared" si="1"/>
        <v>457.19900000000018</v>
      </c>
      <c r="N24" s="135">
        <f t="shared" si="1"/>
        <v>407.89200000000011</v>
      </c>
      <c r="O24" s="135">
        <f t="shared" si="1"/>
        <v>332.99499999999995</v>
      </c>
      <c r="P24" s="135">
        <f t="shared" si="1"/>
        <v>328.76699999999994</v>
      </c>
      <c r="Q24" s="135">
        <f t="shared" si="1"/>
        <v>370.96600000000024</v>
      </c>
      <c r="R24" s="135">
        <f t="shared" si="1"/>
        <v>332.45400000000001</v>
      </c>
      <c r="S24" s="135">
        <f t="shared" si="1"/>
        <v>396.34100000000024</v>
      </c>
      <c r="T24" s="135">
        <f t="shared" si="1"/>
        <v>437.40400000000005</v>
      </c>
      <c r="U24" s="135">
        <f t="shared" si="1"/>
        <v>431.11199999999991</v>
      </c>
      <c r="V24" s="135">
        <f t="shared" si="1"/>
        <v>364.38500000000022</v>
      </c>
    </row>
    <row r="25" spans="1:22">
      <c r="A25" s="24"/>
      <c r="B25" s="96" t="s">
        <v>29</v>
      </c>
      <c r="C25" s="96"/>
      <c r="D25" s="157">
        <v>705.22299999999996</v>
      </c>
      <c r="E25" s="157">
        <v>685.255</v>
      </c>
      <c r="F25" s="157">
        <v>745.91</v>
      </c>
      <c r="G25" s="157">
        <v>787.96699999999998</v>
      </c>
      <c r="H25" s="157">
        <v>882.23599999999999</v>
      </c>
      <c r="I25" s="157">
        <v>981.75199999999995</v>
      </c>
      <c r="J25" s="157">
        <v>1006.657</v>
      </c>
      <c r="K25" s="157">
        <v>1029.4380000000001</v>
      </c>
      <c r="L25" s="157">
        <v>1107.2729999999999</v>
      </c>
      <c r="M25" s="157">
        <v>1168.2170000000001</v>
      </c>
      <c r="N25" s="157">
        <v>1004.352</v>
      </c>
      <c r="O25" s="157">
        <v>967.03099999999995</v>
      </c>
      <c r="P25" s="157">
        <v>1072.952</v>
      </c>
      <c r="Q25" s="157">
        <v>1093.0170000000001</v>
      </c>
      <c r="R25" s="157">
        <v>1145.001</v>
      </c>
      <c r="S25" s="157">
        <v>1274.7470000000001</v>
      </c>
      <c r="T25" s="157">
        <v>1290.7850000000001</v>
      </c>
      <c r="U25" s="157">
        <v>1262.98</v>
      </c>
      <c r="V25" s="157">
        <v>1179.027</v>
      </c>
    </row>
    <row r="26" spans="1:22">
      <c r="A26" s="24"/>
      <c r="B26" s="91" t="s">
        <v>223</v>
      </c>
      <c r="C26" s="80" t="s">
        <v>215</v>
      </c>
      <c r="D26" s="158">
        <v>197.59720000000002</v>
      </c>
      <c r="E26" s="158">
        <v>188.70660000000001</v>
      </c>
      <c r="F26" s="158">
        <v>201.7714</v>
      </c>
      <c r="G26" s="158">
        <v>215.70660000000001</v>
      </c>
      <c r="H26" s="158">
        <v>215.37539999999998</v>
      </c>
      <c r="I26" s="158">
        <v>213.92400000000001</v>
      </c>
      <c r="J26" s="158">
        <v>208.66060000000002</v>
      </c>
      <c r="K26" s="158">
        <v>206.1858</v>
      </c>
      <c r="L26" s="158">
        <v>197.5317</v>
      </c>
      <c r="M26" s="158">
        <v>170.3451</v>
      </c>
      <c r="N26" s="158">
        <v>161.9067</v>
      </c>
      <c r="O26" s="158">
        <v>138.53920000000002</v>
      </c>
      <c r="P26" s="158">
        <v>142.166</v>
      </c>
      <c r="Q26" s="158">
        <v>153.964</v>
      </c>
      <c r="R26" s="158">
        <v>147.19550000000001</v>
      </c>
      <c r="S26" s="158">
        <v>164.77789999999999</v>
      </c>
      <c r="T26" s="158">
        <v>197.7681</v>
      </c>
      <c r="U26" s="158">
        <v>205.3329</v>
      </c>
      <c r="V26" s="158">
        <v>182.3963</v>
      </c>
    </row>
    <row r="27" spans="1:22">
      <c r="A27" s="25" t="s">
        <v>534</v>
      </c>
      <c r="B27" s="127"/>
      <c r="C27" s="128"/>
      <c r="D27" s="137"/>
      <c r="E27" s="137"/>
      <c r="F27" s="137"/>
      <c r="G27" s="137"/>
      <c r="H27" s="137"/>
      <c r="I27" s="138"/>
      <c r="J27" s="137"/>
      <c r="K27" s="137"/>
      <c r="L27" s="137"/>
      <c r="M27" s="137"/>
      <c r="N27" s="136"/>
      <c r="O27" s="136"/>
      <c r="P27" s="136"/>
      <c r="Q27" s="136"/>
      <c r="R27" s="136"/>
      <c r="S27" s="136"/>
      <c r="T27" s="136"/>
      <c r="U27" s="136"/>
      <c r="V27" s="136"/>
    </row>
    <row r="28" spans="1:22">
      <c r="A28" s="24"/>
      <c r="B28" s="8" t="s">
        <v>232</v>
      </c>
      <c r="C28" s="20"/>
      <c r="D28" s="135">
        <v>47.531999999999996</v>
      </c>
      <c r="E28" s="135">
        <v>68.126999999999995</v>
      </c>
      <c r="F28" s="135">
        <v>76.522999999999996</v>
      </c>
      <c r="G28" s="135">
        <v>75.724000000000004</v>
      </c>
      <c r="H28" s="135">
        <v>100.477</v>
      </c>
      <c r="I28" s="135">
        <v>111.91500000000001</v>
      </c>
      <c r="J28" s="135">
        <v>143.54499999999999</v>
      </c>
      <c r="K28" s="135">
        <v>172.31800000000001</v>
      </c>
      <c r="L28" s="135">
        <v>167.95500000000001</v>
      </c>
      <c r="M28" s="135">
        <v>236.30600000000001</v>
      </c>
      <c r="N28" s="135">
        <v>183.238</v>
      </c>
      <c r="O28" s="135">
        <v>213.71700000000001</v>
      </c>
      <c r="P28" s="135">
        <v>224.35300000000001</v>
      </c>
      <c r="Q28" s="135">
        <v>266.50599999999997</v>
      </c>
      <c r="R28" s="135">
        <v>240.91800000000001</v>
      </c>
      <c r="S28" s="135">
        <v>285.18599999999998</v>
      </c>
      <c r="T28" s="135">
        <v>286.75</v>
      </c>
      <c r="U28" s="135">
        <v>243.30500000000001</v>
      </c>
      <c r="V28" s="135">
        <v>222.74199999999999</v>
      </c>
    </row>
    <row r="29" spans="1:22">
      <c r="A29" s="24"/>
      <c r="B29" s="8" t="s">
        <v>2</v>
      </c>
      <c r="C29" s="20"/>
      <c r="D29" s="135">
        <v>13.614000000000001</v>
      </c>
      <c r="E29" s="135">
        <v>14.619</v>
      </c>
      <c r="F29" s="135">
        <v>11.513999999999999</v>
      </c>
      <c r="G29" s="135">
        <v>9.2460000000000004</v>
      </c>
      <c r="H29" s="135">
        <v>11.335000000000001</v>
      </c>
      <c r="I29" s="135">
        <v>19.071000000000002</v>
      </c>
      <c r="J29" s="135">
        <v>26.393999999999998</v>
      </c>
      <c r="K29" s="135">
        <v>28.847999999999999</v>
      </c>
      <c r="L29" s="135">
        <v>35.844000000000001</v>
      </c>
      <c r="M29" s="135">
        <v>33.098999999999997</v>
      </c>
      <c r="N29" s="135">
        <v>27.603000000000002</v>
      </c>
      <c r="O29" s="135">
        <v>32.912999999999997</v>
      </c>
      <c r="P29" s="135">
        <v>42.027999999999999</v>
      </c>
      <c r="Q29" s="135">
        <v>49.831000000000003</v>
      </c>
      <c r="R29" s="135">
        <v>58.783999999999999</v>
      </c>
      <c r="S29" s="135">
        <v>62.514000000000003</v>
      </c>
      <c r="T29" s="135">
        <v>43.128</v>
      </c>
      <c r="U29" s="135">
        <v>42.100999999999999</v>
      </c>
      <c r="V29" s="135">
        <v>67.498000000000005</v>
      </c>
    </row>
    <row r="30" spans="1:22">
      <c r="A30" s="24"/>
      <c r="B30" s="8" t="s">
        <v>234</v>
      </c>
      <c r="C30" s="20"/>
      <c r="D30" s="135">
        <v>0.89900000000000002</v>
      </c>
      <c r="E30" s="135">
        <v>2.5939999999999999</v>
      </c>
      <c r="F30" s="135">
        <v>0.54100000000000004</v>
      </c>
      <c r="G30" s="135">
        <v>0.47299999999999998</v>
      </c>
      <c r="H30" s="135">
        <v>1.9E-2</v>
      </c>
      <c r="I30" s="135">
        <v>1.6879999999999999</v>
      </c>
      <c r="J30" s="135">
        <v>0.628</v>
      </c>
      <c r="K30" s="135">
        <v>3.7999999999999999E-2</v>
      </c>
      <c r="L30" s="135">
        <v>7.6999999999999999E-2</v>
      </c>
      <c r="M30" s="135">
        <v>1.7000000000000001E-2</v>
      </c>
      <c r="N30" s="135">
        <v>8.0000000000000002E-3</v>
      </c>
      <c r="O30" s="135">
        <v>0</v>
      </c>
      <c r="P30" s="135">
        <v>1.2E-2</v>
      </c>
      <c r="Q30" s="135">
        <v>2.4E-2</v>
      </c>
      <c r="R30" s="135">
        <v>3.2000000000000001E-2</v>
      </c>
      <c r="S30" s="135">
        <v>1.6E-2</v>
      </c>
      <c r="T30" s="135">
        <v>1.9E-2</v>
      </c>
      <c r="U30" s="135">
        <v>8.3339999999999996</v>
      </c>
      <c r="V30" s="135">
        <v>6.7350000000000003</v>
      </c>
    </row>
    <row r="31" spans="1:22">
      <c r="A31" s="24"/>
      <c r="B31" s="8" t="s">
        <v>237</v>
      </c>
      <c r="C31" s="20"/>
      <c r="D31" s="135">
        <v>11.525</v>
      </c>
      <c r="E31" s="135">
        <v>14.954000000000001</v>
      </c>
      <c r="F31" s="135">
        <v>2.6080000000000001</v>
      </c>
      <c r="G31" s="135">
        <v>8.0020000000000007</v>
      </c>
      <c r="H31" s="135">
        <v>4.681</v>
      </c>
      <c r="I31" s="135">
        <v>0.626</v>
      </c>
      <c r="J31" s="135">
        <v>7.0000000000000007E-2</v>
      </c>
      <c r="K31" s="135">
        <v>0.35799999999999998</v>
      </c>
      <c r="L31" s="135">
        <v>0.59099999999999997</v>
      </c>
      <c r="M31" s="135">
        <v>0.99299999999999999</v>
      </c>
      <c r="N31" s="135">
        <v>0.249</v>
      </c>
      <c r="O31" s="135">
        <v>0.67200000000000004</v>
      </c>
      <c r="P31" s="135">
        <v>1.7110000000000001</v>
      </c>
      <c r="Q31" s="135">
        <v>11.285</v>
      </c>
      <c r="R31" s="135">
        <v>34.505000000000003</v>
      </c>
      <c r="S31" s="135">
        <v>4.5359999999999996</v>
      </c>
      <c r="T31" s="135">
        <v>2.3180000000000001</v>
      </c>
      <c r="U31" s="135">
        <v>6.2789999999999999</v>
      </c>
      <c r="V31" s="135">
        <v>5.5439999999999996</v>
      </c>
    </row>
    <row r="32" spans="1:22">
      <c r="A32" s="24"/>
      <c r="B32" s="8" t="s">
        <v>230</v>
      </c>
      <c r="C32" s="20"/>
      <c r="D32" s="135">
        <v>0.32</v>
      </c>
      <c r="E32" s="135">
        <v>2.383</v>
      </c>
      <c r="F32" s="135">
        <v>1.0469999999999999</v>
      </c>
      <c r="G32" s="135">
        <v>2.96</v>
      </c>
      <c r="H32" s="135">
        <v>3.036</v>
      </c>
      <c r="I32" s="135">
        <v>4.5270000000000001</v>
      </c>
      <c r="J32" s="135">
        <v>6.2809999999999997</v>
      </c>
      <c r="K32" s="135">
        <v>2.3690000000000002</v>
      </c>
      <c r="L32" s="135">
        <v>3.2240000000000002</v>
      </c>
      <c r="M32" s="135">
        <v>2.508</v>
      </c>
      <c r="N32" s="135">
        <v>3.2730000000000001</v>
      </c>
      <c r="O32" s="135">
        <v>2.4580000000000002</v>
      </c>
      <c r="P32" s="135">
        <v>2.149</v>
      </c>
      <c r="Q32" s="135">
        <v>1.4039999999999999</v>
      </c>
      <c r="R32" s="135">
        <v>2.3730000000000002</v>
      </c>
      <c r="S32" s="135">
        <v>1.992</v>
      </c>
      <c r="T32" s="135">
        <v>2.0299999999999998</v>
      </c>
      <c r="U32" s="135">
        <v>1.276</v>
      </c>
      <c r="V32" s="135">
        <v>4.5449999999999999</v>
      </c>
    </row>
    <row r="33" spans="1:22">
      <c r="A33" s="24"/>
      <c r="B33" s="8" t="s">
        <v>233</v>
      </c>
      <c r="C33" s="20"/>
      <c r="D33" s="135">
        <v>14.773</v>
      </c>
      <c r="E33" s="135">
        <v>22.661999999999999</v>
      </c>
      <c r="F33" s="135">
        <v>8.0649999999999995</v>
      </c>
      <c r="G33" s="135">
        <v>9.5579999999999998</v>
      </c>
      <c r="H33" s="135">
        <v>0.03</v>
      </c>
      <c r="I33" s="135">
        <v>0.71</v>
      </c>
      <c r="J33" s="135">
        <v>1.2509999999999999</v>
      </c>
      <c r="K33" s="135">
        <v>1.08</v>
      </c>
      <c r="L33" s="135">
        <v>1.659</v>
      </c>
      <c r="M33" s="135">
        <v>0.70699999999999996</v>
      </c>
      <c r="N33" s="135">
        <v>1.4390000000000001</v>
      </c>
      <c r="O33" s="135">
        <v>1.601</v>
      </c>
      <c r="P33" s="135">
        <v>5.6550000000000002</v>
      </c>
      <c r="Q33" s="135">
        <v>4.2770000000000001</v>
      </c>
      <c r="R33" s="135">
        <v>9.0060000000000002</v>
      </c>
      <c r="S33" s="135">
        <v>5.742</v>
      </c>
      <c r="T33" s="135">
        <v>3.4590000000000001</v>
      </c>
      <c r="U33" s="135">
        <v>4.7229999999999999</v>
      </c>
      <c r="V33" s="135">
        <v>4.101</v>
      </c>
    </row>
    <row r="34" spans="1:22">
      <c r="A34" s="24"/>
      <c r="B34" s="8" t="s">
        <v>9</v>
      </c>
      <c r="C34" s="20"/>
      <c r="D34" s="135">
        <v>0.13700000000000001</v>
      </c>
      <c r="E34" s="135">
        <v>0.505</v>
      </c>
      <c r="F34" s="135">
        <v>0.56399999999999995</v>
      </c>
      <c r="G34" s="135">
        <v>0.192</v>
      </c>
      <c r="H34" s="135">
        <v>0.47499999999999998</v>
      </c>
      <c r="I34" s="135">
        <v>0.42799999999999999</v>
      </c>
      <c r="J34" s="135">
        <v>0.04</v>
      </c>
      <c r="K34" s="135">
        <v>8.7999999999999995E-2</v>
      </c>
      <c r="L34" s="135">
        <v>0.33500000000000002</v>
      </c>
      <c r="M34" s="135">
        <v>0.318</v>
      </c>
      <c r="N34" s="135">
        <v>0.80400000000000005</v>
      </c>
      <c r="O34" s="135">
        <v>0.433</v>
      </c>
      <c r="P34" s="135">
        <v>0.41</v>
      </c>
      <c r="Q34" s="135">
        <v>0.754</v>
      </c>
      <c r="R34" s="135">
        <v>0.53700000000000003</v>
      </c>
      <c r="S34" s="135">
        <v>0.27700000000000002</v>
      </c>
      <c r="T34" s="135">
        <v>0.371</v>
      </c>
      <c r="U34" s="135">
        <v>3.9670000000000001</v>
      </c>
      <c r="V34" s="135">
        <v>3.5169999999999999</v>
      </c>
    </row>
    <row r="35" spans="1:22">
      <c r="A35" s="24"/>
      <c r="B35" s="84" t="s">
        <v>12</v>
      </c>
      <c r="C35" s="20"/>
      <c r="D35" s="135">
        <f>D36-D34-D33-D32-D31-D30-D29-D28</f>
        <v>45.366</v>
      </c>
      <c r="E35" s="135">
        <f t="shared" ref="E35:V35" si="2">E36-E34-E33-E32-E31-E30-E29-E28</f>
        <v>46.546999999999983</v>
      </c>
      <c r="F35" s="135">
        <f t="shared" si="2"/>
        <v>20.202000000000012</v>
      </c>
      <c r="G35" s="135">
        <f t="shared" si="2"/>
        <v>26.482000000000014</v>
      </c>
      <c r="H35" s="135">
        <f t="shared" si="2"/>
        <v>22.892999999999972</v>
      </c>
      <c r="I35" s="135">
        <f t="shared" si="2"/>
        <v>32.696000000000012</v>
      </c>
      <c r="J35" s="135">
        <f t="shared" si="2"/>
        <v>33.808000000000021</v>
      </c>
      <c r="K35" s="135">
        <f t="shared" si="2"/>
        <v>33.557999999999964</v>
      </c>
      <c r="L35" s="135">
        <f t="shared" si="2"/>
        <v>50.569000000000045</v>
      </c>
      <c r="M35" s="135">
        <f t="shared" si="2"/>
        <v>32.118000000000023</v>
      </c>
      <c r="N35" s="135">
        <f t="shared" si="2"/>
        <v>11.34899999999999</v>
      </c>
      <c r="O35" s="135">
        <f t="shared" si="2"/>
        <v>4.6189999999999998</v>
      </c>
      <c r="P35" s="135">
        <f t="shared" si="2"/>
        <v>3.1289999999999907</v>
      </c>
      <c r="Q35" s="135">
        <f t="shared" si="2"/>
        <v>4.3029999999999973</v>
      </c>
      <c r="R35" s="135">
        <f t="shared" si="2"/>
        <v>3.4830000000000609</v>
      </c>
      <c r="S35" s="135">
        <f t="shared" si="2"/>
        <v>2.4479999999999791</v>
      </c>
      <c r="T35" s="135">
        <f t="shared" si="2"/>
        <v>3.6110000000000468</v>
      </c>
      <c r="U35" s="135">
        <f t="shared" si="2"/>
        <v>10.401999999999987</v>
      </c>
      <c r="V35" s="135">
        <f t="shared" si="2"/>
        <v>4.4910000000000139</v>
      </c>
    </row>
    <row r="36" spans="1:22">
      <c r="A36" s="24"/>
      <c r="B36" s="96" t="s">
        <v>29</v>
      </c>
      <c r="C36" s="96"/>
      <c r="D36" s="157">
        <v>134.166</v>
      </c>
      <c r="E36" s="157">
        <v>172.39099999999999</v>
      </c>
      <c r="F36" s="157">
        <v>121.06399999999999</v>
      </c>
      <c r="G36" s="157">
        <v>132.637</v>
      </c>
      <c r="H36" s="157">
        <v>142.946</v>
      </c>
      <c r="I36" s="157">
        <v>171.661</v>
      </c>
      <c r="J36" s="157">
        <v>212.017</v>
      </c>
      <c r="K36" s="157">
        <v>238.65700000000001</v>
      </c>
      <c r="L36" s="157">
        <v>260.25400000000002</v>
      </c>
      <c r="M36" s="157">
        <v>306.06599999999997</v>
      </c>
      <c r="N36" s="157">
        <v>227.96299999999999</v>
      </c>
      <c r="O36" s="157">
        <v>256.41300000000001</v>
      </c>
      <c r="P36" s="157">
        <v>279.447</v>
      </c>
      <c r="Q36" s="157">
        <v>338.38400000000001</v>
      </c>
      <c r="R36" s="157">
        <v>349.63799999999998</v>
      </c>
      <c r="S36" s="157">
        <v>362.71100000000001</v>
      </c>
      <c r="T36" s="157">
        <v>341.68599999999998</v>
      </c>
      <c r="U36" s="157">
        <v>320.387</v>
      </c>
      <c r="V36" s="157">
        <v>319.173</v>
      </c>
    </row>
    <row r="37" spans="1:22" s="136" customFormat="1">
      <c r="A37" s="129"/>
      <c r="B37" s="132" t="s">
        <v>223</v>
      </c>
      <c r="C37" s="140" t="s">
        <v>215</v>
      </c>
      <c r="D37" s="158">
        <v>56.354099999999995</v>
      </c>
      <c r="E37" s="158">
        <v>70.311499999999995</v>
      </c>
      <c r="F37" s="158">
        <v>51.543800000000005</v>
      </c>
      <c r="G37" s="158">
        <v>59.697400000000002</v>
      </c>
      <c r="H37" s="158">
        <v>70.017300000000006</v>
      </c>
      <c r="I37" s="158">
        <v>58.812899999999999</v>
      </c>
      <c r="J37" s="158">
        <v>86.552199999999999</v>
      </c>
      <c r="K37" s="158">
        <v>91.123100000000008</v>
      </c>
      <c r="L37" s="158">
        <v>90.852899999999991</v>
      </c>
      <c r="M37" s="158">
        <v>78.035699999999991</v>
      </c>
      <c r="N37" s="158">
        <v>61.650400000000005</v>
      </c>
      <c r="O37" s="158">
        <v>57.778700000000001</v>
      </c>
      <c r="P37" s="158">
        <v>55.778400000000005</v>
      </c>
      <c r="Q37" s="158">
        <v>72.212299999999999</v>
      </c>
      <c r="R37" s="158">
        <v>78.854100000000003</v>
      </c>
      <c r="S37" s="158">
        <v>71.947199999999995</v>
      </c>
      <c r="T37" s="158">
        <v>78.787100000000009</v>
      </c>
      <c r="U37" s="158">
        <v>87.315699999999993</v>
      </c>
      <c r="V37" s="158">
        <v>88.794399999999996</v>
      </c>
    </row>
    <row r="38" spans="1:22">
      <c r="A38" s="106" t="s">
        <v>535</v>
      </c>
      <c r="B38" s="91"/>
      <c r="C38" s="80"/>
      <c r="D38" s="158"/>
      <c r="E38" s="158"/>
      <c r="F38" s="158"/>
      <c r="G38" s="158"/>
      <c r="H38" s="158"/>
      <c r="I38" s="158"/>
      <c r="J38" s="158"/>
      <c r="K38" s="158"/>
      <c r="L38" s="158"/>
      <c r="M38" s="158"/>
      <c r="N38" s="158"/>
      <c r="O38" s="158"/>
      <c r="P38" s="158"/>
      <c r="Q38" s="158"/>
      <c r="R38" s="158"/>
      <c r="S38" s="158"/>
      <c r="T38" s="158"/>
      <c r="U38" s="158"/>
      <c r="V38" s="158"/>
    </row>
    <row r="39" spans="1:22">
      <c r="A39" s="24"/>
      <c r="B39" s="78" t="s">
        <v>9</v>
      </c>
      <c r="C39" s="80"/>
      <c r="D39" s="135">
        <v>3.5219999999999998</v>
      </c>
      <c r="E39" s="135">
        <v>6.3840000000000003</v>
      </c>
      <c r="F39" s="135">
        <v>5.5620000000000003</v>
      </c>
      <c r="G39" s="135">
        <v>8.3810000000000002</v>
      </c>
      <c r="H39" s="135">
        <v>20.667999999999999</v>
      </c>
      <c r="I39" s="135">
        <v>25.337</v>
      </c>
      <c r="J39" s="135">
        <v>36.195999999999998</v>
      </c>
      <c r="K39" s="135">
        <v>39.843000000000004</v>
      </c>
      <c r="L39" s="135">
        <v>37.442999999999998</v>
      </c>
      <c r="M39" s="135">
        <v>46.158000000000001</v>
      </c>
      <c r="N39" s="135">
        <v>40.585999999999999</v>
      </c>
      <c r="O39" s="135">
        <v>49.24</v>
      </c>
      <c r="P39" s="135">
        <v>51.548000000000002</v>
      </c>
      <c r="Q39" s="135">
        <v>56.707000000000001</v>
      </c>
      <c r="R39" s="135">
        <v>56.804000000000002</v>
      </c>
      <c r="S39" s="135">
        <v>55.837000000000003</v>
      </c>
      <c r="T39" s="135">
        <v>39.503999999999998</v>
      </c>
      <c r="U39" s="135">
        <v>29.164000000000001</v>
      </c>
      <c r="V39" s="135">
        <v>35.598999999999997</v>
      </c>
    </row>
    <row r="40" spans="1:22">
      <c r="A40" s="24"/>
      <c r="B40" s="78" t="s">
        <v>46</v>
      </c>
      <c r="C40" s="80"/>
      <c r="D40" s="135">
        <v>3.0419999999999998</v>
      </c>
      <c r="E40" s="135">
        <v>3.2629999999999999</v>
      </c>
      <c r="F40" s="135">
        <v>4.5860000000000003</v>
      </c>
      <c r="G40" s="135">
        <v>4.2039999999999997</v>
      </c>
      <c r="H40" s="135">
        <v>0.40100000000000002</v>
      </c>
      <c r="I40" s="135">
        <v>1.7869999999999999</v>
      </c>
      <c r="J40" s="135">
        <v>2.653</v>
      </c>
      <c r="K40" s="135">
        <v>5.194</v>
      </c>
      <c r="L40" s="135">
        <v>5.835</v>
      </c>
      <c r="M40" s="135">
        <v>8.1859999999999999</v>
      </c>
      <c r="N40" s="135">
        <v>9.9529999999999994</v>
      </c>
      <c r="O40" s="135">
        <v>10.263</v>
      </c>
      <c r="P40" s="135">
        <v>10.726000000000001</v>
      </c>
      <c r="Q40" s="135">
        <v>8.702</v>
      </c>
      <c r="R40" s="135">
        <v>9.7690000000000001</v>
      </c>
      <c r="S40" s="135">
        <v>8.3279999999999994</v>
      </c>
      <c r="T40" s="135">
        <v>19.254999999999999</v>
      </c>
      <c r="U40" s="135">
        <v>19.350000000000001</v>
      </c>
      <c r="V40" s="135">
        <v>19.532</v>
      </c>
    </row>
    <row r="41" spans="1:22">
      <c r="A41" s="24"/>
      <c r="B41" s="78" t="s">
        <v>14</v>
      </c>
      <c r="C41" s="80"/>
      <c r="D41" s="135">
        <v>0.13900000000000001</v>
      </c>
      <c r="E41" s="135">
        <v>3.1E-2</v>
      </c>
      <c r="F41" s="135">
        <v>3.5999999999999997E-2</v>
      </c>
      <c r="G41" s="135">
        <v>2.1999999999999999E-2</v>
      </c>
      <c r="H41" s="135">
        <v>7.0000000000000001E-3</v>
      </c>
      <c r="I41" s="135">
        <v>0</v>
      </c>
      <c r="J41" s="135">
        <v>0</v>
      </c>
      <c r="K41" s="135">
        <v>0</v>
      </c>
      <c r="L41" s="135">
        <v>0</v>
      </c>
      <c r="M41" s="135">
        <v>0</v>
      </c>
      <c r="N41" s="135">
        <v>1.2789999999999999</v>
      </c>
      <c r="O41" s="135">
        <v>2.9540000000000002</v>
      </c>
      <c r="P41" s="135">
        <v>4.4269999999999996</v>
      </c>
      <c r="Q41" s="135">
        <v>5.875</v>
      </c>
      <c r="R41" s="135">
        <v>9.2829999999999995</v>
      </c>
      <c r="S41" s="135">
        <v>12.291</v>
      </c>
      <c r="T41" s="135">
        <v>18.257000000000001</v>
      </c>
      <c r="U41" s="135">
        <v>18.486000000000001</v>
      </c>
      <c r="V41" s="135">
        <v>16.64</v>
      </c>
    </row>
    <row r="42" spans="1:22">
      <c r="A42" s="24"/>
      <c r="B42" s="78" t="s">
        <v>43</v>
      </c>
      <c r="C42" s="80"/>
      <c r="D42" s="135">
        <v>0.89300000000000002</v>
      </c>
      <c r="E42" s="135">
        <v>1.2789999999999999</v>
      </c>
      <c r="F42" s="135">
        <v>1.2909999999999999</v>
      </c>
      <c r="G42" s="135">
        <v>1.4910000000000001</v>
      </c>
      <c r="H42" s="135">
        <v>1.2250000000000001</v>
      </c>
      <c r="I42" s="135">
        <v>1.6080000000000001</v>
      </c>
      <c r="J42" s="135">
        <v>1.885</v>
      </c>
      <c r="K42" s="135">
        <v>1.423</v>
      </c>
      <c r="L42" s="135">
        <v>2.4460000000000002</v>
      </c>
      <c r="M42" s="135">
        <v>2.613</v>
      </c>
      <c r="N42" s="135">
        <v>2.8370000000000002</v>
      </c>
      <c r="O42" s="135">
        <v>4.01</v>
      </c>
      <c r="P42" s="135">
        <v>4.7160000000000002</v>
      </c>
      <c r="Q42" s="135">
        <v>5.673</v>
      </c>
      <c r="R42" s="135">
        <v>6.8150000000000004</v>
      </c>
      <c r="S42" s="135">
        <v>7.8140000000000001</v>
      </c>
      <c r="T42" s="135">
        <v>9.3369999999999997</v>
      </c>
      <c r="U42" s="135">
        <v>10.789</v>
      </c>
      <c r="V42" s="135">
        <v>9.8970000000000002</v>
      </c>
    </row>
    <row r="43" spans="1:22">
      <c r="A43" s="24"/>
      <c r="B43" s="78" t="s">
        <v>4</v>
      </c>
      <c r="C43" s="80"/>
      <c r="D43" s="135">
        <v>2E-3</v>
      </c>
      <c r="E43" s="135">
        <v>3.3000000000000002E-2</v>
      </c>
      <c r="F43" s="135">
        <v>6.3E-2</v>
      </c>
      <c r="G43" s="135">
        <v>0.185</v>
      </c>
      <c r="H43" s="135">
        <v>3.7519999999999998</v>
      </c>
      <c r="I43" s="135">
        <v>4.0990000000000002</v>
      </c>
      <c r="J43" s="135">
        <v>4.2619999999999996</v>
      </c>
      <c r="K43" s="135">
        <v>6.4269999999999996</v>
      </c>
      <c r="L43" s="135">
        <v>4.335</v>
      </c>
      <c r="M43" s="135">
        <v>4.2009999999999996</v>
      </c>
      <c r="N43" s="135">
        <v>0.89200000000000002</v>
      </c>
      <c r="O43" s="135">
        <v>0.751</v>
      </c>
      <c r="P43" s="135">
        <v>0.93799999999999994</v>
      </c>
      <c r="Q43" s="135">
        <v>0.68100000000000005</v>
      </c>
      <c r="R43" s="135">
        <v>0.61199999999999999</v>
      </c>
      <c r="S43" s="135">
        <v>0.79</v>
      </c>
      <c r="T43" s="135">
        <v>0.94299999999999995</v>
      </c>
      <c r="U43" s="135">
        <v>2.6309999999999998</v>
      </c>
      <c r="V43" s="135">
        <v>8.4329999999999998</v>
      </c>
    </row>
    <row r="44" spans="1:22">
      <c r="A44" s="24"/>
      <c r="B44" s="78" t="s">
        <v>2</v>
      </c>
      <c r="C44" s="80"/>
      <c r="D44" s="135">
        <v>15.824999999999999</v>
      </c>
      <c r="E44" s="135">
        <v>8.9290000000000003</v>
      </c>
      <c r="F44" s="135">
        <v>16.382000000000001</v>
      </c>
      <c r="G44" s="135">
        <v>11.096</v>
      </c>
      <c r="H44" s="135">
        <v>3.2069999999999999</v>
      </c>
      <c r="I44" s="135">
        <v>2.3879999999999999</v>
      </c>
      <c r="J44" s="135">
        <v>2.7490000000000001</v>
      </c>
      <c r="K44" s="135">
        <v>1.681</v>
      </c>
      <c r="L44" s="135">
        <v>2.585</v>
      </c>
      <c r="M44" s="135">
        <v>1.254</v>
      </c>
      <c r="N44" s="135">
        <v>1.8580000000000001</v>
      </c>
      <c r="O44" s="135">
        <v>2.82</v>
      </c>
      <c r="P44" s="135">
        <v>4.484</v>
      </c>
      <c r="Q44" s="135">
        <v>5.2169999999999996</v>
      </c>
      <c r="R44" s="135">
        <v>4.0030000000000001</v>
      </c>
      <c r="S44" s="135">
        <v>4.7569999999999997</v>
      </c>
      <c r="T44" s="135">
        <v>3.4649999999999999</v>
      </c>
      <c r="U44" s="135">
        <v>4.0579999999999998</v>
      </c>
      <c r="V44" s="135">
        <v>7.601</v>
      </c>
    </row>
    <row r="45" spans="1:22">
      <c r="A45" s="24"/>
      <c r="B45" s="84" t="s">
        <v>12</v>
      </c>
      <c r="C45" s="20"/>
      <c r="D45" s="135">
        <f>D46-D44-D43-D42-D41-D40-D39</f>
        <v>19.793000000000006</v>
      </c>
      <c r="E45" s="135">
        <f t="shared" ref="E45:V45" si="3">E46-E44-E43-E42-E41-E40-E39</f>
        <v>14.821999999999996</v>
      </c>
      <c r="F45" s="135">
        <f t="shared" si="3"/>
        <v>15.749999999999996</v>
      </c>
      <c r="G45" s="135">
        <f t="shared" si="3"/>
        <v>16.310000000000002</v>
      </c>
      <c r="H45" s="135">
        <f t="shared" si="3"/>
        <v>14.104999999999997</v>
      </c>
      <c r="I45" s="135">
        <f t="shared" si="3"/>
        <v>14.577000000000002</v>
      </c>
      <c r="J45" s="135">
        <f t="shared" si="3"/>
        <v>33.046999999999997</v>
      </c>
      <c r="K45" s="135">
        <f t="shared" si="3"/>
        <v>20.139999999999986</v>
      </c>
      <c r="L45" s="135">
        <f t="shared" si="3"/>
        <v>15.932000000000002</v>
      </c>
      <c r="M45" s="135">
        <f t="shared" si="3"/>
        <v>9.8489999999999966</v>
      </c>
      <c r="N45" s="135">
        <f t="shared" si="3"/>
        <v>19.551000000000002</v>
      </c>
      <c r="O45" s="135">
        <f t="shared" si="3"/>
        <v>7.9519999999999982</v>
      </c>
      <c r="P45" s="135">
        <f t="shared" si="3"/>
        <v>15.545000000000016</v>
      </c>
      <c r="Q45" s="135">
        <f t="shared" si="3"/>
        <v>27.701000000000001</v>
      </c>
      <c r="R45" s="135">
        <f t="shared" si="3"/>
        <v>15.135000000000005</v>
      </c>
      <c r="S45" s="135">
        <f t="shared" si="3"/>
        <v>23.249999999999986</v>
      </c>
      <c r="T45" s="135">
        <f t="shared" si="3"/>
        <v>19.267999999999994</v>
      </c>
      <c r="U45" s="135">
        <f t="shared" si="3"/>
        <v>19.545999999999999</v>
      </c>
      <c r="V45" s="135">
        <f t="shared" si="3"/>
        <v>17.948000000000015</v>
      </c>
    </row>
    <row r="46" spans="1:22">
      <c r="A46" s="24"/>
      <c r="B46" s="96" t="s">
        <v>29</v>
      </c>
      <c r="C46" s="96"/>
      <c r="D46" s="157">
        <v>43.216000000000001</v>
      </c>
      <c r="E46" s="157">
        <v>34.741</v>
      </c>
      <c r="F46" s="157">
        <v>43.67</v>
      </c>
      <c r="G46" s="157">
        <v>41.689</v>
      </c>
      <c r="H46" s="157">
        <v>43.365000000000002</v>
      </c>
      <c r="I46" s="157">
        <v>49.795999999999999</v>
      </c>
      <c r="J46" s="157">
        <v>80.792000000000002</v>
      </c>
      <c r="K46" s="157">
        <v>74.707999999999998</v>
      </c>
      <c r="L46" s="157">
        <v>68.575999999999993</v>
      </c>
      <c r="M46" s="157">
        <v>72.260999999999996</v>
      </c>
      <c r="N46" s="157">
        <v>76.956000000000003</v>
      </c>
      <c r="O46" s="157">
        <v>77.989999999999995</v>
      </c>
      <c r="P46" s="157">
        <v>92.384</v>
      </c>
      <c r="Q46" s="157">
        <v>110.556</v>
      </c>
      <c r="R46" s="157">
        <v>102.42100000000001</v>
      </c>
      <c r="S46" s="157">
        <v>113.06699999999999</v>
      </c>
      <c r="T46" s="157">
        <v>110.029</v>
      </c>
      <c r="U46" s="157">
        <v>104.024</v>
      </c>
      <c r="V46" s="157">
        <v>115.65</v>
      </c>
    </row>
    <row r="47" spans="1:22">
      <c r="A47" s="24"/>
      <c r="B47" s="91" t="s">
        <v>223</v>
      </c>
      <c r="C47" s="80" t="s">
        <v>215</v>
      </c>
      <c r="D47" s="158">
        <v>18.664400000000001</v>
      </c>
      <c r="E47" s="158">
        <v>18.9924</v>
      </c>
      <c r="F47" s="158">
        <v>20.376900000000003</v>
      </c>
      <c r="G47" s="158">
        <v>23.548099999999998</v>
      </c>
      <c r="H47" s="158">
        <v>23.7715</v>
      </c>
      <c r="I47" s="158">
        <v>27.913700000000002</v>
      </c>
      <c r="J47" s="158">
        <v>41.394800000000004</v>
      </c>
      <c r="K47" s="158">
        <v>38.782599999999995</v>
      </c>
      <c r="L47" s="158">
        <v>42.205599999999997</v>
      </c>
      <c r="M47" s="158">
        <v>38.7986</v>
      </c>
      <c r="N47" s="158">
        <v>43.582500000000003</v>
      </c>
      <c r="O47" s="158">
        <v>33.316499999999998</v>
      </c>
      <c r="P47" s="158">
        <v>33.403400000000005</v>
      </c>
      <c r="Q47" s="158">
        <v>40.284699999999994</v>
      </c>
      <c r="R47" s="158">
        <v>36.406599999999997</v>
      </c>
      <c r="S47" s="158">
        <v>39.445699999999995</v>
      </c>
      <c r="T47" s="158">
        <v>43.061999999999998</v>
      </c>
      <c r="U47" s="158">
        <v>51.692900000000002</v>
      </c>
      <c r="V47" s="158">
        <v>59.639099999999999</v>
      </c>
    </row>
    <row r="48" spans="1:22">
      <c r="A48" s="106" t="s">
        <v>536</v>
      </c>
      <c r="B48" s="91"/>
      <c r="C48" s="80"/>
      <c r="D48" s="158"/>
      <c r="E48" s="158"/>
      <c r="F48" s="158"/>
      <c r="G48" s="158"/>
      <c r="H48" s="158"/>
      <c r="I48" s="158"/>
      <c r="J48" s="158"/>
      <c r="K48" s="158"/>
      <c r="L48" s="158"/>
      <c r="M48" s="158"/>
      <c r="N48" s="158"/>
      <c r="O48" s="158"/>
      <c r="P48" s="158"/>
      <c r="Q48" s="158"/>
      <c r="R48" s="158"/>
      <c r="S48" s="158"/>
      <c r="T48" s="158"/>
      <c r="U48" s="158"/>
      <c r="V48" s="158"/>
    </row>
    <row r="49" spans="1:22">
      <c r="A49" s="24"/>
      <c r="B49" s="78" t="s">
        <v>42</v>
      </c>
      <c r="C49" s="80"/>
      <c r="D49" s="135">
        <v>0.628</v>
      </c>
      <c r="E49" s="135">
        <v>0.42799999999999999</v>
      </c>
      <c r="F49" s="135">
        <v>0.60799999999999998</v>
      </c>
      <c r="G49" s="135">
        <v>0.998</v>
      </c>
      <c r="H49" s="135">
        <v>1.117</v>
      </c>
      <c r="I49" s="135">
        <v>2.4089999999999998</v>
      </c>
      <c r="J49" s="135">
        <v>3.5230000000000001</v>
      </c>
      <c r="K49" s="135">
        <v>3.5129999999999999</v>
      </c>
      <c r="L49" s="135">
        <v>3.9089999999999998</v>
      </c>
      <c r="M49" s="135">
        <v>5.6050000000000004</v>
      </c>
      <c r="N49" s="135">
        <v>3.9809999999999999</v>
      </c>
      <c r="O49" s="135">
        <v>7.827</v>
      </c>
      <c r="P49" s="135">
        <v>10.624000000000001</v>
      </c>
      <c r="Q49" s="135">
        <v>11.824999999999999</v>
      </c>
      <c r="R49" s="135">
        <v>18.559000000000001</v>
      </c>
      <c r="S49" s="135">
        <v>31.881</v>
      </c>
      <c r="T49" s="135">
        <v>47.789000000000001</v>
      </c>
      <c r="U49" s="135">
        <v>69.936999999999998</v>
      </c>
      <c r="V49" s="135">
        <v>112.01</v>
      </c>
    </row>
    <row r="50" spans="1:22">
      <c r="A50" s="24"/>
      <c r="B50" s="78" t="s">
        <v>9</v>
      </c>
      <c r="C50" s="80"/>
      <c r="D50" s="135">
        <v>0</v>
      </c>
      <c r="E50" s="135">
        <v>1.7000000000000001E-2</v>
      </c>
      <c r="F50" s="135">
        <v>0.24299999999999999</v>
      </c>
      <c r="G50" s="135">
        <v>4.5999999999999999E-2</v>
      </c>
      <c r="H50" s="135">
        <v>0.04</v>
      </c>
      <c r="I50" s="135">
        <v>2.0190000000000001</v>
      </c>
      <c r="J50" s="135">
        <v>1.83</v>
      </c>
      <c r="K50" s="135">
        <v>1.1859999999999999</v>
      </c>
      <c r="L50" s="135">
        <v>1.0920000000000001</v>
      </c>
      <c r="M50" s="135">
        <v>7.0000000000000001E-3</v>
      </c>
      <c r="N50" s="135">
        <v>8.0000000000000002E-3</v>
      </c>
      <c r="O50" s="135">
        <v>0</v>
      </c>
      <c r="P50" s="135">
        <v>0.02</v>
      </c>
      <c r="Q50" s="135">
        <v>3.7629999999999999</v>
      </c>
      <c r="R50" s="135">
        <v>6.5350000000000001</v>
      </c>
      <c r="S50" s="135">
        <v>7.1459999999999999</v>
      </c>
      <c r="T50" s="135">
        <v>29.353000000000002</v>
      </c>
      <c r="U50" s="135">
        <v>47.268000000000001</v>
      </c>
      <c r="V50" s="135">
        <v>33.448999999999998</v>
      </c>
    </row>
    <row r="51" spans="1:22">
      <c r="A51" s="24"/>
      <c r="B51" s="78" t="s">
        <v>232</v>
      </c>
      <c r="C51" s="80"/>
      <c r="D51" s="135">
        <v>19.538</v>
      </c>
      <c r="E51" s="135">
        <v>14.172000000000001</v>
      </c>
      <c r="F51" s="135">
        <v>32.161999999999999</v>
      </c>
      <c r="G51" s="135">
        <v>14.132</v>
      </c>
      <c r="H51" s="135">
        <v>14.079000000000001</v>
      </c>
      <c r="I51" s="135">
        <v>22.954999999999998</v>
      </c>
      <c r="J51" s="135">
        <v>20.881</v>
      </c>
      <c r="K51" s="135">
        <v>18.338000000000001</v>
      </c>
      <c r="L51" s="135">
        <v>14.592000000000001</v>
      </c>
      <c r="M51" s="135">
        <v>25.832999999999998</v>
      </c>
      <c r="N51" s="135">
        <v>18.809000000000001</v>
      </c>
      <c r="O51" s="135">
        <v>9.8010000000000002</v>
      </c>
      <c r="P51" s="135">
        <v>31.248999999999999</v>
      </c>
      <c r="Q51" s="135">
        <v>25.670999999999999</v>
      </c>
      <c r="R51" s="135">
        <v>7.4889999999999999</v>
      </c>
      <c r="S51" s="135">
        <v>24.53</v>
      </c>
      <c r="T51" s="135">
        <v>26.212</v>
      </c>
      <c r="U51" s="135">
        <v>28.315000000000001</v>
      </c>
      <c r="V51" s="135">
        <v>30.15</v>
      </c>
    </row>
    <row r="52" spans="1:22">
      <c r="A52" s="24"/>
      <c r="B52" s="78" t="s">
        <v>234</v>
      </c>
      <c r="C52" s="80"/>
      <c r="D52" s="135">
        <v>0.871</v>
      </c>
      <c r="E52" s="135">
        <v>0.80700000000000005</v>
      </c>
      <c r="F52" s="135">
        <v>1.19</v>
      </c>
      <c r="G52" s="135">
        <v>1.7010000000000001</v>
      </c>
      <c r="H52" s="135">
        <v>1.9179999999999999</v>
      </c>
      <c r="I52" s="135">
        <v>1.599</v>
      </c>
      <c r="J52" s="135">
        <v>1.9710000000000001</v>
      </c>
      <c r="K52" s="135">
        <v>2.1070000000000002</v>
      </c>
      <c r="L52" s="135">
        <v>3.1469999999999998</v>
      </c>
      <c r="M52" s="135">
        <v>3.22</v>
      </c>
      <c r="N52" s="135">
        <v>2.714</v>
      </c>
      <c r="O52" s="135">
        <v>2.923</v>
      </c>
      <c r="P52" s="135">
        <v>2.46</v>
      </c>
      <c r="Q52" s="135">
        <v>3.452</v>
      </c>
      <c r="R52" s="135">
        <v>5.5049999999999999</v>
      </c>
      <c r="S52" s="135">
        <v>14.036</v>
      </c>
      <c r="T52" s="135">
        <v>20.722999999999999</v>
      </c>
      <c r="U52" s="135">
        <v>10.131</v>
      </c>
      <c r="V52" s="135">
        <v>12.055999999999999</v>
      </c>
    </row>
    <row r="53" spans="1:22">
      <c r="A53" s="24"/>
      <c r="B53" s="78" t="s">
        <v>46</v>
      </c>
      <c r="C53" s="80"/>
      <c r="D53" s="135">
        <v>0</v>
      </c>
      <c r="E53" s="135">
        <v>0</v>
      </c>
      <c r="F53" s="135">
        <v>0</v>
      </c>
      <c r="G53" s="135">
        <v>0</v>
      </c>
      <c r="H53" s="135">
        <v>0</v>
      </c>
      <c r="I53" s="135">
        <v>0.224</v>
      </c>
      <c r="J53" s="135">
        <v>1.0209999999999999</v>
      </c>
      <c r="K53" s="135">
        <v>0.51200000000000001</v>
      </c>
      <c r="L53" s="135">
        <v>1.4790000000000001</v>
      </c>
      <c r="M53" s="135">
        <v>0</v>
      </c>
      <c r="N53" s="135">
        <v>0</v>
      </c>
      <c r="O53" s="135">
        <v>0</v>
      </c>
      <c r="P53" s="135">
        <v>0</v>
      </c>
      <c r="Q53" s="135">
        <v>0.159</v>
      </c>
      <c r="R53" s="135">
        <v>0</v>
      </c>
      <c r="S53" s="135">
        <v>8.5000000000000006E-2</v>
      </c>
      <c r="T53" s="135">
        <v>2.5640000000000001</v>
      </c>
      <c r="U53" s="135">
        <v>3.7869999999999999</v>
      </c>
      <c r="V53" s="135">
        <v>4.7629999999999999</v>
      </c>
    </row>
    <row r="54" spans="1:22">
      <c r="A54" s="24"/>
      <c r="B54" s="78" t="s">
        <v>2</v>
      </c>
      <c r="C54" s="80"/>
      <c r="D54" s="135">
        <v>14.000999999999999</v>
      </c>
      <c r="E54" s="135">
        <v>8.4610000000000003</v>
      </c>
      <c r="F54" s="135">
        <v>29.911000000000001</v>
      </c>
      <c r="G54" s="135">
        <v>21.573</v>
      </c>
      <c r="H54" s="135">
        <v>16.952999999999999</v>
      </c>
      <c r="I54" s="135">
        <v>36.941000000000003</v>
      </c>
      <c r="J54" s="135">
        <v>36.034999999999997</v>
      </c>
      <c r="K54" s="135">
        <v>21.49</v>
      </c>
      <c r="L54" s="135">
        <v>21.864999999999998</v>
      </c>
      <c r="M54" s="135">
        <v>0.68</v>
      </c>
      <c r="N54" s="135">
        <v>4.6449999999999996</v>
      </c>
      <c r="O54" s="135">
        <v>12.348000000000001</v>
      </c>
      <c r="P54" s="135">
        <v>1.143</v>
      </c>
      <c r="Q54" s="135">
        <v>1.7130000000000001</v>
      </c>
      <c r="R54" s="135">
        <v>1.8620000000000001</v>
      </c>
      <c r="S54" s="135">
        <v>2.29</v>
      </c>
      <c r="T54" s="135">
        <v>3.859</v>
      </c>
      <c r="U54" s="135">
        <v>2.96</v>
      </c>
      <c r="V54" s="135">
        <v>3.6120000000000001</v>
      </c>
    </row>
    <row r="55" spans="1:22">
      <c r="A55" s="24"/>
      <c r="B55" s="84" t="s">
        <v>12</v>
      </c>
      <c r="C55" s="20"/>
      <c r="D55" s="135">
        <f>D56-D54-D53-D52-D51-D50-D49</f>
        <v>12.671000000000003</v>
      </c>
      <c r="E55" s="135">
        <f t="shared" ref="E55:V55" si="4">E56-E54-E53-E52-E51-E50-E49</f>
        <v>6.0549999999999997</v>
      </c>
      <c r="F55" s="135">
        <f t="shared" si="4"/>
        <v>20.994999999999997</v>
      </c>
      <c r="G55" s="135">
        <f t="shared" si="4"/>
        <v>8.0269999999999975</v>
      </c>
      <c r="H55" s="135">
        <f t="shared" si="4"/>
        <v>7.6439999999999992</v>
      </c>
      <c r="I55" s="135">
        <f t="shared" si="4"/>
        <v>22.946000000000012</v>
      </c>
      <c r="J55" s="135">
        <f t="shared" si="4"/>
        <v>23.707999999999995</v>
      </c>
      <c r="K55" s="135">
        <f t="shared" si="4"/>
        <v>15.720000000000004</v>
      </c>
      <c r="L55" s="135">
        <f t="shared" si="4"/>
        <v>18.624000000000009</v>
      </c>
      <c r="M55" s="135">
        <f t="shared" si="4"/>
        <v>13.679000000000002</v>
      </c>
      <c r="N55" s="135">
        <f t="shared" si="4"/>
        <v>14.001999999999997</v>
      </c>
      <c r="O55" s="135">
        <f t="shared" si="4"/>
        <v>12.865</v>
      </c>
      <c r="P55" s="135">
        <f t="shared" si="4"/>
        <v>11.841000000000003</v>
      </c>
      <c r="Q55" s="135">
        <f t="shared" si="4"/>
        <v>15.626000000000008</v>
      </c>
      <c r="R55" s="135">
        <f t="shared" si="4"/>
        <v>12.061</v>
      </c>
      <c r="S55" s="135">
        <f t="shared" si="4"/>
        <v>13.846999999999994</v>
      </c>
      <c r="T55" s="135">
        <f t="shared" si="4"/>
        <v>20.471999999999994</v>
      </c>
      <c r="U55" s="135">
        <f t="shared" si="4"/>
        <v>25.979999999999976</v>
      </c>
      <c r="V55" s="135">
        <f t="shared" si="4"/>
        <v>17.280999999999992</v>
      </c>
    </row>
    <row r="56" spans="1:22">
      <c r="A56" s="24"/>
      <c r="B56" s="96" t="s">
        <v>29</v>
      </c>
      <c r="C56" s="96"/>
      <c r="D56" s="157">
        <v>47.709000000000003</v>
      </c>
      <c r="E56" s="157">
        <v>29.94</v>
      </c>
      <c r="F56" s="157">
        <v>85.108999999999995</v>
      </c>
      <c r="G56" s="157">
        <v>46.476999999999997</v>
      </c>
      <c r="H56" s="157">
        <v>41.750999999999998</v>
      </c>
      <c r="I56" s="157">
        <v>89.093000000000004</v>
      </c>
      <c r="J56" s="157">
        <v>88.968999999999994</v>
      </c>
      <c r="K56" s="157">
        <v>62.866</v>
      </c>
      <c r="L56" s="157">
        <v>64.707999999999998</v>
      </c>
      <c r="M56" s="157">
        <v>49.024000000000001</v>
      </c>
      <c r="N56" s="157">
        <v>44.158999999999999</v>
      </c>
      <c r="O56" s="157">
        <v>45.764000000000003</v>
      </c>
      <c r="P56" s="157">
        <v>57.337000000000003</v>
      </c>
      <c r="Q56" s="157">
        <v>62.209000000000003</v>
      </c>
      <c r="R56" s="157">
        <v>52.011000000000003</v>
      </c>
      <c r="S56" s="157">
        <v>93.814999999999998</v>
      </c>
      <c r="T56" s="157">
        <v>150.97200000000001</v>
      </c>
      <c r="U56" s="157">
        <v>188.37799999999999</v>
      </c>
      <c r="V56" s="157">
        <v>213.321</v>
      </c>
    </row>
    <row r="57" spans="1:22">
      <c r="A57" s="24"/>
      <c r="B57" s="91" t="s">
        <v>223</v>
      </c>
      <c r="C57" s="80" t="s">
        <v>215</v>
      </c>
      <c r="D57" s="158">
        <v>26.194900000000001</v>
      </c>
      <c r="E57" s="158">
        <v>19.1768</v>
      </c>
      <c r="F57" s="158">
        <v>49.914699999999996</v>
      </c>
      <c r="G57" s="158">
        <v>31.012799999999999</v>
      </c>
      <c r="H57" s="158">
        <v>26.279599999999999</v>
      </c>
      <c r="I57" s="158">
        <v>41.2669</v>
      </c>
      <c r="J57" s="158">
        <v>39.265300000000003</v>
      </c>
      <c r="K57" s="158">
        <v>31.652099999999997</v>
      </c>
      <c r="L57" s="158">
        <v>29.0825</v>
      </c>
      <c r="M57" s="158">
        <v>15.5122</v>
      </c>
      <c r="N57" s="158">
        <v>18.536900000000003</v>
      </c>
      <c r="O57" s="158">
        <v>15.2239</v>
      </c>
      <c r="P57" s="158">
        <v>11.4655</v>
      </c>
      <c r="Q57" s="158">
        <v>15.5901</v>
      </c>
      <c r="R57" s="158">
        <v>10.860100000000001</v>
      </c>
      <c r="S57" s="158">
        <v>19.783799999999999</v>
      </c>
      <c r="T57" s="158">
        <v>35.349199999999996</v>
      </c>
      <c r="U57" s="158">
        <v>43.311500000000002</v>
      </c>
      <c r="V57" s="158">
        <v>38.940100000000001</v>
      </c>
    </row>
    <row r="58" spans="1:22">
      <c r="A58" s="14"/>
      <c r="B58" s="14"/>
      <c r="C58" s="14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</row>
    <row r="59" spans="1:22">
      <c r="A59" s="8" t="s">
        <v>302</v>
      </c>
      <c r="B59" s="8"/>
      <c r="C59" s="8"/>
      <c r="D59" s="7"/>
      <c r="E59" s="7"/>
      <c r="F59" s="7"/>
      <c r="G59" s="7"/>
      <c r="H59" s="7"/>
      <c r="I59" s="7"/>
      <c r="J59" s="7"/>
      <c r="K59" s="7"/>
      <c r="L59" s="7"/>
      <c r="M59" s="7"/>
    </row>
    <row r="60" spans="1:22">
      <c r="A60" s="8" t="s">
        <v>301</v>
      </c>
      <c r="B60" s="8"/>
      <c r="C60" s="8"/>
      <c r="D60" s="7"/>
      <c r="E60" s="7"/>
      <c r="F60" s="7"/>
      <c r="G60" s="7"/>
      <c r="H60" s="7"/>
      <c r="I60" s="7"/>
      <c r="J60" s="7"/>
      <c r="K60" s="7"/>
      <c r="L60" s="7"/>
      <c r="M60" s="7"/>
    </row>
    <row r="61" spans="1:22">
      <c r="A61" s="8" t="s">
        <v>384</v>
      </c>
      <c r="B61" s="8"/>
      <c r="C61" s="8"/>
      <c r="D61" s="7"/>
      <c r="E61" s="7"/>
      <c r="F61" s="7"/>
      <c r="G61" s="7"/>
      <c r="H61" s="7"/>
      <c r="I61" s="7"/>
      <c r="J61" s="7"/>
      <c r="K61" s="7"/>
      <c r="L61" s="7"/>
      <c r="M61" s="7"/>
    </row>
    <row r="62" spans="1:22">
      <c r="A62" s="82" t="s">
        <v>225</v>
      </c>
      <c r="B62" s="1"/>
      <c r="C62" s="1"/>
    </row>
  </sheetData>
  <sortState ref="B5:U12">
    <sortCondition descending="1" ref="U5:U12"/>
  </sortState>
  <phoneticPr fontId="3" type="noConversion"/>
  <pageMargins left="0.5" right="0.5" top="0.5" bottom="0.5" header="0.5" footer="0.5"/>
  <pageSetup scale="56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V78"/>
  <sheetViews>
    <sheetView workbookViewId="0"/>
  </sheetViews>
  <sheetFormatPr baseColWidth="10" defaultColWidth="8.83203125" defaultRowHeight="13"/>
  <cols>
    <col min="1" max="1" width="2.6640625" customWidth="1"/>
    <col min="2" max="2" width="12.6640625" customWidth="1"/>
    <col min="3" max="3" width="7.6640625" customWidth="1"/>
    <col min="4" max="20" width="10.6640625" customWidth="1"/>
    <col min="22" max="22" width="10.6640625" customWidth="1"/>
  </cols>
  <sheetData>
    <row r="1" spans="1:22">
      <c r="A1" s="47" t="s">
        <v>59</v>
      </c>
      <c r="B1" s="3"/>
    </row>
    <row r="2" spans="1:22">
      <c r="A2" s="23"/>
      <c r="B2" s="98" t="s">
        <v>227</v>
      </c>
      <c r="C2" s="88" t="s">
        <v>224</v>
      </c>
      <c r="D2" s="10" t="s">
        <v>30</v>
      </c>
      <c r="E2" s="10" t="s">
        <v>31</v>
      </c>
      <c r="F2" s="10" t="s">
        <v>32</v>
      </c>
      <c r="G2" s="10" t="s">
        <v>33</v>
      </c>
      <c r="H2" s="10" t="s">
        <v>34</v>
      </c>
      <c r="I2" s="10" t="s">
        <v>35</v>
      </c>
      <c r="J2" s="10" t="s">
        <v>36</v>
      </c>
      <c r="K2" s="10" t="s">
        <v>37</v>
      </c>
      <c r="L2" s="10" t="s">
        <v>38</v>
      </c>
      <c r="M2" s="10" t="s">
        <v>39</v>
      </c>
      <c r="N2" s="10" t="s">
        <v>191</v>
      </c>
      <c r="O2" s="10" t="s">
        <v>326</v>
      </c>
      <c r="P2" s="10" t="s">
        <v>335</v>
      </c>
      <c r="Q2" s="10" t="s">
        <v>370</v>
      </c>
      <c r="R2" s="10" t="s">
        <v>383</v>
      </c>
      <c r="S2" s="10" t="s">
        <v>419</v>
      </c>
      <c r="T2" s="10" t="s">
        <v>480</v>
      </c>
      <c r="U2" s="10" t="s">
        <v>481</v>
      </c>
      <c r="V2" s="10" t="s">
        <v>532</v>
      </c>
    </row>
    <row r="3" spans="1:22">
      <c r="A3" s="24"/>
      <c r="B3" s="7"/>
      <c r="C3" s="8"/>
      <c r="D3" s="9"/>
      <c r="E3" s="9"/>
      <c r="F3" s="9"/>
      <c r="G3" s="9"/>
      <c r="H3" s="9"/>
      <c r="J3" s="6"/>
      <c r="L3" s="6" t="s">
        <v>40</v>
      </c>
      <c r="M3" s="9"/>
    </row>
    <row r="4" spans="1:22">
      <c r="A4" s="25" t="s">
        <v>68</v>
      </c>
      <c r="B4" s="8"/>
      <c r="C4" s="8"/>
      <c r="D4" s="9"/>
      <c r="E4" s="9"/>
      <c r="F4" s="9"/>
      <c r="G4" s="9"/>
      <c r="H4" s="9"/>
      <c r="I4" s="6"/>
      <c r="J4" s="9"/>
      <c r="K4" s="9"/>
      <c r="L4" s="9"/>
      <c r="M4" s="9"/>
    </row>
    <row r="5" spans="1:22">
      <c r="A5" s="24"/>
      <c r="B5" s="8" t="s">
        <v>9</v>
      </c>
      <c r="C5" s="8"/>
      <c r="D5" s="135">
        <v>964.21400000000006</v>
      </c>
      <c r="E5" s="135">
        <v>797.04899999999998</v>
      </c>
      <c r="F5" s="135">
        <v>835.97299999999996</v>
      </c>
      <c r="G5" s="135">
        <v>863.77499999999998</v>
      </c>
      <c r="H5" s="135">
        <v>953.87</v>
      </c>
      <c r="I5" s="135">
        <v>1144.8430000000001</v>
      </c>
      <c r="J5" s="135">
        <v>1513.325</v>
      </c>
      <c r="K5" s="135">
        <v>1489.931</v>
      </c>
      <c r="L5" s="135">
        <v>2074.7460000000001</v>
      </c>
      <c r="M5" s="135">
        <v>2220.6979999999999</v>
      </c>
      <c r="N5" s="135">
        <v>2439.8339999999998</v>
      </c>
      <c r="O5" s="135">
        <v>2920.855</v>
      </c>
      <c r="P5" s="135">
        <v>3116.8420000000001</v>
      </c>
      <c r="Q5" s="135">
        <v>3511.6840000000002</v>
      </c>
      <c r="R5" s="135">
        <v>3980.7629999999999</v>
      </c>
      <c r="S5" s="135">
        <v>4686.7910000000002</v>
      </c>
      <c r="T5" s="135">
        <v>5395.7479999999996</v>
      </c>
      <c r="U5" s="135">
        <v>6097.6940000000004</v>
      </c>
      <c r="V5" s="135">
        <v>7365.3959999999997</v>
      </c>
    </row>
    <row r="6" spans="1:22">
      <c r="A6" s="24"/>
      <c r="B6" s="8" t="s">
        <v>46</v>
      </c>
      <c r="C6" s="8"/>
      <c r="D6" s="135">
        <v>583.78700000000003</v>
      </c>
      <c r="E6" s="135">
        <v>678.82100000000003</v>
      </c>
      <c r="F6" s="135">
        <v>682.67</v>
      </c>
      <c r="G6" s="135">
        <v>822.51199999999994</v>
      </c>
      <c r="H6" s="135">
        <v>861.62900000000002</v>
      </c>
      <c r="I6" s="135">
        <v>998.75199999999995</v>
      </c>
      <c r="J6" s="135">
        <v>1119.4939999999999</v>
      </c>
      <c r="K6" s="135">
        <v>1328.818</v>
      </c>
      <c r="L6" s="135">
        <v>1307.951</v>
      </c>
      <c r="M6" s="135">
        <v>1476.7149999999999</v>
      </c>
      <c r="N6" s="135">
        <v>1475.9580000000001</v>
      </c>
      <c r="O6" s="135">
        <v>1571.067</v>
      </c>
      <c r="P6" s="135">
        <v>1587.0150000000001</v>
      </c>
      <c r="Q6" s="135">
        <v>1496.8810000000001</v>
      </c>
      <c r="R6" s="135">
        <v>1843.097</v>
      </c>
      <c r="S6" s="135">
        <v>1876.38</v>
      </c>
      <c r="T6" s="135">
        <v>1988.518</v>
      </c>
      <c r="U6" s="135">
        <v>2267.8319999999999</v>
      </c>
      <c r="V6" s="135">
        <v>2037.749</v>
      </c>
    </row>
    <row r="7" spans="1:22">
      <c r="A7" s="24"/>
      <c r="B7" s="8" t="s">
        <v>8</v>
      </c>
      <c r="C7" s="8"/>
      <c r="D7" s="135">
        <v>192.143</v>
      </c>
      <c r="E7" s="135">
        <v>249.91900000000001</v>
      </c>
      <c r="F7" s="135">
        <v>291.49599999999998</v>
      </c>
      <c r="G7" s="135">
        <v>337.38600000000002</v>
      </c>
      <c r="H7" s="135">
        <v>336.15899999999999</v>
      </c>
      <c r="I7" s="135">
        <v>352.17599999999999</v>
      </c>
      <c r="J7" s="135">
        <v>379.23700000000002</v>
      </c>
      <c r="K7" s="135">
        <v>367.00099999999998</v>
      </c>
      <c r="L7" s="135">
        <v>454.25</v>
      </c>
      <c r="M7" s="135">
        <v>508.673</v>
      </c>
      <c r="N7" s="135">
        <v>597.221</v>
      </c>
      <c r="O7" s="135">
        <v>598.07100000000003</v>
      </c>
      <c r="P7" s="135">
        <v>798.68899999999996</v>
      </c>
      <c r="Q7" s="135">
        <v>865.94200000000001</v>
      </c>
      <c r="R7" s="135">
        <v>943.21400000000006</v>
      </c>
      <c r="S7" s="135">
        <v>1017.739</v>
      </c>
      <c r="T7" s="135">
        <v>1085.6030000000001</v>
      </c>
      <c r="U7" s="135">
        <v>1135.4359999999999</v>
      </c>
      <c r="V7" s="135">
        <v>1221.903</v>
      </c>
    </row>
    <row r="8" spans="1:22">
      <c r="A8" s="24"/>
      <c r="B8" s="8" t="s">
        <v>22</v>
      </c>
      <c r="C8" s="8"/>
      <c r="D8" s="135">
        <v>552.35699999999997</v>
      </c>
      <c r="E8" s="135">
        <v>545.81200000000001</v>
      </c>
      <c r="F8" s="135">
        <v>568.178</v>
      </c>
      <c r="G8" s="135">
        <v>542.17200000000003</v>
      </c>
      <c r="H8" s="135">
        <v>579.45299999999997</v>
      </c>
      <c r="I8" s="135">
        <v>539.40899999999999</v>
      </c>
      <c r="J8" s="135">
        <v>564.25199999999995</v>
      </c>
      <c r="K8" s="135">
        <v>811.803</v>
      </c>
      <c r="L8" s="135">
        <v>846.02</v>
      </c>
      <c r="M8" s="135">
        <v>780.95699999999999</v>
      </c>
      <c r="N8" s="135">
        <v>738.51499999999999</v>
      </c>
      <c r="O8" s="135">
        <v>905.93</v>
      </c>
      <c r="P8" s="135">
        <v>924.66499999999996</v>
      </c>
      <c r="Q8" s="135">
        <v>975.10799999999995</v>
      </c>
      <c r="R8" s="135">
        <v>1025.739</v>
      </c>
      <c r="S8" s="135">
        <v>1120.8130000000001</v>
      </c>
      <c r="T8" s="135">
        <v>994.06600000000003</v>
      </c>
      <c r="U8" s="135">
        <v>1119.0070000000001</v>
      </c>
      <c r="V8" s="135">
        <v>1171.02</v>
      </c>
    </row>
    <row r="9" spans="1:22">
      <c r="A9" s="24"/>
      <c r="B9" s="8" t="s">
        <v>216</v>
      </c>
      <c r="C9" s="8"/>
      <c r="D9" s="135">
        <v>87.378</v>
      </c>
      <c r="E9" s="135">
        <v>107.931</v>
      </c>
      <c r="F9" s="135">
        <v>126.06699999999999</v>
      </c>
      <c r="G9" s="135">
        <v>183.92</v>
      </c>
      <c r="H9" s="135">
        <v>288.572</v>
      </c>
      <c r="I9" s="135">
        <v>390.44600000000003</v>
      </c>
      <c r="J9" s="135">
        <v>469.42200000000003</v>
      </c>
      <c r="K9" s="135">
        <v>549.75199999999995</v>
      </c>
      <c r="L9" s="135">
        <v>887.59500000000003</v>
      </c>
      <c r="M9" s="135">
        <v>1194.4829999999999</v>
      </c>
      <c r="N9" s="135">
        <v>837.524</v>
      </c>
      <c r="O9" s="135">
        <v>884.48099999999999</v>
      </c>
      <c r="P9" s="135">
        <v>1137.1510000000001</v>
      </c>
      <c r="Q9" s="135">
        <v>1258.1279999999999</v>
      </c>
      <c r="R9" s="135">
        <v>1197.373</v>
      </c>
      <c r="S9" s="135">
        <v>1021.947</v>
      </c>
      <c r="T9" s="135">
        <v>989.99300000000005</v>
      </c>
      <c r="U9" s="135">
        <v>950.67</v>
      </c>
      <c r="V9" s="135">
        <v>928.37199999999996</v>
      </c>
    </row>
    <row r="10" spans="1:22">
      <c r="A10" s="24"/>
      <c r="B10" s="8" t="s">
        <v>14</v>
      </c>
      <c r="C10" s="8"/>
      <c r="D10" s="135">
        <v>14.957000000000001</v>
      </c>
      <c r="E10" s="135">
        <v>16.145</v>
      </c>
      <c r="F10" s="135">
        <v>21.454999999999998</v>
      </c>
      <c r="G10" s="135">
        <v>35.082000000000001</v>
      </c>
      <c r="H10" s="135">
        <v>28.986999999999998</v>
      </c>
      <c r="I10" s="135">
        <v>36.771999999999998</v>
      </c>
      <c r="J10" s="135">
        <v>51.048999999999999</v>
      </c>
      <c r="K10" s="135">
        <v>69.132999999999996</v>
      </c>
      <c r="L10" s="135">
        <v>76.733000000000004</v>
      </c>
      <c r="M10" s="135">
        <v>107.096</v>
      </c>
      <c r="N10" s="135">
        <v>105.253</v>
      </c>
      <c r="O10" s="135">
        <v>142.65700000000001</v>
      </c>
      <c r="P10" s="135">
        <v>231.21100000000001</v>
      </c>
      <c r="Q10" s="135">
        <v>233.67099999999999</v>
      </c>
      <c r="R10" s="135">
        <v>285.68099999999998</v>
      </c>
      <c r="S10" s="135">
        <v>481.06</v>
      </c>
      <c r="T10" s="135">
        <v>577.08199999999999</v>
      </c>
      <c r="U10" s="135">
        <v>667.995</v>
      </c>
      <c r="V10" s="135">
        <v>863.96199999999999</v>
      </c>
    </row>
    <row r="11" spans="1:22">
      <c r="A11" s="24"/>
      <c r="B11" s="8" t="s">
        <v>2</v>
      </c>
      <c r="C11" s="8"/>
      <c r="D11" s="135">
        <v>166.09200000000001</v>
      </c>
      <c r="E11" s="135">
        <v>174.428</v>
      </c>
      <c r="F11" s="135">
        <v>198.06</v>
      </c>
      <c r="G11" s="135">
        <v>214.041</v>
      </c>
      <c r="H11" s="135">
        <v>271.09300000000002</v>
      </c>
      <c r="I11" s="135">
        <v>313.60700000000003</v>
      </c>
      <c r="J11" s="135">
        <v>355.15499999999997</v>
      </c>
      <c r="K11" s="135">
        <v>416.30099999999999</v>
      </c>
      <c r="L11" s="135">
        <v>482.62799999999999</v>
      </c>
      <c r="M11" s="135">
        <v>514.76099999999997</v>
      </c>
      <c r="N11" s="135">
        <v>438.40800000000002</v>
      </c>
      <c r="O11" s="135">
        <v>434.654</v>
      </c>
      <c r="P11" s="135">
        <v>529.524</v>
      </c>
      <c r="Q11" s="135">
        <v>644.51900000000001</v>
      </c>
      <c r="R11" s="135">
        <v>634.43600000000004</v>
      </c>
      <c r="S11" s="135">
        <v>645.75199999999995</v>
      </c>
      <c r="T11" s="135">
        <v>712.58799999999997</v>
      </c>
      <c r="U11" s="135">
        <v>675.65700000000004</v>
      </c>
      <c r="V11" s="135">
        <v>663.28700000000003</v>
      </c>
    </row>
    <row r="12" spans="1:22">
      <c r="A12" s="24"/>
      <c r="B12" s="8" t="s">
        <v>4</v>
      </c>
      <c r="C12" s="8"/>
      <c r="D12" s="135">
        <v>224.39599999999999</v>
      </c>
      <c r="E12" s="135">
        <v>159.29</v>
      </c>
      <c r="F12" s="135">
        <v>122.977</v>
      </c>
      <c r="G12" s="135">
        <v>133.964</v>
      </c>
      <c r="H12" s="135">
        <v>217.946</v>
      </c>
      <c r="I12" s="135">
        <v>159.39500000000001</v>
      </c>
      <c r="J12" s="135">
        <v>233.86600000000001</v>
      </c>
      <c r="K12" s="135">
        <v>302.92500000000001</v>
      </c>
      <c r="L12" s="135">
        <v>509.00700000000001</v>
      </c>
      <c r="M12" s="135">
        <v>397.86</v>
      </c>
      <c r="N12" s="135">
        <v>303.34899999999999</v>
      </c>
      <c r="O12" s="135">
        <v>347.01100000000002</v>
      </c>
      <c r="P12" s="135">
        <v>394.94400000000002</v>
      </c>
      <c r="Q12" s="135">
        <v>300.28699999999998</v>
      </c>
      <c r="R12" s="135">
        <v>362.36900000000003</v>
      </c>
      <c r="S12" s="135">
        <v>486.37299999999999</v>
      </c>
      <c r="T12" s="135">
        <v>415.96600000000001</v>
      </c>
      <c r="U12" s="135">
        <v>392.572</v>
      </c>
      <c r="V12" s="135">
        <v>461.726</v>
      </c>
    </row>
    <row r="13" spans="1:22">
      <c r="A13" s="24"/>
      <c r="B13" s="8" t="s">
        <v>17</v>
      </c>
      <c r="C13" s="8"/>
      <c r="D13" s="135">
        <v>350.62599999999998</v>
      </c>
      <c r="E13" s="135">
        <v>280.55799999999999</v>
      </c>
      <c r="F13" s="135">
        <v>293.286</v>
      </c>
      <c r="G13" s="135">
        <v>327.44</v>
      </c>
      <c r="H13" s="135">
        <v>323.18400000000003</v>
      </c>
      <c r="I13" s="135">
        <v>303.005</v>
      </c>
      <c r="J13" s="135">
        <v>320.209</v>
      </c>
      <c r="K13" s="135">
        <v>383.64400000000001</v>
      </c>
      <c r="L13" s="135">
        <v>362.04899999999998</v>
      </c>
      <c r="M13" s="135">
        <v>384.73099999999999</v>
      </c>
      <c r="N13" s="135">
        <v>527.96500000000003</v>
      </c>
      <c r="O13" s="135">
        <v>519.10799999999995</v>
      </c>
      <c r="P13" s="135">
        <v>559.89</v>
      </c>
      <c r="Q13" s="135">
        <v>525.60699999999997</v>
      </c>
      <c r="R13" s="135">
        <v>516.88400000000001</v>
      </c>
      <c r="S13" s="135">
        <v>523.99400000000003</v>
      </c>
      <c r="T13" s="135">
        <v>569.71799999999996</v>
      </c>
      <c r="U13" s="135">
        <v>603.86699999999996</v>
      </c>
      <c r="V13" s="135">
        <v>461.71</v>
      </c>
    </row>
    <row r="14" spans="1:22">
      <c r="A14" s="24"/>
      <c r="B14" s="8" t="s">
        <v>5</v>
      </c>
      <c r="C14" s="8"/>
      <c r="D14" s="135">
        <v>197.18</v>
      </c>
      <c r="E14" s="135">
        <v>143.333</v>
      </c>
      <c r="F14" s="135">
        <v>145.63399999999999</v>
      </c>
      <c r="G14" s="135">
        <v>165.13399999999999</v>
      </c>
      <c r="H14" s="135">
        <v>212.173</v>
      </c>
      <c r="I14" s="135">
        <v>252.505</v>
      </c>
      <c r="J14" s="135">
        <v>259.79700000000003</v>
      </c>
      <c r="K14" s="135">
        <v>282.27100000000002</v>
      </c>
      <c r="L14" s="135">
        <v>297.49700000000001</v>
      </c>
      <c r="M14" s="135">
        <v>353.27800000000002</v>
      </c>
      <c r="N14" s="135">
        <v>355.06299999999999</v>
      </c>
      <c r="O14" s="135">
        <v>363.517</v>
      </c>
      <c r="P14" s="135">
        <v>393.25400000000002</v>
      </c>
      <c r="Q14" s="135">
        <v>388.08800000000002</v>
      </c>
      <c r="R14" s="135">
        <v>410.55099999999999</v>
      </c>
      <c r="S14" s="135">
        <v>400.12400000000002</v>
      </c>
      <c r="T14" s="135">
        <v>445.99299999999999</v>
      </c>
      <c r="U14" s="135">
        <v>497.78500000000003</v>
      </c>
      <c r="V14" s="135">
        <v>445.71199999999999</v>
      </c>
    </row>
    <row r="15" spans="1:22">
      <c r="A15" s="24"/>
      <c r="B15" s="84" t="s">
        <v>12</v>
      </c>
      <c r="C15" s="8"/>
      <c r="D15" s="135">
        <f>D16-D5-D6-D7-D8-D9-D10-D11-D12-D13-D14</f>
        <v>1431.3259999999998</v>
      </c>
      <c r="E15" s="135">
        <f t="shared" ref="E15:V15" si="0">E16-E5-E6-E7-E8-E9-E10-E11-E12-E13-E14</f>
        <v>1476.1910000000003</v>
      </c>
      <c r="F15" s="135">
        <f t="shared" si="0"/>
        <v>1379.4110000000003</v>
      </c>
      <c r="G15" s="135">
        <f t="shared" si="0"/>
        <v>1442.1350000000002</v>
      </c>
      <c r="H15" s="135">
        <f t="shared" si="0"/>
        <v>1484.67</v>
      </c>
      <c r="I15" s="135">
        <f t="shared" si="0"/>
        <v>1471.4679999999998</v>
      </c>
      <c r="J15" s="135">
        <f t="shared" si="0"/>
        <v>1607.9550000000011</v>
      </c>
      <c r="K15" s="135">
        <f t="shared" si="0"/>
        <v>1705.5119999999997</v>
      </c>
      <c r="L15" s="135">
        <f t="shared" si="0"/>
        <v>1918.832999999998</v>
      </c>
      <c r="M15" s="135">
        <f t="shared" si="0"/>
        <v>1948.9059999999984</v>
      </c>
      <c r="N15" s="135">
        <f t="shared" si="0"/>
        <v>1820.6950000000002</v>
      </c>
      <c r="O15" s="135">
        <f t="shared" si="0"/>
        <v>1961.6250000000007</v>
      </c>
      <c r="P15" s="135">
        <f t="shared" si="0"/>
        <v>2300.7279999999996</v>
      </c>
      <c r="Q15" s="135">
        <f t="shared" si="0"/>
        <v>2337.9579999999978</v>
      </c>
      <c r="R15" s="135">
        <f t="shared" si="0"/>
        <v>2402.1489999999999</v>
      </c>
      <c r="S15" s="135">
        <f t="shared" si="0"/>
        <v>2546.7479999999987</v>
      </c>
      <c r="T15" s="135">
        <f t="shared" si="0"/>
        <v>2779.5879999999997</v>
      </c>
      <c r="U15" s="135">
        <f t="shared" si="0"/>
        <v>2748.5</v>
      </c>
      <c r="V15" s="135">
        <f t="shared" si="0"/>
        <v>2762.2869999999975</v>
      </c>
    </row>
    <row r="16" spans="1:22">
      <c r="A16" s="24"/>
      <c r="B16" s="96" t="s">
        <v>29</v>
      </c>
      <c r="C16" s="96"/>
      <c r="D16" s="157">
        <v>4764.4560000000001</v>
      </c>
      <c r="E16" s="157">
        <v>4629.4769999999999</v>
      </c>
      <c r="F16" s="157">
        <v>4665.2070000000003</v>
      </c>
      <c r="G16" s="157">
        <v>5067.5609999999997</v>
      </c>
      <c r="H16" s="157">
        <v>5557.7359999999999</v>
      </c>
      <c r="I16" s="157">
        <v>5962.3779999999997</v>
      </c>
      <c r="J16" s="157">
        <v>6873.7610000000004</v>
      </c>
      <c r="K16" s="157">
        <v>7707.0910000000003</v>
      </c>
      <c r="L16" s="157">
        <v>9217.3089999999993</v>
      </c>
      <c r="M16" s="157">
        <v>9888.1579999999994</v>
      </c>
      <c r="N16" s="157">
        <v>9639.7849999999999</v>
      </c>
      <c r="O16" s="157">
        <v>10648.976000000001</v>
      </c>
      <c r="P16" s="157">
        <v>11973.913</v>
      </c>
      <c r="Q16" s="157">
        <v>12537.873</v>
      </c>
      <c r="R16" s="157">
        <v>13602.255999999999</v>
      </c>
      <c r="S16" s="157">
        <v>14807.721</v>
      </c>
      <c r="T16" s="157">
        <v>15954.862999999999</v>
      </c>
      <c r="U16" s="157">
        <v>17157.014999999999</v>
      </c>
      <c r="V16" s="157">
        <v>18383.124</v>
      </c>
    </row>
    <row r="17" spans="1:22">
      <c r="A17" s="24"/>
      <c r="B17" s="91" t="s">
        <v>223</v>
      </c>
      <c r="C17" s="92" t="s">
        <v>215</v>
      </c>
      <c r="D17" s="158">
        <v>8193.8940000000002</v>
      </c>
      <c r="E17" s="158">
        <v>8094.4989999999998</v>
      </c>
      <c r="F17" s="158">
        <v>7887.9070000000002</v>
      </c>
      <c r="G17" s="158">
        <v>8446.7649999999994</v>
      </c>
      <c r="H17" s="158">
        <v>8772.5349999999999</v>
      </c>
      <c r="I17" s="158">
        <v>8822.4609999999993</v>
      </c>
      <c r="J17" s="158">
        <v>9277.4240000000009</v>
      </c>
      <c r="K17" s="158">
        <v>9609.7819999999992</v>
      </c>
      <c r="L17" s="158">
        <v>10395.915999999999</v>
      </c>
      <c r="M17" s="158">
        <v>10259.739</v>
      </c>
      <c r="N17" s="158">
        <v>9999.9279999999999</v>
      </c>
      <c r="O17" s="158">
        <v>10635.031000000001</v>
      </c>
      <c r="P17" s="158">
        <v>10941.888999999999</v>
      </c>
      <c r="Q17" s="158">
        <v>11570.573</v>
      </c>
      <c r="R17" s="158">
        <v>12395.519</v>
      </c>
      <c r="S17" s="158">
        <v>12654.789000000001</v>
      </c>
      <c r="T17" s="158">
        <v>13445.701999999999</v>
      </c>
      <c r="U17" s="158">
        <v>13794.648999999999</v>
      </c>
      <c r="V17" s="158">
        <v>14201.808000000001</v>
      </c>
    </row>
    <row r="18" spans="1:22">
      <c r="A18" s="25" t="s">
        <v>179</v>
      </c>
      <c r="B18" s="8"/>
      <c r="C18" s="20"/>
      <c r="D18" s="164"/>
      <c r="E18" s="137"/>
      <c r="F18" s="137"/>
      <c r="G18" s="137"/>
      <c r="H18" s="137"/>
      <c r="I18" s="138"/>
      <c r="J18" s="137"/>
      <c r="K18" s="137"/>
      <c r="L18" s="137"/>
      <c r="M18" s="137"/>
      <c r="N18" s="136"/>
      <c r="O18" s="136"/>
      <c r="P18" s="136"/>
      <c r="Q18" s="136"/>
      <c r="R18" s="136"/>
      <c r="S18" s="136"/>
      <c r="T18" s="136"/>
      <c r="U18" s="136"/>
      <c r="V18" s="136"/>
    </row>
    <row r="19" spans="1:22">
      <c r="A19" s="24"/>
      <c r="B19" s="8" t="s">
        <v>9</v>
      </c>
      <c r="C19" s="20"/>
      <c r="D19" s="135">
        <v>760.46400000000006</v>
      </c>
      <c r="E19" s="135">
        <v>604.04399999999998</v>
      </c>
      <c r="F19" s="135">
        <v>663.23599999999999</v>
      </c>
      <c r="G19" s="135">
        <v>664.29399999999998</v>
      </c>
      <c r="H19" s="135">
        <v>754.90499999999997</v>
      </c>
      <c r="I19" s="135">
        <v>902.61599999999999</v>
      </c>
      <c r="J19" s="135">
        <v>1213.9570000000001</v>
      </c>
      <c r="K19" s="135">
        <v>1156.4780000000001</v>
      </c>
      <c r="L19" s="135">
        <v>1649.5550000000001</v>
      </c>
      <c r="M19" s="135">
        <v>1724.548</v>
      </c>
      <c r="N19" s="135">
        <v>1989.182</v>
      </c>
      <c r="O19" s="135">
        <v>2382.067</v>
      </c>
      <c r="P19" s="135">
        <v>2490.6210000000001</v>
      </c>
      <c r="Q19" s="135">
        <v>2859.837</v>
      </c>
      <c r="R19" s="135">
        <v>3256.2350000000001</v>
      </c>
      <c r="S19" s="135">
        <v>3903.09</v>
      </c>
      <c r="T19" s="135">
        <v>4452.8540000000003</v>
      </c>
      <c r="U19" s="135">
        <v>5115.9449999999997</v>
      </c>
      <c r="V19" s="135">
        <v>6192.5150000000003</v>
      </c>
    </row>
    <row r="20" spans="1:22">
      <c r="A20" s="24"/>
      <c r="B20" s="8" t="s">
        <v>46</v>
      </c>
      <c r="C20" s="20"/>
      <c r="D20" s="135">
        <v>502.53500000000003</v>
      </c>
      <c r="E20" s="135">
        <v>598.19500000000005</v>
      </c>
      <c r="F20" s="135">
        <v>606.44100000000003</v>
      </c>
      <c r="G20" s="135">
        <v>746.09</v>
      </c>
      <c r="H20" s="135">
        <v>754.90099999999995</v>
      </c>
      <c r="I20" s="135">
        <v>872.47299999999996</v>
      </c>
      <c r="J20" s="135">
        <v>983.13499999999999</v>
      </c>
      <c r="K20" s="135">
        <v>1143.173</v>
      </c>
      <c r="L20" s="135">
        <v>1155.712</v>
      </c>
      <c r="M20" s="135">
        <v>1245.155</v>
      </c>
      <c r="N20" s="135">
        <v>1251.5519999999999</v>
      </c>
      <c r="O20" s="135">
        <v>1385.8610000000001</v>
      </c>
      <c r="P20" s="135">
        <v>1326.41</v>
      </c>
      <c r="Q20" s="135">
        <v>1225.5989999999999</v>
      </c>
      <c r="R20" s="135">
        <v>1560.4580000000001</v>
      </c>
      <c r="S20" s="135">
        <v>1520.309</v>
      </c>
      <c r="T20" s="135">
        <v>1619.8869999999999</v>
      </c>
      <c r="U20" s="135">
        <v>1912.6759999999999</v>
      </c>
      <c r="V20" s="135">
        <v>1740.683</v>
      </c>
    </row>
    <row r="21" spans="1:22">
      <c r="A21" s="24"/>
      <c r="B21" s="8" t="s">
        <v>8</v>
      </c>
      <c r="C21" s="20"/>
      <c r="D21" s="135">
        <v>188.99799999999999</v>
      </c>
      <c r="E21" s="135">
        <v>245.79</v>
      </c>
      <c r="F21" s="135">
        <v>287.298</v>
      </c>
      <c r="G21" s="135">
        <v>332.11599999999999</v>
      </c>
      <c r="H21" s="135">
        <v>330.31599999999997</v>
      </c>
      <c r="I21" s="135">
        <v>346.17500000000001</v>
      </c>
      <c r="J21" s="135">
        <v>371.64499999999998</v>
      </c>
      <c r="K21" s="135">
        <v>357.42399999999998</v>
      </c>
      <c r="L21" s="135">
        <v>444.60599999999999</v>
      </c>
      <c r="M21" s="135">
        <v>498.32900000000001</v>
      </c>
      <c r="N21" s="135">
        <v>588.62199999999996</v>
      </c>
      <c r="O21" s="135">
        <v>588.39700000000005</v>
      </c>
      <c r="P21" s="135">
        <v>789.33199999999999</v>
      </c>
      <c r="Q21" s="135">
        <v>847.47400000000005</v>
      </c>
      <c r="R21" s="135">
        <v>913.00599999999997</v>
      </c>
      <c r="S21" s="135">
        <v>984.38199999999995</v>
      </c>
      <c r="T21" s="135">
        <v>1041.8320000000001</v>
      </c>
      <c r="U21" s="135">
        <v>1091.5909999999999</v>
      </c>
      <c r="V21" s="135">
        <v>1175.883</v>
      </c>
    </row>
    <row r="22" spans="1:22">
      <c r="A22" s="24"/>
      <c r="B22" s="8" t="s">
        <v>22</v>
      </c>
      <c r="C22" s="20"/>
      <c r="D22" s="135">
        <v>503.09399999999999</v>
      </c>
      <c r="E22" s="135">
        <v>478.45699999999999</v>
      </c>
      <c r="F22" s="135">
        <v>504.36399999999998</v>
      </c>
      <c r="G22" s="135">
        <v>473.93900000000002</v>
      </c>
      <c r="H22" s="135">
        <v>509.21699999999998</v>
      </c>
      <c r="I22" s="135">
        <v>472.57600000000002</v>
      </c>
      <c r="J22" s="135">
        <v>495.02300000000002</v>
      </c>
      <c r="K22" s="135">
        <v>729.23299999999995</v>
      </c>
      <c r="L22" s="135">
        <v>718.67</v>
      </c>
      <c r="M22" s="135">
        <v>683.81899999999996</v>
      </c>
      <c r="N22" s="135">
        <v>646.12400000000002</v>
      </c>
      <c r="O22" s="135">
        <v>793.48900000000003</v>
      </c>
      <c r="P22" s="135">
        <v>814.00099999999998</v>
      </c>
      <c r="Q22" s="135">
        <v>837.86400000000003</v>
      </c>
      <c r="R22" s="135">
        <v>879.87599999999998</v>
      </c>
      <c r="S22" s="135">
        <v>964.00400000000002</v>
      </c>
      <c r="T22" s="135">
        <v>848.303</v>
      </c>
      <c r="U22" s="135">
        <v>942.91800000000001</v>
      </c>
      <c r="V22" s="135">
        <v>1009.247</v>
      </c>
    </row>
    <row r="23" spans="1:22">
      <c r="A23" s="24"/>
      <c r="B23" s="8" t="s">
        <v>14</v>
      </c>
      <c r="C23" s="20"/>
      <c r="D23" s="135">
        <v>13.112</v>
      </c>
      <c r="E23" s="135">
        <v>14.254</v>
      </c>
      <c r="F23" s="135">
        <v>19.57</v>
      </c>
      <c r="G23" s="135">
        <v>31.876999999999999</v>
      </c>
      <c r="H23" s="135">
        <v>24.969000000000001</v>
      </c>
      <c r="I23" s="135">
        <v>30.129000000000001</v>
      </c>
      <c r="J23" s="135">
        <v>41.805999999999997</v>
      </c>
      <c r="K23" s="135">
        <v>54.661999999999999</v>
      </c>
      <c r="L23" s="135">
        <v>64.478999999999999</v>
      </c>
      <c r="M23" s="135">
        <v>81.727999999999994</v>
      </c>
      <c r="N23" s="135">
        <v>79.7</v>
      </c>
      <c r="O23" s="135">
        <v>107.709</v>
      </c>
      <c r="P23" s="135">
        <v>187.01499999999999</v>
      </c>
      <c r="Q23" s="135">
        <v>180.22900000000001</v>
      </c>
      <c r="R23" s="135">
        <v>218.42500000000001</v>
      </c>
      <c r="S23" s="135">
        <v>402.54199999999997</v>
      </c>
      <c r="T23" s="135">
        <v>491.79399999999998</v>
      </c>
      <c r="U23" s="135">
        <v>587.78499999999997</v>
      </c>
      <c r="V23" s="135">
        <v>772.44600000000003</v>
      </c>
    </row>
    <row r="24" spans="1:22">
      <c r="A24" s="24"/>
      <c r="B24" s="8" t="s">
        <v>17</v>
      </c>
      <c r="C24" s="20"/>
      <c r="D24" s="135">
        <v>330.447</v>
      </c>
      <c r="E24" s="135">
        <v>263.83199999999999</v>
      </c>
      <c r="F24" s="135">
        <v>274.22199999999998</v>
      </c>
      <c r="G24" s="135">
        <v>308.90100000000001</v>
      </c>
      <c r="H24" s="135">
        <v>300.49400000000003</v>
      </c>
      <c r="I24" s="135">
        <v>276.77100000000002</v>
      </c>
      <c r="J24" s="135">
        <v>289.125</v>
      </c>
      <c r="K24" s="135">
        <v>346.12700000000001</v>
      </c>
      <c r="L24" s="135">
        <v>321.76600000000002</v>
      </c>
      <c r="M24" s="135">
        <v>341.78699999999998</v>
      </c>
      <c r="N24" s="135">
        <v>476.85599999999999</v>
      </c>
      <c r="O24" s="135">
        <v>467.10199999999998</v>
      </c>
      <c r="P24" s="135">
        <v>502.05099999999999</v>
      </c>
      <c r="Q24" s="135">
        <v>449.11099999999999</v>
      </c>
      <c r="R24" s="135">
        <v>448.61399999999998</v>
      </c>
      <c r="S24" s="135">
        <v>439.18700000000001</v>
      </c>
      <c r="T24" s="135">
        <v>483.334</v>
      </c>
      <c r="U24" s="135">
        <v>518.48400000000004</v>
      </c>
      <c r="V24" s="135">
        <v>375.14600000000002</v>
      </c>
    </row>
    <row r="25" spans="1:22">
      <c r="A25" s="24"/>
      <c r="B25" s="8" t="s">
        <v>23</v>
      </c>
      <c r="C25" s="20"/>
      <c r="D25" s="135">
        <v>50.045999999999999</v>
      </c>
      <c r="E25" s="135">
        <v>108.488</v>
      </c>
      <c r="F25" s="135">
        <v>146.01900000000001</v>
      </c>
      <c r="G25" s="135">
        <v>153.44499999999999</v>
      </c>
      <c r="H25" s="135">
        <v>149.68899999999999</v>
      </c>
      <c r="I25" s="135">
        <v>170.26400000000001</v>
      </c>
      <c r="J25" s="135">
        <v>161.78899999999999</v>
      </c>
      <c r="K25" s="135">
        <v>150.596</v>
      </c>
      <c r="L25" s="135">
        <v>173.96</v>
      </c>
      <c r="M25" s="135">
        <v>193.28299999999999</v>
      </c>
      <c r="N25" s="135">
        <v>201.43299999999999</v>
      </c>
      <c r="O25" s="135">
        <v>220.03299999999999</v>
      </c>
      <c r="P25" s="135">
        <v>238.601</v>
      </c>
      <c r="Q25" s="135">
        <v>257.64800000000002</v>
      </c>
      <c r="R25" s="135">
        <v>279.28699999999998</v>
      </c>
      <c r="S25" s="135">
        <v>281.322</v>
      </c>
      <c r="T25" s="135">
        <v>303.411</v>
      </c>
      <c r="U25" s="135">
        <v>351.57799999999997</v>
      </c>
      <c r="V25" s="135">
        <v>353.60300000000001</v>
      </c>
    </row>
    <row r="26" spans="1:22">
      <c r="A26" s="24"/>
      <c r="B26" s="8" t="s">
        <v>2</v>
      </c>
      <c r="C26" s="20"/>
      <c r="D26" s="135">
        <v>71.313999999999993</v>
      </c>
      <c r="E26" s="135">
        <v>71.471999999999994</v>
      </c>
      <c r="F26" s="135">
        <v>75.875</v>
      </c>
      <c r="G26" s="135">
        <v>81.566999999999993</v>
      </c>
      <c r="H26" s="135">
        <v>95.212999999999994</v>
      </c>
      <c r="I26" s="135">
        <v>113.56100000000001</v>
      </c>
      <c r="J26" s="135">
        <v>116.13</v>
      </c>
      <c r="K26" s="135">
        <v>137.61500000000001</v>
      </c>
      <c r="L26" s="135">
        <v>137.185</v>
      </c>
      <c r="M26" s="135">
        <v>150.602</v>
      </c>
      <c r="N26" s="135">
        <v>146.17500000000001</v>
      </c>
      <c r="O26" s="135">
        <v>143.358</v>
      </c>
      <c r="P26" s="135">
        <v>163.91900000000001</v>
      </c>
      <c r="Q26" s="135">
        <v>216.33600000000001</v>
      </c>
      <c r="R26" s="135">
        <v>204.07300000000001</v>
      </c>
      <c r="S26" s="135">
        <v>209.84</v>
      </c>
      <c r="T26" s="135">
        <v>241.114</v>
      </c>
      <c r="U26" s="135">
        <v>225.292</v>
      </c>
      <c r="V26" s="135">
        <v>225.54300000000001</v>
      </c>
    </row>
    <row r="27" spans="1:22">
      <c r="A27" s="24"/>
      <c r="B27" s="8" t="s">
        <v>6</v>
      </c>
      <c r="C27" s="20"/>
      <c r="D27" s="135">
        <v>224.011</v>
      </c>
      <c r="E27" s="135">
        <v>220.04</v>
      </c>
      <c r="F27" s="135">
        <v>184.935</v>
      </c>
      <c r="G27" s="135">
        <v>186.63200000000001</v>
      </c>
      <c r="H27" s="135">
        <v>165.36799999999999</v>
      </c>
      <c r="I27" s="135">
        <v>166.42400000000001</v>
      </c>
      <c r="J27" s="135">
        <v>196.977</v>
      </c>
      <c r="K27" s="135">
        <v>194.62299999999999</v>
      </c>
      <c r="L27" s="135">
        <v>158.773</v>
      </c>
      <c r="M27" s="135">
        <v>209.86799999999999</v>
      </c>
      <c r="N27" s="135">
        <v>237.85499999999999</v>
      </c>
      <c r="O27" s="135">
        <v>266.66399999999999</v>
      </c>
      <c r="P27" s="135">
        <v>208.982</v>
      </c>
      <c r="Q27" s="135">
        <v>245.98599999999999</v>
      </c>
      <c r="R27" s="135">
        <v>258.483</v>
      </c>
      <c r="S27" s="135">
        <v>222.21199999999999</v>
      </c>
      <c r="T27" s="135">
        <v>207.91800000000001</v>
      </c>
      <c r="U27" s="135">
        <v>174.14400000000001</v>
      </c>
      <c r="V27" s="135">
        <v>189.202</v>
      </c>
    </row>
    <row r="28" spans="1:22">
      <c r="A28" s="24"/>
      <c r="B28" s="8" t="s">
        <v>15</v>
      </c>
      <c r="C28" s="20"/>
      <c r="D28" s="135">
        <v>38.018999999999998</v>
      </c>
      <c r="E28" s="135">
        <v>49.639000000000003</v>
      </c>
      <c r="F28" s="135">
        <v>66.007999999999996</v>
      </c>
      <c r="G28" s="135">
        <v>45.927999999999997</v>
      </c>
      <c r="H28" s="135">
        <v>42.960999999999999</v>
      </c>
      <c r="I28" s="135">
        <v>38.493000000000002</v>
      </c>
      <c r="J28" s="135">
        <v>60.173999999999999</v>
      </c>
      <c r="K28" s="135">
        <v>74.948999999999998</v>
      </c>
      <c r="L28" s="135">
        <v>98.783000000000001</v>
      </c>
      <c r="M28" s="135">
        <v>80.602000000000004</v>
      </c>
      <c r="N28" s="135">
        <v>87.209000000000003</v>
      </c>
      <c r="O28" s="135">
        <v>105.59399999999999</v>
      </c>
      <c r="P28" s="135">
        <v>106.184</v>
      </c>
      <c r="Q28" s="135">
        <v>98.006</v>
      </c>
      <c r="R28" s="135">
        <v>102.551</v>
      </c>
      <c r="S28" s="135">
        <v>133.292</v>
      </c>
      <c r="T28" s="135">
        <v>146.607</v>
      </c>
      <c r="U28" s="135">
        <v>151.64099999999999</v>
      </c>
      <c r="V28" s="135">
        <v>136.81700000000001</v>
      </c>
    </row>
    <row r="29" spans="1:22">
      <c r="A29" s="24"/>
      <c r="B29" s="84" t="s">
        <v>12</v>
      </c>
      <c r="C29" s="8"/>
      <c r="D29" s="135">
        <f>D30-D19-D20-D21-D22-D23-D24-D25-D26-D27-D28</f>
        <v>438.01999999999975</v>
      </c>
      <c r="E29" s="135">
        <f t="shared" ref="E29:V29" si="1">E30-E19-E20-E21-E22-E23-E24-E25-E26-E27-E28</f>
        <v>387.12800000000027</v>
      </c>
      <c r="F29" s="135">
        <f t="shared" si="1"/>
        <v>337.1260000000002</v>
      </c>
      <c r="G29" s="135">
        <f t="shared" si="1"/>
        <v>376.55699999999996</v>
      </c>
      <c r="H29" s="135">
        <f t="shared" si="1"/>
        <v>435.02000000000038</v>
      </c>
      <c r="I29" s="135">
        <f t="shared" si="1"/>
        <v>431.21000000000021</v>
      </c>
      <c r="J29" s="135">
        <f t="shared" si="1"/>
        <v>466.84799999999973</v>
      </c>
      <c r="K29" s="135">
        <f t="shared" si="1"/>
        <v>503.11799999999977</v>
      </c>
      <c r="L29" s="135">
        <f t="shared" si="1"/>
        <v>601.02899999999931</v>
      </c>
      <c r="M29" s="135">
        <f t="shared" si="1"/>
        <v>546.77100000000053</v>
      </c>
      <c r="N29" s="135">
        <f t="shared" si="1"/>
        <v>529.01400000000035</v>
      </c>
      <c r="O29" s="135">
        <f t="shared" si="1"/>
        <v>560.4680000000003</v>
      </c>
      <c r="P29" s="135">
        <f t="shared" si="1"/>
        <v>576.04200000000048</v>
      </c>
      <c r="Q29" s="135">
        <f t="shared" si="1"/>
        <v>571.40200000000004</v>
      </c>
      <c r="R29" s="135">
        <f t="shared" si="1"/>
        <v>601.66399999999965</v>
      </c>
      <c r="S29" s="135">
        <f t="shared" si="1"/>
        <v>691.64400000000035</v>
      </c>
      <c r="T29" s="135">
        <f t="shared" si="1"/>
        <v>765.37299999999948</v>
      </c>
      <c r="U29" s="135">
        <f t="shared" si="1"/>
        <v>746.4040000000017</v>
      </c>
      <c r="V29" s="135">
        <f t="shared" si="1"/>
        <v>789.02400000000057</v>
      </c>
    </row>
    <row r="30" spans="1:22">
      <c r="A30" s="24"/>
      <c r="B30" s="96" t="s">
        <v>29</v>
      </c>
      <c r="C30" s="96"/>
      <c r="D30" s="157">
        <v>3120.06</v>
      </c>
      <c r="E30" s="157">
        <v>3041.3389999999999</v>
      </c>
      <c r="F30" s="157">
        <v>3165.0940000000001</v>
      </c>
      <c r="G30" s="157">
        <v>3401.346</v>
      </c>
      <c r="H30" s="157">
        <v>3563.0529999999999</v>
      </c>
      <c r="I30" s="157">
        <v>3820.692</v>
      </c>
      <c r="J30" s="157">
        <v>4396.6090000000004</v>
      </c>
      <c r="K30" s="157">
        <v>4847.9979999999996</v>
      </c>
      <c r="L30" s="157">
        <v>5524.518</v>
      </c>
      <c r="M30" s="157">
        <v>5756.4920000000002</v>
      </c>
      <c r="N30" s="157">
        <v>6233.7219999999998</v>
      </c>
      <c r="O30" s="157">
        <v>7020.7420000000002</v>
      </c>
      <c r="P30" s="157">
        <v>7403.1580000000004</v>
      </c>
      <c r="Q30" s="157">
        <v>7789.4920000000002</v>
      </c>
      <c r="R30" s="157">
        <v>8722.6720000000005</v>
      </c>
      <c r="S30" s="157">
        <v>9751.8240000000005</v>
      </c>
      <c r="T30" s="157">
        <v>10602.427</v>
      </c>
      <c r="U30" s="157">
        <v>11818.458000000001</v>
      </c>
      <c r="V30" s="157">
        <v>12960.109</v>
      </c>
    </row>
    <row r="31" spans="1:22">
      <c r="A31" s="129"/>
      <c r="B31" s="132" t="s">
        <v>223</v>
      </c>
      <c r="C31" s="133" t="s">
        <v>215</v>
      </c>
      <c r="D31" s="158">
        <v>7341.35</v>
      </c>
      <c r="E31" s="158">
        <v>7204.1390000000001</v>
      </c>
      <c r="F31" s="158">
        <v>6985.1689999999999</v>
      </c>
      <c r="G31" s="158">
        <v>7417.7759999999998</v>
      </c>
      <c r="H31" s="158">
        <v>7638.4660000000003</v>
      </c>
      <c r="I31" s="158">
        <v>7644.17</v>
      </c>
      <c r="J31" s="158">
        <v>7958.6030000000001</v>
      </c>
      <c r="K31" s="158">
        <v>8172.9049999999997</v>
      </c>
      <c r="L31" s="158">
        <v>8853.6200000000008</v>
      </c>
      <c r="M31" s="158">
        <v>8715.9689999999991</v>
      </c>
      <c r="N31" s="158">
        <v>8564.0660000000007</v>
      </c>
      <c r="O31" s="158">
        <v>9110.9159999999993</v>
      </c>
      <c r="P31" s="158">
        <v>9361.018</v>
      </c>
      <c r="Q31" s="158">
        <v>9895.4570000000003</v>
      </c>
      <c r="R31" s="158">
        <v>10592.695</v>
      </c>
      <c r="S31" s="158">
        <v>10854.929</v>
      </c>
      <c r="T31" s="158">
        <v>11435.553</v>
      </c>
      <c r="U31" s="158">
        <v>11801.767</v>
      </c>
      <c r="V31" s="158">
        <v>12263.575999999999</v>
      </c>
    </row>
    <row r="32" spans="1:22">
      <c r="A32" s="25" t="s">
        <v>63</v>
      </c>
      <c r="B32" s="8"/>
      <c r="C32" s="18"/>
      <c r="D32" s="135"/>
      <c r="E32" s="135"/>
      <c r="F32" s="135"/>
      <c r="G32" s="135"/>
      <c r="H32" s="135"/>
      <c r="I32" s="135"/>
      <c r="J32" s="135"/>
      <c r="K32" s="135"/>
      <c r="L32" s="135"/>
      <c r="M32" s="135"/>
      <c r="N32" s="136"/>
      <c r="O32" s="136"/>
      <c r="P32" s="136"/>
      <c r="Q32" s="136"/>
      <c r="R32" s="136"/>
      <c r="S32" s="136"/>
      <c r="T32" s="136"/>
      <c r="U32" s="136"/>
      <c r="V32" s="136"/>
    </row>
    <row r="33" spans="1:22">
      <c r="A33" s="24"/>
      <c r="B33" s="8" t="s">
        <v>8</v>
      </c>
      <c r="C33" s="18"/>
      <c r="D33" s="151">
        <v>140.452</v>
      </c>
      <c r="E33" s="151">
        <v>185.51599999999999</v>
      </c>
      <c r="F33" s="151">
        <v>234.88499999999999</v>
      </c>
      <c r="G33" s="151">
        <v>258.06200000000001</v>
      </c>
      <c r="H33" s="151">
        <v>259.86099999999999</v>
      </c>
      <c r="I33" s="151">
        <v>271.89800000000002</v>
      </c>
      <c r="J33" s="151">
        <v>281.75400000000002</v>
      </c>
      <c r="K33" s="151">
        <v>248.11600000000001</v>
      </c>
      <c r="L33" s="151">
        <v>309.05500000000001</v>
      </c>
      <c r="M33" s="151">
        <v>375.29599999999999</v>
      </c>
      <c r="N33" s="151">
        <v>447.88099999999997</v>
      </c>
      <c r="O33" s="151">
        <v>463.51900000000001</v>
      </c>
      <c r="P33" s="151">
        <v>625.048</v>
      </c>
      <c r="Q33" s="151">
        <v>682.27800000000002</v>
      </c>
      <c r="R33" s="151">
        <v>731.29300000000001</v>
      </c>
      <c r="S33" s="151">
        <v>772.90300000000002</v>
      </c>
      <c r="T33" s="151">
        <v>804.27700000000004</v>
      </c>
      <c r="U33" s="151">
        <v>805.53499999999997</v>
      </c>
      <c r="V33" s="151">
        <v>907.39</v>
      </c>
    </row>
    <row r="34" spans="1:22">
      <c r="A34" s="24"/>
      <c r="B34" s="8" t="s">
        <v>22</v>
      </c>
      <c r="C34" s="18"/>
      <c r="D34" s="151">
        <v>363.80099999999999</v>
      </c>
      <c r="E34" s="151">
        <v>326.39</v>
      </c>
      <c r="F34" s="151">
        <v>312.61799999999999</v>
      </c>
      <c r="G34" s="151">
        <v>249.90299999999999</v>
      </c>
      <c r="H34" s="151">
        <v>273.84500000000003</v>
      </c>
      <c r="I34" s="151">
        <v>243.64699999999999</v>
      </c>
      <c r="J34" s="151">
        <v>234.33500000000001</v>
      </c>
      <c r="K34" s="151">
        <v>281.57299999999998</v>
      </c>
      <c r="L34" s="151">
        <v>295.39600000000002</v>
      </c>
      <c r="M34" s="151">
        <v>259.24200000000002</v>
      </c>
      <c r="N34" s="151">
        <v>215.4</v>
      </c>
      <c r="O34" s="151">
        <v>339.428</v>
      </c>
      <c r="P34" s="151">
        <v>385.87200000000001</v>
      </c>
      <c r="Q34" s="151">
        <v>383.05700000000002</v>
      </c>
      <c r="R34" s="151">
        <v>378.964</v>
      </c>
      <c r="S34" s="151">
        <v>395.92</v>
      </c>
      <c r="T34" s="151">
        <v>325.89100000000002</v>
      </c>
      <c r="U34" s="151">
        <v>386.89</v>
      </c>
      <c r="V34" s="151">
        <v>445.11500000000001</v>
      </c>
    </row>
    <row r="35" spans="1:22">
      <c r="A35" s="24"/>
      <c r="B35" s="8" t="s">
        <v>17</v>
      </c>
      <c r="C35" s="18"/>
      <c r="D35" s="151">
        <v>320.00299999999999</v>
      </c>
      <c r="E35" s="151">
        <v>249.53200000000001</v>
      </c>
      <c r="F35" s="151">
        <v>261.83300000000003</v>
      </c>
      <c r="G35" s="151">
        <v>291.209</v>
      </c>
      <c r="H35" s="151">
        <v>274.21800000000002</v>
      </c>
      <c r="I35" s="151">
        <v>251.161</v>
      </c>
      <c r="J35" s="151">
        <v>262.43400000000003</v>
      </c>
      <c r="K35" s="151">
        <v>314.18099999999998</v>
      </c>
      <c r="L35" s="151">
        <v>289.32900000000001</v>
      </c>
      <c r="M35" s="151">
        <v>313.08800000000002</v>
      </c>
      <c r="N35" s="151">
        <v>438.11700000000002</v>
      </c>
      <c r="O35" s="151">
        <v>435.346</v>
      </c>
      <c r="P35" s="151">
        <v>466.04300000000001</v>
      </c>
      <c r="Q35" s="151">
        <v>407.06400000000002</v>
      </c>
      <c r="R35" s="151">
        <v>400.56099999999998</v>
      </c>
      <c r="S35" s="151">
        <v>399.13</v>
      </c>
      <c r="T35" s="151">
        <v>438.59500000000003</v>
      </c>
      <c r="U35" s="151">
        <v>460.45</v>
      </c>
      <c r="V35" s="151">
        <v>323.673</v>
      </c>
    </row>
    <row r="36" spans="1:22">
      <c r="A36" s="24"/>
      <c r="B36" s="8" t="s">
        <v>23</v>
      </c>
      <c r="C36" s="18"/>
      <c r="D36" s="151">
        <v>20.114000000000001</v>
      </c>
      <c r="E36" s="151">
        <v>76.132000000000005</v>
      </c>
      <c r="F36" s="151">
        <v>109.86199999999999</v>
      </c>
      <c r="G36" s="151">
        <v>119.73099999999999</v>
      </c>
      <c r="H36" s="151">
        <v>111.492</v>
      </c>
      <c r="I36" s="151">
        <v>128.64599999999999</v>
      </c>
      <c r="J36" s="151">
        <v>119.822</v>
      </c>
      <c r="K36" s="151">
        <v>116.61199999999999</v>
      </c>
      <c r="L36" s="151">
        <v>137.09899999999999</v>
      </c>
      <c r="M36" s="151">
        <v>153.52099999999999</v>
      </c>
      <c r="N36" s="151">
        <v>157.06899999999999</v>
      </c>
      <c r="O36" s="151">
        <v>175.78700000000001</v>
      </c>
      <c r="P36" s="151">
        <v>182.52099999999999</v>
      </c>
      <c r="Q36" s="151">
        <v>201.029</v>
      </c>
      <c r="R36" s="151">
        <v>221.85</v>
      </c>
      <c r="S36" s="151">
        <v>223.28899999999999</v>
      </c>
      <c r="T36" s="151">
        <v>242.96700000000001</v>
      </c>
      <c r="U36" s="151">
        <v>233.11099999999999</v>
      </c>
      <c r="V36" s="151">
        <v>222.59899999999999</v>
      </c>
    </row>
    <row r="37" spans="1:22">
      <c r="A37" s="24"/>
      <c r="B37" s="8" t="s">
        <v>6</v>
      </c>
      <c r="C37" s="18"/>
      <c r="D37" s="151">
        <v>223.727</v>
      </c>
      <c r="E37" s="151">
        <v>219.75700000000001</v>
      </c>
      <c r="F37" s="151">
        <v>184.68299999999999</v>
      </c>
      <c r="G37" s="151">
        <v>186.55699999999999</v>
      </c>
      <c r="H37" s="151">
        <v>164.39500000000001</v>
      </c>
      <c r="I37" s="151">
        <v>165.041</v>
      </c>
      <c r="J37" s="151">
        <v>195.886</v>
      </c>
      <c r="K37" s="151">
        <v>192.54499999999999</v>
      </c>
      <c r="L37" s="151">
        <v>156.637</v>
      </c>
      <c r="M37" s="151">
        <v>208.18700000000001</v>
      </c>
      <c r="N37" s="151">
        <v>237.43899999999999</v>
      </c>
      <c r="O37" s="151">
        <v>264.44400000000002</v>
      </c>
      <c r="P37" s="151">
        <v>206.613</v>
      </c>
      <c r="Q37" s="151">
        <v>244.435</v>
      </c>
      <c r="R37" s="151">
        <v>255.91900000000001</v>
      </c>
      <c r="S37" s="151">
        <v>215.02199999999999</v>
      </c>
      <c r="T37" s="151">
        <v>202.404</v>
      </c>
      <c r="U37" s="151">
        <v>167.483</v>
      </c>
      <c r="V37" s="151">
        <v>180.62100000000001</v>
      </c>
    </row>
    <row r="38" spans="1:22">
      <c r="A38" s="24"/>
      <c r="B38" s="8" t="s">
        <v>9</v>
      </c>
      <c r="C38" s="18"/>
      <c r="D38" s="151">
        <v>40.122</v>
      </c>
      <c r="E38" s="151">
        <v>23.917000000000002</v>
      </c>
      <c r="F38" s="151">
        <v>18.754000000000001</v>
      </c>
      <c r="G38" s="151">
        <v>13.702</v>
      </c>
      <c r="H38" s="151">
        <v>11.58</v>
      </c>
      <c r="I38" s="151">
        <v>11.722</v>
      </c>
      <c r="J38" s="151">
        <v>11.698</v>
      </c>
      <c r="K38" s="151">
        <v>17.814</v>
      </c>
      <c r="L38" s="151">
        <v>14.458</v>
      </c>
      <c r="M38" s="151">
        <v>32.981999999999999</v>
      </c>
      <c r="N38" s="151">
        <v>50.826999999999998</v>
      </c>
      <c r="O38" s="151">
        <v>62.048000000000002</v>
      </c>
      <c r="P38" s="151">
        <v>64.77</v>
      </c>
      <c r="Q38" s="151">
        <v>97.554000000000002</v>
      </c>
      <c r="R38" s="151">
        <v>121.60899999999999</v>
      </c>
      <c r="S38" s="151">
        <v>121.244</v>
      </c>
      <c r="T38" s="151">
        <v>134.06100000000001</v>
      </c>
      <c r="U38" s="151">
        <v>128.25899999999999</v>
      </c>
      <c r="V38" s="151">
        <v>168.66</v>
      </c>
    </row>
    <row r="39" spans="1:22">
      <c r="A39" s="24"/>
      <c r="B39" s="84" t="s">
        <v>12</v>
      </c>
      <c r="C39" s="8"/>
      <c r="D39" s="165">
        <f>D40-D33-D34-D35-D36-D37-D38</f>
        <v>66.697000000000045</v>
      </c>
      <c r="E39" s="165">
        <f t="shared" ref="E39:V39" si="2">E40-E33-E34-E35-E36-E37-E38</f>
        <v>21.624999999999915</v>
      </c>
      <c r="F39" s="165">
        <f t="shared" si="2"/>
        <v>26.047000000000072</v>
      </c>
      <c r="G39" s="165">
        <f t="shared" si="2"/>
        <v>24.774000000000086</v>
      </c>
      <c r="H39" s="165">
        <f t="shared" si="2"/>
        <v>21.971000000000018</v>
      </c>
      <c r="I39" s="165">
        <f t="shared" si="2"/>
        <v>30.195999999999863</v>
      </c>
      <c r="J39" s="165">
        <f t="shared" si="2"/>
        <v>27.923000000000009</v>
      </c>
      <c r="K39" s="165">
        <f t="shared" si="2"/>
        <v>29.724000000000125</v>
      </c>
      <c r="L39" s="165">
        <f t="shared" si="2"/>
        <v>22.652999999999935</v>
      </c>
      <c r="M39" s="165">
        <f t="shared" si="2"/>
        <v>30.90899999999985</v>
      </c>
      <c r="N39" s="165">
        <f t="shared" si="2"/>
        <v>30.216000000000207</v>
      </c>
      <c r="O39" s="165">
        <f t="shared" si="2"/>
        <v>48.40500000000003</v>
      </c>
      <c r="P39" s="165">
        <f t="shared" si="2"/>
        <v>54.000999999999905</v>
      </c>
      <c r="Q39" s="165">
        <f t="shared" si="2"/>
        <v>68.937999999999903</v>
      </c>
      <c r="R39" s="165">
        <f t="shared" si="2"/>
        <v>50.919999999999973</v>
      </c>
      <c r="S39" s="165">
        <f t="shared" si="2"/>
        <v>66.419000000000068</v>
      </c>
      <c r="T39" s="165">
        <f t="shared" si="2"/>
        <v>84.945999999999941</v>
      </c>
      <c r="U39" s="165">
        <f t="shared" si="2"/>
        <v>75.355000000000331</v>
      </c>
      <c r="V39" s="165">
        <f t="shared" si="2"/>
        <v>58.079000000000292</v>
      </c>
    </row>
    <row r="40" spans="1:22">
      <c r="A40" s="24"/>
      <c r="B40" s="96" t="s">
        <v>29</v>
      </c>
      <c r="C40" s="96"/>
      <c r="D40" s="157">
        <v>1174.9159999999999</v>
      </c>
      <c r="E40" s="157">
        <v>1102.8689999999999</v>
      </c>
      <c r="F40" s="157">
        <v>1148.682</v>
      </c>
      <c r="G40" s="157">
        <v>1143.9380000000001</v>
      </c>
      <c r="H40" s="157">
        <v>1117.3620000000001</v>
      </c>
      <c r="I40" s="157">
        <v>1102.3109999999999</v>
      </c>
      <c r="J40" s="157">
        <v>1133.8520000000001</v>
      </c>
      <c r="K40" s="157">
        <v>1200.5650000000001</v>
      </c>
      <c r="L40" s="157">
        <v>1224.627</v>
      </c>
      <c r="M40" s="157">
        <v>1373.2249999999999</v>
      </c>
      <c r="N40" s="157">
        <v>1576.9490000000001</v>
      </c>
      <c r="O40" s="157">
        <v>1788.9770000000001</v>
      </c>
      <c r="P40" s="157">
        <v>1984.8679999999999</v>
      </c>
      <c r="Q40" s="157">
        <v>2084.355</v>
      </c>
      <c r="R40" s="157">
        <v>2161.116</v>
      </c>
      <c r="S40" s="157">
        <v>2193.9270000000001</v>
      </c>
      <c r="T40" s="157">
        <v>2233.1410000000001</v>
      </c>
      <c r="U40" s="157">
        <v>2257.0830000000001</v>
      </c>
      <c r="V40" s="157">
        <v>2306.1370000000002</v>
      </c>
    </row>
    <row r="41" spans="1:22">
      <c r="A41" s="24"/>
      <c r="B41" s="91" t="s">
        <v>223</v>
      </c>
      <c r="C41" s="92" t="s">
        <v>215</v>
      </c>
      <c r="D41" s="158">
        <v>4508.5829999999996</v>
      </c>
      <c r="E41" s="158">
        <v>4246.3069999999998</v>
      </c>
      <c r="F41" s="158">
        <v>4059.8890000000001</v>
      </c>
      <c r="G41" s="158">
        <v>4144.6270000000004</v>
      </c>
      <c r="H41" s="158">
        <v>4134.393</v>
      </c>
      <c r="I41" s="158">
        <v>4144.1880000000001</v>
      </c>
      <c r="J41" s="158">
        <v>4089.1660000000002</v>
      </c>
      <c r="K41" s="158">
        <v>4087.7109999999998</v>
      </c>
      <c r="L41" s="158">
        <v>4261.2430000000004</v>
      </c>
      <c r="M41" s="158">
        <v>4252.5249999999996</v>
      </c>
      <c r="N41" s="158">
        <v>3872.3270000000002</v>
      </c>
      <c r="O41" s="158">
        <v>4361.4179999999997</v>
      </c>
      <c r="P41" s="158">
        <v>4397.5780000000004</v>
      </c>
      <c r="Q41" s="158">
        <v>4644.6440000000002</v>
      </c>
      <c r="R41" s="158">
        <v>4868.1270000000004</v>
      </c>
      <c r="S41" s="158">
        <v>4897.6660000000002</v>
      </c>
      <c r="T41" s="158">
        <v>4959.8469999999998</v>
      </c>
      <c r="U41" s="158">
        <v>4951.5730000000003</v>
      </c>
      <c r="V41" s="158">
        <v>5196.3779999999997</v>
      </c>
    </row>
    <row r="42" spans="1:22">
      <c r="A42" s="25" t="s">
        <v>178</v>
      </c>
      <c r="B42" s="8"/>
      <c r="C42" s="18"/>
      <c r="D42" s="135"/>
      <c r="E42" s="135"/>
      <c r="F42" s="135"/>
      <c r="G42" s="135"/>
      <c r="H42" s="135"/>
      <c r="I42" s="135"/>
      <c r="J42" s="135"/>
      <c r="K42" s="135"/>
      <c r="L42" s="135"/>
      <c r="M42" s="135"/>
      <c r="N42" s="136"/>
      <c r="O42" s="136"/>
      <c r="P42" s="136"/>
      <c r="Q42" s="136"/>
      <c r="R42" s="136"/>
      <c r="S42" s="136"/>
      <c r="T42" s="136"/>
      <c r="U42" s="136"/>
      <c r="V42" s="136"/>
    </row>
    <row r="43" spans="1:22">
      <c r="A43" s="24"/>
      <c r="B43" s="8" t="s">
        <v>9</v>
      </c>
      <c r="C43" s="18"/>
      <c r="D43" s="135">
        <v>46.134</v>
      </c>
      <c r="E43" s="135">
        <v>35.305</v>
      </c>
      <c r="F43" s="135">
        <v>29.41</v>
      </c>
      <c r="G43" s="135">
        <v>40.137</v>
      </c>
      <c r="H43" s="135">
        <v>56.49</v>
      </c>
      <c r="I43" s="135">
        <v>52.100999999999999</v>
      </c>
      <c r="J43" s="135">
        <v>55.689</v>
      </c>
      <c r="K43" s="135">
        <v>67.533000000000001</v>
      </c>
      <c r="L43" s="135">
        <v>93.432000000000002</v>
      </c>
      <c r="M43" s="135">
        <v>98.427999999999997</v>
      </c>
      <c r="N43" s="135">
        <v>83.650999999999996</v>
      </c>
      <c r="O43" s="135">
        <v>111.699</v>
      </c>
      <c r="P43" s="135">
        <v>141.27199999999999</v>
      </c>
      <c r="Q43" s="135">
        <v>173.298</v>
      </c>
      <c r="R43" s="135">
        <v>177.93100000000001</v>
      </c>
      <c r="S43" s="135">
        <v>197.16900000000001</v>
      </c>
      <c r="T43" s="135">
        <v>279.77</v>
      </c>
      <c r="U43" s="135">
        <v>239.64500000000001</v>
      </c>
      <c r="V43" s="135">
        <v>197.739</v>
      </c>
    </row>
    <row r="44" spans="1:22">
      <c r="A44" s="24"/>
      <c r="B44" s="8" t="s">
        <v>46</v>
      </c>
      <c r="C44" s="18"/>
      <c r="D44" s="135">
        <v>10.256</v>
      </c>
      <c r="E44" s="135">
        <v>11.651999999999999</v>
      </c>
      <c r="F44" s="135">
        <v>8.8789999999999996</v>
      </c>
      <c r="G44" s="135">
        <v>12.382</v>
      </c>
      <c r="H44" s="135">
        <v>25.306999999999999</v>
      </c>
      <c r="I44" s="135">
        <v>34.359000000000002</v>
      </c>
      <c r="J44" s="135">
        <v>42.570999999999998</v>
      </c>
      <c r="K44" s="135">
        <v>57.255000000000003</v>
      </c>
      <c r="L44" s="135">
        <v>62.122</v>
      </c>
      <c r="M44" s="135">
        <v>85.364999999999995</v>
      </c>
      <c r="N44" s="135">
        <v>82.884</v>
      </c>
      <c r="O44" s="135">
        <v>83.814999999999998</v>
      </c>
      <c r="P44" s="135">
        <v>134.97999999999999</v>
      </c>
      <c r="Q44" s="135">
        <v>116.48099999999999</v>
      </c>
      <c r="R44" s="135">
        <v>134.23599999999999</v>
      </c>
      <c r="S44" s="135">
        <v>160.852</v>
      </c>
      <c r="T44" s="135">
        <v>171.97399999999999</v>
      </c>
      <c r="U44" s="135">
        <v>175.89</v>
      </c>
      <c r="V44" s="135">
        <v>126.268</v>
      </c>
    </row>
    <row r="45" spans="1:22">
      <c r="A45" s="24"/>
      <c r="B45" s="8" t="s">
        <v>2</v>
      </c>
      <c r="C45" s="18"/>
      <c r="D45" s="135">
        <v>35.808</v>
      </c>
      <c r="E45" s="135">
        <v>42.378</v>
      </c>
      <c r="F45" s="135">
        <v>46.991</v>
      </c>
      <c r="G45" s="135">
        <v>48.945999999999998</v>
      </c>
      <c r="H45" s="135">
        <v>69.869</v>
      </c>
      <c r="I45" s="135">
        <v>79.971000000000004</v>
      </c>
      <c r="J45" s="135">
        <v>108.938</v>
      </c>
      <c r="K45" s="135">
        <v>137.10300000000001</v>
      </c>
      <c r="L45" s="135">
        <v>169.411</v>
      </c>
      <c r="M45" s="135">
        <v>160.31399999999999</v>
      </c>
      <c r="N45" s="135">
        <v>106.16</v>
      </c>
      <c r="O45" s="135">
        <v>109.46299999999999</v>
      </c>
      <c r="P45" s="135">
        <v>134.167</v>
      </c>
      <c r="Q45" s="135">
        <v>163.624</v>
      </c>
      <c r="R45" s="135">
        <v>163.41200000000001</v>
      </c>
      <c r="S45" s="135">
        <v>159.929</v>
      </c>
      <c r="T45" s="135">
        <v>181.636</v>
      </c>
      <c r="U45" s="135">
        <v>149.92400000000001</v>
      </c>
      <c r="V45" s="135">
        <v>125.1</v>
      </c>
    </row>
    <row r="46" spans="1:22">
      <c r="A46" s="24"/>
      <c r="B46" s="8" t="s">
        <v>22</v>
      </c>
      <c r="C46" s="18"/>
      <c r="D46" s="135">
        <v>8.1929999999999996</v>
      </c>
      <c r="E46" s="135">
        <v>5.9219999999999997</v>
      </c>
      <c r="F46" s="135">
        <v>7.4480000000000004</v>
      </c>
      <c r="G46" s="135">
        <v>8.3420000000000005</v>
      </c>
      <c r="H46" s="135">
        <v>11.128</v>
      </c>
      <c r="I46" s="135">
        <v>12.526999999999999</v>
      </c>
      <c r="J46" s="135">
        <v>15.058</v>
      </c>
      <c r="K46" s="135">
        <v>11.311</v>
      </c>
      <c r="L46" s="135">
        <v>10.912000000000001</v>
      </c>
      <c r="M46" s="135">
        <v>14.621</v>
      </c>
      <c r="N46" s="135">
        <v>10.689</v>
      </c>
      <c r="O46" s="135">
        <v>14.438000000000001</v>
      </c>
      <c r="P46" s="135">
        <v>17.927</v>
      </c>
      <c r="Q46" s="135">
        <v>17.43</v>
      </c>
      <c r="R46" s="135">
        <v>22.611000000000001</v>
      </c>
      <c r="S46" s="135">
        <v>38.939</v>
      </c>
      <c r="T46" s="135">
        <v>43.194000000000003</v>
      </c>
      <c r="U46" s="135">
        <v>36.462000000000003</v>
      </c>
      <c r="V46" s="135">
        <v>34.993000000000002</v>
      </c>
    </row>
    <row r="47" spans="1:22">
      <c r="A47" s="24"/>
      <c r="B47" s="8" t="s">
        <v>14</v>
      </c>
      <c r="C47" s="18"/>
      <c r="D47" s="135">
        <v>0.11799999999999999</v>
      </c>
      <c r="E47" s="135">
        <v>0.3</v>
      </c>
      <c r="F47" s="135">
        <v>9.0999999999999998E-2</v>
      </c>
      <c r="G47" s="135">
        <v>0.14799999999999999</v>
      </c>
      <c r="H47" s="135">
        <v>1.3109999999999999</v>
      </c>
      <c r="I47" s="135">
        <v>3.1419999999999999</v>
      </c>
      <c r="J47" s="135">
        <v>4.9770000000000003</v>
      </c>
      <c r="K47" s="135">
        <v>8.7680000000000007</v>
      </c>
      <c r="L47" s="135">
        <v>5.3929999999999998</v>
      </c>
      <c r="M47" s="135">
        <v>13.757</v>
      </c>
      <c r="N47" s="135">
        <v>7.4359999999999999</v>
      </c>
      <c r="O47" s="135">
        <v>15.364000000000001</v>
      </c>
      <c r="P47" s="135">
        <v>19.306999999999999</v>
      </c>
      <c r="Q47" s="135">
        <v>18.738</v>
      </c>
      <c r="R47" s="135">
        <v>32.258000000000003</v>
      </c>
      <c r="S47" s="135">
        <v>39.935000000000002</v>
      </c>
      <c r="T47" s="135">
        <v>45.896999999999998</v>
      </c>
      <c r="U47" s="135">
        <v>43.686999999999998</v>
      </c>
      <c r="V47" s="135">
        <v>33.332000000000001</v>
      </c>
    </row>
    <row r="48" spans="1:22">
      <c r="A48" s="24"/>
      <c r="B48" s="8" t="s">
        <v>8</v>
      </c>
      <c r="C48" s="18"/>
      <c r="D48" s="135">
        <v>1.542</v>
      </c>
      <c r="E48" s="135">
        <v>2.4129999999999998</v>
      </c>
      <c r="F48" s="135">
        <v>2.2949999999999999</v>
      </c>
      <c r="G48" s="135">
        <v>2.7130000000000001</v>
      </c>
      <c r="H48" s="135">
        <v>2.9580000000000002</v>
      </c>
      <c r="I48" s="135">
        <v>3.0680000000000001</v>
      </c>
      <c r="J48" s="135">
        <v>3.3679999999999999</v>
      </c>
      <c r="K48" s="135">
        <v>4.4630000000000001</v>
      </c>
      <c r="L48" s="135">
        <v>4.1950000000000003</v>
      </c>
      <c r="M48" s="135">
        <v>4.8979999999999997</v>
      </c>
      <c r="N48" s="135">
        <v>3.403</v>
      </c>
      <c r="O48" s="135">
        <v>3.4449999999999998</v>
      </c>
      <c r="P48" s="135">
        <v>2.5310000000000001</v>
      </c>
      <c r="Q48" s="135">
        <v>7.3019999999999996</v>
      </c>
      <c r="R48" s="135">
        <v>18.78</v>
      </c>
      <c r="S48" s="135">
        <v>20.933</v>
      </c>
      <c r="T48" s="135">
        <v>23.489000000000001</v>
      </c>
      <c r="U48" s="135">
        <v>18.335000000000001</v>
      </c>
      <c r="V48" s="135">
        <v>21.052</v>
      </c>
    </row>
    <row r="49" spans="1:22">
      <c r="A49" s="24"/>
      <c r="B49" s="8" t="s">
        <v>12</v>
      </c>
      <c r="C49" s="18"/>
      <c r="D49" s="165">
        <f>D50-D43-D44-D45-D46-D47-D48</f>
        <v>23.443000000000001</v>
      </c>
      <c r="E49" s="165">
        <f t="shared" ref="E49:V49" si="3">E50-E43-E44-E45-E46-E47-E48</f>
        <v>23.641999999999985</v>
      </c>
      <c r="F49" s="165">
        <f t="shared" si="3"/>
        <v>21.852999999999994</v>
      </c>
      <c r="G49" s="165">
        <f t="shared" si="3"/>
        <v>39.102000000000004</v>
      </c>
      <c r="H49" s="165">
        <f t="shared" si="3"/>
        <v>35.28599999999998</v>
      </c>
      <c r="I49" s="165">
        <f t="shared" si="3"/>
        <v>39.948</v>
      </c>
      <c r="J49" s="165">
        <f t="shared" si="3"/>
        <v>55.235999999999997</v>
      </c>
      <c r="K49" s="165">
        <f t="shared" si="3"/>
        <v>70.381999999999977</v>
      </c>
      <c r="L49" s="165">
        <f t="shared" si="3"/>
        <v>68.939999999999941</v>
      </c>
      <c r="M49" s="165">
        <f t="shared" si="3"/>
        <v>67.236000000000033</v>
      </c>
      <c r="N49" s="165">
        <f t="shared" si="3"/>
        <v>53.404999999999973</v>
      </c>
      <c r="O49" s="165">
        <f t="shared" si="3"/>
        <v>54.800999999999966</v>
      </c>
      <c r="P49" s="165">
        <f t="shared" si="3"/>
        <v>76.349000000000032</v>
      </c>
      <c r="Q49" s="165">
        <f t="shared" si="3"/>
        <v>128.286</v>
      </c>
      <c r="R49" s="165">
        <f t="shared" si="3"/>
        <v>81.541999999999945</v>
      </c>
      <c r="S49" s="165">
        <f t="shared" si="3"/>
        <v>116.12300000000005</v>
      </c>
      <c r="T49" s="165">
        <f t="shared" si="3"/>
        <v>147.27099999999999</v>
      </c>
      <c r="U49" s="165">
        <f t="shared" si="3"/>
        <v>150.13399999999999</v>
      </c>
      <c r="V49" s="165">
        <f t="shared" si="3"/>
        <v>129.38999999999999</v>
      </c>
    </row>
    <row r="50" spans="1:22">
      <c r="A50" s="24"/>
      <c r="B50" s="96" t="s">
        <v>29</v>
      </c>
      <c r="C50" s="18"/>
      <c r="D50" s="157">
        <v>125.494</v>
      </c>
      <c r="E50" s="157">
        <v>121.61199999999999</v>
      </c>
      <c r="F50" s="157">
        <v>116.967</v>
      </c>
      <c r="G50" s="157">
        <v>151.77000000000001</v>
      </c>
      <c r="H50" s="157">
        <v>202.34899999999999</v>
      </c>
      <c r="I50" s="157">
        <v>225.11600000000001</v>
      </c>
      <c r="J50" s="157">
        <v>285.83699999999999</v>
      </c>
      <c r="K50" s="157">
        <v>356.815</v>
      </c>
      <c r="L50" s="157">
        <v>414.40499999999997</v>
      </c>
      <c r="M50" s="157">
        <v>444.61900000000003</v>
      </c>
      <c r="N50" s="157">
        <v>347.62799999999999</v>
      </c>
      <c r="O50" s="157">
        <v>393.02499999999998</v>
      </c>
      <c r="P50" s="157">
        <v>526.53300000000002</v>
      </c>
      <c r="Q50" s="157">
        <v>625.15899999999999</v>
      </c>
      <c r="R50" s="157">
        <v>630.77</v>
      </c>
      <c r="S50" s="157">
        <v>733.88</v>
      </c>
      <c r="T50" s="157">
        <v>893.23099999999999</v>
      </c>
      <c r="U50" s="157">
        <v>814.077</v>
      </c>
      <c r="V50" s="157">
        <v>667.87400000000002</v>
      </c>
    </row>
    <row r="51" spans="1:22">
      <c r="A51" s="24"/>
      <c r="B51" s="91" t="s">
        <v>223</v>
      </c>
      <c r="C51" s="92" t="s">
        <v>215</v>
      </c>
      <c r="D51" s="158">
        <v>108.9847</v>
      </c>
      <c r="E51" s="158">
        <v>101.8613</v>
      </c>
      <c r="F51" s="158">
        <v>106.21130000000001</v>
      </c>
      <c r="G51" s="158">
        <v>141.2216</v>
      </c>
      <c r="H51" s="158">
        <v>169.85029999999998</v>
      </c>
      <c r="I51" s="158">
        <v>175.06629999999998</v>
      </c>
      <c r="J51" s="158">
        <v>212.0111</v>
      </c>
      <c r="K51" s="158">
        <v>226.36500000000001</v>
      </c>
      <c r="L51" s="158">
        <v>235.90799999999999</v>
      </c>
      <c r="M51" s="158">
        <v>235.3485</v>
      </c>
      <c r="N51" s="158">
        <v>209.89789999999999</v>
      </c>
      <c r="O51" s="158">
        <v>254.88679999999999</v>
      </c>
      <c r="P51" s="158">
        <v>284.05329999999998</v>
      </c>
      <c r="Q51" s="158">
        <v>322.80940000000004</v>
      </c>
      <c r="R51" s="158">
        <v>331.13370000000003</v>
      </c>
      <c r="S51" s="158">
        <v>371.54340000000002</v>
      </c>
      <c r="T51" s="158">
        <v>449.46659999999997</v>
      </c>
      <c r="U51" s="158">
        <v>410.01559999999995</v>
      </c>
      <c r="V51" s="158">
        <v>370.55029999999999</v>
      </c>
    </row>
    <row r="52" spans="1:22">
      <c r="A52" s="12" t="s">
        <v>391</v>
      </c>
      <c r="B52" s="8"/>
      <c r="C52" s="18"/>
      <c r="D52" s="135"/>
      <c r="E52" s="135"/>
      <c r="F52" s="135"/>
      <c r="G52" s="135"/>
      <c r="H52" s="135"/>
      <c r="I52" s="135"/>
      <c r="J52" s="135"/>
      <c r="K52" s="135"/>
      <c r="L52" s="135"/>
      <c r="M52" s="135"/>
      <c r="N52" s="136"/>
      <c r="O52" s="136"/>
      <c r="P52" s="136"/>
      <c r="Q52" s="136"/>
      <c r="R52" s="136"/>
      <c r="S52" s="136"/>
      <c r="T52" s="136"/>
      <c r="U52" s="136"/>
      <c r="V52" s="136"/>
    </row>
    <row r="53" spans="1:22">
      <c r="A53" s="26"/>
      <c r="B53" s="8" t="s">
        <v>9</v>
      </c>
      <c r="C53" s="18"/>
      <c r="D53" s="135">
        <v>157.61600000000001</v>
      </c>
      <c r="E53" s="135">
        <v>157.69999999999999</v>
      </c>
      <c r="F53" s="135">
        <v>143.327</v>
      </c>
      <c r="G53" s="135">
        <v>159.34399999999999</v>
      </c>
      <c r="H53" s="135">
        <v>142.47499999999999</v>
      </c>
      <c r="I53" s="135">
        <v>190.126</v>
      </c>
      <c r="J53" s="135">
        <v>243.679</v>
      </c>
      <c r="K53" s="135">
        <v>265.92</v>
      </c>
      <c r="L53" s="135">
        <v>331.75900000000001</v>
      </c>
      <c r="M53" s="135">
        <v>397.72199999999998</v>
      </c>
      <c r="N53" s="135">
        <v>367.00099999999998</v>
      </c>
      <c r="O53" s="135">
        <v>427.089</v>
      </c>
      <c r="P53" s="135">
        <v>484.94900000000001</v>
      </c>
      <c r="Q53" s="135">
        <v>478.54899999999998</v>
      </c>
      <c r="R53" s="135">
        <v>546.59699999999998</v>
      </c>
      <c r="S53" s="135">
        <v>586.53200000000004</v>
      </c>
      <c r="T53" s="135">
        <v>663.12400000000002</v>
      </c>
      <c r="U53" s="135">
        <v>742.10400000000004</v>
      </c>
      <c r="V53" s="135">
        <v>975.14200000000005</v>
      </c>
    </row>
    <row r="54" spans="1:22" ht="12.75" customHeight="1">
      <c r="A54" s="26"/>
      <c r="B54" s="8" t="s">
        <v>216</v>
      </c>
      <c r="C54" s="18"/>
      <c r="D54" s="135">
        <v>83.649000000000001</v>
      </c>
      <c r="E54" s="135">
        <v>103.08</v>
      </c>
      <c r="F54" s="135">
        <v>121.175</v>
      </c>
      <c r="G54" s="135">
        <v>178.41800000000001</v>
      </c>
      <c r="H54" s="135">
        <v>280.72300000000001</v>
      </c>
      <c r="I54" s="135">
        <v>381.20699999999999</v>
      </c>
      <c r="J54" s="135">
        <v>450.23399999999998</v>
      </c>
      <c r="K54" s="135">
        <v>518.48199999999997</v>
      </c>
      <c r="L54" s="135">
        <v>851.75900000000001</v>
      </c>
      <c r="M54" s="135">
        <v>1168.1489999999999</v>
      </c>
      <c r="N54" s="135">
        <v>816.21600000000001</v>
      </c>
      <c r="O54" s="135">
        <v>863.48599999999999</v>
      </c>
      <c r="P54" s="135">
        <v>1113.585</v>
      </c>
      <c r="Q54" s="135">
        <v>1232.9749999999999</v>
      </c>
      <c r="R54" s="135">
        <v>1164.605</v>
      </c>
      <c r="S54" s="135">
        <v>981.73099999999999</v>
      </c>
      <c r="T54" s="135">
        <v>949.63599999999997</v>
      </c>
      <c r="U54" s="135">
        <v>907.43299999999999</v>
      </c>
      <c r="V54" s="135">
        <v>887.55200000000002</v>
      </c>
    </row>
    <row r="55" spans="1:22">
      <c r="A55" s="26"/>
      <c r="B55" s="8" t="s">
        <v>4</v>
      </c>
      <c r="C55" s="18"/>
      <c r="D55" s="135">
        <v>209.773</v>
      </c>
      <c r="E55" s="135">
        <v>140.78800000000001</v>
      </c>
      <c r="F55" s="135">
        <v>96.709000000000003</v>
      </c>
      <c r="G55" s="135">
        <v>99.552999999999997</v>
      </c>
      <c r="H55" s="135">
        <v>183.38200000000001</v>
      </c>
      <c r="I55" s="135">
        <v>135.81100000000001</v>
      </c>
      <c r="J55" s="135">
        <v>197.845</v>
      </c>
      <c r="K55" s="135">
        <v>250.58500000000001</v>
      </c>
      <c r="L55" s="135">
        <v>449.964</v>
      </c>
      <c r="M55" s="135">
        <v>328.661</v>
      </c>
      <c r="N55" s="135">
        <v>252.14</v>
      </c>
      <c r="O55" s="135">
        <v>291.76299999999998</v>
      </c>
      <c r="P55" s="135">
        <v>333.76100000000002</v>
      </c>
      <c r="Q55" s="135">
        <v>255.74100000000001</v>
      </c>
      <c r="R55" s="135">
        <v>316.13799999999998</v>
      </c>
      <c r="S55" s="135">
        <v>442.62700000000001</v>
      </c>
      <c r="T55" s="135">
        <v>358.11399999999998</v>
      </c>
      <c r="U55" s="135">
        <v>353.66500000000002</v>
      </c>
      <c r="V55" s="135">
        <v>414.13</v>
      </c>
    </row>
    <row r="56" spans="1:22">
      <c r="A56" s="26"/>
      <c r="B56" s="8" t="s">
        <v>5</v>
      </c>
      <c r="C56" s="18"/>
      <c r="D56" s="135">
        <v>181.994</v>
      </c>
      <c r="E56" s="135">
        <v>127.18300000000001</v>
      </c>
      <c r="F56" s="135">
        <v>130.96899999999999</v>
      </c>
      <c r="G56" s="135">
        <v>150.34299999999999</v>
      </c>
      <c r="H56" s="135">
        <v>193.94300000000001</v>
      </c>
      <c r="I56" s="135">
        <v>230.923</v>
      </c>
      <c r="J56" s="135">
        <v>238.941</v>
      </c>
      <c r="K56" s="135">
        <v>262.55099999999999</v>
      </c>
      <c r="L56" s="135">
        <v>274.56599999999997</v>
      </c>
      <c r="M56" s="135">
        <v>321.88600000000002</v>
      </c>
      <c r="N56" s="135">
        <v>324.67</v>
      </c>
      <c r="O56" s="135">
        <v>330.05599999999998</v>
      </c>
      <c r="P56" s="135">
        <v>362.714</v>
      </c>
      <c r="Q56" s="135">
        <v>348.56900000000002</v>
      </c>
      <c r="R56" s="135">
        <v>372.48399999999998</v>
      </c>
      <c r="S56" s="135">
        <v>362.077</v>
      </c>
      <c r="T56" s="135">
        <v>406.62799999999999</v>
      </c>
      <c r="U56" s="135">
        <v>455.25599999999997</v>
      </c>
      <c r="V56" s="135">
        <v>394.38299999999998</v>
      </c>
    </row>
    <row r="57" spans="1:22">
      <c r="A57" s="26"/>
      <c r="B57" s="8" t="s">
        <v>2</v>
      </c>
      <c r="C57" s="18"/>
      <c r="D57" s="135">
        <v>58.97</v>
      </c>
      <c r="E57" s="135">
        <v>60.578000000000003</v>
      </c>
      <c r="F57" s="135">
        <v>75.194000000000003</v>
      </c>
      <c r="G57" s="135">
        <v>83.528000000000006</v>
      </c>
      <c r="H57" s="135">
        <v>106.011</v>
      </c>
      <c r="I57" s="135">
        <v>120.075</v>
      </c>
      <c r="J57" s="135">
        <v>130.08699999999999</v>
      </c>
      <c r="K57" s="135">
        <v>141.583</v>
      </c>
      <c r="L57" s="135">
        <v>176.03200000000001</v>
      </c>
      <c r="M57" s="135">
        <v>203.845</v>
      </c>
      <c r="N57" s="135">
        <v>186.07300000000001</v>
      </c>
      <c r="O57" s="135">
        <v>181.833</v>
      </c>
      <c r="P57" s="135">
        <v>231.43799999999999</v>
      </c>
      <c r="Q57" s="135">
        <v>264.55900000000003</v>
      </c>
      <c r="R57" s="135">
        <v>266.95100000000002</v>
      </c>
      <c r="S57" s="135">
        <v>275.983</v>
      </c>
      <c r="T57" s="135">
        <v>289.83800000000002</v>
      </c>
      <c r="U57" s="135">
        <v>300.44099999999997</v>
      </c>
      <c r="V57" s="135">
        <v>312.64400000000001</v>
      </c>
    </row>
    <row r="58" spans="1:22">
      <c r="A58" s="26"/>
      <c r="B58" s="8" t="s">
        <v>20</v>
      </c>
      <c r="C58" s="18"/>
      <c r="D58" s="135">
        <v>141.28899999999999</v>
      </c>
      <c r="E58" s="135">
        <v>151.524</v>
      </c>
      <c r="F58" s="135">
        <v>149.583</v>
      </c>
      <c r="G58" s="135">
        <v>149.512</v>
      </c>
      <c r="H58" s="135">
        <v>167.041</v>
      </c>
      <c r="I58" s="135">
        <v>160.05000000000001</v>
      </c>
      <c r="J58" s="135">
        <v>167.334</v>
      </c>
      <c r="K58" s="135">
        <v>170.232</v>
      </c>
      <c r="L58" s="135">
        <v>152.78200000000001</v>
      </c>
      <c r="M58" s="135">
        <v>163.72900000000001</v>
      </c>
      <c r="N58" s="135">
        <v>176.65</v>
      </c>
      <c r="O58" s="135">
        <v>179.05699999999999</v>
      </c>
      <c r="P58" s="135">
        <v>204.44800000000001</v>
      </c>
      <c r="Q58" s="135">
        <v>203.87899999999999</v>
      </c>
      <c r="R58" s="135">
        <v>211.93600000000001</v>
      </c>
      <c r="S58" s="135">
        <v>203.892</v>
      </c>
      <c r="T58" s="135">
        <v>184.78399999999999</v>
      </c>
      <c r="U58" s="135">
        <v>163.77199999999999</v>
      </c>
      <c r="V58" s="135">
        <v>177.024</v>
      </c>
    </row>
    <row r="59" spans="1:22">
      <c r="A59" s="26"/>
      <c r="B59" s="84" t="s">
        <v>12</v>
      </c>
      <c r="C59" s="8"/>
      <c r="D59" s="135">
        <f>D60-D53-D54-D55-D56-D57-D58</f>
        <v>685.61100000000022</v>
      </c>
      <c r="E59" s="135">
        <f t="shared" ref="E59:V59" si="4">E60-E53-E54-E55-E56-E57-E58</f>
        <v>725.67300000000012</v>
      </c>
      <c r="F59" s="135">
        <f t="shared" si="4"/>
        <v>666.18899999999996</v>
      </c>
      <c r="G59" s="135">
        <f t="shared" si="4"/>
        <v>693.74700000000007</v>
      </c>
      <c r="H59" s="135">
        <f t="shared" si="4"/>
        <v>718.75900000000024</v>
      </c>
      <c r="I59" s="135">
        <f t="shared" si="4"/>
        <v>698.37800000000016</v>
      </c>
      <c r="J59" s="135">
        <f t="shared" si="4"/>
        <v>763.19499999999994</v>
      </c>
      <c r="K59" s="135">
        <f t="shared" si="4"/>
        <v>892.92499999999973</v>
      </c>
      <c r="L59" s="135">
        <f t="shared" si="4"/>
        <v>1041.5240000000001</v>
      </c>
      <c r="M59" s="135">
        <f t="shared" si="4"/>
        <v>1103.0549999999998</v>
      </c>
      <c r="N59" s="135">
        <f t="shared" si="4"/>
        <v>935.68500000000029</v>
      </c>
      <c r="O59" s="135">
        <f t="shared" si="4"/>
        <v>961.92499999999995</v>
      </c>
      <c r="P59" s="135">
        <f t="shared" si="4"/>
        <v>1313.327</v>
      </c>
      <c r="Q59" s="135">
        <f t="shared" si="4"/>
        <v>1338.95</v>
      </c>
      <c r="R59" s="135">
        <f t="shared" si="4"/>
        <v>1370.1030000000007</v>
      </c>
      <c r="S59" s="135">
        <f t="shared" si="4"/>
        <v>1469.175</v>
      </c>
      <c r="T59" s="135">
        <f t="shared" si="4"/>
        <v>1607.0810000000001</v>
      </c>
      <c r="U59" s="135">
        <f t="shared" si="4"/>
        <v>1601.8089999999995</v>
      </c>
      <c r="V59" s="135">
        <f t="shared" si="4"/>
        <v>1594.2659999999996</v>
      </c>
    </row>
    <row r="60" spans="1:22">
      <c r="A60" s="26"/>
      <c r="B60" s="96" t="s">
        <v>29</v>
      </c>
      <c r="C60" s="96"/>
      <c r="D60" s="157">
        <v>1518.902</v>
      </c>
      <c r="E60" s="157">
        <v>1466.5260000000001</v>
      </c>
      <c r="F60" s="157">
        <v>1383.146</v>
      </c>
      <c r="G60" s="157">
        <v>1514.4449999999999</v>
      </c>
      <c r="H60" s="157">
        <v>1792.3340000000001</v>
      </c>
      <c r="I60" s="157">
        <v>1916.57</v>
      </c>
      <c r="J60" s="157">
        <v>2191.3150000000001</v>
      </c>
      <c r="K60" s="157">
        <v>2502.2779999999998</v>
      </c>
      <c r="L60" s="157">
        <v>3278.386</v>
      </c>
      <c r="M60" s="157">
        <v>3687.047</v>
      </c>
      <c r="N60" s="157">
        <v>3058.4349999999999</v>
      </c>
      <c r="O60" s="157">
        <v>3235.2089999999998</v>
      </c>
      <c r="P60" s="157">
        <v>4044.2220000000002</v>
      </c>
      <c r="Q60" s="157">
        <v>4123.2219999999998</v>
      </c>
      <c r="R60" s="157">
        <v>4248.8140000000003</v>
      </c>
      <c r="S60" s="157">
        <v>4322.0169999999998</v>
      </c>
      <c r="T60" s="157">
        <v>4459.2049999999999</v>
      </c>
      <c r="U60" s="157">
        <v>4524.4799999999996</v>
      </c>
      <c r="V60" s="157">
        <v>4755.1409999999996</v>
      </c>
    </row>
    <row r="61" spans="1:22">
      <c r="A61" s="26"/>
      <c r="B61" s="91" t="s">
        <v>223</v>
      </c>
      <c r="C61" s="92" t="s">
        <v>215</v>
      </c>
      <c r="D61" s="158">
        <v>743.55959999999993</v>
      </c>
      <c r="E61" s="158">
        <v>788.49940000000004</v>
      </c>
      <c r="F61" s="158">
        <v>796.52609999999993</v>
      </c>
      <c r="G61" s="158">
        <v>887.76780000000008</v>
      </c>
      <c r="H61" s="158">
        <v>964.2188000000001</v>
      </c>
      <c r="I61" s="158">
        <v>1003.225</v>
      </c>
      <c r="J61" s="158">
        <v>1106.809</v>
      </c>
      <c r="K61" s="158">
        <v>1210.5119999999999</v>
      </c>
      <c r="L61" s="158">
        <v>1306.3879999999999</v>
      </c>
      <c r="M61" s="158">
        <v>1308.421</v>
      </c>
      <c r="N61" s="158">
        <v>1225.9649999999999</v>
      </c>
      <c r="O61" s="158">
        <v>1269.2280000000001</v>
      </c>
      <c r="P61" s="158">
        <v>1296.818</v>
      </c>
      <c r="Q61" s="158">
        <v>1352.306</v>
      </c>
      <c r="R61" s="158">
        <v>1471.69</v>
      </c>
      <c r="S61" s="158">
        <v>1428.317</v>
      </c>
      <c r="T61" s="158">
        <v>1560.682</v>
      </c>
      <c r="U61" s="158">
        <v>1582.866</v>
      </c>
      <c r="V61" s="158">
        <v>1567.681</v>
      </c>
    </row>
    <row r="62" spans="1:22">
      <c r="A62" s="12" t="s">
        <v>151</v>
      </c>
      <c r="B62" s="8"/>
      <c r="C62" s="18"/>
      <c r="D62" s="135"/>
      <c r="E62" s="135"/>
      <c r="F62" s="135"/>
      <c r="G62" s="135"/>
      <c r="H62" s="135"/>
      <c r="I62" s="135"/>
      <c r="J62" s="135"/>
      <c r="K62" s="135"/>
      <c r="L62" s="135"/>
      <c r="M62" s="135"/>
      <c r="N62" s="136"/>
      <c r="O62" s="136"/>
      <c r="P62" s="136"/>
      <c r="Q62" s="136"/>
      <c r="R62" s="136"/>
      <c r="S62" s="136"/>
      <c r="T62" s="136"/>
      <c r="U62" s="136"/>
      <c r="V62" s="136"/>
    </row>
    <row r="63" spans="1:22">
      <c r="A63" s="26"/>
      <c r="B63" s="8" t="s">
        <v>9</v>
      </c>
      <c r="C63" s="18"/>
      <c r="D63" s="135">
        <v>78.200999999999993</v>
      </c>
      <c r="E63" s="135">
        <v>75.122</v>
      </c>
      <c r="F63" s="135">
        <v>58.537999999999997</v>
      </c>
      <c r="G63" s="135">
        <v>68.239000000000004</v>
      </c>
      <c r="H63" s="135">
        <v>44.473999999999997</v>
      </c>
      <c r="I63" s="135">
        <v>66.896000000000001</v>
      </c>
      <c r="J63" s="135">
        <v>116.47</v>
      </c>
      <c r="K63" s="135">
        <v>124.73399999999999</v>
      </c>
      <c r="L63" s="135">
        <v>190.31899999999999</v>
      </c>
      <c r="M63" s="135">
        <v>206.19300000000001</v>
      </c>
      <c r="N63" s="135">
        <v>172.67500000000001</v>
      </c>
      <c r="O63" s="135">
        <v>199.84100000000001</v>
      </c>
      <c r="P63" s="135">
        <v>217.078</v>
      </c>
      <c r="Q63" s="135">
        <v>189.69499999999999</v>
      </c>
      <c r="R63" s="135">
        <v>242.59899999999999</v>
      </c>
      <c r="S63" s="135">
        <v>266.09699999999998</v>
      </c>
      <c r="T63" s="135">
        <v>301.22199999999998</v>
      </c>
      <c r="U63" s="135">
        <v>334.37799999999999</v>
      </c>
      <c r="V63" s="135">
        <v>483.83</v>
      </c>
    </row>
    <row r="64" spans="1:22">
      <c r="A64" s="26"/>
      <c r="B64" s="8" t="s">
        <v>4</v>
      </c>
      <c r="C64" s="18"/>
      <c r="D64" s="135">
        <v>202.46799999999999</v>
      </c>
      <c r="E64" s="135">
        <v>134.11199999999999</v>
      </c>
      <c r="F64" s="135">
        <v>89.912000000000006</v>
      </c>
      <c r="G64" s="135">
        <v>93.408000000000001</v>
      </c>
      <c r="H64" s="135">
        <v>175.35900000000001</v>
      </c>
      <c r="I64" s="135">
        <v>127.624</v>
      </c>
      <c r="J64" s="135">
        <v>185.5</v>
      </c>
      <c r="K64" s="135">
        <v>230.65700000000001</v>
      </c>
      <c r="L64" s="135">
        <v>419.464</v>
      </c>
      <c r="M64" s="135">
        <v>302.00900000000001</v>
      </c>
      <c r="N64" s="135">
        <v>238.09100000000001</v>
      </c>
      <c r="O64" s="135">
        <v>277.839</v>
      </c>
      <c r="P64" s="135">
        <v>320.78300000000002</v>
      </c>
      <c r="Q64" s="135">
        <v>241.99600000000001</v>
      </c>
      <c r="R64" s="135">
        <v>303.27999999999997</v>
      </c>
      <c r="S64" s="135">
        <v>428.72300000000001</v>
      </c>
      <c r="T64" s="135">
        <v>347.846</v>
      </c>
      <c r="U64" s="135">
        <v>342.577</v>
      </c>
      <c r="V64" s="135">
        <v>398.87900000000002</v>
      </c>
    </row>
    <row r="65" spans="1:22">
      <c r="A65" s="26"/>
      <c r="B65" s="8" t="s">
        <v>216</v>
      </c>
      <c r="C65" s="18"/>
      <c r="D65" s="135">
        <v>24.623999999999999</v>
      </c>
      <c r="E65" s="135">
        <v>39.331000000000003</v>
      </c>
      <c r="F65" s="135">
        <v>36.552999999999997</v>
      </c>
      <c r="G65" s="135">
        <v>54.88</v>
      </c>
      <c r="H65" s="135">
        <v>101.45399999999999</v>
      </c>
      <c r="I65" s="135">
        <v>166.208</v>
      </c>
      <c r="J65" s="135">
        <v>186.66399999999999</v>
      </c>
      <c r="K65" s="135">
        <v>206.173</v>
      </c>
      <c r="L65" s="135">
        <v>437.19799999999998</v>
      </c>
      <c r="M65" s="135">
        <v>675.38099999999997</v>
      </c>
      <c r="N65" s="135">
        <v>356.94400000000002</v>
      </c>
      <c r="O65" s="135">
        <v>385.51900000000001</v>
      </c>
      <c r="P65" s="135">
        <v>558.79600000000005</v>
      </c>
      <c r="Q65" s="135">
        <v>634.74300000000005</v>
      </c>
      <c r="R65" s="135">
        <v>542.15599999999995</v>
      </c>
      <c r="S65" s="135">
        <v>396.005</v>
      </c>
      <c r="T65" s="135">
        <v>321.41399999999999</v>
      </c>
      <c r="U65" s="135">
        <v>325.85399999999998</v>
      </c>
      <c r="V65" s="135">
        <v>319.16800000000001</v>
      </c>
    </row>
    <row r="66" spans="1:22">
      <c r="A66" s="26"/>
      <c r="B66" s="8" t="s">
        <v>15</v>
      </c>
      <c r="C66" s="18"/>
      <c r="D66" s="135">
        <v>132.291</v>
      </c>
      <c r="E66" s="135">
        <v>120.396</v>
      </c>
      <c r="F66" s="135">
        <v>110.90900000000001</v>
      </c>
      <c r="G66" s="135">
        <v>93.576999999999998</v>
      </c>
      <c r="H66" s="135">
        <v>101.119</v>
      </c>
      <c r="I66" s="135">
        <v>106.203</v>
      </c>
      <c r="J66" s="135">
        <v>146.67599999999999</v>
      </c>
      <c r="K66" s="135">
        <v>146.78200000000001</v>
      </c>
      <c r="L66" s="135">
        <v>179.18100000000001</v>
      </c>
      <c r="M66" s="135">
        <v>214.66800000000001</v>
      </c>
      <c r="N66" s="135">
        <v>141.53299999999999</v>
      </c>
      <c r="O66" s="135">
        <v>118.869</v>
      </c>
      <c r="P66" s="135">
        <v>305.83499999999998</v>
      </c>
      <c r="Q66" s="135">
        <v>227.327</v>
      </c>
      <c r="R66" s="135">
        <v>229.63399999999999</v>
      </c>
      <c r="S66" s="135">
        <v>164.733</v>
      </c>
      <c r="T66" s="135">
        <v>165.72900000000001</v>
      </c>
      <c r="U66" s="135">
        <v>145.684</v>
      </c>
      <c r="V66" s="135">
        <v>112.602</v>
      </c>
    </row>
    <row r="67" spans="1:22">
      <c r="A67" s="26"/>
      <c r="B67" s="8" t="s">
        <v>22</v>
      </c>
      <c r="C67" s="18"/>
      <c r="D67" s="135">
        <v>19.751999999999999</v>
      </c>
      <c r="E67" s="135">
        <v>41.616999999999997</v>
      </c>
      <c r="F67" s="135">
        <v>35.741</v>
      </c>
      <c r="G67" s="135">
        <v>39.128</v>
      </c>
      <c r="H67" s="135">
        <v>38.457999999999998</v>
      </c>
      <c r="I67" s="135">
        <v>34.317999999999998</v>
      </c>
      <c r="J67" s="135">
        <v>28.302</v>
      </c>
      <c r="K67" s="135">
        <v>42.064999999999998</v>
      </c>
      <c r="L67" s="135">
        <v>85.808000000000007</v>
      </c>
      <c r="M67" s="135">
        <v>48.155000000000001</v>
      </c>
      <c r="N67" s="135">
        <v>49.963999999999999</v>
      </c>
      <c r="O67" s="135">
        <v>56.37</v>
      </c>
      <c r="P67" s="135">
        <v>48.457000000000001</v>
      </c>
      <c r="Q67" s="135">
        <v>75.733000000000004</v>
      </c>
      <c r="R67" s="135">
        <v>74.664000000000001</v>
      </c>
      <c r="S67" s="135">
        <v>64.444000000000003</v>
      </c>
      <c r="T67" s="135">
        <v>55.835000000000001</v>
      </c>
      <c r="U67" s="135">
        <v>92.91</v>
      </c>
      <c r="V67" s="135">
        <v>77.656999999999996</v>
      </c>
    </row>
    <row r="68" spans="1:22">
      <c r="A68" s="26"/>
      <c r="B68" s="8" t="s">
        <v>46</v>
      </c>
      <c r="C68" s="18"/>
      <c r="D68" s="135">
        <v>67.292000000000002</v>
      </c>
      <c r="E68" s="135">
        <v>61.969000000000001</v>
      </c>
      <c r="F68" s="135">
        <v>59.764000000000003</v>
      </c>
      <c r="G68" s="135">
        <v>55.527000000000001</v>
      </c>
      <c r="H68" s="135">
        <v>67.906999999999996</v>
      </c>
      <c r="I68" s="135">
        <v>74.564999999999998</v>
      </c>
      <c r="J68" s="135">
        <v>70.623000000000005</v>
      </c>
      <c r="K68" s="135">
        <v>89.417000000000002</v>
      </c>
      <c r="L68" s="135">
        <v>61.451999999999998</v>
      </c>
      <c r="M68" s="135">
        <v>104.084</v>
      </c>
      <c r="N68" s="135">
        <v>85.825000000000003</v>
      </c>
      <c r="O68" s="135">
        <v>54.573</v>
      </c>
      <c r="P68" s="135">
        <v>76.546999999999997</v>
      </c>
      <c r="Q68" s="135">
        <v>71.456999999999994</v>
      </c>
      <c r="R68" s="135">
        <v>63.68</v>
      </c>
      <c r="S68" s="135">
        <v>100.541</v>
      </c>
      <c r="T68" s="135">
        <v>96.26</v>
      </c>
      <c r="U68" s="135">
        <v>75.759</v>
      </c>
      <c r="V68" s="135">
        <v>67.090999999999994</v>
      </c>
    </row>
    <row r="69" spans="1:22">
      <c r="A69" s="26"/>
      <c r="B69" s="8" t="s">
        <v>2</v>
      </c>
      <c r="C69" s="18"/>
      <c r="D69" s="135">
        <v>24.936</v>
      </c>
      <c r="E69" s="135">
        <v>21.884</v>
      </c>
      <c r="F69" s="135">
        <v>25.463000000000001</v>
      </c>
      <c r="G69" s="135">
        <v>29.754000000000001</v>
      </c>
      <c r="H69" s="135">
        <v>41.786000000000001</v>
      </c>
      <c r="I69" s="135">
        <v>43.292000000000002</v>
      </c>
      <c r="J69" s="135">
        <v>41.869</v>
      </c>
      <c r="K69" s="135">
        <v>38.793999999999997</v>
      </c>
      <c r="L69" s="135">
        <v>49.167999999999999</v>
      </c>
      <c r="M69" s="135">
        <v>60.186999999999998</v>
      </c>
      <c r="N69" s="135">
        <v>48.884999999999998</v>
      </c>
      <c r="O69" s="135">
        <v>43.597999999999999</v>
      </c>
      <c r="P69" s="135">
        <v>60.414999999999999</v>
      </c>
      <c r="Q69" s="135">
        <v>65.834000000000003</v>
      </c>
      <c r="R69" s="135">
        <v>65.644000000000005</v>
      </c>
      <c r="S69" s="135">
        <v>61.838999999999999</v>
      </c>
      <c r="T69" s="135">
        <v>59.878</v>
      </c>
      <c r="U69" s="135">
        <v>61.354999999999997</v>
      </c>
      <c r="V69" s="135">
        <v>65.912999999999997</v>
      </c>
    </row>
    <row r="70" spans="1:22">
      <c r="A70" s="26"/>
      <c r="B70" s="8" t="s">
        <v>27</v>
      </c>
      <c r="C70" s="18"/>
      <c r="D70" s="135">
        <v>6.5339999999999998</v>
      </c>
      <c r="E70" s="135">
        <v>9.6300000000000008</v>
      </c>
      <c r="F70" s="135">
        <v>9.8520000000000003</v>
      </c>
      <c r="G70" s="135">
        <v>4.22</v>
      </c>
      <c r="H70" s="135">
        <v>2.9319999999999999</v>
      </c>
      <c r="I70" s="135">
        <v>7.4939999999999998</v>
      </c>
      <c r="J70" s="135">
        <v>6.3849999999999998</v>
      </c>
      <c r="K70" s="135">
        <v>31.254999999999999</v>
      </c>
      <c r="L70" s="135">
        <v>50.527999999999999</v>
      </c>
      <c r="M70" s="135">
        <v>41.53</v>
      </c>
      <c r="N70" s="135">
        <v>25.088000000000001</v>
      </c>
      <c r="O70" s="135">
        <v>22.22</v>
      </c>
      <c r="P70" s="135">
        <v>31.202000000000002</v>
      </c>
      <c r="Q70" s="135">
        <v>37.636000000000003</v>
      </c>
      <c r="R70" s="135">
        <v>33.393999999999998</v>
      </c>
      <c r="S70" s="135">
        <v>49.548000000000002</v>
      </c>
      <c r="T70" s="135">
        <v>60.710999999999999</v>
      </c>
      <c r="U70" s="135">
        <v>60.149000000000001</v>
      </c>
      <c r="V70" s="135">
        <v>61.914000000000001</v>
      </c>
    </row>
    <row r="71" spans="1:22">
      <c r="A71" s="26"/>
      <c r="B71" s="84" t="s">
        <v>12</v>
      </c>
      <c r="C71" s="8"/>
      <c r="D71" s="135">
        <f>D72-D63-D64-D65-D66-D67-D68-D69-D70</f>
        <v>239.29699999999994</v>
      </c>
      <c r="E71" s="135">
        <f t="shared" ref="E71:V71" si="5">E72-E63-E64-E65-E66-E67-E68-E69-E70</f>
        <v>262.95600000000007</v>
      </c>
      <c r="F71" s="135">
        <f t="shared" si="5"/>
        <v>232.988</v>
      </c>
      <c r="G71" s="135">
        <f t="shared" si="5"/>
        <v>243.16000000000003</v>
      </c>
      <c r="H71" s="135">
        <f t="shared" si="5"/>
        <v>228.62799999999996</v>
      </c>
      <c r="I71" s="135">
        <f t="shared" si="5"/>
        <v>217.34900000000005</v>
      </c>
      <c r="J71" s="135">
        <f t="shared" si="5"/>
        <v>218.23100000000002</v>
      </c>
      <c r="K71" s="135">
        <f t="shared" si="5"/>
        <v>235.12399999999991</v>
      </c>
      <c r="L71" s="135">
        <f t="shared" si="5"/>
        <v>262.45700000000011</v>
      </c>
      <c r="M71" s="135">
        <f t="shared" si="5"/>
        <v>267.803</v>
      </c>
      <c r="N71" s="135">
        <f t="shared" si="5"/>
        <v>237.03100000000003</v>
      </c>
      <c r="O71" s="135">
        <f t="shared" si="5"/>
        <v>246.59900000000002</v>
      </c>
      <c r="P71" s="135">
        <f t="shared" si="5"/>
        <v>313.29899999999981</v>
      </c>
      <c r="Q71" s="135">
        <f t="shared" si="5"/>
        <v>291.21199999999993</v>
      </c>
      <c r="R71" s="135">
        <f t="shared" si="5"/>
        <v>291.51900000000006</v>
      </c>
      <c r="S71" s="135">
        <f t="shared" si="5"/>
        <v>358.85500000000013</v>
      </c>
      <c r="T71" s="135">
        <f t="shared" si="5"/>
        <v>393.03500000000003</v>
      </c>
      <c r="U71" s="135">
        <f t="shared" si="5"/>
        <v>360.24600000000009</v>
      </c>
      <c r="V71" s="135">
        <f t="shared" si="5"/>
        <v>371.85400000000004</v>
      </c>
    </row>
    <row r="72" spans="1:22">
      <c r="A72" s="26"/>
      <c r="B72" s="96" t="s">
        <v>29</v>
      </c>
      <c r="C72" s="96"/>
      <c r="D72" s="157">
        <v>795.39499999999998</v>
      </c>
      <c r="E72" s="157">
        <v>767.01700000000005</v>
      </c>
      <c r="F72" s="157">
        <v>659.72</v>
      </c>
      <c r="G72" s="157">
        <v>681.89300000000003</v>
      </c>
      <c r="H72" s="157">
        <v>802.11699999999996</v>
      </c>
      <c r="I72" s="157">
        <v>843.94899999999996</v>
      </c>
      <c r="J72" s="157">
        <v>1000.72</v>
      </c>
      <c r="K72" s="157">
        <v>1145.001</v>
      </c>
      <c r="L72" s="157">
        <v>1735.575</v>
      </c>
      <c r="M72" s="157">
        <v>1920.01</v>
      </c>
      <c r="N72" s="157">
        <v>1356.0360000000001</v>
      </c>
      <c r="O72" s="157">
        <v>1405.4280000000001</v>
      </c>
      <c r="P72" s="157">
        <v>1932.412</v>
      </c>
      <c r="Q72" s="157">
        <v>1835.633</v>
      </c>
      <c r="R72" s="157">
        <v>1846.57</v>
      </c>
      <c r="S72" s="157">
        <v>1890.7850000000001</v>
      </c>
      <c r="T72" s="157">
        <v>1801.93</v>
      </c>
      <c r="U72" s="157">
        <v>1798.912</v>
      </c>
      <c r="V72" s="157">
        <v>1958.9079999999999</v>
      </c>
    </row>
    <row r="73" spans="1:22">
      <c r="A73" s="26"/>
      <c r="B73" s="91" t="s">
        <v>223</v>
      </c>
      <c r="C73" s="92" t="s">
        <v>236</v>
      </c>
      <c r="D73" s="158">
        <v>3276.2069999999999</v>
      </c>
      <c r="E73" s="158">
        <v>3134.0369999999998</v>
      </c>
      <c r="F73" s="158">
        <v>2982.9180000000001</v>
      </c>
      <c r="G73" s="158">
        <v>2967.799</v>
      </c>
      <c r="H73" s="158">
        <v>3605.5039999999999</v>
      </c>
      <c r="I73" s="158">
        <v>3440.2489999999998</v>
      </c>
      <c r="J73" s="158">
        <v>4149.9520000000002</v>
      </c>
      <c r="K73" s="158">
        <v>3899.415</v>
      </c>
      <c r="L73" s="158">
        <v>4969.0050000000001</v>
      </c>
      <c r="M73" s="158">
        <v>4735.1679999999997</v>
      </c>
      <c r="N73" s="158">
        <v>4471.2250000000004</v>
      </c>
      <c r="O73" s="158">
        <v>4330.2129999999997</v>
      </c>
      <c r="P73" s="158">
        <v>4222.7730000000001</v>
      </c>
      <c r="Q73" s="158">
        <v>3835.4589999999998</v>
      </c>
      <c r="R73" s="158">
        <v>4449.4939999999997</v>
      </c>
      <c r="S73" s="158">
        <v>4391.6180000000004</v>
      </c>
      <c r="T73" s="158">
        <v>4463.7830000000004</v>
      </c>
      <c r="U73" s="158">
        <v>4557.5450000000001</v>
      </c>
      <c r="V73" s="158">
        <v>4655.326</v>
      </c>
    </row>
    <row r="74" spans="1:22">
      <c r="A74" s="14"/>
      <c r="B74" s="14"/>
      <c r="C74" s="14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</row>
    <row r="75" spans="1:22">
      <c r="A75" s="8" t="s">
        <v>327</v>
      </c>
      <c r="B75" s="8"/>
      <c r="C75" s="8"/>
      <c r="D75" s="7"/>
      <c r="E75" s="7"/>
      <c r="F75" s="7"/>
      <c r="G75" s="7"/>
      <c r="H75" s="7"/>
      <c r="I75" s="7"/>
      <c r="J75" s="7"/>
      <c r="K75" s="7"/>
      <c r="L75" s="7"/>
      <c r="M75" s="7"/>
    </row>
    <row r="76" spans="1:22">
      <c r="A76" s="8" t="s">
        <v>448</v>
      </c>
      <c r="B76" s="8"/>
      <c r="C76" s="8"/>
      <c r="D76" s="7"/>
      <c r="E76" s="7"/>
      <c r="F76" s="7"/>
      <c r="G76" s="7"/>
      <c r="H76" s="7"/>
      <c r="I76" s="7"/>
      <c r="J76" s="7"/>
      <c r="K76" s="7"/>
      <c r="L76" s="7"/>
      <c r="M76" s="7"/>
    </row>
    <row r="77" spans="1:22">
      <c r="A77" s="8" t="s">
        <v>180</v>
      </c>
      <c r="B77" s="8"/>
      <c r="C77" s="8"/>
      <c r="D77" s="7"/>
      <c r="E77" s="7"/>
      <c r="F77" s="7"/>
      <c r="G77" s="7"/>
      <c r="H77" s="7"/>
      <c r="I77" s="7"/>
      <c r="J77" s="7"/>
      <c r="K77" s="7"/>
      <c r="L77" s="7"/>
      <c r="M77" s="7"/>
    </row>
    <row r="78" spans="1:22">
      <c r="A78" s="82" t="s">
        <v>225</v>
      </c>
      <c r="B78" s="1"/>
      <c r="C78" s="1"/>
    </row>
  </sheetData>
  <sortState ref="B5:U14">
    <sortCondition descending="1" ref="U5:U14"/>
  </sortState>
  <phoneticPr fontId="3" type="noConversion"/>
  <pageMargins left="0.5" right="0.5" top="0.5" bottom="0.5" header="0.5" footer="0.5"/>
  <pageSetup scale="56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V64"/>
  <sheetViews>
    <sheetView workbookViewId="0"/>
  </sheetViews>
  <sheetFormatPr baseColWidth="10" defaultColWidth="8.83203125" defaultRowHeight="13"/>
  <cols>
    <col min="1" max="1" width="2.6640625" customWidth="1"/>
    <col min="2" max="2" width="12.6640625" customWidth="1"/>
    <col min="3" max="3" width="7.6640625" customWidth="1"/>
    <col min="4" max="19" width="10.6640625" customWidth="1"/>
    <col min="20" max="20" width="9.6640625" customWidth="1"/>
    <col min="21" max="21" width="9.1640625" customWidth="1"/>
    <col min="22" max="22" width="9.6640625" customWidth="1"/>
  </cols>
  <sheetData>
    <row r="1" spans="1:22">
      <c r="A1" s="47" t="s">
        <v>322</v>
      </c>
      <c r="B1" s="3"/>
    </row>
    <row r="2" spans="1:22">
      <c r="A2" s="23"/>
      <c r="B2" s="98" t="s">
        <v>227</v>
      </c>
      <c r="C2" s="88" t="s">
        <v>224</v>
      </c>
      <c r="D2" s="10" t="s">
        <v>30</v>
      </c>
      <c r="E2" s="10" t="s">
        <v>31</v>
      </c>
      <c r="F2" s="10" t="s">
        <v>32</v>
      </c>
      <c r="G2" s="10" t="s">
        <v>33</v>
      </c>
      <c r="H2" s="10" t="s">
        <v>34</v>
      </c>
      <c r="I2" s="10" t="s">
        <v>35</v>
      </c>
      <c r="J2" s="10" t="s">
        <v>36</v>
      </c>
      <c r="K2" s="10" t="s">
        <v>37</v>
      </c>
      <c r="L2" s="10" t="s">
        <v>38</v>
      </c>
      <c r="M2" s="10" t="s">
        <v>39</v>
      </c>
      <c r="N2" s="10" t="s">
        <v>191</v>
      </c>
      <c r="O2" s="10" t="s">
        <v>326</v>
      </c>
      <c r="P2" s="10" t="s">
        <v>335</v>
      </c>
      <c r="Q2" s="10" t="s">
        <v>370</v>
      </c>
      <c r="R2" s="10" t="s">
        <v>383</v>
      </c>
      <c r="S2" s="10" t="s">
        <v>419</v>
      </c>
      <c r="T2" s="10" t="s">
        <v>480</v>
      </c>
      <c r="U2" s="10" t="s">
        <v>481</v>
      </c>
      <c r="V2" s="10" t="s">
        <v>532</v>
      </c>
    </row>
    <row r="3" spans="1:22">
      <c r="A3" s="24"/>
      <c r="B3" s="7"/>
      <c r="C3" s="8"/>
      <c r="D3" s="9"/>
      <c r="E3" s="9"/>
      <c r="F3" s="9"/>
      <c r="G3" s="9"/>
      <c r="H3" s="9"/>
      <c r="J3" s="6"/>
      <c r="L3" s="6" t="s">
        <v>40</v>
      </c>
      <c r="M3" s="9"/>
    </row>
    <row r="4" spans="1:22">
      <c r="A4" s="25" t="s">
        <v>539</v>
      </c>
      <c r="B4" s="8"/>
      <c r="C4" s="8"/>
      <c r="D4" s="9"/>
      <c r="E4" s="9"/>
      <c r="F4" s="9"/>
      <c r="G4" s="9"/>
      <c r="H4" s="9"/>
      <c r="I4" s="6"/>
      <c r="J4" s="9"/>
      <c r="K4" s="9"/>
      <c r="L4" s="9"/>
      <c r="M4" s="9"/>
    </row>
    <row r="5" spans="1:22">
      <c r="A5" s="24"/>
      <c r="B5" s="8" t="s">
        <v>10</v>
      </c>
      <c r="C5" s="8"/>
      <c r="D5" s="135">
        <v>23.363</v>
      </c>
      <c r="E5" s="135">
        <v>50.561</v>
      </c>
      <c r="F5" s="135">
        <v>47.762</v>
      </c>
      <c r="G5" s="135">
        <v>70.498000000000005</v>
      </c>
      <c r="H5" s="135">
        <v>99.697999999999993</v>
      </c>
      <c r="I5" s="135">
        <v>173.99799999999999</v>
      </c>
      <c r="J5" s="135">
        <v>167.76</v>
      </c>
      <c r="K5" s="135">
        <v>168</v>
      </c>
      <c r="L5" s="135">
        <v>221.18</v>
      </c>
      <c r="M5" s="135">
        <v>277.28300000000002</v>
      </c>
      <c r="N5" s="135">
        <v>258.57100000000003</v>
      </c>
      <c r="O5" s="135">
        <v>352.18900000000002</v>
      </c>
      <c r="P5" s="135">
        <v>410.82299999999998</v>
      </c>
      <c r="Q5" s="135">
        <v>400.06200000000001</v>
      </c>
      <c r="R5" s="135">
        <v>527.16200000000003</v>
      </c>
      <c r="S5" s="135">
        <v>634.10400000000004</v>
      </c>
      <c r="T5" s="135">
        <v>830.70600000000002</v>
      </c>
      <c r="U5" s="135">
        <v>968.90899999999999</v>
      </c>
      <c r="V5" s="135">
        <v>1258.413</v>
      </c>
    </row>
    <row r="6" spans="1:22">
      <c r="A6" s="24"/>
      <c r="B6" s="8" t="s">
        <v>9</v>
      </c>
      <c r="C6" s="8"/>
      <c r="D6" s="135">
        <v>75.087999999999994</v>
      </c>
      <c r="E6" s="135">
        <v>87.733999999999995</v>
      </c>
      <c r="F6" s="135">
        <v>47.34</v>
      </c>
      <c r="G6" s="135">
        <v>71.185000000000002</v>
      </c>
      <c r="H6" s="135">
        <v>99.185000000000002</v>
      </c>
      <c r="I6" s="135">
        <v>147.74100000000001</v>
      </c>
      <c r="J6" s="135">
        <v>146.322</v>
      </c>
      <c r="K6" s="135">
        <v>174.89599999999999</v>
      </c>
      <c r="L6" s="135">
        <v>165.881</v>
      </c>
      <c r="M6" s="135">
        <v>194.62700000000001</v>
      </c>
      <c r="N6" s="135">
        <v>234.571</v>
      </c>
      <c r="O6" s="135">
        <v>236.69900000000001</v>
      </c>
      <c r="P6" s="135">
        <v>331.33</v>
      </c>
      <c r="Q6" s="135">
        <v>347.44600000000003</v>
      </c>
      <c r="R6" s="135">
        <v>306.07499999999999</v>
      </c>
      <c r="S6" s="135">
        <v>439.30700000000002</v>
      </c>
      <c r="T6" s="135">
        <v>486.03800000000001</v>
      </c>
      <c r="U6" s="135">
        <v>641.29399999999998</v>
      </c>
      <c r="V6" s="135">
        <v>638.35</v>
      </c>
    </row>
    <row r="7" spans="1:22">
      <c r="A7" s="24"/>
      <c r="B7" s="8" t="s">
        <v>11</v>
      </c>
      <c r="C7" s="8"/>
      <c r="D7" s="135">
        <v>297.86599999999999</v>
      </c>
      <c r="E7" s="135">
        <v>249.44200000000001</v>
      </c>
      <c r="F7" s="135">
        <v>222.93700000000001</v>
      </c>
      <c r="G7" s="135">
        <v>220.721</v>
      </c>
      <c r="H7" s="135">
        <v>194.84700000000001</v>
      </c>
      <c r="I7" s="135">
        <v>259.51299999999998</v>
      </c>
      <c r="J7" s="135">
        <v>268.97800000000001</v>
      </c>
      <c r="K7" s="135">
        <v>220.745</v>
      </c>
      <c r="L7" s="135">
        <v>204.584</v>
      </c>
      <c r="M7" s="135">
        <v>242.68799999999999</v>
      </c>
      <c r="N7" s="135">
        <v>175.07400000000001</v>
      </c>
      <c r="O7" s="135">
        <v>191.11199999999999</v>
      </c>
      <c r="P7" s="135">
        <v>318.02100000000002</v>
      </c>
      <c r="Q7" s="135">
        <v>285.80200000000002</v>
      </c>
      <c r="R7" s="135">
        <v>285.14400000000001</v>
      </c>
      <c r="S7" s="135">
        <v>233.02699999999999</v>
      </c>
      <c r="T7" s="135">
        <v>244.29300000000001</v>
      </c>
      <c r="U7" s="135">
        <v>157.41</v>
      </c>
      <c r="V7" s="135">
        <v>235.03299999999999</v>
      </c>
    </row>
    <row r="8" spans="1:22">
      <c r="A8" s="24"/>
      <c r="B8" s="8" t="s">
        <v>2</v>
      </c>
      <c r="C8" s="8"/>
      <c r="D8" s="135">
        <v>27.076000000000001</v>
      </c>
      <c r="E8" s="135">
        <v>26.783999999999999</v>
      </c>
      <c r="F8" s="135">
        <v>30.577999999999999</v>
      </c>
      <c r="G8" s="135">
        <v>30.154</v>
      </c>
      <c r="H8" s="135">
        <v>26.111999999999998</v>
      </c>
      <c r="I8" s="135">
        <v>29.157</v>
      </c>
      <c r="J8" s="135">
        <v>29.972999999999999</v>
      </c>
      <c r="K8" s="135">
        <v>33.075000000000003</v>
      </c>
      <c r="L8" s="135">
        <v>35.652000000000001</v>
      </c>
      <c r="M8" s="135">
        <v>46.225999999999999</v>
      </c>
      <c r="N8" s="135">
        <v>39.488</v>
      </c>
      <c r="O8" s="135">
        <v>35.173000000000002</v>
      </c>
      <c r="P8" s="135">
        <v>43.82</v>
      </c>
      <c r="Q8" s="135">
        <v>73.498000000000005</v>
      </c>
      <c r="R8" s="135">
        <v>85.206999999999994</v>
      </c>
      <c r="S8" s="135">
        <v>97.314999999999998</v>
      </c>
      <c r="T8" s="135">
        <v>135.83199999999999</v>
      </c>
      <c r="U8" s="135">
        <v>136.18299999999999</v>
      </c>
      <c r="V8" s="135">
        <v>153.91499999999999</v>
      </c>
    </row>
    <row r="9" spans="1:22">
      <c r="A9" s="24"/>
      <c r="B9" s="8" t="s">
        <v>5</v>
      </c>
      <c r="C9" s="8"/>
      <c r="D9" s="135">
        <v>8.4830000000000005</v>
      </c>
      <c r="E9" s="135">
        <v>7.8920000000000003</v>
      </c>
      <c r="F9" s="135">
        <v>9.1790000000000003</v>
      </c>
      <c r="G9" s="135">
        <v>7.0679999999999996</v>
      </c>
      <c r="H9" s="135">
        <v>9.8800000000000008</v>
      </c>
      <c r="I9" s="135">
        <v>16.879000000000001</v>
      </c>
      <c r="J9" s="135">
        <v>20.577000000000002</v>
      </c>
      <c r="K9" s="135">
        <v>19.754999999999999</v>
      </c>
      <c r="L9" s="135">
        <v>19.759</v>
      </c>
      <c r="M9" s="135">
        <v>25.774000000000001</v>
      </c>
      <c r="N9" s="135">
        <v>37.953000000000003</v>
      </c>
      <c r="O9" s="135">
        <v>43.396000000000001</v>
      </c>
      <c r="P9" s="135">
        <v>59.673000000000002</v>
      </c>
      <c r="Q9" s="135">
        <v>67.552000000000007</v>
      </c>
      <c r="R9" s="135">
        <v>80.462999999999994</v>
      </c>
      <c r="S9" s="135">
        <v>101.137</v>
      </c>
      <c r="T9" s="135">
        <v>120.03</v>
      </c>
      <c r="U9" s="135">
        <v>114.14100000000001</v>
      </c>
      <c r="V9" s="135">
        <v>124.681</v>
      </c>
    </row>
    <row r="10" spans="1:22">
      <c r="A10" s="24"/>
      <c r="B10" s="8" t="s">
        <v>20</v>
      </c>
      <c r="C10" s="8"/>
      <c r="D10" s="135">
        <v>44.37</v>
      </c>
      <c r="E10" s="135">
        <v>40.822000000000003</v>
      </c>
      <c r="F10" s="135">
        <v>28.867000000000001</v>
      </c>
      <c r="G10" s="135">
        <v>34.69</v>
      </c>
      <c r="H10" s="135">
        <v>36.412999999999997</v>
      </c>
      <c r="I10" s="135">
        <v>33.753999999999998</v>
      </c>
      <c r="J10" s="135">
        <v>38.322000000000003</v>
      </c>
      <c r="K10" s="135">
        <v>36.926000000000002</v>
      </c>
      <c r="L10" s="135">
        <v>49.436</v>
      </c>
      <c r="M10" s="135">
        <v>54.206000000000003</v>
      </c>
      <c r="N10" s="135">
        <v>54.484000000000002</v>
      </c>
      <c r="O10" s="135">
        <v>50.581000000000003</v>
      </c>
      <c r="P10" s="135">
        <v>111.375</v>
      </c>
      <c r="Q10" s="135">
        <v>97.701999999999998</v>
      </c>
      <c r="R10" s="135">
        <v>73.421999999999997</v>
      </c>
      <c r="S10" s="135">
        <v>114.377</v>
      </c>
      <c r="T10" s="135">
        <v>115.29300000000001</v>
      </c>
      <c r="U10" s="135">
        <v>99.572000000000003</v>
      </c>
      <c r="V10" s="135">
        <v>107.01600000000001</v>
      </c>
    </row>
    <row r="11" spans="1:22">
      <c r="A11" s="24"/>
      <c r="B11" s="8" t="s">
        <v>216</v>
      </c>
      <c r="C11" s="8"/>
      <c r="D11" s="135">
        <v>32.600999999999999</v>
      </c>
      <c r="E11" s="135">
        <v>22.096</v>
      </c>
      <c r="F11" s="135">
        <v>28.295999999999999</v>
      </c>
      <c r="G11" s="135">
        <v>38.802999999999997</v>
      </c>
      <c r="H11" s="135">
        <v>45.439</v>
      </c>
      <c r="I11" s="135">
        <v>65.628</v>
      </c>
      <c r="J11" s="135">
        <v>74.403999999999996</v>
      </c>
      <c r="K11" s="135">
        <v>88.222999999999999</v>
      </c>
      <c r="L11" s="135">
        <v>95.02</v>
      </c>
      <c r="M11" s="135">
        <v>110.654</v>
      </c>
      <c r="N11" s="135">
        <v>106.024</v>
      </c>
      <c r="O11" s="135">
        <v>107.143</v>
      </c>
      <c r="P11" s="135">
        <v>92.953999999999994</v>
      </c>
      <c r="Q11" s="135">
        <v>123.678</v>
      </c>
      <c r="R11" s="135">
        <v>116.16200000000001</v>
      </c>
      <c r="S11" s="135">
        <v>111.383</v>
      </c>
      <c r="T11" s="135">
        <v>121.51900000000001</v>
      </c>
      <c r="U11" s="135">
        <v>109.535</v>
      </c>
      <c r="V11" s="135">
        <v>96.658000000000001</v>
      </c>
    </row>
    <row r="12" spans="1:22">
      <c r="A12" s="24"/>
      <c r="B12" s="8" t="s">
        <v>44</v>
      </c>
      <c r="C12" s="8"/>
      <c r="D12" s="135">
        <v>1.325</v>
      </c>
      <c r="E12" s="135">
        <v>0.51700000000000002</v>
      </c>
      <c r="F12" s="135">
        <v>1.0469999999999999</v>
      </c>
      <c r="G12" s="135">
        <v>3.056</v>
      </c>
      <c r="H12" s="135">
        <v>4.7039999999999997</v>
      </c>
      <c r="I12" s="135">
        <v>5.8689999999999998</v>
      </c>
      <c r="J12" s="135">
        <v>6.0250000000000004</v>
      </c>
      <c r="K12" s="135">
        <v>14.507999999999999</v>
      </c>
      <c r="L12" s="135">
        <v>15.497</v>
      </c>
      <c r="M12" s="135">
        <v>11.884</v>
      </c>
      <c r="N12" s="135">
        <v>12.465999999999999</v>
      </c>
      <c r="O12" s="135">
        <v>13.923</v>
      </c>
      <c r="P12" s="135">
        <v>19.852</v>
      </c>
      <c r="Q12" s="135">
        <v>27.792999999999999</v>
      </c>
      <c r="R12" s="135">
        <v>30.242000000000001</v>
      </c>
      <c r="S12" s="135">
        <v>51.607999999999997</v>
      </c>
      <c r="T12" s="135">
        <v>80.378</v>
      </c>
      <c r="U12" s="135">
        <v>73.239000000000004</v>
      </c>
      <c r="V12" s="135">
        <v>67.652000000000001</v>
      </c>
    </row>
    <row r="13" spans="1:22">
      <c r="A13" s="24"/>
      <c r="B13" s="8" t="s">
        <v>4</v>
      </c>
      <c r="C13" s="8"/>
      <c r="D13" s="135">
        <v>114.89</v>
      </c>
      <c r="E13" s="135">
        <v>150.81399999999999</v>
      </c>
      <c r="F13" s="135">
        <v>94.497</v>
      </c>
      <c r="G13" s="135">
        <v>85.048000000000002</v>
      </c>
      <c r="H13" s="135">
        <v>116.79600000000001</v>
      </c>
      <c r="I13" s="135">
        <v>153.79300000000001</v>
      </c>
      <c r="J13" s="135">
        <v>157.75700000000001</v>
      </c>
      <c r="K13" s="135">
        <v>146.11000000000001</v>
      </c>
      <c r="L13" s="135">
        <v>167.047</v>
      </c>
      <c r="M13" s="135">
        <v>133.78200000000001</v>
      </c>
      <c r="N13" s="135">
        <v>156.43899999999999</v>
      </c>
      <c r="O13" s="135">
        <v>148.07300000000001</v>
      </c>
      <c r="P13" s="135">
        <v>149.352</v>
      </c>
      <c r="Q13" s="135">
        <v>115.98399999999999</v>
      </c>
      <c r="R13" s="135">
        <v>72.680999999999997</v>
      </c>
      <c r="S13" s="135">
        <v>51.197000000000003</v>
      </c>
      <c r="T13" s="135">
        <v>67.183999999999997</v>
      </c>
      <c r="U13" s="135">
        <v>75.421000000000006</v>
      </c>
      <c r="V13" s="135">
        <v>62.317</v>
      </c>
    </row>
    <row r="14" spans="1:22">
      <c r="A14" s="24"/>
      <c r="B14" s="84" t="s">
        <v>12</v>
      </c>
      <c r="C14" s="8"/>
      <c r="D14" s="135">
        <f>D15-D5-D6-D7-D8-D9-D10-D11-D12-D13</f>
        <v>168.88</v>
      </c>
      <c r="E14" s="135">
        <f t="shared" ref="E14" si="0">E15-E5-E6-E7-E8-E9-E10-E11-E12-E13</f>
        <v>172.03799999999998</v>
      </c>
      <c r="F14" s="135">
        <f t="shared" ref="F14" si="1">F15-F5-F6-F7-F8-F9-F10-F11-F12-F13</f>
        <v>159.7170000000001</v>
      </c>
      <c r="G14" s="135">
        <f t="shared" ref="G14" si="2">G15-G5-G6-G7-G8-G9-G10-G11-G12-G13</f>
        <v>139.29600000000002</v>
      </c>
      <c r="H14" s="135">
        <f t="shared" ref="H14" si="3">H15-H5-H6-H7-H8-H9-H10-H11-H12-H13</f>
        <v>142.50800000000004</v>
      </c>
      <c r="I14" s="135">
        <f t="shared" ref="I14" si="4">I15-I5-I6-I7-I8-I9-I10-I11-I12-I13</f>
        <v>192.03499999999997</v>
      </c>
      <c r="J14" s="135">
        <f t="shared" ref="J14" si="5">J15-J5-J6-J7-J8-J9-J10-J11-J12-J13</f>
        <v>211.82000000000016</v>
      </c>
      <c r="K14" s="135">
        <f t="shared" ref="K14" si="6">K15-K5-K6-K7-K8-K9-K10-K11-K12-K13</f>
        <v>197.19000000000017</v>
      </c>
      <c r="L14" s="135">
        <f t="shared" ref="L14" si="7">L15-L5-L6-L7-L8-L9-L10-L11-L12-L13</f>
        <v>207.35400000000007</v>
      </c>
      <c r="M14" s="135">
        <f t="shared" ref="M14" si="8">M15-M5-M6-M7-M8-M9-M10-M11-M12-M13</f>
        <v>253.5529999999998</v>
      </c>
      <c r="N14" s="135">
        <f t="shared" ref="N14" si="9">N15-N5-N6-N7-N8-N9-N10-N11-N12-N13</f>
        <v>203.22799999999987</v>
      </c>
      <c r="O14" s="135">
        <f t="shared" ref="O14" si="10">O15-O5-O6-O7-O8-O9-O10-O11-O12-O13</f>
        <v>283.41099999999994</v>
      </c>
      <c r="P14" s="135">
        <f t="shared" ref="P14" si="11">P15-P5-P6-P7-P8-P9-P10-P11-P12-P13</f>
        <v>326.03600000000006</v>
      </c>
      <c r="Q14" s="135">
        <f t="shared" ref="Q14" si="12">Q15-Q5-Q6-Q7-Q8-Q9-Q10-Q11-Q12-Q13</f>
        <v>460.05099999999987</v>
      </c>
      <c r="R14" s="135">
        <f t="shared" ref="R14" si="13">R15-R5-R6-R7-R8-R9-R10-R11-R12-R13</f>
        <v>423.63499999999988</v>
      </c>
      <c r="S14" s="135">
        <f t="shared" ref="S14" si="14">S15-S5-S6-S7-S8-S9-S10-S11-S12-S13</f>
        <v>527.08199999999977</v>
      </c>
      <c r="T14" s="135">
        <f t="shared" ref="T14" si="15">T15-T5-T6-T7-T8-T9-T10-T11-T12-T13</f>
        <v>565.98700000000008</v>
      </c>
      <c r="U14" s="135">
        <f t="shared" ref="U14" si="16">U15-U5-U6-U7-U8-U9-U10-U11-U12-U13</f>
        <v>495.06999999999988</v>
      </c>
      <c r="V14" s="135">
        <f t="shared" ref="V14" si="17">V15-V5-V6-V7-V8-V9-V10-V11-V12-V13</f>
        <v>556.58699999999999</v>
      </c>
    </row>
    <row r="15" spans="1:22">
      <c r="A15" s="24"/>
      <c r="B15" s="96" t="s">
        <v>29</v>
      </c>
      <c r="C15" s="96"/>
      <c r="D15" s="157">
        <v>793.94200000000001</v>
      </c>
      <c r="E15" s="157">
        <v>808.7</v>
      </c>
      <c r="F15" s="157">
        <v>670.22</v>
      </c>
      <c r="G15" s="157">
        <v>700.51900000000001</v>
      </c>
      <c r="H15" s="157">
        <v>775.58199999999999</v>
      </c>
      <c r="I15" s="157">
        <v>1078.367</v>
      </c>
      <c r="J15" s="157">
        <v>1121.9380000000001</v>
      </c>
      <c r="K15" s="157">
        <v>1099.4280000000001</v>
      </c>
      <c r="L15" s="157">
        <v>1181.4100000000001</v>
      </c>
      <c r="M15" s="157">
        <v>1350.6769999999999</v>
      </c>
      <c r="N15" s="157">
        <v>1278.298</v>
      </c>
      <c r="O15" s="157">
        <v>1461.7</v>
      </c>
      <c r="P15" s="157">
        <v>1863.2360000000001</v>
      </c>
      <c r="Q15" s="157">
        <v>1999.568</v>
      </c>
      <c r="R15" s="157">
        <v>2000.193</v>
      </c>
      <c r="S15" s="157">
        <v>2360.5369999999998</v>
      </c>
      <c r="T15" s="157">
        <v>2767.26</v>
      </c>
      <c r="U15" s="157">
        <v>2870.7739999999999</v>
      </c>
      <c r="V15" s="157">
        <v>3300.6219999999998</v>
      </c>
    </row>
    <row r="16" spans="1:22">
      <c r="A16" s="24"/>
      <c r="B16" s="91" t="s">
        <v>223</v>
      </c>
      <c r="C16" s="92" t="s">
        <v>215</v>
      </c>
      <c r="D16" s="158">
        <v>271.90290000000005</v>
      </c>
      <c r="E16" s="158">
        <v>312.44009999999997</v>
      </c>
      <c r="F16" s="158">
        <v>315.94120000000004</v>
      </c>
      <c r="G16" s="158">
        <v>332.57940000000002</v>
      </c>
      <c r="H16" s="158">
        <v>309.86840000000001</v>
      </c>
      <c r="I16" s="158">
        <v>334.77090000000004</v>
      </c>
      <c r="J16" s="158">
        <v>326.52459999999996</v>
      </c>
      <c r="K16" s="158">
        <v>325.7987</v>
      </c>
      <c r="L16" s="158">
        <v>352.49059999999997</v>
      </c>
      <c r="M16" s="158">
        <v>339.39570000000003</v>
      </c>
      <c r="N16" s="158">
        <v>356.03820000000002</v>
      </c>
      <c r="O16" s="158">
        <v>357.69630000000001</v>
      </c>
      <c r="P16" s="158">
        <v>357.59340000000003</v>
      </c>
      <c r="Q16" s="158">
        <v>441.24</v>
      </c>
      <c r="R16" s="158">
        <v>425.76130000000001</v>
      </c>
      <c r="S16" s="158">
        <v>472.70400000000001</v>
      </c>
      <c r="T16" s="158">
        <v>507.3306</v>
      </c>
      <c r="U16" s="158">
        <v>514.08389999999997</v>
      </c>
      <c r="V16" s="158">
        <v>545.05160000000001</v>
      </c>
    </row>
    <row r="17" spans="1:22">
      <c r="A17" s="95" t="s">
        <v>283</v>
      </c>
      <c r="B17" s="8"/>
      <c r="C17" s="8"/>
      <c r="D17" s="9"/>
      <c r="E17" s="9"/>
      <c r="F17" s="9"/>
      <c r="G17" s="9"/>
      <c r="H17" s="9"/>
      <c r="I17" s="6"/>
      <c r="J17" s="9"/>
      <c r="K17" s="9"/>
      <c r="L17" s="9"/>
      <c r="M17" s="9"/>
    </row>
    <row r="18" spans="1:22">
      <c r="A18" s="24"/>
      <c r="B18" s="8" t="s">
        <v>10</v>
      </c>
      <c r="C18" s="8"/>
      <c r="D18" s="135">
        <v>22.907</v>
      </c>
      <c r="E18" s="135">
        <v>50.412999999999997</v>
      </c>
      <c r="F18" s="135">
        <v>47.642000000000003</v>
      </c>
      <c r="G18" s="135">
        <v>69.611000000000004</v>
      </c>
      <c r="H18" s="135">
        <v>98.2</v>
      </c>
      <c r="I18" s="135">
        <v>170.345</v>
      </c>
      <c r="J18" s="135">
        <v>153.393</v>
      </c>
      <c r="K18" s="135">
        <v>152.20400000000001</v>
      </c>
      <c r="L18" s="135">
        <v>198.38300000000001</v>
      </c>
      <c r="M18" s="135">
        <v>256.93900000000002</v>
      </c>
      <c r="N18" s="135">
        <v>246.25700000000001</v>
      </c>
      <c r="O18" s="135">
        <v>341.916</v>
      </c>
      <c r="P18" s="135">
        <v>401.22199999999998</v>
      </c>
      <c r="Q18" s="135">
        <v>388.95</v>
      </c>
      <c r="R18" s="135">
        <v>509.57400000000001</v>
      </c>
      <c r="S18" s="135">
        <v>608.90599999999995</v>
      </c>
      <c r="T18" s="135">
        <v>793.45</v>
      </c>
      <c r="U18" s="135">
        <v>921.57399999999996</v>
      </c>
      <c r="V18" s="135">
        <v>1191.7840000000001</v>
      </c>
    </row>
    <row r="19" spans="1:22">
      <c r="A19" s="24"/>
      <c r="B19" s="8" t="s">
        <v>9</v>
      </c>
      <c r="C19" s="8"/>
      <c r="D19" s="135">
        <v>73.688000000000002</v>
      </c>
      <c r="E19" s="135">
        <v>84.167000000000002</v>
      </c>
      <c r="F19" s="135">
        <v>39.851999999999997</v>
      </c>
      <c r="G19" s="135">
        <v>63.938000000000002</v>
      </c>
      <c r="H19" s="135">
        <v>90.084999999999994</v>
      </c>
      <c r="I19" s="135">
        <v>142.25899999999999</v>
      </c>
      <c r="J19" s="135">
        <v>135.59399999999999</v>
      </c>
      <c r="K19" s="135">
        <v>164.58500000000001</v>
      </c>
      <c r="L19" s="135">
        <v>152.41800000000001</v>
      </c>
      <c r="M19" s="135">
        <v>173.52199999999999</v>
      </c>
      <c r="N19" s="135">
        <v>213.017</v>
      </c>
      <c r="O19" s="135">
        <v>206.995</v>
      </c>
      <c r="P19" s="135">
        <v>286.00200000000001</v>
      </c>
      <c r="Q19" s="135">
        <v>289.72500000000002</v>
      </c>
      <c r="R19" s="135">
        <v>259.98500000000001</v>
      </c>
      <c r="S19" s="135">
        <v>378.41399999999999</v>
      </c>
      <c r="T19" s="135">
        <v>422.99900000000002</v>
      </c>
      <c r="U19" s="135">
        <v>579.77099999999996</v>
      </c>
      <c r="V19" s="135">
        <v>568.75199999999995</v>
      </c>
    </row>
    <row r="20" spans="1:22">
      <c r="A20" s="24"/>
      <c r="B20" s="8" t="s">
        <v>11</v>
      </c>
      <c r="C20" s="8"/>
      <c r="D20" s="135">
        <v>287.01100000000002</v>
      </c>
      <c r="E20" s="135">
        <v>241.768</v>
      </c>
      <c r="F20" s="135">
        <v>216.32499999999999</v>
      </c>
      <c r="G20" s="135">
        <v>213.119</v>
      </c>
      <c r="H20" s="135">
        <v>185.46799999999999</v>
      </c>
      <c r="I20" s="135">
        <v>251.691</v>
      </c>
      <c r="J20" s="135">
        <v>262.11099999999999</v>
      </c>
      <c r="K20" s="135">
        <v>215.7</v>
      </c>
      <c r="L20" s="135">
        <v>200.07</v>
      </c>
      <c r="M20" s="135">
        <v>238.60599999999999</v>
      </c>
      <c r="N20" s="135">
        <v>170.51400000000001</v>
      </c>
      <c r="O20" s="135">
        <v>186.203</v>
      </c>
      <c r="P20" s="135">
        <v>308.96499999999997</v>
      </c>
      <c r="Q20" s="135">
        <v>268.255</v>
      </c>
      <c r="R20" s="135">
        <v>269.06099999999998</v>
      </c>
      <c r="S20" s="135">
        <v>219.33699999999999</v>
      </c>
      <c r="T20" s="135">
        <v>226.47900000000001</v>
      </c>
      <c r="U20" s="135">
        <v>135.626</v>
      </c>
      <c r="V20" s="135">
        <v>203.38200000000001</v>
      </c>
    </row>
    <row r="21" spans="1:22">
      <c r="A21" s="24"/>
      <c r="B21" s="8" t="s">
        <v>20</v>
      </c>
      <c r="C21" s="8"/>
      <c r="D21" s="135">
        <v>41.116999999999997</v>
      </c>
      <c r="E21" s="135">
        <v>38.558</v>
      </c>
      <c r="F21" s="135">
        <v>27.324000000000002</v>
      </c>
      <c r="G21" s="135">
        <v>32.351999999999997</v>
      </c>
      <c r="H21" s="135">
        <v>34.53</v>
      </c>
      <c r="I21" s="135">
        <v>31.477</v>
      </c>
      <c r="J21" s="135">
        <v>35.56</v>
      </c>
      <c r="K21" s="135">
        <v>33.462000000000003</v>
      </c>
      <c r="L21" s="135">
        <v>45.670999999999999</v>
      </c>
      <c r="M21" s="135">
        <v>50.566000000000003</v>
      </c>
      <c r="N21" s="135">
        <v>51.293999999999997</v>
      </c>
      <c r="O21" s="135">
        <v>47.186</v>
      </c>
      <c r="P21" s="135">
        <v>104.91200000000001</v>
      </c>
      <c r="Q21" s="135">
        <v>89.88</v>
      </c>
      <c r="R21" s="135">
        <v>67.08</v>
      </c>
      <c r="S21" s="135">
        <v>106.73399999999999</v>
      </c>
      <c r="T21" s="135">
        <v>105.18</v>
      </c>
      <c r="U21" s="135">
        <v>81.373000000000005</v>
      </c>
      <c r="V21" s="135">
        <v>86.65</v>
      </c>
    </row>
    <row r="22" spans="1:22">
      <c r="A22" s="24"/>
      <c r="B22" s="8" t="s">
        <v>216</v>
      </c>
      <c r="C22" s="8"/>
      <c r="D22" s="135">
        <v>28.744</v>
      </c>
      <c r="E22" s="135">
        <v>17.62</v>
      </c>
      <c r="F22" s="135">
        <v>23.082000000000001</v>
      </c>
      <c r="G22" s="135">
        <v>33.343000000000004</v>
      </c>
      <c r="H22" s="135">
        <v>35.779000000000003</v>
      </c>
      <c r="I22" s="135">
        <v>52.478999999999999</v>
      </c>
      <c r="J22" s="135">
        <v>55.561</v>
      </c>
      <c r="K22" s="135">
        <v>65.108999999999995</v>
      </c>
      <c r="L22" s="135">
        <v>63.384</v>
      </c>
      <c r="M22" s="135">
        <v>79.88</v>
      </c>
      <c r="N22" s="135">
        <v>82.644000000000005</v>
      </c>
      <c r="O22" s="135">
        <v>86.715000000000003</v>
      </c>
      <c r="P22" s="135">
        <v>66.497</v>
      </c>
      <c r="Q22" s="135">
        <v>92.063000000000002</v>
      </c>
      <c r="R22" s="135">
        <v>92.951999999999998</v>
      </c>
      <c r="S22" s="135">
        <v>89.783000000000001</v>
      </c>
      <c r="T22" s="135">
        <v>97.998999999999995</v>
      </c>
      <c r="U22" s="135">
        <v>87.161000000000001</v>
      </c>
      <c r="V22" s="135">
        <v>73.781999999999996</v>
      </c>
    </row>
    <row r="23" spans="1:22">
      <c r="A23" s="24"/>
      <c r="B23" s="8" t="s">
        <v>4</v>
      </c>
      <c r="C23" s="8"/>
      <c r="D23" s="135">
        <v>104.179</v>
      </c>
      <c r="E23" s="135">
        <v>141.19800000000001</v>
      </c>
      <c r="F23" s="135">
        <v>88.528000000000006</v>
      </c>
      <c r="G23" s="135">
        <v>80.653000000000006</v>
      </c>
      <c r="H23" s="135">
        <v>110.874</v>
      </c>
      <c r="I23" s="135">
        <v>147.489</v>
      </c>
      <c r="J23" s="135">
        <v>153.179</v>
      </c>
      <c r="K23" s="135">
        <v>140.97999999999999</v>
      </c>
      <c r="L23" s="135">
        <v>162.477</v>
      </c>
      <c r="M23" s="135">
        <v>130.696</v>
      </c>
      <c r="N23" s="135">
        <v>153.68</v>
      </c>
      <c r="O23" s="135">
        <v>147.767</v>
      </c>
      <c r="P23" s="135">
        <v>149.16999999999999</v>
      </c>
      <c r="Q23" s="135">
        <v>113.71</v>
      </c>
      <c r="R23" s="135">
        <v>72.614000000000004</v>
      </c>
      <c r="S23" s="135">
        <v>50.377000000000002</v>
      </c>
      <c r="T23" s="135">
        <v>66.956000000000003</v>
      </c>
      <c r="U23" s="135">
        <v>74.326999999999998</v>
      </c>
      <c r="V23" s="135">
        <v>60.982999999999997</v>
      </c>
    </row>
    <row r="24" spans="1:22">
      <c r="A24" s="24"/>
      <c r="B24" s="8" t="s">
        <v>540</v>
      </c>
      <c r="C24" s="8"/>
      <c r="D24" s="135">
        <v>1.3959999999999999</v>
      </c>
      <c r="E24" s="135">
        <v>0.23499999999999999</v>
      </c>
      <c r="F24" s="135">
        <v>1.103</v>
      </c>
      <c r="G24" s="135">
        <v>1.6879999999999999</v>
      </c>
      <c r="H24" s="135">
        <v>5.9870000000000001</v>
      </c>
      <c r="I24" s="135">
        <v>13.603999999999999</v>
      </c>
      <c r="J24" s="135">
        <v>8.86</v>
      </c>
      <c r="K24" s="135">
        <v>7.3639999999999999</v>
      </c>
      <c r="L24" s="135">
        <v>4.09</v>
      </c>
      <c r="M24" s="135">
        <v>5.9080000000000004</v>
      </c>
      <c r="N24" s="135">
        <v>5.0149999999999997</v>
      </c>
      <c r="O24" s="135">
        <v>18.355</v>
      </c>
      <c r="P24" s="135">
        <v>29.315999999999999</v>
      </c>
      <c r="Q24" s="135">
        <v>33.247999999999998</v>
      </c>
      <c r="R24" s="135">
        <v>29.297999999999998</v>
      </c>
      <c r="S24" s="135">
        <v>39.878</v>
      </c>
      <c r="T24" s="135">
        <v>46.360999999999997</v>
      </c>
      <c r="U24" s="135">
        <v>42.313000000000002</v>
      </c>
      <c r="V24" s="135">
        <v>59.865000000000002</v>
      </c>
    </row>
    <row r="25" spans="1:22">
      <c r="A25" s="24"/>
      <c r="B25" s="8" t="s">
        <v>541</v>
      </c>
      <c r="C25" s="8"/>
      <c r="D25" s="135">
        <v>7.2080000000000002</v>
      </c>
      <c r="E25" s="135">
        <v>10.199999999999999</v>
      </c>
      <c r="F25" s="135">
        <v>11.097</v>
      </c>
      <c r="G25" s="135">
        <v>11.032</v>
      </c>
      <c r="H25" s="135">
        <v>16.213000000000001</v>
      </c>
      <c r="I25" s="135">
        <v>19.271999999999998</v>
      </c>
      <c r="J25" s="135">
        <v>22.157</v>
      </c>
      <c r="K25" s="135">
        <v>12.983000000000001</v>
      </c>
      <c r="L25" s="135">
        <v>11.023</v>
      </c>
      <c r="M25" s="135">
        <v>13.276999999999999</v>
      </c>
      <c r="N25" s="135">
        <v>15.846</v>
      </c>
      <c r="O25" s="135">
        <v>27.699000000000002</v>
      </c>
      <c r="P25" s="135">
        <v>34.094999999999999</v>
      </c>
      <c r="Q25" s="135">
        <v>40.939</v>
      </c>
      <c r="R25" s="135">
        <v>41.317</v>
      </c>
      <c r="S25" s="135">
        <v>48.372999999999998</v>
      </c>
      <c r="T25" s="135">
        <v>64.876999999999995</v>
      </c>
      <c r="U25" s="135">
        <v>52.777999999999999</v>
      </c>
      <c r="V25" s="135">
        <v>56.634999999999998</v>
      </c>
    </row>
    <row r="26" spans="1:22">
      <c r="A26" s="24"/>
      <c r="B26" s="8" t="s">
        <v>424</v>
      </c>
      <c r="C26" s="8"/>
      <c r="D26" s="135">
        <v>7.9589999999999996</v>
      </c>
      <c r="E26" s="135">
        <v>10.855</v>
      </c>
      <c r="F26" s="135">
        <v>10.711</v>
      </c>
      <c r="G26" s="135">
        <v>10.564</v>
      </c>
      <c r="H26" s="135">
        <v>13.731</v>
      </c>
      <c r="I26" s="135">
        <v>19.584</v>
      </c>
      <c r="J26" s="135">
        <v>16.497</v>
      </c>
      <c r="K26" s="135">
        <v>17.254999999999999</v>
      </c>
      <c r="L26" s="135">
        <v>20.808</v>
      </c>
      <c r="M26" s="135">
        <v>23.704000000000001</v>
      </c>
      <c r="N26" s="135">
        <v>22.832999999999998</v>
      </c>
      <c r="O26" s="135">
        <v>30.068999999999999</v>
      </c>
      <c r="P26" s="135">
        <v>37.566000000000003</v>
      </c>
      <c r="Q26" s="135">
        <v>29.911000000000001</v>
      </c>
      <c r="R26" s="135">
        <v>26.526</v>
      </c>
      <c r="S26" s="135">
        <v>40.161999999999999</v>
      </c>
      <c r="T26" s="135">
        <v>39.56</v>
      </c>
      <c r="U26" s="135">
        <v>39.892000000000003</v>
      </c>
      <c r="V26" s="135">
        <v>48.396000000000001</v>
      </c>
    </row>
    <row r="27" spans="1:22">
      <c r="A27" s="24"/>
      <c r="B27" s="84" t="s">
        <v>12</v>
      </c>
      <c r="C27" s="8"/>
      <c r="D27" s="135">
        <f>D28-D18-D19-D20-D21-D22-D23-D24-D25-D26</f>
        <v>136.81499999999991</v>
      </c>
      <c r="E27" s="135">
        <f t="shared" ref="E27:V27" si="18">E28-E18-E19-E20-E21-E22-E23-E24-E25-E26</f>
        <v>128.85299999999989</v>
      </c>
      <c r="F27" s="135">
        <f t="shared" si="18"/>
        <v>115.90499999999992</v>
      </c>
      <c r="G27" s="135">
        <f t="shared" si="18"/>
        <v>97.263999999999953</v>
      </c>
      <c r="H27" s="135">
        <f t="shared" si="18"/>
        <v>86.969000000000023</v>
      </c>
      <c r="I27" s="135">
        <f t="shared" si="18"/>
        <v>123.00999999999999</v>
      </c>
      <c r="J27" s="135">
        <f t="shared" si="18"/>
        <v>139.32200000000012</v>
      </c>
      <c r="K27" s="135">
        <f t="shared" si="18"/>
        <v>139.36399999999992</v>
      </c>
      <c r="L27" s="135">
        <f t="shared" si="18"/>
        <v>139.65599999999998</v>
      </c>
      <c r="M27" s="135">
        <f t="shared" si="18"/>
        <v>150.62100000000004</v>
      </c>
      <c r="N27" s="135">
        <f t="shared" si="18"/>
        <v>120.13399999999982</v>
      </c>
      <c r="O27" s="135">
        <f t="shared" si="18"/>
        <v>165.95500000000004</v>
      </c>
      <c r="P27" s="135">
        <f t="shared" si="18"/>
        <v>181.27700000000002</v>
      </c>
      <c r="Q27" s="135">
        <f t="shared" si="18"/>
        <v>261.81600000000003</v>
      </c>
      <c r="R27" s="135">
        <f t="shared" si="18"/>
        <v>254.53699999999975</v>
      </c>
      <c r="S27" s="135">
        <f t="shared" si="18"/>
        <v>337.25099999999998</v>
      </c>
      <c r="T27" s="135">
        <f t="shared" si="18"/>
        <v>386.32299999999998</v>
      </c>
      <c r="U27" s="135">
        <f t="shared" si="18"/>
        <v>342.8469999999997</v>
      </c>
      <c r="V27" s="135">
        <f t="shared" si="18"/>
        <v>352.63199999999978</v>
      </c>
    </row>
    <row r="28" spans="1:22">
      <c r="A28" s="24"/>
      <c r="B28" s="96" t="s">
        <v>29</v>
      </c>
      <c r="C28" s="96"/>
      <c r="D28" s="157">
        <v>711.024</v>
      </c>
      <c r="E28" s="157">
        <v>723.86699999999996</v>
      </c>
      <c r="F28" s="157">
        <v>581.56899999999996</v>
      </c>
      <c r="G28" s="157">
        <v>613.56399999999996</v>
      </c>
      <c r="H28" s="157">
        <v>677.83600000000001</v>
      </c>
      <c r="I28" s="157">
        <v>971.21</v>
      </c>
      <c r="J28" s="157">
        <v>982.23400000000004</v>
      </c>
      <c r="K28" s="157">
        <v>949.00599999999997</v>
      </c>
      <c r="L28" s="157">
        <v>997.98</v>
      </c>
      <c r="M28" s="157">
        <v>1123.7190000000001</v>
      </c>
      <c r="N28" s="157">
        <v>1081.2339999999999</v>
      </c>
      <c r="O28" s="157">
        <v>1258.8599999999999</v>
      </c>
      <c r="P28" s="157">
        <v>1599.0219999999999</v>
      </c>
      <c r="Q28" s="157">
        <v>1608.4970000000001</v>
      </c>
      <c r="R28" s="157">
        <v>1622.944</v>
      </c>
      <c r="S28" s="157">
        <v>1919.2149999999999</v>
      </c>
      <c r="T28" s="157">
        <v>2250.1840000000002</v>
      </c>
      <c r="U28" s="157">
        <v>2357.6619999999998</v>
      </c>
      <c r="V28" s="157">
        <v>2702.8609999999999</v>
      </c>
    </row>
    <row r="29" spans="1:22">
      <c r="A29" s="24"/>
      <c r="B29" s="91" t="s">
        <v>223</v>
      </c>
      <c r="C29" s="92" t="s">
        <v>215</v>
      </c>
      <c r="D29" s="158">
        <v>226.2714</v>
      </c>
      <c r="E29" s="158">
        <v>260.12040000000002</v>
      </c>
      <c r="F29" s="158">
        <v>257.39639999999997</v>
      </c>
      <c r="G29" s="158">
        <v>271.89</v>
      </c>
      <c r="H29" s="158">
        <v>245.0112</v>
      </c>
      <c r="I29" s="158">
        <v>281.7398</v>
      </c>
      <c r="J29" s="158">
        <v>264.35429999999997</v>
      </c>
      <c r="K29" s="158">
        <v>258.9504</v>
      </c>
      <c r="L29" s="158">
        <v>277.11529999999999</v>
      </c>
      <c r="M29" s="158">
        <v>258.78899999999999</v>
      </c>
      <c r="N29" s="158">
        <v>288.97990000000004</v>
      </c>
      <c r="O29" s="158">
        <v>287.11440000000005</v>
      </c>
      <c r="P29" s="158">
        <v>272.19470000000001</v>
      </c>
      <c r="Q29" s="158">
        <v>325.68709999999999</v>
      </c>
      <c r="R29" s="158">
        <v>328.1345</v>
      </c>
      <c r="S29" s="158">
        <v>361.30590000000001</v>
      </c>
      <c r="T29" s="158">
        <v>376.83269999999999</v>
      </c>
      <c r="U29" s="158">
        <v>370.87309999999997</v>
      </c>
      <c r="V29" s="158">
        <v>366.93599999999998</v>
      </c>
    </row>
    <row r="30" spans="1:22">
      <c r="A30" s="25" t="s">
        <v>58</v>
      </c>
      <c r="B30" s="8"/>
      <c r="C30" s="20"/>
      <c r="D30" s="137"/>
      <c r="E30" s="137"/>
      <c r="F30" s="137"/>
      <c r="G30" s="137"/>
      <c r="H30" s="137"/>
      <c r="I30" s="138"/>
      <c r="J30" s="137"/>
      <c r="K30" s="137"/>
      <c r="L30" s="137"/>
      <c r="M30" s="137"/>
      <c r="N30" s="136"/>
      <c r="O30" s="136"/>
      <c r="P30" s="136"/>
      <c r="Q30" s="136"/>
      <c r="R30" s="136"/>
      <c r="S30" s="136"/>
      <c r="T30" s="136"/>
      <c r="U30" s="136"/>
      <c r="V30" s="136"/>
    </row>
    <row r="31" spans="1:22">
      <c r="A31" s="24"/>
      <c r="B31" s="8" t="s">
        <v>10</v>
      </c>
      <c r="C31" s="20"/>
      <c r="D31" s="135">
        <v>22.904</v>
      </c>
      <c r="E31" s="135">
        <v>50.405999999999999</v>
      </c>
      <c r="F31" s="135">
        <v>47.639000000000003</v>
      </c>
      <c r="G31" s="135">
        <v>69.605999999999995</v>
      </c>
      <c r="H31" s="135">
        <v>97.238</v>
      </c>
      <c r="I31" s="135">
        <v>167.34700000000001</v>
      </c>
      <c r="J31" s="135">
        <v>152.48400000000001</v>
      </c>
      <c r="K31" s="135">
        <v>151.96600000000001</v>
      </c>
      <c r="L31" s="135">
        <v>197.708</v>
      </c>
      <c r="M31" s="135">
        <v>256.2</v>
      </c>
      <c r="N31" s="135">
        <v>245.857</v>
      </c>
      <c r="O31" s="135">
        <v>341.58300000000003</v>
      </c>
      <c r="P31" s="135">
        <v>400.17099999999999</v>
      </c>
      <c r="Q31" s="135">
        <v>387.62200000000001</v>
      </c>
      <c r="R31" s="135">
        <v>508.33</v>
      </c>
      <c r="S31" s="135">
        <v>606.94500000000005</v>
      </c>
      <c r="T31" s="135">
        <v>791.14200000000005</v>
      </c>
      <c r="U31" s="135">
        <v>917.55200000000002</v>
      </c>
      <c r="V31" s="135">
        <v>1187.481</v>
      </c>
    </row>
    <row r="32" spans="1:22">
      <c r="A32" s="24"/>
      <c r="B32" s="8" t="s">
        <v>11</v>
      </c>
      <c r="C32" s="20"/>
      <c r="D32" s="135">
        <v>287.00599999999997</v>
      </c>
      <c r="E32" s="135">
        <v>241.423</v>
      </c>
      <c r="F32" s="135">
        <v>215.345</v>
      </c>
      <c r="G32" s="135">
        <v>212.84299999999999</v>
      </c>
      <c r="H32" s="135">
        <v>185.102</v>
      </c>
      <c r="I32" s="135">
        <v>251.28899999999999</v>
      </c>
      <c r="J32" s="135">
        <v>261.39999999999998</v>
      </c>
      <c r="K32" s="135">
        <v>214.96199999999999</v>
      </c>
      <c r="L32" s="135">
        <v>198.11099999999999</v>
      </c>
      <c r="M32" s="135">
        <v>233.24799999999999</v>
      </c>
      <c r="N32" s="135">
        <v>169.25200000000001</v>
      </c>
      <c r="O32" s="135">
        <v>184.94399999999999</v>
      </c>
      <c r="P32" s="135">
        <v>307.64800000000002</v>
      </c>
      <c r="Q32" s="135">
        <v>265.62799999999999</v>
      </c>
      <c r="R32" s="135">
        <v>265.02699999999999</v>
      </c>
      <c r="S32" s="135">
        <v>214.46700000000001</v>
      </c>
      <c r="T32" s="135">
        <v>218.86699999999999</v>
      </c>
      <c r="U32" s="135">
        <v>132.18</v>
      </c>
      <c r="V32" s="135">
        <v>198.77</v>
      </c>
    </row>
    <row r="33" spans="1:22">
      <c r="A33" s="24"/>
      <c r="B33" s="8" t="s">
        <v>4</v>
      </c>
      <c r="C33" s="20"/>
      <c r="D33" s="135">
        <v>97.278000000000006</v>
      </c>
      <c r="E33" s="135">
        <v>125.896</v>
      </c>
      <c r="F33" s="135">
        <v>81.561999999999998</v>
      </c>
      <c r="G33" s="135">
        <v>72.471000000000004</v>
      </c>
      <c r="H33" s="135">
        <v>100.304</v>
      </c>
      <c r="I33" s="135">
        <v>125.02200000000001</v>
      </c>
      <c r="J33" s="135">
        <v>120.44799999999999</v>
      </c>
      <c r="K33" s="135">
        <v>123.376</v>
      </c>
      <c r="L33" s="135">
        <v>145.32300000000001</v>
      </c>
      <c r="M33" s="135">
        <v>120.32599999999999</v>
      </c>
      <c r="N33" s="135">
        <v>146.36600000000001</v>
      </c>
      <c r="O33" s="135">
        <v>139.721</v>
      </c>
      <c r="P33" s="135">
        <v>141.36099999999999</v>
      </c>
      <c r="Q33" s="135">
        <v>102.76600000000001</v>
      </c>
      <c r="R33" s="135">
        <v>59.762999999999998</v>
      </c>
      <c r="S33" s="135">
        <v>41.509</v>
      </c>
      <c r="T33" s="135">
        <v>46.076000000000001</v>
      </c>
      <c r="U33" s="135">
        <v>67.552999999999997</v>
      </c>
      <c r="V33" s="135">
        <v>54.761000000000003</v>
      </c>
    </row>
    <row r="34" spans="1:22">
      <c r="A34" s="24"/>
      <c r="B34" s="8" t="s">
        <v>3</v>
      </c>
      <c r="C34" s="20"/>
      <c r="D34" s="135">
        <v>6.2850000000000001</v>
      </c>
      <c r="E34" s="135">
        <v>5.4939999999999998</v>
      </c>
      <c r="F34" s="135">
        <v>3.1680000000000001</v>
      </c>
      <c r="G34" s="135">
        <v>1.9339999999999999</v>
      </c>
      <c r="H34" s="135">
        <v>2.0790000000000002</v>
      </c>
      <c r="I34" s="135">
        <v>2.9990000000000001</v>
      </c>
      <c r="J34" s="135">
        <v>7.4710000000000001</v>
      </c>
      <c r="K34" s="135">
        <v>5.9660000000000002</v>
      </c>
      <c r="L34" s="135">
        <v>9.6690000000000005</v>
      </c>
      <c r="M34" s="135">
        <v>11.519</v>
      </c>
      <c r="N34" s="135">
        <v>6.61</v>
      </c>
      <c r="O34" s="135">
        <v>6.9020000000000001</v>
      </c>
      <c r="P34" s="135">
        <v>6.6680000000000001</v>
      </c>
      <c r="Q34" s="135">
        <v>8.9</v>
      </c>
      <c r="R34" s="135">
        <v>14.1</v>
      </c>
      <c r="S34" s="135">
        <v>11.779</v>
      </c>
      <c r="T34" s="135">
        <v>15.183999999999999</v>
      </c>
      <c r="U34" s="135">
        <v>23.33</v>
      </c>
      <c r="V34" s="135">
        <v>25.856000000000002</v>
      </c>
    </row>
    <row r="35" spans="1:22">
      <c r="A35" s="24"/>
      <c r="B35" s="8" t="s">
        <v>328</v>
      </c>
      <c r="C35" s="20"/>
      <c r="D35" s="135">
        <v>8.2040000000000006</v>
      </c>
      <c r="E35" s="135">
        <v>12.771000000000001</v>
      </c>
      <c r="F35" s="135">
        <v>1.0900000000000001</v>
      </c>
      <c r="G35" s="135">
        <v>0.83399999999999996</v>
      </c>
      <c r="H35" s="135">
        <v>0.1</v>
      </c>
      <c r="I35" s="135">
        <v>0.29099999999999998</v>
      </c>
      <c r="J35" s="135">
        <v>0.379</v>
      </c>
      <c r="K35" s="135">
        <v>0.877</v>
      </c>
      <c r="L35" s="135">
        <v>1.3029999999999999</v>
      </c>
      <c r="M35" s="135">
        <v>1.881</v>
      </c>
      <c r="N35" s="135">
        <v>3.9910000000000001</v>
      </c>
      <c r="O35" s="135">
        <v>9.0670000000000002</v>
      </c>
      <c r="P35" s="135">
        <v>8.4580000000000002</v>
      </c>
      <c r="Q35" s="135">
        <v>11.247999999999999</v>
      </c>
      <c r="R35" s="135">
        <v>14.045</v>
      </c>
      <c r="S35" s="135">
        <v>11.519</v>
      </c>
      <c r="T35" s="135">
        <v>16.873000000000001</v>
      </c>
      <c r="U35" s="135">
        <v>18.89</v>
      </c>
      <c r="V35" s="135">
        <v>22.332999999999998</v>
      </c>
    </row>
    <row r="36" spans="1:22">
      <c r="A36" s="24"/>
      <c r="B36" s="8" t="s">
        <v>537</v>
      </c>
      <c r="C36" s="20"/>
      <c r="D36" s="135">
        <v>0</v>
      </c>
      <c r="E36" s="135">
        <v>0</v>
      </c>
      <c r="F36" s="135">
        <v>0</v>
      </c>
      <c r="G36" s="135">
        <v>0</v>
      </c>
      <c r="H36" s="135">
        <v>0</v>
      </c>
      <c r="I36" s="135">
        <v>0</v>
      </c>
      <c r="J36" s="135">
        <v>0</v>
      </c>
      <c r="K36" s="135">
        <v>0</v>
      </c>
      <c r="L36" s="135">
        <v>0</v>
      </c>
      <c r="M36" s="135">
        <v>0</v>
      </c>
      <c r="N36" s="135">
        <v>0.186</v>
      </c>
      <c r="O36" s="135">
        <v>0</v>
      </c>
      <c r="P36" s="135">
        <v>0.109</v>
      </c>
      <c r="Q36" s="135">
        <v>0.81899999999999995</v>
      </c>
      <c r="R36" s="135">
        <v>2.6150000000000002</v>
      </c>
      <c r="S36" s="135">
        <v>3.528</v>
      </c>
      <c r="T36" s="135">
        <v>3.911</v>
      </c>
      <c r="U36" s="135">
        <v>4.484</v>
      </c>
      <c r="V36" s="135">
        <v>16.338999999999999</v>
      </c>
    </row>
    <row r="37" spans="1:22">
      <c r="A37" s="24"/>
      <c r="B37" s="8" t="s">
        <v>5</v>
      </c>
      <c r="C37" s="20"/>
      <c r="D37" s="135">
        <v>9.9000000000000005E-2</v>
      </c>
      <c r="E37" s="135">
        <v>0.161</v>
      </c>
      <c r="F37" s="135">
        <v>1.7999999999999999E-2</v>
      </c>
      <c r="G37" s="135">
        <v>4.4999999999999998E-2</v>
      </c>
      <c r="H37" s="135">
        <v>5.6000000000000001E-2</v>
      </c>
      <c r="I37" s="135">
        <v>0.30299999999999999</v>
      </c>
      <c r="J37" s="135">
        <v>0.96499999999999997</v>
      </c>
      <c r="K37" s="135">
        <v>0.11899999999999999</v>
      </c>
      <c r="L37" s="135">
        <v>5.0999999999999997E-2</v>
      </c>
      <c r="M37" s="135">
        <v>0.03</v>
      </c>
      <c r="N37" s="135">
        <v>2.88</v>
      </c>
      <c r="O37" s="135">
        <v>4.88</v>
      </c>
      <c r="P37" s="135">
        <v>7.7569999999999997</v>
      </c>
      <c r="Q37" s="135">
        <v>8.3529999999999998</v>
      </c>
      <c r="R37" s="135">
        <v>10.448</v>
      </c>
      <c r="S37" s="135">
        <v>11.028</v>
      </c>
      <c r="T37" s="135">
        <v>15.39</v>
      </c>
      <c r="U37" s="135">
        <v>10.983000000000001</v>
      </c>
      <c r="V37" s="135">
        <v>14.154</v>
      </c>
    </row>
    <row r="38" spans="1:22">
      <c r="A38" s="24"/>
      <c r="B38" s="84" t="s">
        <v>12</v>
      </c>
      <c r="C38" s="8"/>
      <c r="D38" s="135">
        <f>D39-D31-D32-D33-D34-D35-D36-D37</f>
        <v>4.3669999999999973</v>
      </c>
      <c r="E38" s="135">
        <f t="shared" ref="E38:V38" si="19">E39-E31-E32-E33-E34-E35-E36-E37</f>
        <v>3.8759999999999777</v>
      </c>
      <c r="F38" s="135">
        <f t="shared" si="19"/>
        <v>3.9830000000000005</v>
      </c>
      <c r="G38" s="135">
        <f t="shared" si="19"/>
        <v>4.0100000000000078</v>
      </c>
      <c r="H38" s="135">
        <f t="shared" si="19"/>
        <v>4.7740000000000142</v>
      </c>
      <c r="I38" s="135">
        <f t="shared" si="19"/>
        <v>5.3200000000000527</v>
      </c>
      <c r="J38" s="135">
        <f t="shared" si="19"/>
        <v>8.2299999999999454</v>
      </c>
      <c r="K38" s="135">
        <f t="shared" si="19"/>
        <v>13.305999999999999</v>
      </c>
      <c r="L38" s="135">
        <f t="shared" si="19"/>
        <v>15.259000000000009</v>
      </c>
      <c r="M38" s="135">
        <f t="shared" si="19"/>
        <v>17.930000000000042</v>
      </c>
      <c r="N38" s="135">
        <f t="shared" si="19"/>
        <v>15.805999999999987</v>
      </c>
      <c r="O38" s="135">
        <f t="shared" si="19"/>
        <v>19.172999999999963</v>
      </c>
      <c r="P38" s="135">
        <f t="shared" si="19"/>
        <v>19.688999999999986</v>
      </c>
      <c r="Q38" s="135">
        <f t="shared" si="19"/>
        <v>25.231999999999978</v>
      </c>
      <c r="R38" s="135">
        <f t="shared" si="19"/>
        <v>39.043000000000006</v>
      </c>
      <c r="S38" s="135">
        <f t="shared" si="19"/>
        <v>41.224999999999945</v>
      </c>
      <c r="T38" s="135">
        <f t="shared" si="19"/>
        <v>42.837999999999909</v>
      </c>
      <c r="U38" s="135">
        <f t="shared" si="19"/>
        <v>41.914999999999921</v>
      </c>
      <c r="V38" s="135">
        <f t="shared" si="19"/>
        <v>45.53600000000003</v>
      </c>
    </row>
    <row r="39" spans="1:22">
      <c r="A39" s="24"/>
      <c r="B39" s="96" t="s">
        <v>29</v>
      </c>
      <c r="C39" s="96"/>
      <c r="D39" s="157">
        <v>426.14299999999997</v>
      </c>
      <c r="E39" s="157">
        <v>440.02699999999999</v>
      </c>
      <c r="F39" s="157">
        <v>352.80500000000001</v>
      </c>
      <c r="G39" s="157">
        <v>361.74299999999999</v>
      </c>
      <c r="H39" s="157">
        <v>389.65300000000002</v>
      </c>
      <c r="I39" s="157">
        <v>552.57100000000003</v>
      </c>
      <c r="J39" s="157">
        <v>551.37699999999995</v>
      </c>
      <c r="K39" s="157">
        <v>510.572</v>
      </c>
      <c r="L39" s="157">
        <v>567.42399999999998</v>
      </c>
      <c r="M39" s="157">
        <v>641.13400000000001</v>
      </c>
      <c r="N39" s="157">
        <v>590.94799999999998</v>
      </c>
      <c r="O39" s="157">
        <v>706.27</v>
      </c>
      <c r="P39" s="157">
        <v>891.86099999999999</v>
      </c>
      <c r="Q39" s="157">
        <v>810.56799999999998</v>
      </c>
      <c r="R39" s="157">
        <v>913.37099999999998</v>
      </c>
      <c r="S39" s="157">
        <v>942</v>
      </c>
      <c r="T39" s="157">
        <v>1150.2809999999999</v>
      </c>
      <c r="U39" s="157">
        <v>1216.8869999999999</v>
      </c>
      <c r="V39" s="157">
        <v>1565.23</v>
      </c>
    </row>
    <row r="40" spans="1:22">
      <c r="A40" s="24"/>
      <c r="B40" s="91" t="s">
        <v>223</v>
      </c>
      <c r="C40" s="92" t="s">
        <v>215</v>
      </c>
      <c r="D40" s="158">
        <v>72.69</v>
      </c>
      <c r="E40" s="158">
        <v>82.510100000000008</v>
      </c>
      <c r="F40" s="158">
        <v>84.789000000000001</v>
      </c>
      <c r="G40" s="158">
        <v>97.307400000000001</v>
      </c>
      <c r="H40" s="158">
        <v>103.10730000000001</v>
      </c>
      <c r="I40" s="158">
        <v>131.61750000000001</v>
      </c>
      <c r="J40" s="158">
        <v>114.4884</v>
      </c>
      <c r="K40" s="158">
        <v>115.5946</v>
      </c>
      <c r="L40" s="158">
        <v>126.72969999999999</v>
      </c>
      <c r="M40" s="158">
        <v>113.52249999999999</v>
      </c>
      <c r="N40" s="158">
        <v>118.2324</v>
      </c>
      <c r="O40" s="158">
        <v>121.2529</v>
      </c>
      <c r="P40" s="158">
        <v>105.9083</v>
      </c>
      <c r="Q40" s="158">
        <v>109.88200000000001</v>
      </c>
      <c r="R40" s="158">
        <v>131.92160000000001</v>
      </c>
      <c r="S40" s="158">
        <v>138.31370000000001</v>
      </c>
      <c r="T40" s="158">
        <v>152.83960000000002</v>
      </c>
      <c r="U40" s="158">
        <v>147.25320000000002</v>
      </c>
      <c r="V40" s="158">
        <v>153.7911</v>
      </c>
    </row>
    <row r="41" spans="1:22">
      <c r="A41" s="25" t="s">
        <v>282</v>
      </c>
      <c r="B41" s="8"/>
      <c r="C41" s="18"/>
      <c r="D41" s="135"/>
      <c r="E41" s="135"/>
      <c r="F41" s="135"/>
      <c r="G41" s="135"/>
      <c r="H41" s="135"/>
      <c r="I41" s="135"/>
      <c r="J41" s="135"/>
      <c r="K41" s="135"/>
      <c r="L41" s="135"/>
      <c r="M41" s="135"/>
      <c r="N41" s="136"/>
      <c r="O41" s="136"/>
      <c r="P41" s="136"/>
      <c r="Q41" s="136"/>
      <c r="R41" s="136"/>
      <c r="S41" s="136"/>
      <c r="T41" s="136"/>
      <c r="U41" s="136"/>
      <c r="V41" s="136"/>
    </row>
    <row r="42" spans="1:22">
      <c r="A42" s="24"/>
      <c r="B42" s="8" t="s">
        <v>2</v>
      </c>
      <c r="C42" s="18"/>
      <c r="D42" s="135">
        <v>2.6960000000000002</v>
      </c>
      <c r="E42" s="135">
        <v>2.82</v>
      </c>
      <c r="F42" s="135">
        <v>6.1929999999999996</v>
      </c>
      <c r="G42" s="135">
        <v>8.0310000000000006</v>
      </c>
      <c r="H42" s="135">
        <v>6.1539999999999999</v>
      </c>
      <c r="I42" s="135">
        <v>8.8279999999999994</v>
      </c>
      <c r="J42" s="135">
        <v>9.0310000000000006</v>
      </c>
      <c r="K42" s="135">
        <v>10.443</v>
      </c>
      <c r="L42" s="135">
        <v>11.513</v>
      </c>
      <c r="M42" s="135">
        <v>14.141</v>
      </c>
      <c r="N42" s="135">
        <v>12.257999999999999</v>
      </c>
      <c r="O42" s="135">
        <v>13.042</v>
      </c>
      <c r="P42" s="135">
        <v>20.238</v>
      </c>
      <c r="Q42" s="135">
        <v>22.94</v>
      </c>
      <c r="R42" s="135">
        <v>29.04</v>
      </c>
      <c r="S42" s="135">
        <v>52.613</v>
      </c>
      <c r="T42" s="135">
        <v>86.19</v>
      </c>
      <c r="U42" s="135">
        <v>80.709999999999994</v>
      </c>
      <c r="V42" s="135">
        <v>96.789000000000001</v>
      </c>
    </row>
    <row r="43" spans="1:22">
      <c r="A43" s="24"/>
      <c r="B43" s="8" t="s">
        <v>5</v>
      </c>
      <c r="C43" s="18"/>
      <c r="D43" s="135">
        <v>6.1950000000000003</v>
      </c>
      <c r="E43" s="135">
        <v>5.9109999999999996</v>
      </c>
      <c r="F43" s="135">
        <v>7.117</v>
      </c>
      <c r="G43" s="135">
        <v>4.6070000000000002</v>
      </c>
      <c r="H43" s="135">
        <v>7.0819999999999999</v>
      </c>
      <c r="I43" s="135">
        <v>12.884</v>
      </c>
      <c r="J43" s="135">
        <v>15.567</v>
      </c>
      <c r="K43" s="135">
        <v>14.760999999999999</v>
      </c>
      <c r="L43" s="135">
        <v>13.792</v>
      </c>
      <c r="M43" s="135">
        <v>18.972000000000001</v>
      </c>
      <c r="N43" s="135">
        <v>27.148</v>
      </c>
      <c r="O43" s="135">
        <v>29.486000000000001</v>
      </c>
      <c r="P43" s="135">
        <v>40.978000000000002</v>
      </c>
      <c r="Q43" s="135">
        <v>44.298000000000002</v>
      </c>
      <c r="R43" s="135">
        <v>52.845999999999997</v>
      </c>
      <c r="S43" s="135">
        <v>67.656999999999996</v>
      </c>
      <c r="T43" s="135">
        <v>81.867000000000004</v>
      </c>
      <c r="U43" s="135">
        <v>77.777000000000001</v>
      </c>
      <c r="V43" s="135">
        <v>88.826999999999998</v>
      </c>
    </row>
    <row r="44" spans="1:22">
      <c r="A44" s="24"/>
      <c r="B44" s="8" t="s">
        <v>10</v>
      </c>
      <c r="C44" s="18"/>
      <c r="D44" s="135">
        <v>0.434</v>
      </c>
      <c r="E44" s="135">
        <v>0.14799999999999999</v>
      </c>
      <c r="F44" s="135">
        <v>0.105</v>
      </c>
      <c r="G44" s="135">
        <v>0.88700000000000001</v>
      </c>
      <c r="H44" s="135">
        <v>1.484</v>
      </c>
      <c r="I44" s="135">
        <v>3.4460000000000002</v>
      </c>
      <c r="J44" s="135">
        <v>14.236000000000001</v>
      </c>
      <c r="K44" s="135">
        <v>15.542</v>
      </c>
      <c r="L44" s="135">
        <v>22.704999999999998</v>
      </c>
      <c r="M44" s="135">
        <v>20.032</v>
      </c>
      <c r="N44" s="135">
        <v>12.032999999999999</v>
      </c>
      <c r="O44" s="135">
        <v>10.034000000000001</v>
      </c>
      <c r="P44" s="135">
        <v>8.9359999999999999</v>
      </c>
      <c r="Q44" s="135">
        <v>10.657999999999999</v>
      </c>
      <c r="R44" s="135">
        <v>17.344000000000001</v>
      </c>
      <c r="S44" s="135">
        <v>24.905999999999999</v>
      </c>
      <c r="T44" s="135">
        <v>37.003999999999998</v>
      </c>
      <c r="U44" s="135">
        <v>47.131</v>
      </c>
      <c r="V44" s="135">
        <v>66.448999999999998</v>
      </c>
    </row>
    <row r="45" spans="1:22">
      <c r="A45" s="24"/>
      <c r="B45" s="8" t="s">
        <v>9</v>
      </c>
      <c r="C45" s="18"/>
      <c r="D45" s="135">
        <v>0.13900000000000001</v>
      </c>
      <c r="E45" s="135">
        <v>0.114</v>
      </c>
      <c r="F45" s="135">
        <v>1.232</v>
      </c>
      <c r="G45" s="135">
        <v>1.304</v>
      </c>
      <c r="H45" s="135">
        <v>1.57</v>
      </c>
      <c r="I45" s="135">
        <v>1.248</v>
      </c>
      <c r="J45" s="135">
        <v>1.903</v>
      </c>
      <c r="K45" s="135">
        <v>2.1349999999999998</v>
      </c>
      <c r="L45" s="135">
        <v>3.1579999999999999</v>
      </c>
      <c r="M45" s="135">
        <v>4.657</v>
      </c>
      <c r="N45" s="135">
        <v>7.7690000000000001</v>
      </c>
      <c r="O45" s="135">
        <v>12.065</v>
      </c>
      <c r="P45" s="135">
        <v>18.969000000000001</v>
      </c>
      <c r="Q45" s="135">
        <v>17.783999999999999</v>
      </c>
      <c r="R45" s="135">
        <v>18.206</v>
      </c>
      <c r="S45" s="135">
        <v>31.088999999999999</v>
      </c>
      <c r="T45" s="135">
        <v>33.301000000000002</v>
      </c>
      <c r="U45" s="135">
        <v>31.849</v>
      </c>
      <c r="V45" s="135">
        <v>34.814999999999998</v>
      </c>
    </row>
    <row r="46" spans="1:22">
      <c r="A46" s="24"/>
      <c r="B46" s="8" t="s">
        <v>11</v>
      </c>
      <c r="C46" s="18"/>
      <c r="D46" s="135">
        <v>9.8369999999999997</v>
      </c>
      <c r="E46" s="135">
        <v>6.7889999999999997</v>
      </c>
      <c r="F46" s="135">
        <v>5.835</v>
      </c>
      <c r="G46" s="135">
        <v>6.835</v>
      </c>
      <c r="H46" s="135">
        <v>7.8170000000000002</v>
      </c>
      <c r="I46" s="135">
        <v>5.5049999999999999</v>
      </c>
      <c r="J46" s="135">
        <v>5.08</v>
      </c>
      <c r="K46" s="135">
        <v>4.0330000000000004</v>
      </c>
      <c r="L46" s="135">
        <v>4.4450000000000003</v>
      </c>
      <c r="M46" s="135">
        <v>3.6509999999999998</v>
      </c>
      <c r="N46" s="135">
        <v>4.024</v>
      </c>
      <c r="O46" s="135">
        <v>4.6900000000000004</v>
      </c>
      <c r="P46" s="135">
        <v>8.8759999999999994</v>
      </c>
      <c r="Q46" s="135">
        <v>16.146000000000001</v>
      </c>
      <c r="R46" s="135">
        <v>15.218</v>
      </c>
      <c r="S46" s="135">
        <v>10.387</v>
      </c>
      <c r="T46" s="135">
        <v>14.032</v>
      </c>
      <c r="U46" s="135">
        <v>17.684000000000001</v>
      </c>
      <c r="V46" s="135">
        <v>27.751000000000001</v>
      </c>
    </row>
    <row r="47" spans="1:22">
      <c r="A47" s="24"/>
      <c r="B47" s="8" t="s">
        <v>538</v>
      </c>
      <c r="C47" s="18"/>
      <c r="D47" s="135">
        <v>0.39400000000000002</v>
      </c>
      <c r="E47" s="135">
        <v>0.68700000000000006</v>
      </c>
      <c r="F47" s="135">
        <v>1.1459999999999999</v>
      </c>
      <c r="G47" s="135">
        <v>0.91800000000000004</v>
      </c>
      <c r="H47" s="135">
        <v>1.52</v>
      </c>
      <c r="I47" s="135">
        <v>2.282</v>
      </c>
      <c r="J47" s="135">
        <v>3.4340000000000002</v>
      </c>
      <c r="K47" s="135">
        <v>3.4079999999999999</v>
      </c>
      <c r="L47" s="135">
        <v>6.6710000000000003</v>
      </c>
      <c r="M47" s="135">
        <v>8.0020000000000007</v>
      </c>
      <c r="N47" s="135">
        <v>7.3159999999999998</v>
      </c>
      <c r="O47" s="135">
        <v>9.4380000000000006</v>
      </c>
      <c r="P47" s="135">
        <v>13.829000000000001</v>
      </c>
      <c r="Q47" s="135">
        <v>18.888000000000002</v>
      </c>
      <c r="R47" s="135">
        <v>31.398</v>
      </c>
      <c r="S47" s="135">
        <v>38.933999999999997</v>
      </c>
      <c r="T47" s="135">
        <v>37.677</v>
      </c>
      <c r="U47" s="135">
        <v>26.509</v>
      </c>
      <c r="V47" s="135">
        <v>22.876999999999999</v>
      </c>
    </row>
    <row r="48" spans="1:22">
      <c r="A48" s="24"/>
      <c r="B48" s="8" t="s">
        <v>44</v>
      </c>
      <c r="C48" s="18"/>
      <c r="D48" s="135">
        <v>1.7999999999999999E-2</v>
      </c>
      <c r="E48" s="135">
        <v>1.9E-2</v>
      </c>
      <c r="F48" s="135">
        <v>0.02</v>
      </c>
      <c r="G48" s="135">
        <v>0.16800000000000001</v>
      </c>
      <c r="H48" s="135">
        <v>0.221</v>
      </c>
      <c r="I48" s="135">
        <v>0.82299999999999995</v>
      </c>
      <c r="J48" s="135">
        <v>1.607</v>
      </c>
      <c r="K48" s="135">
        <v>2.8719999999999999</v>
      </c>
      <c r="L48" s="135">
        <v>3.4119999999999999</v>
      </c>
      <c r="M48" s="135">
        <v>3.9289999999999998</v>
      </c>
      <c r="N48" s="135">
        <v>6.8680000000000003</v>
      </c>
      <c r="O48" s="135">
        <v>4.5659999999999998</v>
      </c>
      <c r="P48" s="135">
        <v>3.1139999999999999</v>
      </c>
      <c r="Q48" s="135">
        <v>10.157</v>
      </c>
      <c r="R48" s="135">
        <v>10.694000000000001</v>
      </c>
      <c r="S48" s="135">
        <v>15.673</v>
      </c>
      <c r="T48" s="135">
        <v>16.843</v>
      </c>
      <c r="U48" s="135">
        <v>21.477</v>
      </c>
      <c r="V48" s="135">
        <v>21.356999999999999</v>
      </c>
    </row>
    <row r="49" spans="1:22">
      <c r="A49" s="24"/>
      <c r="B49" s="84" t="s">
        <v>12</v>
      </c>
      <c r="C49" s="8"/>
      <c r="D49" s="135">
        <f>D50-D42-D43-D44-D45-D46-D47-D48</f>
        <v>29.799000000000003</v>
      </c>
      <c r="E49" s="135">
        <f t="shared" ref="E49:V49" si="20">E50-E42-E43-E44-E45-E46-E47-E48</f>
        <v>29.363999999999994</v>
      </c>
      <c r="F49" s="135">
        <f t="shared" si="20"/>
        <v>24.216000000000005</v>
      </c>
      <c r="G49" s="135">
        <f t="shared" si="20"/>
        <v>21.551000000000005</v>
      </c>
      <c r="H49" s="135">
        <f t="shared" si="20"/>
        <v>28.382999999999996</v>
      </c>
      <c r="I49" s="135">
        <f t="shared" si="20"/>
        <v>37.336000000000006</v>
      </c>
      <c r="J49" s="135">
        <f t="shared" si="20"/>
        <v>48.225999999999992</v>
      </c>
      <c r="K49" s="135">
        <f t="shared" si="20"/>
        <v>52.849000000000011</v>
      </c>
      <c r="L49" s="135">
        <f t="shared" si="20"/>
        <v>65.039999999999978</v>
      </c>
      <c r="M49" s="135">
        <f t="shared" si="20"/>
        <v>71.381</v>
      </c>
      <c r="N49" s="135">
        <f t="shared" si="20"/>
        <v>62.153999999999989</v>
      </c>
      <c r="O49" s="135">
        <f t="shared" si="20"/>
        <v>61.792999999999992</v>
      </c>
      <c r="P49" s="135">
        <f t="shared" si="20"/>
        <v>68.550999999999988</v>
      </c>
      <c r="Q49" s="135">
        <f t="shared" si="20"/>
        <v>75.994000000000028</v>
      </c>
      <c r="R49" s="135">
        <f t="shared" si="20"/>
        <v>89.227000000000046</v>
      </c>
      <c r="S49" s="135">
        <f t="shared" si="20"/>
        <v>94.308999999999997</v>
      </c>
      <c r="T49" s="135">
        <f t="shared" si="20"/>
        <v>95.271999999999949</v>
      </c>
      <c r="U49" s="135">
        <f t="shared" si="20"/>
        <v>90.682000000000059</v>
      </c>
      <c r="V49" s="135">
        <f t="shared" si="20"/>
        <v>103.34999999999998</v>
      </c>
    </row>
    <row r="50" spans="1:22">
      <c r="A50" s="24"/>
      <c r="B50" s="96" t="s">
        <v>29</v>
      </c>
      <c r="C50" s="96"/>
      <c r="D50" s="157">
        <v>49.512</v>
      </c>
      <c r="E50" s="157">
        <v>45.851999999999997</v>
      </c>
      <c r="F50" s="157">
        <v>45.863999999999997</v>
      </c>
      <c r="G50" s="157">
        <v>44.301000000000002</v>
      </c>
      <c r="H50" s="157">
        <v>54.231000000000002</v>
      </c>
      <c r="I50" s="157">
        <v>72.352000000000004</v>
      </c>
      <c r="J50" s="157">
        <v>99.084000000000003</v>
      </c>
      <c r="K50" s="157">
        <v>106.04300000000001</v>
      </c>
      <c r="L50" s="157">
        <v>130.73599999999999</v>
      </c>
      <c r="M50" s="157">
        <v>144.76499999999999</v>
      </c>
      <c r="N50" s="157">
        <v>139.57</v>
      </c>
      <c r="O50" s="157">
        <v>145.114</v>
      </c>
      <c r="P50" s="157">
        <v>183.49100000000001</v>
      </c>
      <c r="Q50" s="157">
        <v>216.86500000000001</v>
      </c>
      <c r="R50" s="157">
        <v>263.97300000000001</v>
      </c>
      <c r="S50" s="157">
        <v>335.56799999999998</v>
      </c>
      <c r="T50" s="157">
        <v>402.18599999999998</v>
      </c>
      <c r="U50" s="157">
        <v>393.81900000000002</v>
      </c>
      <c r="V50" s="157">
        <v>462.21499999999997</v>
      </c>
    </row>
    <row r="51" spans="1:22">
      <c r="A51" s="24"/>
      <c r="B51" s="91" t="s">
        <v>223</v>
      </c>
      <c r="C51" s="92" t="s">
        <v>215</v>
      </c>
      <c r="D51" s="158">
        <v>21.784700000000001</v>
      </c>
      <c r="E51" s="158">
        <v>22.343700000000002</v>
      </c>
      <c r="F51" s="158">
        <v>25.489599999999999</v>
      </c>
      <c r="G51" s="158">
        <v>22.9161</v>
      </c>
      <c r="H51" s="158">
        <v>23.837499999999999</v>
      </c>
      <c r="I51" s="158">
        <v>24.305299999999999</v>
      </c>
      <c r="J51" s="158">
        <v>29.736499999999999</v>
      </c>
      <c r="K51" s="158">
        <v>33.308800000000005</v>
      </c>
      <c r="L51" s="158">
        <v>38.252600000000001</v>
      </c>
      <c r="M51" s="158">
        <v>36.363999999999997</v>
      </c>
      <c r="N51" s="158">
        <v>36.839100000000002</v>
      </c>
      <c r="O51" s="158">
        <v>40.807699999999997</v>
      </c>
      <c r="P51" s="158">
        <v>46.924900000000001</v>
      </c>
      <c r="Q51" s="158">
        <v>52.335999999999999</v>
      </c>
      <c r="R51" s="158">
        <v>59.706900000000005</v>
      </c>
      <c r="S51" s="158">
        <v>73.171999999999997</v>
      </c>
      <c r="T51" s="158">
        <v>87.776800000000009</v>
      </c>
      <c r="U51" s="158">
        <v>92.027000000000001</v>
      </c>
      <c r="V51" s="158">
        <v>105.41489999999999</v>
      </c>
    </row>
    <row r="52" spans="1:22">
      <c r="A52" s="12" t="s">
        <v>81</v>
      </c>
      <c r="B52" s="8"/>
      <c r="C52" s="18"/>
      <c r="D52" s="135"/>
      <c r="E52" s="135"/>
      <c r="F52" s="135"/>
      <c r="G52" s="135"/>
      <c r="H52" s="135"/>
      <c r="I52" s="135"/>
      <c r="J52" s="135"/>
      <c r="K52" s="135"/>
      <c r="L52" s="135"/>
      <c r="M52" s="135"/>
      <c r="N52" s="136"/>
      <c r="O52" s="136"/>
      <c r="P52" s="136"/>
      <c r="Q52" s="136"/>
      <c r="R52" s="136"/>
      <c r="S52" s="136"/>
      <c r="T52" s="136"/>
      <c r="U52" s="136"/>
      <c r="V52" s="136"/>
    </row>
    <row r="53" spans="1:22">
      <c r="A53" s="26"/>
      <c r="B53" s="8" t="s">
        <v>2</v>
      </c>
      <c r="C53" s="18"/>
      <c r="D53" s="135">
        <v>23.838999999999999</v>
      </c>
      <c r="E53" s="135">
        <v>23.4</v>
      </c>
      <c r="F53" s="135">
        <v>24.007000000000001</v>
      </c>
      <c r="G53" s="135">
        <v>21.672000000000001</v>
      </c>
      <c r="H53" s="135">
        <v>19.216999999999999</v>
      </c>
      <c r="I53" s="135">
        <v>19.093</v>
      </c>
      <c r="J53" s="135">
        <v>19.893000000000001</v>
      </c>
      <c r="K53" s="135">
        <v>21.501000000000001</v>
      </c>
      <c r="L53" s="135">
        <v>23.053999999999998</v>
      </c>
      <c r="M53" s="135">
        <v>31.207000000000001</v>
      </c>
      <c r="N53" s="135">
        <v>25.904</v>
      </c>
      <c r="O53" s="135">
        <v>20.588000000000001</v>
      </c>
      <c r="P53" s="135">
        <v>22.786999999999999</v>
      </c>
      <c r="Q53" s="135">
        <v>49.991999999999997</v>
      </c>
      <c r="R53" s="135">
        <v>55.396999999999998</v>
      </c>
      <c r="S53" s="135">
        <v>43.302</v>
      </c>
      <c r="T53" s="135">
        <v>48.011000000000003</v>
      </c>
      <c r="U53" s="135">
        <v>54.643000000000001</v>
      </c>
      <c r="V53" s="135">
        <v>56.502000000000002</v>
      </c>
    </row>
    <row r="54" spans="1:22">
      <c r="A54" s="1"/>
      <c r="B54" s="8" t="s">
        <v>9</v>
      </c>
      <c r="C54" s="18"/>
      <c r="D54" s="135">
        <v>4.0460000000000003</v>
      </c>
      <c r="E54" s="135">
        <v>7.9269999999999996</v>
      </c>
      <c r="F54" s="135">
        <v>11.157999999999999</v>
      </c>
      <c r="G54" s="135">
        <v>10.349</v>
      </c>
      <c r="H54" s="135">
        <v>7.8220000000000001</v>
      </c>
      <c r="I54" s="135">
        <v>4.2619999999999996</v>
      </c>
      <c r="J54" s="135">
        <v>8.8249999999999993</v>
      </c>
      <c r="K54" s="135">
        <v>8.5570000000000004</v>
      </c>
      <c r="L54" s="135">
        <v>12.012</v>
      </c>
      <c r="M54" s="135">
        <v>18.013000000000002</v>
      </c>
      <c r="N54" s="135">
        <v>15.196</v>
      </c>
      <c r="O54" s="135">
        <v>19.744</v>
      </c>
      <c r="P54" s="135">
        <v>28.538</v>
      </c>
      <c r="Q54" s="135">
        <v>46.884999999999998</v>
      </c>
      <c r="R54" s="135">
        <v>33.558</v>
      </c>
      <c r="S54" s="135">
        <v>33.664999999999999</v>
      </c>
      <c r="T54" s="135">
        <v>32.283000000000001</v>
      </c>
      <c r="U54" s="135">
        <v>33.637</v>
      </c>
      <c r="V54" s="135">
        <v>38.880000000000003</v>
      </c>
    </row>
    <row r="55" spans="1:22">
      <c r="A55" s="1"/>
      <c r="B55" s="8" t="s">
        <v>15</v>
      </c>
      <c r="C55" s="18"/>
      <c r="D55" s="135">
        <v>36.226999999999997</v>
      </c>
      <c r="E55" s="135">
        <v>36.845999999999997</v>
      </c>
      <c r="F55" s="135">
        <v>43.363999999999997</v>
      </c>
      <c r="G55" s="135">
        <v>39.106000000000002</v>
      </c>
      <c r="H55" s="135">
        <v>12.592000000000001</v>
      </c>
      <c r="I55" s="135">
        <v>2.8620000000000001</v>
      </c>
      <c r="J55" s="135">
        <v>3.8559999999999999</v>
      </c>
      <c r="K55" s="135">
        <v>6.5419999999999998</v>
      </c>
      <c r="L55" s="135">
        <v>16.986000000000001</v>
      </c>
      <c r="M55" s="135">
        <v>27.024999999999999</v>
      </c>
      <c r="N55" s="135">
        <v>12.605</v>
      </c>
      <c r="O55" s="135">
        <v>14.643000000000001</v>
      </c>
      <c r="P55" s="135">
        <v>31.245999999999999</v>
      </c>
      <c r="Q55" s="135">
        <v>116.976</v>
      </c>
      <c r="R55" s="135">
        <v>28.134</v>
      </c>
      <c r="S55" s="135">
        <v>21.122</v>
      </c>
      <c r="T55" s="135">
        <v>27.184999999999999</v>
      </c>
      <c r="U55" s="135">
        <v>20.097999999999999</v>
      </c>
      <c r="V55" s="135">
        <v>34.369</v>
      </c>
    </row>
    <row r="56" spans="1:22">
      <c r="A56" s="1"/>
      <c r="B56" s="8" t="s">
        <v>216</v>
      </c>
      <c r="C56" s="18"/>
      <c r="D56" s="135">
        <v>3.093</v>
      </c>
      <c r="E56" s="135">
        <v>3.8839999999999999</v>
      </c>
      <c r="F56" s="135">
        <v>4.4119999999999999</v>
      </c>
      <c r="G56" s="135">
        <v>4.0350000000000001</v>
      </c>
      <c r="H56" s="135">
        <v>6.2750000000000004</v>
      </c>
      <c r="I56" s="135">
        <v>5.4660000000000002</v>
      </c>
      <c r="J56" s="135">
        <v>5.806</v>
      </c>
      <c r="K56" s="135">
        <v>6.7290000000000001</v>
      </c>
      <c r="L56" s="135">
        <v>8.2439999999999998</v>
      </c>
      <c r="M56" s="135">
        <v>7.891</v>
      </c>
      <c r="N56" s="135">
        <v>4.13</v>
      </c>
      <c r="O56" s="135">
        <v>4.9320000000000004</v>
      </c>
      <c r="P56" s="135">
        <v>10.843999999999999</v>
      </c>
      <c r="Q56" s="135">
        <v>14.632999999999999</v>
      </c>
      <c r="R56" s="135">
        <v>7.5460000000000003</v>
      </c>
      <c r="S56" s="135">
        <v>8.0839999999999996</v>
      </c>
      <c r="T56" s="135">
        <v>7.9749999999999996</v>
      </c>
      <c r="U56" s="135">
        <v>8.6750000000000007</v>
      </c>
      <c r="V56" s="135">
        <v>8.0299999999999994</v>
      </c>
    </row>
    <row r="57" spans="1:22">
      <c r="A57" s="1"/>
      <c r="B57" s="8" t="s">
        <v>11</v>
      </c>
      <c r="C57" s="18"/>
      <c r="D57" s="135">
        <v>1.018</v>
      </c>
      <c r="E57" s="135">
        <v>0.88500000000000001</v>
      </c>
      <c r="F57" s="135">
        <v>0.77700000000000002</v>
      </c>
      <c r="G57" s="135">
        <v>0.76700000000000002</v>
      </c>
      <c r="H57" s="135">
        <v>1.5620000000000001</v>
      </c>
      <c r="I57" s="135">
        <v>2.3170000000000002</v>
      </c>
      <c r="J57" s="135">
        <v>1.7869999999999999</v>
      </c>
      <c r="K57" s="135">
        <v>1.012</v>
      </c>
      <c r="L57" s="135">
        <v>6.9000000000000006E-2</v>
      </c>
      <c r="M57" s="135">
        <v>0.43099999999999999</v>
      </c>
      <c r="N57" s="135">
        <v>0.53600000000000003</v>
      </c>
      <c r="O57" s="135">
        <v>0.219</v>
      </c>
      <c r="P57" s="135">
        <v>0.18</v>
      </c>
      <c r="Q57" s="135">
        <v>1.401</v>
      </c>
      <c r="R57" s="135">
        <v>0.86499999999999999</v>
      </c>
      <c r="S57" s="135">
        <v>3.3029999999999999</v>
      </c>
      <c r="T57" s="135">
        <v>3.782</v>
      </c>
      <c r="U57" s="135">
        <v>4.1020000000000003</v>
      </c>
      <c r="V57" s="135">
        <v>3.9</v>
      </c>
    </row>
    <row r="58" spans="1:22">
      <c r="A58" s="1"/>
      <c r="B58" s="84" t="s">
        <v>12</v>
      </c>
      <c r="C58" s="8"/>
      <c r="D58" s="135">
        <f>D59-D57-D56-D55-D54-D53</f>
        <v>4.5820000000000078</v>
      </c>
      <c r="E58" s="135">
        <f t="shared" ref="E58:V58" si="21">E59-E57-E56-E55-E54-E53</f>
        <v>6.5359999999999943</v>
      </c>
      <c r="F58" s="135">
        <f t="shared" si="21"/>
        <v>5.8639999999999866</v>
      </c>
      <c r="G58" s="135">
        <f t="shared" si="21"/>
        <v>6.2500000000000071</v>
      </c>
      <c r="H58" s="135">
        <f t="shared" si="21"/>
        <v>1.7450000000000081</v>
      </c>
      <c r="I58" s="135">
        <f t="shared" si="21"/>
        <v>2.1199999999999939</v>
      </c>
      <c r="J58" s="135">
        <f t="shared" si="21"/>
        <v>0.58000000000000185</v>
      </c>
      <c r="K58" s="135">
        <f t="shared" si="21"/>
        <v>1.0259999999999927</v>
      </c>
      <c r="L58" s="135">
        <f t="shared" si="21"/>
        <v>1.676999999999996</v>
      </c>
      <c r="M58" s="135">
        <f t="shared" si="21"/>
        <v>5.2640000000000029</v>
      </c>
      <c r="N58" s="135">
        <f t="shared" si="21"/>
        <v>5.7840000000000025</v>
      </c>
      <c r="O58" s="135">
        <f t="shared" si="21"/>
        <v>4.6879999999999953</v>
      </c>
      <c r="P58" s="135">
        <f t="shared" si="21"/>
        <v>5.4749999999999979</v>
      </c>
      <c r="Q58" s="135">
        <f t="shared" si="21"/>
        <v>22.116999999999983</v>
      </c>
      <c r="R58" s="135">
        <f t="shared" si="21"/>
        <v>7.0149999999999721</v>
      </c>
      <c r="S58" s="135">
        <f t="shared" si="21"/>
        <v>5.7469999999999999</v>
      </c>
      <c r="T58" s="135">
        <f t="shared" si="21"/>
        <v>4.5279999999999987</v>
      </c>
      <c r="U58" s="135">
        <f t="shared" si="21"/>
        <v>5.5720000000000027</v>
      </c>
      <c r="V58" s="135">
        <f t="shared" si="21"/>
        <v>6.6559999999999775</v>
      </c>
    </row>
    <row r="59" spans="1:22">
      <c r="A59" s="1"/>
      <c r="B59" s="96" t="s">
        <v>29</v>
      </c>
      <c r="C59" s="96"/>
      <c r="D59" s="157">
        <v>72.805000000000007</v>
      </c>
      <c r="E59" s="157">
        <v>79.477999999999994</v>
      </c>
      <c r="F59" s="157">
        <v>89.581999999999994</v>
      </c>
      <c r="G59" s="157">
        <v>82.179000000000002</v>
      </c>
      <c r="H59" s="157">
        <v>49.213000000000001</v>
      </c>
      <c r="I59" s="157">
        <v>36.119999999999997</v>
      </c>
      <c r="J59" s="157">
        <v>40.747</v>
      </c>
      <c r="K59" s="157">
        <v>45.366999999999997</v>
      </c>
      <c r="L59" s="157">
        <v>62.042000000000002</v>
      </c>
      <c r="M59" s="157">
        <v>89.831000000000003</v>
      </c>
      <c r="N59" s="157">
        <v>64.155000000000001</v>
      </c>
      <c r="O59" s="157">
        <v>64.813999999999993</v>
      </c>
      <c r="P59" s="157">
        <v>99.07</v>
      </c>
      <c r="Q59" s="157">
        <v>252.00399999999999</v>
      </c>
      <c r="R59" s="157">
        <v>132.51499999999999</v>
      </c>
      <c r="S59" s="157">
        <v>115.223</v>
      </c>
      <c r="T59" s="157">
        <v>123.764</v>
      </c>
      <c r="U59" s="157">
        <v>126.727</v>
      </c>
      <c r="V59" s="157">
        <v>148.33699999999999</v>
      </c>
    </row>
    <row r="60" spans="1:22">
      <c r="A60" s="1"/>
      <c r="B60" s="91" t="s">
        <v>223</v>
      </c>
      <c r="C60" s="92" t="s">
        <v>215</v>
      </c>
      <c r="D60" s="158">
        <v>70.880600000000001</v>
      </c>
      <c r="E60" s="158">
        <v>81.564499999999995</v>
      </c>
      <c r="F60" s="158">
        <v>91.479900000000001</v>
      </c>
      <c r="G60" s="158">
        <v>88.353499999999997</v>
      </c>
      <c r="H60" s="158">
        <v>49.055099999999996</v>
      </c>
      <c r="I60" s="158">
        <v>30.681999999999999</v>
      </c>
      <c r="J60" s="158">
        <v>32.638799999999996</v>
      </c>
      <c r="K60" s="158">
        <v>34.279699999999998</v>
      </c>
      <c r="L60" s="158">
        <v>45.1952</v>
      </c>
      <c r="M60" s="158">
        <v>49.0578</v>
      </c>
      <c r="N60" s="158">
        <v>36.2986</v>
      </c>
      <c r="O60" s="158">
        <v>35.619699999999995</v>
      </c>
      <c r="P60" s="158">
        <v>49.541800000000002</v>
      </c>
      <c r="Q60" s="158">
        <v>99.983100000000007</v>
      </c>
      <c r="R60" s="158">
        <v>45.7684</v>
      </c>
      <c r="S60" s="158">
        <v>41.6753</v>
      </c>
      <c r="T60" s="158">
        <v>45.8765</v>
      </c>
      <c r="U60" s="158">
        <v>55.018999999999998</v>
      </c>
      <c r="V60" s="158">
        <v>79.016199999999998</v>
      </c>
    </row>
    <row r="61" spans="1:22">
      <c r="A61" s="14"/>
      <c r="B61" s="14"/>
      <c r="C61" s="14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</row>
    <row r="62" spans="1:22">
      <c r="A62" s="8" t="s">
        <v>300</v>
      </c>
      <c r="B62" s="8"/>
      <c r="C62" s="8"/>
      <c r="D62" s="7"/>
      <c r="E62" s="7"/>
      <c r="F62" s="7"/>
      <c r="G62" s="7"/>
      <c r="H62" s="7"/>
      <c r="I62" s="7"/>
      <c r="J62" s="7"/>
      <c r="K62" s="7"/>
      <c r="L62" s="7"/>
      <c r="M62" s="7"/>
    </row>
    <row r="63" spans="1:22">
      <c r="A63" s="8" t="s">
        <v>374</v>
      </c>
      <c r="B63" s="8"/>
      <c r="C63" s="8"/>
      <c r="D63" s="7"/>
      <c r="E63" s="7"/>
      <c r="F63" s="7"/>
      <c r="G63" s="7"/>
      <c r="H63" s="7"/>
      <c r="I63" s="7"/>
      <c r="J63" s="7"/>
      <c r="K63" s="7"/>
      <c r="L63" s="7"/>
      <c r="M63" s="7"/>
    </row>
    <row r="64" spans="1:22">
      <c r="A64" s="82" t="s">
        <v>225</v>
      </c>
      <c r="B64" s="1"/>
      <c r="C64" s="1"/>
    </row>
  </sheetData>
  <sortState ref="B5:U13">
    <sortCondition descending="1" ref="U5:U13"/>
  </sortState>
  <phoneticPr fontId="3" type="noConversion"/>
  <pageMargins left="0.5" right="0.5" top="0.5" bottom="0.5" header="0.5" footer="0.5"/>
  <pageSetup scale="5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19</vt:i4>
      </vt:variant>
    </vt:vector>
  </HeadingPairs>
  <TitlesOfParts>
    <vt:vector size="38" baseType="lpstr">
      <vt:lpstr>FOOD$</vt:lpstr>
      <vt:lpstr>FoodQ</vt:lpstr>
      <vt:lpstr>Animals</vt:lpstr>
      <vt:lpstr>Meats</vt:lpstr>
      <vt:lpstr>Fish</vt:lpstr>
      <vt:lpstr>Vegetables</vt:lpstr>
      <vt:lpstr>Dairy</vt:lpstr>
      <vt:lpstr>Fruit</vt:lpstr>
      <vt:lpstr>Nuts</vt:lpstr>
      <vt:lpstr>CoffeeT</vt:lpstr>
      <vt:lpstr>Grains</vt:lpstr>
      <vt:lpstr>VegOils</vt:lpstr>
      <vt:lpstr>Sweets</vt:lpstr>
      <vt:lpstr>Cocoa</vt:lpstr>
      <vt:lpstr>Other</vt:lpstr>
      <vt:lpstr>Beverages</vt:lpstr>
      <vt:lpstr>Prices</vt:lpstr>
      <vt:lpstr>HScodes</vt:lpstr>
      <vt:lpstr>Sources</vt:lpstr>
      <vt:lpstr>Animals!Print_Area</vt:lpstr>
      <vt:lpstr>Beverages!Print_Area</vt:lpstr>
      <vt:lpstr>Cocoa!Print_Area</vt:lpstr>
      <vt:lpstr>CoffeeT!Print_Area</vt:lpstr>
      <vt:lpstr>Dairy!Print_Area</vt:lpstr>
      <vt:lpstr>Fish!Print_Area</vt:lpstr>
      <vt:lpstr>'FOOD$'!Print_Area</vt:lpstr>
      <vt:lpstr>FoodQ!Print_Area</vt:lpstr>
      <vt:lpstr>Fruit!Print_Area</vt:lpstr>
      <vt:lpstr>Grains!Print_Area</vt:lpstr>
      <vt:lpstr>HScodes!Print_Area</vt:lpstr>
      <vt:lpstr>Meats!Print_Area</vt:lpstr>
      <vt:lpstr>Nuts!Print_Area</vt:lpstr>
      <vt:lpstr>Other!Print_Area</vt:lpstr>
      <vt:lpstr>Prices!Print_Area</vt:lpstr>
      <vt:lpstr>Sources!Print_Area</vt:lpstr>
      <vt:lpstr>Sweets!Print_Area</vt:lpstr>
      <vt:lpstr>Vegetables!Print_Area</vt:lpstr>
      <vt:lpstr>VegOils!Print_Area</vt:lpstr>
    </vt:vector>
  </TitlesOfParts>
  <Company>ERS-USDA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Summary data on annual food imports value and volume by food category and source country 1999-2017</dc:title>
  <dc:subject>Agricultural Economics</dc:subject>
  <dc:creator>Kamron Daugherty</dc:creator>
  <cp:keywords>U.S. trade, imports, food, agricultural trade</cp:keywords>
  <cp:lastModifiedBy>Microsoft Office User</cp:lastModifiedBy>
  <cp:lastPrinted>2013-03-11T21:14:00Z</cp:lastPrinted>
  <dcterms:created xsi:type="dcterms:W3CDTF">2008-12-11T22:09:55Z</dcterms:created>
  <dcterms:modified xsi:type="dcterms:W3CDTF">2018-12-06T05:47:46Z</dcterms:modified>
</cp:coreProperties>
</file>