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6" activeTab="34"/>
  </bookViews>
  <sheets>
    <sheet name="X5" sheetId="38" r:id="rId1"/>
    <sheet name="2X10" sheetId="37" r:id="rId2"/>
    <sheet name="X4" sheetId="36" r:id="rId3"/>
    <sheet name="2X9" sheetId="35" r:id="rId4"/>
    <sheet name="3X10" sheetId="34" r:id="rId5"/>
    <sheet name="2X8" sheetId="33" r:id="rId6"/>
    <sheet name="X3" sheetId="32" r:id="rId7"/>
    <sheet name="2X7" sheetId="31" r:id="rId8"/>
    <sheet name="3X9" sheetId="30" r:id="rId9"/>
    <sheet name="2X6" sheetId="29" r:id="rId10"/>
    <sheet name="3X8" sheetId="28" r:id="rId11"/>
    <sheet name="4X5" sheetId="27" r:id="rId12"/>
    <sheet name="3X7" sheetId="26" r:id="rId13"/>
    <sheet name="2X5" sheetId="25" r:id="rId14"/>
    <sheet name="X2" sheetId="24" r:id="rId15"/>
    <sheet name="2X4" sheetId="23" r:id="rId16"/>
    <sheet name="3X6" sheetId="22" r:id="rId17"/>
    <sheet name="2X3" sheetId="21" r:id="rId18"/>
    <sheet name="3X5" sheetId="20" r:id="rId19"/>
    <sheet name="4X4" sheetId="19" r:id="rId20"/>
    <sheet name="3X4" sheetId="18" r:id="rId21"/>
    <sheet name="2X2" sheetId="17" r:id="rId22"/>
    <sheet name="3X3" sheetId="16" r:id="rId23"/>
    <sheet name="4X3" sheetId="15" r:id="rId24"/>
    <sheet name="3X2" sheetId="14" r:id="rId25"/>
    <sheet name="4X2" sheetId="13" r:id="rId26"/>
    <sheet name="5X" sheetId="12" r:id="rId27"/>
    <sheet name="4X" sheetId="11" r:id="rId28"/>
    <sheet name="3X" sheetId="10" r:id="rId29"/>
    <sheet name="2X" sheetId="9" r:id="rId30"/>
    <sheet name="X1" sheetId="8" r:id="rId31"/>
    <sheet name="MRData" sheetId="6" r:id="rId32"/>
    <sheet name="AllX" sheetId="3" r:id="rId33"/>
    <sheet name="BestSubsets" sheetId="2" r:id="rId34"/>
    <sheet name="Sheet1" sheetId="1" r:id="rId3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" l="1"/>
  <c r="E15" i="2"/>
  <c r="D15" i="2"/>
  <c r="B15" i="2" s="1"/>
  <c r="F25" i="2"/>
  <c r="E25" i="2"/>
  <c r="D25" i="2"/>
  <c r="F14" i="2"/>
  <c r="E14" i="2"/>
  <c r="D14" i="2"/>
  <c r="F24" i="2"/>
  <c r="E24" i="2"/>
  <c r="D24" i="2"/>
  <c r="F35" i="2"/>
  <c r="E35" i="2"/>
  <c r="D35" i="2"/>
  <c r="F23" i="2"/>
  <c r="E23" i="2"/>
  <c r="D23" i="2"/>
  <c r="B23" i="2" s="1"/>
  <c r="F13" i="2"/>
  <c r="E13" i="2"/>
  <c r="D13" i="2"/>
  <c r="B13" i="2" s="1"/>
  <c r="F22" i="2"/>
  <c r="E22" i="2"/>
  <c r="D22" i="2"/>
  <c r="F34" i="2"/>
  <c r="E34" i="2"/>
  <c r="D34" i="2"/>
  <c r="F21" i="2"/>
  <c r="E21" i="2"/>
  <c r="D21" i="2"/>
  <c r="F33" i="2"/>
  <c r="E33" i="2"/>
  <c r="D33" i="2"/>
  <c r="F40" i="2"/>
  <c r="E40" i="2"/>
  <c r="D40" i="2"/>
  <c r="F32" i="2"/>
  <c r="E32" i="2"/>
  <c r="D32" i="2"/>
  <c r="F20" i="2"/>
  <c r="E20" i="2"/>
  <c r="D20" i="2"/>
  <c r="F12" i="2"/>
  <c r="E12" i="2"/>
  <c r="D12" i="2"/>
  <c r="F19" i="2"/>
  <c r="E19" i="2"/>
  <c r="D19" i="2"/>
  <c r="F31" i="2"/>
  <c r="E31" i="2"/>
  <c r="D31" i="2"/>
  <c r="F18" i="2"/>
  <c r="E18" i="2"/>
  <c r="D18" i="2"/>
  <c r="F30" i="2"/>
  <c r="E30" i="2"/>
  <c r="D30" i="2"/>
  <c r="F39" i="2"/>
  <c r="E39" i="2"/>
  <c r="D39" i="2"/>
  <c r="F29" i="2"/>
  <c r="E29" i="2"/>
  <c r="D29" i="2"/>
  <c r="F17" i="2"/>
  <c r="E17" i="2"/>
  <c r="D17" i="2"/>
  <c r="B17" i="2" s="1"/>
  <c r="F28" i="2"/>
  <c r="E28" i="2"/>
  <c r="D28" i="2"/>
  <c r="B28" i="2" s="1"/>
  <c r="F38" i="2"/>
  <c r="E38" i="2"/>
  <c r="D38" i="2"/>
  <c r="F27" i="2"/>
  <c r="E27" i="2"/>
  <c r="D27" i="2"/>
  <c r="F37" i="2"/>
  <c r="E37" i="2"/>
  <c r="D37" i="2"/>
  <c r="F41" i="2"/>
  <c r="E41" i="2"/>
  <c r="D41" i="2"/>
  <c r="F36" i="2"/>
  <c r="E36" i="2"/>
  <c r="D36" i="2"/>
  <c r="F26" i="2"/>
  <c r="E26" i="2"/>
  <c r="D26" i="2"/>
  <c r="F16" i="2"/>
  <c r="E16" i="2"/>
  <c r="D16" i="2"/>
  <c r="F11" i="2"/>
  <c r="E11" i="2"/>
  <c r="D11" i="2"/>
  <c r="B11" i="2" s="1"/>
  <c r="B8" i="2"/>
  <c r="B26" i="2" s="1"/>
  <c r="B6" i="2"/>
  <c r="B4" i="2"/>
  <c r="B5" i="2" s="1"/>
  <c r="B8" i="3"/>
  <c r="L2" i="3" a="1"/>
  <c r="L2" i="3" s="1"/>
  <c r="B22" i="3" s="1"/>
  <c r="A22" i="3"/>
  <c r="A21" i="3"/>
  <c r="A20" i="3"/>
  <c r="A19" i="3"/>
  <c r="A18" i="3"/>
  <c r="G16" i="3"/>
  <c r="I16" i="3" s="1"/>
  <c r="F16" i="3"/>
  <c r="H16" i="3" s="1"/>
  <c r="B38" i="2" l="1"/>
  <c r="B20" i="2"/>
  <c r="B16" i="2"/>
  <c r="B27" i="2"/>
  <c r="B30" i="2"/>
  <c r="B12" i="2"/>
  <c r="B33" i="2"/>
  <c r="B35" i="2"/>
  <c r="B39" i="2"/>
  <c r="B40" i="2"/>
  <c r="B22" i="2"/>
  <c r="B25" i="2"/>
  <c r="B37" i="2"/>
  <c r="B19" i="2"/>
  <c r="B41" i="2"/>
  <c r="B29" i="2"/>
  <c r="B31" i="2"/>
  <c r="B32" i="2"/>
  <c r="B34" i="2"/>
  <c r="B14" i="2"/>
  <c r="B36" i="2"/>
  <c r="B18" i="2"/>
  <c r="B21" i="2"/>
  <c r="B24" i="2"/>
  <c r="O6" i="3"/>
  <c r="M5" i="3"/>
  <c r="B13" i="3" s="1"/>
  <c r="L9" i="3" s="1"/>
  <c r="Q3" i="3"/>
  <c r="C17" i="3" s="1"/>
  <c r="O2" i="3"/>
  <c r="B19" i="3" s="1"/>
  <c r="N6" i="3"/>
  <c r="P5" i="3"/>
  <c r="L5" i="3"/>
  <c r="E12" i="3" s="1"/>
  <c r="N4" i="3"/>
  <c r="P3" i="3"/>
  <c r="C18" i="3" s="1"/>
  <c r="L3" i="3"/>
  <c r="C22" i="3" s="1"/>
  <c r="D22" i="3" s="1"/>
  <c r="E22" i="3" s="1"/>
  <c r="N2" i="3"/>
  <c r="B20" i="3" s="1"/>
  <c r="Q5" i="3"/>
  <c r="M3" i="3"/>
  <c r="C21" i="3" s="1"/>
  <c r="Q6" i="3"/>
  <c r="M6" i="3"/>
  <c r="C13" i="3" s="1"/>
  <c r="D13" i="3" s="1"/>
  <c r="O5" i="3"/>
  <c r="Q4" i="3"/>
  <c r="M4" i="3"/>
  <c r="B7" i="3" s="1"/>
  <c r="O3" i="3"/>
  <c r="C19" i="3" s="1"/>
  <c r="Q2" i="3"/>
  <c r="B17" i="3" s="1"/>
  <c r="M2" i="3"/>
  <c r="B21" i="3" s="1"/>
  <c r="O4" i="3"/>
  <c r="P6" i="3"/>
  <c r="L6" i="3"/>
  <c r="C12" i="3" s="1"/>
  <c r="N5" i="3"/>
  <c r="P4" i="3"/>
  <c r="L4" i="3"/>
  <c r="B5" i="3" s="1"/>
  <c r="N3" i="3"/>
  <c r="C20" i="3" s="1"/>
  <c r="P2" i="3"/>
  <c r="B18" i="3" s="1"/>
  <c r="B14" i="3"/>
  <c r="B12" i="3" s="1"/>
  <c r="F12" i="3" s="1"/>
  <c r="D18" i="3" l="1"/>
  <c r="E18" i="3" s="1"/>
  <c r="D21" i="3"/>
  <c r="E21" i="3" s="1"/>
  <c r="L11" i="3"/>
  <c r="F18" i="3" s="1"/>
  <c r="H18" i="3" s="1"/>
  <c r="C14" i="3"/>
  <c r="D17" i="3"/>
  <c r="E17" i="3" s="1"/>
  <c r="D19" i="3"/>
  <c r="E19" i="3" s="1"/>
  <c r="D20" i="3"/>
  <c r="E20" i="3" s="1"/>
  <c r="L10" i="3"/>
  <c r="L13" i="3"/>
  <c r="G20" i="3" s="1"/>
  <c r="I20" i="3" s="1"/>
  <c r="L14" i="3"/>
  <c r="F21" i="3" s="1"/>
  <c r="H21" i="3" s="1"/>
  <c r="L12" i="3"/>
  <c r="F19" i="3" s="1"/>
  <c r="H19" i="3" s="1"/>
  <c r="L15" i="3"/>
  <c r="D12" i="3"/>
  <c r="B4" i="3" l="1"/>
  <c r="B6" i="3"/>
  <c r="F20" i="3"/>
  <c r="H20" i="3" s="1"/>
  <c r="G19" i="3"/>
  <c r="I19" i="3" s="1"/>
  <c r="G21" i="3"/>
  <c r="I21" i="3" s="1"/>
  <c r="G18" i="3"/>
  <c r="I18" i="3" s="1"/>
  <c r="F22" i="3"/>
  <c r="H22" i="3" s="1"/>
  <c r="G22" i="3"/>
  <c r="I22" i="3" s="1"/>
  <c r="G17" i="3"/>
  <c r="I17" i="3" s="1"/>
  <c r="F17" i="3"/>
  <c r="H17" i="3" s="1"/>
</calcChain>
</file>

<file path=xl/sharedStrings.xml><?xml version="1.0" encoding="utf-8"?>
<sst xmlns="http://schemas.openxmlformats.org/spreadsheetml/2006/main" count="1451" uniqueCount="118">
  <si>
    <t>PREC</t>
  </si>
  <si>
    <t>JANT</t>
  </si>
  <si>
    <t>JULT</t>
  </si>
  <si>
    <t>POPN</t>
  </si>
  <si>
    <t>EDUC</t>
  </si>
  <si>
    <t>HOUS</t>
  </si>
  <si>
    <t>DENS</t>
  </si>
  <si>
    <t>NONW</t>
  </si>
  <si>
    <t>WWDRK</t>
  </si>
  <si>
    <t>HC</t>
  </si>
  <si>
    <t>SO@</t>
  </si>
  <si>
    <t>HUMID</t>
  </si>
  <si>
    <t>MORT</t>
  </si>
  <si>
    <t>Intermediate Calculations</t>
  </si>
  <si>
    <r>
      <t>R</t>
    </r>
    <r>
      <rPr>
        <sz val="11"/>
        <rFont val="Calibri"/>
        <family val="2"/>
      </rPr>
      <t>2T</t>
    </r>
  </si>
  <si>
    <r>
      <t xml:space="preserve">1 - </t>
    </r>
    <r>
      <rPr>
        <i/>
        <sz val="11"/>
        <rFont val="Calibri"/>
        <family val="2"/>
      </rPr>
      <t>R</t>
    </r>
    <r>
      <rPr>
        <sz val="11"/>
        <rFont val="Calibri"/>
        <family val="2"/>
      </rPr>
      <t>2T</t>
    </r>
  </si>
  <si>
    <t>n</t>
  </si>
  <si>
    <t>T</t>
  </si>
  <si>
    <t>n - T</t>
  </si>
  <si>
    <t>Model</t>
  </si>
  <si>
    <t>Cp</t>
  </si>
  <si>
    <t>k+1</t>
  </si>
  <si>
    <t>R Square</t>
  </si>
  <si>
    <t>Adj. R Square</t>
  </si>
  <si>
    <t>Std. Error</t>
  </si>
  <si>
    <t>X1</t>
  </si>
  <si>
    <t>Calculations</t>
  </si>
  <si>
    <r>
      <rPr>
        <i/>
        <sz val="11"/>
        <rFont val="Calibri"/>
        <family val="2"/>
      </rPr>
      <t>b2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b1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b0 </t>
    </r>
    <r>
      <rPr>
        <sz val="11"/>
        <rFont val="Calibri"/>
        <family val="2"/>
      </rPr>
      <t>intercepts</t>
    </r>
  </si>
  <si>
    <t>Regression Statistics</t>
  </si>
  <si>
    <r>
      <t xml:space="preserve">b2, b1, b0 </t>
    </r>
    <r>
      <rPr>
        <sz val="11"/>
        <rFont val="Calibri"/>
        <family val="2"/>
      </rPr>
      <t>Standard Error</t>
    </r>
  </si>
  <si>
    <t>Multiple R</t>
  </si>
  <si>
    <t>R Square, Standard Error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</si>
  <si>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</si>
  <si>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</si>
  <si>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</si>
  <si>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</si>
  <si>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</si>
  <si>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</si>
  <si>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</si>
  <si>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</si>
  <si>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</si>
  <si>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</si>
  <si>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</si>
  <si>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</si>
  <si>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</si>
  <si>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</si>
  <si>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</si>
  <si>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</si>
  <si>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r>
      <t xml:space="preserve">Half Width </t>
    </r>
    <r>
      <rPr>
        <i/>
        <sz val="11"/>
        <rFont val="Calibri"/>
        <family val="2"/>
      </rPr>
      <t>b2</t>
    </r>
  </si>
  <si>
    <t>Residual</t>
  </si>
  <si>
    <t>Total</t>
  </si>
  <si>
    <t>Coefficients</t>
  </si>
  <si>
    <t>t Stat</t>
  </si>
  <si>
    <t>P-value</t>
  </si>
  <si>
    <t>Intercept</t>
  </si>
  <si>
    <t>b1, b0 Coefficients</t>
  </si>
  <si>
    <t>b1, b0 Standard Error</t>
  </si>
  <si>
    <t>Best Subsets Analysis</t>
  </si>
  <si>
    <r>
      <t xml:space="preserve">Half Width </t>
    </r>
    <r>
      <rPr>
        <i/>
        <sz val="11"/>
        <rFont val="Calibri"/>
        <family val="2"/>
      </rPr>
      <t>b3</t>
    </r>
    <r>
      <rPr>
        <sz val="11"/>
        <color theme="1"/>
        <rFont val="Calibri"/>
        <family val="2"/>
        <scheme val="minor"/>
      </rPr>
      <t/>
    </r>
  </si>
  <si>
    <t>b5 through b0 intercepts</t>
  </si>
  <si>
    <t>b5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</si>
  <si>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</si>
  <si>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b5</t>
    </r>
    <r>
      <rPr>
        <sz val="11"/>
        <color theme="1"/>
        <rFont val="Calibri"/>
        <family val="2"/>
        <scheme val="minor"/>
      </rPr>
      <t/>
    </r>
  </si>
  <si>
    <t>NONW (X1)</t>
  </si>
  <si>
    <t>Lower 95%</t>
  </si>
  <si>
    <t>Upper 95%</t>
  </si>
  <si>
    <t>Note:</t>
  </si>
  <si>
    <t>This worksheet does not recalculate.</t>
  </si>
  <si>
    <t>If regression data changes, rerun procedure</t>
  </si>
  <si>
    <t>to create an updated version of this worksheet.</t>
  </si>
  <si>
    <t>X1 X2</t>
  </si>
  <si>
    <t>X1X2</t>
  </si>
  <si>
    <t>b3 through b0 intercepts</t>
  </si>
  <si>
    <t>b3 through b0 Standard Error</t>
  </si>
  <si>
    <t>X1X2X3</t>
  </si>
  <si>
    <t>b4 through b0 intercepts</t>
  </si>
  <si>
    <t>b4 through b0 Standard Error</t>
  </si>
  <si>
    <t>X1X2X3X4</t>
  </si>
  <si>
    <t>X1X2X3X4X5</t>
  </si>
  <si>
    <t>X1X2X3X5</t>
  </si>
  <si>
    <t>X1X2X4</t>
  </si>
  <si>
    <t>X1X2X4X5</t>
  </si>
  <si>
    <t>X1X2X5</t>
  </si>
  <si>
    <t>X1 X3</t>
  </si>
  <si>
    <t>X1X3</t>
  </si>
  <si>
    <t>X1X3X4</t>
  </si>
  <si>
    <t>X1X3X4X5</t>
  </si>
  <si>
    <t>X1X3X5</t>
  </si>
  <si>
    <t>X1 X4</t>
  </si>
  <si>
    <t>X1X4</t>
  </si>
  <si>
    <t>X1X4X5</t>
  </si>
  <si>
    <t>X1 X5</t>
  </si>
  <si>
    <t>X1X5</t>
  </si>
  <si>
    <t>WWDRK (X2)</t>
  </si>
  <si>
    <t>X2</t>
  </si>
  <si>
    <t>X2 X3</t>
  </si>
  <si>
    <t>X2X3</t>
  </si>
  <si>
    <t>X2X3X4</t>
  </si>
  <si>
    <t>X2X3X4X5</t>
  </si>
  <si>
    <t>X2X3X5</t>
  </si>
  <si>
    <t>X2 X4</t>
  </si>
  <si>
    <t>X2X4</t>
  </si>
  <si>
    <t>X2X4X5</t>
  </si>
  <si>
    <t>X2 X5</t>
  </si>
  <si>
    <t>X2X5</t>
  </si>
  <si>
    <t>HC (X3)</t>
  </si>
  <si>
    <t>X3</t>
  </si>
  <si>
    <t>X3 X4</t>
  </si>
  <si>
    <t>X3X4</t>
  </si>
  <si>
    <t>X3X4X5</t>
  </si>
  <si>
    <t>X3 X5</t>
  </si>
  <si>
    <t>X3X5</t>
  </si>
  <si>
    <t>SO@ (X4)</t>
  </si>
  <si>
    <t>X4</t>
  </si>
  <si>
    <t>X4 X5</t>
  </si>
  <si>
    <t>X4X5</t>
  </si>
  <si>
    <t>HUMID (X5)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</si>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</sst>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74">
    <xf numFmtId="0" fontId="0" fillId="0" borderId="0" xfId="0"/>
    <xf numFmtId="0" fontId="2" fillId="0" borderId="0" xfId="1"/>
    <xf numFmtId="0" fontId="4" fillId="0" borderId="0" xfId="2" applyFont="1"/>
    <xf numFmtId="0" fontId="4" fillId="0" borderId="0" xfId="2" applyFont="1" applyAlignment="1">
      <alignment horizontal="center"/>
    </xf>
    <xf numFmtId="0" fontId="5" fillId="0" borderId="0" xfId="2" applyFont="1"/>
    <xf numFmtId="0" fontId="5" fillId="0" borderId="1" xfId="2" applyFont="1" applyBorder="1" applyAlignment="1">
      <alignment horizontal="center"/>
    </xf>
    <xf numFmtId="0" fontId="6" fillId="0" borderId="1" xfId="2" applyFont="1" applyBorder="1"/>
    <xf numFmtId="0" fontId="5" fillId="0" borderId="1" xfId="2" applyFont="1" applyBorder="1"/>
    <xf numFmtId="0" fontId="5" fillId="0" borderId="0" xfId="2" applyFont="1" applyFill="1" applyBorder="1" applyAlignment="1"/>
    <xf numFmtId="0" fontId="5" fillId="0" borderId="0" xfId="2" applyFont="1" applyAlignment="1">
      <alignment horizontal="center"/>
    </xf>
    <xf numFmtId="0" fontId="4" fillId="0" borderId="2" xfId="2" applyFont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4" fillId="0" borderId="0" xfId="2" applyFont="1" applyAlignment="1">
      <alignment horizontal="right"/>
    </xf>
    <xf numFmtId="164" fontId="5" fillId="0" borderId="0" xfId="2" applyNumberFormat="1" applyFont="1" applyFill="1" applyBorder="1" applyAlignment="1"/>
    <xf numFmtId="164" fontId="5" fillId="0" borderId="0" xfId="2" applyNumberFormat="1" applyFont="1"/>
    <xf numFmtId="0" fontId="6" fillId="0" borderId="3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64" fontId="5" fillId="0" borderId="0" xfId="2" applyNumberFormat="1" applyFont="1" applyFill="1" applyBorder="1"/>
    <xf numFmtId="0" fontId="7" fillId="0" borderId="4" xfId="2" applyFont="1" applyFill="1" applyBorder="1" applyAlignment="1">
      <alignment horizontal="centerContinuous"/>
    </xf>
    <xf numFmtId="0" fontId="6" fillId="0" borderId="4" xfId="2" applyFont="1" applyFill="1" applyBorder="1" applyAlignment="1">
      <alignment horizontal="centerContinuous"/>
    </xf>
    <xf numFmtId="0" fontId="6" fillId="0" borderId="0" xfId="2" applyFont="1"/>
    <xf numFmtId="0" fontId="5" fillId="0" borderId="0" xfId="2" applyNumberFormat="1" applyFont="1" applyFill="1" applyBorder="1"/>
    <xf numFmtId="0" fontId="5" fillId="0" borderId="0" xfId="2" applyFont="1" applyFill="1"/>
    <xf numFmtId="164" fontId="5" fillId="0" borderId="0" xfId="2" applyNumberFormat="1" applyFont="1" applyFill="1"/>
    <xf numFmtId="0" fontId="5" fillId="0" borderId="5" xfId="2" applyFont="1" applyFill="1" applyBorder="1" applyAlignment="1"/>
    <xf numFmtId="9" fontId="5" fillId="0" borderId="0" xfId="3" applyFont="1" applyFill="1"/>
    <xf numFmtId="0" fontId="6" fillId="0" borderId="0" xfId="2" applyFont="1" applyFill="1"/>
    <xf numFmtId="0" fontId="6" fillId="0" borderId="4" xfId="2" applyFont="1" applyFill="1" applyBorder="1" applyAlignment="1">
      <alignment horizontal="center"/>
    </xf>
    <xf numFmtId="164" fontId="5" fillId="0" borderId="5" xfId="2" applyNumberFormat="1" applyFont="1" applyFill="1" applyBorder="1" applyAlignment="1"/>
    <xf numFmtId="0" fontId="4" fillId="0" borderId="0" xfId="4" applyFont="1"/>
    <xf numFmtId="0" fontId="6" fillId="0" borderId="3" xfId="4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6" fillId="0" borderId="0" xfId="4" applyFont="1" applyFill="1"/>
    <xf numFmtId="0" fontId="5" fillId="0" borderId="0" xfId="4" applyFont="1" applyFill="1"/>
    <xf numFmtId="0" fontId="5" fillId="0" borderId="0" xfId="4" applyFont="1"/>
    <xf numFmtId="164" fontId="5" fillId="0" borderId="6" xfId="4" applyNumberFormat="1" applyFont="1" applyFill="1" applyBorder="1"/>
    <xf numFmtId="164" fontId="5" fillId="0" borderId="7" xfId="4" applyNumberFormat="1" applyFont="1" applyFill="1" applyBorder="1"/>
    <xf numFmtId="0" fontId="4" fillId="0" borderId="0" xfId="4" applyFont="1" applyFill="1"/>
    <xf numFmtId="0" fontId="6" fillId="0" borderId="4" xfId="4" applyFont="1" applyFill="1" applyBorder="1" applyAlignment="1">
      <alignment horizontal="centerContinuous"/>
    </xf>
    <xf numFmtId="164" fontId="5" fillId="0" borderId="8" xfId="4" applyNumberFormat="1" applyFont="1" applyFill="1" applyBorder="1"/>
    <xf numFmtId="164" fontId="5" fillId="0" borderId="9" xfId="4" applyNumberFormat="1" applyFont="1" applyFill="1" applyBorder="1"/>
    <xf numFmtId="0" fontId="5" fillId="0" borderId="0" xfId="4" applyFont="1" applyFill="1" applyBorder="1" applyAlignment="1"/>
    <xf numFmtId="164" fontId="5" fillId="0" borderId="0" xfId="4" applyNumberFormat="1" applyFont="1" applyFill="1" applyBorder="1" applyAlignment="1"/>
    <xf numFmtId="165" fontId="4" fillId="0" borderId="0" xfId="4" applyNumberFormat="1" applyFont="1"/>
    <xf numFmtId="164" fontId="5" fillId="0" borderId="10" xfId="4" applyNumberFormat="1" applyFont="1" applyFill="1" applyBorder="1"/>
    <xf numFmtId="164" fontId="5" fillId="0" borderId="11" xfId="4" applyNumberFormat="1" applyFont="1" applyFill="1" applyBorder="1"/>
    <xf numFmtId="0" fontId="5" fillId="0" borderId="5" xfId="4" applyFont="1" applyFill="1" applyBorder="1" applyAlignment="1"/>
    <xf numFmtId="9" fontId="5" fillId="0" borderId="0" xfId="2" applyNumberFormat="1" applyFont="1" applyFill="1"/>
    <xf numFmtId="0" fontId="6" fillId="0" borderId="4" xfId="4" applyFont="1" applyFill="1" applyBorder="1" applyAlignment="1">
      <alignment horizontal="center"/>
    </xf>
    <xf numFmtId="1" fontId="5" fillId="0" borderId="5" xfId="4" applyNumberFormat="1" applyFont="1" applyFill="1" applyBorder="1" applyAlignment="1"/>
    <xf numFmtId="164" fontId="5" fillId="0" borderId="5" xfId="4" applyNumberFormat="1" applyFont="1" applyFill="1" applyBorder="1" applyAlignment="1"/>
    <xf numFmtId="0" fontId="7" fillId="0" borderId="0" xfId="4" applyFont="1" applyFill="1" applyBorder="1" applyAlignment="1">
      <alignment horizontal="center"/>
    </xf>
    <xf numFmtId="166" fontId="5" fillId="0" borderId="0" xfId="2" applyNumberFormat="1" applyFont="1" applyFill="1" applyBorder="1" applyAlignment="1"/>
    <xf numFmtId="166" fontId="4" fillId="0" borderId="0" xfId="4" applyNumberFormat="1" applyFont="1" applyFill="1" applyBorder="1" applyAlignment="1"/>
    <xf numFmtId="2" fontId="5" fillId="0" borderId="5" xfId="2" applyNumberFormat="1" applyFont="1" applyFill="1" applyBorder="1" applyAlignment="1"/>
    <xf numFmtId="166" fontId="5" fillId="0" borderId="5" xfId="2" applyNumberFormat="1" applyFont="1" applyFill="1" applyBorder="1" applyAlignment="1"/>
    <xf numFmtId="164" fontId="5" fillId="0" borderId="0" xfId="4" applyNumberFormat="1" applyFont="1"/>
    <xf numFmtId="0" fontId="5" fillId="0" borderId="0" xfId="2" applyFont="1" applyBorder="1"/>
    <xf numFmtId="164" fontId="5" fillId="0" borderId="8" xfId="2" applyNumberFormat="1" applyFont="1" applyFill="1" applyBorder="1"/>
    <xf numFmtId="164" fontId="5" fillId="0" borderId="6" xfId="2" applyNumberFormat="1" applyFont="1" applyFill="1" applyBorder="1"/>
    <xf numFmtId="164" fontId="5" fillId="0" borderId="12" xfId="2" applyNumberFormat="1" applyFont="1" applyFill="1" applyBorder="1"/>
    <xf numFmtId="0" fontId="5" fillId="0" borderId="12" xfId="2" applyFont="1" applyBorder="1"/>
    <xf numFmtId="0" fontId="5" fillId="0" borderId="10" xfId="2" applyNumberFormat="1" applyFont="1" applyFill="1" applyBorder="1"/>
    <xf numFmtId="0" fontId="5" fillId="0" borderId="5" xfId="2" applyNumberFormat="1" applyFont="1" applyFill="1" applyBorder="1"/>
    <xf numFmtId="164" fontId="5" fillId="0" borderId="5" xfId="2" applyNumberFormat="1" applyFont="1" applyFill="1" applyBorder="1"/>
    <xf numFmtId="0" fontId="5" fillId="0" borderId="5" xfId="2" applyFont="1" applyBorder="1"/>
    <xf numFmtId="0" fontId="5" fillId="0" borderId="7" xfId="2" applyFont="1" applyBorder="1"/>
    <xf numFmtId="0" fontId="5" fillId="0" borderId="9" xfId="2" applyFont="1" applyBorder="1"/>
    <xf numFmtId="0" fontId="5" fillId="0" borderId="11" xfId="2" applyFont="1" applyBorder="1"/>
    <xf numFmtId="164" fontId="5" fillId="0" borderId="7" xfId="2" applyNumberFormat="1" applyFont="1" applyFill="1" applyBorder="1"/>
    <xf numFmtId="164" fontId="5" fillId="0" borderId="9" xfId="2" applyNumberFormat="1" applyFont="1" applyFill="1" applyBorder="1"/>
    <xf numFmtId="164" fontId="5" fillId="0" borderId="11" xfId="2" applyNumberFormat="1" applyFont="1" applyFill="1" applyBorder="1"/>
    <xf numFmtId="164" fontId="4" fillId="0" borderId="0" xfId="2" applyNumberFormat="1" applyFont="1"/>
  </cellXfs>
  <cellStyles count="5">
    <cellStyle name="Hyperlink" xfId="1" builtinId="8"/>
    <cellStyle name="Normal" xfId="0" builtinId="0"/>
    <cellStyle name="Normal 2" xfId="2"/>
    <cellStyle name="Normal_ToolPakFree Simple Linear Regression" xfId="4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38"/>
  <sheetViews>
    <sheetView workbookViewId="0"/>
  </sheetViews>
  <sheetFormatPr defaultRowHeight="15" x14ac:dyDescent="0.25"/>
  <cols>
    <col min="1" max="1" width="18.85546875" style="35" bestFit="1" customWidth="1"/>
    <col min="2" max="2" width="11.85546875" style="35" customWidth="1"/>
    <col min="3" max="3" width="14.85546875" style="35" bestFit="1" customWidth="1"/>
    <col min="4" max="4" width="9.5703125" style="35" customWidth="1"/>
    <col min="5" max="5" width="8.5703125" style="35" customWidth="1"/>
    <col min="6" max="6" width="14.42578125" style="35" bestFit="1" customWidth="1"/>
    <col min="7" max="7" width="11" style="35" customWidth="1"/>
    <col min="8" max="8" width="12.7109375" style="35" bestFit="1" customWidth="1"/>
    <col min="9" max="9" width="12.5703125" style="35" bestFit="1" customWidth="1"/>
    <col min="10" max="10" width="2.85546875" style="35" customWidth="1"/>
    <col min="11" max="11" width="25.42578125" style="35" customWidth="1"/>
    <col min="12" max="12" width="12.5703125" style="35" customWidth="1"/>
    <col min="13" max="14" width="9.140625" style="35"/>
    <col min="15" max="15" width="22.7109375" style="35" customWidth="1"/>
    <col min="16" max="16384" width="9.140625" style="35"/>
  </cols>
  <sheetData>
    <row r="1" spans="1:16" ht="15" customHeight="1" thickBot="1" x14ac:dyDescent="0.3">
      <c r="A1" s="30" t="s">
        <v>57</v>
      </c>
      <c r="B1" s="30"/>
      <c r="C1" s="30"/>
      <c r="D1" s="30"/>
      <c r="E1" s="30"/>
      <c r="F1" s="30"/>
      <c r="G1" s="30"/>
      <c r="H1" s="30"/>
      <c r="I1" s="30"/>
      <c r="J1" s="30"/>
      <c r="K1" s="31" t="s">
        <v>26</v>
      </c>
      <c r="L1" s="32"/>
      <c r="M1" s="32"/>
      <c r="N1" s="33"/>
      <c r="O1" s="34"/>
    </row>
    <row r="2" spans="1:16" ht="15" customHeight="1" thickBot="1" x14ac:dyDescent="0.3">
      <c r="A2" s="30" t="s">
        <v>116</v>
      </c>
      <c r="B2" s="30"/>
      <c r="C2" s="30"/>
      <c r="D2" s="30"/>
      <c r="E2" s="30"/>
      <c r="F2" s="30"/>
      <c r="G2" s="30"/>
      <c r="H2" s="30"/>
      <c r="I2" s="30"/>
      <c r="J2" s="30"/>
      <c r="K2" s="21" t="s">
        <v>55</v>
      </c>
      <c r="L2" s="36">
        <v>-1.0251344043887154</v>
      </c>
      <c r="M2" s="37">
        <v>999.47451731974945</v>
      </c>
      <c r="N2" s="38"/>
      <c r="O2" s="34"/>
      <c r="P2" s="34"/>
    </row>
    <row r="3" spans="1:16" ht="15" customHeight="1" x14ac:dyDescent="0.25">
      <c r="A3" s="39" t="s">
        <v>28</v>
      </c>
      <c r="B3" s="39"/>
      <c r="C3" s="30"/>
      <c r="D3" s="30" t="s">
        <v>66</v>
      </c>
      <c r="E3" s="30"/>
      <c r="F3" s="30"/>
      <c r="G3" s="30"/>
      <c r="H3" s="30"/>
      <c r="I3" s="30"/>
      <c r="J3" s="30"/>
      <c r="K3" s="21" t="s">
        <v>56</v>
      </c>
      <c r="L3" s="40">
        <v>1.5151104651379836</v>
      </c>
      <c r="M3" s="41">
        <v>87.743080605843801</v>
      </c>
      <c r="N3" s="38"/>
      <c r="O3" s="34"/>
      <c r="P3" s="34"/>
    </row>
    <row r="4" spans="1:16" ht="15" customHeight="1" x14ac:dyDescent="0.25">
      <c r="A4" s="42" t="s">
        <v>30</v>
      </c>
      <c r="B4" s="43">
        <v>8.8494297982346384E-2</v>
      </c>
      <c r="C4" s="30"/>
      <c r="D4" s="30" t="s">
        <v>67</v>
      </c>
      <c r="E4" s="30"/>
      <c r="F4" s="44"/>
      <c r="G4" s="30"/>
      <c r="H4" s="30"/>
      <c r="I4" s="30"/>
      <c r="J4" s="30"/>
      <c r="K4" s="4" t="s">
        <v>31</v>
      </c>
      <c r="L4" s="40">
        <v>7.8312407753883158E-3</v>
      </c>
      <c r="M4" s="41">
        <v>62.494097905046289</v>
      </c>
      <c r="N4" s="38"/>
      <c r="O4" s="33"/>
      <c r="P4" s="34"/>
    </row>
    <row r="5" spans="1:16" ht="15" customHeight="1" x14ac:dyDescent="0.25">
      <c r="A5" s="42" t="s">
        <v>22</v>
      </c>
      <c r="B5" s="43">
        <v>7.8312407753883158E-3</v>
      </c>
      <c r="C5" s="30"/>
      <c r="D5" s="30" t="s">
        <v>68</v>
      </c>
      <c r="E5" s="30"/>
      <c r="F5" s="44"/>
      <c r="G5" s="30"/>
      <c r="H5" s="30"/>
      <c r="I5" s="30"/>
      <c r="J5" s="30"/>
      <c r="K5" s="21" t="s">
        <v>32</v>
      </c>
      <c r="L5" s="40">
        <v>0.45779708416488823</v>
      </c>
      <c r="M5" s="41">
        <v>58</v>
      </c>
      <c r="N5" s="38"/>
      <c r="O5" s="34"/>
      <c r="P5" s="34"/>
    </row>
    <row r="6" spans="1:16" ht="15" customHeight="1" thickBot="1" x14ac:dyDescent="0.3">
      <c r="A6" s="42" t="s">
        <v>33</v>
      </c>
      <c r="B6" s="43">
        <v>-9.275117142277356E-3</v>
      </c>
      <c r="C6" s="30"/>
      <c r="D6" s="30" t="s">
        <v>69</v>
      </c>
      <c r="E6" s="30"/>
      <c r="F6" s="30"/>
      <c r="G6" s="30"/>
      <c r="H6" s="30"/>
      <c r="I6" s="30"/>
      <c r="J6" s="30"/>
      <c r="K6" s="4" t="s">
        <v>34</v>
      </c>
      <c r="L6" s="45">
        <v>1787.9321307337959</v>
      </c>
      <c r="M6" s="46">
        <v>226519.71183199962</v>
      </c>
      <c r="N6" s="38"/>
      <c r="O6" s="34"/>
      <c r="P6" s="34"/>
    </row>
    <row r="7" spans="1:16" ht="15" customHeight="1" x14ac:dyDescent="0.25">
      <c r="A7" s="42" t="s">
        <v>35</v>
      </c>
      <c r="B7" s="43">
        <v>62.494097905046289</v>
      </c>
      <c r="C7" s="30"/>
      <c r="D7" s="30"/>
      <c r="E7" s="30"/>
      <c r="F7" s="30"/>
      <c r="G7" s="30"/>
      <c r="H7" s="30"/>
      <c r="I7" s="30"/>
      <c r="J7" s="30"/>
      <c r="K7" s="34"/>
      <c r="L7" s="34"/>
      <c r="M7" s="34"/>
      <c r="N7" s="34"/>
      <c r="O7" s="34"/>
    </row>
    <row r="8" spans="1:16" ht="15" customHeight="1" thickBot="1" x14ac:dyDescent="0.3">
      <c r="A8" s="47" t="s">
        <v>36</v>
      </c>
      <c r="B8" s="47">
        <v>60</v>
      </c>
      <c r="C8" s="30"/>
      <c r="D8" s="30"/>
      <c r="E8" s="30"/>
      <c r="F8" s="30"/>
      <c r="G8" s="30"/>
      <c r="H8" s="30"/>
      <c r="I8" s="30"/>
      <c r="J8" s="30"/>
      <c r="K8" s="23" t="s">
        <v>37</v>
      </c>
      <c r="L8" s="48">
        <v>0.95</v>
      </c>
      <c r="M8" s="34"/>
      <c r="N8" s="34"/>
      <c r="O8" s="34"/>
    </row>
    <row r="9" spans="1:16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27" t="s">
        <v>38</v>
      </c>
      <c r="L9" s="24">
        <v>2.0017174841452352</v>
      </c>
      <c r="M9" s="34"/>
      <c r="N9" s="34"/>
      <c r="O9" s="34"/>
    </row>
    <row r="10" spans="1:16" ht="15" customHeight="1" thickBot="1" x14ac:dyDescent="0.3">
      <c r="A10" s="30" t="s">
        <v>39</v>
      </c>
      <c r="B10" s="30"/>
      <c r="C10" s="30"/>
      <c r="D10" s="30"/>
      <c r="E10" s="30"/>
      <c r="F10" s="30"/>
      <c r="G10" s="30"/>
      <c r="H10" s="30"/>
      <c r="I10" s="30"/>
      <c r="J10" s="30"/>
      <c r="K10" s="23" t="s">
        <v>40</v>
      </c>
      <c r="L10" s="24">
        <v>175.63685856148223</v>
      </c>
      <c r="M10" s="34"/>
      <c r="N10" s="34"/>
      <c r="O10" s="34"/>
    </row>
    <row r="11" spans="1:16" ht="15" customHeight="1" x14ac:dyDescent="0.25">
      <c r="A11" s="49"/>
      <c r="B11" s="49" t="s">
        <v>41</v>
      </c>
      <c r="C11" s="49" t="s">
        <v>42</v>
      </c>
      <c r="D11" s="49" t="s">
        <v>43</v>
      </c>
      <c r="E11" s="49" t="s">
        <v>44</v>
      </c>
      <c r="F11" s="49" t="s">
        <v>45</v>
      </c>
      <c r="K11" s="23" t="s">
        <v>46</v>
      </c>
      <c r="L11" s="24">
        <v>3.0328231084781216</v>
      </c>
    </row>
    <row r="12" spans="1:16" ht="15" customHeight="1" x14ac:dyDescent="0.25">
      <c r="A12" s="42" t="s">
        <v>47</v>
      </c>
      <c r="B12" s="42">
        <v>1</v>
      </c>
      <c r="C12" s="43">
        <v>1787.9321307337959</v>
      </c>
      <c r="D12" s="43">
        <v>1787.9321307337959</v>
      </c>
      <c r="E12" s="43">
        <v>0.45779708416488823</v>
      </c>
      <c r="F12" s="43">
        <v>0.50134484415443825</v>
      </c>
    </row>
    <row r="13" spans="1:16" ht="15" customHeight="1" x14ac:dyDescent="0.25">
      <c r="A13" s="42" t="s">
        <v>49</v>
      </c>
      <c r="B13" s="42">
        <v>58</v>
      </c>
      <c r="C13" s="43">
        <v>226519.71183199962</v>
      </c>
      <c r="D13" s="43">
        <v>3905.5122729655109</v>
      </c>
      <c r="E13" s="43"/>
      <c r="F13" s="43"/>
    </row>
    <row r="14" spans="1:16" ht="15" customHeight="1" thickBot="1" x14ac:dyDescent="0.3">
      <c r="A14" s="47" t="s">
        <v>50</v>
      </c>
      <c r="B14" s="50">
        <v>59</v>
      </c>
      <c r="C14" s="51">
        <v>228307.64396273342</v>
      </c>
      <c r="D14" s="47"/>
      <c r="E14" s="47"/>
      <c r="F14" s="47"/>
    </row>
    <row r="15" spans="1:16" ht="15" customHeight="1" thickBot="1" x14ac:dyDescent="0.3">
      <c r="A15" s="30"/>
      <c r="B15" s="30"/>
      <c r="C15" s="30"/>
      <c r="D15" s="38"/>
      <c r="E15" s="38"/>
      <c r="F15" s="30"/>
      <c r="G15" s="30"/>
      <c r="H15" s="30"/>
      <c r="I15" s="30"/>
      <c r="J15" s="30"/>
    </row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  <c r="J16" s="52"/>
    </row>
    <row r="17" spans="1:10" ht="15" customHeight="1" x14ac:dyDescent="0.25">
      <c r="A17" s="8" t="s">
        <v>54</v>
      </c>
      <c r="B17" s="14">
        <v>999.47451731974945</v>
      </c>
      <c r="C17" s="14">
        <v>87.743080605843801</v>
      </c>
      <c r="D17" s="14">
        <v>11.390921203343106</v>
      </c>
      <c r="E17" s="14">
        <v>1.9989217863545045E-16</v>
      </c>
      <c r="F17" s="14">
        <v>823.83765875826725</v>
      </c>
      <c r="G17" s="14">
        <v>1175.1113758812317</v>
      </c>
      <c r="H17" s="14">
        <v>823.83765875826725</v>
      </c>
      <c r="I17" s="53">
        <v>1175.1113758812317</v>
      </c>
      <c r="J17" s="54"/>
    </row>
    <row r="18" spans="1:10" ht="15" customHeight="1" thickBot="1" x14ac:dyDescent="0.3">
      <c r="A18" s="55" t="s">
        <v>11</v>
      </c>
      <c r="B18" s="29">
        <v>-1.0251344043887154</v>
      </c>
      <c r="C18" s="29">
        <v>1.5151104651379836</v>
      </c>
      <c r="D18" s="29">
        <v>-0.67660703821708124</v>
      </c>
      <c r="E18" s="29">
        <v>0.50134484415443681</v>
      </c>
      <c r="F18" s="29">
        <v>-4.057957512866837</v>
      </c>
      <c r="G18" s="29">
        <v>2.0076887040894063</v>
      </c>
      <c r="H18" s="29">
        <v>-4.057957512866837</v>
      </c>
      <c r="I18" s="56">
        <v>2.0076887040894063</v>
      </c>
      <c r="J18" s="54"/>
    </row>
    <row r="19" spans="1:10" x14ac:dyDescent="0.25">
      <c r="J19" s="30"/>
    </row>
    <row r="20" spans="1:10" x14ac:dyDescent="0.25">
      <c r="J20" s="30"/>
    </row>
    <row r="21" spans="1:10" x14ac:dyDescent="0.25">
      <c r="J21" s="30"/>
    </row>
    <row r="22" spans="1:10" x14ac:dyDescent="0.25">
      <c r="J22" s="30"/>
    </row>
    <row r="23" spans="1:10" x14ac:dyDescent="0.25">
      <c r="F23" s="57"/>
      <c r="G23" s="57"/>
      <c r="J23" s="30"/>
    </row>
    <row r="24" spans="1:10" x14ac:dyDescent="0.25">
      <c r="J24" s="30"/>
    </row>
    <row r="25" spans="1:10" x14ac:dyDescent="0.25">
      <c r="J25" s="30"/>
    </row>
    <row r="26" spans="1:10" x14ac:dyDescent="0.25">
      <c r="J26" s="30"/>
    </row>
    <row r="27" spans="1:10" x14ac:dyDescent="0.25">
      <c r="J27" s="30"/>
    </row>
    <row r="28" spans="1:10" x14ac:dyDescent="0.25">
      <c r="J28" s="30"/>
    </row>
    <row r="29" spans="1:10" x14ac:dyDescent="0.25">
      <c r="J29" s="30"/>
    </row>
    <row r="30" spans="1:10" x14ac:dyDescent="0.25">
      <c r="J30" s="30"/>
    </row>
    <row r="31" spans="1:10" x14ac:dyDescent="0.25">
      <c r="J31" s="30"/>
    </row>
    <row r="32" spans="1:10" x14ac:dyDescent="0.25">
      <c r="J32" s="30"/>
    </row>
    <row r="33" spans="10:10" x14ac:dyDescent="0.25">
      <c r="J33" s="30"/>
    </row>
    <row r="34" spans="10:10" x14ac:dyDescent="0.25">
      <c r="J34" s="30"/>
    </row>
    <row r="35" spans="10:10" x14ac:dyDescent="0.25">
      <c r="J35" s="30"/>
    </row>
    <row r="36" spans="10:10" x14ac:dyDescent="0.25">
      <c r="J36" s="52"/>
    </row>
    <row r="37" spans="10:10" x14ac:dyDescent="0.25">
      <c r="J37" s="54"/>
    </row>
    <row r="38" spans="10:10" x14ac:dyDescent="0.25">
      <c r="J38" s="54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114</v>
      </c>
      <c r="K2" s="4" t="s">
        <v>27</v>
      </c>
      <c r="L2" s="60">
        <v>-0.52469083394849581</v>
      </c>
      <c r="M2" s="61">
        <v>0.41337821387390811</v>
      </c>
      <c r="N2" s="70">
        <v>948.38963612507632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1.3938782829966836</v>
      </c>
      <c r="M3" s="18">
        <v>0.11807816474560107</v>
      </c>
      <c r="N3" s="71">
        <v>81.611771263237245</v>
      </c>
    </row>
    <row r="4" spans="1:14" ht="15" customHeight="1" x14ac:dyDescent="0.25">
      <c r="A4" s="8" t="s">
        <v>30</v>
      </c>
      <c r="B4" s="14">
        <v>0.42826906752185301</v>
      </c>
      <c r="D4" s="2" t="s">
        <v>67</v>
      </c>
      <c r="K4" s="4" t="s">
        <v>31</v>
      </c>
      <c r="L4" s="59">
        <v>0.1834143941960375</v>
      </c>
      <c r="M4" s="18">
        <v>57.1904690493743</v>
      </c>
      <c r="N4" s="71" t="e">
        <v>#N/A</v>
      </c>
    </row>
    <row r="5" spans="1:14" ht="15" customHeight="1" x14ac:dyDescent="0.25">
      <c r="A5" s="8" t="s">
        <v>22</v>
      </c>
      <c r="B5" s="14">
        <v>0.1834143941960375</v>
      </c>
      <c r="D5" s="2" t="s">
        <v>68</v>
      </c>
      <c r="K5" s="21" t="s">
        <v>32</v>
      </c>
      <c r="L5" s="59">
        <v>6.4014234361142872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0.15476226767660006</v>
      </c>
      <c r="D6" s="2" t="s">
        <v>69</v>
      </c>
      <c r="K6" s="4" t="s">
        <v>34</v>
      </c>
      <c r="L6" s="63">
        <v>41874.908207749366</v>
      </c>
      <c r="M6" s="64">
        <v>186432.73575498405</v>
      </c>
      <c r="N6" s="72" t="e">
        <v>#N/A</v>
      </c>
    </row>
    <row r="7" spans="1:14" ht="15" customHeight="1" x14ac:dyDescent="0.25">
      <c r="A7" s="8" t="s">
        <v>35</v>
      </c>
      <c r="B7" s="14">
        <v>57.1904690493743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163.42475302619093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0.23644744639953916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41874.908207749366</v>
      </c>
      <c r="D12" s="14">
        <v>20937.454103874683</v>
      </c>
      <c r="E12" s="14">
        <v>6.4014234361142872</v>
      </c>
      <c r="F12" s="14">
        <v>3.1049100722387512E-3</v>
      </c>
      <c r="K12" s="23" t="s">
        <v>48</v>
      </c>
      <c r="L12" s="24">
        <v>2.7911931161567134</v>
      </c>
    </row>
    <row r="13" spans="1:14" ht="15" customHeight="1" x14ac:dyDescent="0.25">
      <c r="A13" s="8" t="s">
        <v>49</v>
      </c>
      <c r="B13" s="8">
        <v>57</v>
      </c>
      <c r="C13" s="14">
        <v>186432.73575498405</v>
      </c>
      <c r="D13" s="14">
        <v>3270.7497500874397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948.38963612507632</v>
      </c>
      <c r="C17" s="14">
        <v>81.611771263237245</v>
      </c>
      <c r="D17" s="14">
        <v>11.620745652806177</v>
      </c>
      <c r="E17" s="14">
        <v>1.1512377026025768E-16</v>
      </c>
      <c r="F17" s="14">
        <v>784.96488309888537</v>
      </c>
      <c r="G17" s="14">
        <v>1111.8143891512673</v>
      </c>
      <c r="H17" s="14">
        <v>784.96488309888537</v>
      </c>
      <c r="I17" s="14">
        <v>1111.8143891512673</v>
      </c>
    </row>
    <row r="18" spans="1:9" ht="15" customHeight="1" x14ac:dyDescent="0.25">
      <c r="A18" s="8" t="s">
        <v>10</v>
      </c>
      <c r="B18" s="14">
        <v>0.41337821387390811</v>
      </c>
      <c r="C18" s="14">
        <v>0.11807816474560107</v>
      </c>
      <c r="D18" s="14">
        <v>3.5008861694668933</v>
      </c>
      <c r="E18" s="14">
        <v>9.0815812764481307E-4</v>
      </c>
      <c r="F18" s="14">
        <v>0.17693076747436895</v>
      </c>
      <c r="G18" s="14">
        <v>0.64982566027344724</v>
      </c>
      <c r="H18" s="14">
        <v>0.17693076747436895</v>
      </c>
      <c r="I18" s="14">
        <v>0.64982566027344724</v>
      </c>
    </row>
    <row r="19" spans="1:9" ht="15" customHeight="1" thickBot="1" x14ac:dyDescent="0.3">
      <c r="A19" s="25" t="s">
        <v>11</v>
      </c>
      <c r="B19" s="29">
        <v>-0.52469083394849581</v>
      </c>
      <c r="C19" s="29">
        <v>1.3938782829966836</v>
      </c>
      <c r="D19" s="29">
        <v>-0.37642514439673225</v>
      </c>
      <c r="E19" s="29">
        <v>0.70799843879726598</v>
      </c>
      <c r="F19" s="29">
        <v>-3.3158839501052091</v>
      </c>
      <c r="G19" s="29">
        <v>2.2665022822082177</v>
      </c>
      <c r="H19" s="29">
        <v>-3.3158839501052091</v>
      </c>
      <c r="I19" s="29">
        <v>2.2665022822082177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P38"/>
  <sheetViews>
    <sheetView workbookViewId="0"/>
  </sheetViews>
  <sheetFormatPr defaultRowHeight="15" x14ac:dyDescent="0.25"/>
  <cols>
    <col min="1" max="1" width="18.85546875" style="35" bestFit="1" customWidth="1"/>
    <col min="2" max="2" width="11.85546875" style="35" customWidth="1"/>
    <col min="3" max="3" width="14.85546875" style="35" bestFit="1" customWidth="1"/>
    <col min="4" max="4" width="9.5703125" style="35" customWidth="1"/>
    <col min="5" max="5" width="8.5703125" style="35" customWidth="1"/>
    <col min="6" max="6" width="14.42578125" style="35" bestFit="1" customWidth="1"/>
    <col min="7" max="7" width="11" style="35" customWidth="1"/>
    <col min="8" max="8" width="12.7109375" style="35" bestFit="1" customWidth="1"/>
    <col min="9" max="9" width="12.5703125" style="35" bestFit="1" customWidth="1"/>
    <col min="10" max="10" width="2.85546875" style="35" customWidth="1"/>
    <col min="11" max="11" width="25.42578125" style="35" customWidth="1"/>
    <col min="12" max="12" width="12.5703125" style="35" customWidth="1"/>
    <col min="13" max="14" width="9.140625" style="35"/>
    <col min="15" max="15" width="22.7109375" style="35" customWidth="1"/>
    <col min="16" max="16384" width="9.140625" style="35"/>
  </cols>
  <sheetData>
    <row r="1" spans="1:16" ht="15" customHeight="1" thickBot="1" x14ac:dyDescent="0.3">
      <c r="A1" s="30" t="s">
        <v>57</v>
      </c>
      <c r="B1" s="30"/>
      <c r="C1" s="30"/>
      <c r="D1" s="30"/>
      <c r="E1" s="30"/>
      <c r="F1" s="30"/>
      <c r="G1" s="30"/>
      <c r="H1" s="30"/>
      <c r="I1" s="30"/>
      <c r="J1" s="30"/>
      <c r="K1" s="31" t="s">
        <v>26</v>
      </c>
      <c r="L1" s="32"/>
      <c r="M1" s="32"/>
      <c r="N1" s="33"/>
      <c r="O1" s="34"/>
    </row>
    <row r="2" spans="1:16" ht="15" customHeight="1" thickBot="1" x14ac:dyDescent="0.3">
      <c r="A2" s="30" t="s">
        <v>112</v>
      </c>
      <c r="B2" s="30"/>
      <c r="C2" s="30"/>
      <c r="D2" s="30"/>
      <c r="E2" s="30"/>
      <c r="F2" s="30"/>
      <c r="G2" s="30"/>
      <c r="H2" s="30"/>
      <c r="I2" s="30"/>
      <c r="J2" s="30"/>
      <c r="K2" s="21" t="s">
        <v>55</v>
      </c>
      <c r="L2" s="36">
        <v>0.41793648855631538</v>
      </c>
      <c r="M2" s="37">
        <v>917.88738146528897</v>
      </c>
      <c r="N2" s="38"/>
      <c r="O2" s="34"/>
      <c r="P2" s="34"/>
    </row>
    <row r="3" spans="1:16" ht="15" customHeight="1" x14ac:dyDescent="0.25">
      <c r="A3" s="39" t="s">
        <v>28</v>
      </c>
      <c r="B3" s="39"/>
      <c r="C3" s="30"/>
      <c r="D3" s="30" t="s">
        <v>66</v>
      </c>
      <c r="E3" s="30"/>
      <c r="F3" s="30"/>
      <c r="G3" s="30"/>
      <c r="H3" s="30"/>
      <c r="I3" s="30"/>
      <c r="J3" s="30"/>
      <c r="K3" s="21" t="s">
        <v>56</v>
      </c>
      <c r="L3" s="40">
        <v>0.11658327781399713</v>
      </c>
      <c r="M3" s="41">
        <v>9.6435114799160644</v>
      </c>
      <c r="N3" s="38"/>
      <c r="O3" s="34"/>
      <c r="P3" s="34"/>
    </row>
    <row r="4" spans="1:16" ht="15" customHeight="1" x14ac:dyDescent="0.25">
      <c r="A4" s="42" t="s">
        <v>30</v>
      </c>
      <c r="B4" s="43">
        <v>0.42589253330129556</v>
      </c>
      <c r="C4" s="30"/>
      <c r="D4" s="30" t="s">
        <v>67</v>
      </c>
      <c r="E4" s="30"/>
      <c r="F4" s="44"/>
      <c r="G4" s="30"/>
      <c r="H4" s="30"/>
      <c r="I4" s="30"/>
      <c r="J4" s="30"/>
      <c r="K4" s="4" t="s">
        <v>31</v>
      </c>
      <c r="L4" s="40">
        <v>0.18138444992179514</v>
      </c>
      <c r="M4" s="41">
        <v>56.765729636817021</v>
      </c>
      <c r="N4" s="38"/>
      <c r="O4" s="33"/>
      <c r="P4" s="34"/>
    </row>
    <row r="5" spans="1:16" ht="15" customHeight="1" x14ac:dyDescent="0.25">
      <c r="A5" s="42" t="s">
        <v>22</v>
      </c>
      <c r="B5" s="43">
        <v>0.18138444992179514</v>
      </c>
      <c r="C5" s="30"/>
      <c r="D5" s="30" t="s">
        <v>68</v>
      </c>
      <c r="E5" s="30"/>
      <c r="F5" s="44"/>
      <c r="G5" s="30"/>
      <c r="H5" s="30"/>
      <c r="I5" s="30"/>
      <c r="J5" s="30"/>
      <c r="K5" s="21" t="s">
        <v>32</v>
      </c>
      <c r="L5" s="40">
        <v>12.851329411540108</v>
      </c>
      <c r="M5" s="41">
        <v>58</v>
      </c>
      <c r="N5" s="38"/>
      <c r="O5" s="34"/>
      <c r="P5" s="34"/>
    </row>
    <row r="6" spans="1:16" ht="15" customHeight="1" thickBot="1" x14ac:dyDescent="0.3">
      <c r="A6" s="42" t="s">
        <v>33</v>
      </c>
      <c r="B6" s="43">
        <v>0.16727038871355027</v>
      </c>
      <c r="C6" s="30"/>
      <c r="D6" s="30" t="s">
        <v>69</v>
      </c>
      <c r="E6" s="30"/>
      <c r="F6" s="30"/>
      <c r="G6" s="30"/>
      <c r="H6" s="30"/>
      <c r="I6" s="30"/>
      <c r="J6" s="30"/>
      <c r="K6" s="4" t="s">
        <v>34</v>
      </c>
      <c r="L6" s="45">
        <v>41411.456413121457</v>
      </c>
      <c r="M6" s="46">
        <v>186896.18754961196</v>
      </c>
      <c r="N6" s="38"/>
      <c r="O6" s="34"/>
      <c r="P6" s="34"/>
    </row>
    <row r="7" spans="1:16" ht="15" customHeight="1" x14ac:dyDescent="0.25">
      <c r="A7" s="42" t="s">
        <v>35</v>
      </c>
      <c r="B7" s="43">
        <v>56.765729636817021</v>
      </c>
      <c r="C7" s="30"/>
      <c r="D7" s="30"/>
      <c r="E7" s="30"/>
      <c r="F7" s="30"/>
      <c r="G7" s="30"/>
      <c r="H7" s="30"/>
      <c r="I7" s="30"/>
      <c r="J7" s="30"/>
      <c r="K7" s="34"/>
      <c r="L7" s="34"/>
      <c r="M7" s="34"/>
      <c r="N7" s="34"/>
      <c r="O7" s="34"/>
    </row>
    <row r="8" spans="1:16" ht="15" customHeight="1" thickBot="1" x14ac:dyDescent="0.3">
      <c r="A8" s="47" t="s">
        <v>36</v>
      </c>
      <c r="B8" s="47">
        <v>60</v>
      </c>
      <c r="C8" s="30"/>
      <c r="D8" s="30"/>
      <c r="E8" s="30"/>
      <c r="F8" s="30"/>
      <c r="G8" s="30"/>
      <c r="H8" s="30"/>
      <c r="I8" s="30"/>
      <c r="J8" s="30"/>
      <c r="K8" s="23" t="s">
        <v>37</v>
      </c>
      <c r="L8" s="48">
        <v>0.95</v>
      </c>
      <c r="M8" s="34"/>
      <c r="N8" s="34"/>
      <c r="O8" s="34"/>
    </row>
    <row r="9" spans="1:16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27" t="s">
        <v>38</v>
      </c>
      <c r="L9" s="24">
        <v>2.0017174841452352</v>
      </c>
      <c r="M9" s="34"/>
      <c r="N9" s="34"/>
      <c r="O9" s="34"/>
    </row>
    <row r="10" spans="1:16" ht="15" customHeight="1" thickBot="1" x14ac:dyDescent="0.3">
      <c r="A10" s="30" t="s">
        <v>39</v>
      </c>
      <c r="B10" s="30"/>
      <c r="C10" s="30"/>
      <c r="D10" s="30"/>
      <c r="E10" s="30"/>
      <c r="F10" s="30"/>
      <c r="G10" s="30"/>
      <c r="H10" s="30"/>
      <c r="I10" s="30"/>
      <c r="J10" s="30"/>
      <c r="K10" s="23" t="s">
        <v>40</v>
      </c>
      <c r="L10" s="24">
        <v>19.303585537903277</v>
      </c>
      <c r="M10" s="34"/>
      <c r="N10" s="34"/>
      <c r="O10" s="34"/>
    </row>
    <row r="11" spans="1:16" ht="15" customHeight="1" x14ac:dyDescent="0.25">
      <c r="A11" s="49"/>
      <c r="B11" s="49" t="s">
        <v>41</v>
      </c>
      <c r="C11" s="49" t="s">
        <v>42</v>
      </c>
      <c r="D11" s="49" t="s">
        <v>43</v>
      </c>
      <c r="E11" s="49" t="s">
        <v>44</v>
      </c>
      <c r="F11" s="49" t="s">
        <v>45</v>
      </c>
      <c r="K11" s="23" t="s">
        <v>46</v>
      </c>
      <c r="L11" s="24">
        <v>0.23336678555923937</v>
      </c>
    </row>
    <row r="12" spans="1:16" ht="15" customHeight="1" x14ac:dyDescent="0.25">
      <c r="A12" s="42" t="s">
        <v>47</v>
      </c>
      <c r="B12" s="42">
        <v>1</v>
      </c>
      <c r="C12" s="43">
        <v>41411.456413121457</v>
      </c>
      <c r="D12" s="43">
        <v>41411.456413121457</v>
      </c>
      <c r="E12" s="43">
        <v>12.851329411540108</v>
      </c>
      <c r="F12" s="43">
        <v>6.9215543941501605E-4</v>
      </c>
    </row>
    <row r="13" spans="1:16" ht="15" customHeight="1" x14ac:dyDescent="0.25">
      <c r="A13" s="42" t="s">
        <v>49</v>
      </c>
      <c r="B13" s="42">
        <v>58</v>
      </c>
      <c r="C13" s="43">
        <v>186896.18754961196</v>
      </c>
      <c r="D13" s="43">
        <v>3222.3480612002063</v>
      </c>
      <c r="E13" s="43"/>
      <c r="F13" s="43"/>
    </row>
    <row r="14" spans="1:16" ht="15" customHeight="1" thickBot="1" x14ac:dyDescent="0.3">
      <c r="A14" s="47" t="s">
        <v>50</v>
      </c>
      <c r="B14" s="50">
        <v>59</v>
      </c>
      <c r="C14" s="51">
        <v>228307.64396273342</v>
      </c>
      <c r="D14" s="47"/>
      <c r="E14" s="47"/>
      <c r="F14" s="47"/>
    </row>
    <row r="15" spans="1:16" ht="15" customHeight="1" thickBot="1" x14ac:dyDescent="0.3">
      <c r="A15" s="30"/>
      <c r="B15" s="30"/>
      <c r="C15" s="30"/>
      <c r="D15" s="38"/>
      <c r="E15" s="38"/>
      <c r="F15" s="30"/>
      <c r="G15" s="30"/>
      <c r="H15" s="30"/>
      <c r="I15" s="30"/>
      <c r="J15" s="30"/>
    </row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  <c r="J16" s="52"/>
    </row>
    <row r="17" spans="1:10" ht="15" customHeight="1" x14ac:dyDescent="0.25">
      <c r="A17" s="8" t="s">
        <v>54</v>
      </c>
      <c r="B17" s="14">
        <v>917.88738146528897</v>
      </c>
      <c r="C17" s="14">
        <v>9.6435114799160644</v>
      </c>
      <c r="D17" s="14">
        <v>95.181862268419067</v>
      </c>
      <c r="E17" s="14">
        <v>2.1017836448488808E-65</v>
      </c>
      <c r="F17" s="14">
        <v>898.58379592738572</v>
      </c>
      <c r="G17" s="14">
        <v>937.19096700319221</v>
      </c>
      <c r="H17" s="14">
        <v>898.58379592738572</v>
      </c>
      <c r="I17" s="53">
        <v>937.19096700319221</v>
      </c>
      <c r="J17" s="54"/>
    </row>
    <row r="18" spans="1:10" ht="15" customHeight="1" thickBot="1" x14ac:dyDescent="0.3">
      <c r="A18" s="55" t="s">
        <v>10</v>
      </c>
      <c r="B18" s="29">
        <v>0.41793648855631538</v>
      </c>
      <c r="C18" s="29">
        <v>0.11658327781399713</v>
      </c>
      <c r="D18" s="29">
        <v>3.5848750900889272</v>
      </c>
      <c r="E18" s="29">
        <v>6.9215543941502039E-4</v>
      </c>
      <c r="F18" s="29">
        <v>0.18456970299707601</v>
      </c>
      <c r="G18" s="29">
        <v>0.65130327411555478</v>
      </c>
      <c r="H18" s="29">
        <v>0.18456970299707601</v>
      </c>
      <c r="I18" s="56">
        <v>0.65130327411555478</v>
      </c>
      <c r="J18" s="54"/>
    </row>
    <row r="19" spans="1:10" x14ac:dyDescent="0.25">
      <c r="J19" s="30"/>
    </row>
    <row r="20" spans="1:10" x14ac:dyDescent="0.25">
      <c r="J20" s="30"/>
    </row>
    <row r="21" spans="1:10" x14ac:dyDescent="0.25">
      <c r="J21" s="30"/>
    </row>
    <row r="22" spans="1:10" x14ac:dyDescent="0.25">
      <c r="J22" s="30"/>
    </row>
    <row r="23" spans="1:10" x14ac:dyDescent="0.25">
      <c r="F23" s="57"/>
      <c r="G23" s="57"/>
      <c r="J23" s="30"/>
    </row>
    <row r="24" spans="1:10" x14ac:dyDescent="0.25">
      <c r="J24" s="30"/>
    </row>
    <row r="25" spans="1:10" x14ac:dyDescent="0.25">
      <c r="J25" s="30"/>
    </row>
    <row r="26" spans="1:10" x14ac:dyDescent="0.25">
      <c r="J26" s="30"/>
    </row>
    <row r="27" spans="1:10" x14ac:dyDescent="0.25">
      <c r="J27" s="30"/>
    </row>
    <row r="28" spans="1:10" x14ac:dyDescent="0.25">
      <c r="J28" s="30"/>
    </row>
    <row r="29" spans="1:10" x14ac:dyDescent="0.25">
      <c r="J29" s="30"/>
    </row>
    <row r="30" spans="1:10" x14ac:dyDescent="0.25">
      <c r="J30" s="30"/>
    </row>
    <row r="31" spans="1:10" x14ac:dyDescent="0.25">
      <c r="J31" s="30"/>
    </row>
    <row r="32" spans="1:10" x14ac:dyDescent="0.25">
      <c r="J32" s="30"/>
    </row>
    <row r="33" spans="10:10" x14ac:dyDescent="0.25">
      <c r="J33" s="30"/>
    </row>
    <row r="34" spans="10:10" x14ac:dyDescent="0.25">
      <c r="J34" s="30"/>
    </row>
    <row r="35" spans="10:10" x14ac:dyDescent="0.25">
      <c r="J35" s="30"/>
    </row>
    <row r="36" spans="10:10" x14ac:dyDescent="0.25">
      <c r="J36" s="52"/>
    </row>
    <row r="37" spans="10:10" x14ac:dyDescent="0.25">
      <c r="J37" s="54"/>
    </row>
    <row r="38" spans="10:10" x14ac:dyDescent="0.25">
      <c r="J38" s="54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110</v>
      </c>
      <c r="K2" s="4" t="s">
        <v>27</v>
      </c>
      <c r="L2" s="60">
        <v>-1.0669968253504802</v>
      </c>
      <c r="M2" s="61">
        <v>-0.12112573502769466</v>
      </c>
      <c r="N2" s="70">
        <v>1006.4731926660095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1.5037521280252395</v>
      </c>
      <c r="M3" s="18">
        <v>8.779353488301106E-2</v>
      </c>
      <c r="N3" s="71">
        <v>87.215215248448047</v>
      </c>
    </row>
    <row r="4" spans="1:14" ht="15" customHeight="1" x14ac:dyDescent="0.25">
      <c r="A4" s="8" t="s">
        <v>30</v>
      </c>
      <c r="B4" s="14">
        <v>0.19973325293561103</v>
      </c>
      <c r="D4" s="2" t="s">
        <v>67</v>
      </c>
      <c r="K4" s="4" t="s">
        <v>31</v>
      </c>
      <c r="L4" s="59">
        <v>3.9893372328240778E-2</v>
      </c>
      <c r="M4" s="18">
        <v>62.012970080367083</v>
      </c>
      <c r="N4" s="71" t="e">
        <v>#N/A</v>
      </c>
    </row>
    <row r="5" spans="1:14" ht="15" customHeight="1" x14ac:dyDescent="0.25">
      <c r="A5" s="8" t="s">
        <v>22</v>
      </c>
      <c r="B5" s="14">
        <v>3.9893372328240778E-2</v>
      </c>
      <c r="D5" s="2" t="s">
        <v>68</v>
      </c>
      <c r="K5" s="21" t="s">
        <v>32</v>
      </c>
      <c r="L5" s="59">
        <v>1.1842029609898348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6.2054204801087476E-3</v>
      </c>
      <c r="D6" s="2" t="s">
        <v>69</v>
      </c>
      <c r="K6" s="4" t="s">
        <v>34</v>
      </c>
      <c r="L6" s="63">
        <v>9107.961845988757</v>
      </c>
      <c r="M6" s="64">
        <v>219199.68211674466</v>
      </c>
      <c r="N6" s="72" t="e">
        <v>#N/A</v>
      </c>
    </row>
    <row r="7" spans="1:14" ht="15" customHeight="1" x14ac:dyDescent="0.25">
      <c r="A7" s="8" t="s">
        <v>35</v>
      </c>
      <c r="B7" s="14">
        <v>62.012970080367083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174.6454560596475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0.17580352115228975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9107.961845988757</v>
      </c>
      <c r="D12" s="14">
        <v>4553.9809229943785</v>
      </c>
      <c r="E12" s="14">
        <v>1.1842029609898348</v>
      </c>
      <c r="F12" s="14">
        <v>0.31340421163978038</v>
      </c>
      <c r="K12" s="23" t="s">
        <v>48</v>
      </c>
      <c r="L12" s="24">
        <v>3.0112116957058896</v>
      </c>
    </row>
    <row r="13" spans="1:14" ht="15" customHeight="1" x14ac:dyDescent="0.25">
      <c r="A13" s="8" t="s">
        <v>49</v>
      </c>
      <c r="B13" s="8">
        <v>57</v>
      </c>
      <c r="C13" s="14">
        <v>219199.68211674466</v>
      </c>
      <c r="D13" s="14">
        <v>3845.6084581885029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1006.4731926660095</v>
      </c>
      <c r="C17" s="14">
        <v>87.215215248448047</v>
      </c>
      <c r="D17" s="14">
        <v>11.540110172277757</v>
      </c>
      <c r="E17" s="14">
        <v>1.5239926245726117E-16</v>
      </c>
      <c r="F17" s="14">
        <v>831.82773660636201</v>
      </c>
      <c r="G17" s="14">
        <v>1181.1186487256571</v>
      </c>
      <c r="H17" s="14">
        <v>831.82773660636201</v>
      </c>
      <c r="I17" s="14">
        <v>1181.1186487256571</v>
      </c>
    </row>
    <row r="18" spans="1:9" ht="15" customHeight="1" x14ac:dyDescent="0.25">
      <c r="A18" s="8" t="s">
        <v>9</v>
      </c>
      <c r="B18" s="14">
        <v>-0.12112573502769466</v>
      </c>
      <c r="C18" s="14">
        <v>8.779353488301106E-2</v>
      </c>
      <c r="D18" s="14">
        <v>-1.3796657713930793</v>
      </c>
      <c r="E18" s="14">
        <v>0.17307808736884089</v>
      </c>
      <c r="F18" s="14">
        <v>-0.29692925617998445</v>
      </c>
      <c r="G18" s="14">
        <v>5.467778612459509E-2</v>
      </c>
      <c r="H18" s="14">
        <v>-0.29692925617998445</v>
      </c>
      <c r="I18" s="14">
        <v>5.467778612459509E-2</v>
      </c>
    </row>
    <row r="19" spans="1:9" ht="15" customHeight="1" thickBot="1" x14ac:dyDescent="0.3">
      <c r="A19" s="25" t="s">
        <v>11</v>
      </c>
      <c r="B19" s="29">
        <v>-1.0669968253504802</v>
      </c>
      <c r="C19" s="29">
        <v>1.5037521280252395</v>
      </c>
      <c r="D19" s="29">
        <v>-0.70955631946581788</v>
      </c>
      <c r="E19" s="29">
        <v>0.48087189660856922</v>
      </c>
      <c r="F19" s="29">
        <v>-4.0782085210563697</v>
      </c>
      <c r="G19" s="29">
        <v>1.9442148703554094</v>
      </c>
      <c r="H19" s="29">
        <v>-4.0782085210563697</v>
      </c>
      <c r="I19" s="29">
        <v>1.9442148703554094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-0.49153558609683529</v>
      </c>
      <c r="M2" s="61">
        <v>0.50309426437100302</v>
      </c>
      <c r="N2" s="61">
        <v>-0.21832828287226597</v>
      </c>
      <c r="O2" s="67">
        <v>949.91767602395203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1.3211710161400942</v>
      </c>
      <c r="M3" s="18">
        <v>0.11664028149239586</v>
      </c>
      <c r="N3" s="18">
        <v>7.9980225922779619E-2</v>
      </c>
      <c r="O3" s="68">
        <v>77.353506997311669</v>
      </c>
    </row>
    <row r="4" spans="1:15" ht="15" customHeight="1" x14ac:dyDescent="0.25">
      <c r="A4" s="8" t="s">
        <v>30</v>
      </c>
      <c r="B4" s="14">
        <v>0.52850091474576477</v>
      </c>
      <c r="D4" s="2" t="s">
        <v>67</v>
      </c>
      <c r="K4" s="4" t="s">
        <v>31</v>
      </c>
      <c r="L4" s="59">
        <v>0.27931321688711008</v>
      </c>
      <c r="M4" s="18">
        <v>54.205017804032245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0.27931321688711008</v>
      </c>
      <c r="D5" s="2" t="s">
        <v>68</v>
      </c>
      <c r="K5" s="21" t="s">
        <v>32</v>
      </c>
      <c r="L5" s="59">
        <v>7.2345529811240432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0.24070499636320519</v>
      </c>
      <c r="D6" s="2" t="s">
        <v>69</v>
      </c>
      <c r="K6" s="4" t="s">
        <v>34</v>
      </c>
      <c r="L6" s="63">
        <v>63769.342475148063</v>
      </c>
      <c r="M6" s="64">
        <v>164538.30148758536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54.205017804032245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154.95769496269858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0.16021964527116431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63769.342475148063</v>
      </c>
      <c r="D12" s="14">
        <v>21256.447491716022</v>
      </c>
      <c r="E12" s="14">
        <v>7.2345529811240432</v>
      </c>
      <c r="F12" s="14">
        <v>3.466743548880431E-4</v>
      </c>
      <c r="K12" s="23" t="s">
        <v>48</v>
      </c>
      <c r="L12" s="24">
        <v>0.23365856134344531</v>
      </c>
    </row>
    <row r="13" spans="1:15" ht="15" customHeight="1" x14ac:dyDescent="0.25">
      <c r="A13" s="8" t="s">
        <v>49</v>
      </c>
      <c r="B13" s="8">
        <v>56</v>
      </c>
      <c r="C13" s="14">
        <v>164538.30148758536</v>
      </c>
      <c r="D13" s="14">
        <v>2938.1839551354528</v>
      </c>
      <c r="E13" s="14"/>
      <c r="F13" s="14"/>
      <c r="K13" s="23" t="s">
        <v>58</v>
      </c>
      <c r="L13" s="24">
        <v>2.6466235760934569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949.91767602395203</v>
      </c>
      <c r="C17" s="14">
        <v>77.353506997311669</v>
      </c>
      <c r="D17" s="14">
        <v>12.280214729720855</v>
      </c>
      <c r="E17" s="14">
        <v>1.6046311846903753E-17</v>
      </c>
      <c r="F17" s="14">
        <v>794.95998106125342</v>
      </c>
      <c r="G17" s="14">
        <v>1104.8753709866505</v>
      </c>
      <c r="H17" s="14">
        <v>794.95998106125342</v>
      </c>
      <c r="I17" s="14">
        <v>1104.8753709866505</v>
      </c>
    </row>
    <row r="18" spans="1:9" ht="15" customHeight="1" x14ac:dyDescent="0.25">
      <c r="A18" s="8" t="s">
        <v>9</v>
      </c>
      <c r="B18" s="14">
        <v>-0.21832828287226597</v>
      </c>
      <c r="C18" s="14">
        <v>7.9980225922779619E-2</v>
      </c>
      <c r="D18" s="14">
        <v>-2.7297782714825098</v>
      </c>
      <c r="E18" s="14">
        <v>8.4554037302832057E-3</v>
      </c>
      <c r="F18" s="14">
        <v>-0.3785479281434303</v>
      </c>
      <c r="G18" s="14">
        <v>-5.8108637601101659E-2</v>
      </c>
      <c r="H18" s="14">
        <v>-0.3785479281434303</v>
      </c>
      <c r="I18" s="14">
        <v>-5.8108637601101659E-2</v>
      </c>
    </row>
    <row r="19" spans="1:9" ht="15" customHeight="1" x14ac:dyDescent="0.25">
      <c r="A19" s="8" t="s">
        <v>10</v>
      </c>
      <c r="B19" s="14">
        <v>0.50309426437100302</v>
      </c>
      <c r="C19" s="14">
        <v>0.11664028149239586</v>
      </c>
      <c r="D19" s="14">
        <v>4.313212021901724</v>
      </c>
      <c r="E19" s="14">
        <v>6.5948613826248402E-5</v>
      </c>
      <c r="F19" s="14">
        <v>0.2694357030275577</v>
      </c>
      <c r="G19" s="14">
        <v>0.73675282571444833</v>
      </c>
      <c r="H19" s="14">
        <v>0.2694357030275577</v>
      </c>
      <c r="I19" s="14">
        <v>0.73675282571444833</v>
      </c>
    </row>
    <row r="20" spans="1:9" ht="15" customHeight="1" thickBot="1" x14ac:dyDescent="0.3">
      <c r="A20" s="25" t="s">
        <v>11</v>
      </c>
      <c r="B20" s="29">
        <v>-0.49153558609683529</v>
      </c>
      <c r="C20" s="29">
        <v>1.3211710161400942</v>
      </c>
      <c r="D20" s="29">
        <v>-0.37204539010619186</v>
      </c>
      <c r="E20" s="29">
        <v>0.7112632521006963</v>
      </c>
      <c r="F20" s="29">
        <v>-3.1381591621902922</v>
      </c>
      <c r="G20" s="29">
        <v>2.1550879899966215</v>
      </c>
      <c r="H20" s="29">
        <v>-3.1381591621902922</v>
      </c>
      <c r="I20" s="29">
        <v>2.1550879899966215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107</v>
      </c>
      <c r="K2" s="4" t="s">
        <v>27</v>
      </c>
      <c r="L2" s="60">
        <v>0.50747655038536987</v>
      </c>
      <c r="M2" s="61">
        <v>-0.21860183772476213</v>
      </c>
      <c r="N2" s="70">
        <v>921.34719036549575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0.11516364229748499</v>
      </c>
      <c r="M3" s="18">
        <v>7.9370100443973912E-2</v>
      </c>
      <c r="N3" s="71">
        <v>9.2245640944655456</v>
      </c>
    </row>
    <row r="4" spans="1:14" ht="15" customHeight="1" x14ac:dyDescent="0.25">
      <c r="A4" s="8" t="s">
        <v>30</v>
      </c>
      <c r="B4" s="14">
        <v>0.52681292909468758</v>
      </c>
      <c r="D4" s="2" t="s">
        <v>67</v>
      </c>
      <c r="K4" s="4" t="s">
        <v>31</v>
      </c>
      <c r="L4" s="59">
        <v>0.27753186226132437</v>
      </c>
      <c r="M4" s="18">
        <v>53.793790544494286</v>
      </c>
      <c r="N4" s="71" t="e">
        <v>#N/A</v>
      </c>
    </row>
    <row r="5" spans="1:14" ht="15" customHeight="1" x14ac:dyDescent="0.25">
      <c r="A5" s="8" t="s">
        <v>22</v>
      </c>
      <c r="B5" s="14">
        <v>0.27753186226132437</v>
      </c>
      <c r="D5" s="2" t="s">
        <v>68</v>
      </c>
      <c r="K5" s="21" t="s">
        <v>32</v>
      </c>
      <c r="L5" s="59">
        <v>10.948106444119411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0.2521821030424235</v>
      </c>
      <c r="D6" s="2" t="s">
        <v>69</v>
      </c>
      <c r="K6" s="4" t="s">
        <v>34</v>
      </c>
      <c r="L6" s="63">
        <v>63362.645597472816</v>
      </c>
      <c r="M6" s="64">
        <v>164944.9983652606</v>
      </c>
      <c r="N6" s="72" t="e">
        <v>#N/A</v>
      </c>
    </row>
    <row r="7" spans="1:14" ht="15" customHeight="1" x14ac:dyDescent="0.25">
      <c r="A7" s="8" t="s">
        <v>35</v>
      </c>
      <c r="B7" s="14">
        <v>53.793790544494286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18.471870976183276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0.15893588463951555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63362.645597472816</v>
      </c>
      <c r="D12" s="14">
        <v>31681.322798736408</v>
      </c>
      <c r="E12" s="14">
        <v>10.948106444119411</v>
      </c>
      <c r="F12" s="14">
        <v>9.4696278196275033E-5</v>
      </c>
      <c r="K12" s="23" t="s">
        <v>48</v>
      </c>
      <c r="L12" s="24">
        <v>0.23061121586685845</v>
      </c>
    </row>
    <row r="13" spans="1:14" ht="15" customHeight="1" x14ac:dyDescent="0.25">
      <c r="A13" s="8" t="s">
        <v>49</v>
      </c>
      <c r="B13" s="8">
        <v>57</v>
      </c>
      <c r="C13" s="14">
        <v>164944.9983652606</v>
      </c>
      <c r="D13" s="14">
        <v>2893.771901144923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921.34719036549575</v>
      </c>
      <c r="C17" s="14">
        <v>9.2245640944655456</v>
      </c>
      <c r="D17" s="14">
        <v>99.879753767256673</v>
      </c>
      <c r="E17" s="14">
        <v>1.0592323263906957E-65</v>
      </c>
      <c r="F17" s="14">
        <v>902.87531938931249</v>
      </c>
      <c r="G17" s="14">
        <v>939.819061341679</v>
      </c>
      <c r="H17" s="14">
        <v>902.87531938931249</v>
      </c>
      <c r="I17" s="14">
        <v>939.819061341679</v>
      </c>
    </row>
    <row r="18" spans="1:9" ht="15" customHeight="1" x14ac:dyDescent="0.25">
      <c r="A18" s="8" t="s">
        <v>9</v>
      </c>
      <c r="B18" s="14">
        <v>-0.21860183772476213</v>
      </c>
      <c r="C18" s="14">
        <v>7.9370100443973912E-2</v>
      </c>
      <c r="D18" s="14">
        <v>-2.7542089086691997</v>
      </c>
      <c r="E18" s="14">
        <v>7.8819305286114937E-3</v>
      </c>
      <c r="F18" s="14">
        <v>-0.37753772236427768</v>
      </c>
      <c r="G18" s="14">
        <v>-5.9665953085246581E-2</v>
      </c>
      <c r="H18" s="14">
        <v>-0.37753772236427768</v>
      </c>
      <c r="I18" s="14">
        <v>-5.9665953085246581E-2</v>
      </c>
    </row>
    <row r="19" spans="1:9" ht="15" customHeight="1" thickBot="1" x14ac:dyDescent="0.3">
      <c r="A19" s="25" t="s">
        <v>10</v>
      </c>
      <c r="B19" s="29">
        <v>0.50747655038536987</v>
      </c>
      <c r="C19" s="29">
        <v>0.11516364229748499</v>
      </c>
      <c r="D19" s="29">
        <v>4.4065691242595619</v>
      </c>
      <c r="E19" s="29">
        <v>4.6935080664207319E-5</v>
      </c>
      <c r="F19" s="29">
        <v>0.27686533451851142</v>
      </c>
      <c r="G19" s="29">
        <v>0.73808776625222827</v>
      </c>
      <c r="H19" s="29">
        <v>0.27686533451851142</v>
      </c>
      <c r="I19" s="29">
        <v>0.73808776625222827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38"/>
  <sheetViews>
    <sheetView workbookViewId="0"/>
  </sheetViews>
  <sheetFormatPr defaultRowHeight="15" x14ac:dyDescent="0.25"/>
  <cols>
    <col min="1" max="1" width="18.85546875" style="35" bestFit="1" customWidth="1"/>
    <col min="2" max="2" width="11.85546875" style="35" customWidth="1"/>
    <col min="3" max="3" width="14.85546875" style="35" bestFit="1" customWidth="1"/>
    <col min="4" max="4" width="9.5703125" style="35" customWidth="1"/>
    <col min="5" max="5" width="8.5703125" style="35" customWidth="1"/>
    <col min="6" max="6" width="14.42578125" style="35" bestFit="1" customWidth="1"/>
    <col min="7" max="7" width="11" style="35" customWidth="1"/>
    <col min="8" max="8" width="12.7109375" style="35" bestFit="1" customWidth="1"/>
    <col min="9" max="9" width="12.5703125" style="35" bestFit="1" customWidth="1"/>
    <col min="10" max="10" width="2.85546875" style="35" customWidth="1"/>
    <col min="11" max="11" width="25.42578125" style="35" customWidth="1"/>
    <col min="12" max="12" width="12.5703125" style="35" customWidth="1"/>
    <col min="13" max="14" width="9.140625" style="35"/>
    <col min="15" max="15" width="22.7109375" style="35" customWidth="1"/>
    <col min="16" max="16384" width="9.140625" style="35"/>
  </cols>
  <sheetData>
    <row r="1" spans="1:16" ht="15" customHeight="1" thickBot="1" x14ac:dyDescent="0.3">
      <c r="A1" s="30" t="s">
        <v>57</v>
      </c>
      <c r="B1" s="30"/>
      <c r="C1" s="30"/>
      <c r="D1" s="30"/>
      <c r="E1" s="30"/>
      <c r="F1" s="30"/>
      <c r="G1" s="30"/>
      <c r="H1" s="30"/>
      <c r="I1" s="30"/>
      <c r="J1" s="30"/>
      <c r="K1" s="31" t="s">
        <v>26</v>
      </c>
      <c r="L1" s="32"/>
      <c r="M1" s="32"/>
      <c r="N1" s="33"/>
      <c r="O1" s="34"/>
    </row>
    <row r="2" spans="1:16" ht="15" customHeight="1" thickBot="1" x14ac:dyDescent="0.3">
      <c r="A2" s="30" t="s">
        <v>105</v>
      </c>
      <c r="B2" s="30"/>
      <c r="C2" s="30"/>
      <c r="D2" s="30"/>
      <c r="E2" s="30"/>
      <c r="F2" s="30"/>
      <c r="G2" s="30"/>
      <c r="H2" s="30"/>
      <c r="I2" s="30"/>
      <c r="J2" s="30"/>
      <c r="K2" s="21" t="s">
        <v>55</v>
      </c>
      <c r="L2" s="36">
        <v>-0.11986876881572701</v>
      </c>
      <c r="M2" s="37">
        <v>944.89546623300885</v>
      </c>
      <c r="N2" s="38"/>
      <c r="O2" s="34"/>
      <c r="P2" s="34"/>
    </row>
    <row r="3" spans="1:16" ht="15" customHeight="1" x14ac:dyDescent="0.25">
      <c r="A3" s="39" t="s">
        <v>28</v>
      </c>
      <c r="B3" s="39"/>
      <c r="C3" s="30"/>
      <c r="D3" s="30" t="s">
        <v>66</v>
      </c>
      <c r="E3" s="30"/>
      <c r="F3" s="30"/>
      <c r="G3" s="30"/>
      <c r="H3" s="30"/>
      <c r="I3" s="30"/>
      <c r="J3" s="30"/>
      <c r="K3" s="21" t="s">
        <v>56</v>
      </c>
      <c r="L3" s="40">
        <v>8.7399135633480812E-2</v>
      </c>
      <c r="M3" s="41">
        <v>8.6306443612825667</v>
      </c>
      <c r="N3" s="38"/>
      <c r="O3" s="34"/>
      <c r="P3" s="34"/>
    </row>
    <row r="4" spans="1:16" ht="15" customHeight="1" x14ac:dyDescent="0.25">
      <c r="A4" s="42" t="s">
        <v>30</v>
      </c>
      <c r="B4" s="43">
        <v>0.17723693999264553</v>
      </c>
      <c r="C4" s="30"/>
      <c r="D4" s="30" t="s">
        <v>67</v>
      </c>
      <c r="E4" s="30"/>
      <c r="F4" s="44"/>
      <c r="G4" s="30"/>
      <c r="H4" s="30"/>
      <c r="I4" s="30"/>
      <c r="J4" s="30"/>
      <c r="K4" s="4" t="s">
        <v>31</v>
      </c>
      <c r="L4" s="40">
        <v>3.141293289795663E-2</v>
      </c>
      <c r="M4" s="41">
        <v>61.746957381809999</v>
      </c>
      <c r="N4" s="38"/>
      <c r="O4" s="33"/>
      <c r="P4" s="34"/>
    </row>
    <row r="5" spans="1:16" ht="15" customHeight="1" x14ac:dyDescent="0.25">
      <c r="A5" s="42" t="s">
        <v>22</v>
      </c>
      <c r="B5" s="43">
        <v>3.141293289795663E-2</v>
      </c>
      <c r="C5" s="30"/>
      <c r="D5" s="30" t="s">
        <v>68</v>
      </c>
      <c r="E5" s="30"/>
      <c r="F5" s="44"/>
      <c r="G5" s="30"/>
      <c r="H5" s="30"/>
      <c r="I5" s="30"/>
      <c r="J5" s="30"/>
      <c r="K5" s="21" t="s">
        <v>32</v>
      </c>
      <c r="L5" s="40">
        <v>1.8810390619117536</v>
      </c>
      <c r="M5" s="41">
        <v>58</v>
      </c>
      <c r="N5" s="38"/>
      <c r="O5" s="34"/>
      <c r="P5" s="34"/>
    </row>
    <row r="6" spans="1:16" ht="15" customHeight="1" thickBot="1" x14ac:dyDescent="0.3">
      <c r="A6" s="42" t="s">
        <v>33</v>
      </c>
      <c r="B6" s="43">
        <v>1.4713155878955941E-2</v>
      </c>
      <c r="C6" s="30"/>
      <c r="D6" s="30" t="s">
        <v>69</v>
      </c>
      <c r="E6" s="30"/>
      <c r="F6" s="30"/>
      <c r="G6" s="30"/>
      <c r="H6" s="30"/>
      <c r="I6" s="30"/>
      <c r="J6" s="30"/>
      <c r="K6" s="4" t="s">
        <v>34</v>
      </c>
      <c r="L6" s="45">
        <v>7171.8126998919179</v>
      </c>
      <c r="M6" s="46">
        <v>221135.8312628415</v>
      </c>
      <c r="N6" s="38"/>
      <c r="O6" s="34"/>
      <c r="P6" s="34"/>
    </row>
    <row r="7" spans="1:16" ht="15" customHeight="1" x14ac:dyDescent="0.25">
      <c r="A7" s="42" t="s">
        <v>35</v>
      </c>
      <c r="B7" s="43">
        <v>61.746957381809999</v>
      </c>
      <c r="C7" s="30"/>
      <c r="D7" s="30"/>
      <c r="E7" s="30"/>
      <c r="F7" s="30"/>
      <c r="G7" s="30"/>
      <c r="H7" s="30"/>
      <c r="I7" s="30"/>
      <c r="J7" s="30"/>
      <c r="K7" s="34"/>
      <c r="L7" s="34"/>
      <c r="M7" s="34"/>
      <c r="N7" s="34"/>
      <c r="O7" s="34"/>
    </row>
    <row r="8" spans="1:16" ht="15" customHeight="1" thickBot="1" x14ac:dyDescent="0.3">
      <c r="A8" s="47" t="s">
        <v>36</v>
      </c>
      <c r="B8" s="47">
        <v>60</v>
      </c>
      <c r="C8" s="30"/>
      <c r="D8" s="30"/>
      <c r="E8" s="30"/>
      <c r="F8" s="30"/>
      <c r="G8" s="30"/>
      <c r="H8" s="30"/>
      <c r="I8" s="30"/>
      <c r="J8" s="30"/>
      <c r="K8" s="23" t="s">
        <v>37</v>
      </c>
      <c r="L8" s="48">
        <v>0.95</v>
      </c>
      <c r="M8" s="34"/>
      <c r="N8" s="34"/>
      <c r="O8" s="34"/>
    </row>
    <row r="9" spans="1:16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27" t="s">
        <v>38</v>
      </c>
      <c r="L9" s="24">
        <v>2.0017174841452352</v>
      </c>
      <c r="M9" s="34"/>
      <c r="N9" s="34"/>
      <c r="O9" s="34"/>
    </row>
    <row r="10" spans="1:16" ht="15" customHeight="1" thickBot="1" x14ac:dyDescent="0.3">
      <c r="A10" s="30" t="s">
        <v>39</v>
      </c>
      <c r="B10" s="30"/>
      <c r="C10" s="30"/>
      <c r="D10" s="30"/>
      <c r="E10" s="30"/>
      <c r="F10" s="30"/>
      <c r="G10" s="30"/>
      <c r="H10" s="30"/>
      <c r="I10" s="30"/>
      <c r="J10" s="30"/>
      <c r="K10" s="23" t="s">
        <v>40</v>
      </c>
      <c r="L10" s="24">
        <v>17.2761117174188</v>
      </c>
      <c r="M10" s="34"/>
      <c r="N10" s="34"/>
      <c r="O10" s="34"/>
    </row>
    <row r="11" spans="1:16" ht="15" customHeight="1" x14ac:dyDescent="0.25">
      <c r="A11" s="49"/>
      <c r="B11" s="49" t="s">
        <v>41</v>
      </c>
      <c r="C11" s="49" t="s">
        <v>42</v>
      </c>
      <c r="D11" s="49" t="s">
        <v>43</v>
      </c>
      <c r="E11" s="49" t="s">
        <v>44</v>
      </c>
      <c r="F11" s="49" t="s">
        <v>45</v>
      </c>
      <c r="K11" s="23" t="s">
        <v>46</v>
      </c>
      <c r="L11" s="24">
        <v>0.17494837789671938</v>
      </c>
    </row>
    <row r="12" spans="1:16" ht="15" customHeight="1" x14ac:dyDescent="0.25">
      <c r="A12" s="42" t="s">
        <v>47</v>
      </c>
      <c r="B12" s="42">
        <v>1</v>
      </c>
      <c r="C12" s="43">
        <v>7171.8126998919179</v>
      </c>
      <c r="D12" s="43">
        <v>7171.8126998919179</v>
      </c>
      <c r="E12" s="43">
        <v>1.8810390619117536</v>
      </c>
      <c r="F12" s="43">
        <v>0.17549886021144329</v>
      </c>
    </row>
    <row r="13" spans="1:16" ht="15" customHeight="1" x14ac:dyDescent="0.25">
      <c r="A13" s="42" t="s">
        <v>49</v>
      </c>
      <c r="B13" s="42">
        <v>58</v>
      </c>
      <c r="C13" s="43">
        <v>221135.8312628415</v>
      </c>
      <c r="D13" s="43">
        <v>3812.6867459110604</v>
      </c>
      <c r="E13" s="43"/>
      <c r="F13" s="43"/>
    </row>
    <row r="14" spans="1:16" ht="15" customHeight="1" thickBot="1" x14ac:dyDescent="0.3">
      <c r="A14" s="47" t="s">
        <v>50</v>
      </c>
      <c r="B14" s="50">
        <v>59</v>
      </c>
      <c r="C14" s="51">
        <v>228307.64396273342</v>
      </c>
      <c r="D14" s="47"/>
      <c r="E14" s="47"/>
      <c r="F14" s="47"/>
    </row>
    <row r="15" spans="1:16" ht="15" customHeight="1" thickBot="1" x14ac:dyDescent="0.3">
      <c r="A15" s="30"/>
      <c r="B15" s="30"/>
      <c r="C15" s="30"/>
      <c r="D15" s="38"/>
      <c r="E15" s="38"/>
      <c r="F15" s="30"/>
      <c r="G15" s="30"/>
      <c r="H15" s="30"/>
      <c r="I15" s="30"/>
      <c r="J15" s="30"/>
    </row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  <c r="J16" s="52"/>
    </row>
    <row r="17" spans="1:10" ht="15" customHeight="1" x14ac:dyDescent="0.25">
      <c r="A17" s="8" t="s">
        <v>54</v>
      </c>
      <c r="B17" s="14">
        <v>944.89546623300885</v>
      </c>
      <c r="C17" s="14">
        <v>8.6306443612825667</v>
      </c>
      <c r="D17" s="14">
        <v>109.48145082560112</v>
      </c>
      <c r="E17" s="14">
        <v>6.5498429232962701E-69</v>
      </c>
      <c r="F17" s="14">
        <v>927.61935451559009</v>
      </c>
      <c r="G17" s="14">
        <v>962.1715779504276</v>
      </c>
      <c r="H17" s="14">
        <v>927.61935451559009</v>
      </c>
      <c r="I17" s="53">
        <v>962.1715779504276</v>
      </c>
      <c r="J17" s="54"/>
    </row>
    <row r="18" spans="1:10" ht="15" customHeight="1" thickBot="1" x14ac:dyDescent="0.3">
      <c r="A18" s="55" t="s">
        <v>9</v>
      </c>
      <c r="B18" s="29">
        <v>-0.11986876881572701</v>
      </c>
      <c r="C18" s="29">
        <v>8.7399135633480812E-2</v>
      </c>
      <c r="D18" s="29">
        <v>-1.3715097746322304</v>
      </c>
      <c r="E18" s="29">
        <v>0.17549886021144406</v>
      </c>
      <c r="F18" s="29">
        <v>-0.29481714671244641</v>
      </c>
      <c r="G18" s="29">
        <v>5.5079609080992367E-2</v>
      </c>
      <c r="H18" s="29">
        <v>-0.29481714671244641</v>
      </c>
      <c r="I18" s="56">
        <v>5.5079609080992367E-2</v>
      </c>
      <c r="J18" s="54"/>
    </row>
    <row r="19" spans="1:10" x14ac:dyDescent="0.25">
      <c r="J19" s="30"/>
    </row>
    <row r="20" spans="1:10" x14ac:dyDescent="0.25">
      <c r="J20" s="30"/>
    </row>
    <row r="21" spans="1:10" x14ac:dyDescent="0.25">
      <c r="J21" s="30"/>
    </row>
    <row r="22" spans="1:10" x14ac:dyDescent="0.25">
      <c r="J22" s="30"/>
    </row>
    <row r="23" spans="1:10" x14ac:dyDescent="0.25">
      <c r="F23" s="57"/>
      <c r="G23" s="57"/>
      <c r="J23" s="30"/>
    </row>
    <row r="24" spans="1:10" x14ac:dyDescent="0.25">
      <c r="J24" s="30"/>
    </row>
    <row r="25" spans="1:10" x14ac:dyDescent="0.25">
      <c r="J25" s="30"/>
    </row>
    <row r="26" spans="1:10" x14ac:dyDescent="0.25">
      <c r="J26" s="30"/>
    </row>
    <row r="27" spans="1:10" x14ac:dyDescent="0.25">
      <c r="J27" s="30"/>
    </row>
    <row r="28" spans="1:10" x14ac:dyDescent="0.25">
      <c r="J28" s="30"/>
    </row>
    <row r="29" spans="1:10" x14ac:dyDescent="0.25">
      <c r="J29" s="30"/>
    </row>
    <row r="30" spans="1:10" x14ac:dyDescent="0.25">
      <c r="J30" s="30"/>
    </row>
    <row r="31" spans="1:10" x14ac:dyDescent="0.25">
      <c r="J31" s="30"/>
    </row>
    <row r="32" spans="1:10" x14ac:dyDescent="0.25">
      <c r="J32" s="30"/>
    </row>
    <row r="33" spans="10:10" x14ac:dyDescent="0.25">
      <c r="J33" s="30"/>
    </row>
    <row r="34" spans="10:10" x14ac:dyDescent="0.25">
      <c r="J34" s="30"/>
    </row>
    <row r="35" spans="10:10" x14ac:dyDescent="0.25">
      <c r="J35" s="30"/>
    </row>
    <row r="36" spans="10:10" x14ac:dyDescent="0.25">
      <c r="J36" s="52"/>
    </row>
    <row r="37" spans="10:10" x14ac:dyDescent="0.25">
      <c r="J37" s="54"/>
    </row>
    <row r="38" spans="10:10" x14ac:dyDescent="0.25">
      <c r="J38" s="54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103</v>
      </c>
      <c r="K2" s="4" t="s">
        <v>27</v>
      </c>
      <c r="L2" s="60">
        <v>-0.82788344111390455</v>
      </c>
      <c r="M2" s="61">
        <v>-3.7820019404757224</v>
      </c>
      <c r="N2" s="70">
        <v>1162.3806645245909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1.4694520313691921</v>
      </c>
      <c r="M3" s="18">
        <v>1.7105532590388888</v>
      </c>
      <c r="N3" s="71">
        <v>112.445280054229</v>
      </c>
    </row>
    <row r="4" spans="1:14" ht="15" customHeight="1" x14ac:dyDescent="0.25">
      <c r="A4" s="8" t="s">
        <v>30</v>
      </c>
      <c r="B4" s="14">
        <v>0.29359938982346745</v>
      </c>
      <c r="D4" s="2" t="s">
        <v>67</v>
      </c>
      <c r="K4" s="4" t="s">
        <v>31</v>
      </c>
      <c r="L4" s="59">
        <v>8.6200601704712415E-2</v>
      </c>
      <c r="M4" s="18">
        <v>60.499005019998748</v>
      </c>
      <c r="N4" s="71" t="e">
        <v>#N/A</v>
      </c>
    </row>
    <row r="5" spans="1:14" ht="15" customHeight="1" x14ac:dyDescent="0.25">
      <c r="A5" s="8" t="s">
        <v>22</v>
      </c>
      <c r="B5" s="14">
        <v>8.6200601704712415E-2</v>
      </c>
      <c r="D5" s="2" t="s">
        <v>68</v>
      </c>
      <c r="K5" s="21" t="s">
        <v>32</v>
      </c>
      <c r="L5" s="59">
        <v>2.6884643972926252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5.4137464922421552E-2</v>
      </c>
      <c r="D6" s="2" t="s">
        <v>69</v>
      </c>
      <c r="K6" s="4" t="s">
        <v>34</v>
      </c>
      <c r="L6" s="63">
        <v>19680.256283372873</v>
      </c>
      <c r="M6" s="64">
        <v>208627.38767936055</v>
      </c>
      <c r="N6" s="72" t="e">
        <v>#N/A</v>
      </c>
    </row>
    <row r="7" spans="1:14" ht="15" customHeight="1" x14ac:dyDescent="0.25">
      <c r="A7" s="8" t="s">
        <v>35</v>
      </c>
      <c r="B7" s="14">
        <v>60.499005019998748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225.16778936889753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3.4253238175030365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19680.256283372873</v>
      </c>
      <c r="D12" s="14">
        <v>9840.1281416864367</v>
      </c>
      <c r="E12" s="14">
        <v>2.6884643972926252</v>
      </c>
      <c r="F12" s="14">
        <v>7.6603697202488386E-2</v>
      </c>
      <c r="K12" s="23" t="s">
        <v>48</v>
      </c>
      <c r="L12" s="24">
        <v>2.9425269369018117</v>
      </c>
    </row>
    <row r="13" spans="1:14" ht="15" customHeight="1" x14ac:dyDescent="0.25">
      <c r="A13" s="8" t="s">
        <v>49</v>
      </c>
      <c r="B13" s="8">
        <v>57</v>
      </c>
      <c r="C13" s="14">
        <v>208627.38767936055</v>
      </c>
      <c r="D13" s="14">
        <v>3660.129608409834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1162.3806645245909</v>
      </c>
      <c r="C17" s="14">
        <v>112.445280054229</v>
      </c>
      <c r="D17" s="14">
        <v>10.337300631596181</v>
      </c>
      <c r="E17" s="14">
        <v>1.099140180888507E-14</v>
      </c>
      <c r="F17" s="14">
        <v>937.21287515569338</v>
      </c>
      <c r="G17" s="14">
        <v>1387.5484538934884</v>
      </c>
      <c r="H17" s="14">
        <v>937.21287515569338</v>
      </c>
      <c r="I17" s="14">
        <v>1387.5484538934884</v>
      </c>
    </row>
    <row r="18" spans="1:9" ht="15" customHeight="1" x14ac:dyDescent="0.25">
      <c r="A18" s="8" t="s">
        <v>8</v>
      </c>
      <c r="B18" s="14">
        <v>-3.7820019404757224</v>
      </c>
      <c r="C18" s="14">
        <v>1.7105532590388888</v>
      </c>
      <c r="D18" s="14">
        <v>-2.2109816929060262</v>
      </c>
      <c r="E18" s="14">
        <v>3.1064311949212671E-2</v>
      </c>
      <c r="F18" s="14">
        <v>-7.2073257579787589</v>
      </c>
      <c r="G18" s="14">
        <v>-0.35667812297268586</v>
      </c>
      <c r="H18" s="14">
        <v>-7.2073257579787589</v>
      </c>
      <c r="I18" s="14">
        <v>-0.35667812297268586</v>
      </c>
    </row>
    <row r="19" spans="1:9" ht="15" customHeight="1" thickBot="1" x14ac:dyDescent="0.3">
      <c r="A19" s="25" t="s">
        <v>11</v>
      </c>
      <c r="B19" s="29">
        <v>-0.82788344111390455</v>
      </c>
      <c r="C19" s="29">
        <v>1.4694520313691921</v>
      </c>
      <c r="D19" s="29">
        <v>-0.56339603024843699</v>
      </c>
      <c r="E19" s="29">
        <v>0.57537500422898391</v>
      </c>
      <c r="F19" s="29">
        <v>-3.7704103780157161</v>
      </c>
      <c r="G19" s="29">
        <v>2.1146434957879072</v>
      </c>
      <c r="H19" s="29">
        <v>-3.7704103780157161</v>
      </c>
      <c r="I19" s="29">
        <v>2.1146434957879072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-0.36430631554637233</v>
      </c>
      <c r="M2" s="61">
        <v>0.3976298961265019</v>
      </c>
      <c r="N2" s="61">
        <v>-3.440689095738779</v>
      </c>
      <c r="O2" s="67">
        <v>1098.540218128242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1.3514703148086236</v>
      </c>
      <c r="M3" s="18">
        <v>0.11454325282156035</v>
      </c>
      <c r="N3" s="18">
        <v>1.5685990392722751</v>
      </c>
      <c r="O3" s="68">
        <v>104.5412429760829</v>
      </c>
    </row>
    <row r="4" spans="1:15" ht="15" customHeight="1" x14ac:dyDescent="0.25">
      <c r="A4" s="8" t="s">
        <v>30</v>
      </c>
      <c r="B4" s="14">
        <v>0.49801813156066604</v>
      </c>
      <c r="D4" s="2" t="s">
        <v>67</v>
      </c>
      <c r="K4" s="4" t="s">
        <v>31</v>
      </c>
      <c r="L4" s="59">
        <v>0.24802205936317687</v>
      </c>
      <c r="M4" s="18">
        <v>55.369265575178673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0.24802205936317687</v>
      </c>
      <c r="D5" s="2" t="s">
        <v>68</v>
      </c>
      <c r="K5" s="21" t="s">
        <v>32</v>
      </c>
      <c r="L5" s="59">
        <v>6.1567565455335966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0.20773752682906133</v>
      </c>
      <c r="D6" s="2" t="s">
        <v>69</v>
      </c>
      <c r="K6" s="4" t="s">
        <v>34</v>
      </c>
      <c r="L6" s="63">
        <v>56625.332023992116</v>
      </c>
      <c r="M6" s="64">
        <v>171682.3119387413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55.369265575178673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209.42127472865843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3.142281467015875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56625.332023992116</v>
      </c>
      <c r="D12" s="14">
        <v>18875.11067466404</v>
      </c>
      <c r="E12" s="14">
        <v>6.1567565455335966</v>
      </c>
      <c r="F12" s="14">
        <v>1.0812812538223183E-3</v>
      </c>
      <c r="K12" s="23" t="s">
        <v>48</v>
      </c>
      <c r="L12" s="24">
        <v>0.22945770812143618</v>
      </c>
    </row>
    <row r="13" spans="1:15" ht="15" customHeight="1" x14ac:dyDescent="0.25">
      <c r="A13" s="8" t="s">
        <v>49</v>
      </c>
      <c r="B13" s="8">
        <v>56</v>
      </c>
      <c r="C13" s="14">
        <v>171682.3119387413</v>
      </c>
      <c r="D13" s="14">
        <v>3065.7555703346661</v>
      </c>
      <c r="E13" s="14"/>
      <c r="F13" s="14"/>
      <c r="K13" s="23" t="s">
        <v>58</v>
      </c>
      <c r="L13" s="24">
        <v>2.7073203649387878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1098.540218128242</v>
      </c>
      <c r="C17" s="14">
        <v>104.5412429760829</v>
      </c>
      <c r="D17" s="14">
        <v>10.508199317847863</v>
      </c>
      <c r="E17" s="14">
        <v>7.3554564653320328E-15</v>
      </c>
      <c r="F17" s="14">
        <v>889.1189433995836</v>
      </c>
      <c r="G17" s="14">
        <v>1307.9614928569003</v>
      </c>
      <c r="H17" s="14">
        <v>889.1189433995836</v>
      </c>
      <c r="I17" s="14">
        <v>1307.9614928569003</v>
      </c>
    </row>
    <row r="18" spans="1:9" ht="15" customHeight="1" x14ac:dyDescent="0.25">
      <c r="A18" s="8" t="s">
        <v>8</v>
      </c>
      <c r="B18" s="14">
        <v>-3.440689095738779</v>
      </c>
      <c r="C18" s="14">
        <v>1.5685990392722751</v>
      </c>
      <c r="D18" s="14">
        <v>-2.193479027843233</v>
      </c>
      <c r="E18" s="14">
        <v>3.2440933213437037E-2</v>
      </c>
      <c r="F18" s="14">
        <v>-6.582970562754654</v>
      </c>
      <c r="G18" s="14">
        <v>-0.29840762872290405</v>
      </c>
      <c r="H18" s="14">
        <v>-6.582970562754654</v>
      </c>
      <c r="I18" s="14">
        <v>-0.29840762872290405</v>
      </c>
    </row>
    <row r="19" spans="1:9" ht="15" customHeight="1" x14ac:dyDescent="0.25">
      <c r="A19" s="8" t="s">
        <v>10</v>
      </c>
      <c r="B19" s="14">
        <v>0.3976298961265019</v>
      </c>
      <c r="C19" s="14">
        <v>0.11454325282156035</v>
      </c>
      <c r="D19" s="14">
        <v>3.4714388349521053</v>
      </c>
      <c r="E19" s="14">
        <v>1.0045303799594185E-3</v>
      </c>
      <c r="F19" s="14">
        <v>0.16817218800506573</v>
      </c>
      <c r="G19" s="14">
        <v>0.62708760424793808</v>
      </c>
      <c r="H19" s="14">
        <v>0.16817218800506573</v>
      </c>
      <c r="I19" s="14">
        <v>0.62708760424793808</v>
      </c>
    </row>
    <row r="20" spans="1:9" ht="15" customHeight="1" thickBot="1" x14ac:dyDescent="0.3">
      <c r="A20" s="25" t="s">
        <v>11</v>
      </c>
      <c r="B20" s="29">
        <v>-0.36430631554637233</v>
      </c>
      <c r="C20" s="29">
        <v>1.3514703148086236</v>
      </c>
      <c r="D20" s="29">
        <v>-0.26956294308096612</v>
      </c>
      <c r="E20" s="29">
        <v>0.78848732527250698</v>
      </c>
      <c r="F20" s="29">
        <v>-3.07162668048516</v>
      </c>
      <c r="G20" s="29">
        <v>2.3430140493924156</v>
      </c>
      <c r="H20" s="29">
        <v>-3.07162668048516</v>
      </c>
      <c r="I20" s="29">
        <v>2.3430140493924156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100</v>
      </c>
      <c r="K2" s="4" t="s">
        <v>27</v>
      </c>
      <c r="L2" s="60">
        <v>0.40068085020813032</v>
      </c>
      <c r="M2" s="61">
        <v>-3.4635658591712715</v>
      </c>
      <c r="N2" s="70">
        <v>1078.4220470208538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0.11305170419090095</v>
      </c>
      <c r="M3" s="18">
        <v>1.5535082284855337</v>
      </c>
      <c r="N3" s="71">
        <v>72.606265612182355</v>
      </c>
    </row>
    <row r="4" spans="1:14" ht="15" customHeight="1" x14ac:dyDescent="0.25">
      <c r="A4" s="8" t="s">
        <v>30</v>
      </c>
      <c r="B4" s="14">
        <v>0.49703753565663977</v>
      </c>
      <c r="D4" s="2" t="s">
        <v>67</v>
      </c>
      <c r="K4" s="4" t="s">
        <v>31</v>
      </c>
      <c r="L4" s="59">
        <v>0.24704631185162546</v>
      </c>
      <c r="M4" s="18">
        <v>54.917015954090779</v>
      </c>
      <c r="N4" s="71" t="e">
        <v>#N/A</v>
      </c>
    </row>
    <row r="5" spans="1:14" ht="15" customHeight="1" x14ac:dyDescent="0.25">
      <c r="A5" s="8" t="s">
        <v>22</v>
      </c>
      <c r="B5" s="14">
        <v>0.24704631185162546</v>
      </c>
      <c r="D5" s="2" t="s">
        <v>68</v>
      </c>
      <c r="K5" s="21" t="s">
        <v>32</v>
      </c>
      <c r="L5" s="59">
        <v>9.3509335283100228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0.22062688419729637</v>
      </c>
      <c r="D6" s="2" t="s">
        <v>69</v>
      </c>
      <c r="K6" s="4" t="s">
        <v>34</v>
      </c>
      <c r="L6" s="63">
        <v>56402.561408527312</v>
      </c>
      <c r="M6" s="64">
        <v>171905.08255420611</v>
      </c>
      <c r="N6" s="72" t="e">
        <v>#N/A</v>
      </c>
    </row>
    <row r="7" spans="1:14" ht="15" customHeight="1" x14ac:dyDescent="0.25">
      <c r="A7" s="8" t="s">
        <v>35</v>
      </c>
      <c r="B7" s="14">
        <v>54.917015954090779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145.39153901650354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3.1108465682666422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56402.561408527312</v>
      </c>
      <c r="D12" s="14">
        <v>28201.280704263656</v>
      </c>
      <c r="E12" s="14">
        <v>9.3509335283100228</v>
      </c>
      <c r="F12" s="14">
        <v>3.0753570870052194E-4</v>
      </c>
      <c r="K12" s="23" t="s">
        <v>48</v>
      </c>
      <c r="L12" s="24">
        <v>0.22638213275626348</v>
      </c>
    </row>
    <row r="13" spans="1:14" ht="15" customHeight="1" x14ac:dyDescent="0.25">
      <c r="A13" s="8" t="s">
        <v>49</v>
      </c>
      <c r="B13" s="8">
        <v>57</v>
      </c>
      <c r="C13" s="14">
        <v>171905.08255420611</v>
      </c>
      <c r="D13" s="14">
        <v>3015.8786413018615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1078.4220470208538</v>
      </c>
      <c r="C17" s="14">
        <v>72.606265612182355</v>
      </c>
      <c r="D17" s="14">
        <v>14.853016305522662</v>
      </c>
      <c r="E17" s="14">
        <v>2.9823578082274204E-21</v>
      </c>
      <c r="F17" s="14">
        <v>933.03050800435028</v>
      </c>
      <c r="G17" s="14">
        <v>1223.8135860373573</v>
      </c>
      <c r="H17" s="14">
        <v>933.03050800435028</v>
      </c>
      <c r="I17" s="14">
        <v>1223.8135860373573</v>
      </c>
    </row>
    <row r="18" spans="1:9" ht="15" customHeight="1" x14ac:dyDescent="0.25">
      <c r="A18" s="8" t="s">
        <v>8</v>
      </c>
      <c r="B18" s="14">
        <v>-3.4635658591712715</v>
      </c>
      <c r="C18" s="14">
        <v>1.5535082284855337</v>
      </c>
      <c r="D18" s="14">
        <v>-2.2295124001678399</v>
      </c>
      <c r="E18" s="14">
        <v>2.9736027382438076E-2</v>
      </c>
      <c r="F18" s="14">
        <v>-6.5744124274379132</v>
      </c>
      <c r="G18" s="14">
        <v>-0.35271929090462928</v>
      </c>
      <c r="H18" s="14">
        <v>-6.5744124274379132</v>
      </c>
      <c r="I18" s="14">
        <v>-0.35271929090462928</v>
      </c>
    </row>
    <row r="19" spans="1:9" ht="15" customHeight="1" thickBot="1" x14ac:dyDescent="0.3">
      <c r="A19" s="25" t="s">
        <v>10</v>
      </c>
      <c r="B19" s="29">
        <v>0.40068085020813032</v>
      </c>
      <c r="C19" s="29">
        <v>0.11305170419090095</v>
      </c>
      <c r="D19" s="29">
        <v>3.54422653843001</v>
      </c>
      <c r="E19" s="29">
        <v>7.9423144874542499E-4</v>
      </c>
      <c r="F19" s="29">
        <v>0.17429871745186684</v>
      </c>
      <c r="G19" s="29">
        <v>0.62706298296439378</v>
      </c>
      <c r="H19" s="29">
        <v>0.17429871745186684</v>
      </c>
      <c r="I19" s="29">
        <v>0.62706298296439378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-0.87592208163542573</v>
      </c>
      <c r="M2" s="61">
        <v>-8.5864138635906459E-2</v>
      </c>
      <c r="N2" s="61">
        <v>-3.4299174901822984</v>
      </c>
      <c r="O2" s="67">
        <v>1152.1762121650961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1.4707579179587578</v>
      </c>
      <c r="M3" s="18">
        <v>8.7543830421208182E-2</v>
      </c>
      <c r="N3" s="18">
        <v>1.7483722710183738</v>
      </c>
      <c r="O3" s="68">
        <v>112.96292277322836</v>
      </c>
    </row>
    <row r="4" spans="1:15" ht="15" customHeight="1" x14ac:dyDescent="0.25">
      <c r="A4" s="8" t="s">
        <v>30</v>
      </c>
      <c r="B4" s="14">
        <v>0.31879957757378152</v>
      </c>
      <c r="D4" s="2" t="s">
        <v>67</v>
      </c>
      <c r="K4" s="4" t="s">
        <v>31</v>
      </c>
      <c r="L4" s="59">
        <v>0.10163317066122154</v>
      </c>
      <c r="M4" s="18">
        <v>60.519184417099083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0.10163317066122154</v>
      </c>
      <c r="D5" s="2" t="s">
        <v>68</v>
      </c>
      <c r="K5" s="21" t="s">
        <v>32</v>
      </c>
      <c r="L5" s="59">
        <v>2.1117793500966893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5.3506376232358432E-2</v>
      </c>
      <c r="D6" s="2" t="s">
        <v>69</v>
      </c>
      <c r="K6" s="4" t="s">
        <v>34</v>
      </c>
      <c r="L6" s="63">
        <v>23203.629742125893</v>
      </c>
      <c r="M6" s="64">
        <v>205104.01422060753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60.519184417099083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226.29192661939871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3.5024105250085347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23203.629742125893</v>
      </c>
      <c r="D12" s="14">
        <v>7734.5432473752981</v>
      </c>
      <c r="E12" s="14">
        <v>2.1117793500966893</v>
      </c>
      <c r="F12" s="14">
        <v>0.10898308781226228</v>
      </c>
      <c r="K12" s="23" t="s">
        <v>48</v>
      </c>
      <c r="L12" s="24">
        <v>0.17537136578367735</v>
      </c>
    </row>
    <row r="13" spans="1:15" ht="15" customHeight="1" x14ac:dyDescent="0.25">
      <c r="A13" s="8" t="s">
        <v>49</v>
      </c>
      <c r="B13" s="8">
        <v>56</v>
      </c>
      <c r="C13" s="14">
        <v>205104.01422060753</v>
      </c>
      <c r="D13" s="14">
        <v>3662.5716825108489</v>
      </c>
      <c r="E13" s="14"/>
      <c r="F13" s="14"/>
      <c r="K13" s="23" t="s">
        <v>58</v>
      </c>
      <c r="L13" s="24">
        <v>2.9462821488229025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1152.1762121650961</v>
      </c>
      <c r="C17" s="14">
        <v>112.96292277322836</v>
      </c>
      <c r="D17" s="14">
        <v>10.199596326646711</v>
      </c>
      <c r="E17" s="14">
        <v>2.2231779203133484E-14</v>
      </c>
      <c r="F17" s="14">
        <v>925.88428554569737</v>
      </c>
      <c r="G17" s="14">
        <v>1378.4681387844948</v>
      </c>
      <c r="H17" s="14">
        <v>925.88428554569737</v>
      </c>
      <c r="I17" s="14">
        <v>1378.4681387844948</v>
      </c>
    </row>
    <row r="18" spans="1:9" ht="15" customHeight="1" x14ac:dyDescent="0.25">
      <c r="A18" s="8" t="s">
        <v>8</v>
      </c>
      <c r="B18" s="14">
        <v>-3.4299174901822984</v>
      </c>
      <c r="C18" s="14">
        <v>1.7483722710183738</v>
      </c>
      <c r="D18" s="14">
        <v>-1.9617775613568131</v>
      </c>
      <c r="E18" s="14">
        <v>5.4766227086286534E-2</v>
      </c>
      <c r="F18" s="14">
        <v>-6.9323280151908335</v>
      </c>
      <c r="G18" s="14">
        <v>7.2493034826236258E-2</v>
      </c>
      <c r="H18" s="14">
        <v>-6.9323280151908335</v>
      </c>
      <c r="I18" s="14">
        <v>7.2493034826236258E-2</v>
      </c>
    </row>
    <row r="19" spans="1:9" ht="15" customHeight="1" x14ac:dyDescent="0.25">
      <c r="A19" s="8" t="s">
        <v>9</v>
      </c>
      <c r="B19" s="14">
        <v>-8.5864138635906459E-2</v>
      </c>
      <c r="C19" s="14">
        <v>8.7543830421208182E-2</v>
      </c>
      <c r="D19" s="14">
        <v>-0.98081313352157362</v>
      </c>
      <c r="E19" s="14">
        <v>0.33090339871354779</v>
      </c>
      <c r="F19" s="14">
        <v>-0.26123550441958382</v>
      </c>
      <c r="G19" s="14">
        <v>8.9507227147770888E-2</v>
      </c>
      <c r="H19" s="14">
        <v>-0.26123550441958382</v>
      </c>
      <c r="I19" s="14">
        <v>8.9507227147770888E-2</v>
      </c>
    </row>
    <row r="20" spans="1:9" ht="15" customHeight="1" thickBot="1" x14ac:dyDescent="0.3">
      <c r="A20" s="25" t="s">
        <v>11</v>
      </c>
      <c r="B20" s="29">
        <v>-0.87592208163542573</v>
      </c>
      <c r="C20" s="29">
        <v>1.4707579179587578</v>
      </c>
      <c r="D20" s="29">
        <v>-0.59555829748726052</v>
      </c>
      <c r="E20" s="29">
        <v>0.55386973783661164</v>
      </c>
      <c r="F20" s="29">
        <v>-3.8222042304583281</v>
      </c>
      <c r="G20" s="29">
        <v>2.0703600671874769</v>
      </c>
      <c r="H20" s="29">
        <v>-3.8222042304583281</v>
      </c>
      <c r="I20" s="29">
        <v>2.0703600671874769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75</v>
      </c>
      <c r="L2" s="60">
        <v>-0.37486395098370928</v>
      </c>
      <c r="M2" s="61">
        <v>0.47818023481862576</v>
      </c>
      <c r="N2" s="61">
        <v>-0.18672459426902069</v>
      </c>
      <c r="O2" s="62">
        <v>-2.6058862040774255</v>
      </c>
      <c r="P2" s="67">
        <v>1063.416535868623</v>
      </c>
    </row>
    <row r="3" spans="1:16" ht="15" customHeight="1" x14ac:dyDescent="0.25">
      <c r="A3" s="19" t="s">
        <v>28</v>
      </c>
      <c r="B3" s="20"/>
      <c r="D3" s="2" t="s">
        <v>66</v>
      </c>
      <c r="K3" s="21" t="s">
        <v>76</v>
      </c>
      <c r="L3" s="59">
        <v>1.3021655919055219</v>
      </c>
      <c r="M3" s="18">
        <v>0.1157556714424921</v>
      </c>
      <c r="N3" s="18">
        <v>8.0942014246637398E-2</v>
      </c>
      <c r="O3" s="58">
        <v>1.554082443140772</v>
      </c>
      <c r="P3" s="68">
        <v>101.87094049911296</v>
      </c>
    </row>
    <row r="4" spans="1:16" ht="15" customHeight="1" x14ac:dyDescent="0.25">
      <c r="A4" s="8" t="s">
        <v>30</v>
      </c>
      <c r="B4" s="14">
        <v>0.56068145282227277</v>
      </c>
      <c r="D4" s="2" t="s">
        <v>67</v>
      </c>
      <c r="K4" s="4" t="s">
        <v>31</v>
      </c>
      <c r="L4" s="59">
        <v>0.31436369153889454</v>
      </c>
      <c r="M4" s="18">
        <v>53.34893884947239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0.31436369153889454</v>
      </c>
      <c r="D5" s="2" t="s">
        <v>68</v>
      </c>
      <c r="K5" s="21" t="s">
        <v>32</v>
      </c>
      <c r="L5" s="59">
        <v>6.3043638519692031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0.26449923274172327</v>
      </c>
      <c r="D6" s="2" t="s">
        <v>69</v>
      </c>
      <c r="K6" s="4" t="s">
        <v>34</v>
      </c>
      <c r="L6" s="63">
        <v>71771.633762672485</v>
      </c>
      <c r="M6" s="64">
        <v>156536.01020006093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53.34893884947239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204.15392687600627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3.1144508129775144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71771.633762672485</v>
      </c>
      <c r="D12" s="14">
        <v>17942.908440668121</v>
      </c>
      <c r="E12" s="14">
        <v>6.3043638519692031</v>
      </c>
      <c r="F12" s="14">
        <v>2.9983478751240112E-4</v>
      </c>
      <c r="K12" s="23" t="s">
        <v>48</v>
      </c>
      <c r="L12" s="24">
        <v>0.16221142139988937</v>
      </c>
    </row>
    <row r="13" spans="1:16" ht="15" customHeight="1" x14ac:dyDescent="0.25">
      <c r="A13" s="8" t="s">
        <v>49</v>
      </c>
      <c r="B13" s="8">
        <v>55</v>
      </c>
      <c r="C13" s="14">
        <v>156536.01020006093</v>
      </c>
      <c r="D13" s="14">
        <v>2846.1092763647443</v>
      </c>
      <c r="E13" s="14"/>
      <c r="F13" s="14"/>
      <c r="K13" s="23" t="s">
        <v>58</v>
      </c>
      <c r="L13" s="24">
        <v>0.23197954949045863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2.6095981614368835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1063.416535868623</v>
      </c>
      <c r="C17" s="14">
        <v>101.87094049911296</v>
      </c>
      <c r="D17" s="14">
        <v>10.438860490130477</v>
      </c>
      <c r="E17" s="14">
        <v>1.1714224477455373E-14</v>
      </c>
      <c r="F17" s="14">
        <v>859.26260899261672</v>
      </c>
      <c r="G17" s="14">
        <v>1267.5704627446294</v>
      </c>
      <c r="H17" s="14">
        <v>859.26260899261672</v>
      </c>
      <c r="I17" s="14">
        <v>1267.5704627446294</v>
      </c>
    </row>
    <row r="18" spans="1:9" ht="15" customHeight="1" x14ac:dyDescent="0.25">
      <c r="A18" s="8" t="s">
        <v>8</v>
      </c>
      <c r="B18" s="14">
        <v>-2.6058862040774255</v>
      </c>
      <c r="C18" s="14">
        <v>1.554082443140772</v>
      </c>
      <c r="D18" s="14">
        <v>-1.6768004912345431</v>
      </c>
      <c r="E18" s="14">
        <v>9.9257052165102416E-2</v>
      </c>
      <c r="F18" s="14">
        <v>-5.7203370170549395</v>
      </c>
      <c r="G18" s="14">
        <v>0.50856460890008881</v>
      </c>
      <c r="H18" s="14">
        <v>-5.7203370170549395</v>
      </c>
      <c r="I18" s="14">
        <v>0.50856460890008881</v>
      </c>
    </row>
    <row r="19" spans="1:9" ht="15" customHeight="1" x14ac:dyDescent="0.25">
      <c r="A19" s="8" t="s">
        <v>9</v>
      </c>
      <c r="B19" s="14">
        <v>-0.18672459426902069</v>
      </c>
      <c r="C19" s="14">
        <v>8.0942014246637398E-2</v>
      </c>
      <c r="D19" s="14">
        <v>-2.3068933483673204</v>
      </c>
      <c r="E19" s="14">
        <v>2.4852009306059838E-2</v>
      </c>
      <c r="F19" s="14">
        <v>-0.34893601566891008</v>
      </c>
      <c r="G19" s="14">
        <v>-2.4513172869131322E-2</v>
      </c>
      <c r="H19" s="14">
        <v>-0.34893601566891008</v>
      </c>
      <c r="I19" s="14">
        <v>-2.4513172869131322E-2</v>
      </c>
    </row>
    <row r="20" spans="1:9" ht="15" customHeight="1" x14ac:dyDescent="0.25">
      <c r="A20" s="8" t="s">
        <v>10</v>
      </c>
      <c r="B20" s="14">
        <v>0.47818023481862576</v>
      </c>
      <c r="C20" s="14">
        <v>0.1157556714424921</v>
      </c>
      <c r="D20" s="14">
        <v>4.130944331796198</v>
      </c>
      <c r="E20" s="14">
        <v>1.2397383812316203E-4</v>
      </c>
      <c r="F20" s="14">
        <v>0.24620068532816713</v>
      </c>
      <c r="G20" s="14">
        <v>0.71015978430908433</v>
      </c>
      <c r="H20" s="14">
        <v>0.24620068532816713</v>
      </c>
      <c r="I20" s="14">
        <v>0.71015978430908433</v>
      </c>
    </row>
    <row r="21" spans="1:9" ht="15" customHeight="1" thickBot="1" x14ac:dyDescent="0.3">
      <c r="A21" s="25" t="s">
        <v>11</v>
      </c>
      <c r="B21" s="29">
        <v>-0.37486395098370928</v>
      </c>
      <c r="C21" s="29">
        <v>1.3021655919055219</v>
      </c>
      <c r="D21" s="29">
        <v>-0.2878773278252213</v>
      </c>
      <c r="E21" s="29">
        <v>0.77452265694162936</v>
      </c>
      <c r="F21" s="29">
        <v>-2.9844621124205926</v>
      </c>
      <c r="G21" s="29">
        <v>2.2347342104531744</v>
      </c>
      <c r="H21" s="29">
        <v>-2.9844621124205926</v>
      </c>
      <c r="I21" s="29">
        <v>2.2347342104531744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0.48128423899581202</v>
      </c>
      <c r="M2" s="61">
        <v>-0.18664269983241052</v>
      </c>
      <c r="N2" s="61">
        <v>-2.6297917790259455</v>
      </c>
      <c r="O2" s="67">
        <v>1042.730998435796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0.11430474437504262</v>
      </c>
      <c r="M3" s="18">
        <v>8.0275977999369377E-2</v>
      </c>
      <c r="N3" s="18">
        <v>1.5391021687104964</v>
      </c>
      <c r="O3" s="68">
        <v>71.617682656932899</v>
      </c>
    </row>
    <row r="4" spans="1:15" ht="15" customHeight="1" x14ac:dyDescent="0.25">
      <c r="A4" s="8" t="s">
        <v>30</v>
      </c>
      <c r="B4" s="14">
        <v>0.55975939722262069</v>
      </c>
      <c r="D4" s="2" t="s">
        <v>67</v>
      </c>
      <c r="K4" s="4" t="s">
        <v>31</v>
      </c>
      <c r="L4" s="59">
        <v>0.3133305827790317</v>
      </c>
      <c r="M4" s="18">
        <v>52.910280669089538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0.3133305827790317</v>
      </c>
      <c r="D5" s="2" t="s">
        <v>68</v>
      </c>
      <c r="K5" s="21" t="s">
        <v>32</v>
      </c>
      <c r="L5" s="59">
        <v>8.5176904614152225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0.27654472114219408</v>
      </c>
      <c r="D6" s="2" t="s">
        <v>69</v>
      </c>
      <c r="K6" s="4" t="s">
        <v>34</v>
      </c>
      <c r="L6" s="63">
        <v>71535.767135750939</v>
      </c>
      <c r="M6" s="64">
        <v>156771.87682698248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52.910280669089538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143.46745808789308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3.0831921348279345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71535.767135750939</v>
      </c>
      <c r="D12" s="14">
        <v>23845.25571191698</v>
      </c>
      <c r="E12" s="14">
        <v>8.5176904614152225</v>
      </c>
      <c r="F12" s="14">
        <v>9.4254356118171392E-5</v>
      </c>
      <c r="K12" s="23" t="s">
        <v>48</v>
      </c>
      <c r="L12" s="24">
        <v>0.16081210787367273</v>
      </c>
    </row>
    <row r="13" spans="1:15" ht="15" customHeight="1" x14ac:dyDescent="0.25">
      <c r="A13" s="8" t="s">
        <v>49</v>
      </c>
      <c r="B13" s="8">
        <v>56</v>
      </c>
      <c r="C13" s="14">
        <v>156771.87682698248</v>
      </c>
      <c r="D13" s="14">
        <v>2799.4978004818299</v>
      </c>
      <c r="E13" s="14"/>
      <c r="F13" s="14"/>
      <c r="K13" s="23" t="s">
        <v>58</v>
      </c>
      <c r="L13" s="24">
        <v>0.22897991828958272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1042.730998435796</v>
      </c>
      <c r="C17" s="14">
        <v>71.617682656932899</v>
      </c>
      <c r="D17" s="14">
        <v>14.559686375650346</v>
      </c>
      <c r="E17" s="14">
        <v>1.0890518835030561E-20</v>
      </c>
      <c r="F17" s="14">
        <v>899.2635403479029</v>
      </c>
      <c r="G17" s="14">
        <v>1186.1984565236889</v>
      </c>
      <c r="H17" s="14">
        <v>899.2635403479029</v>
      </c>
      <c r="I17" s="14">
        <v>1186.1984565236889</v>
      </c>
    </row>
    <row r="18" spans="1:9" ht="15" customHeight="1" x14ac:dyDescent="0.25">
      <c r="A18" s="8" t="s">
        <v>8</v>
      </c>
      <c r="B18" s="14">
        <v>-2.6297917790259455</v>
      </c>
      <c r="C18" s="14">
        <v>1.5391021687104964</v>
      </c>
      <c r="D18" s="14">
        <v>-1.7086531566837178</v>
      </c>
      <c r="E18" s="14">
        <v>9.3052861370313059E-2</v>
      </c>
      <c r="F18" s="14">
        <v>-5.71298391385388</v>
      </c>
      <c r="G18" s="14">
        <v>0.45340035580198901</v>
      </c>
      <c r="H18" s="14">
        <v>-5.71298391385388</v>
      </c>
      <c r="I18" s="14">
        <v>0.45340035580198901</v>
      </c>
    </row>
    <row r="19" spans="1:9" ht="15" customHeight="1" x14ac:dyDescent="0.25">
      <c r="A19" s="8" t="s">
        <v>9</v>
      </c>
      <c r="B19" s="14">
        <v>-0.18664269983241052</v>
      </c>
      <c r="C19" s="14">
        <v>8.0275977999369377E-2</v>
      </c>
      <c r="D19" s="14">
        <v>-2.3250130921341965</v>
      </c>
      <c r="E19" s="14">
        <v>2.372085719383784E-2</v>
      </c>
      <c r="F19" s="14">
        <v>-0.34745480770608328</v>
      </c>
      <c r="G19" s="14">
        <v>-2.5830591958737797E-2</v>
      </c>
      <c r="H19" s="14">
        <v>-0.34745480770608328</v>
      </c>
      <c r="I19" s="14">
        <v>-2.5830591958737797E-2</v>
      </c>
    </row>
    <row r="20" spans="1:9" ht="15" customHeight="1" thickBot="1" x14ac:dyDescent="0.3">
      <c r="A20" s="25" t="s">
        <v>10</v>
      </c>
      <c r="B20" s="29">
        <v>0.48128423899581202</v>
      </c>
      <c r="C20" s="29">
        <v>0.11430474437504262</v>
      </c>
      <c r="D20" s="29">
        <v>4.2105359810497589</v>
      </c>
      <c r="E20" s="29">
        <v>9.3261407249281282E-5</v>
      </c>
      <c r="F20" s="29">
        <v>0.25230432070622932</v>
      </c>
      <c r="G20" s="29">
        <v>0.71026415728539471</v>
      </c>
      <c r="H20" s="29">
        <v>0.25230432070622932</v>
      </c>
      <c r="I20" s="29">
        <v>0.71026415728539471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95</v>
      </c>
      <c r="K2" s="4" t="s">
        <v>27</v>
      </c>
      <c r="L2" s="60">
        <v>-8.4127885410770029E-2</v>
      </c>
      <c r="M2" s="61">
        <v>-3.4988732451216085</v>
      </c>
      <c r="N2" s="70">
        <v>1104.7765843867435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8.6998587468889332E-2</v>
      </c>
      <c r="M3" s="18">
        <v>1.7346310172497006</v>
      </c>
      <c r="N3" s="71">
        <v>79.709029971530555</v>
      </c>
    </row>
    <row r="4" spans="1:14" ht="15" customHeight="1" x14ac:dyDescent="0.25">
      <c r="A4" s="8" t="s">
        <v>30</v>
      </c>
      <c r="B4" s="14">
        <v>0.3097469044201831</v>
      </c>
      <c r="D4" s="2" t="s">
        <v>67</v>
      </c>
      <c r="K4" s="4" t="s">
        <v>31</v>
      </c>
      <c r="L4" s="59">
        <v>9.5943144797886029E-2</v>
      </c>
      <c r="M4" s="18">
        <v>60.175633382413253</v>
      </c>
      <c r="N4" s="71" t="e">
        <v>#N/A</v>
      </c>
    </row>
    <row r="5" spans="1:14" ht="15" customHeight="1" x14ac:dyDescent="0.25">
      <c r="A5" s="8" t="s">
        <v>22</v>
      </c>
      <c r="B5" s="14">
        <v>9.5943144797886029E-2</v>
      </c>
      <c r="D5" s="2" t="s">
        <v>68</v>
      </c>
      <c r="K5" s="21" t="s">
        <v>32</v>
      </c>
      <c r="L5" s="59">
        <v>3.0245660004739907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6.4221851632899507E-2</v>
      </c>
      <c r="D6" s="2" t="s">
        <v>69</v>
      </c>
      <c r="K6" s="4" t="s">
        <v>34</v>
      </c>
      <c r="L6" s="63">
        <v>21904.553343180742</v>
      </c>
      <c r="M6" s="64">
        <v>206403.09061955268</v>
      </c>
      <c r="N6" s="72" t="e">
        <v>#N/A</v>
      </c>
    </row>
    <row r="7" spans="1:14" ht="15" customHeight="1" x14ac:dyDescent="0.25">
      <c r="A7" s="8" t="s">
        <v>35</v>
      </c>
      <c r="B7" s="14">
        <v>60.175633382413253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159.61457931158154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3.4735386966573474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21904.553343180742</v>
      </c>
      <c r="D12" s="14">
        <v>10952.276671590371</v>
      </c>
      <c r="E12" s="14">
        <v>3.0245660004739907</v>
      </c>
      <c r="F12" s="14">
        <v>5.6438919981073976E-2</v>
      </c>
      <c r="K12" s="23" t="s">
        <v>48</v>
      </c>
      <c r="L12" s="24">
        <v>0.17421166641355829</v>
      </c>
    </row>
    <row r="13" spans="1:14" ht="15" customHeight="1" x14ac:dyDescent="0.25">
      <c r="A13" s="8" t="s">
        <v>49</v>
      </c>
      <c r="B13" s="8">
        <v>57</v>
      </c>
      <c r="C13" s="14">
        <v>206403.09061955268</v>
      </c>
      <c r="D13" s="14">
        <v>3621.1068529746085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1104.7765843867435</v>
      </c>
      <c r="C17" s="14">
        <v>79.709029971530555</v>
      </c>
      <c r="D17" s="14">
        <v>13.860118292511316</v>
      </c>
      <c r="E17" s="14">
        <v>6.6374482703479888E-20</v>
      </c>
      <c r="F17" s="14">
        <v>945.16200507516191</v>
      </c>
      <c r="G17" s="14">
        <v>1264.391163698325</v>
      </c>
      <c r="H17" s="14">
        <v>945.16200507516191</v>
      </c>
      <c r="I17" s="14">
        <v>1264.391163698325</v>
      </c>
    </row>
    <row r="18" spans="1:9" ht="15" customHeight="1" x14ac:dyDescent="0.25">
      <c r="A18" s="8" t="s">
        <v>8</v>
      </c>
      <c r="B18" s="14">
        <v>-3.4988732451216085</v>
      </c>
      <c r="C18" s="14">
        <v>1.7346310172497006</v>
      </c>
      <c r="D18" s="14">
        <v>-2.0170706105954204</v>
      </c>
      <c r="E18" s="14">
        <v>4.8406787640636467E-2</v>
      </c>
      <c r="F18" s="14">
        <v>-6.9724119417789563</v>
      </c>
      <c r="G18" s="14">
        <v>-2.5334548464261086E-2</v>
      </c>
      <c r="H18" s="14">
        <v>-6.9724119417789563</v>
      </c>
      <c r="I18" s="14">
        <v>-2.5334548464261086E-2</v>
      </c>
    </row>
    <row r="19" spans="1:9" ht="15" customHeight="1" thickBot="1" x14ac:dyDescent="0.3">
      <c r="A19" s="25" t="s">
        <v>9</v>
      </c>
      <c r="B19" s="29">
        <v>-8.4127885410770029E-2</v>
      </c>
      <c r="C19" s="29">
        <v>8.6998587468889332E-2</v>
      </c>
      <c r="D19" s="29">
        <v>-0.96700288887855945</v>
      </c>
      <c r="E19" s="29">
        <v>0.33762776470250611</v>
      </c>
      <c r="F19" s="29">
        <v>-0.25833955182432833</v>
      </c>
      <c r="G19" s="29">
        <v>9.0083781002788257E-2</v>
      </c>
      <c r="H19" s="29">
        <v>-0.25833955182432833</v>
      </c>
      <c r="I19" s="29">
        <v>9.0083781002788257E-2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8"/>
  <sheetViews>
    <sheetView workbookViewId="0"/>
  </sheetViews>
  <sheetFormatPr defaultRowHeight="15" x14ac:dyDescent="0.25"/>
  <cols>
    <col min="1" max="1" width="18.85546875" style="35" bestFit="1" customWidth="1"/>
    <col min="2" max="2" width="11.85546875" style="35" customWidth="1"/>
    <col min="3" max="3" width="14.85546875" style="35" bestFit="1" customWidth="1"/>
    <col min="4" max="4" width="9.5703125" style="35" customWidth="1"/>
    <col min="5" max="5" width="8.5703125" style="35" customWidth="1"/>
    <col min="6" max="6" width="14.42578125" style="35" bestFit="1" customWidth="1"/>
    <col min="7" max="7" width="11" style="35" customWidth="1"/>
    <col min="8" max="8" width="12.7109375" style="35" bestFit="1" customWidth="1"/>
    <col min="9" max="9" width="12.5703125" style="35" bestFit="1" customWidth="1"/>
    <col min="10" max="10" width="2.85546875" style="35" customWidth="1"/>
    <col min="11" max="11" width="25.42578125" style="35" customWidth="1"/>
    <col min="12" max="12" width="12.5703125" style="35" customWidth="1"/>
    <col min="13" max="14" width="9.140625" style="35"/>
    <col min="15" max="15" width="22.7109375" style="35" customWidth="1"/>
    <col min="16" max="16384" width="9.140625" style="35"/>
  </cols>
  <sheetData>
    <row r="1" spans="1:16" ht="15" customHeight="1" thickBot="1" x14ac:dyDescent="0.3">
      <c r="A1" s="30" t="s">
        <v>57</v>
      </c>
      <c r="B1" s="30"/>
      <c r="C1" s="30"/>
      <c r="D1" s="30"/>
      <c r="E1" s="30"/>
      <c r="F1" s="30"/>
      <c r="G1" s="30"/>
      <c r="H1" s="30"/>
      <c r="I1" s="30"/>
      <c r="J1" s="30"/>
      <c r="K1" s="31" t="s">
        <v>26</v>
      </c>
      <c r="L1" s="32"/>
      <c r="M1" s="32"/>
      <c r="N1" s="33"/>
      <c r="O1" s="34"/>
    </row>
    <row r="2" spans="1:16" ht="15" customHeight="1" thickBot="1" x14ac:dyDescent="0.3">
      <c r="A2" s="30" t="s">
        <v>93</v>
      </c>
      <c r="B2" s="30"/>
      <c r="C2" s="30"/>
      <c r="D2" s="30"/>
      <c r="E2" s="30"/>
      <c r="F2" s="30"/>
      <c r="G2" s="30"/>
      <c r="H2" s="30"/>
      <c r="I2" s="30"/>
      <c r="J2" s="30"/>
      <c r="K2" s="21" t="s">
        <v>55</v>
      </c>
      <c r="L2" s="36">
        <v>-3.8405117865910237</v>
      </c>
      <c r="M2" s="37">
        <v>1117.3356173124257</v>
      </c>
      <c r="N2" s="38"/>
      <c r="O2" s="34"/>
      <c r="P2" s="34"/>
    </row>
    <row r="3" spans="1:16" ht="15" customHeight="1" x14ac:dyDescent="0.25">
      <c r="A3" s="39" t="s">
        <v>28</v>
      </c>
      <c r="B3" s="39"/>
      <c r="C3" s="30"/>
      <c r="D3" s="30" t="s">
        <v>66</v>
      </c>
      <c r="E3" s="30"/>
      <c r="F3" s="30"/>
      <c r="G3" s="30"/>
      <c r="H3" s="30"/>
      <c r="I3" s="30"/>
      <c r="J3" s="30"/>
      <c r="K3" s="21" t="s">
        <v>56</v>
      </c>
      <c r="L3" s="40">
        <v>1.697321119905556</v>
      </c>
      <c r="M3" s="41">
        <v>78.599814645834002</v>
      </c>
      <c r="N3" s="38"/>
      <c r="O3" s="34"/>
      <c r="P3" s="34"/>
    </row>
    <row r="4" spans="1:16" ht="15" customHeight="1" x14ac:dyDescent="0.25">
      <c r="A4" s="42" t="s">
        <v>30</v>
      </c>
      <c r="B4" s="43">
        <v>0.28480158010569118</v>
      </c>
      <c r="C4" s="30"/>
      <c r="D4" s="30" t="s">
        <v>67</v>
      </c>
      <c r="E4" s="30"/>
      <c r="F4" s="44"/>
      <c r="G4" s="30"/>
      <c r="H4" s="30"/>
      <c r="I4" s="30"/>
      <c r="J4" s="30"/>
      <c r="K4" s="4" t="s">
        <v>31</v>
      </c>
      <c r="L4" s="40">
        <v>8.1111940030698423E-2</v>
      </c>
      <c r="M4" s="41">
        <v>60.141953920112485</v>
      </c>
      <c r="N4" s="38"/>
      <c r="O4" s="33"/>
      <c r="P4" s="34"/>
    </row>
    <row r="5" spans="1:16" ht="15" customHeight="1" x14ac:dyDescent="0.25">
      <c r="A5" s="42" t="s">
        <v>22</v>
      </c>
      <c r="B5" s="43">
        <v>8.1111940030698423E-2</v>
      </c>
      <c r="C5" s="30"/>
      <c r="D5" s="30" t="s">
        <v>68</v>
      </c>
      <c r="E5" s="30"/>
      <c r="F5" s="44"/>
      <c r="G5" s="30"/>
      <c r="H5" s="30"/>
      <c r="I5" s="30"/>
      <c r="J5" s="30"/>
      <c r="K5" s="21" t="s">
        <v>32</v>
      </c>
      <c r="L5" s="40">
        <v>5.1197667340869319</v>
      </c>
      <c r="M5" s="41">
        <v>58</v>
      </c>
      <c r="N5" s="38"/>
      <c r="O5" s="34"/>
      <c r="P5" s="34"/>
    </row>
    <row r="6" spans="1:16" ht="15" customHeight="1" thickBot="1" x14ac:dyDescent="0.3">
      <c r="A6" s="42" t="s">
        <v>33</v>
      </c>
      <c r="B6" s="43">
        <v>6.5269042445020853E-2</v>
      </c>
      <c r="C6" s="30"/>
      <c r="D6" s="30" t="s">
        <v>69</v>
      </c>
      <c r="E6" s="30"/>
      <c r="F6" s="30"/>
      <c r="G6" s="30"/>
      <c r="H6" s="30"/>
      <c r="I6" s="30"/>
      <c r="J6" s="30"/>
      <c r="K6" s="4" t="s">
        <v>34</v>
      </c>
      <c r="L6" s="45">
        <v>18518.475925655279</v>
      </c>
      <c r="M6" s="46">
        <v>209789.16803707814</v>
      </c>
      <c r="N6" s="38"/>
      <c r="O6" s="34"/>
      <c r="P6" s="34"/>
    </row>
    <row r="7" spans="1:16" ht="15" customHeight="1" x14ac:dyDescent="0.25">
      <c r="A7" s="42" t="s">
        <v>35</v>
      </c>
      <c r="B7" s="43">
        <v>60.141953920112485</v>
      </c>
      <c r="C7" s="30"/>
      <c r="D7" s="30"/>
      <c r="E7" s="30"/>
      <c r="F7" s="30"/>
      <c r="G7" s="30"/>
      <c r="H7" s="30"/>
      <c r="I7" s="30"/>
      <c r="J7" s="30"/>
      <c r="K7" s="34"/>
      <c r="L7" s="34"/>
      <c r="M7" s="34"/>
      <c r="N7" s="34"/>
      <c r="O7" s="34"/>
    </row>
    <row r="8" spans="1:16" ht="15" customHeight="1" thickBot="1" x14ac:dyDescent="0.3">
      <c r="A8" s="47" t="s">
        <v>36</v>
      </c>
      <c r="B8" s="47">
        <v>60</v>
      </c>
      <c r="C8" s="30"/>
      <c r="D8" s="30"/>
      <c r="E8" s="30"/>
      <c r="F8" s="30"/>
      <c r="G8" s="30"/>
      <c r="H8" s="30"/>
      <c r="I8" s="30"/>
      <c r="J8" s="30"/>
      <c r="K8" s="23" t="s">
        <v>37</v>
      </c>
      <c r="L8" s="48">
        <v>0.95</v>
      </c>
      <c r="M8" s="34"/>
      <c r="N8" s="34"/>
      <c r="O8" s="34"/>
    </row>
    <row r="9" spans="1:16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27" t="s">
        <v>38</v>
      </c>
      <c r="L9" s="24">
        <v>2.0017174841452352</v>
      </c>
      <c r="M9" s="34"/>
      <c r="N9" s="34"/>
      <c r="O9" s="34"/>
    </row>
    <row r="10" spans="1:16" ht="15" customHeight="1" thickBot="1" x14ac:dyDescent="0.3">
      <c r="A10" s="30" t="s">
        <v>39</v>
      </c>
      <c r="B10" s="30"/>
      <c r="C10" s="30"/>
      <c r="D10" s="30"/>
      <c r="E10" s="30"/>
      <c r="F10" s="30"/>
      <c r="G10" s="30"/>
      <c r="H10" s="30"/>
      <c r="I10" s="30"/>
      <c r="J10" s="30"/>
      <c r="K10" s="23" t="s">
        <v>40</v>
      </c>
      <c r="L10" s="24">
        <v>157.33462322714064</v>
      </c>
      <c r="M10" s="34"/>
      <c r="N10" s="34"/>
      <c r="O10" s="34"/>
    </row>
    <row r="11" spans="1:16" ht="15" customHeight="1" x14ac:dyDescent="0.25">
      <c r="A11" s="49"/>
      <c r="B11" s="49" t="s">
        <v>41</v>
      </c>
      <c r="C11" s="49" t="s">
        <v>42</v>
      </c>
      <c r="D11" s="49" t="s">
        <v>43</v>
      </c>
      <c r="E11" s="49" t="s">
        <v>44</v>
      </c>
      <c r="F11" s="49" t="s">
        <v>45</v>
      </c>
      <c r="K11" s="23" t="s">
        <v>46</v>
      </c>
      <c r="L11" s="24">
        <v>3.3975573619239228</v>
      </c>
    </row>
    <row r="12" spans="1:16" ht="15" customHeight="1" x14ac:dyDescent="0.25">
      <c r="A12" s="42" t="s">
        <v>47</v>
      </c>
      <c r="B12" s="42">
        <v>1</v>
      </c>
      <c r="C12" s="43">
        <v>18518.475925655279</v>
      </c>
      <c r="D12" s="43">
        <v>18518.475925655279</v>
      </c>
      <c r="E12" s="43">
        <v>5.1197667340869319</v>
      </c>
      <c r="F12" s="43">
        <v>2.7415333764768169E-2</v>
      </c>
    </row>
    <row r="13" spans="1:16" ht="15" customHeight="1" x14ac:dyDescent="0.25">
      <c r="A13" s="42" t="s">
        <v>49</v>
      </c>
      <c r="B13" s="42">
        <v>58</v>
      </c>
      <c r="C13" s="43">
        <v>209789.16803707814</v>
      </c>
      <c r="D13" s="43">
        <v>3617.0546213289335</v>
      </c>
      <c r="E13" s="43"/>
      <c r="F13" s="43"/>
    </row>
    <row r="14" spans="1:16" ht="15" customHeight="1" thickBot="1" x14ac:dyDescent="0.3">
      <c r="A14" s="47" t="s">
        <v>50</v>
      </c>
      <c r="B14" s="50">
        <v>59</v>
      </c>
      <c r="C14" s="51">
        <v>228307.64396273342</v>
      </c>
      <c r="D14" s="47"/>
      <c r="E14" s="47"/>
      <c r="F14" s="47"/>
    </row>
    <row r="15" spans="1:16" ht="15" customHeight="1" thickBot="1" x14ac:dyDescent="0.3">
      <c r="A15" s="30"/>
      <c r="B15" s="30"/>
      <c r="C15" s="30"/>
      <c r="D15" s="38"/>
      <c r="E15" s="38"/>
      <c r="F15" s="30"/>
      <c r="G15" s="30"/>
      <c r="H15" s="30"/>
      <c r="I15" s="30"/>
      <c r="J15" s="30"/>
    </row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  <c r="J16" s="52"/>
    </row>
    <row r="17" spans="1:10" ht="15" customHeight="1" x14ac:dyDescent="0.25">
      <c r="A17" s="8" t="s">
        <v>54</v>
      </c>
      <c r="B17" s="14">
        <v>1117.3356173124257</v>
      </c>
      <c r="C17" s="14">
        <v>78.599814645834002</v>
      </c>
      <c r="D17" s="14">
        <v>14.215499392041473</v>
      </c>
      <c r="E17" s="14">
        <v>1.4872411570179471E-20</v>
      </c>
      <c r="F17" s="14">
        <v>960.00099408528513</v>
      </c>
      <c r="G17" s="14">
        <v>1274.6702405395663</v>
      </c>
      <c r="H17" s="14">
        <v>960.00099408528513</v>
      </c>
      <c r="I17" s="53">
        <v>1274.6702405395663</v>
      </c>
      <c r="J17" s="54"/>
    </row>
    <row r="18" spans="1:10" ht="15" customHeight="1" thickBot="1" x14ac:dyDescent="0.3">
      <c r="A18" s="55" t="s">
        <v>8</v>
      </c>
      <c r="B18" s="29">
        <v>-3.8405117865910237</v>
      </c>
      <c r="C18" s="29">
        <v>1.697321119905556</v>
      </c>
      <c r="D18" s="29">
        <v>-2.2626901542382982</v>
      </c>
      <c r="E18" s="29">
        <v>2.7415333764768169E-2</v>
      </c>
      <c r="F18" s="29">
        <v>-7.2380691485149464</v>
      </c>
      <c r="G18" s="29">
        <v>-0.44295442466710089</v>
      </c>
      <c r="H18" s="29">
        <v>-7.2380691485149464</v>
      </c>
      <c r="I18" s="56">
        <v>-0.44295442466710089</v>
      </c>
      <c r="J18" s="54"/>
    </row>
    <row r="19" spans="1:10" x14ac:dyDescent="0.25">
      <c r="J19" s="30"/>
    </row>
    <row r="20" spans="1:10" x14ac:dyDescent="0.25">
      <c r="J20" s="30"/>
    </row>
    <row r="21" spans="1:10" x14ac:dyDescent="0.25">
      <c r="J21" s="30"/>
    </row>
    <row r="22" spans="1:10" x14ac:dyDescent="0.25">
      <c r="J22" s="30"/>
    </row>
    <row r="23" spans="1:10" x14ac:dyDescent="0.25">
      <c r="F23" s="57"/>
      <c r="G23" s="57"/>
      <c r="J23" s="30"/>
    </row>
    <row r="24" spans="1:10" x14ac:dyDescent="0.25">
      <c r="J24" s="30"/>
    </row>
    <row r="25" spans="1:10" x14ac:dyDescent="0.25">
      <c r="J25" s="30"/>
    </row>
    <row r="26" spans="1:10" x14ac:dyDescent="0.25">
      <c r="J26" s="30"/>
    </row>
    <row r="27" spans="1:10" x14ac:dyDescent="0.25">
      <c r="J27" s="30"/>
    </row>
    <row r="28" spans="1:10" x14ac:dyDescent="0.25">
      <c r="J28" s="30"/>
    </row>
    <row r="29" spans="1:10" x14ac:dyDescent="0.25">
      <c r="J29" s="30"/>
    </row>
    <row r="30" spans="1:10" x14ac:dyDescent="0.25">
      <c r="J30" s="30"/>
    </row>
    <row r="31" spans="1:10" x14ac:dyDescent="0.25">
      <c r="J31" s="30"/>
    </row>
    <row r="32" spans="1:10" x14ac:dyDescent="0.25">
      <c r="J32" s="30"/>
    </row>
    <row r="33" spans="10:10" x14ac:dyDescent="0.25">
      <c r="J33" s="30"/>
    </row>
    <row r="34" spans="10:10" x14ac:dyDescent="0.25">
      <c r="J34" s="30"/>
    </row>
    <row r="35" spans="10:10" x14ac:dyDescent="0.25">
      <c r="J35" s="30"/>
    </row>
    <row r="36" spans="10:10" x14ac:dyDescent="0.25">
      <c r="J36" s="52"/>
    </row>
    <row r="37" spans="10:10" x14ac:dyDescent="0.25">
      <c r="J37" s="54"/>
    </row>
    <row r="38" spans="10:10" x14ac:dyDescent="0.25">
      <c r="J38" s="54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91</v>
      </c>
      <c r="K2" s="4" t="s">
        <v>27</v>
      </c>
      <c r="L2" s="60">
        <v>-0.1475471216537482</v>
      </c>
      <c r="M2" s="61">
        <v>4.4783098291134467</v>
      </c>
      <c r="N2" s="70">
        <v>895.70944634378975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1.1822462541630316</v>
      </c>
      <c r="M3" s="18">
        <v>0.71163271119996407</v>
      </c>
      <c r="N3" s="71">
        <v>69.959198107720951</v>
      </c>
    </row>
    <row r="4" spans="1:14" ht="15" customHeight="1" x14ac:dyDescent="0.25">
      <c r="A4" s="8" t="s">
        <v>30</v>
      </c>
      <c r="B4" s="14">
        <v>0.6438715455715136</v>
      </c>
      <c r="D4" s="2" t="s">
        <v>67</v>
      </c>
      <c r="K4" s="4" t="s">
        <v>31</v>
      </c>
      <c r="L4" s="59">
        <v>0.4145705671966497</v>
      </c>
      <c r="M4" s="18">
        <v>48.423934655703725</v>
      </c>
      <c r="N4" s="71" t="e">
        <v>#N/A</v>
      </c>
    </row>
    <row r="5" spans="1:14" ht="15" customHeight="1" x14ac:dyDescent="0.25">
      <c r="A5" s="8" t="s">
        <v>22</v>
      </c>
      <c r="B5" s="14">
        <v>0.4145705671966497</v>
      </c>
      <c r="D5" s="2" t="s">
        <v>68</v>
      </c>
      <c r="K5" s="21" t="s">
        <v>32</v>
      </c>
      <c r="L5" s="59">
        <v>20.182212412052301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0.39402918358951444</v>
      </c>
      <c r="D6" s="2" t="s">
        <v>69</v>
      </c>
      <c r="K6" s="4" t="s">
        <v>34</v>
      </c>
      <c r="L6" s="63">
        <v>94649.629452961148</v>
      </c>
      <c r="M6" s="64">
        <v>133658.01450977227</v>
      </c>
      <c r="N6" s="72" t="e">
        <v>#N/A</v>
      </c>
    </row>
    <row r="7" spans="1:14" ht="15" customHeight="1" x14ac:dyDescent="0.25">
      <c r="A7" s="8" t="s">
        <v>35</v>
      </c>
      <c r="B7" s="14">
        <v>48.423934655703725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140.09087777040796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1.4250199238795402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94649.629452961148</v>
      </c>
      <c r="D12" s="14">
        <v>47324.814726480574</v>
      </c>
      <c r="E12" s="14">
        <v>20.182212412052301</v>
      </c>
      <c r="F12" s="14">
        <v>2.360612823536469E-7</v>
      </c>
      <c r="K12" s="23" t="s">
        <v>48</v>
      </c>
      <c r="L12" s="24">
        <v>2.3674072883376471</v>
      </c>
    </row>
    <row r="13" spans="1:14" ht="15" customHeight="1" x14ac:dyDescent="0.25">
      <c r="A13" s="8" t="s">
        <v>49</v>
      </c>
      <c r="B13" s="8">
        <v>57</v>
      </c>
      <c r="C13" s="14">
        <v>133658.01450977227</v>
      </c>
      <c r="D13" s="14">
        <v>2344.8774475398645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895.70944634378975</v>
      </c>
      <c r="C17" s="14">
        <v>69.959198107720951</v>
      </c>
      <c r="D17" s="14">
        <v>12.80331208148791</v>
      </c>
      <c r="E17" s="14">
        <v>2.0693766234395526E-18</v>
      </c>
      <c r="F17" s="14">
        <v>755.61856857338182</v>
      </c>
      <c r="G17" s="14">
        <v>1035.8003241141978</v>
      </c>
      <c r="H17" s="14">
        <v>755.61856857338182</v>
      </c>
      <c r="I17" s="14">
        <v>1035.8003241141978</v>
      </c>
    </row>
    <row r="18" spans="1:9" ht="15" customHeight="1" x14ac:dyDescent="0.25">
      <c r="A18" s="8" t="s">
        <v>7</v>
      </c>
      <c r="B18" s="14">
        <v>4.4783098291134467</v>
      </c>
      <c r="C18" s="14">
        <v>0.71163271119996407</v>
      </c>
      <c r="D18" s="14">
        <v>6.293007275567847</v>
      </c>
      <c r="E18" s="14">
        <v>4.7428015723761127E-8</v>
      </c>
      <c r="F18" s="14">
        <v>3.0532899052339064</v>
      </c>
      <c r="G18" s="14">
        <v>5.9033297529929865</v>
      </c>
      <c r="H18" s="14">
        <v>3.0532899052339064</v>
      </c>
      <c r="I18" s="14">
        <v>5.9033297529929865</v>
      </c>
    </row>
    <row r="19" spans="1:9" ht="15" customHeight="1" thickBot="1" x14ac:dyDescent="0.3">
      <c r="A19" s="25" t="s">
        <v>11</v>
      </c>
      <c r="B19" s="29">
        <v>-0.1475471216537482</v>
      </c>
      <c r="C19" s="29">
        <v>1.1822462541630316</v>
      </c>
      <c r="D19" s="29">
        <v>-0.12480235918210104</v>
      </c>
      <c r="E19" s="29">
        <v>0.90111913008889366</v>
      </c>
      <c r="F19" s="29">
        <v>-2.5149544099913954</v>
      </c>
      <c r="G19" s="29">
        <v>2.2198601666838988</v>
      </c>
      <c r="H19" s="29">
        <v>-2.5149544099913954</v>
      </c>
      <c r="I19" s="29">
        <v>2.2198601666838988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0.18023732986889382</v>
      </c>
      <c r="M2" s="61">
        <v>0.32688095231158121</v>
      </c>
      <c r="N2" s="61">
        <v>4.1315936085958533</v>
      </c>
      <c r="O2" s="67">
        <v>863.34743197424189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1.0818171941797803</v>
      </c>
      <c r="M3" s="18">
        <v>9.2180085833040853E-2</v>
      </c>
      <c r="N3" s="18">
        <v>0.65612562606129854</v>
      </c>
      <c r="O3" s="68">
        <v>64.431794670275778</v>
      </c>
    </row>
    <row r="4" spans="1:15" ht="15" customHeight="1" x14ac:dyDescent="0.25">
      <c r="A4" s="8" t="s">
        <v>30</v>
      </c>
      <c r="B4" s="14">
        <v>0.7224427967468845</v>
      </c>
      <c r="D4" s="2" t="s">
        <v>67</v>
      </c>
      <c r="K4" s="4" t="s">
        <v>31</v>
      </c>
      <c r="L4" s="59">
        <v>0.52192359457146031</v>
      </c>
      <c r="M4" s="18">
        <v>44.148389745259443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0.52192359457146031</v>
      </c>
      <c r="D5" s="2" t="s">
        <v>68</v>
      </c>
      <c r="K5" s="21" t="s">
        <v>32</v>
      </c>
      <c r="L5" s="59">
        <v>20.378696071814808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0.49631235856635991</v>
      </c>
      <c r="D6" s="2" t="s">
        <v>69</v>
      </c>
      <c r="K6" s="4" t="s">
        <v>34</v>
      </c>
      <c r="L6" s="63">
        <v>119159.14620517098</v>
      </c>
      <c r="M6" s="64">
        <v>109148.49775756244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44.148389745259443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129.07239467194179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1.3143775708055463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119159.14620517098</v>
      </c>
      <c r="D12" s="14">
        <v>39719.715401723661</v>
      </c>
      <c r="E12" s="14">
        <v>20.378696071814808</v>
      </c>
      <c r="F12" s="14">
        <v>4.7121239677676742E-9</v>
      </c>
      <c r="K12" s="23" t="s">
        <v>48</v>
      </c>
      <c r="L12" s="24">
        <v>0.18465890140763935</v>
      </c>
    </row>
    <row r="13" spans="1:15" ht="15" customHeight="1" x14ac:dyDescent="0.25">
      <c r="A13" s="8" t="s">
        <v>49</v>
      </c>
      <c r="B13" s="8">
        <v>56</v>
      </c>
      <c r="C13" s="14">
        <v>109148.49775756244</v>
      </c>
      <c r="D13" s="14">
        <v>1949.0803170993292</v>
      </c>
      <c r="E13" s="14"/>
      <c r="F13" s="14"/>
      <c r="K13" s="23" t="s">
        <v>58</v>
      </c>
      <c r="L13" s="24">
        <v>2.1671402537306919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863.34743197424189</v>
      </c>
      <c r="C17" s="14">
        <v>64.431794670275778</v>
      </c>
      <c r="D17" s="14">
        <v>13.399400659136516</v>
      </c>
      <c r="E17" s="14">
        <v>4.1096284166973725E-19</v>
      </c>
      <c r="F17" s="14">
        <v>734.27503730230012</v>
      </c>
      <c r="G17" s="14">
        <v>992.41982664618365</v>
      </c>
      <c r="H17" s="14">
        <v>734.27503730230012</v>
      </c>
      <c r="I17" s="14">
        <v>992.41982664618365</v>
      </c>
    </row>
    <row r="18" spans="1:9" ht="15" customHeight="1" x14ac:dyDescent="0.25">
      <c r="A18" s="8" t="s">
        <v>7</v>
      </c>
      <c r="B18" s="14">
        <v>4.1315936085958533</v>
      </c>
      <c r="C18" s="14">
        <v>0.65612562606129854</v>
      </c>
      <c r="D18" s="14">
        <v>6.2969551020247136</v>
      </c>
      <c r="E18" s="14">
        <v>4.9771709100042566E-8</v>
      </c>
      <c r="F18" s="14">
        <v>2.817216037790307</v>
      </c>
      <c r="G18" s="14">
        <v>5.4459711794013996</v>
      </c>
      <c r="H18" s="14">
        <v>2.817216037790307</v>
      </c>
      <c r="I18" s="14">
        <v>5.4459711794013996</v>
      </c>
    </row>
    <row r="19" spans="1:9" ht="15" customHeight="1" x14ac:dyDescent="0.25">
      <c r="A19" s="8" t="s">
        <v>10</v>
      </c>
      <c r="B19" s="14">
        <v>0.32688095231158121</v>
      </c>
      <c r="C19" s="14">
        <v>9.2180085833040853E-2</v>
      </c>
      <c r="D19" s="14">
        <v>3.54611247491825</v>
      </c>
      <c r="E19" s="14">
        <v>7.9834258012431041E-4</v>
      </c>
      <c r="F19" s="14">
        <v>0.14222205090394185</v>
      </c>
      <c r="G19" s="14">
        <v>0.51153985371922062</v>
      </c>
      <c r="H19" s="14">
        <v>0.14222205090394185</v>
      </c>
      <c r="I19" s="14">
        <v>0.51153985371922062</v>
      </c>
    </row>
    <row r="20" spans="1:9" ht="15" customHeight="1" thickBot="1" x14ac:dyDescent="0.3">
      <c r="A20" s="25" t="s">
        <v>11</v>
      </c>
      <c r="B20" s="29">
        <v>0.18023732986889382</v>
      </c>
      <c r="C20" s="29">
        <v>1.0818171941797803</v>
      </c>
      <c r="D20" s="29">
        <v>0.16660608727479823</v>
      </c>
      <c r="E20" s="29">
        <v>0.86828011989483911</v>
      </c>
      <c r="F20" s="29">
        <v>-1.9869029238617981</v>
      </c>
      <c r="G20" s="29">
        <v>2.3473775835995858</v>
      </c>
      <c r="H20" s="29">
        <v>-1.9869029238617981</v>
      </c>
      <c r="I20" s="29">
        <v>2.3473775835995858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88</v>
      </c>
      <c r="K2" s="4" t="s">
        <v>27</v>
      </c>
      <c r="L2" s="60">
        <v>0.32556872239058349</v>
      </c>
      <c r="M2" s="61">
        <v>4.1202816384313259</v>
      </c>
      <c r="N2" s="70">
        <v>873.94594531128666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9.105633388973533E-2</v>
      </c>
      <c r="M3" s="18">
        <v>0.64701354746042505</v>
      </c>
      <c r="N3" s="71">
        <v>10.144148910020006</v>
      </c>
    </row>
    <row r="4" spans="1:14" ht="15" customHeight="1" x14ac:dyDescent="0.25">
      <c r="A4" s="8" t="s">
        <v>30</v>
      </c>
      <c r="B4" s="14">
        <v>0.72227877295152021</v>
      </c>
      <c r="D4" s="2" t="s">
        <v>67</v>
      </c>
      <c r="K4" s="4" t="s">
        <v>31</v>
      </c>
      <c r="L4" s="59">
        <v>0.52168662585635373</v>
      </c>
      <c r="M4" s="18">
        <v>43.770253362461332</v>
      </c>
      <c r="N4" s="71" t="e">
        <v>#N/A</v>
      </c>
    </row>
    <row r="5" spans="1:14" ht="15" customHeight="1" x14ac:dyDescent="0.25">
      <c r="A5" s="8" t="s">
        <v>22</v>
      </c>
      <c r="B5" s="14">
        <v>0.52168662585635373</v>
      </c>
      <c r="D5" s="2" t="s">
        <v>68</v>
      </c>
      <c r="K5" s="21" t="s">
        <v>32</v>
      </c>
      <c r="L5" s="59">
        <v>31.084367781949005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0.50490370044780464</v>
      </c>
      <c r="D6" s="2" t="s">
        <v>69</v>
      </c>
      <c r="K6" s="4" t="s">
        <v>34</v>
      </c>
      <c r="L6" s="63">
        <v>119105.04443613211</v>
      </c>
      <c r="M6" s="64">
        <v>109202.59952660131</v>
      </c>
      <c r="N6" s="72" t="e">
        <v>#N/A</v>
      </c>
    </row>
    <row r="7" spans="1:14" ht="15" customHeight="1" x14ac:dyDescent="0.25">
      <c r="A7" s="8" t="s">
        <v>35</v>
      </c>
      <c r="B7" s="14">
        <v>43.770253362461332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20.313307806219573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1.2956222804828434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119105.04443613211</v>
      </c>
      <c r="D12" s="14">
        <v>59552.522218066057</v>
      </c>
      <c r="E12" s="14">
        <v>31.084367781949005</v>
      </c>
      <c r="F12" s="14">
        <v>7.4440099434237737E-10</v>
      </c>
      <c r="K12" s="23" t="s">
        <v>48</v>
      </c>
      <c r="L12" s="24">
        <v>0.18233716346386411</v>
      </c>
    </row>
    <row r="13" spans="1:14" ht="15" customHeight="1" x14ac:dyDescent="0.25">
      <c r="A13" s="8" t="s">
        <v>49</v>
      </c>
      <c r="B13" s="8">
        <v>57</v>
      </c>
      <c r="C13" s="14">
        <v>109202.59952660131</v>
      </c>
      <c r="D13" s="14">
        <v>1915.8350794140579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873.94594531128666</v>
      </c>
      <c r="C17" s="14">
        <v>10.144148910020006</v>
      </c>
      <c r="D17" s="14">
        <v>86.152712569906782</v>
      </c>
      <c r="E17" s="14">
        <v>4.5826385378033732E-62</v>
      </c>
      <c r="F17" s="14">
        <v>853.63263750506712</v>
      </c>
      <c r="G17" s="14">
        <v>894.2592531175062</v>
      </c>
      <c r="H17" s="14">
        <v>853.63263750506712</v>
      </c>
      <c r="I17" s="14">
        <v>894.2592531175062</v>
      </c>
    </row>
    <row r="18" spans="1:9" ht="15" customHeight="1" x14ac:dyDescent="0.25">
      <c r="A18" s="8" t="s">
        <v>7</v>
      </c>
      <c r="B18" s="14">
        <v>4.1202816384313259</v>
      </c>
      <c r="C18" s="14">
        <v>0.64701354746042505</v>
      </c>
      <c r="D18" s="14">
        <v>6.3681535797878253</v>
      </c>
      <c r="E18" s="14">
        <v>3.5638731773212864E-8</v>
      </c>
      <c r="F18" s="14">
        <v>2.8246593579484824</v>
      </c>
      <c r="G18" s="14">
        <v>5.4159039189141698</v>
      </c>
      <c r="H18" s="14">
        <v>2.8246593579484824</v>
      </c>
      <c r="I18" s="14">
        <v>5.4159039189141698</v>
      </c>
    </row>
    <row r="19" spans="1:9" ht="15" customHeight="1" thickBot="1" x14ac:dyDescent="0.3">
      <c r="A19" s="25" t="s">
        <v>10</v>
      </c>
      <c r="B19" s="29">
        <v>0.32556872239058349</v>
      </c>
      <c r="C19" s="29">
        <v>9.105633388973533E-2</v>
      </c>
      <c r="D19" s="29">
        <v>3.5754648631563724</v>
      </c>
      <c r="E19" s="29">
        <v>7.207024031024087E-4</v>
      </c>
      <c r="F19" s="29">
        <v>0.14323155892671938</v>
      </c>
      <c r="G19" s="29">
        <v>0.50790588585444763</v>
      </c>
      <c r="H19" s="29">
        <v>0.14323155892671938</v>
      </c>
      <c r="I19" s="29">
        <v>0.50790588585444763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-0.19150266332577945</v>
      </c>
      <c r="M2" s="61">
        <v>-0.10894039901573947</v>
      </c>
      <c r="N2" s="61">
        <v>4.4461380426404586</v>
      </c>
      <c r="O2" s="67">
        <v>902.74948912172363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1.1663765745686252</v>
      </c>
      <c r="M3" s="18">
        <v>6.764377073582313E-2</v>
      </c>
      <c r="N3" s="18">
        <v>0.7021722037039656</v>
      </c>
      <c r="O3" s="68">
        <v>69.139540941658552</v>
      </c>
    </row>
    <row r="4" spans="1:15" ht="15" customHeight="1" x14ac:dyDescent="0.25">
      <c r="A4" s="8" t="s">
        <v>30</v>
      </c>
      <c r="B4" s="14">
        <v>0.66369062483234209</v>
      </c>
      <c r="D4" s="2" t="s">
        <v>67</v>
      </c>
      <c r="K4" s="4" t="s">
        <v>31</v>
      </c>
      <c r="L4" s="59">
        <v>0.44048524549034462</v>
      </c>
      <c r="M4" s="18">
        <v>47.760843077867555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0.44048524549034462</v>
      </c>
      <c r="D5" s="2" t="s">
        <v>68</v>
      </c>
      <c r="K5" s="21" t="s">
        <v>32</v>
      </c>
      <c r="L5" s="59">
        <v>14.695575376486712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0.41051124078447021</v>
      </c>
      <c r="D6" s="2" t="s">
        <v>69</v>
      </c>
      <c r="K6" s="4" t="s">
        <v>34</v>
      </c>
      <c r="L6" s="63">
        <v>100566.14859824683</v>
      </c>
      <c r="M6" s="64">
        <v>127741.49536448659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47.760843077867555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138.50314369678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1.4066199501029268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100566.14859824683</v>
      </c>
      <c r="D12" s="14">
        <v>33522.049532748941</v>
      </c>
      <c r="E12" s="14">
        <v>14.695575376486712</v>
      </c>
      <c r="F12" s="14">
        <v>3.5619976647095876E-7</v>
      </c>
      <c r="K12" s="23" t="s">
        <v>48</v>
      </c>
      <c r="L12" s="24">
        <v>0.13550675591441103</v>
      </c>
    </row>
    <row r="13" spans="1:15" ht="15" customHeight="1" x14ac:dyDescent="0.25">
      <c r="A13" s="8" t="s">
        <v>49</v>
      </c>
      <c r="B13" s="8">
        <v>56</v>
      </c>
      <c r="C13" s="14">
        <v>127741.49536448659</v>
      </c>
      <c r="D13" s="14">
        <v>2281.0981315086892</v>
      </c>
      <c r="E13" s="14"/>
      <c r="F13" s="14"/>
      <c r="K13" s="23" t="s">
        <v>58</v>
      </c>
      <c r="L13" s="24">
        <v>2.3365330476861721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902.74948912172363</v>
      </c>
      <c r="C17" s="14">
        <v>69.139540941658552</v>
      </c>
      <c r="D17" s="14">
        <v>13.056920494793035</v>
      </c>
      <c r="E17" s="14">
        <v>1.2399836938502172E-18</v>
      </c>
      <c r="F17" s="14">
        <v>764.24634542494368</v>
      </c>
      <c r="G17" s="14">
        <v>1041.2526328185036</v>
      </c>
      <c r="H17" s="14">
        <v>764.24634542494368</v>
      </c>
      <c r="I17" s="14">
        <v>1041.2526328185036</v>
      </c>
    </row>
    <row r="18" spans="1:9" ht="15" customHeight="1" x14ac:dyDescent="0.25">
      <c r="A18" s="8" t="s">
        <v>7</v>
      </c>
      <c r="B18" s="14">
        <v>4.4461380426404586</v>
      </c>
      <c r="C18" s="14">
        <v>0.7021722037039656</v>
      </c>
      <c r="D18" s="14">
        <v>6.331976713386025</v>
      </c>
      <c r="E18" s="14">
        <v>4.36096066155273E-8</v>
      </c>
      <c r="F18" s="14">
        <v>3.0395180925375316</v>
      </c>
      <c r="G18" s="14">
        <v>5.8527579927433857</v>
      </c>
      <c r="H18" s="14">
        <v>3.0395180925375316</v>
      </c>
      <c r="I18" s="14">
        <v>5.8527579927433857</v>
      </c>
    </row>
    <row r="19" spans="1:9" ht="15" customHeight="1" x14ac:dyDescent="0.25">
      <c r="A19" s="8" t="s">
        <v>9</v>
      </c>
      <c r="B19" s="14">
        <v>-0.10894039901573947</v>
      </c>
      <c r="C19" s="14">
        <v>6.764377073582313E-2</v>
      </c>
      <c r="D19" s="14">
        <v>-1.6105015706648989</v>
      </c>
      <c r="E19" s="14">
        <v>0.11291140204035975</v>
      </c>
      <c r="F19" s="14">
        <v>-0.24444715493015051</v>
      </c>
      <c r="G19" s="14">
        <v>2.6566356898671553E-2</v>
      </c>
      <c r="H19" s="14">
        <v>-0.24444715493015051</v>
      </c>
      <c r="I19" s="14">
        <v>2.6566356898671553E-2</v>
      </c>
    </row>
    <row r="20" spans="1:9" ht="15" customHeight="1" thickBot="1" x14ac:dyDescent="0.3">
      <c r="A20" s="25" t="s">
        <v>11</v>
      </c>
      <c r="B20" s="29">
        <v>-0.19150266332577945</v>
      </c>
      <c r="C20" s="29">
        <v>1.1663765745686252</v>
      </c>
      <c r="D20" s="29">
        <v>-0.16418596489440396</v>
      </c>
      <c r="E20" s="29">
        <v>0.87017592516890607</v>
      </c>
      <c r="F20" s="29">
        <v>-2.5280357110119516</v>
      </c>
      <c r="G20" s="29">
        <v>2.1450303843603926</v>
      </c>
      <c r="H20" s="29">
        <v>-2.5280357110119516</v>
      </c>
      <c r="I20" s="29">
        <v>2.1450303843603926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75</v>
      </c>
      <c r="L2" s="60">
        <v>0.18482317378240601</v>
      </c>
      <c r="M2" s="61">
        <v>0.40746849746730956</v>
      </c>
      <c r="N2" s="61">
        <v>-0.18891637249309207</v>
      </c>
      <c r="O2" s="62">
        <v>3.9903260490029084</v>
      </c>
      <c r="P2" s="67">
        <v>867.57738859525489</v>
      </c>
    </row>
    <row r="3" spans="1:16" ht="15" customHeight="1" x14ac:dyDescent="0.25">
      <c r="A3" s="19" t="s">
        <v>28</v>
      </c>
      <c r="B3" s="20"/>
      <c r="D3" s="2" t="s">
        <v>66</v>
      </c>
      <c r="K3" s="21" t="s">
        <v>76</v>
      </c>
      <c r="L3" s="59">
        <v>1.0067922630755364</v>
      </c>
      <c r="M3" s="18">
        <v>8.9621066724903539E-2</v>
      </c>
      <c r="N3" s="18">
        <v>6.07916166805125E-2</v>
      </c>
      <c r="O3" s="58">
        <v>0.61231188643829815</v>
      </c>
      <c r="P3" s="68">
        <v>59.978778326952245</v>
      </c>
    </row>
    <row r="4" spans="1:16" ht="15" customHeight="1" x14ac:dyDescent="0.25">
      <c r="A4" s="8" t="s">
        <v>30</v>
      </c>
      <c r="B4" s="14">
        <v>0.77027863310965528</v>
      </c>
      <c r="D4" s="2" t="s">
        <v>67</v>
      </c>
      <c r="K4" s="4" t="s">
        <v>31</v>
      </c>
      <c r="L4" s="59">
        <v>0.59332917262527884</v>
      </c>
      <c r="M4" s="18">
        <v>41.086617698865069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0.59332917262527884</v>
      </c>
      <c r="D5" s="2" t="s">
        <v>68</v>
      </c>
      <c r="K5" s="21" t="s">
        <v>32</v>
      </c>
      <c r="L5" s="59">
        <v>20.061129479740757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0.56375311245257176</v>
      </c>
      <c r="D6" s="2" t="s">
        <v>69</v>
      </c>
      <c r="K6" s="4" t="s">
        <v>34</v>
      </c>
      <c r="L6" s="63">
        <v>135461.58549643535</v>
      </c>
      <c r="M6" s="64">
        <v>92846.058466298069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41.086617698865069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120.20015781418471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1.227100441762607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135461.58549643535</v>
      </c>
      <c r="D12" s="14">
        <v>33865.396374108837</v>
      </c>
      <c r="E12" s="14">
        <v>20.061129479740757</v>
      </c>
      <c r="F12" s="14">
        <v>3.1091699279038836E-10</v>
      </c>
      <c r="K12" s="23" t="s">
        <v>48</v>
      </c>
      <c r="L12" s="24">
        <v>0.12182912227629447</v>
      </c>
    </row>
    <row r="13" spans="1:16" ht="15" customHeight="1" x14ac:dyDescent="0.25">
      <c r="A13" s="8" t="s">
        <v>49</v>
      </c>
      <c r="B13" s="8">
        <v>55</v>
      </c>
      <c r="C13" s="14">
        <v>92846.058466298069</v>
      </c>
      <c r="D13" s="14">
        <v>1688.1101539326921</v>
      </c>
      <c r="E13" s="14"/>
      <c r="F13" s="14"/>
      <c r="K13" s="23" t="s">
        <v>58</v>
      </c>
      <c r="L13" s="24">
        <v>0.17960463124285136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2.0176567826724017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867.57738859525489</v>
      </c>
      <c r="C17" s="14">
        <v>59.978778326952245</v>
      </c>
      <c r="D17" s="14">
        <v>14.464739242703075</v>
      </c>
      <c r="E17" s="14">
        <v>2.1577846453461797E-20</v>
      </c>
      <c r="F17" s="14">
        <v>747.37723078107024</v>
      </c>
      <c r="G17" s="14">
        <v>987.77754640943954</v>
      </c>
      <c r="H17" s="14">
        <v>747.37723078107024</v>
      </c>
      <c r="I17" s="14">
        <v>987.77754640943954</v>
      </c>
    </row>
    <row r="18" spans="1:9" ht="15" customHeight="1" x14ac:dyDescent="0.25">
      <c r="A18" s="8" t="s">
        <v>7</v>
      </c>
      <c r="B18" s="14">
        <v>3.9903260490029084</v>
      </c>
      <c r="C18" s="14">
        <v>0.61231188643829815</v>
      </c>
      <c r="D18" s="14">
        <v>6.5168195120527166</v>
      </c>
      <c r="E18" s="14">
        <v>2.3278566475989662E-8</v>
      </c>
      <c r="F18" s="14">
        <v>2.7632256072403014</v>
      </c>
      <c r="G18" s="14">
        <v>5.217426490765515</v>
      </c>
      <c r="H18" s="14">
        <v>2.7632256072403014</v>
      </c>
      <c r="I18" s="14">
        <v>5.217426490765515</v>
      </c>
    </row>
    <row r="19" spans="1:9" ht="15" customHeight="1" x14ac:dyDescent="0.25">
      <c r="A19" s="8" t="s">
        <v>9</v>
      </c>
      <c r="B19" s="14">
        <v>-0.18891637249309207</v>
      </c>
      <c r="C19" s="14">
        <v>6.07916166805125E-2</v>
      </c>
      <c r="D19" s="14">
        <v>-3.1076056668460263</v>
      </c>
      <c r="E19" s="14">
        <v>2.9831688438856103E-3</v>
      </c>
      <c r="F19" s="14">
        <v>-0.31074549476938651</v>
      </c>
      <c r="G19" s="14">
        <v>-6.7087250216797595E-2</v>
      </c>
      <c r="H19" s="14">
        <v>-0.31074549476938651</v>
      </c>
      <c r="I19" s="14">
        <v>-6.7087250216797595E-2</v>
      </c>
    </row>
    <row r="20" spans="1:9" ht="15" customHeight="1" x14ac:dyDescent="0.25">
      <c r="A20" s="8" t="s">
        <v>10</v>
      </c>
      <c r="B20" s="14">
        <v>0.40746849746730956</v>
      </c>
      <c r="C20" s="14">
        <v>8.9621066724903539E-2</v>
      </c>
      <c r="D20" s="14">
        <v>4.546570492382723</v>
      </c>
      <c r="E20" s="14">
        <v>3.0377464798617591E-5</v>
      </c>
      <c r="F20" s="14">
        <v>0.2278638662244582</v>
      </c>
      <c r="G20" s="14">
        <v>0.58707312871016093</v>
      </c>
      <c r="H20" s="14">
        <v>0.2278638662244582</v>
      </c>
      <c r="I20" s="14">
        <v>0.58707312871016093</v>
      </c>
    </row>
    <row r="21" spans="1:9" ht="15" customHeight="1" thickBot="1" x14ac:dyDescent="0.3">
      <c r="A21" s="25" t="s">
        <v>11</v>
      </c>
      <c r="B21" s="29">
        <v>0.18482317378240601</v>
      </c>
      <c r="C21" s="29">
        <v>1.0067922630755364</v>
      </c>
      <c r="D21" s="29">
        <v>0.18357627542529031</v>
      </c>
      <c r="E21" s="29">
        <v>0.85502098963193129</v>
      </c>
      <c r="F21" s="29">
        <v>-1.8328336088899957</v>
      </c>
      <c r="G21" s="29">
        <v>2.2024799564548077</v>
      </c>
      <c r="H21" s="29">
        <v>-1.8328336088899957</v>
      </c>
      <c r="I21" s="29">
        <v>2.2024799564548077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0.40611590519778867</v>
      </c>
      <c r="M2" s="61">
        <v>-0.1889000151131327</v>
      </c>
      <c r="N2" s="61">
        <v>3.9787385208826627</v>
      </c>
      <c r="O2" s="67">
        <v>878.44517415968733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8.8543722898176913E-2</v>
      </c>
      <c r="M3" s="18">
        <v>6.0264779251265339E-2</v>
      </c>
      <c r="N3" s="18">
        <v>0.60377218465038385</v>
      </c>
      <c r="O3" s="68">
        <v>9.5481887167914561</v>
      </c>
    </row>
    <row r="4" spans="1:15" ht="15" customHeight="1" x14ac:dyDescent="0.25">
      <c r="A4" s="8" t="s">
        <v>30</v>
      </c>
      <c r="B4" s="14">
        <v>0.7701168693633198</v>
      </c>
      <c r="D4" s="2" t="s">
        <v>67</v>
      </c>
      <c r="K4" s="4" t="s">
        <v>31</v>
      </c>
      <c r="L4" s="59">
        <v>0.59307999247796062</v>
      </c>
      <c r="M4" s="18">
        <v>40.730593143644711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0.59307999247796062</v>
      </c>
      <c r="D5" s="2" t="s">
        <v>68</v>
      </c>
      <c r="K5" s="21" t="s">
        <v>32</v>
      </c>
      <c r="L5" s="59">
        <v>27.206395167619409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0.57128070636070849</v>
      </c>
      <c r="D6" s="2" t="s">
        <v>69</v>
      </c>
      <c r="K6" s="4" t="s">
        <v>34</v>
      </c>
      <c r="L6" s="63">
        <v>135404.69576407885</v>
      </c>
      <c r="M6" s="64">
        <v>92902.948198654572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40.730593143644711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19.127320428720463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1.2095010251993854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135404.69576407885</v>
      </c>
      <c r="D12" s="14">
        <v>45134.898588026284</v>
      </c>
      <c r="E12" s="14">
        <v>27.206395167619409</v>
      </c>
      <c r="F12" s="14">
        <v>5.4908954667869185E-11</v>
      </c>
      <c r="K12" s="23" t="s">
        <v>48</v>
      </c>
      <c r="L12" s="24">
        <v>0.12072485970851314</v>
      </c>
    </row>
    <row r="13" spans="1:15" ht="15" customHeight="1" x14ac:dyDescent="0.25">
      <c r="A13" s="8" t="s">
        <v>49</v>
      </c>
      <c r="B13" s="8">
        <v>56</v>
      </c>
      <c r="C13" s="14">
        <v>92902.948198654572</v>
      </c>
      <c r="D13" s="14">
        <v>1658.9812178331174</v>
      </c>
      <c r="E13" s="14"/>
      <c r="F13" s="14"/>
      <c r="K13" s="23" t="s">
        <v>58</v>
      </c>
      <c r="L13" s="24">
        <v>0.17737439110801076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878.44517415968733</v>
      </c>
      <c r="C17" s="14">
        <v>9.5481887167914561</v>
      </c>
      <c r="D17" s="14">
        <v>92.001237115773861</v>
      </c>
      <c r="E17" s="14">
        <v>8.3930722246289298E-63</v>
      </c>
      <c r="F17" s="14">
        <v>859.31785373096682</v>
      </c>
      <c r="G17" s="14">
        <v>897.57249458840784</v>
      </c>
      <c r="H17" s="14">
        <v>859.31785373096682</v>
      </c>
      <c r="I17" s="14">
        <v>897.57249458840784</v>
      </c>
    </row>
    <row r="18" spans="1:9" ht="15" customHeight="1" x14ac:dyDescent="0.25">
      <c r="A18" s="8" t="s">
        <v>7</v>
      </c>
      <c r="B18" s="14">
        <v>3.9787385208826627</v>
      </c>
      <c r="C18" s="14">
        <v>0.60377218465038385</v>
      </c>
      <c r="D18" s="14">
        <v>6.5898009580990609</v>
      </c>
      <c r="E18" s="14">
        <v>1.6440940583670756E-8</v>
      </c>
      <c r="F18" s="14">
        <v>2.769237495683277</v>
      </c>
      <c r="G18" s="14">
        <v>5.1882395460820483</v>
      </c>
      <c r="H18" s="14">
        <v>2.769237495683277</v>
      </c>
      <c r="I18" s="14">
        <v>5.1882395460820483</v>
      </c>
    </row>
    <row r="19" spans="1:9" ht="15" customHeight="1" x14ac:dyDescent="0.25">
      <c r="A19" s="8" t="s">
        <v>9</v>
      </c>
      <c r="B19" s="14">
        <v>-0.1889000151131327</v>
      </c>
      <c r="C19" s="14">
        <v>6.0264779251265339E-2</v>
      </c>
      <c r="D19" s="14">
        <v>-3.1345010711072421</v>
      </c>
      <c r="E19" s="14">
        <v>2.7399852184071057E-3</v>
      </c>
      <c r="F19" s="14">
        <v>-0.30962487482164586</v>
      </c>
      <c r="G19" s="14">
        <v>-6.8175155404619561E-2</v>
      </c>
      <c r="H19" s="14">
        <v>-0.30962487482164586</v>
      </c>
      <c r="I19" s="14">
        <v>-6.8175155404619561E-2</v>
      </c>
    </row>
    <row r="20" spans="1:9" ht="15" customHeight="1" thickBot="1" x14ac:dyDescent="0.3">
      <c r="A20" s="25" t="s">
        <v>10</v>
      </c>
      <c r="B20" s="29">
        <v>0.40611590519778867</v>
      </c>
      <c r="C20" s="29">
        <v>8.8543722898176913E-2</v>
      </c>
      <c r="D20" s="29">
        <v>4.5866142952314295</v>
      </c>
      <c r="E20" s="29">
        <v>2.5783685670880487E-5</v>
      </c>
      <c r="F20" s="29">
        <v>0.22874151408977791</v>
      </c>
      <c r="G20" s="29">
        <v>0.58349029630579941</v>
      </c>
      <c r="H20" s="29">
        <v>0.22874151408977791</v>
      </c>
      <c r="I20" s="29">
        <v>0.58349029630579941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83</v>
      </c>
      <c r="K2" s="4" t="s">
        <v>27</v>
      </c>
      <c r="L2" s="60">
        <v>-0.10868051621804642</v>
      </c>
      <c r="M2" s="61">
        <v>4.4598044644116142</v>
      </c>
      <c r="N2" s="70">
        <v>891.5341118796207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6.7045551308945878E-2</v>
      </c>
      <c r="M3" s="18">
        <v>0.69124442513132833</v>
      </c>
      <c r="N3" s="71">
        <v>10.59289292802028</v>
      </c>
    </row>
    <row r="4" spans="1:14" ht="15" customHeight="1" x14ac:dyDescent="0.25">
      <c r="A4" s="8" t="s">
        <v>30</v>
      </c>
      <c r="B4" s="14">
        <v>0.66348768546596149</v>
      </c>
      <c r="D4" s="2" t="s">
        <v>67</v>
      </c>
      <c r="K4" s="4" t="s">
        <v>31</v>
      </c>
      <c r="L4" s="59">
        <v>0.44021590876497868</v>
      </c>
      <c r="M4" s="18">
        <v>47.351427292385779</v>
      </c>
      <c r="N4" s="71" t="e">
        <v>#N/A</v>
      </c>
    </row>
    <row r="5" spans="1:14" ht="15" customHeight="1" x14ac:dyDescent="0.25">
      <c r="A5" s="8" t="s">
        <v>22</v>
      </c>
      <c r="B5" s="14">
        <v>0.44021590876497868</v>
      </c>
      <c r="D5" s="2" t="s">
        <v>68</v>
      </c>
      <c r="K5" s="21" t="s">
        <v>32</v>
      </c>
      <c r="L5" s="59">
        <v>22.412486521583691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0.42057436170410067</v>
      </c>
      <c r="D6" s="2" t="s">
        <v>69</v>
      </c>
      <c r="K6" s="4" t="s">
        <v>34</v>
      </c>
      <c r="L6" s="63">
        <v>100504.65696504588</v>
      </c>
      <c r="M6" s="64">
        <v>127802.98699768753</v>
      </c>
      <c r="N6" s="72" t="e">
        <v>#N/A</v>
      </c>
    </row>
    <row r="7" spans="1:14" ht="15" customHeight="1" x14ac:dyDescent="0.25">
      <c r="A7" s="8" t="s">
        <v>35</v>
      </c>
      <c r="B7" s="14">
        <v>47.351427292385779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21.211902202328584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1.3841930852529531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100504.65696504588</v>
      </c>
      <c r="D12" s="14">
        <v>50252.328482522942</v>
      </c>
      <c r="E12" s="14">
        <v>22.412486521583691</v>
      </c>
      <c r="F12" s="14">
        <v>6.5854541258929772E-8</v>
      </c>
      <c r="K12" s="23" t="s">
        <v>48</v>
      </c>
      <c r="L12" s="24">
        <v>0.13425640069528705</v>
      </c>
    </row>
    <row r="13" spans="1:14" ht="15" customHeight="1" x14ac:dyDescent="0.25">
      <c r="A13" s="8" t="s">
        <v>49</v>
      </c>
      <c r="B13" s="8">
        <v>57</v>
      </c>
      <c r="C13" s="14">
        <v>127802.98699768753</v>
      </c>
      <c r="D13" s="14">
        <v>2242.1576666260971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891.5341118796207</v>
      </c>
      <c r="C17" s="14">
        <v>10.59289292802028</v>
      </c>
      <c r="D17" s="14">
        <v>84.163421450370564</v>
      </c>
      <c r="E17" s="14">
        <v>1.7178243419181414E-61</v>
      </c>
      <c r="F17" s="14">
        <v>870.32220967729211</v>
      </c>
      <c r="G17" s="14">
        <v>912.74601408194928</v>
      </c>
      <c r="H17" s="14">
        <v>870.32220967729211</v>
      </c>
      <c r="I17" s="14">
        <v>912.74601408194928</v>
      </c>
    </row>
    <row r="18" spans="1:9" ht="15" customHeight="1" x14ac:dyDescent="0.25">
      <c r="A18" s="8" t="s">
        <v>7</v>
      </c>
      <c r="B18" s="14">
        <v>4.4598044644116142</v>
      </c>
      <c r="C18" s="14">
        <v>0.69124442513132833</v>
      </c>
      <c r="D18" s="14">
        <v>6.451848727118926</v>
      </c>
      <c r="E18" s="14">
        <v>2.5910397588631428E-8</v>
      </c>
      <c r="F18" s="14">
        <v>3.0756113791586612</v>
      </c>
      <c r="G18" s="14">
        <v>5.8439975496645671</v>
      </c>
      <c r="H18" s="14">
        <v>3.0756113791586612</v>
      </c>
      <c r="I18" s="14">
        <v>5.8439975496645671</v>
      </c>
    </row>
    <row r="19" spans="1:9" ht="15" customHeight="1" thickBot="1" x14ac:dyDescent="0.3">
      <c r="A19" s="25" t="s">
        <v>9</v>
      </c>
      <c r="B19" s="29">
        <v>-0.10868051621804642</v>
      </c>
      <c r="C19" s="29">
        <v>6.7045551308945878E-2</v>
      </c>
      <c r="D19" s="29">
        <v>-1.620995190527208</v>
      </c>
      <c r="E19" s="29">
        <v>0.11053818292653578</v>
      </c>
      <c r="F19" s="29">
        <v>-0.24293691691333347</v>
      </c>
      <c r="G19" s="29">
        <v>2.5575884477240629E-2</v>
      </c>
      <c r="H19" s="29">
        <v>-0.24293691691333347</v>
      </c>
      <c r="I19" s="29">
        <v>2.5575884477240629E-2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5.2048036884761589E-2</v>
      </c>
      <c r="M2" s="61">
        <v>-3.8061454020853267</v>
      </c>
      <c r="N2" s="61">
        <v>4.4838465049237266</v>
      </c>
      <c r="O2" s="67">
        <v>1059.5272622299631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1.1109977356348939</v>
      </c>
      <c r="M3" s="18">
        <v>1.2842688938970859</v>
      </c>
      <c r="N3" s="18">
        <v>0.66751867927895248</v>
      </c>
      <c r="O3" s="68">
        <v>85.799986453619866</v>
      </c>
    </row>
    <row r="4" spans="1:15" ht="15" customHeight="1" x14ac:dyDescent="0.25">
      <c r="A4" s="8" t="s">
        <v>30</v>
      </c>
      <c r="B4" s="14">
        <v>0.70281084611310485</v>
      </c>
      <c r="D4" s="2" t="s">
        <v>67</v>
      </c>
      <c r="K4" s="4" t="s">
        <v>31</v>
      </c>
      <c r="L4" s="59">
        <v>0.49394308541421833</v>
      </c>
      <c r="M4" s="18">
        <v>45.421962489867099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0.49394308541421833</v>
      </c>
      <c r="D5" s="2" t="s">
        <v>68</v>
      </c>
      <c r="K5" s="21" t="s">
        <v>32</v>
      </c>
      <c r="L5" s="59">
        <v>18.219829947939871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0.46683289356140867</v>
      </c>
      <c r="D6" s="2" t="s">
        <v>69</v>
      </c>
      <c r="K6" s="4" t="s">
        <v>34</v>
      </c>
      <c r="L6" s="63">
        <v>112770.98208260338</v>
      </c>
      <c r="M6" s="64">
        <v>115536.66188013004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45.421962489867099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171.87802654048721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1.3372005989231512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112770.98208260338</v>
      </c>
      <c r="D12" s="14">
        <v>37590.327360867792</v>
      </c>
      <c r="E12" s="14">
        <v>18.219829947939871</v>
      </c>
      <c r="F12" s="14">
        <v>2.2577949981942253E-8</v>
      </c>
      <c r="K12" s="23" t="s">
        <v>48</v>
      </c>
      <c r="L12" s="24">
        <v>2.5726997422043607</v>
      </c>
    </row>
    <row r="13" spans="1:15" ht="15" customHeight="1" x14ac:dyDescent="0.25">
      <c r="A13" s="8" t="s">
        <v>49</v>
      </c>
      <c r="B13" s="8">
        <v>56</v>
      </c>
      <c r="C13" s="14">
        <v>115536.66188013004</v>
      </c>
      <c r="D13" s="14">
        <v>2063.1546764308937</v>
      </c>
      <c r="E13" s="14"/>
      <c r="F13" s="14"/>
      <c r="K13" s="23" t="s">
        <v>58</v>
      </c>
      <c r="L13" s="24">
        <v>2.2255959025716039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1059.5272622299631</v>
      </c>
      <c r="C17" s="14">
        <v>85.799986453619866</v>
      </c>
      <c r="D17" s="14">
        <v>12.348804539761813</v>
      </c>
      <c r="E17" s="14">
        <v>1.2759213207681514E-17</v>
      </c>
      <c r="F17" s="14">
        <v>887.64923568947586</v>
      </c>
      <c r="G17" s="14">
        <v>1231.4052887704502</v>
      </c>
      <c r="H17" s="14">
        <v>887.64923568947586</v>
      </c>
      <c r="I17" s="14">
        <v>1231.4052887704502</v>
      </c>
    </row>
    <row r="18" spans="1:9" ht="15" customHeight="1" x14ac:dyDescent="0.25">
      <c r="A18" s="8" t="s">
        <v>7</v>
      </c>
      <c r="B18" s="14">
        <v>4.4838465049237266</v>
      </c>
      <c r="C18" s="14">
        <v>0.66751867927895248</v>
      </c>
      <c r="D18" s="14">
        <v>6.7171850677903668</v>
      </c>
      <c r="E18" s="14">
        <v>1.0140056311814149E-8</v>
      </c>
      <c r="F18" s="14">
        <v>3.1466459060005754</v>
      </c>
      <c r="G18" s="14">
        <v>5.8210471038468778</v>
      </c>
      <c r="H18" s="14">
        <v>3.1466459060005754</v>
      </c>
      <c r="I18" s="14">
        <v>5.8210471038468778</v>
      </c>
    </row>
    <row r="19" spans="1:9" ht="15" customHeight="1" x14ac:dyDescent="0.25">
      <c r="A19" s="8" t="s">
        <v>8</v>
      </c>
      <c r="B19" s="14">
        <v>-3.8061454020853267</v>
      </c>
      <c r="C19" s="14">
        <v>1.2842688938970859</v>
      </c>
      <c r="D19" s="14">
        <v>-2.963667048366843</v>
      </c>
      <c r="E19" s="14">
        <v>4.4574840594431139E-3</v>
      </c>
      <c r="F19" s="14">
        <v>-6.3788451442896879</v>
      </c>
      <c r="G19" s="14">
        <v>-1.233445659880966</v>
      </c>
      <c r="H19" s="14">
        <v>-6.3788451442896879</v>
      </c>
      <c r="I19" s="14">
        <v>-1.233445659880966</v>
      </c>
    </row>
    <row r="20" spans="1:9" ht="15" customHeight="1" thickBot="1" x14ac:dyDescent="0.3">
      <c r="A20" s="25" t="s">
        <v>11</v>
      </c>
      <c r="B20" s="29">
        <v>5.2048036884761589E-2</v>
      </c>
      <c r="C20" s="29">
        <v>1.1109977356348939</v>
      </c>
      <c r="D20" s="29">
        <v>4.6848013470538775E-2</v>
      </c>
      <c r="E20" s="29">
        <v>0.96280103481965806</v>
      </c>
      <c r="F20" s="29">
        <v>-2.1735478656868423</v>
      </c>
      <c r="G20" s="29">
        <v>2.2776439394563655</v>
      </c>
      <c r="H20" s="29">
        <v>-2.1735478656868423</v>
      </c>
      <c r="I20" s="29">
        <v>2.2776439394563655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75</v>
      </c>
      <c r="L2" s="60">
        <v>0.34905781229218352</v>
      </c>
      <c r="M2" s="61">
        <v>0.31020881396706351</v>
      </c>
      <c r="N2" s="61">
        <v>-3.5380982428225591</v>
      </c>
      <c r="O2" s="62">
        <v>4.1544241753623812</v>
      </c>
      <c r="P2" s="67">
        <v>1017.2789878249719</v>
      </c>
    </row>
    <row r="3" spans="1:16" ht="15" customHeight="1" x14ac:dyDescent="0.25">
      <c r="A3" s="19" t="s">
        <v>28</v>
      </c>
      <c r="B3" s="20"/>
      <c r="D3" s="2" t="s">
        <v>66</v>
      </c>
      <c r="K3" s="21" t="s">
        <v>76</v>
      </c>
      <c r="L3" s="59">
        <v>1.0121558498336123</v>
      </c>
      <c r="M3" s="18">
        <v>8.6289248321877843E-2</v>
      </c>
      <c r="N3" s="18">
        <v>1.1684886947112958</v>
      </c>
      <c r="O3" s="58">
        <v>0.61299010698012057</v>
      </c>
      <c r="P3" s="68">
        <v>78.787202602345872</v>
      </c>
    </row>
    <row r="4" spans="1:16" ht="15" customHeight="1" x14ac:dyDescent="0.25">
      <c r="A4" s="8" t="s">
        <v>30</v>
      </c>
      <c r="B4" s="14">
        <v>0.76826487270936772</v>
      </c>
      <c r="D4" s="2" t="s">
        <v>67</v>
      </c>
      <c r="K4" s="4" t="s">
        <v>31</v>
      </c>
      <c r="L4" s="59">
        <v>0.5902309146391409</v>
      </c>
      <c r="M4" s="18">
        <v>41.242831762292496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0.5902309146391409</v>
      </c>
      <c r="D5" s="2" t="s">
        <v>68</v>
      </c>
      <c r="K5" s="21" t="s">
        <v>32</v>
      </c>
      <c r="L5" s="59">
        <v>19.805484030453879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0.56042952661289658</v>
      </c>
      <c r="D6" s="2" t="s">
        <v>69</v>
      </c>
      <c r="K6" s="4" t="s">
        <v>34</v>
      </c>
      <c r="L6" s="63">
        <v>134754.22951523148</v>
      </c>
      <c r="M6" s="64">
        <v>93553.414447501942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41.242831762292496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157.89308236517624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1.2284596261013658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134754.22951523148</v>
      </c>
      <c r="D12" s="14">
        <v>33688.557378807869</v>
      </c>
      <c r="E12" s="14">
        <v>19.805484030453879</v>
      </c>
      <c r="F12" s="14">
        <v>3.811948659213995E-10</v>
      </c>
      <c r="K12" s="23" t="s">
        <v>48</v>
      </c>
      <c r="L12" s="24">
        <v>2.3417036729685154</v>
      </c>
    </row>
    <row r="13" spans="1:16" ht="15" customHeight="1" x14ac:dyDescent="0.25">
      <c r="A13" s="8" t="s">
        <v>49</v>
      </c>
      <c r="B13" s="8">
        <v>55</v>
      </c>
      <c r="C13" s="14">
        <v>93553.414447501942</v>
      </c>
      <c r="D13" s="14">
        <v>1700.9711717727625</v>
      </c>
      <c r="E13" s="14"/>
      <c r="F13" s="14"/>
      <c r="K13" s="23" t="s">
        <v>58</v>
      </c>
      <c r="L13" s="24">
        <v>0.17292751795340094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2.0284056507346424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1017.2789878249719</v>
      </c>
      <c r="C17" s="14">
        <v>78.787202602345872</v>
      </c>
      <c r="D17" s="14">
        <v>12.91172873543149</v>
      </c>
      <c r="E17" s="14">
        <v>2.7538939738531085E-18</v>
      </c>
      <c r="F17" s="14">
        <v>859.38590545979559</v>
      </c>
      <c r="G17" s="14">
        <v>1175.1720701901481</v>
      </c>
      <c r="H17" s="14">
        <v>859.38590545979559</v>
      </c>
      <c r="I17" s="14">
        <v>1175.1720701901481</v>
      </c>
    </row>
    <row r="18" spans="1:9" ht="15" customHeight="1" x14ac:dyDescent="0.25">
      <c r="A18" s="8" t="s">
        <v>7</v>
      </c>
      <c r="B18" s="14">
        <v>4.1544241753623812</v>
      </c>
      <c r="C18" s="14">
        <v>0.61299010698012057</v>
      </c>
      <c r="D18" s="14">
        <v>6.777310315543331</v>
      </c>
      <c r="E18" s="14">
        <v>8.7342643743819539E-9</v>
      </c>
      <c r="F18" s="14">
        <v>2.9259645492610153</v>
      </c>
      <c r="G18" s="14">
        <v>5.3828838014637466</v>
      </c>
      <c r="H18" s="14">
        <v>2.9259645492610153</v>
      </c>
      <c r="I18" s="14">
        <v>5.3828838014637466</v>
      </c>
    </row>
    <row r="19" spans="1:9" ht="15" customHeight="1" x14ac:dyDescent="0.25">
      <c r="A19" s="8" t="s">
        <v>8</v>
      </c>
      <c r="B19" s="14">
        <v>-3.5380982428225591</v>
      </c>
      <c r="C19" s="14">
        <v>1.1684886947112958</v>
      </c>
      <c r="D19" s="14">
        <v>-3.0279268073678147</v>
      </c>
      <c r="E19" s="14">
        <v>3.7440094287183104E-3</v>
      </c>
      <c r="F19" s="14">
        <v>-5.8798019157910746</v>
      </c>
      <c r="G19" s="14">
        <v>-1.1963945698540437</v>
      </c>
      <c r="H19" s="14">
        <v>-5.8798019157910746</v>
      </c>
      <c r="I19" s="14">
        <v>-1.1963945698540437</v>
      </c>
    </row>
    <row r="20" spans="1:9" ht="15" customHeight="1" x14ac:dyDescent="0.25">
      <c r="A20" s="8" t="s">
        <v>10</v>
      </c>
      <c r="B20" s="14">
        <v>0.31020881396706351</v>
      </c>
      <c r="C20" s="14">
        <v>8.6289248321877843E-2</v>
      </c>
      <c r="D20" s="14">
        <v>3.594988019943302</v>
      </c>
      <c r="E20" s="14">
        <v>6.9414642328007807E-4</v>
      </c>
      <c r="F20" s="14">
        <v>0.13728129601366257</v>
      </c>
      <c r="G20" s="14">
        <v>0.48313633192046446</v>
      </c>
      <c r="H20" s="14">
        <v>0.13728129601366257</v>
      </c>
      <c r="I20" s="14">
        <v>0.48313633192046446</v>
      </c>
    </row>
    <row r="21" spans="1:9" ht="15" customHeight="1" thickBot="1" x14ac:dyDescent="0.3">
      <c r="A21" s="25" t="s">
        <v>11</v>
      </c>
      <c r="B21" s="29">
        <v>0.34905781229218352</v>
      </c>
      <c r="C21" s="29">
        <v>1.0121558498336123</v>
      </c>
      <c r="D21" s="29">
        <v>0.34486567691088771</v>
      </c>
      <c r="E21" s="29">
        <v>0.73151069841367589</v>
      </c>
      <c r="F21" s="29">
        <v>-1.6793478384424589</v>
      </c>
      <c r="G21" s="29">
        <v>2.3774634630268259</v>
      </c>
      <c r="H21" s="29">
        <v>-1.6793478384424589</v>
      </c>
      <c r="I21" s="29">
        <v>2.3774634630268259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0.30777978572033765</v>
      </c>
      <c r="M2" s="61">
        <v>-3.5159005998271948</v>
      </c>
      <c r="N2" s="61">
        <v>4.1324400119133697</v>
      </c>
      <c r="O2" s="67">
        <v>1036.7766367207284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8.532208058364002E-2</v>
      </c>
      <c r="M3" s="18">
        <v>1.1574999972887725</v>
      </c>
      <c r="N3" s="18">
        <v>0.60485139306333491</v>
      </c>
      <c r="O3" s="68">
        <v>54.439186330903574</v>
      </c>
    </row>
    <row r="4" spans="1:15" ht="15" customHeight="1" x14ac:dyDescent="0.25">
      <c r="A4" s="8" t="s">
        <v>30</v>
      </c>
      <c r="B4" s="14">
        <v>0.76768797533389954</v>
      </c>
      <c r="D4" s="2" t="s">
        <v>67</v>
      </c>
      <c r="K4" s="4" t="s">
        <v>31</v>
      </c>
      <c r="L4" s="59">
        <v>0.58934482747226191</v>
      </c>
      <c r="M4" s="18">
        <v>40.917101498229165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0.58934482747226191</v>
      </c>
      <c r="D5" s="2" t="s">
        <v>68</v>
      </c>
      <c r="K5" s="21" t="s">
        <v>32</v>
      </c>
      <c r="L5" s="59">
        <v>26.789151049609163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0.56734544322970448</v>
      </c>
      <c r="D6" s="2" t="s">
        <v>69</v>
      </c>
      <c r="K6" s="4" t="s">
        <v>34</v>
      </c>
      <c r="L6" s="63">
        <v>134551.92904181572</v>
      </c>
      <c r="M6" s="64">
        <v>93755.714920917701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40.917101498229165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109.05479475901257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1.2116629394363323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134551.92904181572</v>
      </c>
      <c r="D12" s="14">
        <v>44850.64301393857</v>
      </c>
      <c r="E12" s="14">
        <v>26.789151049609163</v>
      </c>
      <c r="F12" s="14">
        <v>7.0706562906122788E-11</v>
      </c>
      <c r="K12" s="23" t="s">
        <v>48</v>
      </c>
      <c r="L12" s="24">
        <v>2.3187511266351715</v>
      </c>
    </row>
    <row r="13" spans="1:15" ht="15" customHeight="1" x14ac:dyDescent="0.25">
      <c r="A13" s="8" t="s">
        <v>49</v>
      </c>
      <c r="B13" s="8">
        <v>56</v>
      </c>
      <c r="C13" s="14">
        <v>93755.714920917701</v>
      </c>
      <c r="D13" s="14">
        <v>1674.2091950163874</v>
      </c>
      <c r="E13" s="14"/>
      <c r="F13" s="14"/>
      <c r="K13" s="23" t="s">
        <v>58</v>
      </c>
      <c r="L13" s="24">
        <v>0.17092066604196715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1036.7766367207284</v>
      </c>
      <c r="C17" s="14">
        <v>54.439186330903574</v>
      </c>
      <c r="D17" s="14">
        <v>19.044675473633593</v>
      </c>
      <c r="E17" s="14">
        <v>3.9077598944738601E-26</v>
      </c>
      <c r="F17" s="14">
        <v>927.72184196171588</v>
      </c>
      <c r="G17" s="14">
        <v>1145.831431479741</v>
      </c>
      <c r="H17" s="14">
        <v>927.72184196171588</v>
      </c>
      <c r="I17" s="14">
        <v>1145.831431479741</v>
      </c>
    </row>
    <row r="18" spans="1:9" ht="15" customHeight="1" x14ac:dyDescent="0.25">
      <c r="A18" s="8" t="s">
        <v>7</v>
      </c>
      <c r="B18" s="14">
        <v>4.1324400119133697</v>
      </c>
      <c r="C18" s="14">
        <v>0.60485139306333491</v>
      </c>
      <c r="D18" s="14">
        <v>6.8321575502772394</v>
      </c>
      <c r="E18" s="14">
        <v>6.5518998473859794E-9</v>
      </c>
      <c r="F18" s="14">
        <v>2.9207770724770374</v>
      </c>
      <c r="G18" s="14">
        <v>5.3441029513497025</v>
      </c>
      <c r="H18" s="14">
        <v>2.9207770724770374</v>
      </c>
      <c r="I18" s="14">
        <v>5.3441029513497025</v>
      </c>
    </row>
    <row r="19" spans="1:9" ht="15" customHeight="1" x14ac:dyDescent="0.25">
      <c r="A19" s="8" t="s">
        <v>8</v>
      </c>
      <c r="B19" s="14">
        <v>-3.5159005998271948</v>
      </c>
      <c r="C19" s="14">
        <v>1.1574999972887725</v>
      </c>
      <c r="D19" s="14">
        <v>-3.0374951257559699</v>
      </c>
      <c r="E19" s="14">
        <v>3.6189763855446E-3</v>
      </c>
      <c r="F19" s="14">
        <v>-5.8346517264623667</v>
      </c>
      <c r="G19" s="14">
        <v>-1.1971494731920234</v>
      </c>
      <c r="H19" s="14">
        <v>-5.8346517264623667</v>
      </c>
      <c r="I19" s="14">
        <v>-1.1971494731920234</v>
      </c>
    </row>
    <row r="20" spans="1:9" ht="15" customHeight="1" thickBot="1" x14ac:dyDescent="0.3">
      <c r="A20" s="25" t="s">
        <v>10</v>
      </c>
      <c r="B20" s="29">
        <v>0.30777978572033765</v>
      </c>
      <c r="C20" s="29">
        <v>8.532208058364002E-2</v>
      </c>
      <c r="D20" s="29">
        <v>3.6072700479757467</v>
      </c>
      <c r="E20" s="29">
        <v>6.6017422888113922E-4</v>
      </c>
      <c r="F20" s="29">
        <v>0.1368591196783705</v>
      </c>
      <c r="G20" s="29">
        <v>0.4787004517623048</v>
      </c>
      <c r="H20" s="29">
        <v>0.1368591196783705</v>
      </c>
      <c r="I20" s="29">
        <v>0.4787004517623048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75</v>
      </c>
      <c r="L2" s="60">
        <v>6.9896484091643571E-3</v>
      </c>
      <c r="M2" s="61">
        <v>-7.2839549948569476E-2</v>
      </c>
      <c r="N2" s="61">
        <v>-3.5073498923575261</v>
      </c>
      <c r="O2" s="62">
        <v>4.4619012100020807</v>
      </c>
      <c r="P2" s="67">
        <v>1051.3741018342225</v>
      </c>
    </row>
    <row r="3" spans="1:16" ht="15" customHeight="1" x14ac:dyDescent="0.25">
      <c r="A3" s="19" t="s">
        <v>28</v>
      </c>
      <c r="B3" s="20"/>
      <c r="D3" s="2" t="s">
        <v>66</v>
      </c>
      <c r="K3" s="21" t="s">
        <v>76</v>
      </c>
      <c r="L3" s="59">
        <v>1.109436115905662</v>
      </c>
      <c r="M3" s="18">
        <v>6.5597586932886975E-2</v>
      </c>
      <c r="N3" s="18">
        <v>1.3095500714731441</v>
      </c>
      <c r="O3" s="58">
        <v>0.66642750679672436</v>
      </c>
      <c r="P3" s="68">
        <v>85.936310543918182</v>
      </c>
    </row>
    <row r="4" spans="1:16" ht="15" customHeight="1" x14ac:dyDescent="0.25">
      <c r="A4" s="8" t="s">
        <v>30</v>
      </c>
      <c r="B4" s="14">
        <v>0.71066102968137923</v>
      </c>
      <c r="D4" s="2" t="s">
        <v>67</v>
      </c>
      <c r="K4" s="4" t="s">
        <v>31</v>
      </c>
      <c r="L4" s="59">
        <v>0.5050390991077981</v>
      </c>
      <c r="M4" s="18">
        <v>45.327767354995068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0.5050390991077981</v>
      </c>
      <c r="D5" s="2" t="s">
        <v>68</v>
      </c>
      <c r="K5" s="21" t="s">
        <v>32</v>
      </c>
      <c r="L5" s="59">
        <v>14.029972064893723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0.46904194267927435</v>
      </c>
      <c r="D6" s="2" t="s">
        <v>69</v>
      </c>
      <c r="K6" s="4" t="s">
        <v>34</v>
      </c>
      <c r="L6" s="63">
        <v>115304.2868263628</v>
      </c>
      <c r="M6" s="64">
        <v>113003.35713637061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45.327767354995068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172.22021484065522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1.3355505684363669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115304.2868263628</v>
      </c>
      <c r="D12" s="14">
        <v>28826.071706590701</v>
      </c>
      <c r="E12" s="14">
        <v>14.029972064893723</v>
      </c>
      <c r="F12" s="14">
        <v>5.9368039889805863E-8</v>
      </c>
      <c r="K12" s="23" t="s">
        <v>48</v>
      </c>
      <c r="L12" s="24">
        <v>2.6243969891916819</v>
      </c>
    </row>
    <row r="13" spans="1:16" ht="15" customHeight="1" x14ac:dyDescent="0.25">
      <c r="A13" s="8" t="s">
        <v>49</v>
      </c>
      <c r="B13" s="8">
        <v>55</v>
      </c>
      <c r="C13" s="14">
        <v>113003.35713637061</v>
      </c>
      <c r="D13" s="14">
        <v>2054.6064933885568</v>
      </c>
      <c r="E13" s="14"/>
      <c r="F13" s="14"/>
      <c r="K13" s="23" t="s">
        <v>58</v>
      </c>
      <c r="L13" s="24">
        <v>0.13146050188920835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2.2233596604733137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1051.3741018342225</v>
      </c>
      <c r="C17" s="14">
        <v>85.936310543918182</v>
      </c>
      <c r="D17" s="14">
        <v>12.234340701616606</v>
      </c>
      <c r="E17" s="14">
        <v>2.5144122486821084E-17</v>
      </c>
      <c r="F17" s="14">
        <v>879.15388699356731</v>
      </c>
      <c r="G17" s="14">
        <v>1223.5943166748777</v>
      </c>
      <c r="H17" s="14">
        <v>879.15388699356731</v>
      </c>
      <c r="I17" s="14">
        <v>1223.5943166748777</v>
      </c>
    </row>
    <row r="18" spans="1:9" ht="15" customHeight="1" x14ac:dyDescent="0.25">
      <c r="A18" s="8" t="s">
        <v>7</v>
      </c>
      <c r="B18" s="14">
        <v>4.4619012100020807</v>
      </c>
      <c r="C18" s="14">
        <v>0.66642750679672436</v>
      </c>
      <c r="D18" s="14">
        <v>6.6952536689981841</v>
      </c>
      <c r="E18" s="14">
        <v>1.1897490327265428E-8</v>
      </c>
      <c r="F18" s="14">
        <v>3.1263506415657139</v>
      </c>
      <c r="G18" s="14">
        <v>5.7974517784384476</v>
      </c>
      <c r="H18" s="14">
        <v>3.1263506415657139</v>
      </c>
      <c r="I18" s="14">
        <v>5.7974517784384476</v>
      </c>
    </row>
    <row r="19" spans="1:9" ht="15" customHeight="1" x14ac:dyDescent="0.25">
      <c r="A19" s="8" t="s">
        <v>8</v>
      </c>
      <c r="B19" s="14">
        <v>-3.5073498923575261</v>
      </c>
      <c r="C19" s="14">
        <v>1.3095500714731441</v>
      </c>
      <c r="D19" s="14">
        <v>-2.6782862058966748</v>
      </c>
      <c r="E19" s="14">
        <v>9.738454374101195E-3</v>
      </c>
      <c r="F19" s="14">
        <v>-6.1317468815492084</v>
      </c>
      <c r="G19" s="14">
        <v>-0.88295290316584429</v>
      </c>
      <c r="H19" s="14">
        <v>-6.1317468815492084</v>
      </c>
      <c r="I19" s="14">
        <v>-0.88295290316584429</v>
      </c>
    </row>
    <row r="20" spans="1:9" ht="15" customHeight="1" x14ac:dyDescent="0.25">
      <c r="A20" s="8" t="s">
        <v>9</v>
      </c>
      <c r="B20" s="14">
        <v>-7.2839549948569476E-2</v>
      </c>
      <c r="C20" s="14">
        <v>6.5597586932886975E-2</v>
      </c>
      <c r="D20" s="14">
        <v>-1.1103998386875384</v>
      </c>
      <c r="E20" s="14">
        <v>0.27165784983989744</v>
      </c>
      <c r="F20" s="14">
        <v>-0.20430005183777783</v>
      </c>
      <c r="G20" s="14">
        <v>5.8620951940638877E-2</v>
      </c>
      <c r="H20" s="14">
        <v>-0.20430005183777783</v>
      </c>
      <c r="I20" s="14">
        <v>5.8620951940638877E-2</v>
      </c>
    </row>
    <row r="21" spans="1:9" ht="15" customHeight="1" thickBot="1" x14ac:dyDescent="0.3">
      <c r="A21" s="25" t="s">
        <v>11</v>
      </c>
      <c r="B21" s="29">
        <v>6.9896484091643571E-3</v>
      </c>
      <c r="C21" s="29">
        <v>1.109436115905662</v>
      </c>
      <c r="D21" s="29">
        <v>6.3001810640160409E-3</v>
      </c>
      <c r="E21" s="29">
        <v>0.9949960125689894</v>
      </c>
      <c r="F21" s="29">
        <v>-2.2163700120641492</v>
      </c>
      <c r="G21" s="29">
        <v>2.2303493088824782</v>
      </c>
      <c r="H21" s="29">
        <v>-2.2163700120641492</v>
      </c>
      <c r="I21" s="29">
        <v>2.2303493088824782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59</v>
      </c>
      <c r="L2" s="60">
        <v>0.31979775278956535</v>
      </c>
      <c r="M2" s="61">
        <v>0.37918942999070221</v>
      </c>
      <c r="N2" s="61">
        <v>-0.15406718347656015</v>
      </c>
      <c r="O2" s="62">
        <v>-2.8464932213251335</v>
      </c>
      <c r="P2" s="62">
        <v>4.0347533077997362</v>
      </c>
      <c r="Q2" s="67">
        <v>990.63908416167124</v>
      </c>
    </row>
    <row r="3" spans="1:17" ht="15" customHeight="1" x14ac:dyDescent="0.25">
      <c r="A3" s="19" t="s">
        <v>28</v>
      </c>
      <c r="B3" s="20"/>
      <c r="D3" s="2" t="s">
        <v>66</v>
      </c>
      <c r="K3" s="21" t="s">
        <v>60</v>
      </c>
      <c r="L3" s="59">
        <v>0.96398907040247839</v>
      </c>
      <c r="M3" s="18">
        <v>8.6426212949568995E-2</v>
      </c>
      <c r="N3" s="18">
        <v>5.9780674351211684E-2</v>
      </c>
      <c r="O3" s="58">
        <v>1.1447049110154344</v>
      </c>
      <c r="P3" s="58">
        <v>0.58562226022902197</v>
      </c>
      <c r="Q3" s="68">
        <v>75.741312753763481</v>
      </c>
    </row>
    <row r="4" spans="1:17" ht="15" customHeight="1" x14ac:dyDescent="0.25">
      <c r="A4" s="8" t="s">
        <v>30</v>
      </c>
      <c r="B4" s="14">
        <v>0.79693921013768454</v>
      </c>
      <c r="D4" s="2" t="s">
        <v>67</v>
      </c>
      <c r="K4" s="4" t="s">
        <v>31</v>
      </c>
      <c r="L4" s="59">
        <v>0.63511210465487655</v>
      </c>
      <c r="M4" s="18">
        <v>39.27743101295119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0.63511210465487655</v>
      </c>
      <c r="D5" s="2" t="s">
        <v>68</v>
      </c>
      <c r="K5" s="21" t="s">
        <v>32</v>
      </c>
      <c r="L5" s="59">
        <v>18.798131748889588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0.60132618841921692</v>
      </c>
      <c r="D6" s="2" t="s">
        <v>69</v>
      </c>
      <c r="K6" s="4" t="s">
        <v>34</v>
      </c>
      <c r="L6" s="63">
        <v>145000.94826596783</v>
      </c>
      <c r="M6" s="64">
        <v>83306.695696765571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39.27743101295119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151.85218920019437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1.174101940235043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145000.94826596783</v>
      </c>
      <c r="D12" s="14">
        <v>29000.189653193567</v>
      </c>
      <c r="E12" s="14">
        <v>18.798131748889588</v>
      </c>
      <c r="F12" s="14">
        <v>8.8863273691135742E-11</v>
      </c>
      <c r="K12" s="23" t="s">
        <v>48</v>
      </c>
      <c r="L12" s="24">
        <v>2.2949951671819981</v>
      </c>
    </row>
    <row r="13" spans="1:17" ht="15" customHeight="1" x14ac:dyDescent="0.25">
      <c r="A13" s="8" t="s">
        <v>49</v>
      </c>
      <c r="B13" s="8">
        <v>54</v>
      </c>
      <c r="C13" s="14">
        <v>83306.695696765571</v>
      </c>
      <c r="D13" s="14">
        <v>1542.7165869771402</v>
      </c>
      <c r="E13" s="14"/>
      <c r="F13" s="14"/>
      <c r="K13" s="23" t="s">
        <v>58</v>
      </c>
      <c r="L13" s="24">
        <v>0.11985303584065936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228307.64396273339</v>
      </c>
      <c r="D14" s="29"/>
      <c r="E14" s="29"/>
      <c r="F14" s="29"/>
      <c r="K14" s="23" t="s">
        <v>61</v>
      </c>
      <c r="L14" s="24">
        <v>0.1732741242991214</v>
      </c>
    </row>
    <row r="15" spans="1:17" ht="15" customHeight="1" thickBot="1" x14ac:dyDescent="0.3">
      <c r="K15" s="23" t="s">
        <v>62</v>
      </c>
      <c r="L15" s="24">
        <v>1.9326817212895884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990.63908416167124</v>
      </c>
      <c r="C17" s="14">
        <v>75.741312753763481</v>
      </c>
      <c r="D17" s="14">
        <v>13.079243653754176</v>
      </c>
      <c r="E17" s="14">
        <v>2.2548733623309801E-18</v>
      </c>
      <c r="F17" s="14">
        <v>838.78689496147683</v>
      </c>
      <c r="G17" s="14">
        <v>1142.4912733618655</v>
      </c>
      <c r="H17" s="14">
        <v>838.78689496147683</v>
      </c>
      <c r="I17" s="14">
        <v>1142.4912733618655</v>
      </c>
    </row>
    <row r="18" spans="1:9" ht="15" customHeight="1" x14ac:dyDescent="0.25">
      <c r="A18" s="8" t="s">
        <v>7</v>
      </c>
      <c r="B18" s="14">
        <v>4.0347533077997362</v>
      </c>
      <c r="C18" s="14">
        <v>0.58562226022902197</v>
      </c>
      <c r="D18" s="14">
        <v>6.8896856929957666</v>
      </c>
      <c r="E18" s="14">
        <v>6.223597072279825E-9</v>
      </c>
      <c r="F18" s="14">
        <v>2.8606513675646932</v>
      </c>
      <c r="G18" s="14">
        <v>5.2088552480347792</v>
      </c>
      <c r="H18" s="14">
        <v>2.8606513675646932</v>
      </c>
      <c r="I18" s="14">
        <v>5.2088552480347792</v>
      </c>
    </row>
    <row r="19" spans="1:9" ht="15" customHeight="1" x14ac:dyDescent="0.25">
      <c r="A19" s="8" t="s">
        <v>8</v>
      </c>
      <c r="B19" s="14">
        <v>-2.8464932213251335</v>
      </c>
      <c r="C19" s="14">
        <v>1.1447049110154344</v>
      </c>
      <c r="D19" s="14">
        <v>-2.4866611420406088</v>
      </c>
      <c r="E19" s="14">
        <v>1.6018092055547307E-2</v>
      </c>
      <c r="F19" s="14">
        <v>-5.1414883885071312</v>
      </c>
      <c r="G19" s="14">
        <v>-0.55149805414313535</v>
      </c>
      <c r="H19" s="14">
        <v>-5.1414883885071312</v>
      </c>
      <c r="I19" s="14">
        <v>-0.55149805414313535</v>
      </c>
    </row>
    <row r="20" spans="1:9" ht="15" customHeight="1" x14ac:dyDescent="0.25">
      <c r="A20" s="8" t="s">
        <v>9</v>
      </c>
      <c r="B20" s="14">
        <v>-0.15406718347656015</v>
      </c>
      <c r="C20" s="14">
        <v>5.9780674351211684E-2</v>
      </c>
      <c r="D20" s="14">
        <v>-2.5772071852420879</v>
      </c>
      <c r="E20" s="14">
        <v>1.2724427311390982E-2</v>
      </c>
      <c r="F20" s="14">
        <v>-0.27392021931721949</v>
      </c>
      <c r="G20" s="14">
        <v>-3.4214147635900791E-2</v>
      </c>
      <c r="H20" s="14">
        <v>-0.27392021931721949</v>
      </c>
      <c r="I20" s="14">
        <v>-3.4214147635900791E-2</v>
      </c>
    </row>
    <row r="21" spans="1:9" ht="15" customHeight="1" x14ac:dyDescent="0.25">
      <c r="A21" s="8" t="s">
        <v>10</v>
      </c>
      <c r="B21" s="14">
        <v>0.37918942999070221</v>
      </c>
      <c r="C21" s="14">
        <v>8.6426212949568995E-2</v>
      </c>
      <c r="D21" s="14">
        <v>4.3874354440586796</v>
      </c>
      <c r="E21" s="14">
        <v>5.3605973994076574E-5</v>
      </c>
      <c r="F21" s="14">
        <v>0.20591530569158081</v>
      </c>
      <c r="G21" s="14">
        <v>0.55246355428982363</v>
      </c>
      <c r="H21" s="14">
        <v>0.20591530569158081</v>
      </c>
      <c r="I21" s="14">
        <v>0.55246355428982363</v>
      </c>
    </row>
    <row r="22" spans="1:9" ht="15" customHeight="1" thickBot="1" x14ac:dyDescent="0.3">
      <c r="A22" s="25" t="s">
        <v>11</v>
      </c>
      <c r="B22" s="29">
        <v>0.31979775278956535</v>
      </c>
      <c r="C22" s="29">
        <v>0.96398907040247839</v>
      </c>
      <c r="D22" s="29">
        <v>0.33174416869274825</v>
      </c>
      <c r="E22" s="29">
        <v>0.74136659962595508</v>
      </c>
      <c r="F22" s="29">
        <v>-1.6128839685000229</v>
      </c>
      <c r="G22" s="29">
        <v>2.2524794740791538</v>
      </c>
      <c r="H22" s="29">
        <v>-1.6128839685000229</v>
      </c>
      <c r="I22" s="29">
        <v>2.2524794740791538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75</v>
      </c>
      <c r="L2" s="60">
        <v>0.37706890239697199</v>
      </c>
      <c r="M2" s="61">
        <v>-0.15430075391124271</v>
      </c>
      <c r="N2" s="61">
        <v>-2.8251106412315821</v>
      </c>
      <c r="O2" s="62">
        <v>4.0144333542199293</v>
      </c>
      <c r="P2" s="67">
        <v>1008.4594618344263</v>
      </c>
    </row>
    <row r="3" spans="1:16" ht="15" customHeight="1" x14ac:dyDescent="0.25">
      <c r="A3" s="19" t="s">
        <v>28</v>
      </c>
      <c r="B3" s="20"/>
      <c r="D3" s="2" t="s">
        <v>66</v>
      </c>
      <c r="K3" s="21" t="s">
        <v>76</v>
      </c>
      <c r="L3" s="59">
        <v>8.5489358652304573E-2</v>
      </c>
      <c r="M3" s="18">
        <v>5.9290938795389721E-2</v>
      </c>
      <c r="N3" s="18">
        <v>1.1336046760004364</v>
      </c>
      <c r="O3" s="58">
        <v>0.57767904065259512</v>
      </c>
      <c r="P3" s="68">
        <v>52.962919298376583</v>
      </c>
    </row>
    <row r="4" spans="1:16" ht="15" customHeight="1" x14ac:dyDescent="0.25">
      <c r="A4" s="8" t="s">
        <v>30</v>
      </c>
      <c r="B4" s="14">
        <v>0.79647250316790053</v>
      </c>
      <c r="D4" s="2" t="s">
        <v>67</v>
      </c>
      <c r="K4" s="4" t="s">
        <v>31</v>
      </c>
      <c r="L4" s="59">
        <v>0.63436844830254124</v>
      </c>
      <c r="M4" s="18">
        <v>38.958364284891069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0.63436844830254124</v>
      </c>
      <c r="D5" s="2" t="s">
        <v>68</v>
      </c>
      <c r="K5" s="21" t="s">
        <v>32</v>
      </c>
      <c r="L5" s="59">
        <v>23.856163735501184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0.60777706272454424</v>
      </c>
      <c r="D6" s="2" t="s">
        <v>69</v>
      </c>
      <c r="K6" s="4" t="s">
        <v>34</v>
      </c>
      <c r="L6" s="63">
        <v>144831.16583624826</v>
      </c>
      <c r="M6" s="64">
        <v>83476.478126485177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38.958364284891069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106.14006212767561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1.1576946678353115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144831.16583624826</v>
      </c>
      <c r="D12" s="14">
        <v>36207.791459062064</v>
      </c>
      <c r="E12" s="14">
        <v>23.856163735501184</v>
      </c>
      <c r="F12" s="14">
        <v>1.776571038554347E-11</v>
      </c>
      <c r="K12" s="23" t="s">
        <v>48</v>
      </c>
      <c r="L12" s="24">
        <v>2.2717945372508566</v>
      </c>
    </row>
    <row r="13" spans="1:16" ht="15" customHeight="1" x14ac:dyDescent="0.25">
      <c r="A13" s="8" t="s">
        <v>49</v>
      </c>
      <c r="B13" s="8">
        <v>55</v>
      </c>
      <c r="C13" s="14">
        <v>83476.478126485177</v>
      </c>
      <c r="D13" s="14">
        <v>1517.7541477542759</v>
      </c>
      <c r="E13" s="14"/>
      <c r="F13" s="14"/>
      <c r="K13" s="23" t="s">
        <v>58</v>
      </c>
      <c r="L13" s="24">
        <v>0.11882169658921678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228307.64396273345</v>
      </c>
      <c r="D14" s="29"/>
      <c r="E14" s="29"/>
      <c r="F14" s="29"/>
      <c r="K14" s="23" t="s">
        <v>61</v>
      </c>
      <c r="L14" s="24">
        <v>0.17132450323388576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1008.4594618344263</v>
      </c>
      <c r="C17" s="14">
        <v>52.962919298376583</v>
      </c>
      <c r="D17" s="14">
        <v>19.040858683659032</v>
      </c>
      <c r="E17" s="14">
        <v>7.0741411554165809E-26</v>
      </c>
      <c r="F17" s="14">
        <v>902.31939970675069</v>
      </c>
      <c r="G17" s="14">
        <v>1114.599523962102</v>
      </c>
      <c r="H17" s="14">
        <v>902.31939970675069</v>
      </c>
      <c r="I17" s="14">
        <v>1114.599523962102</v>
      </c>
    </row>
    <row r="18" spans="1:9" ht="15" customHeight="1" x14ac:dyDescent="0.25">
      <c r="A18" s="8" t="s">
        <v>7</v>
      </c>
      <c r="B18" s="14">
        <v>4.0144333542199293</v>
      </c>
      <c r="C18" s="14">
        <v>0.57767904065259512</v>
      </c>
      <c r="D18" s="14">
        <v>6.949245293173326</v>
      </c>
      <c r="E18" s="14">
        <v>4.5679766363773808E-9</v>
      </c>
      <c r="F18" s="14">
        <v>2.8567386863846176</v>
      </c>
      <c r="G18" s="14">
        <v>5.172128022055241</v>
      </c>
      <c r="H18" s="14">
        <v>2.8567386863846176</v>
      </c>
      <c r="I18" s="14">
        <v>5.172128022055241</v>
      </c>
    </row>
    <row r="19" spans="1:9" ht="15" customHeight="1" x14ac:dyDescent="0.25">
      <c r="A19" s="8" t="s">
        <v>8</v>
      </c>
      <c r="B19" s="14">
        <v>-2.8251106412315821</v>
      </c>
      <c r="C19" s="14">
        <v>1.1336046760004364</v>
      </c>
      <c r="D19" s="14">
        <v>-2.4921480133613128</v>
      </c>
      <c r="E19" s="14">
        <v>1.5739873053903477E-2</v>
      </c>
      <c r="F19" s="14">
        <v>-5.0969051784824391</v>
      </c>
      <c r="G19" s="14">
        <v>-0.5533161039807255</v>
      </c>
      <c r="H19" s="14">
        <v>-5.0969051784824391</v>
      </c>
      <c r="I19" s="14">
        <v>-0.5533161039807255</v>
      </c>
    </row>
    <row r="20" spans="1:9" ht="15" customHeight="1" x14ac:dyDescent="0.25">
      <c r="A20" s="8" t="s">
        <v>9</v>
      </c>
      <c r="B20" s="14">
        <v>-0.15430075391124271</v>
      </c>
      <c r="C20" s="14">
        <v>5.9290938795389721E-2</v>
      </c>
      <c r="D20" s="14">
        <v>-2.6024339814170836</v>
      </c>
      <c r="E20" s="14">
        <v>1.187264273926524E-2</v>
      </c>
      <c r="F20" s="14">
        <v>-0.27312245050045947</v>
      </c>
      <c r="G20" s="14">
        <v>-3.5479057322025928E-2</v>
      </c>
      <c r="H20" s="14">
        <v>-0.27312245050045947</v>
      </c>
      <c r="I20" s="14">
        <v>-3.5479057322025928E-2</v>
      </c>
    </row>
    <row r="21" spans="1:9" ht="15" customHeight="1" thickBot="1" x14ac:dyDescent="0.3">
      <c r="A21" s="25" t="s">
        <v>10</v>
      </c>
      <c r="B21" s="29">
        <v>0.37706890239697199</v>
      </c>
      <c r="C21" s="29">
        <v>8.5489358652304573E-2</v>
      </c>
      <c r="D21" s="29">
        <v>4.4107115592076935</v>
      </c>
      <c r="E21" s="29">
        <v>4.8393670075705631E-5</v>
      </c>
      <c r="F21" s="29">
        <v>0.20574439916308623</v>
      </c>
      <c r="G21" s="29">
        <v>0.5483934056308577</v>
      </c>
      <c r="H21" s="29">
        <v>0.20574439916308623</v>
      </c>
      <c r="I21" s="29">
        <v>0.5483934056308577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72</v>
      </c>
      <c r="L2" s="60">
        <v>-7.2854665878157657E-2</v>
      </c>
      <c r="M2" s="61">
        <v>-3.5067987553861908</v>
      </c>
      <c r="N2" s="61">
        <v>4.4614021486988564</v>
      </c>
      <c r="O2" s="67">
        <v>1051.7582702445545</v>
      </c>
    </row>
    <row r="3" spans="1:15" ht="15" customHeight="1" x14ac:dyDescent="0.25">
      <c r="A3" s="19" t="s">
        <v>28</v>
      </c>
      <c r="B3" s="20"/>
      <c r="D3" s="2" t="s">
        <v>66</v>
      </c>
      <c r="K3" s="21" t="s">
        <v>73</v>
      </c>
      <c r="L3" s="59">
        <v>6.4965780407711532E-2</v>
      </c>
      <c r="M3" s="18">
        <v>1.2949065555598176</v>
      </c>
      <c r="N3" s="18">
        <v>0.65576851200346642</v>
      </c>
      <c r="O3" s="68">
        <v>60.011122625676833</v>
      </c>
    </row>
    <row r="4" spans="1:15" ht="15" customHeight="1" x14ac:dyDescent="0.25">
      <c r="A4" s="8" t="s">
        <v>30</v>
      </c>
      <c r="B4" s="14">
        <v>0.71066077836439112</v>
      </c>
      <c r="D4" s="2" t="s">
        <v>67</v>
      </c>
      <c r="K4" s="4" t="s">
        <v>31</v>
      </c>
      <c r="L4" s="59">
        <v>0.50503874190548226</v>
      </c>
      <c r="M4" s="18">
        <v>44.92124829083626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0.50503874190548226</v>
      </c>
      <c r="D5" s="2" t="s">
        <v>68</v>
      </c>
      <c r="K5" s="21" t="s">
        <v>32</v>
      </c>
      <c r="L5" s="59">
        <v>19.046722737847261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0.47852296022184737</v>
      </c>
      <c r="D6" s="2" t="s">
        <v>69</v>
      </c>
      <c r="K6" s="4" t="s">
        <v>34</v>
      </c>
      <c r="L6" s="63">
        <v>115304.20527434367</v>
      </c>
      <c r="M6" s="64">
        <v>113003.43868838975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44.92124829083626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120.2167244275287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1.3136621853836239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115304.20527434367</v>
      </c>
      <c r="D12" s="14">
        <v>38434.735091447888</v>
      </c>
      <c r="E12" s="14">
        <v>19.046722737847261</v>
      </c>
      <c r="F12" s="14">
        <v>1.2263170279489079E-8</v>
      </c>
      <c r="K12" s="23" t="s">
        <v>48</v>
      </c>
      <c r="L12" s="24">
        <v>2.5940095392004716</v>
      </c>
    </row>
    <row r="13" spans="1:15" ht="15" customHeight="1" x14ac:dyDescent="0.25">
      <c r="A13" s="8" t="s">
        <v>49</v>
      </c>
      <c r="B13" s="8">
        <v>56</v>
      </c>
      <c r="C13" s="14">
        <v>113003.43868838975</v>
      </c>
      <c r="D13" s="14">
        <v>2017.9185480069598</v>
      </c>
      <c r="E13" s="14"/>
      <c r="F13" s="14"/>
      <c r="K13" s="23" t="s">
        <v>58</v>
      </c>
      <c r="L13" s="24">
        <v>0.13014209664445708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1051.7582702445545</v>
      </c>
      <c r="C17" s="14">
        <v>60.011122625676833</v>
      </c>
      <c r="D17" s="14">
        <v>17.526055574813409</v>
      </c>
      <c r="E17" s="14">
        <v>2.1249632633263652E-24</v>
      </c>
      <c r="F17" s="14">
        <v>931.54154581702585</v>
      </c>
      <c r="G17" s="14">
        <v>1171.9749946720833</v>
      </c>
      <c r="H17" s="14">
        <v>931.54154581702585</v>
      </c>
      <c r="I17" s="14">
        <v>1171.9749946720833</v>
      </c>
    </row>
    <row r="18" spans="1:9" ht="15" customHeight="1" x14ac:dyDescent="0.25">
      <c r="A18" s="8" t="s">
        <v>7</v>
      </c>
      <c r="B18" s="14">
        <v>4.4614021486988564</v>
      </c>
      <c r="C18" s="14">
        <v>0.65576851200346642</v>
      </c>
      <c r="D18" s="14">
        <v>6.8033186513768955</v>
      </c>
      <c r="E18" s="14">
        <v>7.3107430155433797E-9</v>
      </c>
      <c r="F18" s="14">
        <v>3.1477399633152325</v>
      </c>
      <c r="G18" s="14">
        <v>5.7750643340824803</v>
      </c>
      <c r="H18" s="14">
        <v>3.1477399633152325</v>
      </c>
      <c r="I18" s="14">
        <v>5.7750643340824803</v>
      </c>
    </row>
    <row r="19" spans="1:9" ht="15" customHeight="1" x14ac:dyDescent="0.25">
      <c r="A19" s="8" t="s">
        <v>8</v>
      </c>
      <c r="B19" s="14">
        <v>-3.5067987553861908</v>
      </c>
      <c r="C19" s="14">
        <v>1.2949065555598176</v>
      </c>
      <c r="D19" s="14">
        <v>-2.7081481210589144</v>
      </c>
      <c r="E19" s="14">
        <v>8.9569764747390677E-3</v>
      </c>
      <c r="F19" s="14">
        <v>-6.1008082945866624</v>
      </c>
      <c r="G19" s="14">
        <v>-0.91278921618571918</v>
      </c>
      <c r="H19" s="14">
        <v>-6.1008082945866624</v>
      </c>
      <c r="I19" s="14">
        <v>-0.91278921618571918</v>
      </c>
    </row>
    <row r="20" spans="1:9" ht="15" customHeight="1" thickBot="1" x14ac:dyDescent="0.3">
      <c r="A20" s="25" t="s">
        <v>9</v>
      </c>
      <c r="B20" s="29">
        <v>-7.2854665878157657E-2</v>
      </c>
      <c r="C20" s="29">
        <v>6.4965780407711532E-2</v>
      </c>
      <c r="D20" s="29">
        <v>-1.1214313969744862</v>
      </c>
      <c r="E20" s="29">
        <v>0.26689012249737354</v>
      </c>
      <c r="F20" s="29">
        <v>-0.20299676252261473</v>
      </c>
      <c r="G20" s="29">
        <v>5.7287430766299427E-2</v>
      </c>
      <c r="H20" s="29">
        <v>-0.20299676252261473</v>
      </c>
      <c r="I20" s="29">
        <v>5.7287430766299427E-2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70</v>
      </c>
      <c r="K2" s="4" t="s">
        <v>27</v>
      </c>
      <c r="L2" s="60">
        <v>-3.8024982442276793</v>
      </c>
      <c r="M2" s="61">
        <v>4.4801592516534017</v>
      </c>
      <c r="N2" s="70">
        <v>1062.4043996072928</v>
      </c>
    </row>
    <row r="3" spans="1:14" ht="15" customHeight="1" x14ac:dyDescent="0.25">
      <c r="A3" s="19" t="s">
        <v>28</v>
      </c>
      <c r="B3" s="20"/>
      <c r="D3" s="2" t="s">
        <v>66</v>
      </c>
      <c r="K3" s="21" t="s">
        <v>29</v>
      </c>
      <c r="L3" s="59">
        <v>1.2706374516765653</v>
      </c>
      <c r="M3" s="18">
        <v>0.6570348729530977</v>
      </c>
      <c r="N3" s="71">
        <v>59.389225156919927</v>
      </c>
    </row>
    <row r="4" spans="1:14" ht="15" customHeight="1" x14ac:dyDescent="0.25">
      <c r="A4" s="8" t="s">
        <v>30</v>
      </c>
      <c r="B4" s="14">
        <v>0.70279673602891823</v>
      </c>
      <c r="D4" s="2" t="s">
        <v>67</v>
      </c>
      <c r="K4" s="4" t="s">
        <v>31</v>
      </c>
      <c r="L4" s="59">
        <v>0.49392325217290095</v>
      </c>
      <c r="M4" s="18">
        <v>45.022643418213882</v>
      </c>
      <c r="N4" s="71" t="e">
        <v>#N/A</v>
      </c>
    </row>
    <row r="5" spans="1:14" ht="15" customHeight="1" x14ac:dyDescent="0.25">
      <c r="A5" s="8" t="s">
        <v>22</v>
      </c>
      <c r="B5" s="14">
        <v>0.49392325217290095</v>
      </c>
      <c r="D5" s="2" t="s">
        <v>68</v>
      </c>
      <c r="K5" s="21" t="s">
        <v>32</v>
      </c>
      <c r="L5" s="59">
        <v>27.815568977172244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0.47616617330177469</v>
      </c>
      <c r="D6" s="2" t="s">
        <v>69</v>
      </c>
      <c r="K6" s="4" t="s">
        <v>34</v>
      </c>
      <c r="L6" s="63">
        <v>112766.45400200607</v>
      </c>
      <c r="M6" s="64">
        <v>115541.18996072735</v>
      </c>
      <c r="N6" s="72" t="e">
        <v>#N/A</v>
      </c>
    </row>
    <row r="7" spans="1:14" ht="15" customHeight="1" x14ac:dyDescent="0.25">
      <c r="A7" s="8" t="s">
        <v>35</v>
      </c>
      <c r="B7" s="14">
        <v>45.022643418213882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118.92487203078866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1.3156896386382329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112766.45400200607</v>
      </c>
      <c r="D12" s="14">
        <v>56383.227001003033</v>
      </c>
      <c r="E12" s="14">
        <v>27.815568977172244</v>
      </c>
      <c r="F12" s="14">
        <v>3.7167806835685219E-9</v>
      </c>
      <c r="K12" s="23" t="s">
        <v>48</v>
      </c>
      <c r="L12" s="24">
        <v>2.5444076082638674</v>
      </c>
    </row>
    <row r="13" spans="1:14" ht="15" customHeight="1" x14ac:dyDescent="0.25">
      <c r="A13" s="8" t="s">
        <v>49</v>
      </c>
      <c r="B13" s="8">
        <v>57</v>
      </c>
      <c r="C13" s="14">
        <v>115541.18996072735</v>
      </c>
      <c r="D13" s="14">
        <v>2027.0384203636377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</row>
    <row r="17" spans="1:9" ht="15" customHeight="1" x14ac:dyDescent="0.25">
      <c r="A17" s="8" t="s">
        <v>54</v>
      </c>
      <c r="B17" s="14">
        <v>1062.4043996072928</v>
      </c>
      <c r="C17" s="14">
        <v>59.389225156919927</v>
      </c>
      <c r="D17" s="14">
        <v>17.8888408932795</v>
      </c>
      <c r="E17" s="14">
        <v>4.7070276117249418E-25</v>
      </c>
      <c r="F17" s="14">
        <v>943.4795275765041</v>
      </c>
      <c r="G17" s="14">
        <v>1181.3292716380815</v>
      </c>
      <c r="H17" s="14">
        <v>943.4795275765041</v>
      </c>
      <c r="I17" s="14">
        <v>1181.3292716380815</v>
      </c>
    </row>
    <row r="18" spans="1:9" ht="15" customHeight="1" x14ac:dyDescent="0.25">
      <c r="A18" s="8" t="s">
        <v>7</v>
      </c>
      <c r="B18" s="14">
        <v>4.4801592516534017</v>
      </c>
      <c r="C18" s="14">
        <v>0.6570348729530977</v>
      </c>
      <c r="D18" s="14">
        <v>6.8187541271849916</v>
      </c>
      <c r="E18" s="14">
        <v>6.3741813591225105E-9</v>
      </c>
      <c r="F18" s="14">
        <v>3.1644696130151688</v>
      </c>
      <c r="G18" s="14">
        <v>5.7958488902916345</v>
      </c>
      <c r="H18" s="14">
        <v>3.1644696130151688</v>
      </c>
      <c r="I18" s="14">
        <v>5.7958488902916345</v>
      </c>
    </row>
    <row r="19" spans="1:9" ht="15" customHeight="1" thickBot="1" x14ac:dyDescent="0.3">
      <c r="A19" s="25" t="s">
        <v>8</v>
      </c>
      <c r="B19" s="29">
        <v>-3.8024982442276793</v>
      </c>
      <c r="C19" s="29">
        <v>1.2706374516765653</v>
      </c>
      <c r="D19" s="29">
        <v>-2.9925910331152328</v>
      </c>
      <c r="E19" s="29">
        <v>4.083548876777204E-3</v>
      </c>
      <c r="F19" s="29">
        <v>-6.3469058524915472</v>
      </c>
      <c r="G19" s="29">
        <v>-1.258090635963812</v>
      </c>
      <c r="H19" s="29">
        <v>-6.3469058524915472</v>
      </c>
      <c r="I19" s="29">
        <v>-1.258090635963812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38"/>
  <sheetViews>
    <sheetView workbookViewId="0"/>
  </sheetViews>
  <sheetFormatPr defaultRowHeight="15" x14ac:dyDescent="0.25"/>
  <cols>
    <col min="1" max="1" width="18.85546875" style="35" bestFit="1" customWidth="1"/>
    <col min="2" max="2" width="11.85546875" style="35" customWidth="1"/>
    <col min="3" max="3" width="14.85546875" style="35" bestFit="1" customWidth="1"/>
    <col min="4" max="4" width="9.5703125" style="35" customWidth="1"/>
    <col min="5" max="5" width="8.5703125" style="35" customWidth="1"/>
    <col min="6" max="6" width="14.42578125" style="35" bestFit="1" customWidth="1"/>
    <col min="7" max="7" width="11" style="35" customWidth="1"/>
    <col min="8" max="8" width="12.7109375" style="35" bestFit="1" customWidth="1"/>
    <col min="9" max="9" width="12.5703125" style="35" bestFit="1" customWidth="1"/>
    <col min="10" max="10" width="2.85546875" style="35" customWidth="1"/>
    <col min="11" max="11" width="25.42578125" style="35" customWidth="1"/>
    <col min="12" max="12" width="12.5703125" style="35" customWidth="1"/>
    <col min="13" max="14" width="9.140625" style="35"/>
    <col min="15" max="15" width="22.7109375" style="35" customWidth="1"/>
    <col min="16" max="16384" width="9.140625" style="35"/>
  </cols>
  <sheetData>
    <row r="1" spans="1:16" ht="15" customHeight="1" thickBot="1" x14ac:dyDescent="0.3">
      <c r="A1" s="30" t="s">
        <v>57</v>
      </c>
      <c r="B1" s="30"/>
      <c r="C1" s="30"/>
      <c r="D1" s="30"/>
      <c r="E1" s="30"/>
      <c r="F1" s="30"/>
      <c r="G1" s="30"/>
      <c r="H1" s="30"/>
      <c r="I1" s="30"/>
      <c r="J1" s="30"/>
      <c r="K1" s="31" t="s">
        <v>26</v>
      </c>
      <c r="L1" s="32"/>
      <c r="M1" s="32"/>
      <c r="N1" s="33"/>
      <c r="O1" s="34"/>
    </row>
    <row r="2" spans="1:16" ht="15" customHeight="1" thickBot="1" x14ac:dyDescent="0.3">
      <c r="A2" s="30" t="s">
        <v>63</v>
      </c>
      <c r="B2" s="30"/>
      <c r="C2" s="30"/>
      <c r="D2" s="30"/>
      <c r="E2" s="30"/>
      <c r="F2" s="30"/>
      <c r="G2" s="30"/>
      <c r="H2" s="30"/>
      <c r="I2" s="30"/>
      <c r="J2" s="30"/>
      <c r="K2" s="21" t="s">
        <v>55</v>
      </c>
      <c r="L2" s="36">
        <v>4.488786006381261</v>
      </c>
      <c r="M2" s="37">
        <v>887.07654343758793</v>
      </c>
      <c r="N2" s="38"/>
      <c r="O2" s="34"/>
      <c r="P2" s="34"/>
    </row>
    <row r="3" spans="1:16" ht="15" customHeight="1" x14ac:dyDescent="0.25">
      <c r="A3" s="39" t="s">
        <v>28</v>
      </c>
      <c r="B3" s="39"/>
      <c r="C3" s="30"/>
      <c r="D3" s="30" t="s">
        <v>66</v>
      </c>
      <c r="E3" s="30"/>
      <c r="F3" s="30"/>
      <c r="G3" s="30"/>
      <c r="H3" s="30"/>
      <c r="I3" s="30"/>
      <c r="J3" s="30"/>
      <c r="K3" s="21" t="s">
        <v>56</v>
      </c>
      <c r="L3" s="40">
        <v>0.70064186745861712</v>
      </c>
      <c r="M3" s="41">
        <v>10.372276585669175</v>
      </c>
      <c r="N3" s="38"/>
      <c r="O3" s="34"/>
      <c r="P3" s="34"/>
    </row>
    <row r="4" spans="1:16" ht="15" customHeight="1" x14ac:dyDescent="0.25">
      <c r="A4" s="42" t="s">
        <v>30</v>
      </c>
      <c r="B4" s="43">
        <v>0.64374730656757584</v>
      </c>
      <c r="C4" s="30"/>
      <c r="D4" s="30" t="s">
        <v>67</v>
      </c>
      <c r="E4" s="30"/>
      <c r="F4" s="44"/>
      <c r="G4" s="30"/>
      <c r="H4" s="30"/>
      <c r="I4" s="30"/>
      <c r="J4" s="30"/>
      <c r="K4" s="4" t="s">
        <v>31</v>
      </c>
      <c r="L4" s="40">
        <v>0.41441059471300845</v>
      </c>
      <c r="M4" s="41">
        <v>48.01123026862664</v>
      </c>
      <c r="N4" s="38"/>
      <c r="O4" s="33"/>
      <c r="P4" s="34"/>
    </row>
    <row r="5" spans="1:16" ht="15" customHeight="1" x14ac:dyDescent="0.25">
      <c r="A5" s="42" t="s">
        <v>22</v>
      </c>
      <c r="B5" s="43">
        <v>0.41441059471300845</v>
      </c>
      <c r="C5" s="30"/>
      <c r="D5" s="30" t="s">
        <v>68</v>
      </c>
      <c r="E5" s="30"/>
      <c r="F5" s="44"/>
      <c r="G5" s="30"/>
      <c r="H5" s="30"/>
      <c r="I5" s="30"/>
      <c r="J5" s="30"/>
      <c r="K5" s="21" t="s">
        <v>32</v>
      </c>
      <c r="L5" s="40">
        <v>41.045507784716108</v>
      </c>
      <c r="M5" s="41">
        <v>58</v>
      </c>
      <c r="N5" s="38"/>
      <c r="O5" s="34"/>
      <c r="P5" s="34"/>
    </row>
    <row r="6" spans="1:16" ht="15" customHeight="1" thickBot="1" x14ac:dyDescent="0.3">
      <c r="A6" s="42" t="s">
        <v>33</v>
      </c>
      <c r="B6" s="43">
        <v>0.40431422565633623</v>
      </c>
      <c r="C6" s="30"/>
      <c r="D6" s="30" t="s">
        <v>69</v>
      </c>
      <c r="E6" s="30"/>
      <c r="F6" s="30"/>
      <c r="G6" s="30"/>
      <c r="H6" s="30"/>
      <c r="I6" s="30"/>
      <c r="J6" s="30"/>
      <c r="K6" s="4" t="s">
        <v>34</v>
      </c>
      <c r="L6" s="45">
        <v>94613.106512122147</v>
      </c>
      <c r="M6" s="46">
        <v>133694.53745061127</v>
      </c>
      <c r="N6" s="38"/>
      <c r="O6" s="34"/>
      <c r="P6" s="34"/>
    </row>
    <row r="7" spans="1:16" ht="15" customHeight="1" x14ac:dyDescent="0.25">
      <c r="A7" s="42" t="s">
        <v>35</v>
      </c>
      <c r="B7" s="43">
        <v>48.01123026862664</v>
      </c>
      <c r="C7" s="30"/>
      <c r="D7" s="30"/>
      <c r="E7" s="30"/>
      <c r="F7" s="30"/>
      <c r="G7" s="30"/>
      <c r="H7" s="30"/>
      <c r="I7" s="30"/>
      <c r="J7" s="30"/>
      <c r="K7" s="34"/>
      <c r="L7" s="34"/>
      <c r="M7" s="34"/>
      <c r="N7" s="34"/>
      <c r="O7" s="34"/>
    </row>
    <row r="8" spans="1:16" ht="15" customHeight="1" thickBot="1" x14ac:dyDescent="0.3">
      <c r="A8" s="47" t="s">
        <v>36</v>
      </c>
      <c r="B8" s="47">
        <v>60</v>
      </c>
      <c r="C8" s="30"/>
      <c r="D8" s="30"/>
      <c r="E8" s="30"/>
      <c r="F8" s="30"/>
      <c r="G8" s="30"/>
      <c r="H8" s="30"/>
      <c r="I8" s="30"/>
      <c r="J8" s="30"/>
      <c r="K8" s="23" t="s">
        <v>37</v>
      </c>
      <c r="L8" s="48">
        <v>0.95</v>
      </c>
      <c r="M8" s="34"/>
      <c r="N8" s="34"/>
      <c r="O8" s="34"/>
    </row>
    <row r="9" spans="1:16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27" t="s">
        <v>38</v>
      </c>
      <c r="L9" s="24">
        <v>2.0017174841452352</v>
      </c>
      <c r="M9" s="34"/>
      <c r="N9" s="34"/>
      <c r="O9" s="34"/>
    </row>
    <row r="10" spans="1:16" ht="15" customHeight="1" thickBot="1" x14ac:dyDescent="0.3">
      <c r="A10" s="30" t="s">
        <v>39</v>
      </c>
      <c r="B10" s="30"/>
      <c r="C10" s="30"/>
      <c r="D10" s="30"/>
      <c r="E10" s="30"/>
      <c r="F10" s="30"/>
      <c r="G10" s="30"/>
      <c r="H10" s="30"/>
      <c r="I10" s="30"/>
      <c r="J10" s="30"/>
      <c r="K10" s="23" t="s">
        <v>40</v>
      </c>
      <c r="L10" s="24">
        <v>20.762367391924229</v>
      </c>
      <c r="M10" s="34"/>
      <c r="N10" s="34"/>
      <c r="O10" s="34"/>
    </row>
    <row r="11" spans="1:16" ht="15" customHeight="1" x14ac:dyDescent="0.25">
      <c r="A11" s="49"/>
      <c r="B11" s="49" t="s">
        <v>41</v>
      </c>
      <c r="C11" s="49" t="s">
        <v>42</v>
      </c>
      <c r="D11" s="49" t="s">
        <v>43</v>
      </c>
      <c r="E11" s="49" t="s">
        <v>44</v>
      </c>
      <c r="F11" s="49" t="s">
        <v>45</v>
      </c>
      <c r="K11" s="23" t="s">
        <v>46</v>
      </c>
      <c r="L11" s="24">
        <v>1.4024870762160824</v>
      </c>
    </row>
    <row r="12" spans="1:16" ht="15" customHeight="1" x14ac:dyDescent="0.25">
      <c r="A12" s="42" t="s">
        <v>47</v>
      </c>
      <c r="B12" s="42">
        <v>1</v>
      </c>
      <c r="C12" s="43">
        <v>94613.106512122147</v>
      </c>
      <c r="D12" s="43">
        <v>94613.106512122147</v>
      </c>
      <c r="E12" s="43">
        <v>41.045507784716108</v>
      </c>
      <c r="F12" s="43">
        <v>2.8849486786653095E-8</v>
      </c>
    </row>
    <row r="13" spans="1:16" ht="15" customHeight="1" x14ac:dyDescent="0.25">
      <c r="A13" s="42" t="s">
        <v>49</v>
      </c>
      <c r="B13" s="42">
        <v>58</v>
      </c>
      <c r="C13" s="43">
        <v>133694.53745061127</v>
      </c>
      <c r="D13" s="43">
        <v>2305.0782319070909</v>
      </c>
      <c r="E13" s="43"/>
      <c r="F13" s="43"/>
    </row>
    <row r="14" spans="1:16" ht="15" customHeight="1" thickBot="1" x14ac:dyDescent="0.3">
      <c r="A14" s="47" t="s">
        <v>50</v>
      </c>
      <c r="B14" s="50">
        <v>59</v>
      </c>
      <c r="C14" s="51">
        <v>228307.64396273342</v>
      </c>
      <c r="D14" s="47"/>
      <c r="E14" s="47"/>
      <c r="F14" s="47"/>
    </row>
    <row r="15" spans="1:16" ht="15" customHeight="1" thickBot="1" x14ac:dyDescent="0.3">
      <c r="A15" s="30"/>
      <c r="B15" s="30"/>
      <c r="C15" s="30"/>
      <c r="D15" s="38"/>
      <c r="E15" s="38"/>
      <c r="F15" s="30"/>
      <c r="G15" s="30"/>
      <c r="H15" s="30"/>
      <c r="I15" s="30"/>
      <c r="J15" s="30"/>
    </row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64</v>
      </c>
      <c r="G16" s="28" t="s">
        <v>65</v>
      </c>
      <c r="H16" s="28" t="s">
        <v>64</v>
      </c>
      <c r="I16" s="28" t="s">
        <v>65</v>
      </c>
      <c r="J16" s="52"/>
    </row>
    <row r="17" spans="1:10" ht="15" customHeight="1" x14ac:dyDescent="0.25">
      <c r="A17" s="8" t="s">
        <v>54</v>
      </c>
      <c r="B17" s="14">
        <v>887.07654343758793</v>
      </c>
      <c r="C17" s="14">
        <v>10.372276585669175</v>
      </c>
      <c r="D17" s="14">
        <v>85.523803391746668</v>
      </c>
      <c r="E17" s="14">
        <v>9.9747259178728652E-63</v>
      </c>
      <c r="F17" s="14">
        <v>866.31417604566366</v>
      </c>
      <c r="G17" s="14">
        <v>907.8389108295122</v>
      </c>
      <c r="H17" s="14">
        <v>866.31417604566366</v>
      </c>
      <c r="I17" s="53">
        <v>907.8389108295122</v>
      </c>
      <c r="J17" s="54"/>
    </row>
    <row r="18" spans="1:10" ht="15" customHeight="1" thickBot="1" x14ac:dyDescent="0.3">
      <c r="A18" s="55" t="s">
        <v>7</v>
      </c>
      <c r="B18" s="29">
        <v>4.488786006381261</v>
      </c>
      <c r="C18" s="29">
        <v>0.70064186745861712</v>
      </c>
      <c r="D18" s="29">
        <v>6.4066768128817078</v>
      </c>
      <c r="E18" s="29">
        <v>2.8849486786653095E-8</v>
      </c>
      <c r="F18" s="29">
        <v>3.0862989301651789</v>
      </c>
      <c r="G18" s="29">
        <v>5.8912730825973432</v>
      </c>
      <c r="H18" s="29">
        <v>3.0862989301651789</v>
      </c>
      <c r="I18" s="56">
        <v>5.8912730825973432</v>
      </c>
      <c r="J18" s="54"/>
    </row>
    <row r="19" spans="1:10" x14ac:dyDescent="0.25">
      <c r="J19" s="30"/>
    </row>
    <row r="20" spans="1:10" x14ac:dyDescent="0.25">
      <c r="J20" s="30"/>
    </row>
    <row r="21" spans="1:10" x14ac:dyDescent="0.25">
      <c r="J21" s="30"/>
    </row>
    <row r="22" spans="1:10" x14ac:dyDescent="0.25">
      <c r="J22" s="30"/>
    </row>
    <row r="23" spans="1:10" x14ac:dyDescent="0.25">
      <c r="F23" s="57"/>
      <c r="G23" s="57"/>
      <c r="J23" s="30"/>
    </row>
    <row r="24" spans="1:10" x14ac:dyDescent="0.25">
      <c r="J24" s="30"/>
    </row>
    <row r="25" spans="1:10" x14ac:dyDescent="0.25">
      <c r="J25" s="30"/>
    </row>
    <row r="26" spans="1:10" x14ac:dyDescent="0.25">
      <c r="J26" s="30"/>
    </row>
    <row r="27" spans="1:10" x14ac:dyDescent="0.25">
      <c r="J27" s="30"/>
    </row>
    <row r="28" spans="1:10" x14ac:dyDescent="0.25">
      <c r="J28" s="30"/>
    </row>
    <row r="29" spans="1:10" x14ac:dyDescent="0.25">
      <c r="J29" s="30"/>
    </row>
    <row r="30" spans="1:10" x14ac:dyDescent="0.25">
      <c r="J30" s="30"/>
    </row>
    <row r="31" spans="1:10" x14ac:dyDescent="0.25">
      <c r="J31" s="30"/>
    </row>
    <row r="32" spans="1:10" x14ac:dyDescent="0.25">
      <c r="J32" s="30"/>
    </row>
    <row r="33" spans="10:10" x14ac:dyDescent="0.25">
      <c r="J33" s="30"/>
    </row>
    <row r="34" spans="10:10" x14ac:dyDescent="0.25">
      <c r="J34" s="30"/>
    </row>
    <row r="35" spans="10:10" x14ac:dyDescent="0.25">
      <c r="J35" s="30"/>
    </row>
    <row r="36" spans="10:10" x14ac:dyDescent="0.25">
      <c r="J36" s="52"/>
    </row>
    <row r="37" spans="10:10" x14ac:dyDescent="0.25">
      <c r="J37" s="54"/>
    </row>
    <row r="38" spans="10:10" x14ac:dyDescent="0.25">
      <c r="J38" s="54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sheetData>
    <row r="1" spans="1:6" x14ac:dyDescent="0.25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921.87</v>
      </c>
      <c r="B2">
        <v>8.8000000000000007</v>
      </c>
      <c r="C2">
        <v>42.6</v>
      </c>
      <c r="D2">
        <v>21</v>
      </c>
      <c r="E2">
        <v>59</v>
      </c>
      <c r="F2">
        <v>59</v>
      </c>
    </row>
    <row r="3" spans="1:6" x14ac:dyDescent="0.25">
      <c r="A3">
        <v>997.875</v>
      </c>
      <c r="B3">
        <v>3.5</v>
      </c>
      <c r="C3">
        <v>50.7</v>
      </c>
      <c r="D3">
        <v>8</v>
      </c>
      <c r="E3">
        <v>39</v>
      </c>
      <c r="F3">
        <v>57</v>
      </c>
    </row>
    <row r="4" spans="1:6" x14ac:dyDescent="0.25">
      <c r="A4">
        <v>962.35400000000004</v>
      </c>
      <c r="B4">
        <v>0.8</v>
      </c>
      <c r="C4">
        <v>39.4</v>
      </c>
      <c r="D4">
        <v>6</v>
      </c>
      <c r="E4">
        <v>33</v>
      </c>
      <c r="F4">
        <v>54</v>
      </c>
    </row>
    <row r="5" spans="1:6" x14ac:dyDescent="0.25">
      <c r="A5">
        <v>982.29100000000005</v>
      </c>
      <c r="B5">
        <v>27.1</v>
      </c>
      <c r="C5">
        <v>50.2</v>
      </c>
      <c r="D5">
        <v>18</v>
      </c>
      <c r="E5">
        <v>24</v>
      </c>
      <c r="F5">
        <v>56</v>
      </c>
    </row>
    <row r="6" spans="1:6" x14ac:dyDescent="0.25">
      <c r="A6">
        <v>1071.289</v>
      </c>
      <c r="B6">
        <v>24.4</v>
      </c>
      <c r="C6">
        <v>43.7</v>
      </c>
      <c r="D6">
        <v>43</v>
      </c>
      <c r="E6">
        <v>206</v>
      </c>
      <c r="F6">
        <v>55</v>
      </c>
    </row>
    <row r="7" spans="1:6" x14ac:dyDescent="0.25">
      <c r="A7">
        <v>1030.3800000000001</v>
      </c>
      <c r="B7">
        <v>38.5</v>
      </c>
      <c r="C7">
        <v>43.1</v>
      </c>
      <c r="D7">
        <v>30</v>
      </c>
      <c r="E7">
        <v>72</v>
      </c>
      <c r="F7">
        <v>54</v>
      </c>
    </row>
    <row r="8" spans="1:6" x14ac:dyDescent="0.25">
      <c r="A8">
        <v>934.7</v>
      </c>
      <c r="B8">
        <v>3.5</v>
      </c>
      <c r="C8">
        <v>49.2</v>
      </c>
      <c r="D8">
        <v>21</v>
      </c>
      <c r="E8">
        <v>62</v>
      </c>
      <c r="F8">
        <v>56</v>
      </c>
    </row>
    <row r="9" spans="1:6" x14ac:dyDescent="0.25">
      <c r="A9">
        <v>899.529</v>
      </c>
      <c r="B9">
        <v>5.3</v>
      </c>
      <c r="C9">
        <v>40.4</v>
      </c>
      <c r="D9">
        <v>6</v>
      </c>
      <c r="E9">
        <v>4</v>
      </c>
      <c r="F9">
        <v>56</v>
      </c>
    </row>
    <row r="10" spans="1:6" x14ac:dyDescent="0.25">
      <c r="A10">
        <v>1001.902</v>
      </c>
      <c r="B10">
        <v>8.1</v>
      </c>
      <c r="C10">
        <v>42.5</v>
      </c>
      <c r="D10">
        <v>18</v>
      </c>
      <c r="E10">
        <v>37</v>
      </c>
      <c r="F10">
        <v>61</v>
      </c>
    </row>
    <row r="11" spans="1:6" x14ac:dyDescent="0.25">
      <c r="A11">
        <v>912.34699999999998</v>
      </c>
      <c r="B11">
        <v>6.7</v>
      </c>
      <c r="C11">
        <v>41</v>
      </c>
      <c r="D11">
        <v>12</v>
      </c>
      <c r="E11">
        <v>20</v>
      </c>
      <c r="F11">
        <v>59</v>
      </c>
    </row>
    <row r="12" spans="1:6" x14ac:dyDescent="0.25">
      <c r="A12">
        <v>1017.6130000000001</v>
      </c>
      <c r="B12">
        <v>22.2</v>
      </c>
      <c r="C12">
        <v>41.3</v>
      </c>
      <c r="D12">
        <v>18</v>
      </c>
      <c r="E12">
        <v>27</v>
      </c>
      <c r="F12">
        <v>56</v>
      </c>
    </row>
    <row r="13" spans="1:6" x14ac:dyDescent="0.25">
      <c r="A13">
        <v>1024.885</v>
      </c>
      <c r="B13">
        <v>16.3</v>
      </c>
      <c r="C13">
        <v>44.9</v>
      </c>
      <c r="D13">
        <v>88</v>
      </c>
      <c r="E13">
        <v>278</v>
      </c>
      <c r="F13">
        <v>58</v>
      </c>
    </row>
    <row r="14" spans="1:6" x14ac:dyDescent="0.25">
      <c r="A14">
        <v>970.46699999999998</v>
      </c>
      <c r="B14">
        <v>13</v>
      </c>
      <c r="C14">
        <v>45.7</v>
      </c>
      <c r="D14">
        <v>26</v>
      </c>
      <c r="E14">
        <v>146</v>
      </c>
      <c r="F14">
        <v>57</v>
      </c>
    </row>
    <row r="15" spans="1:6" x14ac:dyDescent="0.25">
      <c r="A15">
        <v>985.95</v>
      </c>
      <c r="B15">
        <v>14.7</v>
      </c>
      <c r="C15">
        <v>44.6</v>
      </c>
      <c r="D15">
        <v>31</v>
      </c>
      <c r="E15">
        <v>64</v>
      </c>
      <c r="F15">
        <v>60</v>
      </c>
    </row>
    <row r="16" spans="1:6" x14ac:dyDescent="0.25">
      <c r="A16">
        <v>958.83900000000006</v>
      </c>
      <c r="B16">
        <v>13.1</v>
      </c>
      <c r="C16">
        <v>49.6</v>
      </c>
      <c r="D16">
        <v>23</v>
      </c>
      <c r="E16">
        <v>15</v>
      </c>
      <c r="F16">
        <v>58</v>
      </c>
    </row>
    <row r="17" spans="1:6" x14ac:dyDescent="0.25">
      <c r="A17">
        <v>860.101</v>
      </c>
      <c r="B17">
        <v>14.8</v>
      </c>
      <c r="C17">
        <v>51.2</v>
      </c>
      <c r="D17">
        <v>1</v>
      </c>
      <c r="E17">
        <v>1</v>
      </c>
      <c r="F17">
        <v>54</v>
      </c>
    </row>
    <row r="18" spans="1:6" x14ac:dyDescent="0.25">
      <c r="A18">
        <v>936.23400000000004</v>
      </c>
      <c r="B18">
        <v>12.4</v>
      </c>
      <c r="C18">
        <v>44</v>
      </c>
      <c r="D18">
        <v>6</v>
      </c>
      <c r="E18">
        <v>16</v>
      </c>
      <c r="F18">
        <v>58</v>
      </c>
    </row>
    <row r="19" spans="1:6" x14ac:dyDescent="0.25">
      <c r="A19">
        <v>871.76599999999996</v>
      </c>
      <c r="B19">
        <v>4.7</v>
      </c>
      <c r="C19">
        <v>53.1</v>
      </c>
      <c r="D19">
        <v>17</v>
      </c>
      <c r="E19">
        <v>28</v>
      </c>
      <c r="F19">
        <v>38</v>
      </c>
    </row>
    <row r="20" spans="1:6" x14ac:dyDescent="0.25">
      <c r="A20">
        <v>959.221</v>
      </c>
      <c r="B20">
        <v>15.8</v>
      </c>
      <c r="C20">
        <v>43.5</v>
      </c>
      <c r="D20">
        <v>52</v>
      </c>
      <c r="E20">
        <v>124</v>
      </c>
      <c r="F20">
        <v>59</v>
      </c>
    </row>
    <row r="21" spans="1:6" x14ac:dyDescent="0.25">
      <c r="A21">
        <v>941.18100000000004</v>
      </c>
      <c r="B21">
        <v>13.1</v>
      </c>
      <c r="C21">
        <v>33.799999999999997</v>
      </c>
      <c r="D21">
        <v>11</v>
      </c>
      <c r="E21">
        <v>11</v>
      </c>
      <c r="F21">
        <v>61</v>
      </c>
    </row>
    <row r="22" spans="1:6" x14ac:dyDescent="0.25">
      <c r="A22">
        <v>891.70799999999997</v>
      </c>
      <c r="B22">
        <v>11.5</v>
      </c>
      <c r="C22">
        <v>48.1</v>
      </c>
      <c r="D22">
        <v>1</v>
      </c>
      <c r="E22">
        <v>1</v>
      </c>
      <c r="F22">
        <v>53</v>
      </c>
    </row>
    <row r="23" spans="1:6" x14ac:dyDescent="0.25">
      <c r="A23">
        <v>871.33799999999997</v>
      </c>
      <c r="B23">
        <v>5.0999999999999996</v>
      </c>
      <c r="C23">
        <v>45.2</v>
      </c>
      <c r="D23">
        <v>5</v>
      </c>
      <c r="E23">
        <v>10</v>
      </c>
      <c r="F23">
        <v>61</v>
      </c>
    </row>
    <row r="24" spans="1:6" x14ac:dyDescent="0.25">
      <c r="A24">
        <v>971.12199999999996</v>
      </c>
      <c r="B24">
        <v>22.7</v>
      </c>
      <c r="C24">
        <v>41.4</v>
      </c>
      <c r="D24">
        <v>8</v>
      </c>
      <c r="E24">
        <v>5</v>
      </c>
      <c r="F24">
        <v>53</v>
      </c>
    </row>
    <row r="25" spans="1:6" x14ac:dyDescent="0.25">
      <c r="A25">
        <v>887.46600000000001</v>
      </c>
      <c r="B25">
        <v>7.2</v>
      </c>
      <c r="C25">
        <v>51.6</v>
      </c>
      <c r="D25">
        <v>7</v>
      </c>
      <c r="E25">
        <v>10</v>
      </c>
      <c r="F25">
        <v>56</v>
      </c>
    </row>
    <row r="26" spans="1:6" x14ac:dyDescent="0.25">
      <c r="A26">
        <v>952.529</v>
      </c>
      <c r="B26">
        <v>21</v>
      </c>
      <c r="C26">
        <v>46.9</v>
      </c>
      <c r="D26">
        <v>6</v>
      </c>
      <c r="E26">
        <v>1</v>
      </c>
      <c r="F26">
        <v>59</v>
      </c>
    </row>
    <row r="27" spans="1:6" x14ac:dyDescent="0.25">
      <c r="A27">
        <v>968.66499999999996</v>
      </c>
      <c r="B27">
        <v>15.6</v>
      </c>
      <c r="C27">
        <v>46.6</v>
      </c>
      <c r="D27">
        <v>13</v>
      </c>
      <c r="E27">
        <v>33</v>
      </c>
      <c r="F27">
        <v>60</v>
      </c>
    </row>
    <row r="28" spans="1:6" x14ac:dyDescent="0.25">
      <c r="A28">
        <v>919.72900000000004</v>
      </c>
      <c r="B28">
        <v>12.6</v>
      </c>
      <c r="C28">
        <v>48.6</v>
      </c>
      <c r="D28">
        <v>7</v>
      </c>
      <c r="E28">
        <v>4</v>
      </c>
      <c r="F28">
        <v>55</v>
      </c>
    </row>
    <row r="29" spans="1:6" x14ac:dyDescent="0.25">
      <c r="A29">
        <v>844.053</v>
      </c>
      <c r="B29">
        <v>2.9</v>
      </c>
      <c r="C29">
        <v>43.7</v>
      </c>
      <c r="D29">
        <v>11</v>
      </c>
      <c r="E29">
        <v>32</v>
      </c>
      <c r="F29">
        <v>54</v>
      </c>
    </row>
    <row r="30" spans="1:6" x14ac:dyDescent="0.25">
      <c r="A30">
        <v>861.83299999999997</v>
      </c>
      <c r="B30">
        <v>7.8</v>
      </c>
      <c r="C30">
        <v>48.9</v>
      </c>
      <c r="D30">
        <v>648</v>
      </c>
      <c r="E30">
        <v>130</v>
      </c>
      <c r="F30">
        <v>47</v>
      </c>
    </row>
    <row r="31" spans="1:6" x14ac:dyDescent="0.25">
      <c r="A31">
        <v>989.26499999999999</v>
      </c>
      <c r="B31">
        <v>13.1</v>
      </c>
      <c r="C31">
        <v>42.6</v>
      </c>
      <c r="D31">
        <v>38</v>
      </c>
      <c r="E31">
        <v>193</v>
      </c>
      <c r="F31">
        <v>57</v>
      </c>
    </row>
    <row r="32" spans="1:6" x14ac:dyDescent="0.25">
      <c r="A32">
        <v>1006.49</v>
      </c>
      <c r="B32">
        <v>36.700000000000003</v>
      </c>
      <c r="C32">
        <v>43.3</v>
      </c>
      <c r="D32">
        <v>15</v>
      </c>
      <c r="E32">
        <v>34</v>
      </c>
      <c r="F32">
        <v>59</v>
      </c>
    </row>
    <row r="33" spans="1:6" x14ac:dyDescent="0.25">
      <c r="A33">
        <v>861.43899999999996</v>
      </c>
      <c r="B33">
        <v>13.5</v>
      </c>
      <c r="C33">
        <v>47.3</v>
      </c>
      <c r="D33">
        <v>3</v>
      </c>
      <c r="E33">
        <v>1</v>
      </c>
      <c r="F33">
        <v>60</v>
      </c>
    </row>
    <row r="34" spans="1:6" x14ac:dyDescent="0.25">
      <c r="A34">
        <v>929.15</v>
      </c>
      <c r="B34">
        <v>5.8</v>
      </c>
      <c r="C34">
        <v>44</v>
      </c>
      <c r="D34">
        <v>33</v>
      </c>
      <c r="E34">
        <v>125</v>
      </c>
      <c r="F34">
        <v>64</v>
      </c>
    </row>
    <row r="35" spans="1:6" x14ac:dyDescent="0.25">
      <c r="A35">
        <v>857.62199999999996</v>
      </c>
      <c r="B35">
        <v>2</v>
      </c>
      <c r="C35">
        <v>51.9</v>
      </c>
      <c r="D35">
        <v>20</v>
      </c>
      <c r="E35">
        <v>26</v>
      </c>
      <c r="F35">
        <v>58</v>
      </c>
    </row>
    <row r="36" spans="1:6" x14ac:dyDescent="0.25">
      <c r="A36">
        <v>961.00900000000001</v>
      </c>
      <c r="B36">
        <v>21</v>
      </c>
      <c r="C36">
        <v>46.1</v>
      </c>
      <c r="D36">
        <v>17</v>
      </c>
      <c r="E36">
        <v>78</v>
      </c>
      <c r="F36">
        <v>56</v>
      </c>
    </row>
    <row r="37" spans="1:6" x14ac:dyDescent="0.25">
      <c r="A37">
        <v>923.23400000000004</v>
      </c>
      <c r="B37">
        <v>8.8000000000000007</v>
      </c>
      <c r="C37">
        <v>45.3</v>
      </c>
      <c r="D37">
        <v>4</v>
      </c>
      <c r="E37">
        <v>8</v>
      </c>
      <c r="F37">
        <v>58</v>
      </c>
    </row>
    <row r="38" spans="1:6" x14ac:dyDescent="0.25">
      <c r="A38">
        <v>1113.1559999999999</v>
      </c>
      <c r="B38">
        <v>31.4</v>
      </c>
      <c r="C38">
        <v>45.5</v>
      </c>
      <c r="D38">
        <v>20</v>
      </c>
      <c r="E38">
        <v>1</v>
      </c>
      <c r="F38">
        <v>62</v>
      </c>
    </row>
    <row r="39" spans="1:6" x14ac:dyDescent="0.25">
      <c r="A39">
        <v>994.64800000000002</v>
      </c>
      <c r="B39">
        <v>11.3</v>
      </c>
      <c r="C39">
        <v>48.7</v>
      </c>
      <c r="D39">
        <v>41</v>
      </c>
      <c r="E39">
        <v>108</v>
      </c>
      <c r="F39">
        <v>58</v>
      </c>
    </row>
    <row r="40" spans="1:6" x14ac:dyDescent="0.25">
      <c r="A40">
        <v>1015.023</v>
      </c>
      <c r="B40">
        <v>17.5</v>
      </c>
      <c r="C40">
        <v>45.3</v>
      </c>
      <c r="D40">
        <v>29</v>
      </c>
      <c r="E40">
        <v>161</v>
      </c>
      <c r="F40">
        <v>54</v>
      </c>
    </row>
    <row r="41" spans="1:6" x14ac:dyDescent="0.25">
      <c r="A41">
        <v>991.29</v>
      </c>
      <c r="B41">
        <v>8.1</v>
      </c>
      <c r="C41">
        <v>45.5</v>
      </c>
      <c r="D41">
        <v>45</v>
      </c>
      <c r="E41">
        <v>263</v>
      </c>
      <c r="F41">
        <v>56</v>
      </c>
    </row>
    <row r="42" spans="1:6" x14ac:dyDescent="0.25">
      <c r="A42">
        <v>893.99099999999999</v>
      </c>
      <c r="B42">
        <v>3.6</v>
      </c>
      <c r="C42">
        <v>50.3</v>
      </c>
      <c r="D42">
        <v>56</v>
      </c>
      <c r="E42">
        <v>44</v>
      </c>
      <c r="F42">
        <v>73</v>
      </c>
    </row>
    <row r="43" spans="1:6" x14ac:dyDescent="0.25">
      <c r="A43">
        <v>938.5</v>
      </c>
      <c r="B43">
        <v>2.2000000000000002</v>
      </c>
      <c r="C43">
        <v>38.799999999999997</v>
      </c>
      <c r="D43">
        <v>6</v>
      </c>
      <c r="E43">
        <v>18</v>
      </c>
      <c r="F43">
        <v>56</v>
      </c>
    </row>
    <row r="44" spans="1:6" x14ac:dyDescent="0.25">
      <c r="A44">
        <v>946.18499999999995</v>
      </c>
      <c r="B44">
        <v>2.7</v>
      </c>
      <c r="C44">
        <v>38.6</v>
      </c>
      <c r="D44">
        <v>11</v>
      </c>
      <c r="E44">
        <v>89</v>
      </c>
      <c r="F44">
        <v>54</v>
      </c>
    </row>
    <row r="45" spans="1:6" x14ac:dyDescent="0.25">
      <c r="A45">
        <v>1025.502</v>
      </c>
      <c r="B45">
        <v>28.6</v>
      </c>
      <c r="C45">
        <v>49.5</v>
      </c>
      <c r="D45">
        <v>12</v>
      </c>
      <c r="E45">
        <v>48</v>
      </c>
      <c r="F45">
        <v>53</v>
      </c>
    </row>
    <row r="46" spans="1:6" x14ac:dyDescent="0.25">
      <c r="A46">
        <v>874.28099999999995</v>
      </c>
      <c r="B46">
        <v>5</v>
      </c>
      <c r="C46">
        <v>46.4</v>
      </c>
      <c r="D46">
        <v>7</v>
      </c>
      <c r="E46">
        <v>18</v>
      </c>
      <c r="F46">
        <v>60</v>
      </c>
    </row>
    <row r="47" spans="1:6" x14ac:dyDescent="0.25">
      <c r="A47">
        <v>953.56</v>
      </c>
      <c r="B47">
        <v>17.2</v>
      </c>
      <c r="C47">
        <v>45.1</v>
      </c>
      <c r="D47">
        <v>31</v>
      </c>
      <c r="E47">
        <v>68</v>
      </c>
      <c r="F47">
        <v>57</v>
      </c>
    </row>
    <row r="48" spans="1:6" x14ac:dyDescent="0.25">
      <c r="A48">
        <v>839.70899999999995</v>
      </c>
      <c r="B48">
        <v>5.9</v>
      </c>
      <c r="C48">
        <v>51</v>
      </c>
      <c r="D48">
        <v>144</v>
      </c>
      <c r="E48">
        <v>20</v>
      </c>
      <c r="F48">
        <v>61</v>
      </c>
    </row>
    <row r="49" spans="1:6" x14ac:dyDescent="0.25">
      <c r="A49">
        <v>911.70100000000002</v>
      </c>
      <c r="B49">
        <v>13.7</v>
      </c>
      <c r="C49">
        <v>51.2</v>
      </c>
      <c r="D49">
        <v>311</v>
      </c>
      <c r="E49">
        <v>86</v>
      </c>
      <c r="F49">
        <v>71</v>
      </c>
    </row>
    <row r="50" spans="1:6" x14ac:dyDescent="0.25">
      <c r="A50">
        <v>790.73299999999995</v>
      </c>
      <c r="B50">
        <v>3</v>
      </c>
      <c r="C50">
        <v>51.9</v>
      </c>
      <c r="D50">
        <v>105</v>
      </c>
      <c r="E50">
        <v>3</v>
      </c>
      <c r="F50">
        <v>71</v>
      </c>
    </row>
    <row r="51" spans="1:6" x14ac:dyDescent="0.25">
      <c r="A51">
        <v>899.26400000000001</v>
      </c>
      <c r="B51">
        <v>5.7</v>
      </c>
      <c r="C51">
        <v>54.3</v>
      </c>
      <c r="D51">
        <v>20</v>
      </c>
      <c r="E51">
        <v>20</v>
      </c>
      <c r="F51">
        <v>72</v>
      </c>
    </row>
    <row r="52" spans="1:6" x14ac:dyDescent="0.25">
      <c r="A52">
        <v>904.15499999999997</v>
      </c>
      <c r="B52">
        <v>3.4</v>
      </c>
      <c r="C52">
        <v>41.9</v>
      </c>
      <c r="D52">
        <v>5</v>
      </c>
      <c r="E52">
        <v>20</v>
      </c>
      <c r="F52">
        <v>56</v>
      </c>
    </row>
    <row r="53" spans="1:6" x14ac:dyDescent="0.25">
      <c r="A53">
        <v>950.67200000000003</v>
      </c>
      <c r="B53">
        <v>3.8</v>
      </c>
      <c r="C53">
        <v>50.5</v>
      </c>
      <c r="D53">
        <v>8</v>
      </c>
      <c r="E53">
        <v>25</v>
      </c>
      <c r="F53">
        <v>61</v>
      </c>
    </row>
    <row r="54" spans="1:6" x14ac:dyDescent="0.25">
      <c r="A54">
        <v>972.46400000000006</v>
      </c>
      <c r="B54">
        <v>9.5</v>
      </c>
      <c r="C54">
        <v>43.9</v>
      </c>
      <c r="D54">
        <v>11</v>
      </c>
      <c r="E54">
        <v>25</v>
      </c>
      <c r="F54">
        <v>59</v>
      </c>
    </row>
    <row r="55" spans="1:6" x14ac:dyDescent="0.25">
      <c r="A55">
        <v>912.202</v>
      </c>
      <c r="B55">
        <v>2.5</v>
      </c>
      <c r="C55">
        <v>47.4</v>
      </c>
      <c r="D55">
        <v>5</v>
      </c>
      <c r="E55">
        <v>11</v>
      </c>
      <c r="F55">
        <v>60</v>
      </c>
    </row>
    <row r="56" spans="1:6" x14ac:dyDescent="0.25">
      <c r="A56">
        <v>967.803</v>
      </c>
      <c r="B56">
        <v>25.9</v>
      </c>
      <c r="C56">
        <v>59.7</v>
      </c>
      <c r="D56">
        <v>65</v>
      </c>
      <c r="E56">
        <v>102</v>
      </c>
      <c r="F56">
        <v>52</v>
      </c>
    </row>
    <row r="57" spans="1:6" x14ac:dyDescent="0.25">
      <c r="A57">
        <v>823.76400000000001</v>
      </c>
      <c r="B57">
        <v>7.5</v>
      </c>
      <c r="C57">
        <v>51.6</v>
      </c>
      <c r="D57">
        <v>4</v>
      </c>
      <c r="E57">
        <v>1</v>
      </c>
      <c r="F57">
        <v>54</v>
      </c>
    </row>
    <row r="58" spans="1:6" x14ac:dyDescent="0.25">
      <c r="A58">
        <v>1003.502</v>
      </c>
      <c r="B58">
        <v>12.1</v>
      </c>
      <c r="C58">
        <v>47.3</v>
      </c>
      <c r="D58">
        <v>14</v>
      </c>
      <c r="E58">
        <v>42</v>
      </c>
      <c r="F58">
        <v>56</v>
      </c>
    </row>
    <row r="59" spans="1:6" x14ac:dyDescent="0.25">
      <c r="A59">
        <v>895.69600000000003</v>
      </c>
      <c r="B59">
        <v>1</v>
      </c>
      <c r="C59">
        <v>44.8</v>
      </c>
      <c r="D59">
        <v>7</v>
      </c>
      <c r="E59">
        <v>8</v>
      </c>
      <c r="F59">
        <v>56</v>
      </c>
    </row>
    <row r="60" spans="1:6" x14ac:dyDescent="0.25">
      <c r="A60">
        <v>911.81700000000001</v>
      </c>
      <c r="B60">
        <v>4.8</v>
      </c>
      <c r="C60">
        <v>42.2</v>
      </c>
      <c r="D60">
        <v>8</v>
      </c>
      <c r="E60">
        <v>49</v>
      </c>
      <c r="F60">
        <v>54</v>
      </c>
    </row>
    <row r="61" spans="1:6" x14ac:dyDescent="0.25">
      <c r="A61">
        <v>954.44200000000001</v>
      </c>
      <c r="B61">
        <v>11.7</v>
      </c>
      <c r="C61">
        <v>37.5</v>
      </c>
      <c r="D61">
        <v>14</v>
      </c>
      <c r="E61">
        <v>39</v>
      </c>
      <c r="F61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Q33"/>
  <sheetViews>
    <sheetView workbookViewId="0">
      <selection activeCell="A2" sqref="A2"/>
    </sheetView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59</v>
      </c>
      <c r="L2" s="60">
        <f t="array" ref="L2:Q6">LINEST(MRData!$A$2:$A$61, MRData!$B$2:$F$61,TRUE,TRUE)</f>
        <v>0.31979775278956535</v>
      </c>
      <c r="M2" s="61">
        <v>0.37918942999070221</v>
      </c>
      <c r="N2" s="61">
        <v>-0.15406718347656015</v>
      </c>
      <c r="O2" s="62">
        <v>-2.8464932213251335</v>
      </c>
      <c r="P2" s="62">
        <v>4.0347533077997362</v>
      </c>
      <c r="Q2" s="67">
        <v>990.63908416167124</v>
      </c>
    </row>
    <row r="3" spans="1:17" ht="15" customHeight="1" x14ac:dyDescent="0.25">
      <c r="A3" s="19" t="s">
        <v>28</v>
      </c>
      <c r="B3" s="20"/>
      <c r="K3" s="21" t="s">
        <v>60</v>
      </c>
      <c r="L3" s="59">
        <v>0.96398907040247839</v>
      </c>
      <c r="M3" s="18">
        <v>8.6426212949568995E-2</v>
      </c>
      <c r="N3" s="18">
        <v>5.9780674351211684E-2</v>
      </c>
      <c r="O3" s="58">
        <v>1.1447049110154344</v>
      </c>
      <c r="P3" s="58">
        <v>0.58562226022902197</v>
      </c>
      <c r="Q3" s="68">
        <v>75.741312753763481</v>
      </c>
    </row>
    <row r="4" spans="1:17" ht="15" customHeight="1" x14ac:dyDescent="0.25">
      <c r="A4" s="8" t="s">
        <v>30</v>
      </c>
      <c r="B4" s="14">
        <f>SQRT(C12/C14)</f>
        <v>0.79693921013768454</v>
      </c>
      <c r="K4" s="4" t="s">
        <v>31</v>
      </c>
      <c r="L4" s="59">
        <v>0.63511210465487655</v>
      </c>
      <c r="M4" s="18">
        <v>39.27743101295119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f>L4</f>
        <v>0.63511210465487655</v>
      </c>
      <c r="K5" s="21" t="s">
        <v>32</v>
      </c>
      <c r="L5" s="59">
        <v>18.798131748889588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f>1-(B14/B13)*(C13/C14)</f>
        <v>0.60132618841921692</v>
      </c>
      <c r="K6" s="4" t="s">
        <v>34</v>
      </c>
      <c r="L6" s="63">
        <v>145000.94826596783</v>
      </c>
      <c r="M6" s="64">
        <v>83306.695696765571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f>M4</f>
        <v>39.27743101295119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f>COUNT(MRData!$A$2:$A$61)</f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f>_xlfn.T.INV.2T(1-L8, B13)</f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f>L$9 * C17</f>
        <v>151.85218920019437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f t="shared" ref="L11:L15" si="0">L$9 * C18</f>
        <v>1.174101940235043</v>
      </c>
      <c r="M11" s="24"/>
      <c r="N11" s="15"/>
    </row>
    <row r="12" spans="1:17" ht="15" customHeight="1" x14ac:dyDescent="0.25">
      <c r="A12" s="8" t="s">
        <v>47</v>
      </c>
      <c r="B12" s="8">
        <f>B14-B13</f>
        <v>5</v>
      </c>
      <c r="C12" s="14">
        <f>L6</f>
        <v>145000.94826596783</v>
      </c>
      <c r="D12" s="14">
        <f>C12/B12</f>
        <v>29000.189653193567</v>
      </c>
      <c r="E12" s="14">
        <f>L5</f>
        <v>18.798131748889588</v>
      </c>
      <c r="F12" s="14">
        <f>_xlfn.F.DIST.RT(E12, B12, B13)</f>
        <v>8.8863273691135742E-11</v>
      </c>
      <c r="K12" s="23" t="s">
        <v>48</v>
      </c>
      <c r="L12" s="24">
        <f t="shared" si="0"/>
        <v>2.2949951671819981</v>
      </c>
    </row>
    <row r="13" spans="1:17" ht="15" customHeight="1" x14ac:dyDescent="0.25">
      <c r="A13" s="8" t="s">
        <v>49</v>
      </c>
      <c r="B13" s="8">
        <f>M5</f>
        <v>54</v>
      </c>
      <c r="C13" s="14">
        <f>M6</f>
        <v>83306.695696765571</v>
      </c>
      <c r="D13" s="14">
        <f>C13/B13</f>
        <v>1542.7165869771402</v>
      </c>
      <c r="E13" s="14"/>
      <c r="F13" s="14"/>
      <c r="K13" s="23" t="s">
        <v>58</v>
      </c>
      <c r="L13" s="24">
        <f t="shared" si="0"/>
        <v>0.11985303584065936</v>
      </c>
    </row>
    <row r="14" spans="1:17" ht="15" customHeight="1" thickBot="1" x14ac:dyDescent="0.3">
      <c r="A14" s="25" t="s">
        <v>50</v>
      </c>
      <c r="B14" s="25">
        <f>B8-1</f>
        <v>59</v>
      </c>
      <c r="C14" s="29">
        <f>C12+C13</f>
        <v>228307.64396273339</v>
      </c>
      <c r="D14" s="29"/>
      <c r="E14" s="29"/>
      <c r="F14" s="29"/>
      <c r="K14" s="23" t="s">
        <v>61</v>
      </c>
      <c r="L14" s="24">
        <f t="shared" si="0"/>
        <v>0.1732741242991214</v>
      </c>
    </row>
    <row r="15" spans="1:17" ht="15" customHeight="1" thickBot="1" x14ac:dyDescent="0.3">
      <c r="K15" s="23" t="s">
        <v>62</v>
      </c>
      <c r="L15" s="24">
        <f t="shared" si="0"/>
        <v>1.9326817212895884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tr">
        <f>"Lower " &amp; TEXT(L8, "##%")</f>
        <v>Lower 95%</v>
      </c>
      <c r="G16" s="28" t="str">
        <f>"Upper " &amp; TEXT(L8, "##%")</f>
        <v>Upper 95%</v>
      </c>
      <c r="H16" s="28" t="str">
        <f t="shared" ref="H16:I22" si="1">F16</f>
        <v>Lower 95%</v>
      </c>
      <c r="I16" s="28" t="str">
        <f t="shared" si="1"/>
        <v>Upper 95%</v>
      </c>
    </row>
    <row r="17" spans="1:9" ht="15" customHeight="1" x14ac:dyDescent="0.25">
      <c r="A17" s="8" t="s">
        <v>54</v>
      </c>
      <c r="B17" s="14">
        <f>$Q$2</f>
        <v>990.63908416167124</v>
      </c>
      <c r="C17" s="14">
        <f>$Q$3</f>
        <v>75.741312753763481</v>
      </c>
      <c r="D17" s="14">
        <f>B17/C17</f>
        <v>13.079243653754176</v>
      </c>
      <c r="E17" s="14">
        <f>_xlfn.T.DIST.2T(ABS(D17), B$13)</f>
        <v>2.2548733623309801E-18</v>
      </c>
      <c r="F17" s="14">
        <f>B17-L10</f>
        <v>838.78689496147683</v>
      </c>
      <c r="G17" s="14">
        <f>B17+L10</f>
        <v>1142.4912733618655</v>
      </c>
      <c r="H17" s="14">
        <f t="shared" si="1"/>
        <v>838.78689496147683</v>
      </c>
      <c r="I17" s="14">
        <f t="shared" si="1"/>
        <v>1142.4912733618655</v>
      </c>
    </row>
    <row r="18" spans="1:9" ht="15" customHeight="1" x14ac:dyDescent="0.25">
      <c r="A18" s="8" t="str">
        <f>MRData!B1</f>
        <v>NONW</v>
      </c>
      <c r="B18" s="14">
        <f>$P$2</f>
        <v>4.0347533077997362</v>
      </c>
      <c r="C18" s="14">
        <f>$P$3</f>
        <v>0.58562226022902197</v>
      </c>
      <c r="D18" s="14">
        <f t="shared" ref="D18:D22" si="2">B18/C18</f>
        <v>6.8896856929957666</v>
      </c>
      <c r="E18" s="14">
        <f t="shared" ref="E18:E22" si="3">_xlfn.T.DIST.2T(ABS(D18), B$13)</f>
        <v>6.223597072279825E-9</v>
      </c>
      <c r="F18" s="14">
        <f t="shared" ref="F18:F22" si="4">B18-L11</f>
        <v>2.8606513675646932</v>
      </c>
      <c r="G18" s="14">
        <f t="shared" ref="G18:G22" si="5">B18+L11</f>
        <v>5.2088552480347792</v>
      </c>
      <c r="H18" s="14">
        <f t="shared" ref="H18:H22" si="6">F18</f>
        <v>2.8606513675646932</v>
      </c>
      <c r="I18" s="14">
        <f t="shared" ref="I18:I22" si="7">G18</f>
        <v>5.2088552480347792</v>
      </c>
    </row>
    <row r="19" spans="1:9" ht="15" customHeight="1" x14ac:dyDescent="0.25">
      <c r="A19" s="8" t="str">
        <f>MRData!C1</f>
        <v>WWDRK</v>
      </c>
      <c r="B19" s="14">
        <f>$O$2</f>
        <v>-2.8464932213251335</v>
      </c>
      <c r="C19" s="14">
        <f>$O$3</f>
        <v>1.1447049110154344</v>
      </c>
      <c r="D19" s="14">
        <f t="shared" si="2"/>
        <v>-2.4866611420406088</v>
      </c>
      <c r="E19" s="14">
        <f t="shared" si="3"/>
        <v>1.6018092055547307E-2</v>
      </c>
      <c r="F19" s="14">
        <f t="shared" si="4"/>
        <v>-5.1414883885071312</v>
      </c>
      <c r="G19" s="14">
        <f t="shared" si="5"/>
        <v>-0.55149805414313535</v>
      </c>
      <c r="H19" s="14">
        <f t="shared" si="6"/>
        <v>-5.1414883885071312</v>
      </c>
      <c r="I19" s="14">
        <f t="shared" si="7"/>
        <v>-0.55149805414313535</v>
      </c>
    </row>
    <row r="20" spans="1:9" ht="15" customHeight="1" x14ac:dyDescent="0.25">
      <c r="A20" s="8" t="str">
        <f>MRData!D1</f>
        <v>HC</v>
      </c>
      <c r="B20" s="14">
        <f>$N$2</f>
        <v>-0.15406718347656015</v>
      </c>
      <c r="C20" s="14">
        <f>$N$3</f>
        <v>5.9780674351211684E-2</v>
      </c>
      <c r="D20" s="14">
        <f t="shared" si="2"/>
        <v>-2.5772071852420879</v>
      </c>
      <c r="E20" s="14">
        <f t="shared" si="3"/>
        <v>1.2724427311390982E-2</v>
      </c>
      <c r="F20" s="14">
        <f t="shared" si="4"/>
        <v>-0.27392021931721949</v>
      </c>
      <c r="G20" s="14">
        <f t="shared" si="5"/>
        <v>-3.4214147635900791E-2</v>
      </c>
      <c r="H20" s="14">
        <f t="shared" si="6"/>
        <v>-0.27392021931721949</v>
      </c>
      <c r="I20" s="14">
        <f t="shared" si="7"/>
        <v>-3.4214147635900791E-2</v>
      </c>
    </row>
    <row r="21" spans="1:9" ht="15" customHeight="1" x14ac:dyDescent="0.25">
      <c r="A21" s="8" t="str">
        <f>MRData!E1</f>
        <v>SO@</v>
      </c>
      <c r="B21" s="14">
        <f>$M$2</f>
        <v>0.37918942999070221</v>
      </c>
      <c r="C21" s="14">
        <f>$M$3</f>
        <v>8.6426212949568995E-2</v>
      </c>
      <c r="D21" s="14">
        <f t="shared" si="2"/>
        <v>4.3874354440586796</v>
      </c>
      <c r="E21" s="14">
        <f t="shared" si="3"/>
        <v>5.3605973994076574E-5</v>
      </c>
      <c r="F21" s="14">
        <f t="shared" si="4"/>
        <v>0.20591530569158081</v>
      </c>
      <c r="G21" s="14">
        <f t="shared" si="5"/>
        <v>0.55246355428982363</v>
      </c>
      <c r="H21" s="14">
        <f t="shared" si="6"/>
        <v>0.20591530569158081</v>
      </c>
      <c r="I21" s="14">
        <f t="shared" si="7"/>
        <v>0.55246355428982363</v>
      </c>
    </row>
    <row r="22" spans="1:9" ht="15" customHeight="1" thickBot="1" x14ac:dyDescent="0.3">
      <c r="A22" s="25" t="str">
        <f>MRData!F1</f>
        <v>HUMID</v>
      </c>
      <c r="B22" s="29">
        <f>$L$2</f>
        <v>0.31979775278956535</v>
      </c>
      <c r="C22" s="29">
        <f>$L$3</f>
        <v>0.96398907040247839</v>
      </c>
      <c r="D22" s="29">
        <f t="shared" si="2"/>
        <v>0.33174416869274825</v>
      </c>
      <c r="E22" s="29">
        <f t="shared" si="3"/>
        <v>0.74136659962595508</v>
      </c>
      <c r="F22" s="29">
        <f t="shared" si="4"/>
        <v>-1.6128839685000229</v>
      </c>
      <c r="G22" s="29">
        <f t="shared" si="5"/>
        <v>2.2524794740791538</v>
      </c>
      <c r="H22" s="29">
        <f t="shared" si="6"/>
        <v>-1.6128839685000229</v>
      </c>
      <c r="I22" s="29">
        <f t="shared" si="7"/>
        <v>2.2524794740791538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topLeftCell="A23" workbookViewId="0">
      <selection activeCell="C41" sqref="C41"/>
    </sheetView>
  </sheetViews>
  <sheetFormatPr defaultRowHeight="15" x14ac:dyDescent="0.25"/>
  <cols>
    <col min="1" max="1" width="17.7109375" style="4" customWidth="1"/>
    <col min="2" max="2" width="9.28515625" style="4" customWidth="1"/>
    <col min="3" max="3" width="9.140625" style="4"/>
    <col min="4" max="4" width="8.7109375" style="4" customWidth="1"/>
    <col min="5" max="5" width="12.5703125" style="4" bestFit="1" customWidth="1"/>
    <col min="6" max="6" width="9.85546875" style="4" customWidth="1"/>
    <col min="7" max="16384" width="9.140625" style="4"/>
  </cols>
  <sheetData>
    <row r="1" spans="1:6" x14ac:dyDescent="0.25">
      <c r="A1" s="2" t="s">
        <v>57</v>
      </c>
      <c r="B1" s="2"/>
      <c r="C1" s="3"/>
    </row>
    <row r="2" spans="1:6" x14ac:dyDescent="0.25">
      <c r="A2" s="2"/>
      <c r="B2" s="2"/>
      <c r="C2" s="3"/>
    </row>
    <row r="3" spans="1:6" x14ac:dyDescent="0.25">
      <c r="A3" s="5" t="s">
        <v>13</v>
      </c>
      <c r="B3" s="5"/>
      <c r="C3" s="3"/>
    </row>
    <row r="4" spans="1:6" x14ac:dyDescent="0.25">
      <c r="A4" s="6" t="s">
        <v>14</v>
      </c>
      <c r="B4" s="7">
        <f>AllX!$B$5</f>
        <v>0.63511210465487655</v>
      </c>
      <c r="C4" s="3"/>
    </row>
    <row r="5" spans="1:6" x14ac:dyDescent="0.25">
      <c r="A5" s="7" t="s">
        <v>15</v>
      </c>
      <c r="B5" s="7">
        <f>1-B4</f>
        <v>0.36488789534512345</v>
      </c>
      <c r="C5" s="3"/>
    </row>
    <row r="6" spans="1:6" x14ac:dyDescent="0.25">
      <c r="A6" s="7" t="s">
        <v>16</v>
      </c>
      <c r="B6" s="7">
        <f>AllX!$B$8</f>
        <v>60</v>
      </c>
      <c r="C6" s="3"/>
    </row>
    <row r="7" spans="1:6" x14ac:dyDescent="0.25">
      <c r="A7" s="7" t="s">
        <v>17</v>
      </c>
      <c r="B7" s="7">
        <v>6</v>
      </c>
      <c r="C7" s="3"/>
    </row>
    <row r="8" spans="1:6" x14ac:dyDescent="0.25">
      <c r="A8" s="7" t="s">
        <v>18</v>
      </c>
      <c r="B8" s="7">
        <f>B6 - B7</f>
        <v>54</v>
      </c>
      <c r="C8" s="3"/>
      <c r="D8" s="8"/>
      <c r="E8" s="8"/>
    </row>
    <row r="9" spans="1:6" x14ac:dyDescent="0.25">
      <c r="C9" s="9"/>
      <c r="D9" s="8"/>
      <c r="E9" s="8"/>
    </row>
    <row r="10" spans="1:6" x14ac:dyDescent="0.25">
      <c r="A10" s="10" t="s">
        <v>19</v>
      </c>
      <c r="B10" s="10" t="s">
        <v>20</v>
      </c>
      <c r="C10" s="10" t="s">
        <v>21</v>
      </c>
      <c r="D10" s="11" t="s">
        <v>22</v>
      </c>
      <c r="E10" s="11" t="s">
        <v>23</v>
      </c>
      <c r="F10" s="12" t="s">
        <v>24</v>
      </c>
    </row>
    <row r="11" spans="1:6" x14ac:dyDescent="0.25">
      <c r="A11" s="2" t="s">
        <v>25</v>
      </c>
      <c r="B11" s="73">
        <f>((1 - D11) * $B$8)/$B$5 - $B$6 + 2 * C11</f>
        <v>30.661761842191396</v>
      </c>
      <c r="C11" s="13">
        <v>2</v>
      </c>
      <c r="D11" s="14">
        <f>'X1'!$B$5</f>
        <v>0.41441059471300845</v>
      </c>
      <c r="E11" s="15">
        <f>'X1'!$B$6</f>
        <v>0.40431422565633623</v>
      </c>
      <c r="F11" s="15">
        <f>'X1'!$B$7</f>
        <v>48.01123026862664</v>
      </c>
    </row>
    <row r="12" spans="1:6" x14ac:dyDescent="0.25">
      <c r="A12" s="2" t="s">
        <v>94</v>
      </c>
      <c r="B12" s="73">
        <f>((1 - D12) * $B$8)/$B$5 - $B$6 + 2 * C12</f>
        <v>79.98684930726472</v>
      </c>
      <c r="C12" s="2">
        <v>2</v>
      </c>
      <c r="D12" s="15">
        <f>'X2'!$B$5</f>
        <v>8.1111940030698423E-2</v>
      </c>
      <c r="E12" s="15">
        <f>'X2'!$B$6</f>
        <v>6.5269042445020853E-2</v>
      </c>
      <c r="F12" s="15">
        <f>'X2'!$B$7</f>
        <v>60.141953920112485</v>
      </c>
    </row>
    <row r="13" spans="1:6" x14ac:dyDescent="0.25">
      <c r="A13" s="2" t="s">
        <v>106</v>
      </c>
      <c r="B13" s="73">
        <f>((1 - D13) * $B$8)/$B$5 - $B$6 + 2 * C13</f>
        <v>87.341838111784199</v>
      </c>
      <c r="C13" s="2">
        <v>2</v>
      </c>
      <c r="D13" s="15">
        <f>'X3'!$B$5</f>
        <v>3.141293289795663E-2</v>
      </c>
      <c r="E13" s="15">
        <f>'X3'!$B$6</f>
        <v>1.4713155878955941E-2</v>
      </c>
      <c r="F13" s="15">
        <f>'X3'!$B$7</f>
        <v>61.746957381809999</v>
      </c>
    </row>
    <row r="14" spans="1:6" x14ac:dyDescent="0.25">
      <c r="A14" s="2" t="s">
        <v>113</v>
      </c>
      <c r="B14" s="73">
        <f>((1 - D14) * $B$8)/$B$5 - $B$6 + 2 * C14</f>
        <v>65.147454514522153</v>
      </c>
      <c r="C14" s="2">
        <v>2</v>
      </c>
      <c r="D14" s="15">
        <f>'X4'!$B$5</f>
        <v>0.18138444992179514</v>
      </c>
      <c r="E14" s="15">
        <f>'X4'!$B$6</f>
        <v>0.16727038871355027</v>
      </c>
      <c r="F14" s="15">
        <f>'X4'!$B$7</f>
        <v>56.765729636817021</v>
      </c>
    </row>
    <row r="15" spans="1:6" x14ac:dyDescent="0.25">
      <c r="A15" s="2" t="s">
        <v>117</v>
      </c>
      <c r="B15" s="73">
        <f>((1 - D15) * $B$8)/$B$5 - $B$6 + 2 * C15</f>
        <v>90.831708263311839</v>
      </c>
      <c r="C15" s="2">
        <v>2</v>
      </c>
      <c r="D15" s="15">
        <f>'X5'!$B$5</f>
        <v>7.8312407753883158E-3</v>
      </c>
      <c r="E15" s="15">
        <f>'X5'!$B$6</f>
        <v>-9.275117142277356E-3</v>
      </c>
      <c r="F15" s="15">
        <f>'X5'!$B$7</f>
        <v>62.494097905046289</v>
      </c>
    </row>
    <row r="16" spans="1:6" x14ac:dyDescent="0.25">
      <c r="A16" s="2" t="s">
        <v>71</v>
      </c>
      <c r="B16" s="73">
        <f>((1 - D16) * $B$8)/$B$5 - $B$6 + 2 * C16</f>
        <v>20.894631286180271</v>
      </c>
      <c r="C16" s="2">
        <v>3</v>
      </c>
      <c r="D16" s="15">
        <f>'2X'!$B$5</f>
        <v>0.49392325217290095</v>
      </c>
      <c r="E16" s="15">
        <f>'2X'!$B$6</f>
        <v>0.47616617330177469</v>
      </c>
      <c r="F16" s="15">
        <f>'2X'!$B$7</f>
        <v>45.022643418213882</v>
      </c>
    </row>
    <row r="17" spans="1:6" x14ac:dyDescent="0.25">
      <c r="A17" s="2" t="s">
        <v>84</v>
      </c>
      <c r="B17" s="73">
        <f>((1 - D17) * $B$8)/$B$5 - $B$6 + 2 * C17</f>
        <v>28.842816416532955</v>
      </c>
      <c r="C17" s="2">
        <v>3</v>
      </c>
      <c r="D17" s="15">
        <f>'2X2'!$B$5</f>
        <v>0.44021590876497868</v>
      </c>
      <c r="E17" s="15">
        <f>'2X2'!$B$6</f>
        <v>0.42057436170410067</v>
      </c>
      <c r="F17" s="15">
        <f>'2X2'!$B$7</f>
        <v>47.351427292385779</v>
      </c>
    </row>
    <row r="18" spans="1:6" x14ac:dyDescent="0.25">
      <c r="A18" s="2" t="s">
        <v>89</v>
      </c>
      <c r="B18" s="73">
        <f>((1 - D18) * $B$8)/$B$5 - $B$6 + 2 * C18</f>
        <v>16.785911325797812</v>
      </c>
      <c r="C18" s="2">
        <v>3</v>
      </c>
      <c r="D18" s="15">
        <f>'2X3'!$B$5</f>
        <v>0.52168662585635373</v>
      </c>
      <c r="E18" s="15">
        <f>'2X3'!$B$6</f>
        <v>0.50490370044780464</v>
      </c>
      <c r="F18" s="15">
        <f>'2X3'!$B$7</f>
        <v>43.770253362461332</v>
      </c>
    </row>
    <row r="19" spans="1:6" x14ac:dyDescent="0.25">
      <c r="A19" s="2" t="s">
        <v>92</v>
      </c>
      <c r="B19" s="73">
        <f>((1 - D19) * $B$8)/$B$5 - $B$6 + 2 * C19</f>
        <v>32.638087408956324</v>
      </c>
      <c r="C19" s="2">
        <v>3</v>
      </c>
      <c r="D19" s="15">
        <f>'2X4'!$B$5</f>
        <v>0.4145705671966497</v>
      </c>
      <c r="E19" s="15">
        <f>'2X4'!$B$6</f>
        <v>0.39402918358951444</v>
      </c>
      <c r="F19" s="15">
        <f>'2X4'!$B$7</f>
        <v>48.423934655703725</v>
      </c>
    </row>
    <row r="20" spans="1:6" x14ac:dyDescent="0.25">
      <c r="A20" s="2" t="s">
        <v>96</v>
      </c>
      <c r="B20" s="73">
        <f>((1 - D20) * $B$8)/$B$5 - $B$6 + 2 * C20</f>
        <v>79.791969543794835</v>
      </c>
      <c r="C20" s="2">
        <v>3</v>
      </c>
      <c r="D20" s="15">
        <f>'2X5'!$B$5</f>
        <v>9.5943144797886029E-2</v>
      </c>
      <c r="E20" s="15">
        <f>'2X5'!$B$6</f>
        <v>6.4221851632899507E-2</v>
      </c>
      <c r="F20" s="15">
        <f>'2X5'!$B$7</f>
        <v>60.175633382413253</v>
      </c>
    </row>
    <row r="21" spans="1:6" x14ac:dyDescent="0.25">
      <c r="A21" s="2" t="s">
        <v>101</v>
      </c>
      <c r="B21" s="73">
        <f>((1 - D21) * $B$8)/$B$5 - $B$6 + 2 * C21</f>
        <v>57.430112313139574</v>
      </c>
      <c r="C21" s="2">
        <v>3</v>
      </c>
      <c r="D21" s="15">
        <f>'2X6'!$B$5</f>
        <v>0.24704631185162546</v>
      </c>
      <c r="E21" s="15">
        <f>'2X6'!$B$6</f>
        <v>0.22062688419729637</v>
      </c>
      <c r="F21" s="15">
        <f>'2X6'!$B$7</f>
        <v>54.917015954090779</v>
      </c>
    </row>
    <row r="22" spans="1:6" x14ac:dyDescent="0.25">
      <c r="A22" s="2" t="s">
        <v>104</v>
      </c>
      <c r="B22" s="73">
        <f>((1 - D22) * $B$8)/$B$5 - $B$6 + 2 * C22</f>
        <v>81.233774913999753</v>
      </c>
      <c r="C22" s="2">
        <v>3</v>
      </c>
      <c r="D22" s="15">
        <f>'2X7'!$B$5</f>
        <v>8.6200601704712415E-2</v>
      </c>
      <c r="E22" s="15">
        <f>'2X7'!$B$6</f>
        <v>5.4137464922421552E-2</v>
      </c>
      <c r="F22" s="15">
        <f>'2X7'!$B$7</f>
        <v>60.499005019998748</v>
      </c>
    </row>
    <row r="23" spans="1:6" x14ac:dyDescent="0.25">
      <c r="A23" s="2" t="s">
        <v>108</v>
      </c>
      <c r="B23" s="73">
        <f>((1 - D23) * $B$8)/$B$5 - $B$6 + 2 * C23</f>
        <v>52.918535625821164</v>
      </c>
      <c r="C23" s="2">
        <v>3</v>
      </c>
      <c r="D23" s="15">
        <f>'2X8'!$B$5</f>
        <v>0.27753186226132437</v>
      </c>
      <c r="E23" s="15">
        <f>'2X8'!$B$6</f>
        <v>0.2521821030424235</v>
      </c>
      <c r="F23" s="15">
        <f>'2X8'!$B$7</f>
        <v>53.793790544494286</v>
      </c>
    </row>
    <row r="24" spans="1:6" x14ac:dyDescent="0.25">
      <c r="A24" s="2" t="s">
        <v>111</v>
      </c>
      <c r="B24" s="73">
        <f>((1 - D24) * $B$8)/$B$5 - $B$6 + 2 * C24</f>
        <v>88.086812294054056</v>
      </c>
      <c r="C24" s="2">
        <v>3</v>
      </c>
      <c r="D24" s="15">
        <f>'2X9'!$B$5</f>
        <v>3.9893372328240778E-2</v>
      </c>
      <c r="E24" s="15">
        <f>'2X9'!$B$6</f>
        <v>6.2054204801087476E-3</v>
      </c>
      <c r="F24" s="15">
        <f>'2X9'!$B$7</f>
        <v>62.012970080367083</v>
      </c>
    </row>
    <row r="25" spans="1:6" x14ac:dyDescent="0.25">
      <c r="A25" s="2" t="s">
        <v>115</v>
      </c>
      <c r="B25" s="73">
        <f>((1 - D25) * $B$8)/$B$5 - $B$6 + 2 * C25</f>
        <v>66.847041724162509</v>
      </c>
      <c r="C25" s="2">
        <v>3</v>
      </c>
      <c r="D25" s="15">
        <f>'2X10'!$B$5</f>
        <v>0.1834143941960375</v>
      </c>
      <c r="E25" s="15">
        <f>'2X10'!$B$6</f>
        <v>0.15476226767660006</v>
      </c>
      <c r="F25" s="15">
        <f>'2X10'!$B$7</f>
        <v>57.1904690493743</v>
      </c>
    </row>
    <row r="26" spans="1:6" x14ac:dyDescent="0.25">
      <c r="A26" s="2" t="s">
        <v>74</v>
      </c>
      <c r="B26" s="73">
        <f>((1 - D26) * $B$8)/$B$5 - $B$6 + 2 * C26</f>
        <v>21.249642638388394</v>
      </c>
      <c r="C26" s="2">
        <v>4</v>
      </c>
      <c r="D26" s="15">
        <f>'3X'!$B$5</f>
        <v>0.50503874190548226</v>
      </c>
      <c r="E26" s="15">
        <f>'3X'!$B$6</f>
        <v>0.47852296022184737</v>
      </c>
      <c r="F26" s="15">
        <f>'3X'!$B$7</f>
        <v>44.92124829083626</v>
      </c>
    </row>
    <row r="27" spans="1:6" x14ac:dyDescent="0.25">
      <c r="A27" s="2" t="s">
        <v>80</v>
      </c>
      <c r="B27" s="73">
        <f>((1 - D27) * $B$8)/$B$5 - $B$6 + 2 * C27</f>
        <v>8.7731294991948801</v>
      </c>
      <c r="C27" s="2">
        <v>4</v>
      </c>
      <c r="D27" s="15">
        <f>'3X2'!$B$5</f>
        <v>0.58934482747226191</v>
      </c>
      <c r="E27" s="15">
        <f>'3X2'!$B$6</f>
        <v>0.56734544322970448</v>
      </c>
      <c r="F27" s="15">
        <f>'3X2'!$B$7</f>
        <v>40.917101498229165</v>
      </c>
    </row>
    <row r="28" spans="1:6" x14ac:dyDescent="0.25">
      <c r="A28" s="2" t="s">
        <v>82</v>
      </c>
      <c r="B28" s="73">
        <f>((1 - D28) * $B$8)/$B$5 - $B$6 + 2 * C28</f>
        <v>22.891696151732646</v>
      </c>
      <c r="C28" s="2">
        <v>4</v>
      </c>
      <c r="D28" s="15">
        <f>'3X3'!$B$5</f>
        <v>0.49394308541421833</v>
      </c>
      <c r="E28" s="15">
        <f>'3X3'!$B$6</f>
        <v>0.46683289356140867</v>
      </c>
      <c r="F28" s="15">
        <f>'3X3'!$B$7</f>
        <v>45.421962489867099</v>
      </c>
    </row>
    <row r="29" spans="1:6" x14ac:dyDescent="0.25">
      <c r="A29" s="2" t="s">
        <v>85</v>
      </c>
      <c r="B29" s="73">
        <f>((1 - D29) * $B$8)/$B$5 - $B$6 + 2 * C29</f>
        <v>8.2203599694823239</v>
      </c>
      <c r="C29" s="2">
        <v>4</v>
      </c>
      <c r="D29" s="15">
        <f>'3X4'!$B$5</f>
        <v>0.59307999247796062</v>
      </c>
      <c r="E29" s="15">
        <f>'3X4'!$B$6</f>
        <v>0.57128070636070849</v>
      </c>
      <c r="F29" s="15">
        <f>'3X4'!$B$7</f>
        <v>40.730593143644711</v>
      </c>
    </row>
    <row r="30" spans="1:6" x14ac:dyDescent="0.25">
      <c r="A30" s="2" t="s">
        <v>87</v>
      </c>
      <c r="B30" s="73">
        <f>((1 - D30) * $B$8)/$B$5 - $B$6 + 2 * C30</f>
        <v>30.802957097121975</v>
      </c>
      <c r="C30" s="2">
        <v>4</v>
      </c>
      <c r="D30" s="15">
        <f>'3X5'!$B$5</f>
        <v>0.44048524549034462</v>
      </c>
      <c r="E30" s="15">
        <f>'3X5'!$B$6</f>
        <v>0.41051124078447021</v>
      </c>
      <c r="F30" s="15">
        <f>'3X5'!$B$7</f>
        <v>47.760843077867555</v>
      </c>
    </row>
    <row r="31" spans="1:6" x14ac:dyDescent="0.25">
      <c r="A31" s="2" t="s">
        <v>90</v>
      </c>
      <c r="B31" s="73">
        <f>((1 - D31) * $B$8)/$B$5 - $B$6 + 2 * C31</f>
        <v>18.750842169547369</v>
      </c>
      <c r="C31" s="2">
        <v>4</v>
      </c>
      <c r="D31" s="15">
        <f>'3X6'!$B$5</f>
        <v>0.52192359457146031</v>
      </c>
      <c r="E31" s="15">
        <f>'3X6'!$B$6</f>
        <v>0.49631235856635991</v>
      </c>
      <c r="F31" s="15">
        <f>'3X6'!$B$7</f>
        <v>44.148389745259443</v>
      </c>
    </row>
    <row r="32" spans="1:6" x14ac:dyDescent="0.25">
      <c r="A32" s="2" t="s">
        <v>97</v>
      </c>
      <c r="B32" s="73">
        <f>((1 - D32) * $B$8)/$B$5 - $B$6 + 2 * C32</f>
        <v>49.620659394197261</v>
      </c>
      <c r="C32" s="2">
        <v>4</v>
      </c>
      <c r="D32" s="15">
        <f>'3X7'!$B$5</f>
        <v>0.3133305827790317</v>
      </c>
      <c r="E32" s="15">
        <f>'3X7'!$B$6</f>
        <v>0.27654472114219408</v>
      </c>
      <c r="F32" s="15">
        <f>'3X7'!$B$7</f>
        <v>52.910280669089538</v>
      </c>
    </row>
    <row r="33" spans="1:6" x14ac:dyDescent="0.25">
      <c r="A33" s="2" t="s">
        <v>99</v>
      </c>
      <c r="B33" s="73">
        <f>((1 - D33) * $B$8)/$B$5 - $B$6 + 2 * C33</f>
        <v>80.949898868006869</v>
      </c>
      <c r="C33" s="2">
        <v>4</v>
      </c>
      <c r="D33" s="15">
        <f>'3X8'!$B$5</f>
        <v>0.10163317066122154</v>
      </c>
      <c r="E33" s="15">
        <f>'3X8'!$B$6</f>
        <v>5.3506376232358432E-2</v>
      </c>
      <c r="F33" s="15">
        <f>'3X8'!$B$7</f>
        <v>60.519184417099083</v>
      </c>
    </row>
    <row r="34" spans="1:6" x14ac:dyDescent="0.25">
      <c r="A34" s="2" t="s">
        <v>102</v>
      </c>
      <c r="B34" s="73">
        <f>((1 - D34) * $B$8)/$B$5 - $B$6 + 2 * C34</f>
        <v>59.285710796136826</v>
      </c>
      <c r="C34" s="2">
        <v>4</v>
      </c>
      <c r="D34" s="15">
        <f>'3X9'!$B$5</f>
        <v>0.24802205936317687</v>
      </c>
      <c r="E34" s="15">
        <f>'3X9'!$B$6</f>
        <v>0.20773752682906133</v>
      </c>
      <c r="F34" s="15">
        <f>'3X9'!$B$7</f>
        <v>55.369265575178673</v>
      </c>
    </row>
    <row r="35" spans="1:6" x14ac:dyDescent="0.25">
      <c r="A35" s="2" t="s">
        <v>109</v>
      </c>
      <c r="B35" s="73">
        <f>((1 - D35) * $B$8)/$B$5 - $B$6 + 2 * C35</f>
        <v>54.654911781293663</v>
      </c>
      <c r="C35" s="2">
        <v>4</v>
      </c>
      <c r="D35" s="15">
        <f>'3X10'!$B$5</f>
        <v>0.27931321688711008</v>
      </c>
      <c r="E35" s="15">
        <f>'3X10'!$B$6</f>
        <v>0.24070499636320519</v>
      </c>
      <c r="F35" s="15">
        <f>'3X10'!$B$7</f>
        <v>54.205017804032245</v>
      </c>
    </row>
    <row r="36" spans="1:6" x14ac:dyDescent="0.25">
      <c r="A36" s="2" t="s">
        <v>77</v>
      </c>
      <c r="B36" s="73">
        <f>((1 - D36) * $B$8)/$B$5 - $B$6 + 2 * C36</f>
        <v>4.1100541934616004</v>
      </c>
      <c r="C36" s="2">
        <v>5</v>
      </c>
      <c r="D36" s="15">
        <f>'4X'!$B$5</f>
        <v>0.63436844830254124</v>
      </c>
      <c r="E36" s="15">
        <f>'4X'!$B$6</f>
        <v>0.60777706272454424</v>
      </c>
      <c r="F36" s="15">
        <f>'4X'!$B$7</f>
        <v>38.958364284891069</v>
      </c>
    </row>
    <row r="37" spans="1:6" x14ac:dyDescent="0.25">
      <c r="A37" s="2" t="s">
        <v>79</v>
      </c>
      <c r="B37" s="73">
        <f>((1 - D37) * $B$8)/$B$5 - $B$6 + 2 * C37</f>
        <v>23.249589775782383</v>
      </c>
      <c r="C37" s="2">
        <v>5</v>
      </c>
      <c r="D37" s="15">
        <f>'4X2'!$B$5</f>
        <v>0.5050390991077981</v>
      </c>
      <c r="E37" s="15">
        <f>'4X2'!$B$6</f>
        <v>0.46904194267927435</v>
      </c>
      <c r="F37" s="15">
        <f>'4X2'!$B$7</f>
        <v>45.327767354995068</v>
      </c>
    </row>
    <row r="38" spans="1:6" x14ac:dyDescent="0.25">
      <c r="A38" s="2" t="s">
        <v>81</v>
      </c>
      <c r="B38" s="73">
        <f>((1 - D38) * $B$8)/$B$5 - $B$6 + 2 * C38</f>
        <v>10.641996875663459</v>
      </c>
      <c r="C38" s="2">
        <v>5</v>
      </c>
      <c r="D38" s="15">
        <f>'4X3'!$B$5</f>
        <v>0.5902309146391409</v>
      </c>
      <c r="E38" s="15">
        <f>'4X3'!$B$6</f>
        <v>0.56042952661289658</v>
      </c>
      <c r="F38" s="15">
        <f>'4X3'!$B$7</f>
        <v>41.242831762292496</v>
      </c>
    </row>
    <row r="39" spans="1:6" x14ac:dyDescent="0.25">
      <c r="A39" s="2" t="s">
        <v>86</v>
      </c>
      <c r="B39" s="73">
        <f>((1 - D39) * $B$8)/$B$5 - $B$6 + 2 * C39</f>
        <v>10.18348363533466</v>
      </c>
      <c r="C39" s="2">
        <v>5</v>
      </c>
      <c r="D39" s="15">
        <f>'4X4'!$B$5</f>
        <v>0.59332917262527884</v>
      </c>
      <c r="E39" s="15">
        <f>'4X4'!$B$6</f>
        <v>0.56375311245257176</v>
      </c>
      <c r="F39" s="15">
        <f>'4X4'!$B$7</f>
        <v>41.086617698865069</v>
      </c>
    </row>
    <row r="40" spans="1:6" x14ac:dyDescent="0.25">
      <c r="A40" s="2" t="s">
        <v>98</v>
      </c>
      <c r="B40" s="73">
        <f>((1 - D40) * $B$8)/$B$5 - $B$6 + 2 * C40</f>
        <v>51.467768948270503</v>
      </c>
      <c r="C40" s="2">
        <v>5</v>
      </c>
      <c r="D40" s="15">
        <f>'4X5'!$B$5</f>
        <v>0.31436369153889454</v>
      </c>
      <c r="E40" s="15">
        <f>'4X5'!$B$6</f>
        <v>0.26449923274172327</v>
      </c>
      <c r="F40" s="15">
        <f>'4X5'!$B$7</f>
        <v>53.34893884947239</v>
      </c>
    </row>
    <row r="41" spans="1:6" x14ac:dyDescent="0.25">
      <c r="A41" s="2" t="s">
        <v>78</v>
      </c>
      <c r="B41" s="73">
        <f>((1 - D41) * $B$8)/$B$5 - $B$6 + 2 * C41</f>
        <v>6</v>
      </c>
      <c r="C41" s="2">
        <v>6</v>
      </c>
      <c r="D41" s="15">
        <f>'5X'!$B$5</f>
        <v>0.63511210465487655</v>
      </c>
      <c r="E41" s="15">
        <f>'5X'!$B$6</f>
        <v>0.60132618841921692</v>
      </c>
      <c r="F41" s="15">
        <f>'5X'!$B$7</f>
        <v>39.27743101295119</v>
      </c>
    </row>
  </sheetData>
  <sortState ref="A11:G41">
    <sortCondition ref="A11"/>
  </sortState>
  <mergeCells count="1">
    <mergeCell ref="A3:B3"/>
  </mergeCells>
  <pageMargins left="0.75" right="0.75" top="1" bottom="1" header="0.5" footer="0.5"/>
  <pageSetup orientation="portrait" horizontalDpi="0" verticalDpi="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D10" sqref="A1:M6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>
        <v>36</v>
      </c>
      <c r="B2">
        <v>27</v>
      </c>
      <c r="C2">
        <v>71</v>
      </c>
      <c r="D2">
        <v>3.34</v>
      </c>
      <c r="E2">
        <v>11.4</v>
      </c>
      <c r="F2">
        <v>81.5</v>
      </c>
      <c r="G2">
        <v>3243</v>
      </c>
      <c r="H2">
        <v>8.8000000000000007</v>
      </c>
      <c r="I2">
        <v>42.6</v>
      </c>
      <c r="J2">
        <v>21</v>
      </c>
      <c r="K2">
        <v>59</v>
      </c>
      <c r="L2">
        <v>59</v>
      </c>
      <c r="M2">
        <v>921.87</v>
      </c>
    </row>
    <row r="3" spans="1:13" x14ac:dyDescent="0.25">
      <c r="A3">
        <v>35</v>
      </c>
      <c r="B3">
        <v>23</v>
      </c>
      <c r="C3">
        <v>72</v>
      </c>
      <c r="D3">
        <v>3.14</v>
      </c>
      <c r="E3">
        <v>11</v>
      </c>
      <c r="F3">
        <v>78.8</v>
      </c>
      <c r="G3">
        <v>4281</v>
      </c>
      <c r="H3">
        <v>3.5</v>
      </c>
      <c r="I3">
        <v>50.7</v>
      </c>
      <c r="J3">
        <v>8</v>
      </c>
      <c r="K3">
        <v>39</v>
      </c>
      <c r="L3">
        <v>57</v>
      </c>
      <c r="M3">
        <v>997.875</v>
      </c>
    </row>
    <row r="4" spans="1:13" x14ac:dyDescent="0.25">
      <c r="A4">
        <v>44</v>
      </c>
      <c r="B4">
        <v>29</v>
      </c>
      <c r="C4">
        <v>74</v>
      </c>
      <c r="D4">
        <v>3.21</v>
      </c>
      <c r="E4">
        <v>9.8000000000000007</v>
      </c>
      <c r="F4">
        <v>81.599999999999994</v>
      </c>
      <c r="G4">
        <v>4260</v>
      </c>
      <c r="H4">
        <v>0.8</v>
      </c>
      <c r="I4">
        <v>39.4</v>
      </c>
      <c r="J4">
        <v>6</v>
      </c>
      <c r="K4">
        <v>33</v>
      </c>
      <c r="L4">
        <v>54</v>
      </c>
      <c r="M4">
        <v>962.35400000000004</v>
      </c>
    </row>
    <row r="5" spans="1:13" x14ac:dyDescent="0.25">
      <c r="A5">
        <v>47</v>
      </c>
      <c r="B5">
        <v>45</v>
      </c>
      <c r="C5">
        <v>79</v>
      </c>
      <c r="D5">
        <v>3.41</v>
      </c>
      <c r="E5">
        <v>11.1</v>
      </c>
      <c r="F5">
        <v>77.5</v>
      </c>
      <c r="G5">
        <v>3125</v>
      </c>
      <c r="H5">
        <v>27.1</v>
      </c>
      <c r="I5">
        <v>50.2</v>
      </c>
      <c r="J5">
        <v>18</v>
      </c>
      <c r="K5">
        <v>24</v>
      </c>
      <c r="L5">
        <v>56</v>
      </c>
      <c r="M5">
        <v>982.29100000000005</v>
      </c>
    </row>
    <row r="6" spans="1:13" x14ac:dyDescent="0.25">
      <c r="A6">
        <v>43</v>
      </c>
      <c r="B6">
        <v>35</v>
      </c>
      <c r="C6">
        <v>77</v>
      </c>
      <c r="D6">
        <v>3.44</v>
      </c>
      <c r="E6">
        <v>9.6</v>
      </c>
      <c r="F6">
        <v>84.6</v>
      </c>
      <c r="G6">
        <v>6441</v>
      </c>
      <c r="H6">
        <v>24.4</v>
      </c>
      <c r="I6">
        <v>43.7</v>
      </c>
      <c r="J6">
        <v>43</v>
      </c>
      <c r="K6">
        <v>206</v>
      </c>
      <c r="L6">
        <v>55</v>
      </c>
      <c r="M6">
        <v>1071.289</v>
      </c>
    </row>
    <row r="7" spans="1:13" x14ac:dyDescent="0.25">
      <c r="A7">
        <v>53</v>
      </c>
      <c r="B7">
        <v>45</v>
      </c>
      <c r="C7">
        <v>80</v>
      </c>
      <c r="D7">
        <v>3.45</v>
      </c>
      <c r="E7">
        <v>10.199999999999999</v>
      </c>
      <c r="F7">
        <v>66.8</v>
      </c>
      <c r="G7">
        <v>3325</v>
      </c>
      <c r="H7">
        <v>38.5</v>
      </c>
      <c r="I7">
        <v>43.1</v>
      </c>
      <c r="J7">
        <v>30</v>
      </c>
      <c r="K7">
        <v>72</v>
      </c>
      <c r="L7">
        <v>54</v>
      </c>
      <c r="M7">
        <v>1030.3800000000001</v>
      </c>
    </row>
    <row r="8" spans="1:13" x14ac:dyDescent="0.25">
      <c r="A8">
        <v>43</v>
      </c>
      <c r="B8">
        <v>30</v>
      </c>
      <c r="C8">
        <v>74</v>
      </c>
      <c r="D8">
        <v>3.23</v>
      </c>
      <c r="E8">
        <v>12.1</v>
      </c>
      <c r="F8">
        <v>83.9</v>
      </c>
      <c r="G8">
        <v>4679</v>
      </c>
      <c r="H8">
        <v>3.5</v>
      </c>
      <c r="I8">
        <v>49.2</v>
      </c>
      <c r="J8">
        <v>21</v>
      </c>
      <c r="K8">
        <v>62</v>
      </c>
      <c r="L8">
        <v>56</v>
      </c>
      <c r="M8">
        <v>934.7</v>
      </c>
    </row>
    <row r="9" spans="1:13" x14ac:dyDescent="0.25">
      <c r="A9">
        <v>45</v>
      </c>
      <c r="B9">
        <v>30</v>
      </c>
      <c r="C9">
        <v>73</v>
      </c>
      <c r="D9">
        <v>3.29</v>
      </c>
      <c r="E9">
        <v>10.6</v>
      </c>
      <c r="F9">
        <v>86</v>
      </c>
      <c r="G9">
        <v>2140</v>
      </c>
      <c r="H9">
        <v>5.3</v>
      </c>
      <c r="I9">
        <v>40.4</v>
      </c>
      <c r="J9">
        <v>6</v>
      </c>
      <c r="K9">
        <v>4</v>
      </c>
      <c r="L9">
        <v>56</v>
      </c>
      <c r="M9">
        <v>899.529</v>
      </c>
    </row>
    <row r="10" spans="1:13" x14ac:dyDescent="0.25">
      <c r="A10">
        <v>36</v>
      </c>
      <c r="B10">
        <v>24</v>
      </c>
      <c r="C10">
        <v>70</v>
      </c>
      <c r="D10">
        <v>3.31</v>
      </c>
      <c r="E10">
        <v>10.5</v>
      </c>
      <c r="F10">
        <v>83.2</v>
      </c>
      <c r="G10">
        <v>6582</v>
      </c>
      <c r="H10">
        <v>8.1</v>
      </c>
      <c r="I10">
        <v>42.5</v>
      </c>
      <c r="J10">
        <v>18</v>
      </c>
      <c r="K10">
        <v>37</v>
      </c>
      <c r="L10">
        <v>61</v>
      </c>
      <c r="M10">
        <v>1001.902</v>
      </c>
    </row>
    <row r="11" spans="1:13" x14ac:dyDescent="0.25">
      <c r="A11">
        <v>36</v>
      </c>
      <c r="B11">
        <v>27</v>
      </c>
      <c r="C11">
        <v>72</v>
      </c>
      <c r="D11">
        <v>3.36</v>
      </c>
      <c r="E11">
        <v>10.7</v>
      </c>
      <c r="F11">
        <v>79.3</v>
      </c>
      <c r="G11">
        <v>4213</v>
      </c>
      <c r="H11">
        <v>6.7</v>
      </c>
      <c r="I11">
        <v>41</v>
      </c>
      <c r="J11">
        <v>12</v>
      </c>
      <c r="K11">
        <v>20</v>
      </c>
      <c r="L11">
        <v>59</v>
      </c>
      <c r="M11">
        <v>912.34699999999998</v>
      </c>
    </row>
    <row r="12" spans="1:13" x14ac:dyDescent="0.25">
      <c r="A12">
        <v>52</v>
      </c>
      <c r="B12">
        <v>42</v>
      </c>
      <c r="C12">
        <v>79</v>
      </c>
      <c r="D12">
        <v>3.39</v>
      </c>
      <c r="E12">
        <v>9.6</v>
      </c>
      <c r="F12">
        <v>69.2</v>
      </c>
      <c r="G12">
        <v>2302</v>
      </c>
      <c r="H12">
        <v>22.2</v>
      </c>
      <c r="I12">
        <v>41.3</v>
      </c>
      <c r="J12">
        <v>18</v>
      </c>
      <c r="K12">
        <v>27</v>
      </c>
      <c r="L12">
        <v>56</v>
      </c>
      <c r="M12">
        <v>1017.6130000000001</v>
      </c>
    </row>
    <row r="13" spans="1:13" x14ac:dyDescent="0.25">
      <c r="A13">
        <v>33</v>
      </c>
      <c r="B13">
        <v>26</v>
      </c>
      <c r="C13">
        <v>76</v>
      </c>
      <c r="D13">
        <v>3.2</v>
      </c>
      <c r="E13">
        <v>10.9</v>
      </c>
      <c r="F13">
        <v>83.4</v>
      </c>
      <c r="G13">
        <v>6122</v>
      </c>
      <c r="H13">
        <v>16.3</v>
      </c>
      <c r="I13">
        <v>44.9</v>
      </c>
      <c r="J13">
        <v>88</v>
      </c>
      <c r="K13">
        <v>278</v>
      </c>
      <c r="L13">
        <v>58</v>
      </c>
      <c r="M13">
        <v>1024.885</v>
      </c>
    </row>
    <row r="14" spans="1:13" x14ac:dyDescent="0.25">
      <c r="A14">
        <v>40</v>
      </c>
      <c r="B14">
        <v>34</v>
      </c>
      <c r="C14">
        <v>77</v>
      </c>
      <c r="D14">
        <v>3.21</v>
      </c>
      <c r="E14">
        <v>10.199999999999999</v>
      </c>
      <c r="F14">
        <v>77</v>
      </c>
      <c r="G14">
        <v>4101</v>
      </c>
      <c r="H14">
        <v>13</v>
      </c>
      <c r="I14">
        <v>45.7</v>
      </c>
      <c r="J14">
        <v>26</v>
      </c>
      <c r="K14">
        <v>146</v>
      </c>
      <c r="L14">
        <v>57</v>
      </c>
      <c r="M14">
        <v>970.46699999999998</v>
      </c>
    </row>
    <row r="15" spans="1:13" x14ac:dyDescent="0.25">
      <c r="A15">
        <v>35</v>
      </c>
      <c r="B15">
        <v>28</v>
      </c>
      <c r="C15">
        <v>71</v>
      </c>
      <c r="D15">
        <v>3.29</v>
      </c>
      <c r="E15">
        <v>11.1</v>
      </c>
      <c r="F15">
        <v>86.3</v>
      </c>
      <c r="G15">
        <v>3042</v>
      </c>
      <c r="H15">
        <v>14.7</v>
      </c>
      <c r="I15">
        <v>44.6</v>
      </c>
      <c r="J15">
        <v>31</v>
      </c>
      <c r="K15">
        <v>64</v>
      </c>
      <c r="L15">
        <v>60</v>
      </c>
      <c r="M15">
        <v>985.95</v>
      </c>
    </row>
    <row r="16" spans="1:13" x14ac:dyDescent="0.25">
      <c r="A16">
        <v>37</v>
      </c>
      <c r="B16">
        <v>31</v>
      </c>
      <c r="C16">
        <v>75</v>
      </c>
      <c r="D16">
        <v>3.26</v>
      </c>
      <c r="E16">
        <v>11.9</v>
      </c>
      <c r="F16">
        <v>78.400000000000006</v>
      </c>
      <c r="G16">
        <v>4259</v>
      </c>
      <c r="H16">
        <v>13.1</v>
      </c>
      <c r="I16">
        <v>49.6</v>
      </c>
      <c r="J16">
        <v>23</v>
      </c>
      <c r="K16">
        <v>15</v>
      </c>
      <c r="L16">
        <v>58</v>
      </c>
      <c r="M16">
        <v>958.83900000000006</v>
      </c>
    </row>
    <row r="17" spans="1:13" x14ac:dyDescent="0.25">
      <c r="A17">
        <v>35</v>
      </c>
      <c r="B17">
        <v>46</v>
      </c>
      <c r="C17">
        <v>85</v>
      </c>
      <c r="D17">
        <v>3.22</v>
      </c>
      <c r="E17">
        <v>11.8</v>
      </c>
      <c r="F17">
        <v>79.900000000000006</v>
      </c>
      <c r="G17">
        <v>1441</v>
      </c>
      <c r="H17">
        <v>14.8</v>
      </c>
      <c r="I17">
        <v>51.2</v>
      </c>
      <c r="J17">
        <v>1</v>
      </c>
      <c r="K17">
        <v>1</v>
      </c>
      <c r="L17">
        <v>54</v>
      </c>
      <c r="M17">
        <v>860.101</v>
      </c>
    </row>
    <row r="18" spans="1:13" x14ac:dyDescent="0.25">
      <c r="A18">
        <v>36</v>
      </c>
      <c r="B18">
        <v>30</v>
      </c>
      <c r="C18">
        <v>75</v>
      </c>
      <c r="D18">
        <v>3.35</v>
      </c>
      <c r="E18">
        <v>11.4</v>
      </c>
      <c r="F18">
        <v>81.900000000000006</v>
      </c>
      <c r="G18">
        <v>4029</v>
      </c>
      <c r="H18">
        <v>12.4</v>
      </c>
      <c r="I18">
        <v>44</v>
      </c>
      <c r="J18">
        <v>6</v>
      </c>
      <c r="K18">
        <v>16</v>
      </c>
      <c r="L18">
        <v>58</v>
      </c>
      <c r="M18">
        <v>936.23400000000004</v>
      </c>
    </row>
    <row r="19" spans="1:13" x14ac:dyDescent="0.25">
      <c r="A19">
        <v>15</v>
      </c>
      <c r="B19">
        <v>30</v>
      </c>
      <c r="C19">
        <v>73</v>
      </c>
      <c r="D19">
        <v>3.15</v>
      </c>
      <c r="E19">
        <v>12.2</v>
      </c>
      <c r="F19">
        <v>84.2</v>
      </c>
      <c r="G19">
        <v>4824</v>
      </c>
      <c r="H19">
        <v>4.7</v>
      </c>
      <c r="I19">
        <v>53.1</v>
      </c>
      <c r="J19">
        <v>17</v>
      </c>
      <c r="K19">
        <v>28</v>
      </c>
      <c r="L19">
        <v>38</v>
      </c>
      <c r="M19">
        <v>871.76599999999996</v>
      </c>
    </row>
    <row r="20" spans="1:13" x14ac:dyDescent="0.25">
      <c r="A20">
        <v>31</v>
      </c>
      <c r="B20">
        <v>27</v>
      </c>
      <c r="C20">
        <v>74</v>
      </c>
      <c r="D20">
        <v>3.44</v>
      </c>
      <c r="E20">
        <v>10.8</v>
      </c>
      <c r="F20">
        <v>87</v>
      </c>
      <c r="G20">
        <v>4834</v>
      </c>
      <c r="H20">
        <v>15.8</v>
      </c>
      <c r="I20">
        <v>43.5</v>
      </c>
      <c r="J20">
        <v>52</v>
      </c>
      <c r="K20">
        <v>124</v>
      </c>
      <c r="L20">
        <v>59</v>
      </c>
      <c r="M20">
        <v>959.221</v>
      </c>
    </row>
    <row r="21" spans="1:13" x14ac:dyDescent="0.25">
      <c r="A21">
        <v>30</v>
      </c>
      <c r="B21">
        <v>24</v>
      </c>
      <c r="C21">
        <v>72</v>
      </c>
      <c r="D21">
        <v>3.53</v>
      </c>
      <c r="E21">
        <v>10.8</v>
      </c>
      <c r="F21">
        <v>79.5</v>
      </c>
      <c r="G21">
        <v>3694</v>
      </c>
      <c r="H21">
        <v>13.1</v>
      </c>
      <c r="I21">
        <v>33.799999999999997</v>
      </c>
      <c r="J21">
        <v>11</v>
      </c>
      <c r="K21">
        <v>11</v>
      </c>
      <c r="L21">
        <v>61</v>
      </c>
      <c r="M21">
        <v>941.18100000000004</v>
      </c>
    </row>
    <row r="22" spans="1:13" x14ac:dyDescent="0.25">
      <c r="A22">
        <v>31</v>
      </c>
      <c r="B22">
        <v>45</v>
      </c>
      <c r="C22">
        <v>85</v>
      </c>
      <c r="D22">
        <v>3.22</v>
      </c>
      <c r="E22">
        <v>11.4</v>
      </c>
      <c r="F22">
        <v>80.7</v>
      </c>
      <c r="G22">
        <v>1844</v>
      </c>
      <c r="H22">
        <v>11.5</v>
      </c>
      <c r="I22">
        <v>48.1</v>
      </c>
      <c r="J22">
        <v>1</v>
      </c>
      <c r="K22">
        <v>1</v>
      </c>
      <c r="L22">
        <v>53</v>
      </c>
      <c r="M22">
        <v>891.70799999999997</v>
      </c>
    </row>
    <row r="23" spans="1:13" x14ac:dyDescent="0.25">
      <c r="A23">
        <v>31</v>
      </c>
      <c r="B23">
        <v>24</v>
      </c>
      <c r="C23">
        <v>72</v>
      </c>
      <c r="D23">
        <v>3.37</v>
      </c>
      <c r="E23">
        <v>10.9</v>
      </c>
      <c r="F23">
        <v>82.8</v>
      </c>
      <c r="G23">
        <v>3226</v>
      </c>
      <c r="H23">
        <v>5.0999999999999996</v>
      </c>
      <c r="I23">
        <v>45.2</v>
      </c>
      <c r="J23">
        <v>5</v>
      </c>
      <c r="K23">
        <v>10</v>
      </c>
      <c r="L23">
        <v>61</v>
      </c>
      <c r="M23">
        <v>871.33799999999997</v>
      </c>
    </row>
    <row r="24" spans="1:13" x14ac:dyDescent="0.25">
      <c r="A24">
        <v>42</v>
      </c>
      <c r="B24">
        <v>40</v>
      </c>
      <c r="C24">
        <v>77</v>
      </c>
      <c r="D24">
        <v>3.45</v>
      </c>
      <c r="E24">
        <v>10.4</v>
      </c>
      <c r="F24">
        <v>71.8</v>
      </c>
      <c r="G24">
        <v>2269</v>
      </c>
      <c r="H24">
        <v>22.7</v>
      </c>
      <c r="I24">
        <v>41.4</v>
      </c>
      <c r="J24">
        <v>8</v>
      </c>
      <c r="K24">
        <v>5</v>
      </c>
      <c r="L24">
        <v>53</v>
      </c>
      <c r="M24">
        <v>971.12199999999996</v>
      </c>
    </row>
    <row r="25" spans="1:13" x14ac:dyDescent="0.25">
      <c r="A25">
        <v>43</v>
      </c>
      <c r="B25">
        <v>27</v>
      </c>
      <c r="C25">
        <v>72</v>
      </c>
      <c r="D25">
        <v>3.25</v>
      </c>
      <c r="E25">
        <v>11.5</v>
      </c>
      <c r="F25">
        <v>87.1</v>
      </c>
      <c r="G25">
        <v>2909</v>
      </c>
      <c r="H25">
        <v>7.2</v>
      </c>
      <c r="I25">
        <v>51.6</v>
      </c>
      <c r="J25">
        <v>7</v>
      </c>
      <c r="K25">
        <v>10</v>
      </c>
      <c r="L25">
        <v>56</v>
      </c>
      <c r="M25">
        <v>887.46600000000001</v>
      </c>
    </row>
    <row r="26" spans="1:13" x14ac:dyDescent="0.25">
      <c r="A26">
        <v>46</v>
      </c>
      <c r="B26">
        <v>55</v>
      </c>
      <c r="C26">
        <v>84</v>
      </c>
      <c r="D26">
        <v>3.35</v>
      </c>
      <c r="E26">
        <v>11.4</v>
      </c>
      <c r="F26">
        <v>79.7</v>
      </c>
      <c r="G26">
        <v>2647</v>
      </c>
      <c r="H26">
        <v>21</v>
      </c>
      <c r="I26">
        <v>46.9</v>
      </c>
      <c r="J26">
        <v>6</v>
      </c>
      <c r="K26">
        <v>1</v>
      </c>
      <c r="L26">
        <v>59</v>
      </c>
      <c r="M26">
        <v>952.529</v>
      </c>
    </row>
    <row r="27" spans="1:13" x14ac:dyDescent="0.25">
      <c r="A27">
        <v>39</v>
      </c>
      <c r="B27">
        <v>29</v>
      </c>
      <c r="C27">
        <v>75</v>
      </c>
      <c r="D27">
        <v>3.23</v>
      </c>
      <c r="E27">
        <v>11.4</v>
      </c>
      <c r="F27">
        <v>78.599999999999994</v>
      </c>
      <c r="G27">
        <v>4412</v>
      </c>
      <c r="H27">
        <v>15.6</v>
      </c>
      <c r="I27">
        <v>46.6</v>
      </c>
      <c r="J27">
        <v>13</v>
      </c>
      <c r="K27">
        <v>33</v>
      </c>
      <c r="L27">
        <v>60</v>
      </c>
      <c r="M27">
        <v>968.66499999999996</v>
      </c>
    </row>
    <row r="28" spans="1:13" x14ac:dyDescent="0.25">
      <c r="A28">
        <v>35</v>
      </c>
      <c r="B28">
        <v>31</v>
      </c>
      <c r="C28">
        <v>81</v>
      </c>
      <c r="D28">
        <v>3.1</v>
      </c>
      <c r="E28">
        <v>12</v>
      </c>
      <c r="F28">
        <v>78.3</v>
      </c>
      <c r="G28">
        <v>3262</v>
      </c>
      <c r="H28">
        <v>12.6</v>
      </c>
      <c r="I28">
        <v>48.6</v>
      </c>
      <c r="J28">
        <v>7</v>
      </c>
      <c r="K28">
        <v>4</v>
      </c>
      <c r="L28">
        <v>55</v>
      </c>
      <c r="M28">
        <v>919.72900000000004</v>
      </c>
    </row>
    <row r="29" spans="1:13" x14ac:dyDescent="0.25">
      <c r="A29">
        <v>43</v>
      </c>
      <c r="B29">
        <v>32</v>
      </c>
      <c r="C29">
        <v>74</v>
      </c>
      <c r="D29">
        <v>3.38</v>
      </c>
      <c r="E29">
        <v>9.5</v>
      </c>
      <c r="F29">
        <v>79.2</v>
      </c>
      <c r="G29">
        <v>3214</v>
      </c>
      <c r="H29">
        <v>2.9</v>
      </c>
      <c r="I29">
        <v>43.7</v>
      </c>
      <c r="J29">
        <v>11</v>
      </c>
      <c r="K29">
        <v>32</v>
      </c>
      <c r="L29">
        <v>54</v>
      </c>
      <c r="M29">
        <v>844.053</v>
      </c>
    </row>
    <row r="30" spans="1:13" x14ac:dyDescent="0.25">
      <c r="A30">
        <v>11</v>
      </c>
      <c r="B30">
        <v>53</v>
      </c>
      <c r="C30">
        <v>68</v>
      </c>
      <c r="D30">
        <v>2.99</v>
      </c>
      <c r="E30">
        <v>12.1</v>
      </c>
      <c r="F30">
        <v>90.6</v>
      </c>
      <c r="G30">
        <v>4700</v>
      </c>
      <c r="H30">
        <v>7.8</v>
      </c>
      <c r="I30">
        <v>48.9</v>
      </c>
      <c r="J30">
        <v>648</v>
      </c>
      <c r="K30">
        <v>130</v>
      </c>
      <c r="L30">
        <v>47</v>
      </c>
      <c r="M30">
        <v>861.83299999999997</v>
      </c>
    </row>
    <row r="31" spans="1:13" x14ac:dyDescent="0.25">
      <c r="A31">
        <v>30</v>
      </c>
      <c r="B31">
        <v>35</v>
      </c>
      <c r="C31">
        <v>71</v>
      </c>
      <c r="D31">
        <v>3.37</v>
      </c>
      <c r="E31">
        <v>9.9</v>
      </c>
      <c r="F31">
        <v>77.400000000000006</v>
      </c>
      <c r="G31">
        <v>4474</v>
      </c>
      <c r="H31">
        <v>13.1</v>
      </c>
      <c r="I31">
        <v>42.6</v>
      </c>
      <c r="J31">
        <v>38</v>
      </c>
      <c r="K31">
        <v>193</v>
      </c>
      <c r="L31">
        <v>57</v>
      </c>
      <c r="M31">
        <v>989.26499999999999</v>
      </c>
    </row>
    <row r="32" spans="1:13" x14ac:dyDescent="0.25">
      <c r="A32">
        <v>50</v>
      </c>
      <c r="B32">
        <v>42</v>
      </c>
      <c r="C32">
        <v>82</v>
      </c>
      <c r="D32">
        <v>3.49</v>
      </c>
      <c r="E32">
        <v>10.4</v>
      </c>
      <c r="F32">
        <v>72.5</v>
      </c>
      <c r="G32">
        <v>3497</v>
      </c>
      <c r="H32">
        <v>36.700000000000003</v>
      </c>
      <c r="I32">
        <v>43.3</v>
      </c>
      <c r="J32">
        <v>15</v>
      </c>
      <c r="K32">
        <v>34</v>
      </c>
      <c r="L32">
        <v>59</v>
      </c>
      <c r="M32">
        <v>1006.49</v>
      </c>
    </row>
    <row r="33" spans="1:13" x14ac:dyDescent="0.25">
      <c r="A33">
        <v>60</v>
      </c>
      <c r="B33">
        <v>67</v>
      </c>
      <c r="C33">
        <v>82</v>
      </c>
      <c r="D33">
        <v>2.98</v>
      </c>
      <c r="E33">
        <v>11.5</v>
      </c>
      <c r="F33">
        <v>88.6</v>
      </c>
      <c r="G33">
        <v>4657</v>
      </c>
      <c r="H33">
        <v>13.5</v>
      </c>
      <c r="I33">
        <v>47.3</v>
      </c>
      <c r="J33">
        <v>3</v>
      </c>
      <c r="K33">
        <v>1</v>
      </c>
      <c r="L33">
        <v>60</v>
      </c>
      <c r="M33">
        <v>861.43899999999996</v>
      </c>
    </row>
    <row r="34" spans="1:13" x14ac:dyDescent="0.25">
      <c r="A34">
        <v>30</v>
      </c>
      <c r="B34">
        <v>20</v>
      </c>
      <c r="C34">
        <v>69</v>
      </c>
      <c r="D34">
        <v>3.26</v>
      </c>
      <c r="E34">
        <v>11.1</v>
      </c>
      <c r="F34">
        <v>85.4</v>
      </c>
      <c r="G34">
        <v>2934</v>
      </c>
      <c r="H34">
        <v>5.8</v>
      </c>
      <c r="I34">
        <v>44</v>
      </c>
      <c r="J34">
        <v>33</v>
      </c>
      <c r="K34">
        <v>125</v>
      </c>
      <c r="L34">
        <v>64</v>
      </c>
      <c r="M34">
        <v>929.15</v>
      </c>
    </row>
    <row r="35" spans="1:13" x14ac:dyDescent="0.25">
      <c r="A35">
        <v>25</v>
      </c>
      <c r="B35">
        <v>12</v>
      </c>
      <c r="C35">
        <v>73</v>
      </c>
      <c r="D35">
        <v>3.28</v>
      </c>
      <c r="E35">
        <v>12.1</v>
      </c>
      <c r="F35">
        <v>83.1</v>
      </c>
      <c r="G35">
        <v>2095</v>
      </c>
      <c r="H35">
        <v>2</v>
      </c>
      <c r="I35">
        <v>51.9</v>
      </c>
      <c r="J35">
        <v>20</v>
      </c>
      <c r="K35">
        <v>26</v>
      </c>
      <c r="L35">
        <v>58</v>
      </c>
      <c r="M35">
        <v>857.62199999999996</v>
      </c>
    </row>
    <row r="36" spans="1:13" x14ac:dyDescent="0.25">
      <c r="A36">
        <v>45</v>
      </c>
      <c r="B36">
        <v>40</v>
      </c>
      <c r="C36">
        <v>80</v>
      </c>
      <c r="D36">
        <v>3.32</v>
      </c>
      <c r="E36">
        <v>10.1</v>
      </c>
      <c r="F36">
        <v>70.3</v>
      </c>
      <c r="G36">
        <v>2682</v>
      </c>
      <c r="H36">
        <v>21</v>
      </c>
      <c r="I36">
        <v>46.1</v>
      </c>
      <c r="J36">
        <v>17</v>
      </c>
      <c r="K36">
        <v>78</v>
      </c>
      <c r="L36">
        <v>56</v>
      </c>
      <c r="M36">
        <v>961.00900000000001</v>
      </c>
    </row>
    <row r="37" spans="1:13" x14ac:dyDescent="0.25">
      <c r="A37">
        <v>46</v>
      </c>
      <c r="B37">
        <v>30</v>
      </c>
      <c r="C37">
        <v>72</v>
      </c>
      <c r="D37">
        <v>3.16</v>
      </c>
      <c r="E37">
        <v>11.3</v>
      </c>
      <c r="F37">
        <v>83.2</v>
      </c>
      <c r="G37">
        <v>3327</v>
      </c>
      <c r="H37">
        <v>8.8000000000000007</v>
      </c>
      <c r="I37">
        <v>45.3</v>
      </c>
      <c r="J37">
        <v>4</v>
      </c>
      <c r="K37">
        <v>8</v>
      </c>
      <c r="L37">
        <v>58</v>
      </c>
      <c r="M37">
        <v>923.23400000000004</v>
      </c>
    </row>
    <row r="38" spans="1:13" x14ac:dyDescent="0.25">
      <c r="A38">
        <v>54</v>
      </c>
      <c r="B38">
        <v>54</v>
      </c>
      <c r="C38">
        <v>81</v>
      </c>
      <c r="D38">
        <v>3.36</v>
      </c>
      <c r="E38">
        <v>9.6999999999999993</v>
      </c>
      <c r="F38">
        <v>72.8</v>
      </c>
      <c r="G38">
        <v>3172</v>
      </c>
      <c r="H38">
        <v>31.4</v>
      </c>
      <c r="I38">
        <v>45.5</v>
      </c>
      <c r="J38">
        <v>20</v>
      </c>
      <c r="K38">
        <v>1</v>
      </c>
      <c r="L38">
        <v>62</v>
      </c>
      <c r="M38">
        <v>1113.1559999999999</v>
      </c>
    </row>
    <row r="39" spans="1:13" x14ac:dyDescent="0.25">
      <c r="A39">
        <v>42</v>
      </c>
      <c r="B39">
        <v>33</v>
      </c>
      <c r="C39">
        <v>77</v>
      </c>
      <c r="D39">
        <v>3.03</v>
      </c>
      <c r="E39">
        <v>10.7</v>
      </c>
      <c r="F39">
        <v>83.5</v>
      </c>
      <c r="G39">
        <v>7462</v>
      </c>
      <c r="H39">
        <v>11.3</v>
      </c>
      <c r="I39">
        <v>48.7</v>
      </c>
      <c r="J39">
        <v>41</v>
      </c>
      <c r="K39">
        <v>108</v>
      </c>
      <c r="L39">
        <v>58</v>
      </c>
      <c r="M39">
        <v>994.64800000000002</v>
      </c>
    </row>
    <row r="40" spans="1:13" x14ac:dyDescent="0.25">
      <c r="A40">
        <v>42</v>
      </c>
      <c r="B40">
        <v>32</v>
      </c>
      <c r="C40">
        <v>76</v>
      </c>
      <c r="D40">
        <v>3.32</v>
      </c>
      <c r="E40">
        <v>10.5</v>
      </c>
      <c r="F40">
        <v>87.5</v>
      </c>
      <c r="G40">
        <v>6092</v>
      </c>
      <c r="H40">
        <v>17.5</v>
      </c>
      <c r="I40">
        <v>45.3</v>
      </c>
      <c r="J40">
        <v>29</v>
      </c>
      <c r="K40">
        <v>161</v>
      </c>
      <c r="L40">
        <v>54</v>
      </c>
      <c r="M40">
        <v>1015.023</v>
      </c>
    </row>
    <row r="41" spans="1:13" x14ac:dyDescent="0.25">
      <c r="A41">
        <v>36</v>
      </c>
      <c r="B41">
        <v>29</v>
      </c>
      <c r="C41">
        <v>72</v>
      </c>
      <c r="D41">
        <v>3.32</v>
      </c>
      <c r="E41">
        <v>10.6</v>
      </c>
      <c r="F41">
        <v>77.599999999999994</v>
      </c>
      <c r="G41">
        <v>3437</v>
      </c>
      <c r="H41">
        <v>8.1</v>
      </c>
      <c r="I41">
        <v>45.5</v>
      </c>
      <c r="J41">
        <v>45</v>
      </c>
      <c r="K41">
        <v>263</v>
      </c>
      <c r="L41">
        <v>56</v>
      </c>
      <c r="M41">
        <v>991.29</v>
      </c>
    </row>
    <row r="42" spans="1:13" x14ac:dyDescent="0.25">
      <c r="A42">
        <v>37</v>
      </c>
      <c r="B42">
        <v>38</v>
      </c>
      <c r="C42">
        <v>67</v>
      </c>
      <c r="D42">
        <v>2.99</v>
      </c>
      <c r="E42">
        <v>12</v>
      </c>
      <c r="F42">
        <v>81.5</v>
      </c>
      <c r="G42">
        <v>3387</v>
      </c>
      <c r="H42">
        <v>3.6</v>
      </c>
      <c r="I42">
        <v>50.3</v>
      </c>
      <c r="J42">
        <v>56</v>
      </c>
      <c r="K42">
        <v>44</v>
      </c>
      <c r="L42">
        <v>73</v>
      </c>
      <c r="M42">
        <v>893.99099999999999</v>
      </c>
    </row>
    <row r="43" spans="1:13" x14ac:dyDescent="0.25">
      <c r="A43">
        <v>42</v>
      </c>
      <c r="B43">
        <v>29</v>
      </c>
      <c r="C43">
        <v>72</v>
      </c>
      <c r="D43">
        <v>3.19</v>
      </c>
      <c r="E43">
        <v>10.1</v>
      </c>
      <c r="F43">
        <v>79.5</v>
      </c>
      <c r="G43">
        <v>3508</v>
      </c>
      <c r="H43">
        <v>2.2000000000000002</v>
      </c>
      <c r="I43">
        <v>38.799999999999997</v>
      </c>
      <c r="J43">
        <v>6</v>
      </c>
      <c r="K43">
        <v>18</v>
      </c>
      <c r="L43">
        <v>56</v>
      </c>
      <c r="M43">
        <v>938.5</v>
      </c>
    </row>
    <row r="44" spans="1:13" x14ac:dyDescent="0.25">
      <c r="A44">
        <v>41</v>
      </c>
      <c r="B44">
        <v>33</v>
      </c>
      <c r="C44">
        <v>77</v>
      </c>
      <c r="D44">
        <v>3.08</v>
      </c>
      <c r="E44">
        <v>9.6</v>
      </c>
      <c r="F44">
        <v>79.900000000000006</v>
      </c>
      <c r="G44">
        <v>4843</v>
      </c>
      <c r="H44">
        <v>2.7</v>
      </c>
      <c r="I44">
        <v>38.6</v>
      </c>
      <c r="J44">
        <v>11</v>
      </c>
      <c r="K44">
        <v>89</v>
      </c>
      <c r="L44">
        <v>54</v>
      </c>
      <c r="M44">
        <v>946.18499999999995</v>
      </c>
    </row>
    <row r="45" spans="1:13" x14ac:dyDescent="0.25">
      <c r="A45">
        <v>44</v>
      </c>
      <c r="B45">
        <v>39</v>
      </c>
      <c r="C45">
        <v>78</v>
      </c>
      <c r="D45">
        <v>3.32</v>
      </c>
      <c r="E45">
        <v>11</v>
      </c>
      <c r="F45">
        <v>79.900000000000006</v>
      </c>
      <c r="G45">
        <v>3768</v>
      </c>
      <c r="H45">
        <v>28.6</v>
      </c>
      <c r="I45">
        <v>49.5</v>
      </c>
      <c r="J45">
        <v>12</v>
      </c>
      <c r="K45">
        <v>48</v>
      </c>
      <c r="L45">
        <v>53</v>
      </c>
      <c r="M45">
        <v>1025.502</v>
      </c>
    </row>
    <row r="46" spans="1:13" x14ac:dyDescent="0.25">
      <c r="A46">
        <v>32</v>
      </c>
      <c r="B46">
        <v>25</v>
      </c>
      <c r="C46">
        <v>72</v>
      </c>
      <c r="D46">
        <v>3.21</v>
      </c>
      <c r="E46">
        <v>11.1</v>
      </c>
      <c r="F46">
        <v>82.5</v>
      </c>
      <c r="G46">
        <v>4355</v>
      </c>
      <c r="H46">
        <v>5</v>
      </c>
      <c r="I46">
        <v>46.4</v>
      </c>
      <c r="J46">
        <v>7</v>
      </c>
      <c r="K46">
        <v>18</v>
      </c>
      <c r="L46">
        <v>60</v>
      </c>
      <c r="M46">
        <v>874.28099999999995</v>
      </c>
    </row>
    <row r="47" spans="1:13" x14ac:dyDescent="0.25">
      <c r="A47">
        <v>34</v>
      </c>
      <c r="B47">
        <v>32</v>
      </c>
      <c r="C47">
        <v>79</v>
      </c>
      <c r="D47">
        <v>3.23</v>
      </c>
      <c r="E47">
        <v>9.6999999999999993</v>
      </c>
      <c r="F47">
        <v>76.8</v>
      </c>
      <c r="G47">
        <v>5160</v>
      </c>
      <c r="H47">
        <v>17.2</v>
      </c>
      <c r="I47">
        <v>45.1</v>
      </c>
      <c r="J47">
        <v>31</v>
      </c>
      <c r="K47">
        <v>68</v>
      </c>
      <c r="L47">
        <v>57</v>
      </c>
      <c r="M47">
        <v>953.56</v>
      </c>
    </row>
    <row r="48" spans="1:13" x14ac:dyDescent="0.25">
      <c r="A48">
        <v>10</v>
      </c>
      <c r="B48">
        <v>55</v>
      </c>
      <c r="C48">
        <v>70</v>
      </c>
      <c r="D48">
        <v>3.11</v>
      </c>
      <c r="E48">
        <v>12.1</v>
      </c>
      <c r="F48">
        <v>88.9</v>
      </c>
      <c r="G48">
        <v>3033</v>
      </c>
      <c r="H48">
        <v>5.9</v>
      </c>
      <c r="I48">
        <v>51</v>
      </c>
      <c r="J48">
        <v>144</v>
      </c>
      <c r="K48">
        <v>20</v>
      </c>
      <c r="L48">
        <v>61</v>
      </c>
      <c r="M48">
        <v>839.70899999999995</v>
      </c>
    </row>
    <row r="49" spans="1:13" x14ac:dyDescent="0.25">
      <c r="A49">
        <v>18</v>
      </c>
      <c r="B49">
        <v>48</v>
      </c>
      <c r="C49">
        <v>63</v>
      </c>
      <c r="D49">
        <v>2.92</v>
      </c>
      <c r="E49">
        <v>12.2</v>
      </c>
      <c r="F49">
        <v>87.7</v>
      </c>
      <c r="G49">
        <v>4253</v>
      </c>
      <c r="H49">
        <v>13.7</v>
      </c>
      <c r="I49">
        <v>51.2</v>
      </c>
      <c r="J49">
        <v>311</v>
      </c>
      <c r="K49">
        <v>86</v>
      </c>
      <c r="L49">
        <v>71</v>
      </c>
      <c r="M49">
        <v>911.70100000000002</v>
      </c>
    </row>
    <row r="50" spans="1:13" x14ac:dyDescent="0.25">
      <c r="A50">
        <v>13</v>
      </c>
      <c r="B50">
        <v>49</v>
      </c>
      <c r="C50">
        <v>68</v>
      </c>
      <c r="D50">
        <v>3.36</v>
      </c>
      <c r="E50">
        <v>12.2</v>
      </c>
      <c r="F50">
        <v>90.7</v>
      </c>
      <c r="G50">
        <v>2702</v>
      </c>
      <c r="H50">
        <v>3</v>
      </c>
      <c r="I50">
        <v>51.9</v>
      </c>
      <c r="J50">
        <v>105</v>
      </c>
      <c r="K50">
        <v>3</v>
      </c>
      <c r="L50">
        <v>71</v>
      </c>
      <c r="M50">
        <v>790.73299999999995</v>
      </c>
    </row>
    <row r="51" spans="1:13" x14ac:dyDescent="0.25">
      <c r="A51">
        <v>35</v>
      </c>
      <c r="B51">
        <v>40</v>
      </c>
      <c r="C51">
        <v>64</v>
      </c>
      <c r="D51">
        <v>3.02</v>
      </c>
      <c r="E51">
        <v>12.2</v>
      </c>
      <c r="F51">
        <v>82.5</v>
      </c>
      <c r="G51">
        <v>3626</v>
      </c>
      <c r="H51">
        <v>5.7</v>
      </c>
      <c r="I51">
        <v>54.3</v>
      </c>
      <c r="J51">
        <v>20</v>
      </c>
      <c r="K51">
        <v>20</v>
      </c>
      <c r="L51">
        <v>72</v>
      </c>
      <c r="M51">
        <v>899.26400000000001</v>
      </c>
    </row>
    <row r="52" spans="1:13" x14ac:dyDescent="0.25">
      <c r="A52">
        <v>45</v>
      </c>
      <c r="B52">
        <v>28</v>
      </c>
      <c r="C52">
        <v>74</v>
      </c>
      <c r="D52">
        <v>3.21</v>
      </c>
      <c r="E52">
        <v>11.1</v>
      </c>
      <c r="F52">
        <v>82.6</v>
      </c>
      <c r="G52">
        <v>1883</v>
      </c>
      <c r="H52">
        <v>3.4</v>
      </c>
      <c r="I52">
        <v>41.9</v>
      </c>
      <c r="J52">
        <v>5</v>
      </c>
      <c r="K52">
        <v>20</v>
      </c>
      <c r="L52">
        <v>56</v>
      </c>
      <c r="M52">
        <v>904.15499999999997</v>
      </c>
    </row>
    <row r="53" spans="1:13" x14ac:dyDescent="0.25">
      <c r="A53">
        <v>38</v>
      </c>
      <c r="B53">
        <v>24</v>
      </c>
      <c r="C53">
        <v>72</v>
      </c>
      <c r="D53">
        <v>3.34</v>
      </c>
      <c r="E53">
        <v>11.4</v>
      </c>
      <c r="F53">
        <v>78</v>
      </c>
      <c r="G53">
        <v>4923</v>
      </c>
      <c r="H53">
        <v>3.8</v>
      </c>
      <c r="I53">
        <v>50.5</v>
      </c>
      <c r="J53">
        <v>8</v>
      </c>
      <c r="K53">
        <v>25</v>
      </c>
      <c r="L53">
        <v>61</v>
      </c>
      <c r="M53">
        <v>950.67200000000003</v>
      </c>
    </row>
    <row r="54" spans="1:13" x14ac:dyDescent="0.25">
      <c r="A54">
        <v>31</v>
      </c>
      <c r="B54">
        <v>26</v>
      </c>
      <c r="C54">
        <v>73</v>
      </c>
      <c r="D54">
        <v>3.22</v>
      </c>
      <c r="E54">
        <v>10.7</v>
      </c>
      <c r="F54">
        <v>81.3</v>
      </c>
      <c r="G54">
        <v>3249</v>
      </c>
      <c r="H54">
        <v>9.5</v>
      </c>
      <c r="I54">
        <v>43.9</v>
      </c>
      <c r="J54">
        <v>11</v>
      </c>
      <c r="K54">
        <v>25</v>
      </c>
      <c r="L54">
        <v>59</v>
      </c>
      <c r="M54">
        <v>972.46400000000006</v>
      </c>
    </row>
    <row r="55" spans="1:13" x14ac:dyDescent="0.25">
      <c r="A55">
        <v>40</v>
      </c>
      <c r="B55">
        <v>23</v>
      </c>
      <c r="C55">
        <v>71</v>
      </c>
      <c r="D55">
        <v>3.28</v>
      </c>
      <c r="E55">
        <v>10.3</v>
      </c>
      <c r="F55">
        <v>73.8</v>
      </c>
      <c r="G55">
        <v>1671</v>
      </c>
      <c r="H55">
        <v>2.5</v>
      </c>
      <c r="I55">
        <v>47.4</v>
      </c>
      <c r="J55">
        <v>5</v>
      </c>
      <c r="K55">
        <v>11</v>
      </c>
      <c r="L55">
        <v>60</v>
      </c>
      <c r="M55">
        <v>912.202</v>
      </c>
    </row>
    <row r="56" spans="1:13" x14ac:dyDescent="0.25">
      <c r="A56">
        <v>41</v>
      </c>
      <c r="B56">
        <v>37</v>
      </c>
      <c r="C56">
        <v>78</v>
      </c>
      <c r="D56">
        <v>3.25</v>
      </c>
      <c r="E56">
        <v>12.3</v>
      </c>
      <c r="F56">
        <v>89.5</v>
      </c>
      <c r="G56">
        <v>5308</v>
      </c>
      <c r="H56">
        <v>25.9</v>
      </c>
      <c r="I56">
        <v>59.7</v>
      </c>
      <c r="J56">
        <v>65</v>
      </c>
      <c r="K56">
        <v>102</v>
      </c>
      <c r="L56">
        <v>52</v>
      </c>
      <c r="M56">
        <v>967.803</v>
      </c>
    </row>
    <row r="57" spans="1:13" x14ac:dyDescent="0.25">
      <c r="A57">
        <v>28</v>
      </c>
      <c r="B57">
        <v>32</v>
      </c>
      <c r="C57">
        <v>81</v>
      </c>
      <c r="D57">
        <v>3.27</v>
      </c>
      <c r="E57">
        <v>12.1</v>
      </c>
      <c r="F57">
        <v>81</v>
      </c>
      <c r="G57">
        <v>3665</v>
      </c>
      <c r="H57">
        <v>7.5</v>
      </c>
      <c r="I57">
        <v>51.6</v>
      </c>
      <c r="J57">
        <v>4</v>
      </c>
      <c r="K57">
        <v>1</v>
      </c>
      <c r="L57">
        <v>54</v>
      </c>
      <c r="M57">
        <v>823.76400000000001</v>
      </c>
    </row>
    <row r="58" spans="1:13" x14ac:dyDescent="0.25">
      <c r="A58">
        <v>45</v>
      </c>
      <c r="B58">
        <v>33</v>
      </c>
      <c r="C58">
        <v>76</v>
      </c>
      <c r="D58">
        <v>3.39</v>
      </c>
      <c r="E58">
        <v>11.3</v>
      </c>
      <c r="F58">
        <v>82.2</v>
      </c>
      <c r="G58">
        <v>3152</v>
      </c>
      <c r="H58">
        <v>12.1</v>
      </c>
      <c r="I58">
        <v>47.3</v>
      </c>
      <c r="J58">
        <v>14</v>
      </c>
      <c r="K58">
        <v>42</v>
      </c>
      <c r="L58">
        <v>56</v>
      </c>
      <c r="M58">
        <v>1003.502</v>
      </c>
    </row>
    <row r="59" spans="1:13" x14ac:dyDescent="0.25">
      <c r="A59">
        <v>45</v>
      </c>
      <c r="B59">
        <v>24</v>
      </c>
      <c r="C59">
        <v>70</v>
      </c>
      <c r="D59">
        <v>3.25</v>
      </c>
      <c r="E59">
        <v>11.1</v>
      </c>
      <c r="F59">
        <v>79.8</v>
      </c>
      <c r="G59">
        <v>3678</v>
      </c>
      <c r="H59">
        <v>1</v>
      </c>
      <c r="I59">
        <v>44.8</v>
      </c>
      <c r="J59">
        <v>7</v>
      </c>
      <c r="K59">
        <v>8</v>
      </c>
      <c r="L59">
        <v>56</v>
      </c>
      <c r="M59">
        <v>895.69600000000003</v>
      </c>
    </row>
    <row r="60" spans="1:13" x14ac:dyDescent="0.25">
      <c r="A60">
        <v>42</v>
      </c>
      <c r="B60">
        <v>33</v>
      </c>
      <c r="C60">
        <v>76</v>
      </c>
      <c r="D60">
        <v>3.22</v>
      </c>
      <c r="E60">
        <v>9</v>
      </c>
      <c r="F60">
        <v>76.2</v>
      </c>
      <c r="G60">
        <v>9699</v>
      </c>
      <c r="H60">
        <v>4.8</v>
      </c>
      <c r="I60">
        <v>42.2</v>
      </c>
      <c r="J60">
        <v>8</v>
      </c>
      <c r="K60">
        <v>49</v>
      </c>
      <c r="L60">
        <v>54</v>
      </c>
      <c r="M60">
        <v>911.81700000000001</v>
      </c>
    </row>
    <row r="61" spans="1:13" x14ac:dyDescent="0.25">
      <c r="A61">
        <v>38</v>
      </c>
      <c r="B61">
        <v>28</v>
      </c>
      <c r="C61">
        <v>72</v>
      </c>
      <c r="D61">
        <v>3.48</v>
      </c>
      <c r="E61">
        <v>10.7</v>
      </c>
      <c r="F61">
        <v>79.8</v>
      </c>
      <c r="G61">
        <v>3451</v>
      </c>
      <c r="H61">
        <v>11.7</v>
      </c>
      <c r="I61">
        <v>37.5</v>
      </c>
      <c r="J61">
        <v>14</v>
      </c>
      <c r="K61">
        <v>39</v>
      </c>
      <c r="L61">
        <v>58</v>
      </c>
      <c r="M61">
        <v>954.44200000000001</v>
      </c>
    </row>
  </sheetData>
  <hyperlinks>
    <hyperlink ref="K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X5</vt:lpstr>
      <vt:lpstr>2X10</vt:lpstr>
      <vt:lpstr>X4</vt:lpstr>
      <vt:lpstr>2X9</vt:lpstr>
      <vt:lpstr>3X10</vt:lpstr>
      <vt:lpstr>2X8</vt:lpstr>
      <vt:lpstr>X3</vt:lpstr>
      <vt:lpstr>2X7</vt:lpstr>
      <vt:lpstr>3X9</vt:lpstr>
      <vt:lpstr>2X6</vt:lpstr>
      <vt:lpstr>3X8</vt:lpstr>
      <vt:lpstr>4X5</vt:lpstr>
      <vt:lpstr>3X7</vt:lpstr>
      <vt:lpstr>2X5</vt:lpstr>
      <vt:lpstr>X2</vt:lpstr>
      <vt:lpstr>2X4</vt:lpstr>
      <vt:lpstr>3X6</vt:lpstr>
      <vt:lpstr>2X3</vt:lpstr>
      <vt:lpstr>3X5</vt:lpstr>
      <vt:lpstr>4X4</vt:lpstr>
      <vt:lpstr>3X4</vt:lpstr>
      <vt:lpstr>2X2</vt:lpstr>
      <vt:lpstr>3X3</vt:lpstr>
      <vt:lpstr>4X3</vt:lpstr>
      <vt:lpstr>3X2</vt:lpstr>
      <vt:lpstr>4X2</vt:lpstr>
      <vt:lpstr>5X</vt:lpstr>
      <vt:lpstr>4X</vt:lpstr>
      <vt:lpstr>3X</vt:lpstr>
      <vt:lpstr>2X</vt:lpstr>
      <vt:lpstr>X1</vt:lpstr>
      <vt:lpstr>MRData</vt:lpstr>
      <vt:lpstr>AllX</vt:lpstr>
      <vt:lpstr>BestSubsets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2016-03-27T18:51:50Z</dcterms:modified>
</cp:coreProperties>
</file>