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RUTVI DAVE\Documents\"/>
    </mc:Choice>
  </mc:AlternateContent>
  <xr:revisionPtr revIDLastSave="0" documentId="13_ncr:1_{7008E84B-50F0-46B4-BC00-47D93BB395B1}" xr6:coauthVersionLast="47" xr6:coauthVersionMax="47" xr10:uidLastSave="{00000000-0000-0000-0000-000000000000}"/>
  <bookViews>
    <workbookView xWindow="-108" yWindow="-108" windowWidth="23256" windowHeight="12456" xr2:uid="{24C745C2-F70E-45DC-BBB6-FAC39BF6E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97" i="1" l="1"/>
  <c r="R594" i="1"/>
  <c r="R593" i="1"/>
  <c r="R592" i="1"/>
  <c r="O594" i="1"/>
  <c r="O593" i="1"/>
  <c r="O592" i="1"/>
  <c r="R563" i="1"/>
  <c r="R562" i="1"/>
  <c r="R561" i="1"/>
  <c r="N562" i="1"/>
  <c r="N563" i="1"/>
  <c r="N561" i="1"/>
  <c r="R529" i="1"/>
  <c r="R528" i="1"/>
  <c r="R527" i="1"/>
  <c r="S492" i="1"/>
  <c r="S491" i="1"/>
  <c r="S490" i="1"/>
  <c r="N531" i="1"/>
  <c r="N530" i="1"/>
  <c r="N529" i="1"/>
  <c r="O492" i="1"/>
  <c r="O491" i="1"/>
  <c r="O490" i="1"/>
  <c r="R460" i="1"/>
  <c r="R459" i="1"/>
  <c r="R458" i="1"/>
  <c r="R457" i="1"/>
  <c r="N459" i="1"/>
  <c r="N458" i="1"/>
  <c r="N457" i="1"/>
  <c r="N428" i="1"/>
  <c r="N427" i="1"/>
  <c r="N396" i="1"/>
  <c r="N370" i="1"/>
  <c r="N369" i="1"/>
  <c r="M339" i="1"/>
  <c r="M338" i="1"/>
  <c r="M316" i="1"/>
  <c r="M315" i="1"/>
  <c r="L299" i="1"/>
  <c r="L298" i="1"/>
  <c r="L297" i="1"/>
  <c r="L275" i="1"/>
  <c r="L274" i="1"/>
  <c r="L273" i="1"/>
  <c r="L255" i="1"/>
  <c r="L254" i="1"/>
  <c r="L253" i="1"/>
  <c r="L230" i="1"/>
  <c r="L195" i="1"/>
  <c r="L194" i="1"/>
  <c r="L193" i="1"/>
  <c r="L192" i="1"/>
  <c r="L191" i="1"/>
  <c r="L171" i="1"/>
  <c r="L170" i="1"/>
  <c r="N169" i="1"/>
  <c r="N168" i="1"/>
  <c r="N167" i="1"/>
  <c r="S140" i="1"/>
  <c r="S139" i="1"/>
  <c r="S138" i="1"/>
  <c r="N118" i="1"/>
  <c r="N117" i="1"/>
  <c r="N116" i="1"/>
  <c r="R85" i="1"/>
  <c r="R84" i="1"/>
  <c r="N70" i="1"/>
  <c r="N69" i="1"/>
  <c r="P53" i="1"/>
  <c r="P52" i="1"/>
  <c r="P51" i="1"/>
  <c r="P29" i="1"/>
  <c r="P28" i="1"/>
  <c r="P27" i="1"/>
  <c r="M10" i="1"/>
  <c r="M9" i="1"/>
  <c r="M8" i="1"/>
</calcChain>
</file>

<file path=xl/sharedStrings.xml><?xml version="1.0" encoding="utf-8"?>
<sst xmlns="http://schemas.openxmlformats.org/spreadsheetml/2006/main" count="119" uniqueCount="49">
  <si>
    <t xml:space="preserve">Mean   </t>
  </si>
  <si>
    <t>Median</t>
  </si>
  <si>
    <t>Mode</t>
  </si>
  <si>
    <t xml:space="preserve">Mode   </t>
  </si>
  <si>
    <t>Mean</t>
  </si>
  <si>
    <t>Range</t>
  </si>
  <si>
    <t>mean</t>
  </si>
  <si>
    <t>SD</t>
  </si>
  <si>
    <t>Varience</t>
  </si>
  <si>
    <t>Max</t>
  </si>
  <si>
    <t>Min</t>
  </si>
  <si>
    <t>Bin</t>
  </si>
  <si>
    <t>More</t>
  </si>
  <si>
    <t>Frequency</t>
  </si>
  <si>
    <t>Cumulative %</t>
  </si>
  <si>
    <t>highest frequency detect type</t>
  </si>
  <si>
    <t>A</t>
  </si>
  <si>
    <t>B</t>
  </si>
  <si>
    <t>C</t>
  </si>
  <si>
    <t>D</t>
  </si>
  <si>
    <t>E</t>
  </si>
  <si>
    <t>F</t>
  </si>
  <si>
    <t>G</t>
  </si>
  <si>
    <t>max</t>
  </si>
  <si>
    <t>min</t>
  </si>
  <si>
    <t>bin</t>
  </si>
  <si>
    <t xml:space="preserve">Region 1 </t>
  </si>
  <si>
    <t>Region 2</t>
  </si>
  <si>
    <t>Region 3</t>
  </si>
  <si>
    <t>range</t>
  </si>
  <si>
    <t>Skewness</t>
  </si>
  <si>
    <t>Type</t>
  </si>
  <si>
    <t>Kurtosis</t>
  </si>
  <si>
    <t>Skeness</t>
  </si>
  <si>
    <t>Q1</t>
  </si>
  <si>
    <t>Q2</t>
  </si>
  <si>
    <t>Q3</t>
  </si>
  <si>
    <t>10TH PERCENTILE</t>
  </si>
  <si>
    <t>25TH PERCENTILE</t>
  </si>
  <si>
    <t>75TH PERCENTILE</t>
  </si>
  <si>
    <t>90TH PERCENTILE</t>
  </si>
  <si>
    <t>15TH PERCENTILE</t>
  </si>
  <si>
    <t>50TH PERCENTILE</t>
  </si>
  <si>
    <t>85TH PERCENTILE</t>
  </si>
  <si>
    <t>20TH PERCENTILE</t>
  </si>
  <si>
    <t>40TH PERCENTILE</t>
  </si>
  <si>
    <t>80TH PERCENTILE</t>
  </si>
  <si>
    <t>30TH PERCENTILE</t>
  </si>
  <si>
    <t>70TH 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</si>
</sst>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s>
  <borders count="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1" xfId="0" applyBorder="1"/>
    <xf numFmtId="0" fontId="2" fillId="0" borderId="2" xfId="0" applyFont="1" applyBorder="1" applyAlignment="1">
      <alignment horizontal="center"/>
    </xf>
    <xf numFmtId="0" fontId="2" fillId="7" borderId="2" xfId="0" applyFont="1" applyFill="1" applyBorder="1" applyAlignment="1">
      <alignment horizontal="center"/>
    </xf>
    <xf numFmtId="0" fontId="0" fillId="7" borderId="0" xfId="0" applyFill="1"/>
    <xf numFmtId="0" fontId="0" fillId="7" borderId="1" xfId="0" applyFill="1" applyBorder="1"/>
    <xf numFmtId="10" fontId="0" fillId="7" borderId="0" xfId="0" applyNumberFormat="1" applyFill="1"/>
    <xf numFmtId="10" fontId="0" fillId="7" borderId="1" xfId="0" applyNumberFormat="1" applyFill="1" applyBorder="1"/>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Sheet1!$K$285</c:f>
              <c:strCache>
                <c:ptCount val="1"/>
                <c:pt idx="0">
                  <c:v>Region 1 </c:v>
                </c:pt>
              </c:strCache>
            </c:strRef>
          </c:tx>
          <c:spPr>
            <a:solidFill>
              <a:schemeClr val="accent1"/>
            </a:solidFill>
            <a:ln>
              <a:noFill/>
            </a:ln>
            <a:effectLst/>
          </c:spPr>
          <c:invertIfNegative val="0"/>
          <c:val>
            <c:numRef>
              <c:f>Sheet1!$K$286:$K$295</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0717-45F1-A93B-A873F9FB8B48}"/>
            </c:ext>
          </c:extLst>
        </c:ser>
        <c:ser>
          <c:idx val="1"/>
          <c:order val="1"/>
          <c:tx>
            <c:strRef>
              <c:f>Sheet1!$L$285</c:f>
              <c:strCache>
                <c:ptCount val="1"/>
                <c:pt idx="0">
                  <c:v>Region 2</c:v>
                </c:pt>
              </c:strCache>
            </c:strRef>
          </c:tx>
          <c:spPr>
            <a:solidFill>
              <a:schemeClr val="accent2"/>
            </a:solidFill>
            <a:ln>
              <a:noFill/>
            </a:ln>
            <a:effectLst/>
          </c:spPr>
          <c:invertIfNegative val="0"/>
          <c:val>
            <c:numRef>
              <c:f>Sheet1!$L$286:$L$295</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0717-45F1-A93B-A873F9FB8B48}"/>
            </c:ext>
          </c:extLst>
        </c:ser>
        <c:ser>
          <c:idx val="2"/>
          <c:order val="2"/>
          <c:tx>
            <c:strRef>
              <c:f>Sheet1!$M$285</c:f>
              <c:strCache>
                <c:ptCount val="1"/>
                <c:pt idx="0">
                  <c:v>Region 3</c:v>
                </c:pt>
              </c:strCache>
            </c:strRef>
          </c:tx>
          <c:spPr>
            <a:solidFill>
              <a:schemeClr val="accent3"/>
            </a:solidFill>
            <a:ln>
              <a:noFill/>
            </a:ln>
            <a:effectLst/>
          </c:spPr>
          <c:invertIfNegative val="0"/>
          <c:val>
            <c:numRef>
              <c:f>Sheet1!$M$286:$M$295</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0717-45F1-A93B-A873F9FB8B48}"/>
            </c:ext>
          </c:extLst>
        </c:ser>
        <c:dLbls>
          <c:showLegendKey val="0"/>
          <c:showVal val="0"/>
          <c:showCatName val="0"/>
          <c:showSerName val="0"/>
          <c:showPercent val="0"/>
          <c:showBubbleSize val="0"/>
        </c:dLbls>
        <c:gapWidth val="219"/>
        <c:overlap val="-27"/>
        <c:axId val="555256479"/>
        <c:axId val="555256959"/>
      </c:barChart>
      <c:catAx>
        <c:axId val="555256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6959"/>
        <c:crosses val="autoZero"/>
        <c:auto val="1"/>
        <c:lblAlgn val="ctr"/>
        <c:lblOffset val="100"/>
        <c:noMultiLvlLbl val="0"/>
      </c:catAx>
      <c:valAx>
        <c:axId val="55525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56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7692038495188118E-2"/>
          <c:y val="0.17125341018120482"/>
          <c:w val="0.90286351706036749"/>
          <c:h val="0.57270250244986731"/>
        </c:manualLayout>
      </c:layout>
      <c:barChart>
        <c:barDir val="col"/>
        <c:grouping val="stacked"/>
        <c:varyColors val="0"/>
        <c:ser>
          <c:idx val="0"/>
          <c:order val="0"/>
          <c:spPr>
            <a:solidFill>
              <a:schemeClr val="accent1"/>
            </a:solidFill>
            <a:ln>
              <a:noFill/>
            </a:ln>
            <a:effectLst/>
          </c:spPr>
          <c:invertIfNegative val="0"/>
          <c:val>
            <c:numRef>
              <c:f>Sheet1!$K$218:$T$218</c:f>
              <c:numCache>
                <c:formatCode>General</c:formatCode>
                <c:ptCount val="10"/>
                <c:pt idx="0">
                  <c:v>4</c:v>
                </c:pt>
                <c:pt idx="1">
                  <c:v>5</c:v>
                </c:pt>
                <c:pt idx="2">
                  <c:v>4</c:v>
                </c:pt>
                <c:pt idx="3">
                  <c:v>3</c:v>
                </c:pt>
                <c:pt idx="4">
                  <c:v>3</c:v>
                </c:pt>
                <c:pt idx="5">
                  <c:v>5</c:v>
                </c:pt>
                <c:pt idx="6">
                  <c:v>3</c:v>
                </c:pt>
                <c:pt idx="7">
                  <c:v>3</c:v>
                </c:pt>
                <c:pt idx="8">
                  <c:v>5</c:v>
                </c:pt>
                <c:pt idx="9">
                  <c:v>3</c:v>
                </c:pt>
              </c:numCache>
            </c:numRef>
          </c:val>
          <c:extLst>
            <c:ext xmlns:c16="http://schemas.microsoft.com/office/drawing/2014/chart" uri="{C3380CC4-5D6E-409C-BE32-E72D297353CC}">
              <c16:uniqueId val="{00000000-D7CF-4C98-BCF7-CD60F4F0F2D2}"/>
            </c:ext>
          </c:extLst>
        </c:ser>
        <c:ser>
          <c:idx val="1"/>
          <c:order val="1"/>
          <c:spPr>
            <a:solidFill>
              <a:schemeClr val="accent2"/>
            </a:solidFill>
            <a:ln>
              <a:noFill/>
            </a:ln>
            <a:effectLst/>
          </c:spPr>
          <c:invertIfNegative val="0"/>
          <c:val>
            <c:numRef>
              <c:f>Sheet1!$K$219:$T$219</c:f>
              <c:numCache>
                <c:formatCode>General</c:formatCode>
                <c:ptCount val="10"/>
                <c:pt idx="0">
                  <c:v>5</c:v>
                </c:pt>
                <c:pt idx="1">
                  <c:v>4</c:v>
                </c:pt>
                <c:pt idx="2">
                  <c:v>3</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1-D7CF-4C98-BCF7-CD60F4F0F2D2}"/>
            </c:ext>
          </c:extLst>
        </c:ser>
        <c:ser>
          <c:idx val="2"/>
          <c:order val="2"/>
          <c:spPr>
            <a:solidFill>
              <a:schemeClr val="accent3"/>
            </a:solidFill>
            <a:ln>
              <a:noFill/>
            </a:ln>
            <a:effectLst/>
          </c:spPr>
          <c:invertIfNegative val="0"/>
          <c:val>
            <c:numRef>
              <c:f>Sheet1!$K$220:$T$220</c:f>
              <c:numCache>
                <c:formatCode>General</c:formatCode>
                <c:ptCount val="10"/>
                <c:pt idx="0">
                  <c:v>3</c:v>
                </c:pt>
                <c:pt idx="1">
                  <c:v>2</c:v>
                </c:pt>
                <c:pt idx="2">
                  <c:v>2</c:v>
                </c:pt>
                <c:pt idx="3">
                  <c:v>5</c:v>
                </c:pt>
                <c:pt idx="4">
                  <c:v>5</c:v>
                </c:pt>
                <c:pt idx="5">
                  <c:v>3</c:v>
                </c:pt>
                <c:pt idx="6">
                  <c:v>5</c:v>
                </c:pt>
                <c:pt idx="7">
                  <c:v>5</c:v>
                </c:pt>
                <c:pt idx="8">
                  <c:v>3</c:v>
                </c:pt>
                <c:pt idx="9">
                  <c:v>5</c:v>
                </c:pt>
              </c:numCache>
            </c:numRef>
          </c:val>
          <c:extLst>
            <c:ext xmlns:c16="http://schemas.microsoft.com/office/drawing/2014/chart" uri="{C3380CC4-5D6E-409C-BE32-E72D297353CC}">
              <c16:uniqueId val="{00000002-D7CF-4C98-BCF7-CD60F4F0F2D2}"/>
            </c:ext>
          </c:extLst>
        </c:ser>
        <c:ser>
          <c:idx val="3"/>
          <c:order val="3"/>
          <c:spPr>
            <a:solidFill>
              <a:schemeClr val="accent4"/>
            </a:solidFill>
            <a:ln>
              <a:noFill/>
            </a:ln>
            <a:effectLst/>
          </c:spPr>
          <c:invertIfNegative val="0"/>
          <c:val>
            <c:numRef>
              <c:f>Sheet1!$K$221:$T$221</c:f>
              <c:numCache>
                <c:formatCode>General</c:formatCode>
                <c:ptCount val="10"/>
                <c:pt idx="0">
                  <c:v>4</c:v>
                </c:pt>
                <c:pt idx="1">
                  <c:v>3</c:v>
                </c:pt>
                <c:pt idx="2">
                  <c:v>4</c:v>
                </c:pt>
                <c:pt idx="3">
                  <c:v>2</c:v>
                </c:pt>
                <c:pt idx="4">
                  <c:v>4</c:v>
                </c:pt>
                <c:pt idx="5">
                  <c:v>4</c:v>
                </c:pt>
                <c:pt idx="6">
                  <c:v>2</c:v>
                </c:pt>
                <c:pt idx="7">
                  <c:v>4</c:v>
                </c:pt>
                <c:pt idx="8">
                  <c:v>4</c:v>
                </c:pt>
                <c:pt idx="9">
                  <c:v>2</c:v>
                </c:pt>
              </c:numCache>
            </c:numRef>
          </c:val>
          <c:extLst>
            <c:ext xmlns:c16="http://schemas.microsoft.com/office/drawing/2014/chart" uri="{C3380CC4-5D6E-409C-BE32-E72D297353CC}">
              <c16:uniqueId val="{00000003-D7CF-4C98-BCF7-CD60F4F0F2D2}"/>
            </c:ext>
          </c:extLst>
        </c:ser>
        <c:ser>
          <c:idx val="4"/>
          <c:order val="4"/>
          <c:spPr>
            <a:solidFill>
              <a:schemeClr val="accent5"/>
            </a:solidFill>
            <a:ln>
              <a:noFill/>
            </a:ln>
            <a:effectLst/>
          </c:spPr>
          <c:invertIfNegative val="0"/>
          <c:val>
            <c:numRef>
              <c:f>Sheet1!$K$222:$T$222</c:f>
              <c:numCache>
                <c:formatCode>General</c:formatCode>
                <c:ptCount val="10"/>
                <c:pt idx="0">
                  <c:v>4</c:v>
                </c:pt>
                <c:pt idx="1">
                  <c:v>4</c:v>
                </c:pt>
                <c:pt idx="2">
                  <c:v>5</c:v>
                </c:pt>
                <c:pt idx="3">
                  <c:v>3</c:v>
                </c:pt>
                <c:pt idx="4">
                  <c:v>2</c:v>
                </c:pt>
                <c:pt idx="5">
                  <c:v>5</c:v>
                </c:pt>
                <c:pt idx="6">
                  <c:v>3</c:v>
                </c:pt>
                <c:pt idx="7">
                  <c:v>2</c:v>
                </c:pt>
                <c:pt idx="8">
                  <c:v>5</c:v>
                </c:pt>
                <c:pt idx="9">
                  <c:v>3</c:v>
                </c:pt>
              </c:numCache>
            </c:numRef>
          </c:val>
          <c:extLst>
            <c:ext xmlns:c16="http://schemas.microsoft.com/office/drawing/2014/chart" uri="{C3380CC4-5D6E-409C-BE32-E72D297353CC}">
              <c16:uniqueId val="{00000004-D7CF-4C98-BCF7-CD60F4F0F2D2}"/>
            </c:ext>
          </c:extLst>
        </c:ser>
        <c:ser>
          <c:idx val="5"/>
          <c:order val="5"/>
          <c:spPr>
            <a:solidFill>
              <a:schemeClr val="accent6"/>
            </a:solidFill>
            <a:ln>
              <a:noFill/>
            </a:ln>
            <a:effectLst/>
          </c:spPr>
          <c:invertIfNegative val="0"/>
          <c:val>
            <c:numRef>
              <c:f>Sheet1!$K$223:$T$223</c:f>
              <c:numCache>
                <c:formatCode>General</c:formatCode>
                <c:ptCount val="10"/>
                <c:pt idx="0">
                  <c:v>3</c:v>
                </c:pt>
                <c:pt idx="1">
                  <c:v>5</c:v>
                </c:pt>
                <c:pt idx="2">
                  <c:v>3</c:v>
                </c:pt>
                <c:pt idx="3">
                  <c:v>4</c:v>
                </c:pt>
                <c:pt idx="4">
                  <c:v>3</c:v>
                </c:pt>
                <c:pt idx="5">
                  <c:v>3</c:v>
                </c:pt>
                <c:pt idx="6">
                  <c:v>4</c:v>
                </c:pt>
                <c:pt idx="7">
                  <c:v>3</c:v>
                </c:pt>
                <c:pt idx="8">
                  <c:v>3</c:v>
                </c:pt>
                <c:pt idx="9">
                  <c:v>4</c:v>
                </c:pt>
              </c:numCache>
            </c:numRef>
          </c:val>
          <c:extLst>
            <c:ext xmlns:c16="http://schemas.microsoft.com/office/drawing/2014/chart" uri="{C3380CC4-5D6E-409C-BE32-E72D297353CC}">
              <c16:uniqueId val="{00000005-D7CF-4C98-BCF7-CD60F4F0F2D2}"/>
            </c:ext>
          </c:extLst>
        </c:ser>
        <c:ser>
          <c:idx val="6"/>
          <c:order val="6"/>
          <c:spPr>
            <a:solidFill>
              <a:schemeClr val="accent1">
                <a:lumMod val="60000"/>
              </a:schemeClr>
            </a:solidFill>
            <a:ln>
              <a:noFill/>
            </a:ln>
            <a:effectLst/>
          </c:spPr>
          <c:invertIfNegative val="0"/>
          <c:val>
            <c:numRef>
              <c:f>Sheet1!$K$224:$T$224</c:f>
              <c:numCache>
                <c:formatCode>General</c:formatCode>
                <c:ptCount val="10"/>
                <c:pt idx="0">
                  <c:v>2</c:v>
                </c:pt>
                <c:pt idx="1">
                  <c:v>3</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6-D7CF-4C98-BCF7-CD60F4F0F2D2}"/>
            </c:ext>
          </c:extLst>
        </c:ser>
        <c:ser>
          <c:idx val="7"/>
          <c:order val="7"/>
          <c:spPr>
            <a:solidFill>
              <a:schemeClr val="accent2">
                <a:lumMod val="60000"/>
              </a:schemeClr>
            </a:solidFill>
            <a:ln>
              <a:noFill/>
            </a:ln>
            <a:effectLst/>
          </c:spPr>
          <c:invertIfNegative val="0"/>
          <c:val>
            <c:numRef>
              <c:f>Sheet1!$K$225:$T$225</c:f>
              <c:numCache>
                <c:formatCode>General</c:formatCode>
                <c:ptCount val="10"/>
                <c:pt idx="0">
                  <c:v>5</c:v>
                </c:pt>
                <c:pt idx="1">
                  <c:v>4</c:v>
                </c:pt>
                <c:pt idx="2">
                  <c:v>5</c:v>
                </c:pt>
                <c:pt idx="3">
                  <c:v>3</c:v>
                </c:pt>
                <c:pt idx="4">
                  <c:v>5</c:v>
                </c:pt>
                <c:pt idx="5">
                  <c:v>5</c:v>
                </c:pt>
                <c:pt idx="6">
                  <c:v>3</c:v>
                </c:pt>
                <c:pt idx="7">
                  <c:v>5</c:v>
                </c:pt>
                <c:pt idx="8">
                  <c:v>5</c:v>
                </c:pt>
                <c:pt idx="9">
                  <c:v>3</c:v>
                </c:pt>
              </c:numCache>
            </c:numRef>
          </c:val>
          <c:extLst>
            <c:ext xmlns:c16="http://schemas.microsoft.com/office/drawing/2014/chart" uri="{C3380CC4-5D6E-409C-BE32-E72D297353CC}">
              <c16:uniqueId val="{00000007-D7CF-4C98-BCF7-CD60F4F0F2D2}"/>
            </c:ext>
          </c:extLst>
        </c:ser>
        <c:ser>
          <c:idx val="8"/>
          <c:order val="8"/>
          <c:spPr>
            <a:solidFill>
              <a:schemeClr val="accent3">
                <a:lumMod val="60000"/>
              </a:schemeClr>
            </a:solidFill>
            <a:ln>
              <a:noFill/>
            </a:ln>
            <a:effectLst/>
          </c:spPr>
          <c:invertIfNegative val="0"/>
          <c:val>
            <c:numRef>
              <c:f>Sheet1!$K$226:$T$226</c:f>
              <c:numCache>
                <c:formatCode>General</c:formatCode>
                <c:ptCount val="10"/>
                <c:pt idx="0">
                  <c:v>4</c:v>
                </c:pt>
                <c:pt idx="1">
                  <c:v>5</c:v>
                </c:pt>
                <c:pt idx="2">
                  <c:v>4</c:v>
                </c:pt>
                <c:pt idx="3">
                  <c:v>5</c:v>
                </c:pt>
                <c:pt idx="4">
                  <c:v>3</c:v>
                </c:pt>
                <c:pt idx="5">
                  <c:v>4</c:v>
                </c:pt>
                <c:pt idx="6">
                  <c:v>5</c:v>
                </c:pt>
                <c:pt idx="7">
                  <c:v>3</c:v>
                </c:pt>
                <c:pt idx="8">
                  <c:v>4</c:v>
                </c:pt>
                <c:pt idx="9">
                  <c:v>5</c:v>
                </c:pt>
              </c:numCache>
            </c:numRef>
          </c:val>
          <c:extLst>
            <c:ext xmlns:c16="http://schemas.microsoft.com/office/drawing/2014/chart" uri="{C3380CC4-5D6E-409C-BE32-E72D297353CC}">
              <c16:uniqueId val="{00000008-D7CF-4C98-BCF7-CD60F4F0F2D2}"/>
            </c:ext>
          </c:extLst>
        </c:ser>
        <c:ser>
          <c:idx val="9"/>
          <c:order val="9"/>
          <c:spPr>
            <a:solidFill>
              <a:schemeClr val="accent4">
                <a:lumMod val="60000"/>
              </a:schemeClr>
            </a:solidFill>
            <a:ln>
              <a:noFill/>
            </a:ln>
            <a:effectLst/>
          </c:spPr>
          <c:invertIfNegative val="0"/>
          <c:val>
            <c:numRef>
              <c:f>Sheet1!$K$227:$T$227</c:f>
              <c:numCache>
                <c:formatCode>General</c:formatCode>
                <c:ptCount val="10"/>
                <c:pt idx="0">
                  <c:v>3</c:v>
                </c:pt>
                <c:pt idx="1">
                  <c:v>3</c:v>
                </c:pt>
                <c:pt idx="2">
                  <c:v>3</c:v>
                </c:pt>
                <c:pt idx="3">
                  <c:v>4</c:v>
                </c:pt>
                <c:pt idx="4">
                  <c:v>4</c:v>
                </c:pt>
                <c:pt idx="5">
                  <c:v>3</c:v>
                </c:pt>
                <c:pt idx="6">
                  <c:v>4</c:v>
                </c:pt>
                <c:pt idx="7">
                  <c:v>4</c:v>
                </c:pt>
                <c:pt idx="8">
                  <c:v>3</c:v>
                </c:pt>
                <c:pt idx="9">
                  <c:v>4</c:v>
                </c:pt>
              </c:numCache>
            </c:numRef>
          </c:val>
          <c:extLst>
            <c:ext xmlns:c16="http://schemas.microsoft.com/office/drawing/2014/chart" uri="{C3380CC4-5D6E-409C-BE32-E72D297353CC}">
              <c16:uniqueId val="{00000009-D7CF-4C98-BCF7-CD60F4F0F2D2}"/>
            </c:ext>
          </c:extLst>
        </c:ser>
        <c:dLbls>
          <c:showLegendKey val="0"/>
          <c:showVal val="0"/>
          <c:showCatName val="0"/>
          <c:showSerName val="0"/>
          <c:showPercent val="0"/>
          <c:showBubbleSize val="0"/>
        </c:dLbls>
        <c:gapWidth val="150"/>
        <c:overlap val="100"/>
        <c:axId val="1542698303"/>
        <c:axId val="1542698783"/>
      </c:barChart>
      <c:catAx>
        <c:axId val="15426983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98783"/>
        <c:crosses val="autoZero"/>
        <c:auto val="1"/>
        <c:lblAlgn val="ctr"/>
        <c:lblOffset val="100"/>
        <c:noMultiLvlLbl val="0"/>
      </c:catAx>
      <c:valAx>
        <c:axId val="154269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698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22997349548398813"/>
          <c:y val="0.28464220578334198"/>
          <c:w val="0.62617542189193909"/>
          <c:h val="0.40244498751459473"/>
        </c:manualLayout>
      </c:layout>
      <c:barChart>
        <c:barDir val="col"/>
        <c:grouping val="clustered"/>
        <c:varyColors val="0"/>
        <c:ser>
          <c:idx val="0"/>
          <c:order val="0"/>
          <c:tx>
            <c:v>Frequency</c:v>
          </c:tx>
          <c:invertIfNegative val="0"/>
          <c:cat>
            <c:strRef>
              <c:f>Sheet1!$M$231:$M$237</c:f>
              <c:strCache>
                <c:ptCount val="7"/>
                <c:pt idx="0">
                  <c:v>0</c:v>
                </c:pt>
                <c:pt idx="1">
                  <c:v>10</c:v>
                </c:pt>
                <c:pt idx="2">
                  <c:v>20</c:v>
                </c:pt>
                <c:pt idx="3">
                  <c:v>30</c:v>
                </c:pt>
                <c:pt idx="4">
                  <c:v>40</c:v>
                </c:pt>
                <c:pt idx="5">
                  <c:v>50</c:v>
                </c:pt>
                <c:pt idx="6">
                  <c:v>More</c:v>
                </c:pt>
              </c:strCache>
            </c:strRef>
          </c:cat>
          <c:val>
            <c:numRef>
              <c:f>Sheet1!$N$231:$N$237</c:f>
              <c:numCache>
                <c:formatCode>General</c:formatCode>
                <c:ptCount val="7"/>
                <c:pt idx="0">
                  <c:v>0</c:v>
                </c:pt>
                <c:pt idx="1">
                  <c:v>100</c:v>
                </c:pt>
                <c:pt idx="2">
                  <c:v>0</c:v>
                </c:pt>
                <c:pt idx="3">
                  <c:v>0</c:v>
                </c:pt>
                <c:pt idx="4">
                  <c:v>0</c:v>
                </c:pt>
                <c:pt idx="5">
                  <c:v>0</c:v>
                </c:pt>
                <c:pt idx="6">
                  <c:v>0</c:v>
                </c:pt>
              </c:numCache>
            </c:numRef>
          </c:val>
          <c:extLst>
            <c:ext xmlns:c16="http://schemas.microsoft.com/office/drawing/2014/chart" uri="{C3380CC4-5D6E-409C-BE32-E72D297353CC}">
              <c16:uniqueId val="{00000001-A156-4949-BA00-C44ABCA8F1B2}"/>
            </c:ext>
          </c:extLst>
        </c:ser>
        <c:dLbls>
          <c:showLegendKey val="0"/>
          <c:showVal val="0"/>
          <c:showCatName val="0"/>
          <c:showSerName val="0"/>
          <c:showPercent val="0"/>
          <c:showBubbleSize val="0"/>
        </c:dLbls>
        <c:gapWidth val="150"/>
        <c:axId val="1188967007"/>
        <c:axId val="1188970367"/>
      </c:barChart>
      <c:catAx>
        <c:axId val="1188967007"/>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188970367"/>
        <c:crosses val="autoZero"/>
        <c:auto val="1"/>
        <c:lblAlgn val="ctr"/>
        <c:lblOffset val="100"/>
        <c:noMultiLvlLbl val="0"/>
      </c:catAx>
      <c:valAx>
        <c:axId val="1188970367"/>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896700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15186935593273793"/>
          <c:y val="0.28464235739917793"/>
          <c:w val="0.64017547334486691"/>
          <c:h val="0.40244466922447164"/>
        </c:manualLayout>
      </c:layout>
      <c:barChart>
        <c:barDir val="col"/>
        <c:grouping val="clustered"/>
        <c:varyColors val="0"/>
        <c:ser>
          <c:idx val="0"/>
          <c:order val="0"/>
          <c:tx>
            <c:v>Frequency</c:v>
          </c:tx>
          <c:invertIfNegative val="0"/>
          <c:cat>
            <c:strRef>
              <c:f>Sheet1!$O$204:$O$210</c:f>
              <c:strCache>
                <c:ptCount val="7"/>
                <c:pt idx="0">
                  <c:v>0</c:v>
                </c:pt>
                <c:pt idx="1">
                  <c:v>10</c:v>
                </c:pt>
                <c:pt idx="2">
                  <c:v>20</c:v>
                </c:pt>
                <c:pt idx="3">
                  <c:v>30</c:v>
                </c:pt>
                <c:pt idx="4">
                  <c:v>40</c:v>
                </c:pt>
                <c:pt idx="5">
                  <c:v>50</c:v>
                </c:pt>
                <c:pt idx="6">
                  <c:v>More</c:v>
                </c:pt>
              </c:strCache>
            </c:strRef>
          </c:cat>
          <c:val>
            <c:numRef>
              <c:f>Sheet1!$P$204:$P$210</c:f>
              <c:numCache>
                <c:formatCode>General</c:formatCode>
                <c:ptCount val="7"/>
                <c:pt idx="0">
                  <c:v>0</c:v>
                </c:pt>
                <c:pt idx="1">
                  <c:v>1</c:v>
                </c:pt>
                <c:pt idx="2">
                  <c:v>1</c:v>
                </c:pt>
                <c:pt idx="3">
                  <c:v>3</c:v>
                </c:pt>
                <c:pt idx="4">
                  <c:v>1</c:v>
                </c:pt>
                <c:pt idx="5">
                  <c:v>1</c:v>
                </c:pt>
                <c:pt idx="6">
                  <c:v>0</c:v>
                </c:pt>
              </c:numCache>
            </c:numRef>
          </c:val>
          <c:extLst>
            <c:ext xmlns:c16="http://schemas.microsoft.com/office/drawing/2014/chart" uri="{C3380CC4-5D6E-409C-BE32-E72D297353CC}">
              <c16:uniqueId val="{00000001-EC5F-4E66-8E28-FC720CDF9E04}"/>
            </c:ext>
          </c:extLst>
        </c:ser>
        <c:dLbls>
          <c:showLegendKey val="0"/>
          <c:showVal val="0"/>
          <c:showCatName val="0"/>
          <c:showSerName val="0"/>
          <c:showPercent val="0"/>
          <c:showBubbleSize val="0"/>
        </c:dLbls>
        <c:gapWidth val="150"/>
        <c:axId val="455602479"/>
        <c:axId val="455601039"/>
      </c:barChart>
      <c:catAx>
        <c:axId val="455602479"/>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455601039"/>
        <c:crosses val="autoZero"/>
        <c:auto val="1"/>
        <c:lblAlgn val="ctr"/>
        <c:lblOffset val="100"/>
        <c:noMultiLvlLbl val="0"/>
      </c:catAx>
      <c:valAx>
        <c:axId val="455601039"/>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45560247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A</c:v>
          </c:tx>
          <c:spPr>
            <a:solidFill>
              <a:schemeClr val="accent1"/>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Sheet1!$K$203:$L$203</c15:sqref>
                  </c15:fullRef>
                </c:ext>
              </c:extLst>
              <c:f>Sheet1!$K$203</c:f>
              <c:numCache>
                <c:formatCode>General</c:formatCode>
                <c:ptCount val="1"/>
                <c:pt idx="0">
                  <c:v>30</c:v>
                </c:pt>
              </c:numCache>
            </c:numRef>
          </c:val>
          <c:extLst>
            <c:ext xmlns:c16="http://schemas.microsoft.com/office/drawing/2014/chart" uri="{C3380CC4-5D6E-409C-BE32-E72D297353CC}">
              <c16:uniqueId val="{00000000-A098-4091-A212-BA31A960EBA9}"/>
            </c:ext>
          </c:extLst>
        </c:ser>
        <c:ser>
          <c:idx val="1"/>
          <c:order val="1"/>
          <c:tx>
            <c:v>B</c:v>
          </c:tx>
          <c:spPr>
            <a:solidFill>
              <a:schemeClr val="accent2"/>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Sheet1!$K$204:$L$204</c15:sqref>
                  </c15:fullRef>
                </c:ext>
              </c:extLst>
              <c:f>Sheet1!$K$204</c:f>
              <c:numCache>
                <c:formatCode>General</c:formatCode>
                <c:ptCount val="1"/>
                <c:pt idx="0">
                  <c:v>40</c:v>
                </c:pt>
              </c:numCache>
            </c:numRef>
          </c:val>
          <c:extLst>
            <c:ext xmlns:c16="http://schemas.microsoft.com/office/drawing/2014/chart" uri="{C3380CC4-5D6E-409C-BE32-E72D297353CC}">
              <c16:uniqueId val="{00000001-A098-4091-A212-BA31A960EBA9}"/>
            </c:ext>
          </c:extLst>
        </c:ser>
        <c:ser>
          <c:idx val="2"/>
          <c:order val="2"/>
          <c:tx>
            <c:v>C</c:v>
          </c:tx>
          <c:spPr>
            <a:solidFill>
              <a:schemeClr val="accent3"/>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Sheet1!$K$205:$L$205</c15:sqref>
                  </c15:fullRef>
                </c:ext>
              </c:extLst>
              <c:f>Sheet1!$K$205</c:f>
              <c:numCache>
                <c:formatCode>General</c:formatCode>
                <c:ptCount val="1"/>
                <c:pt idx="0">
                  <c:v>20</c:v>
                </c:pt>
              </c:numCache>
            </c:numRef>
          </c:val>
          <c:extLst>
            <c:ext xmlns:c16="http://schemas.microsoft.com/office/drawing/2014/chart" uri="{C3380CC4-5D6E-409C-BE32-E72D297353CC}">
              <c16:uniqueId val="{00000002-A098-4091-A212-BA31A960EBA9}"/>
            </c:ext>
          </c:extLst>
        </c:ser>
        <c:ser>
          <c:idx val="3"/>
          <c:order val="3"/>
          <c:tx>
            <c:v>D</c:v>
          </c:tx>
          <c:spPr>
            <a:solidFill>
              <a:schemeClr val="accent4"/>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Sheet1!$K$206:$L$206</c15:sqref>
                  </c15:fullRef>
                </c:ext>
              </c:extLst>
              <c:f>Sheet1!$K$206</c:f>
              <c:numCache>
                <c:formatCode>General</c:formatCode>
                <c:ptCount val="1"/>
                <c:pt idx="0">
                  <c:v>10</c:v>
                </c:pt>
              </c:numCache>
            </c:numRef>
          </c:val>
          <c:extLst>
            <c:ext xmlns:c16="http://schemas.microsoft.com/office/drawing/2014/chart" uri="{C3380CC4-5D6E-409C-BE32-E72D297353CC}">
              <c16:uniqueId val="{00000003-A098-4091-A212-BA31A960EBA9}"/>
            </c:ext>
          </c:extLst>
        </c:ser>
        <c:ser>
          <c:idx val="4"/>
          <c:order val="4"/>
          <c:tx>
            <c:v>E</c:v>
          </c:tx>
          <c:spPr>
            <a:solidFill>
              <a:schemeClr val="accent5"/>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Sheet1!$K$207:$L$207</c15:sqref>
                  </c15:fullRef>
                </c:ext>
              </c:extLst>
              <c:f>Sheet1!$K$207</c:f>
              <c:numCache>
                <c:formatCode>General</c:formatCode>
                <c:ptCount val="1"/>
                <c:pt idx="0">
                  <c:v>45</c:v>
                </c:pt>
              </c:numCache>
            </c:numRef>
          </c:val>
          <c:extLst>
            <c:ext xmlns:c16="http://schemas.microsoft.com/office/drawing/2014/chart" uri="{C3380CC4-5D6E-409C-BE32-E72D297353CC}">
              <c16:uniqueId val="{00000004-A098-4091-A212-BA31A960EBA9}"/>
            </c:ext>
          </c:extLst>
        </c:ser>
        <c:ser>
          <c:idx val="5"/>
          <c:order val="5"/>
          <c:tx>
            <c:v>F</c:v>
          </c:tx>
          <c:spPr>
            <a:solidFill>
              <a:schemeClr val="accent6"/>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Sheet1!$K$208:$L$208</c15:sqref>
                  </c15:fullRef>
                </c:ext>
              </c:extLst>
              <c:f>Sheet1!$K$208</c:f>
              <c:numCache>
                <c:formatCode>General</c:formatCode>
                <c:ptCount val="1"/>
                <c:pt idx="0">
                  <c:v>25</c:v>
                </c:pt>
              </c:numCache>
            </c:numRef>
          </c:val>
          <c:extLst>
            <c:ext xmlns:c16="http://schemas.microsoft.com/office/drawing/2014/chart" uri="{C3380CC4-5D6E-409C-BE32-E72D297353CC}">
              <c16:uniqueId val="{00000005-A098-4091-A212-BA31A960EBA9}"/>
            </c:ext>
          </c:extLst>
        </c:ser>
        <c:ser>
          <c:idx val="6"/>
          <c:order val="6"/>
          <c:tx>
            <c:v>G</c:v>
          </c:tx>
          <c:spPr>
            <a:solidFill>
              <a:schemeClr val="accent1">
                <a:lumMod val="60000"/>
              </a:schemeClr>
            </a:solidFill>
            <a:ln>
              <a:noFill/>
            </a:ln>
            <a:effectLst/>
          </c:spPr>
          <c:invertIfNegative val="0"/>
          <c:cat>
            <c:strRef>
              <c:extLst>
                <c:ext xmlns:c15="http://schemas.microsoft.com/office/drawing/2012/chart" uri="{02D57815-91ED-43cb-92C2-25804820EDAC}">
                  <c15:fullRef>
                    <c15:sqref>Sheet1!$K$202:$L$202</c15:sqref>
                  </c15:fullRef>
                </c:ext>
              </c:extLst>
              <c:f>Sheet1!$K$202</c:f>
              <c:strCache>
                <c:ptCount val="1"/>
                <c:pt idx="0">
                  <c:v>Frequency</c:v>
                </c:pt>
              </c:strCache>
            </c:strRef>
          </c:cat>
          <c:val>
            <c:numRef>
              <c:extLst>
                <c:ext xmlns:c15="http://schemas.microsoft.com/office/drawing/2012/chart" uri="{02D57815-91ED-43cb-92C2-25804820EDAC}">
                  <c15:fullRef>
                    <c15:sqref>Sheet1!$K$209:$L$209</c15:sqref>
                  </c15:fullRef>
                </c:ext>
              </c:extLst>
              <c:f>Sheet1!$K$209</c:f>
              <c:numCache>
                <c:formatCode>General</c:formatCode>
                <c:ptCount val="1"/>
                <c:pt idx="0">
                  <c:v>30</c:v>
                </c:pt>
              </c:numCache>
            </c:numRef>
          </c:val>
          <c:extLst>
            <c:ext xmlns:c16="http://schemas.microsoft.com/office/drawing/2014/chart" uri="{C3380CC4-5D6E-409C-BE32-E72D297353CC}">
              <c16:uniqueId val="{00000006-A098-4091-A212-BA31A960EBA9}"/>
            </c:ext>
          </c:extLst>
        </c:ser>
        <c:dLbls>
          <c:showLegendKey val="0"/>
          <c:showVal val="0"/>
          <c:showCatName val="0"/>
          <c:showSerName val="0"/>
          <c:showPercent val="0"/>
          <c:showBubbleSize val="0"/>
        </c:dLbls>
        <c:gapWidth val="182"/>
        <c:axId val="559444063"/>
        <c:axId val="559444543"/>
      </c:barChart>
      <c:catAx>
        <c:axId val="55944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4543"/>
        <c:crosses val="autoZero"/>
        <c:auto val="1"/>
        <c:lblAlgn val="ctr"/>
        <c:lblOffset val="100"/>
        <c:noMultiLvlLbl val="0"/>
      </c:catAx>
      <c:valAx>
        <c:axId val="559444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4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22345149255779087"/>
          <c:y val="0.28349171437195858"/>
          <c:w val="0.56907874879127895"/>
          <c:h val="0.40486023688986428"/>
        </c:manualLayout>
      </c:layout>
      <c:barChart>
        <c:barDir val="col"/>
        <c:grouping val="clustered"/>
        <c:varyColors val="0"/>
        <c:ser>
          <c:idx val="0"/>
          <c:order val="0"/>
          <c:tx>
            <c:v>Frequency</c:v>
          </c:tx>
          <c:invertIfNegative val="0"/>
          <c:cat>
            <c:strRef>
              <c:f>Sheet1!$R$242:$R$246</c:f>
              <c:strCache>
                <c:ptCount val="5"/>
                <c:pt idx="0">
                  <c:v>20</c:v>
                </c:pt>
                <c:pt idx="1">
                  <c:v>30</c:v>
                </c:pt>
                <c:pt idx="2">
                  <c:v>40</c:v>
                </c:pt>
                <c:pt idx="3">
                  <c:v>50</c:v>
                </c:pt>
                <c:pt idx="4">
                  <c:v>More</c:v>
                </c:pt>
              </c:strCache>
            </c:strRef>
          </c:cat>
          <c:val>
            <c:numRef>
              <c:f>Sheet1!$S$242:$S$246</c:f>
              <c:numCache>
                <c:formatCode>General</c:formatCode>
                <c:ptCount val="5"/>
                <c:pt idx="0">
                  <c:v>0</c:v>
                </c:pt>
                <c:pt idx="1">
                  <c:v>10</c:v>
                </c:pt>
                <c:pt idx="2">
                  <c:v>28</c:v>
                </c:pt>
                <c:pt idx="3">
                  <c:v>12</c:v>
                </c:pt>
                <c:pt idx="4">
                  <c:v>0</c:v>
                </c:pt>
              </c:numCache>
            </c:numRef>
          </c:val>
          <c:extLst>
            <c:ext xmlns:c16="http://schemas.microsoft.com/office/drawing/2014/chart" uri="{C3380CC4-5D6E-409C-BE32-E72D297353CC}">
              <c16:uniqueId val="{00000001-8A5A-4D14-A7C4-8DCB21F47D60}"/>
            </c:ext>
          </c:extLst>
        </c:ser>
        <c:dLbls>
          <c:showLegendKey val="0"/>
          <c:showVal val="0"/>
          <c:showCatName val="0"/>
          <c:showSerName val="0"/>
          <c:showPercent val="0"/>
          <c:showBubbleSize val="0"/>
        </c:dLbls>
        <c:gapWidth val="150"/>
        <c:axId val="1542693983"/>
        <c:axId val="1542699743"/>
      </c:barChart>
      <c:catAx>
        <c:axId val="1542693983"/>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42699743"/>
        <c:crosses val="autoZero"/>
        <c:auto val="1"/>
        <c:lblAlgn val="ctr"/>
        <c:lblOffset val="100"/>
        <c:noMultiLvlLbl val="0"/>
      </c:catAx>
      <c:valAx>
        <c:axId val="1542699743"/>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4269398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Sheet1!$K$242:$K$251</c:f>
              <c:numCache>
                <c:formatCode>General</c:formatCode>
                <c:ptCount val="10"/>
                <c:pt idx="0">
                  <c:v>35</c:v>
                </c:pt>
                <c:pt idx="1">
                  <c:v>28</c:v>
                </c:pt>
                <c:pt idx="2">
                  <c:v>32</c:v>
                </c:pt>
                <c:pt idx="3">
                  <c:v>45</c:v>
                </c:pt>
                <c:pt idx="4">
                  <c:v>38</c:v>
                </c:pt>
                <c:pt idx="5">
                  <c:v>29</c:v>
                </c:pt>
                <c:pt idx="6">
                  <c:v>42</c:v>
                </c:pt>
                <c:pt idx="7">
                  <c:v>30</c:v>
                </c:pt>
                <c:pt idx="8">
                  <c:v>36</c:v>
                </c:pt>
                <c:pt idx="9">
                  <c:v>41</c:v>
                </c:pt>
              </c:numCache>
            </c:numRef>
          </c:val>
          <c:extLst>
            <c:ext xmlns:c16="http://schemas.microsoft.com/office/drawing/2014/chart" uri="{C3380CC4-5D6E-409C-BE32-E72D297353CC}">
              <c16:uniqueId val="{00000000-8E38-4DF1-8CD4-DCA3924956E9}"/>
            </c:ext>
          </c:extLst>
        </c:ser>
        <c:ser>
          <c:idx val="1"/>
          <c:order val="1"/>
          <c:spPr>
            <a:solidFill>
              <a:schemeClr val="accent2"/>
            </a:solidFill>
            <a:ln>
              <a:noFill/>
            </a:ln>
            <a:effectLst/>
          </c:spPr>
          <c:invertIfNegative val="0"/>
          <c:val>
            <c:numRef>
              <c:f>Sheet1!$L$242:$L$251</c:f>
              <c:numCache>
                <c:formatCode>General</c:formatCode>
                <c:ptCount val="10"/>
                <c:pt idx="0">
                  <c:v>47</c:v>
                </c:pt>
                <c:pt idx="1">
                  <c:v>31</c:v>
                </c:pt>
                <c:pt idx="2">
                  <c:v>39</c:v>
                </c:pt>
                <c:pt idx="3">
                  <c:v>43</c:v>
                </c:pt>
                <c:pt idx="4">
                  <c:v>37</c:v>
                </c:pt>
                <c:pt idx="5">
                  <c:v>30</c:v>
                </c:pt>
                <c:pt idx="6">
                  <c:v>34</c:v>
                </c:pt>
                <c:pt idx="7">
                  <c:v>39</c:v>
                </c:pt>
                <c:pt idx="8">
                  <c:v>28</c:v>
                </c:pt>
                <c:pt idx="9">
                  <c:v>33</c:v>
                </c:pt>
              </c:numCache>
            </c:numRef>
          </c:val>
          <c:extLst>
            <c:ext xmlns:c16="http://schemas.microsoft.com/office/drawing/2014/chart" uri="{C3380CC4-5D6E-409C-BE32-E72D297353CC}">
              <c16:uniqueId val="{00000001-8E38-4DF1-8CD4-DCA3924956E9}"/>
            </c:ext>
          </c:extLst>
        </c:ser>
        <c:ser>
          <c:idx val="2"/>
          <c:order val="2"/>
          <c:spPr>
            <a:solidFill>
              <a:schemeClr val="accent3"/>
            </a:solidFill>
            <a:ln>
              <a:noFill/>
            </a:ln>
            <a:effectLst/>
          </c:spPr>
          <c:invertIfNegative val="0"/>
          <c:val>
            <c:numRef>
              <c:f>Sheet1!$M$242:$M$251</c:f>
              <c:numCache>
                <c:formatCode>General</c:formatCode>
                <c:ptCount val="10"/>
                <c:pt idx="0">
                  <c:v>36</c:v>
                </c:pt>
                <c:pt idx="1">
                  <c:v>40</c:v>
                </c:pt>
                <c:pt idx="2">
                  <c:v>42</c:v>
                </c:pt>
                <c:pt idx="3">
                  <c:v>29</c:v>
                </c:pt>
                <c:pt idx="4">
                  <c:v>31</c:v>
                </c:pt>
                <c:pt idx="5">
                  <c:v>45</c:v>
                </c:pt>
                <c:pt idx="6">
                  <c:v>38</c:v>
                </c:pt>
                <c:pt idx="7">
                  <c:v>33</c:v>
                </c:pt>
                <c:pt idx="8">
                  <c:v>41</c:v>
                </c:pt>
                <c:pt idx="9">
                  <c:v>35</c:v>
                </c:pt>
              </c:numCache>
            </c:numRef>
          </c:val>
          <c:extLst>
            <c:ext xmlns:c16="http://schemas.microsoft.com/office/drawing/2014/chart" uri="{C3380CC4-5D6E-409C-BE32-E72D297353CC}">
              <c16:uniqueId val="{00000002-8E38-4DF1-8CD4-DCA3924956E9}"/>
            </c:ext>
          </c:extLst>
        </c:ser>
        <c:ser>
          <c:idx val="3"/>
          <c:order val="3"/>
          <c:spPr>
            <a:solidFill>
              <a:schemeClr val="accent4"/>
            </a:solidFill>
            <a:ln>
              <a:noFill/>
            </a:ln>
            <a:effectLst/>
          </c:spPr>
          <c:invertIfNegative val="0"/>
          <c:val>
            <c:numRef>
              <c:f>Sheet1!$N$242:$N$251</c:f>
              <c:numCache>
                <c:formatCode>General</c:formatCode>
                <c:ptCount val="10"/>
                <c:pt idx="0">
                  <c:v>37</c:v>
                </c:pt>
                <c:pt idx="1">
                  <c:v>34</c:v>
                </c:pt>
                <c:pt idx="2">
                  <c:v>46</c:v>
                </c:pt>
                <c:pt idx="3">
                  <c:v>30</c:v>
                </c:pt>
                <c:pt idx="4">
                  <c:v>39</c:v>
                </c:pt>
                <c:pt idx="5">
                  <c:v>43</c:v>
                </c:pt>
                <c:pt idx="6">
                  <c:v>28</c:v>
                </c:pt>
                <c:pt idx="7">
                  <c:v>32</c:v>
                </c:pt>
                <c:pt idx="8">
                  <c:v>36</c:v>
                </c:pt>
                <c:pt idx="9">
                  <c:v>29</c:v>
                </c:pt>
              </c:numCache>
            </c:numRef>
          </c:val>
          <c:extLst>
            <c:ext xmlns:c16="http://schemas.microsoft.com/office/drawing/2014/chart" uri="{C3380CC4-5D6E-409C-BE32-E72D297353CC}">
              <c16:uniqueId val="{00000003-8E38-4DF1-8CD4-DCA3924956E9}"/>
            </c:ext>
          </c:extLst>
        </c:ser>
        <c:ser>
          <c:idx val="4"/>
          <c:order val="4"/>
          <c:spPr>
            <a:solidFill>
              <a:schemeClr val="accent5"/>
            </a:solidFill>
            <a:ln>
              <a:noFill/>
            </a:ln>
            <a:effectLst/>
          </c:spPr>
          <c:invertIfNegative val="0"/>
          <c:val>
            <c:numRef>
              <c:f>Sheet1!$O$242:$O$251</c:f>
              <c:numCache>
                <c:formatCode>General</c:formatCode>
                <c:ptCount val="10"/>
                <c:pt idx="0">
                  <c:v>31</c:v>
                </c:pt>
                <c:pt idx="1">
                  <c:v>37</c:v>
                </c:pt>
                <c:pt idx="2">
                  <c:v>40</c:v>
                </c:pt>
                <c:pt idx="3">
                  <c:v>42</c:v>
                </c:pt>
                <c:pt idx="4">
                  <c:v>33</c:v>
                </c:pt>
                <c:pt idx="5">
                  <c:v>39</c:v>
                </c:pt>
                <c:pt idx="6">
                  <c:v>28</c:v>
                </c:pt>
                <c:pt idx="7">
                  <c:v>35</c:v>
                </c:pt>
                <c:pt idx="8">
                  <c:v>38</c:v>
                </c:pt>
                <c:pt idx="9">
                  <c:v>43</c:v>
                </c:pt>
              </c:numCache>
            </c:numRef>
          </c:val>
          <c:extLst>
            <c:ext xmlns:c16="http://schemas.microsoft.com/office/drawing/2014/chart" uri="{C3380CC4-5D6E-409C-BE32-E72D297353CC}">
              <c16:uniqueId val="{00000004-8E38-4DF1-8CD4-DCA3924956E9}"/>
            </c:ext>
          </c:extLst>
        </c:ser>
        <c:dLbls>
          <c:showLegendKey val="0"/>
          <c:showVal val="0"/>
          <c:showCatName val="0"/>
          <c:showSerName val="0"/>
          <c:showPercent val="0"/>
          <c:showBubbleSize val="0"/>
        </c:dLbls>
        <c:gapWidth val="150"/>
        <c:overlap val="100"/>
        <c:axId val="1575717583"/>
        <c:axId val="1575718063"/>
      </c:barChart>
      <c:catAx>
        <c:axId val="1575717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18063"/>
        <c:crosses val="autoZero"/>
        <c:auto val="1"/>
        <c:lblAlgn val="ctr"/>
        <c:lblOffset val="100"/>
        <c:noMultiLvlLbl val="0"/>
      </c:catAx>
      <c:valAx>
        <c:axId val="157571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71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manualLayout>
          <c:layoutTarget val="inner"/>
          <c:xMode val="edge"/>
          <c:yMode val="edge"/>
          <c:x val="0.18051957938856436"/>
          <c:y val="0.2914070643781716"/>
          <c:w val="0.62871011610411442"/>
          <c:h val="0.40244466922447164"/>
        </c:manualLayout>
      </c:layout>
      <c:barChart>
        <c:barDir val="col"/>
        <c:grouping val="clustered"/>
        <c:varyColors val="0"/>
        <c:ser>
          <c:idx val="0"/>
          <c:order val="0"/>
          <c:tx>
            <c:v>Frequency</c:v>
          </c:tx>
          <c:invertIfNegative val="0"/>
          <c:cat>
            <c:strRef>
              <c:f>Sheet1!$N$274:$N$279</c:f>
              <c:strCache>
                <c:ptCount val="6"/>
                <c:pt idx="0">
                  <c:v>110</c:v>
                </c:pt>
                <c:pt idx="1">
                  <c:v>120</c:v>
                </c:pt>
                <c:pt idx="2">
                  <c:v>130</c:v>
                </c:pt>
                <c:pt idx="3">
                  <c:v>140</c:v>
                </c:pt>
                <c:pt idx="4">
                  <c:v>150</c:v>
                </c:pt>
                <c:pt idx="5">
                  <c:v>More</c:v>
                </c:pt>
              </c:strCache>
            </c:strRef>
          </c:cat>
          <c:val>
            <c:numRef>
              <c:f>Sheet1!$O$274:$O$279</c:f>
              <c:numCache>
                <c:formatCode>General</c:formatCode>
                <c:ptCount val="6"/>
                <c:pt idx="0">
                  <c:v>0</c:v>
                </c:pt>
                <c:pt idx="1">
                  <c:v>6</c:v>
                </c:pt>
                <c:pt idx="2">
                  <c:v>43</c:v>
                </c:pt>
                <c:pt idx="3">
                  <c:v>44</c:v>
                </c:pt>
                <c:pt idx="4">
                  <c:v>7</c:v>
                </c:pt>
                <c:pt idx="5">
                  <c:v>0</c:v>
                </c:pt>
              </c:numCache>
            </c:numRef>
          </c:val>
          <c:extLst>
            <c:ext xmlns:c16="http://schemas.microsoft.com/office/drawing/2014/chart" uri="{C3380CC4-5D6E-409C-BE32-E72D297353CC}">
              <c16:uniqueId val="{00000001-B8F6-4122-9587-8556130D05A9}"/>
            </c:ext>
          </c:extLst>
        </c:ser>
        <c:dLbls>
          <c:showLegendKey val="0"/>
          <c:showVal val="0"/>
          <c:showCatName val="0"/>
          <c:showSerName val="0"/>
          <c:showPercent val="0"/>
          <c:showBubbleSize val="0"/>
        </c:dLbls>
        <c:gapWidth val="150"/>
        <c:axId val="1575703183"/>
        <c:axId val="1575716143"/>
      </c:barChart>
      <c:catAx>
        <c:axId val="1575703183"/>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575716143"/>
        <c:crosses val="autoZero"/>
        <c:auto val="1"/>
        <c:lblAlgn val="ctr"/>
        <c:lblOffset val="100"/>
        <c:noMultiLvlLbl val="0"/>
      </c:catAx>
      <c:valAx>
        <c:axId val="1575716143"/>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575703183"/>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val>
            <c:numRef>
              <c:f>Sheet1!$K$262:$T$262</c:f>
              <c:numCache>
                <c:formatCode>General</c:formatCode>
                <c:ptCount val="10"/>
                <c:pt idx="0">
                  <c:v>125</c:v>
                </c:pt>
                <c:pt idx="1">
                  <c:v>118</c:v>
                </c:pt>
                <c:pt idx="2">
                  <c:v>136</c:v>
                </c:pt>
                <c:pt idx="3">
                  <c:v>130</c:v>
                </c:pt>
                <c:pt idx="4">
                  <c:v>136</c:v>
                </c:pt>
                <c:pt idx="5">
                  <c:v>130</c:v>
                </c:pt>
                <c:pt idx="6">
                  <c:v>136</c:v>
                </c:pt>
                <c:pt idx="7">
                  <c:v>130</c:v>
                </c:pt>
                <c:pt idx="8">
                  <c:v>136</c:v>
                </c:pt>
                <c:pt idx="9">
                  <c:v>130</c:v>
                </c:pt>
              </c:numCache>
            </c:numRef>
          </c:val>
          <c:extLst>
            <c:ext xmlns:c16="http://schemas.microsoft.com/office/drawing/2014/chart" uri="{C3380CC4-5D6E-409C-BE32-E72D297353CC}">
              <c16:uniqueId val="{00000000-5631-4A34-A9C5-0AC5CB92E9EF}"/>
            </c:ext>
          </c:extLst>
        </c:ser>
        <c:ser>
          <c:idx val="1"/>
          <c:order val="1"/>
          <c:spPr>
            <a:solidFill>
              <a:schemeClr val="accent2"/>
            </a:solidFill>
            <a:ln>
              <a:noFill/>
            </a:ln>
            <a:effectLst/>
          </c:spPr>
          <c:invertIfNegative val="0"/>
          <c:val>
            <c:numRef>
              <c:f>Sheet1!$K$263:$T$263</c:f>
              <c:numCache>
                <c:formatCode>General</c:formatCode>
                <c:ptCount val="10"/>
                <c:pt idx="0">
                  <c:v>148</c:v>
                </c:pt>
                <c:pt idx="1">
                  <c:v>125</c:v>
                </c:pt>
                <c:pt idx="2">
                  <c:v>127</c:v>
                </c:pt>
                <c:pt idx="3">
                  <c:v>134</c:v>
                </c:pt>
                <c:pt idx="4">
                  <c:v>127</c:v>
                </c:pt>
                <c:pt idx="5">
                  <c:v>134</c:v>
                </c:pt>
                <c:pt idx="6">
                  <c:v>127</c:v>
                </c:pt>
                <c:pt idx="7">
                  <c:v>134</c:v>
                </c:pt>
                <c:pt idx="8">
                  <c:v>127</c:v>
                </c:pt>
                <c:pt idx="9">
                  <c:v>134</c:v>
                </c:pt>
              </c:numCache>
            </c:numRef>
          </c:val>
          <c:extLst>
            <c:ext xmlns:c16="http://schemas.microsoft.com/office/drawing/2014/chart" uri="{C3380CC4-5D6E-409C-BE32-E72D297353CC}">
              <c16:uniqueId val="{00000001-5631-4A34-A9C5-0AC5CB92E9EF}"/>
            </c:ext>
          </c:extLst>
        </c:ser>
        <c:ser>
          <c:idx val="2"/>
          <c:order val="2"/>
          <c:spPr>
            <a:solidFill>
              <a:schemeClr val="accent3"/>
            </a:solidFill>
            <a:ln>
              <a:noFill/>
            </a:ln>
            <a:effectLst/>
          </c:spPr>
          <c:invertIfNegative val="0"/>
          <c:val>
            <c:numRef>
              <c:f>Sheet1!$K$264:$T$264</c:f>
              <c:numCache>
                <c:formatCode>General</c:formatCode>
                <c:ptCount val="10"/>
                <c:pt idx="0">
                  <c:v>137</c:v>
                </c:pt>
                <c:pt idx="1">
                  <c:v>132</c:v>
                </c:pt>
                <c:pt idx="2">
                  <c:v>130</c:v>
                </c:pt>
                <c:pt idx="3">
                  <c:v>141</c:v>
                </c:pt>
                <c:pt idx="4">
                  <c:v>130</c:v>
                </c:pt>
                <c:pt idx="5">
                  <c:v>141</c:v>
                </c:pt>
                <c:pt idx="6">
                  <c:v>130</c:v>
                </c:pt>
                <c:pt idx="7">
                  <c:v>141</c:v>
                </c:pt>
                <c:pt idx="8">
                  <c:v>130</c:v>
                </c:pt>
                <c:pt idx="9">
                  <c:v>141</c:v>
                </c:pt>
              </c:numCache>
            </c:numRef>
          </c:val>
          <c:extLst>
            <c:ext xmlns:c16="http://schemas.microsoft.com/office/drawing/2014/chart" uri="{C3380CC4-5D6E-409C-BE32-E72D297353CC}">
              <c16:uniqueId val="{00000002-5631-4A34-A9C5-0AC5CB92E9EF}"/>
            </c:ext>
          </c:extLst>
        </c:ser>
        <c:ser>
          <c:idx val="3"/>
          <c:order val="3"/>
          <c:spPr>
            <a:solidFill>
              <a:schemeClr val="accent4"/>
            </a:solidFill>
            <a:ln>
              <a:noFill/>
            </a:ln>
            <a:effectLst/>
          </c:spPr>
          <c:invertIfNegative val="0"/>
          <c:val>
            <c:numRef>
              <c:f>Sheet1!$K$265:$T$265</c:f>
              <c:numCache>
                <c:formatCode>General</c:formatCode>
                <c:ptCount val="10"/>
                <c:pt idx="0">
                  <c:v>120</c:v>
                </c:pt>
                <c:pt idx="1">
                  <c:v>136</c:v>
                </c:pt>
                <c:pt idx="2">
                  <c:v>122</c:v>
                </c:pt>
                <c:pt idx="3">
                  <c:v>119</c:v>
                </c:pt>
                <c:pt idx="4">
                  <c:v>122</c:v>
                </c:pt>
                <c:pt idx="5">
                  <c:v>119</c:v>
                </c:pt>
                <c:pt idx="6">
                  <c:v>122</c:v>
                </c:pt>
                <c:pt idx="7">
                  <c:v>119</c:v>
                </c:pt>
                <c:pt idx="8">
                  <c:v>122</c:v>
                </c:pt>
                <c:pt idx="9">
                  <c:v>119</c:v>
                </c:pt>
              </c:numCache>
            </c:numRef>
          </c:val>
          <c:extLst>
            <c:ext xmlns:c16="http://schemas.microsoft.com/office/drawing/2014/chart" uri="{C3380CC4-5D6E-409C-BE32-E72D297353CC}">
              <c16:uniqueId val="{00000003-5631-4A34-A9C5-0AC5CB92E9EF}"/>
            </c:ext>
          </c:extLst>
        </c:ser>
        <c:ser>
          <c:idx val="4"/>
          <c:order val="4"/>
          <c:spPr>
            <a:solidFill>
              <a:schemeClr val="accent5"/>
            </a:solidFill>
            <a:ln>
              <a:noFill/>
            </a:ln>
            <a:effectLst/>
          </c:spPr>
          <c:invertIfNegative val="0"/>
          <c:val>
            <c:numRef>
              <c:f>Sheet1!$K$266:$T$266</c:f>
              <c:numCache>
                <c:formatCode>General</c:formatCode>
                <c:ptCount val="10"/>
                <c:pt idx="0">
                  <c:v>135</c:v>
                </c:pt>
                <c:pt idx="1">
                  <c:v>128</c:v>
                </c:pt>
                <c:pt idx="2">
                  <c:v>125</c:v>
                </c:pt>
                <c:pt idx="3">
                  <c:v>125</c:v>
                </c:pt>
                <c:pt idx="4">
                  <c:v>125</c:v>
                </c:pt>
                <c:pt idx="5">
                  <c:v>125</c:v>
                </c:pt>
                <c:pt idx="6">
                  <c:v>125</c:v>
                </c:pt>
                <c:pt idx="7">
                  <c:v>125</c:v>
                </c:pt>
                <c:pt idx="8">
                  <c:v>125</c:v>
                </c:pt>
                <c:pt idx="9">
                  <c:v>125</c:v>
                </c:pt>
              </c:numCache>
            </c:numRef>
          </c:val>
          <c:extLst>
            <c:ext xmlns:c16="http://schemas.microsoft.com/office/drawing/2014/chart" uri="{C3380CC4-5D6E-409C-BE32-E72D297353CC}">
              <c16:uniqueId val="{00000004-5631-4A34-A9C5-0AC5CB92E9EF}"/>
            </c:ext>
          </c:extLst>
        </c:ser>
        <c:ser>
          <c:idx val="5"/>
          <c:order val="5"/>
          <c:spPr>
            <a:solidFill>
              <a:schemeClr val="accent6"/>
            </a:solidFill>
            <a:ln>
              <a:noFill/>
            </a:ln>
            <a:effectLst/>
          </c:spPr>
          <c:invertIfNegative val="0"/>
          <c:val>
            <c:numRef>
              <c:f>Sheet1!$K$267:$T$267</c:f>
              <c:numCache>
                <c:formatCode>General</c:formatCode>
                <c:ptCount val="10"/>
                <c:pt idx="0">
                  <c:v>132</c:v>
                </c:pt>
                <c:pt idx="1">
                  <c:v>123</c:v>
                </c:pt>
                <c:pt idx="2">
                  <c:v>133</c:v>
                </c:pt>
                <c:pt idx="3">
                  <c:v>133</c:v>
                </c:pt>
                <c:pt idx="4">
                  <c:v>133</c:v>
                </c:pt>
                <c:pt idx="5">
                  <c:v>131</c:v>
                </c:pt>
                <c:pt idx="6">
                  <c:v>133</c:v>
                </c:pt>
                <c:pt idx="7">
                  <c:v>131</c:v>
                </c:pt>
                <c:pt idx="8">
                  <c:v>133</c:v>
                </c:pt>
                <c:pt idx="9">
                  <c:v>131</c:v>
                </c:pt>
              </c:numCache>
            </c:numRef>
          </c:val>
          <c:extLst>
            <c:ext xmlns:c16="http://schemas.microsoft.com/office/drawing/2014/chart" uri="{C3380CC4-5D6E-409C-BE32-E72D297353CC}">
              <c16:uniqueId val="{00000005-5631-4A34-A9C5-0AC5CB92E9EF}"/>
            </c:ext>
          </c:extLst>
        </c:ser>
        <c:ser>
          <c:idx val="6"/>
          <c:order val="6"/>
          <c:spPr>
            <a:solidFill>
              <a:schemeClr val="accent1">
                <a:lumMod val="60000"/>
              </a:schemeClr>
            </a:solidFill>
            <a:ln>
              <a:noFill/>
            </a:ln>
            <a:effectLst/>
          </c:spPr>
          <c:invertIfNegative val="0"/>
          <c:val>
            <c:numRef>
              <c:f>Sheet1!$K$268:$T$268</c:f>
              <c:numCache>
                <c:formatCode>General</c:formatCode>
                <c:ptCount val="10"/>
                <c:pt idx="0">
                  <c:v>145</c:v>
                </c:pt>
                <c:pt idx="1">
                  <c:v>132</c:v>
                </c:pt>
                <c:pt idx="2">
                  <c:v>140</c:v>
                </c:pt>
                <c:pt idx="3">
                  <c:v>140</c:v>
                </c:pt>
                <c:pt idx="4">
                  <c:v>140</c:v>
                </c:pt>
                <c:pt idx="5">
                  <c:v>136</c:v>
                </c:pt>
                <c:pt idx="6">
                  <c:v>140</c:v>
                </c:pt>
                <c:pt idx="7">
                  <c:v>136</c:v>
                </c:pt>
                <c:pt idx="8">
                  <c:v>140</c:v>
                </c:pt>
                <c:pt idx="9">
                  <c:v>136</c:v>
                </c:pt>
              </c:numCache>
            </c:numRef>
          </c:val>
          <c:extLst>
            <c:ext xmlns:c16="http://schemas.microsoft.com/office/drawing/2014/chart" uri="{C3380CC4-5D6E-409C-BE32-E72D297353CC}">
              <c16:uniqueId val="{00000006-5631-4A34-A9C5-0AC5CB92E9EF}"/>
            </c:ext>
          </c:extLst>
        </c:ser>
        <c:ser>
          <c:idx val="7"/>
          <c:order val="7"/>
          <c:spPr>
            <a:solidFill>
              <a:schemeClr val="accent2">
                <a:lumMod val="60000"/>
              </a:schemeClr>
            </a:solidFill>
            <a:ln>
              <a:noFill/>
            </a:ln>
            <a:effectLst/>
          </c:spPr>
          <c:invertIfNegative val="0"/>
          <c:val>
            <c:numRef>
              <c:f>Sheet1!$K$269:$T$269</c:f>
              <c:numCache>
                <c:formatCode>General</c:formatCode>
                <c:ptCount val="10"/>
                <c:pt idx="0">
                  <c:v>122</c:v>
                </c:pt>
                <c:pt idx="1">
                  <c:v>138</c:v>
                </c:pt>
                <c:pt idx="2">
                  <c:v>126</c:v>
                </c:pt>
                <c:pt idx="3">
                  <c:v>126</c:v>
                </c:pt>
                <c:pt idx="4">
                  <c:v>126</c:v>
                </c:pt>
                <c:pt idx="5">
                  <c:v>128</c:v>
                </c:pt>
                <c:pt idx="6">
                  <c:v>126</c:v>
                </c:pt>
                <c:pt idx="7">
                  <c:v>128</c:v>
                </c:pt>
                <c:pt idx="8">
                  <c:v>126</c:v>
                </c:pt>
                <c:pt idx="9">
                  <c:v>128</c:v>
                </c:pt>
              </c:numCache>
            </c:numRef>
          </c:val>
          <c:extLst>
            <c:ext xmlns:c16="http://schemas.microsoft.com/office/drawing/2014/chart" uri="{C3380CC4-5D6E-409C-BE32-E72D297353CC}">
              <c16:uniqueId val="{00000007-5631-4A34-A9C5-0AC5CB92E9EF}"/>
            </c:ext>
          </c:extLst>
        </c:ser>
        <c:ser>
          <c:idx val="8"/>
          <c:order val="8"/>
          <c:spPr>
            <a:solidFill>
              <a:schemeClr val="accent3">
                <a:lumMod val="60000"/>
              </a:schemeClr>
            </a:solidFill>
            <a:ln>
              <a:noFill/>
            </a:ln>
            <a:effectLst/>
          </c:spPr>
          <c:invertIfNegative val="0"/>
          <c:val>
            <c:numRef>
              <c:f>Sheet1!$K$270:$T$270</c:f>
              <c:numCache>
                <c:formatCode>General</c:formatCode>
                <c:ptCount val="10"/>
                <c:pt idx="0">
                  <c:v>130</c:v>
                </c:pt>
                <c:pt idx="1">
                  <c:v>126</c:v>
                </c:pt>
                <c:pt idx="2">
                  <c:v>133</c:v>
                </c:pt>
                <c:pt idx="3">
                  <c:v>133</c:v>
                </c:pt>
                <c:pt idx="4">
                  <c:v>133</c:v>
                </c:pt>
                <c:pt idx="5">
                  <c:v>124</c:v>
                </c:pt>
                <c:pt idx="6">
                  <c:v>133</c:v>
                </c:pt>
                <c:pt idx="7">
                  <c:v>124</c:v>
                </c:pt>
                <c:pt idx="8">
                  <c:v>133</c:v>
                </c:pt>
                <c:pt idx="9">
                  <c:v>124</c:v>
                </c:pt>
              </c:numCache>
            </c:numRef>
          </c:val>
          <c:extLst>
            <c:ext xmlns:c16="http://schemas.microsoft.com/office/drawing/2014/chart" uri="{C3380CC4-5D6E-409C-BE32-E72D297353CC}">
              <c16:uniqueId val="{00000008-5631-4A34-A9C5-0AC5CB92E9EF}"/>
            </c:ext>
          </c:extLst>
        </c:ser>
        <c:ser>
          <c:idx val="9"/>
          <c:order val="9"/>
          <c:spPr>
            <a:solidFill>
              <a:schemeClr val="accent4">
                <a:lumMod val="60000"/>
              </a:schemeClr>
            </a:solidFill>
            <a:ln>
              <a:noFill/>
            </a:ln>
            <a:effectLst/>
          </c:spPr>
          <c:invertIfNegative val="0"/>
          <c:val>
            <c:numRef>
              <c:f>Sheet1!$K$271:$T$271</c:f>
              <c:numCache>
                <c:formatCode>General</c:formatCode>
                <c:ptCount val="10"/>
                <c:pt idx="0">
                  <c:v>141</c:v>
                </c:pt>
                <c:pt idx="1">
                  <c:v>129</c:v>
                </c:pt>
                <c:pt idx="2">
                  <c:v>135</c:v>
                </c:pt>
                <c:pt idx="3">
                  <c:v>135</c:v>
                </c:pt>
                <c:pt idx="4">
                  <c:v>135</c:v>
                </c:pt>
                <c:pt idx="5">
                  <c:v>132</c:v>
                </c:pt>
                <c:pt idx="6">
                  <c:v>135</c:v>
                </c:pt>
                <c:pt idx="7">
                  <c:v>132</c:v>
                </c:pt>
                <c:pt idx="8">
                  <c:v>135</c:v>
                </c:pt>
                <c:pt idx="9">
                  <c:v>132</c:v>
                </c:pt>
              </c:numCache>
            </c:numRef>
          </c:val>
          <c:extLst>
            <c:ext xmlns:c16="http://schemas.microsoft.com/office/drawing/2014/chart" uri="{C3380CC4-5D6E-409C-BE32-E72D297353CC}">
              <c16:uniqueId val="{00000009-5631-4A34-A9C5-0AC5CB92E9EF}"/>
            </c:ext>
          </c:extLst>
        </c:ser>
        <c:dLbls>
          <c:showLegendKey val="0"/>
          <c:showVal val="0"/>
          <c:showCatName val="0"/>
          <c:showSerName val="0"/>
          <c:showPercent val="0"/>
          <c:showBubbleSize val="0"/>
        </c:dLbls>
        <c:gapWidth val="150"/>
        <c:overlap val="100"/>
        <c:axId val="1667654703"/>
        <c:axId val="1667655183"/>
      </c:barChart>
      <c:catAx>
        <c:axId val="16676547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55183"/>
        <c:crosses val="autoZero"/>
        <c:auto val="1"/>
        <c:lblAlgn val="ctr"/>
        <c:lblOffset val="100"/>
        <c:noMultiLvlLbl val="0"/>
      </c:catAx>
      <c:valAx>
        <c:axId val="166765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5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chart" Target="../charts/chart5.xml"/><Relationship Id="rId39" Type="http://schemas.openxmlformats.org/officeDocument/2006/relationships/image" Target="../media/image30.png"/><Relationship Id="rId21" Type="http://schemas.openxmlformats.org/officeDocument/2006/relationships/chart" Target="../charts/chart1.xml"/><Relationship Id="rId34" Type="http://schemas.openxmlformats.org/officeDocument/2006/relationships/image" Target="../media/image25.png"/><Relationship Id="rId42" Type="http://schemas.openxmlformats.org/officeDocument/2006/relationships/image" Target="../media/image3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chart" Target="../charts/chart3.xml"/><Relationship Id="rId32" Type="http://schemas.openxmlformats.org/officeDocument/2006/relationships/image" Target="../media/image23.png"/><Relationship Id="rId37" Type="http://schemas.openxmlformats.org/officeDocument/2006/relationships/image" Target="../media/image28.png"/><Relationship Id="rId40" Type="http://schemas.openxmlformats.org/officeDocument/2006/relationships/image" Target="../media/image31.png"/><Relationship Id="rId45" Type="http://schemas.openxmlformats.org/officeDocument/2006/relationships/image" Target="../media/image36.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chart" Target="../charts/chart2.xml"/><Relationship Id="rId28" Type="http://schemas.openxmlformats.org/officeDocument/2006/relationships/chart" Target="../charts/chart7.xml"/><Relationship Id="rId36" Type="http://schemas.openxmlformats.org/officeDocument/2006/relationships/image" Target="../media/image2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22.png"/><Relationship Id="rId44" Type="http://schemas.openxmlformats.org/officeDocument/2006/relationships/image" Target="../media/image35.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1.png"/><Relationship Id="rId27" Type="http://schemas.openxmlformats.org/officeDocument/2006/relationships/chart" Target="../charts/chart6.xml"/><Relationship Id="rId30" Type="http://schemas.openxmlformats.org/officeDocument/2006/relationships/chart" Target="../charts/chart9.xml"/><Relationship Id="rId35" Type="http://schemas.openxmlformats.org/officeDocument/2006/relationships/image" Target="../media/image26.png"/><Relationship Id="rId43" Type="http://schemas.openxmlformats.org/officeDocument/2006/relationships/image" Target="../media/image34.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chart" Target="../charts/chart4.xml"/><Relationship Id="rId33" Type="http://schemas.openxmlformats.org/officeDocument/2006/relationships/image" Target="../media/image24.png"/><Relationship Id="rId38" Type="http://schemas.openxmlformats.org/officeDocument/2006/relationships/image" Target="../media/image29.png"/><Relationship Id="rId20" Type="http://schemas.openxmlformats.org/officeDocument/2006/relationships/image" Target="../media/image20.png"/><Relationship Id="rId4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53340</xdr:rowOff>
    </xdr:from>
    <xdr:to>
      <xdr:col>9</xdr:col>
      <xdr:colOff>167640</xdr:colOff>
      <xdr:row>20</xdr:row>
      <xdr:rowOff>8451</xdr:rowOff>
    </xdr:to>
    <xdr:pic>
      <xdr:nvPicPr>
        <xdr:cNvPr id="2" name="Picture 1">
          <a:extLst>
            <a:ext uri="{FF2B5EF4-FFF2-40B4-BE49-F238E27FC236}">
              <a16:creationId xmlns:a16="http://schemas.microsoft.com/office/drawing/2014/main" id="{27E499C8-6B38-EB45-4EBE-93139DF34670}"/>
            </a:ext>
          </a:extLst>
        </xdr:cNvPr>
        <xdr:cNvPicPr>
          <a:picLocks noChangeAspect="1"/>
        </xdr:cNvPicPr>
      </xdr:nvPicPr>
      <xdr:blipFill>
        <a:blip xmlns:r="http://schemas.openxmlformats.org/officeDocument/2006/relationships" r:embed="rId1"/>
        <a:stretch>
          <a:fillRect/>
        </a:stretch>
      </xdr:blipFill>
      <xdr:spPr>
        <a:xfrm>
          <a:off x="0" y="53340"/>
          <a:ext cx="5654040" cy="3612711"/>
        </a:xfrm>
        <a:prstGeom prst="rect">
          <a:avLst/>
        </a:prstGeom>
      </xdr:spPr>
    </xdr:pic>
    <xdr:clientData/>
  </xdr:twoCellAnchor>
  <xdr:twoCellAnchor editAs="oneCell">
    <xdr:from>
      <xdr:col>0</xdr:col>
      <xdr:colOff>30481</xdr:colOff>
      <xdr:row>21</xdr:row>
      <xdr:rowOff>144780</xdr:rowOff>
    </xdr:from>
    <xdr:to>
      <xdr:col>9</xdr:col>
      <xdr:colOff>327661</xdr:colOff>
      <xdr:row>39</xdr:row>
      <xdr:rowOff>120482</xdr:rowOff>
    </xdr:to>
    <xdr:pic>
      <xdr:nvPicPr>
        <xdr:cNvPr id="3" name="Picture 2">
          <a:extLst>
            <a:ext uri="{FF2B5EF4-FFF2-40B4-BE49-F238E27FC236}">
              <a16:creationId xmlns:a16="http://schemas.microsoft.com/office/drawing/2014/main" id="{84D464A6-9310-0BB5-2D4B-5663C3CF850B}"/>
            </a:ext>
          </a:extLst>
        </xdr:cNvPr>
        <xdr:cNvPicPr>
          <a:picLocks noChangeAspect="1"/>
        </xdr:cNvPicPr>
      </xdr:nvPicPr>
      <xdr:blipFill>
        <a:blip xmlns:r="http://schemas.openxmlformats.org/officeDocument/2006/relationships" r:embed="rId2"/>
        <a:stretch>
          <a:fillRect/>
        </a:stretch>
      </xdr:blipFill>
      <xdr:spPr>
        <a:xfrm>
          <a:off x="30481" y="3985260"/>
          <a:ext cx="5783580" cy="3267542"/>
        </a:xfrm>
        <a:prstGeom prst="rect">
          <a:avLst/>
        </a:prstGeom>
      </xdr:spPr>
    </xdr:pic>
    <xdr:clientData/>
  </xdr:twoCellAnchor>
  <xdr:twoCellAnchor editAs="oneCell">
    <xdr:from>
      <xdr:col>0</xdr:col>
      <xdr:colOff>243840</xdr:colOff>
      <xdr:row>40</xdr:row>
      <xdr:rowOff>0</xdr:rowOff>
    </xdr:from>
    <xdr:to>
      <xdr:col>9</xdr:col>
      <xdr:colOff>335280</xdr:colOff>
      <xdr:row>42</xdr:row>
      <xdr:rowOff>91504</xdr:rowOff>
    </xdr:to>
    <xdr:pic>
      <xdr:nvPicPr>
        <xdr:cNvPr id="4" name="Picture 3">
          <a:extLst>
            <a:ext uri="{FF2B5EF4-FFF2-40B4-BE49-F238E27FC236}">
              <a16:creationId xmlns:a16="http://schemas.microsoft.com/office/drawing/2014/main" id="{CA9CE3C4-3896-D315-59A6-3F3B0E7BF9AD}"/>
            </a:ext>
          </a:extLst>
        </xdr:cNvPr>
        <xdr:cNvPicPr>
          <a:picLocks noChangeAspect="1"/>
        </xdr:cNvPicPr>
      </xdr:nvPicPr>
      <xdr:blipFill>
        <a:blip xmlns:r="http://schemas.openxmlformats.org/officeDocument/2006/relationships" r:embed="rId3"/>
        <a:stretch>
          <a:fillRect/>
        </a:stretch>
      </xdr:blipFill>
      <xdr:spPr>
        <a:xfrm>
          <a:off x="243840" y="7315200"/>
          <a:ext cx="5577840" cy="457264"/>
        </a:xfrm>
        <a:prstGeom prst="rect">
          <a:avLst/>
        </a:prstGeom>
      </xdr:spPr>
    </xdr:pic>
    <xdr:clientData/>
  </xdr:twoCellAnchor>
  <xdr:twoCellAnchor editAs="oneCell">
    <xdr:from>
      <xdr:col>0</xdr:col>
      <xdr:colOff>111317</xdr:colOff>
      <xdr:row>43</xdr:row>
      <xdr:rowOff>176696</xdr:rowOff>
    </xdr:from>
    <xdr:to>
      <xdr:col>9</xdr:col>
      <xdr:colOff>441739</xdr:colOff>
      <xdr:row>66</xdr:row>
      <xdr:rowOff>152894</xdr:rowOff>
    </xdr:to>
    <xdr:pic>
      <xdr:nvPicPr>
        <xdr:cNvPr id="5" name="Picture 4">
          <a:extLst>
            <a:ext uri="{FF2B5EF4-FFF2-40B4-BE49-F238E27FC236}">
              <a16:creationId xmlns:a16="http://schemas.microsoft.com/office/drawing/2014/main" id="{C6D2A9C7-7A72-DD97-5391-95886304AA3E}"/>
            </a:ext>
          </a:extLst>
        </xdr:cNvPr>
        <xdr:cNvPicPr>
          <a:picLocks noChangeAspect="1"/>
        </xdr:cNvPicPr>
      </xdr:nvPicPr>
      <xdr:blipFill>
        <a:blip xmlns:r="http://schemas.openxmlformats.org/officeDocument/2006/relationships" r:embed="rId4"/>
        <a:stretch>
          <a:fillRect/>
        </a:stretch>
      </xdr:blipFill>
      <xdr:spPr>
        <a:xfrm>
          <a:off x="111317" y="8249479"/>
          <a:ext cx="5796944" cy="4294198"/>
        </a:xfrm>
        <a:prstGeom prst="rect">
          <a:avLst/>
        </a:prstGeom>
      </xdr:spPr>
    </xdr:pic>
    <xdr:clientData/>
  </xdr:twoCellAnchor>
  <xdr:twoCellAnchor editAs="oneCell">
    <xdr:from>
      <xdr:col>0</xdr:col>
      <xdr:colOff>365760</xdr:colOff>
      <xdr:row>66</xdr:row>
      <xdr:rowOff>152400</xdr:rowOff>
    </xdr:from>
    <xdr:to>
      <xdr:col>9</xdr:col>
      <xdr:colOff>7619</xdr:colOff>
      <xdr:row>69</xdr:row>
      <xdr:rowOff>3544</xdr:rowOff>
    </xdr:to>
    <xdr:pic>
      <xdr:nvPicPr>
        <xdr:cNvPr id="6" name="Picture 5">
          <a:extLst>
            <a:ext uri="{FF2B5EF4-FFF2-40B4-BE49-F238E27FC236}">
              <a16:creationId xmlns:a16="http://schemas.microsoft.com/office/drawing/2014/main" id="{4C196019-9889-D3CA-0C0F-72A60033F283}"/>
            </a:ext>
          </a:extLst>
        </xdr:cNvPr>
        <xdr:cNvPicPr>
          <a:picLocks noChangeAspect="1"/>
        </xdr:cNvPicPr>
      </xdr:nvPicPr>
      <xdr:blipFill>
        <a:blip xmlns:r="http://schemas.openxmlformats.org/officeDocument/2006/relationships" r:embed="rId5"/>
        <a:stretch>
          <a:fillRect/>
        </a:stretch>
      </xdr:blipFill>
      <xdr:spPr>
        <a:xfrm>
          <a:off x="365760" y="12222480"/>
          <a:ext cx="5128259" cy="399784"/>
        </a:xfrm>
        <a:prstGeom prst="rect">
          <a:avLst/>
        </a:prstGeom>
      </xdr:spPr>
    </xdr:pic>
    <xdr:clientData/>
  </xdr:twoCellAnchor>
  <xdr:twoCellAnchor editAs="oneCell">
    <xdr:from>
      <xdr:col>0</xdr:col>
      <xdr:colOff>289560</xdr:colOff>
      <xdr:row>69</xdr:row>
      <xdr:rowOff>68581</xdr:rowOff>
    </xdr:from>
    <xdr:to>
      <xdr:col>9</xdr:col>
      <xdr:colOff>81991</xdr:colOff>
      <xdr:row>81</xdr:row>
      <xdr:rowOff>152401</xdr:rowOff>
    </xdr:to>
    <xdr:pic>
      <xdr:nvPicPr>
        <xdr:cNvPr id="7" name="Picture 6">
          <a:extLst>
            <a:ext uri="{FF2B5EF4-FFF2-40B4-BE49-F238E27FC236}">
              <a16:creationId xmlns:a16="http://schemas.microsoft.com/office/drawing/2014/main" id="{43F1E078-55D6-AA05-CA41-E3B94D2792AB}"/>
            </a:ext>
          </a:extLst>
        </xdr:cNvPr>
        <xdr:cNvPicPr>
          <a:picLocks noChangeAspect="1"/>
        </xdr:cNvPicPr>
      </xdr:nvPicPr>
      <xdr:blipFill>
        <a:blip xmlns:r="http://schemas.openxmlformats.org/officeDocument/2006/relationships" r:embed="rId6"/>
        <a:stretch>
          <a:fillRect/>
        </a:stretch>
      </xdr:blipFill>
      <xdr:spPr>
        <a:xfrm>
          <a:off x="289560" y="12687301"/>
          <a:ext cx="5278831" cy="2278380"/>
        </a:xfrm>
        <a:prstGeom prst="rect">
          <a:avLst/>
        </a:prstGeom>
      </xdr:spPr>
    </xdr:pic>
    <xdr:clientData/>
  </xdr:twoCellAnchor>
  <xdr:twoCellAnchor editAs="oneCell">
    <xdr:from>
      <xdr:col>0</xdr:col>
      <xdr:colOff>205740</xdr:colOff>
      <xdr:row>82</xdr:row>
      <xdr:rowOff>38101</xdr:rowOff>
    </xdr:from>
    <xdr:to>
      <xdr:col>9</xdr:col>
      <xdr:colOff>266700</xdr:colOff>
      <xdr:row>100</xdr:row>
      <xdr:rowOff>114301</xdr:rowOff>
    </xdr:to>
    <xdr:pic>
      <xdr:nvPicPr>
        <xdr:cNvPr id="8" name="Picture 7">
          <a:extLst>
            <a:ext uri="{FF2B5EF4-FFF2-40B4-BE49-F238E27FC236}">
              <a16:creationId xmlns:a16="http://schemas.microsoft.com/office/drawing/2014/main" id="{39B00937-5A66-FB18-28DB-0349B8AEE655}"/>
            </a:ext>
          </a:extLst>
        </xdr:cNvPr>
        <xdr:cNvPicPr>
          <a:picLocks noChangeAspect="1"/>
        </xdr:cNvPicPr>
      </xdr:nvPicPr>
      <xdr:blipFill>
        <a:blip xmlns:r="http://schemas.openxmlformats.org/officeDocument/2006/relationships" r:embed="rId7"/>
        <a:stretch>
          <a:fillRect/>
        </a:stretch>
      </xdr:blipFill>
      <xdr:spPr>
        <a:xfrm>
          <a:off x="205740" y="15034261"/>
          <a:ext cx="5547360" cy="3368040"/>
        </a:xfrm>
        <a:prstGeom prst="rect">
          <a:avLst/>
        </a:prstGeom>
      </xdr:spPr>
    </xdr:pic>
    <xdr:clientData/>
  </xdr:twoCellAnchor>
  <xdr:twoCellAnchor editAs="oneCell">
    <xdr:from>
      <xdr:col>0</xdr:col>
      <xdr:colOff>297180</xdr:colOff>
      <xdr:row>101</xdr:row>
      <xdr:rowOff>144780</xdr:rowOff>
    </xdr:from>
    <xdr:to>
      <xdr:col>9</xdr:col>
      <xdr:colOff>228600</xdr:colOff>
      <xdr:row>110</xdr:row>
      <xdr:rowOff>4020</xdr:rowOff>
    </xdr:to>
    <xdr:pic>
      <xdr:nvPicPr>
        <xdr:cNvPr id="9" name="Picture 8">
          <a:extLst>
            <a:ext uri="{FF2B5EF4-FFF2-40B4-BE49-F238E27FC236}">
              <a16:creationId xmlns:a16="http://schemas.microsoft.com/office/drawing/2014/main" id="{57D04427-65CC-4D37-F35E-207E9B39B0C4}"/>
            </a:ext>
          </a:extLst>
        </xdr:cNvPr>
        <xdr:cNvPicPr>
          <a:picLocks noChangeAspect="1"/>
        </xdr:cNvPicPr>
      </xdr:nvPicPr>
      <xdr:blipFill>
        <a:blip xmlns:r="http://schemas.openxmlformats.org/officeDocument/2006/relationships" r:embed="rId8"/>
        <a:stretch>
          <a:fillRect/>
        </a:stretch>
      </xdr:blipFill>
      <xdr:spPr>
        <a:xfrm>
          <a:off x="297180" y="18615660"/>
          <a:ext cx="5417820" cy="1505160"/>
        </a:xfrm>
        <a:prstGeom prst="rect">
          <a:avLst/>
        </a:prstGeom>
      </xdr:spPr>
    </xdr:pic>
    <xdr:clientData/>
  </xdr:twoCellAnchor>
  <xdr:twoCellAnchor editAs="oneCell">
    <xdr:from>
      <xdr:col>0</xdr:col>
      <xdr:colOff>396240</xdr:colOff>
      <xdr:row>109</xdr:row>
      <xdr:rowOff>121920</xdr:rowOff>
    </xdr:from>
    <xdr:to>
      <xdr:col>9</xdr:col>
      <xdr:colOff>198120</xdr:colOff>
      <xdr:row>132</xdr:row>
      <xdr:rowOff>135844</xdr:rowOff>
    </xdr:to>
    <xdr:pic>
      <xdr:nvPicPr>
        <xdr:cNvPr id="10" name="Picture 9">
          <a:extLst>
            <a:ext uri="{FF2B5EF4-FFF2-40B4-BE49-F238E27FC236}">
              <a16:creationId xmlns:a16="http://schemas.microsoft.com/office/drawing/2014/main" id="{96061932-5B90-CBAB-C6FA-2CC1B5FB8ACF}"/>
            </a:ext>
          </a:extLst>
        </xdr:cNvPr>
        <xdr:cNvPicPr>
          <a:picLocks noChangeAspect="1"/>
        </xdr:cNvPicPr>
      </xdr:nvPicPr>
      <xdr:blipFill>
        <a:blip xmlns:r="http://schemas.openxmlformats.org/officeDocument/2006/relationships" r:embed="rId9"/>
        <a:stretch>
          <a:fillRect/>
        </a:stretch>
      </xdr:blipFill>
      <xdr:spPr>
        <a:xfrm>
          <a:off x="396240" y="20055840"/>
          <a:ext cx="5288280" cy="4220164"/>
        </a:xfrm>
        <a:prstGeom prst="rect">
          <a:avLst/>
        </a:prstGeom>
      </xdr:spPr>
    </xdr:pic>
    <xdr:clientData/>
  </xdr:twoCellAnchor>
  <xdr:twoCellAnchor editAs="oneCell">
    <xdr:from>
      <xdr:col>0</xdr:col>
      <xdr:colOff>457200</xdr:colOff>
      <xdr:row>134</xdr:row>
      <xdr:rowOff>0</xdr:rowOff>
    </xdr:from>
    <xdr:to>
      <xdr:col>9</xdr:col>
      <xdr:colOff>442318</xdr:colOff>
      <xdr:row>151</xdr:row>
      <xdr:rowOff>165161</xdr:rowOff>
    </xdr:to>
    <xdr:pic>
      <xdr:nvPicPr>
        <xdr:cNvPr id="11" name="Picture 10">
          <a:extLst>
            <a:ext uri="{FF2B5EF4-FFF2-40B4-BE49-F238E27FC236}">
              <a16:creationId xmlns:a16="http://schemas.microsoft.com/office/drawing/2014/main" id="{40CA6705-7572-2AE8-3574-33CBA1F32570}"/>
            </a:ext>
          </a:extLst>
        </xdr:cNvPr>
        <xdr:cNvPicPr>
          <a:picLocks noChangeAspect="1"/>
        </xdr:cNvPicPr>
      </xdr:nvPicPr>
      <xdr:blipFill>
        <a:blip xmlns:r="http://schemas.openxmlformats.org/officeDocument/2006/relationships" r:embed="rId10"/>
        <a:stretch>
          <a:fillRect/>
        </a:stretch>
      </xdr:blipFill>
      <xdr:spPr>
        <a:xfrm>
          <a:off x="457200" y="24505920"/>
          <a:ext cx="5471518" cy="3274121"/>
        </a:xfrm>
        <a:prstGeom prst="rect">
          <a:avLst/>
        </a:prstGeom>
      </xdr:spPr>
    </xdr:pic>
    <xdr:clientData/>
  </xdr:twoCellAnchor>
  <xdr:twoCellAnchor editAs="oneCell">
    <xdr:from>
      <xdr:col>0</xdr:col>
      <xdr:colOff>541020</xdr:colOff>
      <xdr:row>152</xdr:row>
      <xdr:rowOff>88477</xdr:rowOff>
    </xdr:from>
    <xdr:to>
      <xdr:col>9</xdr:col>
      <xdr:colOff>441960</xdr:colOff>
      <xdr:row>174</xdr:row>
      <xdr:rowOff>42098</xdr:rowOff>
    </xdr:to>
    <xdr:pic>
      <xdr:nvPicPr>
        <xdr:cNvPr id="12" name="Picture 11">
          <a:extLst>
            <a:ext uri="{FF2B5EF4-FFF2-40B4-BE49-F238E27FC236}">
              <a16:creationId xmlns:a16="http://schemas.microsoft.com/office/drawing/2014/main" id="{FE46A747-1307-6249-B281-B4F3EA314AD4}"/>
            </a:ext>
          </a:extLst>
        </xdr:cNvPr>
        <xdr:cNvPicPr>
          <a:picLocks noChangeAspect="1"/>
        </xdr:cNvPicPr>
      </xdr:nvPicPr>
      <xdr:blipFill>
        <a:blip xmlns:r="http://schemas.openxmlformats.org/officeDocument/2006/relationships" r:embed="rId11"/>
        <a:stretch>
          <a:fillRect/>
        </a:stretch>
      </xdr:blipFill>
      <xdr:spPr>
        <a:xfrm>
          <a:off x="541020" y="27886237"/>
          <a:ext cx="5387340" cy="3985640"/>
        </a:xfrm>
        <a:prstGeom prst="rect">
          <a:avLst/>
        </a:prstGeom>
      </xdr:spPr>
    </xdr:pic>
    <xdr:clientData/>
  </xdr:twoCellAnchor>
  <xdr:twoCellAnchor editAs="oneCell">
    <xdr:from>
      <xdr:col>0</xdr:col>
      <xdr:colOff>337358</xdr:colOff>
      <xdr:row>178</xdr:row>
      <xdr:rowOff>25976</xdr:rowOff>
    </xdr:from>
    <xdr:to>
      <xdr:col>9</xdr:col>
      <xdr:colOff>360218</xdr:colOff>
      <xdr:row>184</xdr:row>
      <xdr:rowOff>2242</xdr:rowOff>
    </xdr:to>
    <xdr:pic>
      <xdr:nvPicPr>
        <xdr:cNvPr id="13" name="Picture 12">
          <a:extLst>
            <a:ext uri="{FF2B5EF4-FFF2-40B4-BE49-F238E27FC236}">
              <a16:creationId xmlns:a16="http://schemas.microsoft.com/office/drawing/2014/main" id="{3CED5BB3-E04F-F674-9B15-3798F3074435}"/>
            </a:ext>
          </a:extLst>
        </xdr:cNvPr>
        <xdr:cNvPicPr>
          <a:picLocks noChangeAspect="1"/>
        </xdr:cNvPicPr>
      </xdr:nvPicPr>
      <xdr:blipFill>
        <a:blip xmlns:r="http://schemas.openxmlformats.org/officeDocument/2006/relationships" r:embed="rId12"/>
        <a:stretch>
          <a:fillRect/>
        </a:stretch>
      </xdr:blipFill>
      <xdr:spPr>
        <a:xfrm>
          <a:off x="337358" y="32410976"/>
          <a:ext cx="5478087" cy="1067311"/>
        </a:xfrm>
        <a:prstGeom prst="rect">
          <a:avLst/>
        </a:prstGeom>
      </xdr:spPr>
    </xdr:pic>
    <xdr:clientData/>
  </xdr:twoCellAnchor>
  <xdr:twoCellAnchor editAs="oneCell">
    <xdr:from>
      <xdr:col>0</xdr:col>
      <xdr:colOff>465860</xdr:colOff>
      <xdr:row>183</xdr:row>
      <xdr:rowOff>129886</xdr:rowOff>
    </xdr:from>
    <xdr:to>
      <xdr:col>9</xdr:col>
      <xdr:colOff>416707</xdr:colOff>
      <xdr:row>195</xdr:row>
      <xdr:rowOff>155864</xdr:rowOff>
    </xdr:to>
    <xdr:pic>
      <xdr:nvPicPr>
        <xdr:cNvPr id="14" name="Picture 13">
          <a:extLst>
            <a:ext uri="{FF2B5EF4-FFF2-40B4-BE49-F238E27FC236}">
              <a16:creationId xmlns:a16="http://schemas.microsoft.com/office/drawing/2014/main" id="{CDD8B61D-A424-0856-FB0D-716E27199BE2}"/>
            </a:ext>
          </a:extLst>
        </xdr:cNvPr>
        <xdr:cNvPicPr>
          <a:picLocks noChangeAspect="1"/>
        </xdr:cNvPicPr>
      </xdr:nvPicPr>
      <xdr:blipFill>
        <a:blip xmlns:r="http://schemas.openxmlformats.org/officeDocument/2006/relationships" r:embed="rId13"/>
        <a:stretch>
          <a:fillRect/>
        </a:stretch>
      </xdr:blipFill>
      <xdr:spPr>
        <a:xfrm>
          <a:off x="465860" y="33424091"/>
          <a:ext cx="5406074" cy="2216728"/>
        </a:xfrm>
        <a:prstGeom prst="rect">
          <a:avLst/>
        </a:prstGeom>
      </xdr:spPr>
    </xdr:pic>
    <xdr:clientData/>
  </xdr:twoCellAnchor>
  <xdr:twoCellAnchor editAs="oneCell">
    <xdr:from>
      <xdr:col>0</xdr:col>
      <xdr:colOff>432954</xdr:colOff>
      <xdr:row>200</xdr:row>
      <xdr:rowOff>138545</xdr:rowOff>
    </xdr:from>
    <xdr:to>
      <xdr:col>9</xdr:col>
      <xdr:colOff>337705</xdr:colOff>
      <xdr:row>214</xdr:row>
      <xdr:rowOff>65805</xdr:rowOff>
    </xdr:to>
    <xdr:pic>
      <xdr:nvPicPr>
        <xdr:cNvPr id="15" name="Picture 14">
          <a:extLst>
            <a:ext uri="{FF2B5EF4-FFF2-40B4-BE49-F238E27FC236}">
              <a16:creationId xmlns:a16="http://schemas.microsoft.com/office/drawing/2014/main" id="{297AE24D-FFFC-EE6C-0615-2D9D1F60FB0C}"/>
            </a:ext>
          </a:extLst>
        </xdr:cNvPr>
        <xdr:cNvPicPr>
          <a:picLocks noChangeAspect="1"/>
        </xdr:cNvPicPr>
      </xdr:nvPicPr>
      <xdr:blipFill>
        <a:blip xmlns:r="http://schemas.openxmlformats.org/officeDocument/2006/relationships" r:embed="rId14"/>
        <a:stretch>
          <a:fillRect/>
        </a:stretch>
      </xdr:blipFill>
      <xdr:spPr>
        <a:xfrm>
          <a:off x="432954" y="36541363"/>
          <a:ext cx="5359978" cy="2490351"/>
        </a:xfrm>
        <a:prstGeom prst="rect">
          <a:avLst/>
        </a:prstGeom>
      </xdr:spPr>
    </xdr:pic>
    <xdr:clientData/>
  </xdr:twoCellAnchor>
  <xdr:twoCellAnchor editAs="oneCell">
    <xdr:from>
      <xdr:col>0</xdr:col>
      <xdr:colOff>476249</xdr:colOff>
      <xdr:row>216</xdr:row>
      <xdr:rowOff>25977</xdr:rowOff>
    </xdr:from>
    <xdr:to>
      <xdr:col>9</xdr:col>
      <xdr:colOff>380539</xdr:colOff>
      <xdr:row>221</xdr:row>
      <xdr:rowOff>25977</xdr:rowOff>
    </xdr:to>
    <xdr:pic>
      <xdr:nvPicPr>
        <xdr:cNvPr id="23" name="Picture 22">
          <a:extLst>
            <a:ext uri="{FF2B5EF4-FFF2-40B4-BE49-F238E27FC236}">
              <a16:creationId xmlns:a16="http://schemas.microsoft.com/office/drawing/2014/main" id="{4A8A1C62-9252-3B51-2685-816A9825F45D}"/>
            </a:ext>
          </a:extLst>
        </xdr:cNvPr>
        <xdr:cNvPicPr>
          <a:picLocks noChangeAspect="1"/>
        </xdr:cNvPicPr>
      </xdr:nvPicPr>
      <xdr:blipFill>
        <a:blip xmlns:r="http://schemas.openxmlformats.org/officeDocument/2006/relationships" r:embed="rId15"/>
        <a:stretch>
          <a:fillRect/>
        </a:stretch>
      </xdr:blipFill>
      <xdr:spPr>
        <a:xfrm>
          <a:off x="476249" y="39355568"/>
          <a:ext cx="5359517" cy="909204"/>
        </a:xfrm>
        <a:prstGeom prst="rect">
          <a:avLst/>
        </a:prstGeom>
      </xdr:spPr>
    </xdr:pic>
    <xdr:clientData/>
  </xdr:twoCellAnchor>
  <xdr:twoCellAnchor editAs="oneCell">
    <xdr:from>
      <xdr:col>1</xdr:col>
      <xdr:colOff>60613</xdr:colOff>
      <xdr:row>221</xdr:row>
      <xdr:rowOff>1</xdr:rowOff>
    </xdr:from>
    <xdr:to>
      <xdr:col>9</xdr:col>
      <xdr:colOff>394873</xdr:colOff>
      <xdr:row>235</xdr:row>
      <xdr:rowOff>145233</xdr:rowOff>
    </xdr:to>
    <xdr:pic>
      <xdr:nvPicPr>
        <xdr:cNvPr id="24" name="Picture 23">
          <a:extLst>
            <a:ext uri="{FF2B5EF4-FFF2-40B4-BE49-F238E27FC236}">
              <a16:creationId xmlns:a16="http://schemas.microsoft.com/office/drawing/2014/main" id="{83065187-8977-68F8-EDF2-1AD1780E7766}"/>
            </a:ext>
          </a:extLst>
        </xdr:cNvPr>
        <xdr:cNvPicPr>
          <a:picLocks noChangeAspect="1"/>
        </xdr:cNvPicPr>
      </xdr:nvPicPr>
      <xdr:blipFill>
        <a:blip xmlns:r="http://schemas.openxmlformats.org/officeDocument/2006/relationships" r:embed="rId16"/>
        <a:stretch>
          <a:fillRect/>
        </a:stretch>
      </xdr:blipFill>
      <xdr:spPr>
        <a:xfrm>
          <a:off x="666749" y="40238796"/>
          <a:ext cx="5183351" cy="2710296"/>
        </a:xfrm>
        <a:prstGeom prst="rect">
          <a:avLst/>
        </a:prstGeom>
      </xdr:spPr>
    </xdr:pic>
    <xdr:clientData/>
  </xdr:twoCellAnchor>
  <xdr:twoCellAnchor editAs="oneCell">
    <xdr:from>
      <xdr:col>0</xdr:col>
      <xdr:colOff>453343</xdr:colOff>
      <xdr:row>239</xdr:row>
      <xdr:rowOff>19292</xdr:rowOff>
    </xdr:from>
    <xdr:to>
      <xdr:col>9</xdr:col>
      <xdr:colOff>500208</xdr:colOff>
      <xdr:row>258</xdr:row>
      <xdr:rowOff>173620</xdr:rowOff>
    </xdr:to>
    <xdr:pic>
      <xdr:nvPicPr>
        <xdr:cNvPr id="27" name="Picture 26">
          <a:extLst>
            <a:ext uri="{FF2B5EF4-FFF2-40B4-BE49-F238E27FC236}">
              <a16:creationId xmlns:a16="http://schemas.microsoft.com/office/drawing/2014/main" id="{B32DF9F5-72BD-E809-71ED-3DB58F74B863}"/>
            </a:ext>
          </a:extLst>
        </xdr:cNvPr>
        <xdr:cNvPicPr>
          <a:picLocks noChangeAspect="1"/>
        </xdr:cNvPicPr>
      </xdr:nvPicPr>
      <xdr:blipFill>
        <a:blip xmlns:r="http://schemas.openxmlformats.org/officeDocument/2006/relationships" r:embed="rId17"/>
        <a:stretch>
          <a:fillRect/>
        </a:stretch>
      </xdr:blipFill>
      <xdr:spPr>
        <a:xfrm>
          <a:off x="453343" y="43896988"/>
          <a:ext cx="5515903" cy="3674961"/>
        </a:xfrm>
        <a:prstGeom prst="rect">
          <a:avLst/>
        </a:prstGeom>
      </xdr:spPr>
    </xdr:pic>
    <xdr:clientData/>
  </xdr:twoCellAnchor>
  <xdr:twoCellAnchor editAs="oneCell">
    <xdr:from>
      <xdr:col>0</xdr:col>
      <xdr:colOff>419653</xdr:colOff>
      <xdr:row>260</xdr:row>
      <xdr:rowOff>121478</xdr:rowOff>
    </xdr:from>
    <xdr:to>
      <xdr:col>9</xdr:col>
      <xdr:colOff>526089</xdr:colOff>
      <xdr:row>282</xdr:row>
      <xdr:rowOff>110435</xdr:rowOff>
    </xdr:to>
    <xdr:pic>
      <xdr:nvPicPr>
        <xdr:cNvPr id="34" name="Picture 33">
          <a:extLst>
            <a:ext uri="{FF2B5EF4-FFF2-40B4-BE49-F238E27FC236}">
              <a16:creationId xmlns:a16="http://schemas.microsoft.com/office/drawing/2014/main" id="{3FF43390-8315-4F33-22D8-51D277E79B1B}"/>
            </a:ext>
          </a:extLst>
        </xdr:cNvPr>
        <xdr:cNvPicPr>
          <a:picLocks noChangeAspect="1"/>
        </xdr:cNvPicPr>
      </xdr:nvPicPr>
      <xdr:blipFill>
        <a:blip xmlns:r="http://schemas.openxmlformats.org/officeDocument/2006/relationships" r:embed="rId18"/>
        <a:stretch>
          <a:fillRect/>
        </a:stretch>
      </xdr:blipFill>
      <xdr:spPr>
        <a:xfrm>
          <a:off x="419653" y="48933652"/>
          <a:ext cx="5572958" cy="4119218"/>
        </a:xfrm>
        <a:prstGeom prst="rect">
          <a:avLst/>
        </a:prstGeom>
      </xdr:spPr>
    </xdr:pic>
    <xdr:clientData/>
  </xdr:twoCellAnchor>
  <xdr:twoCellAnchor editAs="oneCell">
    <xdr:from>
      <xdr:col>0</xdr:col>
      <xdr:colOff>342348</xdr:colOff>
      <xdr:row>284</xdr:row>
      <xdr:rowOff>1</xdr:rowOff>
    </xdr:from>
    <xdr:to>
      <xdr:col>9</xdr:col>
      <xdr:colOff>594814</xdr:colOff>
      <xdr:row>294</xdr:row>
      <xdr:rowOff>154610</xdr:rowOff>
    </xdr:to>
    <xdr:pic>
      <xdr:nvPicPr>
        <xdr:cNvPr id="39" name="Picture 38">
          <a:extLst>
            <a:ext uri="{FF2B5EF4-FFF2-40B4-BE49-F238E27FC236}">
              <a16:creationId xmlns:a16="http://schemas.microsoft.com/office/drawing/2014/main" id="{C735DB8C-E04B-C57B-357D-A0AC8C127377}"/>
            </a:ext>
          </a:extLst>
        </xdr:cNvPr>
        <xdr:cNvPicPr>
          <a:picLocks noChangeAspect="1"/>
        </xdr:cNvPicPr>
      </xdr:nvPicPr>
      <xdr:blipFill>
        <a:blip xmlns:r="http://schemas.openxmlformats.org/officeDocument/2006/relationships" r:embed="rId19"/>
        <a:stretch>
          <a:fillRect/>
        </a:stretch>
      </xdr:blipFill>
      <xdr:spPr>
        <a:xfrm>
          <a:off x="342348" y="53317914"/>
          <a:ext cx="5718988" cy="2032000"/>
        </a:xfrm>
        <a:prstGeom prst="rect">
          <a:avLst/>
        </a:prstGeom>
      </xdr:spPr>
    </xdr:pic>
    <xdr:clientData/>
  </xdr:twoCellAnchor>
  <xdr:twoCellAnchor editAs="oneCell">
    <xdr:from>
      <xdr:col>1</xdr:col>
      <xdr:colOff>1</xdr:colOff>
      <xdr:row>295</xdr:row>
      <xdr:rowOff>0</xdr:rowOff>
    </xdr:from>
    <xdr:to>
      <xdr:col>9</xdr:col>
      <xdr:colOff>574262</xdr:colOff>
      <xdr:row>300</xdr:row>
      <xdr:rowOff>22087</xdr:rowOff>
    </xdr:to>
    <xdr:pic>
      <xdr:nvPicPr>
        <xdr:cNvPr id="40" name="Picture 39">
          <a:extLst>
            <a:ext uri="{FF2B5EF4-FFF2-40B4-BE49-F238E27FC236}">
              <a16:creationId xmlns:a16="http://schemas.microsoft.com/office/drawing/2014/main" id="{9EE5D0BE-C7EB-CDC2-B415-E9DF60045E53}"/>
            </a:ext>
          </a:extLst>
        </xdr:cNvPr>
        <xdr:cNvPicPr>
          <a:picLocks noChangeAspect="1"/>
        </xdr:cNvPicPr>
      </xdr:nvPicPr>
      <xdr:blipFill>
        <a:blip xmlns:r="http://schemas.openxmlformats.org/officeDocument/2006/relationships" r:embed="rId20"/>
        <a:stretch>
          <a:fillRect/>
        </a:stretch>
      </xdr:blipFill>
      <xdr:spPr>
        <a:xfrm>
          <a:off x="607392" y="55383043"/>
          <a:ext cx="5433392" cy="960783"/>
        </a:xfrm>
        <a:prstGeom prst="rect">
          <a:avLst/>
        </a:prstGeom>
      </xdr:spPr>
    </xdr:pic>
    <xdr:clientData/>
  </xdr:twoCellAnchor>
  <xdr:twoCellAnchor>
    <xdr:from>
      <xdr:col>14</xdr:col>
      <xdr:colOff>132521</xdr:colOff>
      <xdr:row>284</xdr:row>
      <xdr:rowOff>19877</xdr:rowOff>
    </xdr:from>
    <xdr:to>
      <xdr:col>20</xdr:col>
      <xdr:colOff>563216</xdr:colOff>
      <xdr:row>299</xdr:row>
      <xdr:rowOff>176695</xdr:rowOff>
    </xdr:to>
    <xdr:graphicFrame macro="">
      <xdr:nvGraphicFramePr>
        <xdr:cNvPr id="41" name="Chart 40">
          <a:extLst>
            <a:ext uri="{FF2B5EF4-FFF2-40B4-BE49-F238E27FC236}">
              <a16:creationId xmlns:a16="http://schemas.microsoft.com/office/drawing/2014/main" id="{7807610E-4FEE-786E-CC69-DEC9698F6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0</xdr:col>
      <xdr:colOff>11043</xdr:colOff>
      <xdr:row>301</xdr:row>
      <xdr:rowOff>165654</xdr:rowOff>
    </xdr:from>
    <xdr:to>
      <xdr:col>10</xdr:col>
      <xdr:colOff>254000</xdr:colOff>
      <xdr:row>321</xdr:row>
      <xdr:rowOff>38308</xdr:rowOff>
    </xdr:to>
    <xdr:pic>
      <xdr:nvPicPr>
        <xdr:cNvPr id="42" name="Picture 41">
          <a:extLst>
            <a:ext uri="{FF2B5EF4-FFF2-40B4-BE49-F238E27FC236}">
              <a16:creationId xmlns:a16="http://schemas.microsoft.com/office/drawing/2014/main" id="{592BF509-C850-E0FB-D1D2-CAA6EFD1FEBB}"/>
            </a:ext>
          </a:extLst>
        </xdr:cNvPr>
        <xdr:cNvPicPr>
          <a:picLocks noChangeAspect="1"/>
        </xdr:cNvPicPr>
      </xdr:nvPicPr>
      <xdr:blipFill>
        <a:blip xmlns:r="http://schemas.openxmlformats.org/officeDocument/2006/relationships" r:embed="rId22"/>
        <a:stretch>
          <a:fillRect/>
        </a:stretch>
      </xdr:blipFill>
      <xdr:spPr>
        <a:xfrm>
          <a:off x="11043" y="56675132"/>
          <a:ext cx="6316870" cy="3627437"/>
        </a:xfrm>
        <a:prstGeom prst="rect">
          <a:avLst/>
        </a:prstGeom>
      </xdr:spPr>
    </xdr:pic>
    <xdr:clientData/>
  </xdr:twoCellAnchor>
  <xdr:twoCellAnchor>
    <xdr:from>
      <xdr:col>23</xdr:col>
      <xdr:colOff>-1</xdr:colOff>
      <xdr:row>217</xdr:row>
      <xdr:rowOff>8835</xdr:rowOff>
    </xdr:from>
    <xdr:to>
      <xdr:col>30</xdr:col>
      <xdr:colOff>320260</xdr:colOff>
      <xdr:row>232</xdr:row>
      <xdr:rowOff>121478</xdr:rowOff>
    </xdr:to>
    <xdr:graphicFrame macro="">
      <xdr:nvGraphicFramePr>
        <xdr:cNvPr id="45" name="Chart 44">
          <a:extLst>
            <a:ext uri="{FF2B5EF4-FFF2-40B4-BE49-F238E27FC236}">
              <a16:creationId xmlns:a16="http://schemas.microsoft.com/office/drawing/2014/main" id="{4ECAD496-5293-BAB1-BAF5-22E5833AE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256762</xdr:colOff>
      <xdr:row>228</xdr:row>
      <xdr:rowOff>99833</xdr:rowOff>
    </xdr:from>
    <xdr:to>
      <xdr:col>20</xdr:col>
      <xdr:colOff>212587</xdr:colOff>
      <xdr:row>238</xdr:row>
      <xdr:rowOff>99834</xdr:rowOff>
    </xdr:to>
    <xdr:graphicFrame macro="">
      <xdr:nvGraphicFramePr>
        <xdr:cNvPr id="49" name="Chart 48">
          <a:extLst>
            <a:ext uri="{FF2B5EF4-FFF2-40B4-BE49-F238E27FC236}">
              <a16:creationId xmlns:a16="http://schemas.microsoft.com/office/drawing/2014/main" id="{C55B951B-122B-C214-5111-BF1EBBED5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367195</xdr:colOff>
      <xdr:row>201</xdr:row>
      <xdr:rowOff>184758</xdr:rowOff>
    </xdr:from>
    <xdr:to>
      <xdr:col>22</xdr:col>
      <xdr:colOff>323022</xdr:colOff>
      <xdr:row>211</xdr:row>
      <xdr:rowOff>184757</xdr:rowOff>
    </xdr:to>
    <xdr:graphicFrame macro="">
      <xdr:nvGraphicFramePr>
        <xdr:cNvPr id="52" name="Chart 51">
          <a:extLst>
            <a:ext uri="{FF2B5EF4-FFF2-40B4-BE49-F238E27FC236}">
              <a16:creationId xmlns:a16="http://schemas.microsoft.com/office/drawing/2014/main" id="{AC96F2E5-4EF9-3450-6565-03F4584B0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23</xdr:col>
      <xdr:colOff>121478</xdr:colOff>
      <xdr:row>199</xdr:row>
      <xdr:rowOff>44174</xdr:rowOff>
    </xdr:from>
    <xdr:to>
      <xdr:col>30</xdr:col>
      <xdr:colOff>441739</xdr:colOff>
      <xdr:row>212</xdr:row>
      <xdr:rowOff>22086</xdr:rowOff>
    </xdr:to>
    <xdr:graphicFrame macro="">
      <xdr:nvGraphicFramePr>
        <xdr:cNvPr id="55" name="Chart 54">
          <a:extLst>
            <a:ext uri="{FF2B5EF4-FFF2-40B4-BE49-F238E27FC236}">
              <a16:creationId xmlns:a16="http://schemas.microsoft.com/office/drawing/2014/main" id="{D4C767F2-CB8E-B380-33C3-8664435FF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19</xdr:col>
      <xdr:colOff>179457</xdr:colOff>
      <xdr:row>239</xdr:row>
      <xdr:rowOff>78520</xdr:rowOff>
    </xdr:from>
    <xdr:to>
      <xdr:col>25</xdr:col>
      <xdr:colOff>35892</xdr:colOff>
      <xdr:row>249</xdr:row>
      <xdr:rowOff>86140</xdr:rowOff>
    </xdr:to>
    <xdr:graphicFrame macro="">
      <xdr:nvGraphicFramePr>
        <xdr:cNvPr id="56" name="Chart 55">
          <a:extLst>
            <a:ext uri="{FF2B5EF4-FFF2-40B4-BE49-F238E27FC236}">
              <a16:creationId xmlns:a16="http://schemas.microsoft.com/office/drawing/2014/main" id="{B5B55649-0AE1-0159-BD11-DC489F9A64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25</xdr:col>
      <xdr:colOff>474870</xdr:colOff>
      <xdr:row>238</xdr:row>
      <xdr:rowOff>163443</xdr:rowOff>
    </xdr:from>
    <xdr:to>
      <xdr:col>33</xdr:col>
      <xdr:colOff>187739</xdr:colOff>
      <xdr:row>253</xdr:row>
      <xdr:rowOff>90556</xdr:rowOff>
    </xdr:to>
    <xdr:graphicFrame macro="">
      <xdr:nvGraphicFramePr>
        <xdr:cNvPr id="58" name="Chart 57">
          <a:extLst>
            <a:ext uri="{FF2B5EF4-FFF2-40B4-BE49-F238E27FC236}">
              <a16:creationId xmlns:a16="http://schemas.microsoft.com/office/drawing/2014/main" id="{9E2A27EB-1D1C-EBA7-E5DF-079FA20DA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311979</xdr:colOff>
      <xdr:row>272</xdr:row>
      <xdr:rowOff>8062</xdr:rowOff>
    </xdr:from>
    <xdr:to>
      <xdr:col>21</xdr:col>
      <xdr:colOff>168414</xdr:colOff>
      <xdr:row>282</xdr:row>
      <xdr:rowOff>8061</xdr:rowOff>
    </xdr:to>
    <xdr:graphicFrame macro="">
      <xdr:nvGraphicFramePr>
        <xdr:cNvPr id="59" name="Chart 58">
          <a:extLst>
            <a:ext uri="{FF2B5EF4-FFF2-40B4-BE49-F238E27FC236}">
              <a16:creationId xmlns:a16="http://schemas.microsoft.com/office/drawing/2014/main" id="{74FECADD-FB50-05F3-0DBC-2C39E7018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22</xdr:col>
      <xdr:colOff>66261</xdr:colOff>
      <xdr:row>267</xdr:row>
      <xdr:rowOff>97182</xdr:rowOff>
    </xdr:from>
    <xdr:to>
      <xdr:col>29</xdr:col>
      <xdr:colOff>386522</xdr:colOff>
      <xdr:row>282</xdr:row>
      <xdr:rowOff>24295</xdr:rowOff>
    </xdr:to>
    <xdr:graphicFrame macro="">
      <xdr:nvGraphicFramePr>
        <xdr:cNvPr id="60" name="Chart 59">
          <a:extLst>
            <a:ext uri="{FF2B5EF4-FFF2-40B4-BE49-F238E27FC236}">
              <a16:creationId xmlns:a16="http://schemas.microsoft.com/office/drawing/2014/main" id="{2A966CD9-97E7-D9FE-4126-E92F0F604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0</xdr:col>
      <xdr:colOff>0</xdr:colOff>
      <xdr:row>323</xdr:row>
      <xdr:rowOff>0</xdr:rowOff>
    </xdr:from>
    <xdr:to>
      <xdr:col>10</xdr:col>
      <xdr:colOff>274288</xdr:colOff>
      <xdr:row>331</xdr:row>
      <xdr:rowOff>0</xdr:rowOff>
    </xdr:to>
    <xdr:pic>
      <xdr:nvPicPr>
        <xdr:cNvPr id="62" name="Picture 61">
          <a:extLst>
            <a:ext uri="{FF2B5EF4-FFF2-40B4-BE49-F238E27FC236}">
              <a16:creationId xmlns:a16="http://schemas.microsoft.com/office/drawing/2014/main" id="{7CCDE08E-4C4A-BE85-F232-D47CE3B0FC75}"/>
            </a:ext>
          </a:extLst>
        </xdr:cNvPr>
        <xdr:cNvPicPr>
          <a:picLocks noChangeAspect="1"/>
        </xdr:cNvPicPr>
      </xdr:nvPicPr>
      <xdr:blipFill>
        <a:blip xmlns:r="http://schemas.openxmlformats.org/officeDocument/2006/relationships" r:embed="rId31"/>
        <a:stretch>
          <a:fillRect/>
        </a:stretch>
      </xdr:blipFill>
      <xdr:spPr>
        <a:xfrm>
          <a:off x="0" y="60639739"/>
          <a:ext cx="6348201" cy="1501913"/>
        </a:xfrm>
        <a:prstGeom prst="rect">
          <a:avLst/>
        </a:prstGeom>
      </xdr:spPr>
    </xdr:pic>
    <xdr:clientData/>
  </xdr:twoCellAnchor>
  <xdr:twoCellAnchor editAs="oneCell">
    <xdr:from>
      <xdr:col>0</xdr:col>
      <xdr:colOff>176696</xdr:colOff>
      <xdr:row>330</xdr:row>
      <xdr:rowOff>187738</xdr:rowOff>
    </xdr:from>
    <xdr:to>
      <xdr:col>10</xdr:col>
      <xdr:colOff>287754</xdr:colOff>
      <xdr:row>351</xdr:row>
      <xdr:rowOff>77303</xdr:rowOff>
    </xdr:to>
    <xdr:pic>
      <xdr:nvPicPr>
        <xdr:cNvPr id="63" name="Picture 62">
          <a:extLst>
            <a:ext uri="{FF2B5EF4-FFF2-40B4-BE49-F238E27FC236}">
              <a16:creationId xmlns:a16="http://schemas.microsoft.com/office/drawing/2014/main" id="{25322314-8846-C770-3853-9294395BF614}"/>
            </a:ext>
          </a:extLst>
        </xdr:cNvPr>
        <xdr:cNvPicPr>
          <a:picLocks noChangeAspect="1"/>
        </xdr:cNvPicPr>
      </xdr:nvPicPr>
      <xdr:blipFill>
        <a:blip xmlns:r="http://schemas.openxmlformats.org/officeDocument/2006/relationships" r:embed="rId32"/>
        <a:stretch>
          <a:fillRect/>
        </a:stretch>
      </xdr:blipFill>
      <xdr:spPr>
        <a:xfrm>
          <a:off x="176696" y="62141651"/>
          <a:ext cx="6184971" cy="3832087"/>
        </a:xfrm>
        <a:prstGeom prst="rect">
          <a:avLst/>
        </a:prstGeom>
      </xdr:spPr>
    </xdr:pic>
    <xdr:clientData/>
  </xdr:twoCellAnchor>
  <xdr:twoCellAnchor editAs="oneCell">
    <xdr:from>
      <xdr:col>0</xdr:col>
      <xdr:colOff>1</xdr:colOff>
      <xdr:row>353</xdr:row>
      <xdr:rowOff>0</xdr:rowOff>
    </xdr:from>
    <xdr:to>
      <xdr:col>10</xdr:col>
      <xdr:colOff>456436</xdr:colOff>
      <xdr:row>377</xdr:row>
      <xdr:rowOff>121478</xdr:rowOff>
    </xdr:to>
    <xdr:pic>
      <xdr:nvPicPr>
        <xdr:cNvPr id="64" name="Picture 63">
          <a:extLst>
            <a:ext uri="{FF2B5EF4-FFF2-40B4-BE49-F238E27FC236}">
              <a16:creationId xmlns:a16="http://schemas.microsoft.com/office/drawing/2014/main" id="{7E7CF224-4629-64A2-55E9-64B67F104F56}"/>
            </a:ext>
          </a:extLst>
        </xdr:cNvPr>
        <xdr:cNvPicPr>
          <a:picLocks noChangeAspect="1"/>
        </xdr:cNvPicPr>
      </xdr:nvPicPr>
      <xdr:blipFill>
        <a:blip xmlns:r="http://schemas.openxmlformats.org/officeDocument/2006/relationships" r:embed="rId33"/>
        <a:stretch>
          <a:fillRect/>
        </a:stretch>
      </xdr:blipFill>
      <xdr:spPr>
        <a:xfrm>
          <a:off x="1" y="66271913"/>
          <a:ext cx="6530348" cy="4627217"/>
        </a:xfrm>
        <a:prstGeom prst="rect">
          <a:avLst/>
        </a:prstGeom>
      </xdr:spPr>
    </xdr:pic>
    <xdr:clientData/>
  </xdr:twoCellAnchor>
  <xdr:twoCellAnchor editAs="oneCell">
    <xdr:from>
      <xdr:col>0</xdr:col>
      <xdr:colOff>287131</xdr:colOff>
      <xdr:row>377</xdr:row>
      <xdr:rowOff>55218</xdr:rowOff>
    </xdr:from>
    <xdr:to>
      <xdr:col>10</xdr:col>
      <xdr:colOff>496957</xdr:colOff>
      <xdr:row>380</xdr:row>
      <xdr:rowOff>1246</xdr:rowOff>
    </xdr:to>
    <xdr:pic>
      <xdr:nvPicPr>
        <xdr:cNvPr id="65" name="Picture 64">
          <a:extLst>
            <a:ext uri="{FF2B5EF4-FFF2-40B4-BE49-F238E27FC236}">
              <a16:creationId xmlns:a16="http://schemas.microsoft.com/office/drawing/2014/main" id="{03FEBDF6-11B5-4938-68A5-112E4DA3CD22}"/>
            </a:ext>
          </a:extLst>
        </xdr:cNvPr>
        <xdr:cNvPicPr>
          <a:picLocks noChangeAspect="1"/>
        </xdr:cNvPicPr>
      </xdr:nvPicPr>
      <xdr:blipFill>
        <a:blip xmlns:r="http://schemas.openxmlformats.org/officeDocument/2006/relationships" r:embed="rId34"/>
        <a:stretch>
          <a:fillRect/>
        </a:stretch>
      </xdr:blipFill>
      <xdr:spPr>
        <a:xfrm>
          <a:off x="287131" y="70832870"/>
          <a:ext cx="6283739" cy="509246"/>
        </a:xfrm>
        <a:prstGeom prst="rect">
          <a:avLst/>
        </a:prstGeom>
      </xdr:spPr>
    </xdr:pic>
    <xdr:clientData/>
  </xdr:twoCellAnchor>
  <xdr:twoCellAnchor editAs="oneCell">
    <xdr:from>
      <xdr:col>0</xdr:col>
      <xdr:colOff>1</xdr:colOff>
      <xdr:row>381</xdr:row>
      <xdr:rowOff>0</xdr:rowOff>
    </xdr:from>
    <xdr:to>
      <xdr:col>11</xdr:col>
      <xdr:colOff>11044</xdr:colOff>
      <xdr:row>410</xdr:row>
      <xdr:rowOff>109416</xdr:rowOff>
    </xdr:to>
    <xdr:pic>
      <xdr:nvPicPr>
        <xdr:cNvPr id="66" name="Picture 65">
          <a:extLst>
            <a:ext uri="{FF2B5EF4-FFF2-40B4-BE49-F238E27FC236}">
              <a16:creationId xmlns:a16="http://schemas.microsoft.com/office/drawing/2014/main" id="{2D37788D-5B6F-AF18-0199-E5308E2F0494}"/>
            </a:ext>
          </a:extLst>
        </xdr:cNvPr>
        <xdr:cNvPicPr>
          <a:picLocks noChangeAspect="1"/>
        </xdr:cNvPicPr>
      </xdr:nvPicPr>
      <xdr:blipFill>
        <a:blip xmlns:r="http://schemas.openxmlformats.org/officeDocument/2006/relationships" r:embed="rId35"/>
        <a:stretch>
          <a:fillRect/>
        </a:stretch>
      </xdr:blipFill>
      <xdr:spPr>
        <a:xfrm>
          <a:off x="1" y="71528609"/>
          <a:ext cx="6725478" cy="5553850"/>
        </a:xfrm>
        <a:prstGeom prst="rect">
          <a:avLst/>
        </a:prstGeom>
      </xdr:spPr>
    </xdr:pic>
    <xdr:clientData/>
  </xdr:twoCellAnchor>
  <xdr:twoCellAnchor editAs="oneCell">
    <xdr:from>
      <xdr:col>0</xdr:col>
      <xdr:colOff>1</xdr:colOff>
      <xdr:row>412</xdr:row>
      <xdr:rowOff>0</xdr:rowOff>
    </xdr:from>
    <xdr:to>
      <xdr:col>11</xdr:col>
      <xdr:colOff>55218</xdr:colOff>
      <xdr:row>419</xdr:row>
      <xdr:rowOff>29038</xdr:rowOff>
    </xdr:to>
    <xdr:pic>
      <xdr:nvPicPr>
        <xdr:cNvPr id="67" name="Picture 66">
          <a:extLst>
            <a:ext uri="{FF2B5EF4-FFF2-40B4-BE49-F238E27FC236}">
              <a16:creationId xmlns:a16="http://schemas.microsoft.com/office/drawing/2014/main" id="{4CB05481-8B2A-DD46-18F0-D7F57A018409}"/>
            </a:ext>
          </a:extLst>
        </xdr:cNvPr>
        <xdr:cNvPicPr>
          <a:picLocks noChangeAspect="1"/>
        </xdr:cNvPicPr>
      </xdr:nvPicPr>
      <xdr:blipFill>
        <a:blip xmlns:r="http://schemas.openxmlformats.org/officeDocument/2006/relationships" r:embed="rId36"/>
        <a:stretch>
          <a:fillRect/>
        </a:stretch>
      </xdr:blipFill>
      <xdr:spPr>
        <a:xfrm>
          <a:off x="1" y="77348522"/>
          <a:ext cx="6769652" cy="1343212"/>
        </a:xfrm>
        <a:prstGeom prst="rect">
          <a:avLst/>
        </a:prstGeom>
      </xdr:spPr>
    </xdr:pic>
    <xdr:clientData/>
  </xdr:twoCellAnchor>
  <xdr:twoCellAnchor editAs="oneCell">
    <xdr:from>
      <xdr:col>0</xdr:col>
      <xdr:colOff>331304</xdr:colOff>
      <xdr:row>418</xdr:row>
      <xdr:rowOff>88348</xdr:rowOff>
    </xdr:from>
    <xdr:to>
      <xdr:col>11</xdr:col>
      <xdr:colOff>85247</xdr:colOff>
      <xdr:row>440</xdr:row>
      <xdr:rowOff>159199</xdr:rowOff>
    </xdr:to>
    <xdr:pic>
      <xdr:nvPicPr>
        <xdr:cNvPr id="68" name="Picture 67">
          <a:extLst>
            <a:ext uri="{FF2B5EF4-FFF2-40B4-BE49-F238E27FC236}">
              <a16:creationId xmlns:a16="http://schemas.microsoft.com/office/drawing/2014/main" id="{E7392448-F194-C4B8-5F67-F9028C63D97A}"/>
            </a:ext>
          </a:extLst>
        </xdr:cNvPr>
        <xdr:cNvPicPr>
          <a:picLocks noChangeAspect="1"/>
        </xdr:cNvPicPr>
      </xdr:nvPicPr>
      <xdr:blipFill>
        <a:blip xmlns:r="http://schemas.openxmlformats.org/officeDocument/2006/relationships" r:embed="rId37"/>
        <a:stretch>
          <a:fillRect/>
        </a:stretch>
      </xdr:blipFill>
      <xdr:spPr>
        <a:xfrm>
          <a:off x="331304" y="78563305"/>
          <a:ext cx="6468378" cy="4201111"/>
        </a:xfrm>
        <a:prstGeom prst="rect">
          <a:avLst/>
        </a:prstGeom>
      </xdr:spPr>
    </xdr:pic>
    <xdr:clientData/>
  </xdr:twoCellAnchor>
  <xdr:twoCellAnchor editAs="oneCell">
    <xdr:from>
      <xdr:col>0</xdr:col>
      <xdr:colOff>1</xdr:colOff>
      <xdr:row>442</xdr:row>
      <xdr:rowOff>0</xdr:rowOff>
    </xdr:from>
    <xdr:to>
      <xdr:col>11</xdr:col>
      <xdr:colOff>585502</xdr:colOff>
      <xdr:row>465</xdr:row>
      <xdr:rowOff>143565</xdr:rowOff>
    </xdr:to>
    <xdr:pic>
      <xdr:nvPicPr>
        <xdr:cNvPr id="69" name="Picture 68">
          <a:extLst>
            <a:ext uri="{FF2B5EF4-FFF2-40B4-BE49-F238E27FC236}">
              <a16:creationId xmlns:a16="http://schemas.microsoft.com/office/drawing/2014/main" id="{AE59419F-88E4-73F7-0DDF-97D8A06DE395}"/>
            </a:ext>
          </a:extLst>
        </xdr:cNvPr>
        <xdr:cNvPicPr>
          <a:picLocks noChangeAspect="1"/>
        </xdr:cNvPicPr>
      </xdr:nvPicPr>
      <xdr:blipFill>
        <a:blip xmlns:r="http://schemas.openxmlformats.org/officeDocument/2006/relationships" r:embed="rId38"/>
        <a:stretch>
          <a:fillRect/>
        </a:stretch>
      </xdr:blipFill>
      <xdr:spPr>
        <a:xfrm>
          <a:off x="1" y="82980696"/>
          <a:ext cx="7299936" cy="4461565"/>
        </a:xfrm>
        <a:prstGeom prst="rect">
          <a:avLst/>
        </a:prstGeom>
      </xdr:spPr>
    </xdr:pic>
    <xdr:clientData/>
  </xdr:twoCellAnchor>
  <xdr:twoCellAnchor editAs="oneCell">
    <xdr:from>
      <xdr:col>0</xdr:col>
      <xdr:colOff>265043</xdr:colOff>
      <xdr:row>465</xdr:row>
      <xdr:rowOff>77304</xdr:rowOff>
    </xdr:from>
    <xdr:to>
      <xdr:col>11</xdr:col>
      <xdr:colOff>628671</xdr:colOff>
      <xdr:row>474</xdr:row>
      <xdr:rowOff>16654</xdr:rowOff>
    </xdr:to>
    <xdr:pic>
      <xdr:nvPicPr>
        <xdr:cNvPr id="70" name="Picture 69">
          <a:extLst>
            <a:ext uri="{FF2B5EF4-FFF2-40B4-BE49-F238E27FC236}">
              <a16:creationId xmlns:a16="http://schemas.microsoft.com/office/drawing/2014/main" id="{C8005373-D827-71ED-9D9A-921F15E34DBC}"/>
            </a:ext>
          </a:extLst>
        </xdr:cNvPr>
        <xdr:cNvPicPr>
          <a:picLocks noChangeAspect="1"/>
        </xdr:cNvPicPr>
      </xdr:nvPicPr>
      <xdr:blipFill>
        <a:blip xmlns:r="http://schemas.openxmlformats.org/officeDocument/2006/relationships" r:embed="rId39"/>
        <a:stretch>
          <a:fillRect/>
        </a:stretch>
      </xdr:blipFill>
      <xdr:spPr>
        <a:xfrm>
          <a:off x="265043" y="87376000"/>
          <a:ext cx="7078063" cy="1629002"/>
        </a:xfrm>
        <a:prstGeom prst="rect">
          <a:avLst/>
        </a:prstGeom>
      </xdr:spPr>
    </xdr:pic>
    <xdr:clientData/>
  </xdr:twoCellAnchor>
  <xdr:twoCellAnchor editAs="oneCell">
    <xdr:from>
      <xdr:col>0</xdr:col>
      <xdr:colOff>0</xdr:colOff>
      <xdr:row>475</xdr:row>
      <xdr:rowOff>0</xdr:rowOff>
    </xdr:from>
    <xdr:to>
      <xdr:col>12</xdr:col>
      <xdr:colOff>350327</xdr:colOff>
      <xdr:row>507</xdr:row>
      <xdr:rowOff>136830</xdr:rowOff>
    </xdr:to>
    <xdr:pic>
      <xdr:nvPicPr>
        <xdr:cNvPr id="71" name="Picture 70">
          <a:extLst>
            <a:ext uri="{FF2B5EF4-FFF2-40B4-BE49-F238E27FC236}">
              <a16:creationId xmlns:a16="http://schemas.microsoft.com/office/drawing/2014/main" id="{F8558580-B75E-CDB4-AF6B-69DEF149608D}"/>
            </a:ext>
          </a:extLst>
        </xdr:cNvPr>
        <xdr:cNvPicPr>
          <a:picLocks noChangeAspect="1"/>
        </xdr:cNvPicPr>
      </xdr:nvPicPr>
      <xdr:blipFill>
        <a:blip xmlns:r="http://schemas.openxmlformats.org/officeDocument/2006/relationships" r:embed="rId40"/>
        <a:stretch>
          <a:fillRect/>
        </a:stretch>
      </xdr:blipFill>
      <xdr:spPr>
        <a:xfrm>
          <a:off x="0" y="89176087"/>
          <a:ext cx="7716327" cy="6144482"/>
        </a:xfrm>
        <a:prstGeom prst="rect">
          <a:avLst/>
        </a:prstGeom>
      </xdr:spPr>
    </xdr:pic>
    <xdr:clientData/>
  </xdr:twoCellAnchor>
  <xdr:twoCellAnchor editAs="oneCell">
    <xdr:from>
      <xdr:col>0</xdr:col>
      <xdr:colOff>0</xdr:colOff>
      <xdr:row>509</xdr:row>
      <xdr:rowOff>0</xdr:rowOff>
    </xdr:from>
    <xdr:to>
      <xdr:col>11</xdr:col>
      <xdr:colOff>573207</xdr:colOff>
      <xdr:row>539</xdr:row>
      <xdr:rowOff>169361</xdr:rowOff>
    </xdr:to>
    <xdr:pic>
      <xdr:nvPicPr>
        <xdr:cNvPr id="72" name="Picture 71">
          <a:extLst>
            <a:ext uri="{FF2B5EF4-FFF2-40B4-BE49-F238E27FC236}">
              <a16:creationId xmlns:a16="http://schemas.microsoft.com/office/drawing/2014/main" id="{10041887-81F8-102A-D7E4-06DA7A2A85F8}"/>
            </a:ext>
          </a:extLst>
        </xdr:cNvPr>
        <xdr:cNvPicPr>
          <a:picLocks noChangeAspect="1"/>
        </xdr:cNvPicPr>
      </xdr:nvPicPr>
      <xdr:blipFill>
        <a:blip xmlns:r="http://schemas.openxmlformats.org/officeDocument/2006/relationships" r:embed="rId41"/>
        <a:stretch>
          <a:fillRect/>
        </a:stretch>
      </xdr:blipFill>
      <xdr:spPr>
        <a:xfrm>
          <a:off x="0" y="95559217"/>
          <a:ext cx="7287642" cy="5801535"/>
        </a:xfrm>
        <a:prstGeom prst="rect">
          <a:avLst/>
        </a:prstGeom>
      </xdr:spPr>
    </xdr:pic>
    <xdr:clientData/>
  </xdr:twoCellAnchor>
  <xdr:twoCellAnchor editAs="oneCell">
    <xdr:from>
      <xdr:col>0</xdr:col>
      <xdr:colOff>132522</xdr:colOff>
      <xdr:row>541</xdr:row>
      <xdr:rowOff>0</xdr:rowOff>
    </xdr:from>
    <xdr:to>
      <xdr:col>11</xdr:col>
      <xdr:colOff>153202</xdr:colOff>
      <xdr:row>554</xdr:row>
      <xdr:rowOff>45764</xdr:rowOff>
    </xdr:to>
    <xdr:pic>
      <xdr:nvPicPr>
        <xdr:cNvPr id="73" name="Picture 72">
          <a:extLst>
            <a:ext uri="{FF2B5EF4-FFF2-40B4-BE49-F238E27FC236}">
              <a16:creationId xmlns:a16="http://schemas.microsoft.com/office/drawing/2014/main" id="{33CEA736-703E-102F-9FB4-6316F377611E}"/>
            </a:ext>
          </a:extLst>
        </xdr:cNvPr>
        <xdr:cNvPicPr>
          <a:picLocks noChangeAspect="1"/>
        </xdr:cNvPicPr>
      </xdr:nvPicPr>
      <xdr:blipFill>
        <a:blip xmlns:r="http://schemas.openxmlformats.org/officeDocument/2006/relationships" r:embed="rId42"/>
        <a:stretch>
          <a:fillRect/>
        </a:stretch>
      </xdr:blipFill>
      <xdr:spPr>
        <a:xfrm>
          <a:off x="132522" y="101566870"/>
          <a:ext cx="6735115" cy="2486372"/>
        </a:xfrm>
        <a:prstGeom prst="rect">
          <a:avLst/>
        </a:prstGeom>
      </xdr:spPr>
    </xdr:pic>
    <xdr:clientData/>
  </xdr:twoCellAnchor>
  <xdr:twoCellAnchor editAs="oneCell">
    <xdr:from>
      <xdr:col>0</xdr:col>
      <xdr:colOff>309218</xdr:colOff>
      <xdr:row>553</xdr:row>
      <xdr:rowOff>11044</xdr:rowOff>
    </xdr:from>
    <xdr:to>
      <xdr:col>11</xdr:col>
      <xdr:colOff>606161</xdr:colOff>
      <xdr:row>573</xdr:row>
      <xdr:rowOff>123951</xdr:rowOff>
    </xdr:to>
    <xdr:pic>
      <xdr:nvPicPr>
        <xdr:cNvPr id="74" name="Picture 73">
          <a:extLst>
            <a:ext uri="{FF2B5EF4-FFF2-40B4-BE49-F238E27FC236}">
              <a16:creationId xmlns:a16="http://schemas.microsoft.com/office/drawing/2014/main" id="{C5510393-FAD1-4DB3-A105-89DF4E09743D}"/>
            </a:ext>
          </a:extLst>
        </xdr:cNvPr>
        <xdr:cNvPicPr>
          <a:picLocks noChangeAspect="1"/>
        </xdr:cNvPicPr>
      </xdr:nvPicPr>
      <xdr:blipFill>
        <a:blip xmlns:r="http://schemas.openxmlformats.org/officeDocument/2006/relationships" r:embed="rId43"/>
        <a:stretch>
          <a:fillRect/>
        </a:stretch>
      </xdr:blipFill>
      <xdr:spPr>
        <a:xfrm>
          <a:off x="309218" y="103830783"/>
          <a:ext cx="7011378" cy="3867690"/>
        </a:xfrm>
        <a:prstGeom prst="rect">
          <a:avLst/>
        </a:prstGeom>
      </xdr:spPr>
    </xdr:pic>
    <xdr:clientData/>
  </xdr:twoCellAnchor>
  <xdr:twoCellAnchor editAs="oneCell">
    <xdr:from>
      <xdr:col>0</xdr:col>
      <xdr:colOff>0</xdr:colOff>
      <xdr:row>575</xdr:row>
      <xdr:rowOff>0</xdr:rowOff>
    </xdr:from>
    <xdr:to>
      <xdr:col>12</xdr:col>
      <xdr:colOff>1718</xdr:colOff>
      <xdr:row>604</xdr:row>
      <xdr:rowOff>4625</xdr:rowOff>
    </xdr:to>
    <xdr:pic>
      <xdr:nvPicPr>
        <xdr:cNvPr id="75" name="Picture 74">
          <a:extLst>
            <a:ext uri="{FF2B5EF4-FFF2-40B4-BE49-F238E27FC236}">
              <a16:creationId xmlns:a16="http://schemas.microsoft.com/office/drawing/2014/main" id="{947935BF-2048-8A53-1EB9-BF236E19971C}"/>
            </a:ext>
          </a:extLst>
        </xdr:cNvPr>
        <xdr:cNvPicPr>
          <a:picLocks noChangeAspect="1"/>
        </xdr:cNvPicPr>
      </xdr:nvPicPr>
      <xdr:blipFill>
        <a:blip xmlns:r="http://schemas.openxmlformats.org/officeDocument/2006/relationships" r:embed="rId44"/>
        <a:stretch>
          <a:fillRect/>
        </a:stretch>
      </xdr:blipFill>
      <xdr:spPr>
        <a:xfrm>
          <a:off x="0" y="107950000"/>
          <a:ext cx="7363853" cy="5449060"/>
        </a:xfrm>
        <a:prstGeom prst="rect">
          <a:avLst/>
        </a:prstGeom>
      </xdr:spPr>
    </xdr:pic>
    <xdr:clientData/>
  </xdr:twoCellAnchor>
  <xdr:twoCellAnchor editAs="oneCell">
    <xdr:from>
      <xdr:col>0</xdr:col>
      <xdr:colOff>66260</xdr:colOff>
      <xdr:row>602</xdr:row>
      <xdr:rowOff>11043</xdr:rowOff>
    </xdr:from>
    <xdr:to>
      <xdr:col>12</xdr:col>
      <xdr:colOff>35534</xdr:colOff>
      <xdr:row>607</xdr:row>
      <xdr:rowOff>148823</xdr:rowOff>
    </xdr:to>
    <xdr:pic>
      <xdr:nvPicPr>
        <xdr:cNvPr id="76" name="Picture 75">
          <a:extLst>
            <a:ext uri="{FF2B5EF4-FFF2-40B4-BE49-F238E27FC236}">
              <a16:creationId xmlns:a16="http://schemas.microsoft.com/office/drawing/2014/main" id="{F17B90D8-EC6B-57B3-4BD4-C4D74CABC4D6}"/>
            </a:ext>
          </a:extLst>
        </xdr:cNvPr>
        <xdr:cNvPicPr>
          <a:picLocks noChangeAspect="1"/>
        </xdr:cNvPicPr>
      </xdr:nvPicPr>
      <xdr:blipFill>
        <a:blip xmlns:r="http://schemas.openxmlformats.org/officeDocument/2006/relationships" r:embed="rId45"/>
        <a:stretch>
          <a:fillRect/>
        </a:stretch>
      </xdr:blipFill>
      <xdr:spPr>
        <a:xfrm>
          <a:off x="66260" y="113030000"/>
          <a:ext cx="7335274" cy="1076475"/>
        </a:xfrm>
        <a:prstGeom prst="rect">
          <a:avLst/>
        </a:prstGeom>
      </xdr:spPr>
    </xdr:pic>
    <xdr:clientData/>
  </xdr:twoCellAnchor>
  <xdr:twoCellAnchor>
    <xdr:from>
      <xdr:col>13</xdr:col>
      <xdr:colOff>302560</xdr:colOff>
      <xdr:row>313</xdr:row>
      <xdr:rowOff>112059</xdr:rowOff>
    </xdr:from>
    <xdr:to>
      <xdr:col>23</xdr:col>
      <xdr:colOff>280148</xdr:colOff>
      <xdr:row>322</xdr:row>
      <xdr:rowOff>22412</xdr:rowOff>
    </xdr:to>
    <xdr:sp macro="" textlink="">
      <xdr:nvSpPr>
        <xdr:cNvPr id="18" name="TextBox 17">
          <a:extLst>
            <a:ext uri="{FF2B5EF4-FFF2-40B4-BE49-F238E27FC236}">
              <a16:creationId xmlns:a16="http://schemas.microsoft.com/office/drawing/2014/main" id="{A680FA69-A82C-EE94-471B-97C7BB0F18C5}"/>
            </a:ext>
          </a:extLst>
        </xdr:cNvPr>
        <xdr:cNvSpPr txBox="1"/>
      </xdr:nvSpPr>
      <xdr:spPr>
        <a:xfrm>
          <a:off x="8292354" y="56365588"/>
          <a:ext cx="6858000" cy="15240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mn-lt"/>
            </a:rPr>
            <a:t>A skewness value of 0.054546017 indicates that your data distribution is nearly symmetrical, with a very slight positive skew. This suggests that the distribution is close to normal, with only a minor tendency for higher values to be slightly more spread out. For most statistical purposes, your data can be treated as approximately normal.</a:t>
          </a:r>
          <a:r>
            <a:rPr lang="en-IN" sz="1600"/>
            <a:t>A kurtosis value of -1.30425 indicates a plat</a:t>
          </a:r>
          <a:endParaRPr lang="en-IN" sz="1600">
            <a:latin typeface="+mn-lt"/>
          </a:endParaRPr>
        </a:p>
      </xdr:txBody>
    </xdr:sp>
    <xdr:clientData/>
  </xdr:twoCellAnchor>
  <xdr:twoCellAnchor>
    <xdr:from>
      <xdr:col>13</xdr:col>
      <xdr:colOff>526677</xdr:colOff>
      <xdr:row>337</xdr:row>
      <xdr:rowOff>145676</xdr:rowOff>
    </xdr:from>
    <xdr:to>
      <xdr:col>24</xdr:col>
      <xdr:colOff>425822</xdr:colOff>
      <xdr:row>346</xdr:row>
      <xdr:rowOff>100852</xdr:rowOff>
    </xdr:to>
    <xdr:sp macro="" textlink="">
      <xdr:nvSpPr>
        <xdr:cNvPr id="19" name="TextBox 18">
          <a:extLst>
            <a:ext uri="{FF2B5EF4-FFF2-40B4-BE49-F238E27FC236}">
              <a16:creationId xmlns:a16="http://schemas.microsoft.com/office/drawing/2014/main" id="{3E6D6692-E497-1F2A-CB99-94EA0BFD6011}"/>
            </a:ext>
          </a:extLst>
        </xdr:cNvPr>
        <xdr:cNvSpPr txBox="1"/>
      </xdr:nvSpPr>
      <xdr:spPr>
        <a:xfrm>
          <a:off x="8516471" y="60702264"/>
          <a:ext cx="7384675" cy="1568823"/>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n-lt"/>
            </a:rPr>
            <a:t>A skewness value of 0.224025365 indicates a slightly positive skew in the data distribution. This suggests that the right tail (higher values) is marginally longer or has more extreme values than the left tail (lower values). For most practical purposes, the data is nearly symmetrical and close to normal.A kurtosis value of -0.931209125 indicates a platykurtic distribution. This means the data distribution has a flatter peak and thinner tails compared to a normal distribution. As a result, the data has fewer and less extreme outliers than a normal distribution.</a:t>
          </a:r>
        </a:p>
        <a:p>
          <a:endParaRPr lang="en-IN" sz="1400">
            <a:latin typeface="+mn-lt"/>
          </a:endParaRPr>
        </a:p>
        <a:p>
          <a:endParaRPr lang="en-IN" sz="1100"/>
        </a:p>
      </xdr:txBody>
    </xdr:sp>
    <xdr:clientData/>
  </xdr:twoCellAnchor>
  <xdr:twoCellAnchor>
    <xdr:from>
      <xdr:col>15</xdr:col>
      <xdr:colOff>22411</xdr:colOff>
      <xdr:row>367</xdr:row>
      <xdr:rowOff>112058</xdr:rowOff>
    </xdr:from>
    <xdr:to>
      <xdr:col>26</xdr:col>
      <xdr:colOff>324969</xdr:colOff>
      <xdr:row>377</xdr:row>
      <xdr:rowOff>67234</xdr:rowOff>
    </xdr:to>
    <xdr:sp macro="" textlink="">
      <xdr:nvSpPr>
        <xdr:cNvPr id="20" name="TextBox 19">
          <a:extLst>
            <a:ext uri="{FF2B5EF4-FFF2-40B4-BE49-F238E27FC236}">
              <a16:creationId xmlns:a16="http://schemas.microsoft.com/office/drawing/2014/main" id="{599585B7-DF65-7012-F44A-7F81E14DE5C5}"/>
            </a:ext>
          </a:extLst>
        </xdr:cNvPr>
        <xdr:cNvSpPr txBox="1"/>
      </xdr:nvSpPr>
      <xdr:spPr>
        <a:xfrm>
          <a:off x="9312087" y="66047470"/>
          <a:ext cx="7698441" cy="174811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A skewness value of -0.21091 indicates a slightly negative skew in the data distribution. This suggests that the left tail (lower values) is marginally longer or has more extreme values than the right tail (higher values). For most practical purposes, the data is nearly symmetrical and close to normal.A kurtosis value of -0.745256272 indicates a platykurtic distribution. This means the data distribution has a flatter peak and thinner tails compared to a normal distribution, suggesting fewer and less extreme outliers in the data.</a:t>
          </a:r>
        </a:p>
      </xdr:txBody>
    </xdr:sp>
    <xdr:clientData/>
  </xdr:twoCellAnchor>
  <xdr:twoCellAnchor>
    <xdr:from>
      <xdr:col>14</xdr:col>
      <xdr:colOff>537883</xdr:colOff>
      <xdr:row>395</xdr:row>
      <xdr:rowOff>134471</xdr:rowOff>
    </xdr:from>
    <xdr:to>
      <xdr:col>23</xdr:col>
      <xdr:colOff>11206</xdr:colOff>
      <xdr:row>405</xdr:row>
      <xdr:rowOff>112059</xdr:rowOff>
    </xdr:to>
    <xdr:sp macro="" textlink="">
      <xdr:nvSpPr>
        <xdr:cNvPr id="21" name="TextBox 20">
          <a:extLst>
            <a:ext uri="{FF2B5EF4-FFF2-40B4-BE49-F238E27FC236}">
              <a16:creationId xmlns:a16="http://schemas.microsoft.com/office/drawing/2014/main" id="{96B822E6-0CCF-F452-C5EA-340A20D3B683}"/>
            </a:ext>
          </a:extLst>
        </xdr:cNvPr>
        <xdr:cNvSpPr txBox="1"/>
      </xdr:nvSpPr>
      <xdr:spPr>
        <a:xfrm>
          <a:off x="9177618" y="71090118"/>
          <a:ext cx="5703794" cy="177052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n-lt"/>
            </a:rPr>
            <a:t>A skewness value of 0.209218625 indicates a slightly positive skew in the data distribution. This suggests that the right tail (higher values) is marginally longer or has more extreme values than the left tail (lower values). For most practical purposes, the data is nearly symmetrical and close to normal.A kurtosis value of -1.037 indicates a platykurtic distribution, implying thinner tails and a flatter peak compared to a normal distribution. This suggests fewer extreme values and a more dispersed data spread, but interpretation should consider other statistics and context.</a:t>
          </a:r>
        </a:p>
      </xdr:txBody>
    </xdr:sp>
    <xdr:clientData/>
  </xdr:twoCellAnchor>
  <xdr:twoCellAnchor>
    <xdr:from>
      <xdr:col>15</xdr:col>
      <xdr:colOff>67236</xdr:colOff>
      <xdr:row>426</xdr:row>
      <xdr:rowOff>44824</xdr:rowOff>
    </xdr:from>
    <xdr:to>
      <xdr:col>25</xdr:col>
      <xdr:colOff>190500</xdr:colOff>
      <xdr:row>435</xdr:row>
      <xdr:rowOff>123265</xdr:rowOff>
    </xdr:to>
    <xdr:sp macro="" textlink="">
      <xdr:nvSpPr>
        <xdr:cNvPr id="22" name="TextBox 21">
          <a:extLst>
            <a:ext uri="{FF2B5EF4-FFF2-40B4-BE49-F238E27FC236}">
              <a16:creationId xmlns:a16="http://schemas.microsoft.com/office/drawing/2014/main" id="{2048B43F-4504-9554-4CEB-0DAABC7041C1}"/>
            </a:ext>
          </a:extLst>
        </xdr:cNvPr>
        <xdr:cNvSpPr txBox="1"/>
      </xdr:nvSpPr>
      <xdr:spPr>
        <a:xfrm>
          <a:off x="9356912" y="76558589"/>
          <a:ext cx="6914029" cy="1692088"/>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n-lt"/>
            </a:rPr>
            <a:t>A skewness value of -0.335 suggests a slightly left-skewed distribution, indicating that the tail on the left side of the distribution is longer or more spread out than the right side. This implies that the majority of the data is         concentrated on the right side, with a few lower values pulling the distribution to the left.</a:t>
          </a:r>
        </a:p>
        <a:p>
          <a:r>
            <a:rPr lang="en-IN" sz="1400">
              <a:latin typeface="+mn-lt"/>
            </a:rPr>
            <a:t>A kurtosis value of -0.881 suggests a slightly platykurtic distribution, meaning it has thinner tails and a flatter peak compared to a normal distribution. This indicates fewer extreme values or outliers and a relatively less concentrated distribution around the mean.3.5</a:t>
          </a:r>
        </a:p>
        <a:p>
          <a:endParaRPr lang="en-IN" sz="1100"/>
        </a:p>
      </xdr:txBody>
    </xdr:sp>
    <xdr:clientData/>
  </xdr:twoCellAnchor>
  <xdr:twoCellAnchor>
    <xdr:from>
      <xdr:col>18</xdr:col>
      <xdr:colOff>605117</xdr:colOff>
      <xdr:row>456</xdr:row>
      <xdr:rowOff>44822</xdr:rowOff>
    </xdr:from>
    <xdr:to>
      <xdr:col>28</xdr:col>
      <xdr:colOff>437030</xdr:colOff>
      <xdr:row>466</xdr:row>
      <xdr:rowOff>78440</xdr:rowOff>
    </xdr:to>
    <xdr:sp macro="" textlink="">
      <xdr:nvSpPr>
        <xdr:cNvPr id="25" name="TextBox 24">
          <a:extLst>
            <a:ext uri="{FF2B5EF4-FFF2-40B4-BE49-F238E27FC236}">
              <a16:creationId xmlns:a16="http://schemas.microsoft.com/office/drawing/2014/main" id="{DD71FFA7-8FB5-4A23-B294-88A9674E586C}"/>
            </a:ext>
          </a:extLst>
        </xdr:cNvPr>
        <xdr:cNvSpPr txBox="1"/>
      </xdr:nvSpPr>
      <xdr:spPr>
        <a:xfrm>
          <a:off x="12158382" y="82060675"/>
          <a:ext cx="6174442" cy="1826559"/>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n-lt"/>
            </a:rPr>
            <a:t>Q1 (the first quartile) at 128.75 means that 25% of the data falls below this value.Q2 (the second quartile), also known as the median, is 252.5, indicating that 50% of the data lies below and 50% above this value.Q3 (the third quartile) at 376.25 shows that 75% of the data falls below this value.</a:t>
          </a:r>
        </a:p>
        <a:p>
          <a:r>
            <a:rPr lang="en-IN" sz="1400">
              <a:latin typeface="+mn-lt"/>
            </a:rPr>
            <a:t>The given percentiles represent values below which a certain percentage of the dataset falls. For example, the 10th percentile is 72.3, meaning 10% of the data is at or below this value. The 90th percentile is 454.5, indicating that 90% of the data is at or below this value.</a:t>
          </a:r>
        </a:p>
      </xdr:txBody>
    </xdr:sp>
    <xdr:clientData/>
  </xdr:twoCellAnchor>
  <xdr:twoCellAnchor>
    <xdr:from>
      <xdr:col>19</xdr:col>
      <xdr:colOff>493058</xdr:colOff>
      <xdr:row>488</xdr:row>
      <xdr:rowOff>134471</xdr:rowOff>
    </xdr:from>
    <xdr:to>
      <xdr:col>31</xdr:col>
      <xdr:colOff>593911</xdr:colOff>
      <xdr:row>499</xdr:row>
      <xdr:rowOff>89647</xdr:rowOff>
    </xdr:to>
    <xdr:sp macro="" textlink="">
      <xdr:nvSpPr>
        <xdr:cNvPr id="26" name="TextBox 25">
          <a:extLst>
            <a:ext uri="{FF2B5EF4-FFF2-40B4-BE49-F238E27FC236}">
              <a16:creationId xmlns:a16="http://schemas.microsoft.com/office/drawing/2014/main" id="{9E8E27C3-4BE9-2F47-2E17-92D5A6D5070F}"/>
            </a:ext>
          </a:extLst>
        </xdr:cNvPr>
        <xdr:cNvSpPr txBox="1"/>
      </xdr:nvSpPr>
      <xdr:spPr>
        <a:xfrm>
          <a:off x="12797117" y="88011000"/>
          <a:ext cx="7507941" cy="192741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mn-lt"/>
            </a:rPr>
            <a:t>Q1, Q2 (median), and Q3 represent the first quartile, second quartile (median), and third quartile, respectively. Q1 at 143.75 indicates 25% of data falls below or at this value. Q2 at 267.5 divides the data into two equal parts. Q3 at 391.25 indicates 75% of the data falls below or at this value.3.5</a:t>
          </a:r>
        </a:p>
        <a:p>
          <a:r>
            <a:rPr lang="en-IN" sz="1600">
              <a:latin typeface="+mn-lt"/>
            </a:rPr>
            <a:t>The 15th percentile at 92.45 indicates that 15% of the data falls below or at this value. The 50th percentile at 267.5 is the median, dividing the data into two equal parts. The 85th percentile at 444.25 indicates that 85% of the data falls below or at this value.</a:t>
          </a:r>
        </a:p>
        <a:p>
          <a:endParaRPr lang="en-IN"/>
        </a:p>
        <a:p>
          <a:endParaRPr lang="en-IN" sz="1100"/>
        </a:p>
      </xdr:txBody>
    </xdr:sp>
    <xdr:clientData/>
  </xdr:twoCellAnchor>
  <xdr:twoCellAnchor>
    <xdr:from>
      <xdr:col>18</xdr:col>
      <xdr:colOff>661147</xdr:colOff>
      <xdr:row>523</xdr:row>
      <xdr:rowOff>56031</xdr:rowOff>
    </xdr:from>
    <xdr:to>
      <xdr:col>29</xdr:col>
      <xdr:colOff>560294</xdr:colOff>
      <xdr:row>534</xdr:row>
      <xdr:rowOff>145678</xdr:rowOff>
    </xdr:to>
    <xdr:sp macro="" textlink="">
      <xdr:nvSpPr>
        <xdr:cNvPr id="28" name="TextBox 27">
          <a:extLst>
            <a:ext uri="{FF2B5EF4-FFF2-40B4-BE49-F238E27FC236}">
              <a16:creationId xmlns:a16="http://schemas.microsoft.com/office/drawing/2014/main" id="{022F89AF-CA61-9CB8-B29E-F07E41AECC7B}"/>
            </a:ext>
          </a:extLst>
        </xdr:cNvPr>
        <xdr:cNvSpPr txBox="1"/>
      </xdr:nvSpPr>
      <xdr:spPr>
        <a:xfrm>
          <a:off x="12214412" y="94342325"/>
          <a:ext cx="6846794" cy="2061882"/>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mn-lt"/>
            </a:rPr>
            <a:t>Q1, Q2 (median), and Q3 represent the first quartile, second quartile (median), and third quartile, respectively. Q1 at 156.25 indicates 25% of the data falls below or at this value. Q2 at 292.5 divides the data into two equal parts. Q3 at 428.75 indicates 75% of the data falls below or at this value.</a:t>
          </a:r>
        </a:p>
        <a:p>
          <a:r>
            <a:rPr lang="en-IN" sz="1600">
              <a:latin typeface="+mn-lt"/>
            </a:rPr>
            <a:t>The 20th percentile at 126 indicates that 20% of the data falls below or at this value. The 40th percentile at 237 indicates that 40% of the data falls below or at this value. The 80th percentile at 459 indicates that 80% of the data falls below or at this value.</a:t>
          </a:r>
        </a:p>
      </xdr:txBody>
    </xdr:sp>
    <xdr:clientData/>
  </xdr:twoCellAnchor>
  <xdr:twoCellAnchor>
    <xdr:from>
      <xdr:col>18</xdr:col>
      <xdr:colOff>582707</xdr:colOff>
      <xdr:row>560</xdr:row>
      <xdr:rowOff>0</xdr:rowOff>
    </xdr:from>
    <xdr:to>
      <xdr:col>30</xdr:col>
      <xdr:colOff>358589</xdr:colOff>
      <xdr:row>571</xdr:row>
      <xdr:rowOff>67236</xdr:rowOff>
    </xdr:to>
    <xdr:sp macro="" textlink="">
      <xdr:nvSpPr>
        <xdr:cNvPr id="29" name="TextBox 28">
          <a:extLst>
            <a:ext uri="{FF2B5EF4-FFF2-40B4-BE49-F238E27FC236}">
              <a16:creationId xmlns:a16="http://schemas.microsoft.com/office/drawing/2014/main" id="{1ADE3AF1-9B10-2252-2A9F-9D0F8ACCF9C8}"/>
            </a:ext>
          </a:extLst>
        </xdr:cNvPr>
        <xdr:cNvSpPr txBox="1"/>
      </xdr:nvSpPr>
      <xdr:spPr>
        <a:xfrm>
          <a:off x="12135972" y="101065853"/>
          <a:ext cx="7328646" cy="2039471"/>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mn-lt"/>
            </a:rPr>
            <a:t>Q1, Q2 (median), and Q3 represent the first quartile, second quartile (median), and third quartile, respectively. Q1 at 163.75 indicates 25% of the data falls below or at this value. Q2 at 312.5 divides the data into two equal parts. Q3 at 461.25 indicates 75% of the data falls below or at this value.</a:t>
          </a:r>
        </a:p>
        <a:p>
          <a:r>
            <a:rPr lang="en-IN" sz="1600">
              <a:latin typeface="+mn-lt"/>
            </a:rPr>
            <a:t>The 30th percentile at 191.5 indicates that 30% of the data falls below or at this value. The 50th percentile at 312.5 is the median, dividing the data into two equal parts. The 70th percentile at 433.5 indicates that 70% of the data falls below or at this value.</a:t>
          </a:r>
        </a:p>
      </xdr:txBody>
    </xdr:sp>
    <xdr:clientData/>
  </xdr:twoCellAnchor>
  <xdr:twoCellAnchor>
    <xdr:from>
      <xdr:col>20</xdr:col>
      <xdr:colOff>537882</xdr:colOff>
      <xdr:row>590</xdr:row>
      <xdr:rowOff>112059</xdr:rowOff>
    </xdr:from>
    <xdr:to>
      <xdr:col>32</xdr:col>
      <xdr:colOff>268941</xdr:colOff>
      <xdr:row>602</xdr:row>
      <xdr:rowOff>89647</xdr:rowOff>
    </xdr:to>
    <xdr:sp macro="" textlink="">
      <xdr:nvSpPr>
        <xdr:cNvPr id="30" name="TextBox 29">
          <a:extLst>
            <a:ext uri="{FF2B5EF4-FFF2-40B4-BE49-F238E27FC236}">
              <a16:creationId xmlns:a16="http://schemas.microsoft.com/office/drawing/2014/main" id="{33F4F190-4E27-96A0-AF65-9BDDA9B748DC}"/>
            </a:ext>
          </a:extLst>
        </xdr:cNvPr>
        <xdr:cNvSpPr txBox="1"/>
      </xdr:nvSpPr>
      <xdr:spPr>
        <a:xfrm>
          <a:off x="13592735" y="106713618"/>
          <a:ext cx="6992471" cy="2129117"/>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mn-lt"/>
            </a:rPr>
            <a:t>Q1, Q2 (median), and Q3 represent the first quartile, second quartile (median), and third quartile, respectively. Q1 at 0.4 indicates that 25% of the data falls below or at this value. Q2 at 0.7 divides the data into two equal parts. Q3 at 0.9 indicates that 75% of the data falls below or at this value.</a:t>
          </a:r>
        </a:p>
        <a:p>
          <a:r>
            <a:rPr lang="en-IN" sz="1400">
              <a:latin typeface="+mn-lt"/>
            </a:rPr>
            <a:t>The values 0.4, 0.7, and 0.9 represent the 25th percentile, 50th percentile (median), and 75th percentile, respectively, in a dataset. For example, 0.4 at the 25th percentile means that 25% of the data falls below or at this value. Similarly, 0.7 at the 50th percentile indicates that 50% of the data falls below or at this value, and 0.9 at the 75th percentile means that 75% of the data falls below or at this value.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516A5-2134-44C7-80D5-5048D3CC984C}">
  <dimension ref="K3:W594"/>
  <sheetViews>
    <sheetView tabSelected="1" topLeftCell="A556" zoomScale="68" workbookViewId="0">
      <selection activeCell="S608" sqref="S608"/>
    </sheetView>
  </sheetViews>
  <sheetFormatPr defaultRowHeight="14.4" x14ac:dyDescent="0.3"/>
  <cols>
    <col min="11" max="11" width="9.33203125" bestFit="1" customWidth="1"/>
    <col min="12" max="15" width="9.44140625" bestFit="1" customWidth="1"/>
    <col min="16" max="16" width="11" bestFit="1" customWidth="1"/>
    <col min="17" max="17" width="9.44140625" customWidth="1"/>
    <col min="18" max="18" width="12.5546875" customWidth="1"/>
    <col min="19" max="20" width="11" bestFit="1" customWidth="1"/>
  </cols>
  <sheetData>
    <row r="3" spans="12:13" x14ac:dyDescent="0.3">
      <c r="L3">
        <v>50</v>
      </c>
    </row>
    <row r="4" spans="12:13" x14ac:dyDescent="0.3">
      <c r="L4">
        <v>60</v>
      </c>
    </row>
    <row r="5" spans="12:13" x14ac:dyDescent="0.3">
      <c r="L5">
        <v>55</v>
      </c>
    </row>
    <row r="6" spans="12:13" x14ac:dyDescent="0.3">
      <c r="L6">
        <v>70</v>
      </c>
    </row>
    <row r="8" spans="12:13" x14ac:dyDescent="0.3">
      <c r="L8" s="4" t="s">
        <v>0</v>
      </c>
      <c r="M8" s="5">
        <f>AVERAGE(L3:L6)</f>
        <v>58.75</v>
      </c>
    </row>
    <row r="9" spans="12:13" x14ac:dyDescent="0.3">
      <c r="L9" s="4" t="s">
        <v>1</v>
      </c>
      <c r="M9" s="5">
        <f>MEDIAN(L3:L6)</f>
        <v>57.5</v>
      </c>
    </row>
    <row r="10" spans="12:13" x14ac:dyDescent="0.3">
      <c r="L10" s="4" t="s">
        <v>3</v>
      </c>
      <c r="M10" s="5" t="e">
        <f>MODE(L3:L6)</f>
        <v>#N/A</v>
      </c>
    </row>
    <row r="11" spans="12:13" x14ac:dyDescent="0.3">
      <c r="M11" s="1"/>
    </row>
    <row r="12" spans="12:13" x14ac:dyDescent="0.3">
      <c r="M12" s="1"/>
    </row>
    <row r="20" spans="13:16" x14ac:dyDescent="0.3">
      <c r="M20">
        <v>15</v>
      </c>
    </row>
    <row r="21" spans="13:16" x14ac:dyDescent="0.3">
      <c r="M21">
        <v>10</v>
      </c>
    </row>
    <row r="22" spans="13:16" x14ac:dyDescent="0.3">
      <c r="M22">
        <v>20</v>
      </c>
    </row>
    <row r="23" spans="13:16" x14ac:dyDescent="0.3">
      <c r="M23">
        <v>25</v>
      </c>
    </row>
    <row r="24" spans="13:16" x14ac:dyDescent="0.3">
      <c r="M24">
        <v>15</v>
      </c>
    </row>
    <row r="25" spans="13:16" x14ac:dyDescent="0.3">
      <c r="M25">
        <v>10</v>
      </c>
    </row>
    <row r="26" spans="13:16" x14ac:dyDescent="0.3">
      <c r="M26">
        <v>30</v>
      </c>
    </row>
    <row r="27" spans="13:16" x14ac:dyDescent="0.3">
      <c r="M27">
        <v>20</v>
      </c>
      <c r="O27" s="2" t="s">
        <v>4</v>
      </c>
      <c r="P27" s="3">
        <f>AVERAGE(M20:M39)</f>
        <v>17</v>
      </c>
    </row>
    <row r="28" spans="13:16" x14ac:dyDescent="0.3">
      <c r="M28">
        <v>15</v>
      </c>
      <c r="O28" s="2" t="s">
        <v>1</v>
      </c>
      <c r="P28" s="3">
        <f>MEDIAN(M20:M39)</f>
        <v>15</v>
      </c>
    </row>
    <row r="29" spans="13:16" x14ac:dyDescent="0.3">
      <c r="M29">
        <v>10</v>
      </c>
      <c r="O29" s="2" t="s">
        <v>2</v>
      </c>
      <c r="P29" s="3">
        <f>MODE(M20:M39)</f>
        <v>10</v>
      </c>
    </row>
    <row r="30" spans="13:16" x14ac:dyDescent="0.3">
      <c r="M30">
        <v>10</v>
      </c>
    </row>
    <row r="31" spans="13:16" x14ac:dyDescent="0.3">
      <c r="M31">
        <v>25</v>
      </c>
    </row>
    <row r="32" spans="13:16" x14ac:dyDescent="0.3">
      <c r="M32">
        <v>15</v>
      </c>
    </row>
    <row r="33" spans="11:13" x14ac:dyDescent="0.3">
      <c r="M33">
        <v>20</v>
      </c>
    </row>
    <row r="34" spans="11:13" x14ac:dyDescent="0.3">
      <c r="M34">
        <v>20</v>
      </c>
    </row>
    <row r="35" spans="11:13" x14ac:dyDescent="0.3">
      <c r="M35">
        <v>15</v>
      </c>
    </row>
    <row r="36" spans="11:13" x14ac:dyDescent="0.3">
      <c r="M36">
        <v>10</v>
      </c>
    </row>
    <row r="37" spans="11:13" x14ac:dyDescent="0.3">
      <c r="M37">
        <v>10</v>
      </c>
    </row>
    <row r="38" spans="11:13" x14ac:dyDescent="0.3">
      <c r="M38">
        <v>20</v>
      </c>
    </row>
    <row r="39" spans="11:13" x14ac:dyDescent="0.3">
      <c r="M39">
        <v>25</v>
      </c>
    </row>
    <row r="45" spans="11:13" x14ac:dyDescent="0.3">
      <c r="K45">
        <v>3</v>
      </c>
      <c r="L45">
        <v>6</v>
      </c>
      <c r="M45">
        <v>5</v>
      </c>
    </row>
    <row r="46" spans="11:13" x14ac:dyDescent="0.3">
      <c r="K46">
        <v>2</v>
      </c>
      <c r="L46">
        <v>3</v>
      </c>
      <c r="M46">
        <v>3</v>
      </c>
    </row>
    <row r="47" spans="11:13" x14ac:dyDescent="0.3">
      <c r="K47">
        <v>5</v>
      </c>
      <c r="L47">
        <v>2</v>
      </c>
      <c r="M47">
        <v>2</v>
      </c>
    </row>
    <row r="48" spans="11:13" x14ac:dyDescent="0.3">
      <c r="K48">
        <v>4</v>
      </c>
      <c r="L48">
        <v>1</v>
      </c>
      <c r="M48">
        <v>4</v>
      </c>
    </row>
    <row r="49" spans="11:16" x14ac:dyDescent="0.3">
      <c r="K49">
        <v>7</v>
      </c>
      <c r="L49">
        <v>4</v>
      </c>
      <c r="M49">
        <v>2</v>
      </c>
    </row>
    <row r="50" spans="11:16" x14ac:dyDescent="0.3">
      <c r="K50">
        <v>2</v>
      </c>
      <c r="L50">
        <v>2</v>
      </c>
      <c r="M50">
        <v>6</v>
      </c>
    </row>
    <row r="51" spans="11:16" x14ac:dyDescent="0.3">
      <c r="K51">
        <v>3</v>
      </c>
      <c r="L51">
        <v>4</v>
      </c>
      <c r="M51">
        <v>3</v>
      </c>
      <c r="O51" s="4" t="s">
        <v>4</v>
      </c>
      <c r="P51" s="5">
        <f>AVERAGE(K45:K94)</f>
        <v>41.238095238095241</v>
      </c>
    </row>
    <row r="52" spans="11:16" x14ac:dyDescent="0.3">
      <c r="K52">
        <v>3</v>
      </c>
      <c r="L52">
        <v>5</v>
      </c>
      <c r="M52">
        <v>2</v>
      </c>
      <c r="O52" s="4" t="s">
        <v>1</v>
      </c>
      <c r="P52" s="5">
        <f>MEDIAN(K45:K94)</f>
        <v>6.5</v>
      </c>
    </row>
    <row r="53" spans="11:16" x14ac:dyDescent="0.3">
      <c r="K53">
        <v>1</v>
      </c>
      <c r="L53">
        <v>3</v>
      </c>
      <c r="M53">
        <v>4</v>
      </c>
      <c r="O53" s="4" t="s">
        <v>2</v>
      </c>
      <c r="P53" s="5">
        <f>MODE(K45:K94)</f>
        <v>3</v>
      </c>
    </row>
    <row r="54" spans="11:16" x14ac:dyDescent="0.3">
      <c r="K54">
        <v>6</v>
      </c>
      <c r="L54">
        <v>2</v>
      </c>
      <c r="M54">
        <v>5</v>
      </c>
    </row>
    <row r="55" spans="11:16" x14ac:dyDescent="0.3">
      <c r="K55">
        <v>4</v>
      </c>
      <c r="L55">
        <v>7</v>
      </c>
    </row>
    <row r="56" spans="11:16" x14ac:dyDescent="0.3">
      <c r="K56">
        <v>2</v>
      </c>
      <c r="L56">
        <v>2</v>
      </c>
    </row>
    <row r="57" spans="11:16" x14ac:dyDescent="0.3">
      <c r="K57">
        <v>3</v>
      </c>
      <c r="L57">
        <v>3</v>
      </c>
    </row>
    <row r="58" spans="11:16" x14ac:dyDescent="0.3">
      <c r="K58">
        <v>5</v>
      </c>
      <c r="L58">
        <v>4</v>
      </c>
    </row>
    <row r="59" spans="11:16" x14ac:dyDescent="0.3">
      <c r="K59">
        <v>2</v>
      </c>
      <c r="L59">
        <v>5</v>
      </c>
    </row>
    <row r="60" spans="11:16" x14ac:dyDescent="0.3">
      <c r="K60">
        <v>4</v>
      </c>
      <c r="L60">
        <v>1</v>
      </c>
    </row>
    <row r="61" spans="11:16" x14ac:dyDescent="0.3">
      <c r="K61">
        <v>2</v>
      </c>
      <c r="L61">
        <v>6</v>
      </c>
    </row>
    <row r="62" spans="11:16" x14ac:dyDescent="0.3">
      <c r="K62">
        <v>1</v>
      </c>
      <c r="L62">
        <v>2</v>
      </c>
    </row>
    <row r="63" spans="11:16" x14ac:dyDescent="0.3">
      <c r="K63">
        <v>3</v>
      </c>
      <c r="L63">
        <v>4</v>
      </c>
    </row>
    <row r="64" spans="11:16" x14ac:dyDescent="0.3">
      <c r="K64">
        <v>5</v>
      </c>
      <c r="L64">
        <v>3</v>
      </c>
    </row>
    <row r="68" spans="11:14" x14ac:dyDescent="0.3">
      <c r="K68">
        <v>120</v>
      </c>
    </row>
    <row r="69" spans="11:14" x14ac:dyDescent="0.3">
      <c r="K69">
        <v>150</v>
      </c>
      <c r="M69" s="4" t="s">
        <v>4</v>
      </c>
      <c r="N69" s="5">
        <f>AVERAGE(K68:K79)</f>
        <v>132.5</v>
      </c>
    </row>
    <row r="70" spans="11:14" x14ac:dyDescent="0.3">
      <c r="K70">
        <v>110</v>
      </c>
      <c r="M70" s="4" t="s">
        <v>5</v>
      </c>
      <c r="N70" s="5">
        <f>MAX(K68:K79)-MIN(K68:K79)</f>
        <v>45</v>
      </c>
    </row>
    <row r="71" spans="11:14" x14ac:dyDescent="0.3">
      <c r="K71">
        <v>135</v>
      </c>
    </row>
    <row r="72" spans="11:14" x14ac:dyDescent="0.3">
      <c r="K72">
        <v>125</v>
      </c>
    </row>
    <row r="73" spans="11:14" x14ac:dyDescent="0.3">
      <c r="K73">
        <v>140</v>
      </c>
    </row>
    <row r="74" spans="11:14" x14ac:dyDescent="0.3">
      <c r="K74">
        <v>130</v>
      </c>
    </row>
    <row r="75" spans="11:14" x14ac:dyDescent="0.3">
      <c r="K75">
        <v>155</v>
      </c>
    </row>
    <row r="76" spans="11:14" x14ac:dyDescent="0.3">
      <c r="K76">
        <v>115</v>
      </c>
    </row>
    <row r="77" spans="11:14" x14ac:dyDescent="0.3">
      <c r="K77">
        <v>145</v>
      </c>
    </row>
    <row r="78" spans="11:14" x14ac:dyDescent="0.3">
      <c r="K78">
        <v>135</v>
      </c>
    </row>
    <row r="79" spans="11:14" x14ac:dyDescent="0.3">
      <c r="K79">
        <v>130</v>
      </c>
    </row>
    <row r="84" spans="11:18" x14ac:dyDescent="0.3">
      <c r="K84">
        <v>8</v>
      </c>
      <c r="L84">
        <v>8</v>
      </c>
      <c r="M84">
        <v>8</v>
      </c>
      <c r="N84">
        <v>9</v>
      </c>
      <c r="O84">
        <v>9</v>
      </c>
      <c r="Q84" s="4" t="s">
        <v>6</v>
      </c>
      <c r="R84" s="5">
        <f>AVERAGE(K84:O93)</f>
        <v>7.5</v>
      </c>
    </row>
    <row r="85" spans="11:18" x14ac:dyDescent="0.3">
      <c r="K85">
        <v>7</v>
      </c>
      <c r="L85">
        <v>9</v>
      </c>
      <c r="M85">
        <v>9</v>
      </c>
      <c r="N85">
        <v>8</v>
      </c>
      <c r="O85">
        <v>8</v>
      </c>
      <c r="Q85" s="4" t="s">
        <v>7</v>
      </c>
      <c r="R85" s="5">
        <f>_xlfn.STDEV.P(K84:O93)</f>
        <v>1.0246950765959599</v>
      </c>
    </row>
    <row r="86" spans="11:18" x14ac:dyDescent="0.3">
      <c r="K86">
        <v>9</v>
      </c>
      <c r="L86">
        <v>7</v>
      </c>
      <c r="M86">
        <v>7</v>
      </c>
      <c r="N86">
        <v>7</v>
      </c>
      <c r="O86">
        <v>7</v>
      </c>
    </row>
    <row r="87" spans="11:18" x14ac:dyDescent="0.3">
      <c r="K87">
        <v>6</v>
      </c>
      <c r="L87">
        <v>8</v>
      </c>
      <c r="M87">
        <v>6</v>
      </c>
      <c r="N87">
        <v>6</v>
      </c>
      <c r="O87">
        <v>6</v>
      </c>
    </row>
    <row r="88" spans="11:18" x14ac:dyDescent="0.3">
      <c r="K88">
        <v>7</v>
      </c>
      <c r="L88">
        <v>7</v>
      </c>
      <c r="M88">
        <v>7</v>
      </c>
      <c r="N88">
        <v>8</v>
      </c>
      <c r="O88">
        <v>7</v>
      </c>
    </row>
    <row r="89" spans="11:18" x14ac:dyDescent="0.3">
      <c r="K89">
        <v>8</v>
      </c>
      <c r="L89">
        <v>6</v>
      </c>
      <c r="M89">
        <v>8</v>
      </c>
      <c r="N89">
        <v>9</v>
      </c>
      <c r="O89">
        <v>8</v>
      </c>
    </row>
    <row r="90" spans="11:18" x14ac:dyDescent="0.3">
      <c r="K90">
        <v>9</v>
      </c>
      <c r="L90">
        <v>8</v>
      </c>
      <c r="M90">
        <v>9</v>
      </c>
      <c r="N90">
        <v>7</v>
      </c>
      <c r="O90">
        <v>9</v>
      </c>
    </row>
    <row r="91" spans="11:18" x14ac:dyDescent="0.3">
      <c r="K91">
        <v>8</v>
      </c>
      <c r="L91">
        <v>9</v>
      </c>
      <c r="M91">
        <v>8</v>
      </c>
      <c r="N91">
        <v>8</v>
      </c>
      <c r="O91">
        <v>8</v>
      </c>
    </row>
    <row r="92" spans="11:18" x14ac:dyDescent="0.3">
      <c r="K92">
        <v>7</v>
      </c>
      <c r="L92">
        <v>6</v>
      </c>
      <c r="M92">
        <v>7</v>
      </c>
      <c r="N92">
        <v>7</v>
      </c>
      <c r="O92">
        <v>7</v>
      </c>
    </row>
    <row r="93" spans="11:18" x14ac:dyDescent="0.3">
      <c r="K93">
        <v>6</v>
      </c>
      <c r="L93">
        <v>7</v>
      </c>
      <c r="M93">
        <v>6</v>
      </c>
      <c r="N93">
        <v>6</v>
      </c>
      <c r="O93">
        <v>6</v>
      </c>
    </row>
    <row r="103" spans="11:20" x14ac:dyDescent="0.3">
      <c r="K103">
        <v>10</v>
      </c>
      <c r="L103">
        <v>9</v>
      </c>
      <c r="M103">
        <v>13</v>
      </c>
      <c r="N103">
        <v>15</v>
      </c>
      <c r="O103">
        <v>25</v>
      </c>
      <c r="P103">
        <v>14</v>
      </c>
      <c r="Q103">
        <v>16</v>
      </c>
      <c r="R103">
        <v>15</v>
      </c>
      <c r="S103">
        <v>15</v>
      </c>
      <c r="T103">
        <v>17</v>
      </c>
    </row>
    <row r="104" spans="11:20" x14ac:dyDescent="0.3">
      <c r="K104">
        <v>15</v>
      </c>
      <c r="L104">
        <v>17</v>
      </c>
      <c r="M104">
        <v>10</v>
      </c>
      <c r="N104">
        <v>20</v>
      </c>
      <c r="O104">
        <v>18</v>
      </c>
      <c r="P104">
        <v>16</v>
      </c>
      <c r="Q104">
        <v>14</v>
      </c>
      <c r="R104">
        <v>16</v>
      </c>
      <c r="S104">
        <v>13</v>
      </c>
      <c r="T104">
        <v>14</v>
      </c>
    </row>
    <row r="105" spans="11:20" x14ac:dyDescent="0.3">
      <c r="K105">
        <v>12</v>
      </c>
      <c r="L105">
        <v>11</v>
      </c>
      <c r="M105">
        <v>18</v>
      </c>
      <c r="N105">
        <v>26</v>
      </c>
      <c r="O105">
        <v>16</v>
      </c>
      <c r="P105">
        <v>23</v>
      </c>
      <c r="Q105">
        <v>18</v>
      </c>
      <c r="R105">
        <v>13</v>
      </c>
      <c r="S105">
        <v>16</v>
      </c>
      <c r="T105">
        <v>12</v>
      </c>
    </row>
    <row r="106" spans="11:20" x14ac:dyDescent="0.3">
      <c r="K106">
        <v>18</v>
      </c>
      <c r="L106">
        <v>13</v>
      </c>
      <c r="M106">
        <v>16</v>
      </c>
      <c r="N106">
        <v>13</v>
      </c>
      <c r="O106">
        <v>13</v>
      </c>
      <c r="P106">
        <v>18</v>
      </c>
      <c r="Q106">
        <v>20</v>
      </c>
      <c r="R106">
        <v>14</v>
      </c>
      <c r="S106">
        <v>14</v>
      </c>
      <c r="T106">
        <v>20</v>
      </c>
    </row>
    <row r="107" spans="11:20" x14ac:dyDescent="0.3">
      <c r="K107">
        <v>20</v>
      </c>
      <c r="L107">
        <v>19</v>
      </c>
      <c r="M107">
        <v>12</v>
      </c>
      <c r="N107">
        <v>12</v>
      </c>
      <c r="O107">
        <v>21</v>
      </c>
      <c r="P107">
        <v>15</v>
      </c>
      <c r="Q107">
        <v>25</v>
      </c>
      <c r="R107">
        <v>18</v>
      </c>
      <c r="S107">
        <v>22</v>
      </c>
      <c r="T107">
        <v>23</v>
      </c>
    </row>
    <row r="108" spans="11:20" x14ac:dyDescent="0.3">
      <c r="K108">
        <v>25</v>
      </c>
      <c r="L108">
        <v>23</v>
      </c>
      <c r="M108">
        <v>14</v>
      </c>
      <c r="N108">
        <v>14</v>
      </c>
      <c r="O108">
        <v>20</v>
      </c>
      <c r="P108">
        <v>11</v>
      </c>
      <c r="Q108">
        <v>13</v>
      </c>
      <c r="R108">
        <v>20</v>
      </c>
      <c r="S108">
        <v>21</v>
      </c>
      <c r="T108">
        <v>19</v>
      </c>
    </row>
    <row r="109" spans="11:20" x14ac:dyDescent="0.3">
      <c r="K109">
        <v>8</v>
      </c>
      <c r="L109">
        <v>21</v>
      </c>
      <c r="M109">
        <v>19</v>
      </c>
      <c r="N109">
        <v>22</v>
      </c>
      <c r="O109">
        <v>15</v>
      </c>
      <c r="P109">
        <v>19</v>
      </c>
      <c r="Q109">
        <v>11</v>
      </c>
      <c r="R109">
        <v>19</v>
      </c>
      <c r="S109">
        <v>19</v>
      </c>
      <c r="T109">
        <v>15</v>
      </c>
    </row>
    <row r="110" spans="11:20" x14ac:dyDescent="0.3">
      <c r="K110">
        <v>14</v>
      </c>
      <c r="L110">
        <v>16</v>
      </c>
      <c r="M110">
        <v>21</v>
      </c>
      <c r="N110">
        <v>19</v>
      </c>
      <c r="O110">
        <v>12</v>
      </c>
      <c r="P110">
        <v>22</v>
      </c>
      <c r="Q110">
        <v>22</v>
      </c>
      <c r="R110">
        <v>21</v>
      </c>
      <c r="S110">
        <v>18</v>
      </c>
      <c r="T110">
        <v>16</v>
      </c>
    </row>
    <row r="111" spans="11:20" x14ac:dyDescent="0.3">
      <c r="K111">
        <v>16</v>
      </c>
      <c r="L111">
        <v>24</v>
      </c>
      <c r="M111">
        <v>11</v>
      </c>
      <c r="N111">
        <v>16</v>
      </c>
      <c r="O111">
        <v>19</v>
      </c>
      <c r="P111">
        <v>17</v>
      </c>
      <c r="Q111">
        <v>19</v>
      </c>
      <c r="R111">
        <v>17</v>
      </c>
      <c r="S111">
        <v>16</v>
      </c>
      <c r="T111">
        <v>13</v>
      </c>
    </row>
    <row r="112" spans="11:20" x14ac:dyDescent="0.3">
      <c r="K112">
        <v>22</v>
      </c>
      <c r="L112">
        <v>27</v>
      </c>
      <c r="M112">
        <v>17</v>
      </c>
      <c r="N112">
        <v>11</v>
      </c>
      <c r="O112">
        <v>17</v>
      </c>
      <c r="P112">
        <v>12</v>
      </c>
      <c r="Q112">
        <v>17</v>
      </c>
      <c r="R112">
        <v>12</v>
      </c>
      <c r="S112">
        <v>11</v>
      </c>
      <c r="T112">
        <v>18</v>
      </c>
    </row>
    <row r="116" spans="13:14" x14ac:dyDescent="0.3">
      <c r="M116" s="2" t="s">
        <v>4</v>
      </c>
      <c r="N116" s="5">
        <f>AVERAGE(K103:T112)</f>
        <v>16.739999999999998</v>
      </c>
    </row>
    <row r="117" spans="13:14" x14ac:dyDescent="0.3">
      <c r="M117" s="2" t="s">
        <v>5</v>
      </c>
      <c r="N117" s="5">
        <f>MAX(K103:T112)-MIN(K103:T112)</f>
        <v>19</v>
      </c>
    </row>
    <row r="118" spans="13:14" x14ac:dyDescent="0.3">
      <c r="M118" s="2" t="s">
        <v>7</v>
      </c>
      <c r="N118" s="5">
        <f>_xlfn.STDEV.P(K103:T112)</f>
        <v>4.1221838872131844</v>
      </c>
    </row>
    <row r="136" spans="11:19" x14ac:dyDescent="0.3">
      <c r="K136">
        <v>30</v>
      </c>
      <c r="L136">
        <v>25</v>
      </c>
      <c r="M136">
        <v>22</v>
      </c>
      <c r="N136">
        <v>18</v>
      </c>
      <c r="O136">
        <v>35</v>
      </c>
    </row>
    <row r="137" spans="11:19" x14ac:dyDescent="0.3">
      <c r="K137">
        <v>32</v>
      </c>
      <c r="L137">
        <v>27</v>
      </c>
      <c r="M137">
        <v>23</v>
      </c>
      <c r="N137">
        <v>17</v>
      </c>
      <c r="O137">
        <v>36</v>
      </c>
    </row>
    <row r="138" spans="11:19" x14ac:dyDescent="0.3">
      <c r="K138">
        <v>33</v>
      </c>
      <c r="L138">
        <v>26</v>
      </c>
      <c r="M138">
        <v>20</v>
      </c>
      <c r="N138">
        <v>19</v>
      </c>
      <c r="O138">
        <v>34</v>
      </c>
      <c r="R138" s="4" t="s">
        <v>4</v>
      </c>
      <c r="S138" s="3">
        <f>AVERAGE(K136:O145)</f>
        <v>26.48</v>
      </c>
    </row>
    <row r="139" spans="11:19" x14ac:dyDescent="0.3">
      <c r="K139">
        <v>28</v>
      </c>
      <c r="L139">
        <v>23</v>
      </c>
      <c r="M139">
        <v>25</v>
      </c>
      <c r="N139">
        <v>20</v>
      </c>
      <c r="O139">
        <v>35</v>
      </c>
      <c r="R139" s="4" t="s">
        <v>5</v>
      </c>
      <c r="S139" s="3">
        <f>MAX(K136:O145)-MIN(K136:O145)</f>
        <v>19</v>
      </c>
    </row>
    <row r="140" spans="11:19" x14ac:dyDescent="0.3">
      <c r="K140">
        <v>31</v>
      </c>
      <c r="L140">
        <v>28</v>
      </c>
      <c r="M140">
        <v>21</v>
      </c>
      <c r="N140">
        <v>21</v>
      </c>
      <c r="O140">
        <v>33</v>
      </c>
      <c r="R140" s="4" t="s">
        <v>8</v>
      </c>
      <c r="S140" s="3">
        <f>_xlfn.VAR.P(K136:O145)</f>
        <v>31.769600000000001</v>
      </c>
    </row>
    <row r="141" spans="11:19" x14ac:dyDescent="0.3">
      <c r="K141">
        <v>30</v>
      </c>
      <c r="L141">
        <v>24</v>
      </c>
      <c r="M141">
        <v>24</v>
      </c>
      <c r="N141">
        <v>18</v>
      </c>
      <c r="O141">
        <v>34</v>
      </c>
    </row>
    <row r="142" spans="11:19" x14ac:dyDescent="0.3">
      <c r="K142">
        <v>29</v>
      </c>
      <c r="L142">
        <v>26</v>
      </c>
      <c r="M142">
        <v>23</v>
      </c>
      <c r="N142">
        <v>19</v>
      </c>
      <c r="O142">
        <v>32</v>
      </c>
    </row>
    <row r="143" spans="11:19" x14ac:dyDescent="0.3">
      <c r="K143">
        <v>30</v>
      </c>
      <c r="L143">
        <v>25</v>
      </c>
      <c r="M143">
        <v>22</v>
      </c>
      <c r="N143">
        <v>17</v>
      </c>
      <c r="O143">
        <v>33</v>
      </c>
    </row>
    <row r="144" spans="11:19" x14ac:dyDescent="0.3">
      <c r="K144">
        <v>32</v>
      </c>
      <c r="L144">
        <v>27</v>
      </c>
      <c r="M144">
        <v>25</v>
      </c>
      <c r="N144">
        <v>20</v>
      </c>
      <c r="O144">
        <v>36</v>
      </c>
    </row>
    <row r="145" spans="11:20" x14ac:dyDescent="0.3">
      <c r="K145">
        <v>31</v>
      </c>
      <c r="L145">
        <v>28</v>
      </c>
      <c r="M145">
        <v>24</v>
      </c>
      <c r="N145">
        <v>19</v>
      </c>
      <c r="O145">
        <v>34</v>
      </c>
    </row>
    <row r="155" spans="11:20" x14ac:dyDescent="0.3">
      <c r="K155">
        <v>28</v>
      </c>
      <c r="L155">
        <v>37</v>
      </c>
      <c r="M155">
        <v>39</v>
      </c>
      <c r="N155">
        <v>35</v>
      </c>
      <c r="O155">
        <v>31</v>
      </c>
      <c r="P155">
        <v>39</v>
      </c>
      <c r="Q155">
        <v>38</v>
      </c>
      <c r="R155">
        <v>45</v>
      </c>
      <c r="S155">
        <v>39</v>
      </c>
      <c r="T155">
        <v>38</v>
      </c>
    </row>
    <row r="156" spans="11:20" x14ac:dyDescent="0.3">
      <c r="K156">
        <v>32</v>
      </c>
      <c r="L156">
        <v>31</v>
      </c>
      <c r="M156">
        <v>45</v>
      </c>
      <c r="N156">
        <v>44</v>
      </c>
      <c r="O156">
        <v>37</v>
      </c>
      <c r="P156">
        <v>27</v>
      </c>
      <c r="Q156">
        <v>44</v>
      </c>
      <c r="R156">
        <v>29</v>
      </c>
      <c r="S156">
        <v>27</v>
      </c>
      <c r="T156">
        <v>44</v>
      </c>
    </row>
    <row r="157" spans="11:20" x14ac:dyDescent="0.3">
      <c r="K157">
        <v>35</v>
      </c>
      <c r="L157">
        <v>34</v>
      </c>
      <c r="M157">
        <v>29</v>
      </c>
      <c r="N157">
        <v>32</v>
      </c>
      <c r="O157">
        <v>42</v>
      </c>
      <c r="P157">
        <v>35</v>
      </c>
      <c r="Q157">
        <v>37</v>
      </c>
      <c r="R157">
        <v>33</v>
      </c>
      <c r="S157">
        <v>35</v>
      </c>
      <c r="T157">
        <v>37</v>
      </c>
    </row>
    <row r="158" spans="11:20" x14ac:dyDescent="0.3">
      <c r="K158">
        <v>40</v>
      </c>
      <c r="L158">
        <v>29</v>
      </c>
      <c r="M158">
        <v>33</v>
      </c>
      <c r="N158">
        <v>39</v>
      </c>
      <c r="O158">
        <v>29</v>
      </c>
      <c r="P158">
        <v>30</v>
      </c>
      <c r="Q158">
        <v>33</v>
      </c>
      <c r="R158">
        <v>38</v>
      </c>
      <c r="S158">
        <v>30</v>
      </c>
      <c r="T158">
        <v>33</v>
      </c>
    </row>
    <row r="159" spans="11:20" x14ac:dyDescent="0.3">
      <c r="K159">
        <v>42</v>
      </c>
      <c r="L159">
        <v>36</v>
      </c>
      <c r="M159">
        <v>37</v>
      </c>
      <c r="N159">
        <v>36</v>
      </c>
      <c r="O159">
        <v>34</v>
      </c>
      <c r="P159">
        <v>43</v>
      </c>
      <c r="Q159">
        <v>35</v>
      </c>
      <c r="R159">
        <v>34</v>
      </c>
      <c r="S159">
        <v>43</v>
      </c>
      <c r="T159">
        <v>35</v>
      </c>
    </row>
    <row r="160" spans="11:20" x14ac:dyDescent="0.3">
      <c r="K160">
        <v>28</v>
      </c>
      <c r="L160">
        <v>43</v>
      </c>
      <c r="M160">
        <v>40</v>
      </c>
      <c r="N160">
        <v>30</v>
      </c>
      <c r="O160">
        <v>40</v>
      </c>
      <c r="P160">
        <v>29</v>
      </c>
      <c r="Q160">
        <v>41</v>
      </c>
      <c r="R160">
        <v>32</v>
      </c>
      <c r="S160">
        <v>29</v>
      </c>
      <c r="T160">
        <v>41</v>
      </c>
    </row>
    <row r="161" spans="11:20" x14ac:dyDescent="0.3">
      <c r="K161">
        <v>33</v>
      </c>
      <c r="L161">
        <v>39</v>
      </c>
      <c r="M161">
        <v>36</v>
      </c>
      <c r="N161">
        <v>33</v>
      </c>
      <c r="O161">
        <v>31</v>
      </c>
      <c r="P161">
        <v>32</v>
      </c>
      <c r="Q161">
        <v>30</v>
      </c>
      <c r="R161">
        <v>35</v>
      </c>
      <c r="S161">
        <v>32</v>
      </c>
      <c r="T161">
        <v>30</v>
      </c>
    </row>
    <row r="162" spans="11:20" x14ac:dyDescent="0.3">
      <c r="K162">
        <v>38</v>
      </c>
      <c r="L162">
        <v>27</v>
      </c>
      <c r="M162">
        <v>29</v>
      </c>
      <c r="N162">
        <v>28</v>
      </c>
      <c r="O162">
        <v>33</v>
      </c>
      <c r="P162">
        <v>36</v>
      </c>
      <c r="Q162">
        <v>31</v>
      </c>
      <c r="R162">
        <v>31</v>
      </c>
      <c r="S162">
        <v>36</v>
      </c>
      <c r="T162">
        <v>31</v>
      </c>
    </row>
    <row r="163" spans="11:20" x14ac:dyDescent="0.3">
      <c r="K163">
        <v>30</v>
      </c>
      <c r="L163">
        <v>35</v>
      </c>
      <c r="M163">
        <v>31</v>
      </c>
      <c r="N163">
        <v>41</v>
      </c>
      <c r="O163">
        <v>38</v>
      </c>
      <c r="P163">
        <v>31</v>
      </c>
      <c r="Q163">
        <v>39</v>
      </c>
      <c r="R163">
        <v>40</v>
      </c>
      <c r="S163">
        <v>31</v>
      </c>
      <c r="T163">
        <v>39</v>
      </c>
    </row>
    <row r="164" spans="11:20" x14ac:dyDescent="0.3">
      <c r="K164">
        <v>41</v>
      </c>
      <c r="L164">
        <v>31</v>
      </c>
      <c r="M164">
        <v>38</v>
      </c>
      <c r="N164">
        <v>35</v>
      </c>
      <c r="O164">
        <v>36</v>
      </c>
      <c r="P164">
        <v>40</v>
      </c>
      <c r="Q164">
        <v>28</v>
      </c>
      <c r="R164">
        <v>36</v>
      </c>
      <c r="S164">
        <v>40</v>
      </c>
      <c r="T164">
        <v>28</v>
      </c>
    </row>
    <row r="167" spans="11:20" x14ac:dyDescent="0.3">
      <c r="M167" s="4" t="s">
        <v>2</v>
      </c>
      <c r="N167" s="5">
        <f>MODE(K155:T164)</f>
        <v>31</v>
      </c>
    </row>
    <row r="168" spans="11:20" x14ac:dyDescent="0.3">
      <c r="M168" s="4" t="s">
        <v>1</v>
      </c>
      <c r="N168" s="5">
        <f>MEDIAN(K155:T164)</f>
        <v>35</v>
      </c>
    </row>
    <row r="169" spans="11:20" ht="15" thickBot="1" x14ac:dyDescent="0.35">
      <c r="M169" s="4" t="s">
        <v>5</v>
      </c>
      <c r="N169" s="5">
        <f>MAX(K155:T164)-MIN(K155:T164)</f>
        <v>18</v>
      </c>
    </row>
    <row r="170" spans="11:20" x14ac:dyDescent="0.3">
      <c r="K170" t="s">
        <v>9</v>
      </c>
      <c r="L170">
        <f>MAX(K155:R164)</f>
        <v>45</v>
      </c>
      <c r="P170" s="8" t="s">
        <v>11</v>
      </c>
      <c r="Q170" s="8" t="s">
        <v>13</v>
      </c>
    </row>
    <row r="171" spans="11:20" x14ac:dyDescent="0.3">
      <c r="K171" t="s">
        <v>10</v>
      </c>
      <c r="L171">
        <f>MIN(K155:R164)</f>
        <v>27</v>
      </c>
      <c r="P171" s="9">
        <v>20</v>
      </c>
      <c r="Q171" s="9">
        <v>0</v>
      </c>
    </row>
    <row r="172" spans="11:20" x14ac:dyDescent="0.3">
      <c r="P172" s="9">
        <v>30</v>
      </c>
      <c r="Q172" s="9">
        <v>16</v>
      </c>
    </row>
    <row r="173" spans="11:20" x14ac:dyDescent="0.3">
      <c r="K173" t="s">
        <v>11</v>
      </c>
      <c r="P173" s="9">
        <v>40</v>
      </c>
      <c r="Q173" s="9">
        <v>53</v>
      </c>
    </row>
    <row r="174" spans="11:20" x14ac:dyDescent="0.3">
      <c r="K174">
        <v>20</v>
      </c>
      <c r="P174" s="9">
        <v>50</v>
      </c>
      <c r="Q174" s="9">
        <v>11</v>
      </c>
    </row>
    <row r="175" spans="11:20" ht="15" thickBot="1" x14ac:dyDescent="0.35">
      <c r="K175">
        <v>30</v>
      </c>
      <c r="P175" s="10" t="s">
        <v>12</v>
      </c>
      <c r="Q175" s="10">
        <v>0</v>
      </c>
    </row>
    <row r="176" spans="11:20" x14ac:dyDescent="0.3">
      <c r="K176">
        <v>40</v>
      </c>
    </row>
    <row r="177" spans="11:19" x14ac:dyDescent="0.3">
      <c r="K177">
        <v>50</v>
      </c>
    </row>
    <row r="180" spans="11:19" x14ac:dyDescent="0.3">
      <c r="K180">
        <v>56</v>
      </c>
      <c r="L180">
        <v>52</v>
      </c>
      <c r="M180">
        <v>52</v>
      </c>
      <c r="N180">
        <v>59</v>
      </c>
      <c r="O180">
        <v>58</v>
      </c>
    </row>
    <row r="181" spans="11:19" x14ac:dyDescent="0.3">
      <c r="K181">
        <v>40</v>
      </c>
      <c r="L181">
        <v>44</v>
      </c>
      <c r="M181">
        <v>63</v>
      </c>
      <c r="N181">
        <v>45</v>
      </c>
      <c r="O181">
        <v>62</v>
      </c>
    </row>
    <row r="182" spans="11:19" x14ac:dyDescent="0.3">
      <c r="K182">
        <v>28</v>
      </c>
      <c r="L182">
        <v>38</v>
      </c>
      <c r="M182">
        <v>41</v>
      </c>
      <c r="N182">
        <v>47</v>
      </c>
      <c r="O182">
        <v>49</v>
      </c>
    </row>
    <row r="183" spans="11:19" x14ac:dyDescent="0.3">
      <c r="K183">
        <v>73</v>
      </c>
      <c r="L183">
        <v>60</v>
      </c>
      <c r="M183">
        <v>48</v>
      </c>
      <c r="N183">
        <v>51</v>
      </c>
      <c r="O183">
        <v>59</v>
      </c>
    </row>
    <row r="184" spans="11:19" x14ac:dyDescent="0.3">
      <c r="K184">
        <v>52</v>
      </c>
      <c r="L184">
        <v>56</v>
      </c>
      <c r="M184">
        <v>55</v>
      </c>
      <c r="N184">
        <v>65</v>
      </c>
      <c r="O184">
        <v>45</v>
      </c>
    </row>
    <row r="185" spans="11:19" x14ac:dyDescent="0.3">
      <c r="K185">
        <v>61</v>
      </c>
      <c r="L185">
        <v>40</v>
      </c>
      <c r="M185">
        <v>42</v>
      </c>
      <c r="N185">
        <v>41</v>
      </c>
      <c r="O185">
        <v>47</v>
      </c>
    </row>
    <row r="186" spans="11:19" x14ac:dyDescent="0.3">
      <c r="K186">
        <v>35</v>
      </c>
      <c r="L186">
        <v>36</v>
      </c>
      <c r="M186">
        <v>39</v>
      </c>
      <c r="N186">
        <v>48</v>
      </c>
      <c r="O186">
        <v>51</v>
      </c>
    </row>
    <row r="187" spans="11:19" x14ac:dyDescent="0.3">
      <c r="K187">
        <v>40</v>
      </c>
      <c r="L187">
        <v>49</v>
      </c>
      <c r="M187">
        <v>58</v>
      </c>
      <c r="N187">
        <v>55</v>
      </c>
      <c r="O187">
        <v>65</v>
      </c>
    </row>
    <row r="188" spans="11:19" x14ac:dyDescent="0.3">
      <c r="K188">
        <v>47</v>
      </c>
      <c r="L188">
        <v>68</v>
      </c>
      <c r="M188">
        <v>62</v>
      </c>
      <c r="N188">
        <v>42</v>
      </c>
      <c r="O188">
        <v>43</v>
      </c>
    </row>
    <row r="189" spans="11:19" x14ac:dyDescent="0.3">
      <c r="K189">
        <v>65</v>
      </c>
      <c r="L189">
        <v>57</v>
      </c>
      <c r="M189">
        <v>49</v>
      </c>
      <c r="N189">
        <v>39</v>
      </c>
      <c r="O189">
        <v>58</v>
      </c>
    </row>
    <row r="190" spans="11:19" ht="15" thickBot="1" x14ac:dyDescent="0.35"/>
    <row r="191" spans="11:19" x14ac:dyDescent="0.3">
      <c r="K191" s="4" t="s">
        <v>2</v>
      </c>
      <c r="L191" s="5">
        <f>MODE(K180:O189)</f>
        <v>52</v>
      </c>
      <c r="N191" t="s">
        <v>11</v>
      </c>
      <c r="P191" s="7" t="s">
        <v>11</v>
      </c>
      <c r="Q191" s="7" t="s">
        <v>13</v>
      </c>
      <c r="R191" s="8" t="s">
        <v>14</v>
      </c>
      <c r="S191" s="9"/>
    </row>
    <row r="192" spans="11:19" x14ac:dyDescent="0.3">
      <c r="K192" s="4" t="s">
        <v>1</v>
      </c>
      <c r="L192" s="5">
        <f>MEDIAN(K180:O189)</f>
        <v>50</v>
      </c>
      <c r="N192">
        <v>20</v>
      </c>
      <c r="P192">
        <v>20</v>
      </c>
      <c r="Q192">
        <v>0</v>
      </c>
      <c r="R192" s="11">
        <v>0</v>
      </c>
      <c r="S192" s="9"/>
    </row>
    <row r="193" spans="11:19" x14ac:dyDescent="0.3">
      <c r="K193" s="4" t="s">
        <v>5</v>
      </c>
      <c r="L193" s="5">
        <f>MAX(K180:O189)-MIN(K180:O189)</f>
        <v>45</v>
      </c>
      <c r="N193">
        <v>30</v>
      </c>
      <c r="P193">
        <v>30</v>
      </c>
      <c r="Q193">
        <v>1</v>
      </c>
      <c r="R193" s="11">
        <v>0.02</v>
      </c>
      <c r="S193" s="9"/>
    </row>
    <row r="194" spans="11:19" x14ac:dyDescent="0.3">
      <c r="K194" s="4" t="s">
        <v>9</v>
      </c>
      <c r="L194" s="5">
        <f>MAX(K180:O189)</f>
        <v>73</v>
      </c>
      <c r="N194">
        <v>40</v>
      </c>
      <c r="P194">
        <v>40</v>
      </c>
      <c r="Q194">
        <v>8</v>
      </c>
      <c r="R194" s="11">
        <v>0.18</v>
      </c>
      <c r="S194" s="9"/>
    </row>
    <row r="195" spans="11:19" x14ac:dyDescent="0.3">
      <c r="K195" s="4" t="s">
        <v>10</v>
      </c>
      <c r="L195" s="5">
        <f>MIN(K180:O189)</f>
        <v>28</v>
      </c>
      <c r="N195">
        <v>50</v>
      </c>
      <c r="P195">
        <v>50</v>
      </c>
      <c r="Q195">
        <v>16</v>
      </c>
      <c r="R195" s="11">
        <v>0.5</v>
      </c>
      <c r="S195" s="9"/>
    </row>
    <row r="196" spans="11:19" x14ac:dyDescent="0.3">
      <c r="N196">
        <v>60</v>
      </c>
      <c r="P196">
        <v>60</v>
      </c>
      <c r="Q196">
        <v>16</v>
      </c>
      <c r="R196" s="11">
        <v>0.82</v>
      </c>
      <c r="S196" s="9"/>
    </row>
    <row r="197" spans="11:19" x14ac:dyDescent="0.3">
      <c r="N197">
        <v>70</v>
      </c>
      <c r="P197">
        <v>70</v>
      </c>
      <c r="Q197">
        <v>8</v>
      </c>
      <c r="R197" s="11">
        <v>0.98</v>
      </c>
      <c r="S197" s="9"/>
    </row>
    <row r="198" spans="11:19" x14ac:dyDescent="0.3">
      <c r="N198">
        <v>80</v>
      </c>
      <c r="P198">
        <v>80</v>
      </c>
      <c r="Q198">
        <v>1</v>
      </c>
      <c r="R198" s="11">
        <v>1</v>
      </c>
      <c r="S198" s="9"/>
    </row>
    <row r="199" spans="11:19" ht="15" thickBot="1" x14ac:dyDescent="0.35">
      <c r="P199" s="6" t="s">
        <v>12</v>
      </c>
      <c r="Q199" s="6">
        <v>0</v>
      </c>
      <c r="R199" s="12">
        <v>1</v>
      </c>
      <c r="S199" s="9"/>
    </row>
    <row r="202" spans="11:19" ht="15" thickBot="1" x14ac:dyDescent="0.35">
      <c r="K202" t="s">
        <v>13</v>
      </c>
      <c r="L202" t="s">
        <v>31</v>
      </c>
      <c r="M202" t="s">
        <v>25</v>
      </c>
    </row>
    <row r="203" spans="11:19" x14ac:dyDescent="0.3">
      <c r="K203">
        <v>30</v>
      </c>
      <c r="L203" t="s">
        <v>16</v>
      </c>
      <c r="M203">
        <v>0</v>
      </c>
      <c r="O203" s="7" t="s">
        <v>11</v>
      </c>
      <c r="P203" s="7" t="s">
        <v>13</v>
      </c>
    </row>
    <row r="204" spans="11:19" x14ac:dyDescent="0.3">
      <c r="K204">
        <v>40</v>
      </c>
      <c r="L204" t="s">
        <v>17</v>
      </c>
      <c r="M204">
        <v>10</v>
      </c>
      <c r="O204">
        <v>0</v>
      </c>
      <c r="P204">
        <v>0</v>
      </c>
    </row>
    <row r="205" spans="11:19" x14ac:dyDescent="0.3">
      <c r="K205">
        <v>20</v>
      </c>
      <c r="L205" t="s">
        <v>18</v>
      </c>
      <c r="M205">
        <v>20</v>
      </c>
      <c r="O205">
        <v>10</v>
      </c>
      <c r="P205">
        <v>1</v>
      </c>
    </row>
    <row r="206" spans="11:19" x14ac:dyDescent="0.3">
      <c r="K206">
        <v>10</v>
      </c>
      <c r="L206" t="s">
        <v>19</v>
      </c>
      <c r="M206">
        <v>30</v>
      </c>
      <c r="O206">
        <v>20</v>
      </c>
      <c r="P206">
        <v>1</v>
      </c>
    </row>
    <row r="207" spans="11:19" x14ac:dyDescent="0.3">
      <c r="K207">
        <v>45</v>
      </c>
      <c r="L207" t="s">
        <v>20</v>
      </c>
      <c r="M207">
        <v>40</v>
      </c>
      <c r="O207">
        <v>30</v>
      </c>
      <c r="P207">
        <v>3</v>
      </c>
    </row>
    <row r="208" spans="11:19" x14ac:dyDescent="0.3">
      <c r="K208">
        <v>25</v>
      </c>
      <c r="L208" t="s">
        <v>21</v>
      </c>
      <c r="M208">
        <v>50</v>
      </c>
      <c r="O208">
        <v>40</v>
      </c>
      <c r="P208">
        <v>1</v>
      </c>
    </row>
    <row r="209" spans="11:22" x14ac:dyDescent="0.3">
      <c r="K209">
        <v>30</v>
      </c>
      <c r="L209" t="s">
        <v>22</v>
      </c>
      <c r="O209">
        <v>50</v>
      </c>
      <c r="P209">
        <v>1</v>
      </c>
    </row>
    <row r="210" spans="11:22" ht="15" thickBot="1" x14ac:dyDescent="0.35">
      <c r="O210" s="6" t="s">
        <v>12</v>
      </c>
      <c r="P210" s="6">
        <v>0</v>
      </c>
    </row>
    <row r="212" spans="11:22" x14ac:dyDescent="0.3">
      <c r="K212" s="9" t="s">
        <v>15</v>
      </c>
      <c r="L212" s="9"/>
      <c r="M212" s="9"/>
      <c r="N212" s="9" t="s">
        <v>20</v>
      </c>
    </row>
    <row r="218" spans="11:22" x14ac:dyDescent="0.3">
      <c r="K218">
        <v>4</v>
      </c>
      <c r="L218">
        <v>5</v>
      </c>
      <c r="M218">
        <v>4</v>
      </c>
      <c r="N218">
        <v>3</v>
      </c>
      <c r="O218">
        <v>3</v>
      </c>
      <c r="P218">
        <v>5</v>
      </c>
      <c r="Q218">
        <v>3</v>
      </c>
      <c r="R218">
        <v>3</v>
      </c>
      <c r="S218">
        <v>5</v>
      </c>
      <c r="T218">
        <v>3</v>
      </c>
      <c r="V218">
        <v>0</v>
      </c>
    </row>
    <row r="219" spans="11:22" x14ac:dyDescent="0.3">
      <c r="K219">
        <v>5</v>
      </c>
      <c r="L219">
        <v>4</v>
      </c>
      <c r="M219">
        <v>3</v>
      </c>
      <c r="N219">
        <v>4</v>
      </c>
      <c r="O219">
        <v>4</v>
      </c>
      <c r="P219">
        <v>4</v>
      </c>
      <c r="Q219">
        <v>4</v>
      </c>
      <c r="R219">
        <v>4</v>
      </c>
      <c r="S219">
        <v>4</v>
      </c>
      <c r="T219">
        <v>4</v>
      </c>
      <c r="V219">
        <v>10</v>
      </c>
    </row>
    <row r="220" spans="11:22" x14ac:dyDescent="0.3">
      <c r="K220">
        <v>3</v>
      </c>
      <c r="L220">
        <v>2</v>
      </c>
      <c r="M220">
        <v>2</v>
      </c>
      <c r="N220">
        <v>5</v>
      </c>
      <c r="O220">
        <v>5</v>
      </c>
      <c r="P220">
        <v>3</v>
      </c>
      <c r="Q220">
        <v>5</v>
      </c>
      <c r="R220">
        <v>5</v>
      </c>
      <c r="S220">
        <v>3</v>
      </c>
      <c r="T220">
        <v>5</v>
      </c>
      <c r="V220">
        <v>20</v>
      </c>
    </row>
    <row r="221" spans="11:22" x14ac:dyDescent="0.3">
      <c r="K221">
        <v>4</v>
      </c>
      <c r="L221">
        <v>3</v>
      </c>
      <c r="M221">
        <v>4</v>
      </c>
      <c r="N221">
        <v>2</v>
      </c>
      <c r="O221">
        <v>4</v>
      </c>
      <c r="P221">
        <v>4</v>
      </c>
      <c r="Q221">
        <v>2</v>
      </c>
      <c r="R221">
        <v>4</v>
      </c>
      <c r="S221">
        <v>4</v>
      </c>
      <c r="T221">
        <v>2</v>
      </c>
      <c r="V221">
        <v>30</v>
      </c>
    </row>
    <row r="222" spans="11:22" x14ac:dyDescent="0.3">
      <c r="K222">
        <v>4</v>
      </c>
      <c r="L222">
        <v>4</v>
      </c>
      <c r="M222">
        <v>5</v>
      </c>
      <c r="N222">
        <v>3</v>
      </c>
      <c r="O222">
        <v>2</v>
      </c>
      <c r="P222">
        <v>5</v>
      </c>
      <c r="Q222">
        <v>3</v>
      </c>
      <c r="R222">
        <v>2</v>
      </c>
      <c r="S222">
        <v>5</v>
      </c>
      <c r="T222">
        <v>3</v>
      </c>
      <c r="V222">
        <v>40</v>
      </c>
    </row>
    <row r="223" spans="11:22" x14ac:dyDescent="0.3">
      <c r="K223">
        <v>3</v>
      </c>
      <c r="L223">
        <v>5</v>
      </c>
      <c r="M223">
        <v>3</v>
      </c>
      <c r="N223">
        <v>4</v>
      </c>
      <c r="O223">
        <v>3</v>
      </c>
      <c r="P223">
        <v>3</v>
      </c>
      <c r="Q223">
        <v>4</v>
      </c>
      <c r="R223">
        <v>3</v>
      </c>
      <c r="S223">
        <v>3</v>
      </c>
      <c r="T223">
        <v>4</v>
      </c>
      <c r="V223">
        <v>50</v>
      </c>
    </row>
    <row r="224" spans="11:22" x14ac:dyDescent="0.3">
      <c r="K224">
        <v>2</v>
      </c>
      <c r="L224">
        <v>3</v>
      </c>
      <c r="M224">
        <v>4</v>
      </c>
      <c r="N224">
        <v>4</v>
      </c>
      <c r="O224">
        <v>4</v>
      </c>
      <c r="P224">
        <v>4</v>
      </c>
      <c r="Q224">
        <v>4</v>
      </c>
      <c r="R224">
        <v>4</v>
      </c>
      <c r="S224">
        <v>4</v>
      </c>
      <c r="T224">
        <v>4</v>
      </c>
    </row>
    <row r="225" spans="11:20" x14ac:dyDescent="0.3">
      <c r="K225">
        <v>5</v>
      </c>
      <c r="L225">
        <v>4</v>
      </c>
      <c r="M225">
        <v>5</v>
      </c>
      <c r="N225">
        <v>3</v>
      </c>
      <c r="O225">
        <v>5</v>
      </c>
      <c r="P225">
        <v>5</v>
      </c>
      <c r="Q225">
        <v>3</v>
      </c>
      <c r="R225">
        <v>5</v>
      </c>
      <c r="S225">
        <v>5</v>
      </c>
      <c r="T225">
        <v>3</v>
      </c>
    </row>
    <row r="226" spans="11:20" x14ac:dyDescent="0.3">
      <c r="K226">
        <v>4</v>
      </c>
      <c r="L226">
        <v>5</v>
      </c>
      <c r="M226">
        <v>4</v>
      </c>
      <c r="N226">
        <v>5</v>
      </c>
      <c r="O226">
        <v>3</v>
      </c>
      <c r="P226">
        <v>4</v>
      </c>
      <c r="Q226">
        <v>5</v>
      </c>
      <c r="R226">
        <v>3</v>
      </c>
      <c r="S226">
        <v>4</v>
      </c>
      <c r="T226">
        <v>5</v>
      </c>
    </row>
    <row r="227" spans="11:20" x14ac:dyDescent="0.3">
      <c r="K227">
        <v>3</v>
      </c>
      <c r="L227">
        <v>3</v>
      </c>
      <c r="M227">
        <v>3</v>
      </c>
      <c r="N227">
        <v>4</v>
      </c>
      <c r="O227">
        <v>4</v>
      </c>
      <c r="P227">
        <v>3</v>
      </c>
      <c r="Q227">
        <v>4</v>
      </c>
      <c r="R227">
        <v>4</v>
      </c>
      <c r="S227">
        <v>3</v>
      </c>
      <c r="T227">
        <v>4</v>
      </c>
    </row>
    <row r="229" spans="11:20" ht="15" thickBot="1" x14ac:dyDescent="0.35"/>
    <row r="230" spans="11:20" x14ac:dyDescent="0.3">
      <c r="K230" s="4" t="s">
        <v>2</v>
      </c>
      <c r="L230" s="5">
        <f>MODE(K218:T227)</f>
        <v>4</v>
      </c>
      <c r="M230" s="7" t="s">
        <v>11</v>
      </c>
      <c r="N230" s="7" t="s">
        <v>13</v>
      </c>
    </row>
    <row r="231" spans="11:20" x14ac:dyDescent="0.3">
      <c r="M231">
        <v>0</v>
      </c>
      <c r="N231">
        <v>0</v>
      </c>
    </row>
    <row r="232" spans="11:20" x14ac:dyDescent="0.3">
      <c r="M232">
        <v>10</v>
      </c>
      <c r="N232">
        <v>100</v>
      </c>
    </row>
    <row r="233" spans="11:20" x14ac:dyDescent="0.3">
      <c r="M233">
        <v>20</v>
      </c>
      <c r="N233">
        <v>0</v>
      </c>
    </row>
    <row r="234" spans="11:20" x14ac:dyDescent="0.3">
      <c r="M234">
        <v>30</v>
      </c>
      <c r="N234">
        <v>0</v>
      </c>
    </row>
    <row r="235" spans="11:20" x14ac:dyDescent="0.3">
      <c r="M235">
        <v>40</v>
      </c>
      <c r="N235">
        <v>0</v>
      </c>
    </row>
    <row r="236" spans="11:20" x14ac:dyDescent="0.3">
      <c r="M236">
        <v>50</v>
      </c>
      <c r="N236">
        <v>0</v>
      </c>
    </row>
    <row r="237" spans="11:20" ht="15" thickBot="1" x14ac:dyDescent="0.35">
      <c r="M237" s="6" t="s">
        <v>12</v>
      </c>
      <c r="N237" s="6">
        <v>0</v>
      </c>
    </row>
    <row r="240" spans="11:20" ht="15" thickBot="1" x14ac:dyDescent="0.35"/>
    <row r="241" spans="11:21" x14ac:dyDescent="0.3">
      <c r="P241" t="s">
        <v>25</v>
      </c>
      <c r="R241" s="7" t="s">
        <v>11</v>
      </c>
      <c r="S241" s="7" t="s">
        <v>13</v>
      </c>
      <c r="T241" s="7"/>
    </row>
    <row r="242" spans="11:21" x14ac:dyDescent="0.3">
      <c r="K242">
        <v>35</v>
      </c>
      <c r="L242">
        <v>47</v>
      </c>
      <c r="M242">
        <v>36</v>
      </c>
      <c r="N242">
        <v>37</v>
      </c>
      <c r="O242">
        <v>31</v>
      </c>
      <c r="P242">
        <v>20</v>
      </c>
      <c r="R242">
        <v>20</v>
      </c>
      <c r="S242">
        <v>0</v>
      </c>
    </row>
    <row r="243" spans="11:21" x14ac:dyDescent="0.3">
      <c r="K243">
        <v>28</v>
      </c>
      <c r="L243">
        <v>31</v>
      </c>
      <c r="M243">
        <v>40</v>
      </c>
      <c r="N243">
        <v>34</v>
      </c>
      <c r="O243">
        <v>37</v>
      </c>
      <c r="P243">
        <v>30</v>
      </c>
      <c r="R243">
        <v>30</v>
      </c>
      <c r="S243">
        <v>10</v>
      </c>
    </row>
    <row r="244" spans="11:21" x14ac:dyDescent="0.3">
      <c r="K244">
        <v>32</v>
      </c>
      <c r="L244">
        <v>39</v>
      </c>
      <c r="M244">
        <v>42</v>
      </c>
      <c r="N244">
        <v>46</v>
      </c>
      <c r="O244">
        <v>40</v>
      </c>
      <c r="P244">
        <v>40</v>
      </c>
      <c r="R244">
        <v>40</v>
      </c>
      <c r="S244">
        <v>28</v>
      </c>
    </row>
    <row r="245" spans="11:21" x14ac:dyDescent="0.3">
      <c r="K245">
        <v>45</v>
      </c>
      <c r="L245">
        <v>43</v>
      </c>
      <c r="M245">
        <v>29</v>
      </c>
      <c r="N245">
        <v>30</v>
      </c>
      <c r="O245">
        <v>42</v>
      </c>
      <c r="P245">
        <v>50</v>
      </c>
      <c r="R245">
        <v>50</v>
      </c>
      <c r="S245">
        <v>12</v>
      </c>
    </row>
    <row r="246" spans="11:21" ht="15" thickBot="1" x14ac:dyDescent="0.35">
      <c r="K246">
        <v>38</v>
      </c>
      <c r="L246">
        <v>37</v>
      </c>
      <c r="M246">
        <v>31</v>
      </c>
      <c r="N246">
        <v>39</v>
      </c>
      <c r="O246">
        <v>33</v>
      </c>
      <c r="R246" s="6" t="s">
        <v>12</v>
      </c>
      <c r="S246" s="6">
        <v>0</v>
      </c>
      <c r="T246" s="6"/>
      <c r="U246" s="6"/>
    </row>
    <row r="247" spans="11:21" x14ac:dyDescent="0.3">
      <c r="K247">
        <v>29</v>
      </c>
      <c r="L247">
        <v>30</v>
      </c>
      <c r="M247">
        <v>45</v>
      </c>
      <c r="N247">
        <v>43</v>
      </c>
      <c r="O247">
        <v>39</v>
      </c>
    </row>
    <row r="248" spans="11:21" x14ac:dyDescent="0.3">
      <c r="K248">
        <v>42</v>
      </c>
      <c r="L248">
        <v>34</v>
      </c>
      <c r="M248">
        <v>38</v>
      </c>
      <c r="N248">
        <v>28</v>
      </c>
      <c r="O248">
        <v>28</v>
      </c>
    </row>
    <row r="249" spans="11:21" x14ac:dyDescent="0.3">
      <c r="K249">
        <v>30</v>
      </c>
      <c r="L249">
        <v>39</v>
      </c>
      <c r="M249">
        <v>33</v>
      </c>
      <c r="N249">
        <v>32</v>
      </c>
      <c r="O249">
        <v>35</v>
      </c>
    </row>
    <row r="250" spans="11:21" x14ac:dyDescent="0.3">
      <c r="K250">
        <v>36</v>
      </c>
      <c r="L250">
        <v>28</v>
      </c>
      <c r="M250">
        <v>41</v>
      </c>
      <c r="N250">
        <v>36</v>
      </c>
      <c r="O250">
        <v>38</v>
      </c>
    </row>
    <row r="251" spans="11:21" x14ac:dyDescent="0.3">
      <c r="K251">
        <v>41</v>
      </c>
      <c r="L251">
        <v>33</v>
      </c>
      <c r="M251">
        <v>35</v>
      </c>
      <c r="N251">
        <v>29</v>
      </c>
      <c r="O251">
        <v>43</v>
      </c>
    </row>
    <row r="253" spans="11:21" x14ac:dyDescent="0.3">
      <c r="K253" t="s">
        <v>23</v>
      </c>
      <c r="L253">
        <f>MAX(K242:O251)</f>
        <v>47</v>
      </c>
    </row>
    <row r="254" spans="11:21" x14ac:dyDescent="0.3">
      <c r="K254" t="s">
        <v>24</v>
      </c>
      <c r="L254">
        <f>MIN(K242:O251)</f>
        <v>28</v>
      </c>
    </row>
    <row r="255" spans="11:21" x14ac:dyDescent="0.3">
      <c r="K255" s="4" t="s">
        <v>4</v>
      </c>
      <c r="L255" s="5">
        <f>AVERAGE(K242:O251)</f>
        <v>36.14</v>
      </c>
    </row>
    <row r="261" spans="11:22" x14ac:dyDescent="0.3">
      <c r="V261" t="s">
        <v>25</v>
      </c>
    </row>
    <row r="262" spans="11:22" x14ac:dyDescent="0.3">
      <c r="K262">
        <v>125</v>
      </c>
      <c r="L262">
        <v>118</v>
      </c>
      <c r="M262">
        <v>136</v>
      </c>
      <c r="N262">
        <v>130</v>
      </c>
      <c r="O262">
        <v>136</v>
      </c>
      <c r="P262">
        <v>130</v>
      </c>
      <c r="Q262">
        <v>136</v>
      </c>
      <c r="R262">
        <v>130</v>
      </c>
      <c r="S262">
        <v>136</v>
      </c>
      <c r="T262">
        <v>130</v>
      </c>
      <c r="V262">
        <v>110</v>
      </c>
    </row>
    <row r="263" spans="11:22" x14ac:dyDescent="0.3">
      <c r="K263">
        <v>148</v>
      </c>
      <c r="L263">
        <v>125</v>
      </c>
      <c r="M263">
        <v>127</v>
      </c>
      <c r="N263">
        <v>134</v>
      </c>
      <c r="O263">
        <v>127</v>
      </c>
      <c r="P263">
        <v>134</v>
      </c>
      <c r="Q263">
        <v>127</v>
      </c>
      <c r="R263">
        <v>134</v>
      </c>
      <c r="S263">
        <v>127</v>
      </c>
      <c r="T263">
        <v>134</v>
      </c>
      <c r="V263">
        <v>120</v>
      </c>
    </row>
    <row r="264" spans="11:22" x14ac:dyDescent="0.3">
      <c r="K264">
        <v>137</v>
      </c>
      <c r="L264">
        <v>132</v>
      </c>
      <c r="M264">
        <v>130</v>
      </c>
      <c r="N264">
        <v>141</v>
      </c>
      <c r="O264">
        <v>130</v>
      </c>
      <c r="P264">
        <v>141</v>
      </c>
      <c r="Q264">
        <v>130</v>
      </c>
      <c r="R264">
        <v>141</v>
      </c>
      <c r="S264">
        <v>130</v>
      </c>
      <c r="T264">
        <v>141</v>
      </c>
      <c r="V264">
        <v>130</v>
      </c>
    </row>
    <row r="265" spans="11:22" x14ac:dyDescent="0.3">
      <c r="K265">
        <v>120</v>
      </c>
      <c r="L265">
        <v>136</v>
      </c>
      <c r="M265">
        <v>122</v>
      </c>
      <c r="N265">
        <v>119</v>
      </c>
      <c r="O265">
        <v>122</v>
      </c>
      <c r="P265">
        <v>119</v>
      </c>
      <c r="Q265">
        <v>122</v>
      </c>
      <c r="R265">
        <v>119</v>
      </c>
      <c r="S265">
        <v>122</v>
      </c>
      <c r="T265">
        <v>119</v>
      </c>
      <c r="V265">
        <v>140</v>
      </c>
    </row>
    <row r="266" spans="11:22" x14ac:dyDescent="0.3">
      <c r="K266">
        <v>135</v>
      </c>
      <c r="L266">
        <v>128</v>
      </c>
      <c r="M266">
        <v>125</v>
      </c>
      <c r="N266">
        <v>125</v>
      </c>
      <c r="O266">
        <v>125</v>
      </c>
      <c r="P266">
        <v>125</v>
      </c>
      <c r="Q266">
        <v>125</v>
      </c>
      <c r="R266">
        <v>125</v>
      </c>
      <c r="S266">
        <v>125</v>
      </c>
      <c r="T266">
        <v>125</v>
      </c>
      <c r="V266">
        <v>150</v>
      </c>
    </row>
    <row r="267" spans="11:22" x14ac:dyDescent="0.3">
      <c r="K267">
        <v>132</v>
      </c>
      <c r="L267">
        <v>123</v>
      </c>
      <c r="M267">
        <v>133</v>
      </c>
      <c r="N267">
        <v>133</v>
      </c>
      <c r="O267">
        <v>133</v>
      </c>
      <c r="P267">
        <v>131</v>
      </c>
      <c r="Q267">
        <v>133</v>
      </c>
      <c r="R267">
        <v>131</v>
      </c>
      <c r="S267">
        <v>133</v>
      </c>
      <c r="T267">
        <v>131</v>
      </c>
    </row>
    <row r="268" spans="11:22" x14ac:dyDescent="0.3">
      <c r="K268">
        <v>145</v>
      </c>
      <c r="L268">
        <v>132</v>
      </c>
      <c r="M268">
        <v>140</v>
      </c>
      <c r="N268">
        <v>140</v>
      </c>
      <c r="O268">
        <v>140</v>
      </c>
      <c r="P268">
        <v>136</v>
      </c>
      <c r="Q268">
        <v>140</v>
      </c>
      <c r="R268">
        <v>136</v>
      </c>
      <c r="S268">
        <v>140</v>
      </c>
      <c r="T268">
        <v>136</v>
      </c>
    </row>
    <row r="269" spans="11:22" x14ac:dyDescent="0.3">
      <c r="K269">
        <v>122</v>
      </c>
      <c r="L269">
        <v>138</v>
      </c>
      <c r="M269">
        <v>126</v>
      </c>
      <c r="N269">
        <v>126</v>
      </c>
      <c r="O269">
        <v>126</v>
      </c>
      <c r="P269">
        <v>128</v>
      </c>
      <c r="Q269">
        <v>126</v>
      </c>
      <c r="R269">
        <v>128</v>
      </c>
      <c r="S269">
        <v>126</v>
      </c>
      <c r="T269">
        <v>128</v>
      </c>
    </row>
    <row r="270" spans="11:22" x14ac:dyDescent="0.3">
      <c r="K270">
        <v>130</v>
      </c>
      <c r="L270">
        <v>126</v>
      </c>
      <c r="M270">
        <v>133</v>
      </c>
      <c r="N270">
        <v>133</v>
      </c>
      <c r="O270">
        <v>133</v>
      </c>
      <c r="P270">
        <v>124</v>
      </c>
      <c r="Q270">
        <v>133</v>
      </c>
      <c r="R270">
        <v>124</v>
      </c>
      <c r="S270">
        <v>133</v>
      </c>
      <c r="T270">
        <v>124</v>
      </c>
    </row>
    <row r="271" spans="11:22" x14ac:dyDescent="0.3">
      <c r="K271">
        <v>141</v>
      </c>
      <c r="L271">
        <v>129</v>
      </c>
      <c r="M271">
        <v>135</v>
      </c>
      <c r="N271">
        <v>135</v>
      </c>
      <c r="O271">
        <v>135</v>
      </c>
      <c r="P271">
        <v>132</v>
      </c>
      <c r="Q271">
        <v>135</v>
      </c>
      <c r="R271">
        <v>132</v>
      </c>
      <c r="S271">
        <v>135</v>
      </c>
      <c r="T271">
        <v>132</v>
      </c>
    </row>
    <row r="272" spans="11:22" ht="15" thickBot="1" x14ac:dyDescent="0.35"/>
    <row r="273" spans="11:15" x14ac:dyDescent="0.3">
      <c r="K273" t="s">
        <v>9</v>
      </c>
      <c r="L273">
        <f>MAX(K262:T271)</f>
        <v>148</v>
      </c>
      <c r="N273" s="7" t="s">
        <v>11</v>
      </c>
      <c r="O273" s="7" t="s">
        <v>13</v>
      </c>
    </row>
    <row r="274" spans="11:15" x14ac:dyDescent="0.3">
      <c r="K274" t="s">
        <v>10</v>
      </c>
      <c r="L274">
        <f>MIN(K262:T271)</f>
        <v>118</v>
      </c>
      <c r="N274">
        <v>110</v>
      </c>
      <c r="O274">
        <v>0</v>
      </c>
    </row>
    <row r="275" spans="11:15" x14ac:dyDescent="0.3">
      <c r="K275" s="4" t="s">
        <v>1</v>
      </c>
      <c r="L275" s="5">
        <f>MEDIAN(K262:T271)</f>
        <v>131</v>
      </c>
      <c r="N275">
        <v>120</v>
      </c>
      <c r="O275">
        <v>6</v>
      </c>
    </row>
    <row r="276" spans="11:15" x14ac:dyDescent="0.3">
      <c r="N276">
        <v>130</v>
      </c>
      <c r="O276">
        <v>43</v>
      </c>
    </row>
    <row r="277" spans="11:15" x14ac:dyDescent="0.3">
      <c r="N277">
        <v>140</v>
      </c>
      <c r="O277">
        <v>44</v>
      </c>
    </row>
    <row r="278" spans="11:15" x14ac:dyDescent="0.3">
      <c r="N278">
        <v>150</v>
      </c>
      <c r="O278">
        <v>7</v>
      </c>
    </row>
    <row r="279" spans="11:15" ht="15" thickBot="1" x14ac:dyDescent="0.35">
      <c r="N279" s="6" t="s">
        <v>12</v>
      </c>
      <c r="O279" s="6">
        <v>0</v>
      </c>
    </row>
    <row r="285" spans="11:15" x14ac:dyDescent="0.3">
      <c r="K285" t="s">
        <v>26</v>
      </c>
      <c r="L285" t="s">
        <v>27</v>
      </c>
      <c r="M285" t="s">
        <v>28</v>
      </c>
    </row>
    <row r="286" spans="11:15" x14ac:dyDescent="0.3">
      <c r="K286">
        <v>45</v>
      </c>
      <c r="L286">
        <v>32</v>
      </c>
      <c r="M286">
        <v>40</v>
      </c>
    </row>
    <row r="287" spans="11:15" x14ac:dyDescent="0.3">
      <c r="K287">
        <v>35</v>
      </c>
      <c r="L287">
        <v>28</v>
      </c>
      <c r="M287">
        <v>39</v>
      </c>
    </row>
    <row r="288" spans="11:15" x14ac:dyDescent="0.3">
      <c r="K288">
        <v>40</v>
      </c>
      <c r="L288">
        <v>30</v>
      </c>
      <c r="M288">
        <v>42</v>
      </c>
    </row>
    <row r="289" spans="11:16" x14ac:dyDescent="0.3">
      <c r="K289">
        <v>38</v>
      </c>
      <c r="L289">
        <v>34</v>
      </c>
      <c r="M289">
        <v>41</v>
      </c>
    </row>
    <row r="290" spans="11:16" x14ac:dyDescent="0.3">
      <c r="K290">
        <v>42</v>
      </c>
      <c r="L290">
        <v>33</v>
      </c>
      <c r="M290">
        <v>38</v>
      </c>
    </row>
    <row r="291" spans="11:16" x14ac:dyDescent="0.3">
      <c r="K291">
        <v>37</v>
      </c>
      <c r="L291">
        <v>35</v>
      </c>
      <c r="M291">
        <v>43</v>
      </c>
    </row>
    <row r="292" spans="11:16" x14ac:dyDescent="0.3">
      <c r="K292">
        <v>39</v>
      </c>
      <c r="L292">
        <v>31</v>
      </c>
      <c r="M292">
        <v>45</v>
      </c>
    </row>
    <row r="293" spans="11:16" x14ac:dyDescent="0.3">
      <c r="K293">
        <v>43</v>
      </c>
      <c r="L293">
        <v>29</v>
      </c>
      <c r="M293">
        <v>44</v>
      </c>
    </row>
    <row r="294" spans="11:16" x14ac:dyDescent="0.3">
      <c r="K294">
        <v>44</v>
      </c>
      <c r="L294">
        <v>36</v>
      </c>
      <c r="M294">
        <v>41</v>
      </c>
    </row>
    <row r="295" spans="11:16" x14ac:dyDescent="0.3">
      <c r="K295">
        <v>41</v>
      </c>
      <c r="L295">
        <v>37</v>
      </c>
      <c r="M295">
        <v>37</v>
      </c>
    </row>
    <row r="297" spans="11:16" x14ac:dyDescent="0.3">
      <c r="K297" t="s">
        <v>9</v>
      </c>
      <c r="L297">
        <f>MAX(K286:M295)</f>
        <v>45</v>
      </c>
    </row>
    <row r="298" spans="11:16" x14ac:dyDescent="0.3">
      <c r="K298" t="s">
        <v>10</v>
      </c>
      <c r="L298">
        <f>MIN(K286:M295)</f>
        <v>28</v>
      </c>
    </row>
    <row r="299" spans="11:16" x14ac:dyDescent="0.3">
      <c r="K299" s="4" t="s">
        <v>4</v>
      </c>
      <c r="L299" s="5">
        <f>AVERAGE(K286:M295)</f>
        <v>37.966666666666669</v>
      </c>
    </row>
    <row r="300" spans="11:16" x14ac:dyDescent="0.3">
      <c r="K300" s="4" t="s">
        <v>29</v>
      </c>
      <c r="L300" s="5">
        <v>17</v>
      </c>
    </row>
    <row r="304" spans="11:16" x14ac:dyDescent="0.3">
      <c r="L304">
        <v>-2.5</v>
      </c>
      <c r="M304">
        <v>-0.7</v>
      </c>
      <c r="N304">
        <v>1.9</v>
      </c>
      <c r="O304">
        <v>-1.8</v>
      </c>
      <c r="P304">
        <v>-1</v>
      </c>
    </row>
    <row r="305" spans="12:16" x14ac:dyDescent="0.3">
      <c r="L305">
        <v>1.3</v>
      </c>
      <c r="M305">
        <v>1.2</v>
      </c>
      <c r="N305">
        <v>-1.1000000000000001</v>
      </c>
      <c r="O305">
        <v>1.5</v>
      </c>
      <c r="P305">
        <v>1.7</v>
      </c>
    </row>
    <row r="306" spans="12:16" x14ac:dyDescent="0.3">
      <c r="L306">
        <v>-0.8</v>
      </c>
      <c r="M306">
        <v>-1.5</v>
      </c>
      <c r="N306">
        <v>-0.4</v>
      </c>
      <c r="O306">
        <v>-0.2</v>
      </c>
      <c r="P306">
        <v>-0.9</v>
      </c>
    </row>
    <row r="307" spans="12:16" x14ac:dyDescent="0.3">
      <c r="L307">
        <v>-1.9</v>
      </c>
      <c r="M307">
        <v>-0.3</v>
      </c>
      <c r="N307">
        <v>2.2000000000000002</v>
      </c>
      <c r="O307">
        <v>-2.1</v>
      </c>
      <c r="P307">
        <v>-2</v>
      </c>
    </row>
    <row r="308" spans="12:16" x14ac:dyDescent="0.3">
      <c r="L308">
        <v>2.1</v>
      </c>
      <c r="M308">
        <v>2.6</v>
      </c>
      <c r="N308">
        <v>-0.9</v>
      </c>
      <c r="O308">
        <v>2.8</v>
      </c>
      <c r="P308">
        <v>2.7</v>
      </c>
    </row>
    <row r="309" spans="12:16" x14ac:dyDescent="0.3">
      <c r="L309">
        <v>0.5</v>
      </c>
      <c r="M309">
        <v>1.1000000000000001</v>
      </c>
      <c r="N309">
        <v>1.6</v>
      </c>
      <c r="O309">
        <v>0.8</v>
      </c>
      <c r="P309">
        <v>0.6</v>
      </c>
    </row>
    <row r="310" spans="12:16" x14ac:dyDescent="0.3">
      <c r="L310">
        <v>-1.2</v>
      </c>
      <c r="M310">
        <v>-1.7</v>
      </c>
      <c r="N310">
        <v>-0.6</v>
      </c>
      <c r="O310">
        <v>-1.6</v>
      </c>
      <c r="P310">
        <v>-1.4</v>
      </c>
    </row>
    <row r="311" spans="12:16" x14ac:dyDescent="0.3">
      <c r="L311">
        <v>1.8</v>
      </c>
      <c r="M311">
        <v>0.9</v>
      </c>
      <c r="N311">
        <v>-1.3</v>
      </c>
      <c r="O311">
        <v>1.4</v>
      </c>
      <c r="P311">
        <v>1.1000000000000001</v>
      </c>
    </row>
    <row r="312" spans="12:16" x14ac:dyDescent="0.3">
      <c r="L312">
        <v>-0.5</v>
      </c>
      <c r="M312">
        <v>-1.4</v>
      </c>
      <c r="N312">
        <v>2.4</v>
      </c>
      <c r="O312">
        <v>-0.1</v>
      </c>
      <c r="P312">
        <v>-0.3</v>
      </c>
    </row>
    <row r="313" spans="12:16" x14ac:dyDescent="0.3">
      <c r="L313">
        <v>2.2999999999999998</v>
      </c>
      <c r="M313">
        <v>0.3</v>
      </c>
      <c r="N313">
        <v>0.7</v>
      </c>
      <c r="O313">
        <v>2.5</v>
      </c>
      <c r="P313">
        <v>2</v>
      </c>
    </row>
    <row r="315" spans="12:16" x14ac:dyDescent="0.3">
      <c r="L315" s="4" t="s">
        <v>30</v>
      </c>
      <c r="M315" s="5">
        <f>SKEW(L304:P313)</f>
        <v>5.4546017084340565E-2</v>
      </c>
    </row>
    <row r="316" spans="12:16" x14ac:dyDescent="0.3">
      <c r="L316" s="4" t="s">
        <v>32</v>
      </c>
      <c r="M316" s="5">
        <f>KURT(L304:P313)</f>
        <v>-1.3042496425917365</v>
      </c>
    </row>
    <row r="326" spans="12:21" x14ac:dyDescent="0.3">
      <c r="L326">
        <v>2.5</v>
      </c>
      <c r="M326">
        <v>2.8</v>
      </c>
      <c r="N326">
        <v>2.2000000000000002</v>
      </c>
      <c r="O326">
        <v>3.1</v>
      </c>
      <c r="P326">
        <v>2.8</v>
      </c>
      <c r="Q326">
        <v>2.2000000000000002</v>
      </c>
      <c r="R326">
        <v>3.1</v>
      </c>
      <c r="S326">
        <v>2.8</v>
      </c>
      <c r="T326">
        <v>2.2000000000000002</v>
      </c>
      <c r="U326">
        <v>3.1</v>
      </c>
    </row>
    <row r="327" spans="12:21" x14ac:dyDescent="0.3">
      <c r="L327">
        <v>4.8</v>
      </c>
      <c r="M327">
        <v>4.0999999999999996</v>
      </c>
      <c r="N327">
        <v>3.6</v>
      </c>
      <c r="O327">
        <v>2.9</v>
      </c>
      <c r="P327">
        <v>4.0999999999999996</v>
      </c>
      <c r="Q327">
        <v>3.6</v>
      </c>
      <c r="R327">
        <v>2.9</v>
      </c>
      <c r="S327">
        <v>4.0999999999999996</v>
      </c>
      <c r="T327">
        <v>3.6</v>
      </c>
      <c r="U327">
        <v>2.9</v>
      </c>
    </row>
    <row r="328" spans="12:21" x14ac:dyDescent="0.3">
      <c r="L328">
        <v>3.2</v>
      </c>
      <c r="M328">
        <v>2.6</v>
      </c>
      <c r="N328">
        <v>4</v>
      </c>
      <c r="O328">
        <v>4.5999999999999996</v>
      </c>
      <c r="P328">
        <v>2.6</v>
      </c>
      <c r="Q328">
        <v>4</v>
      </c>
      <c r="R328">
        <v>4.5999999999999996</v>
      </c>
      <c r="S328">
        <v>2.6</v>
      </c>
      <c r="T328">
        <v>4</v>
      </c>
      <c r="U328">
        <v>4.5999999999999996</v>
      </c>
    </row>
    <row r="329" spans="12:21" x14ac:dyDescent="0.3">
      <c r="L329">
        <v>2.1</v>
      </c>
      <c r="M329">
        <v>2.4</v>
      </c>
      <c r="N329">
        <v>2.7</v>
      </c>
      <c r="O329">
        <v>3.3</v>
      </c>
      <c r="P329">
        <v>2.4</v>
      </c>
      <c r="Q329">
        <v>2.7</v>
      </c>
      <c r="R329">
        <v>3.3</v>
      </c>
      <c r="S329">
        <v>2.4</v>
      </c>
      <c r="T329">
        <v>2.7</v>
      </c>
      <c r="U329">
        <v>3.3</v>
      </c>
    </row>
    <row r="330" spans="12:21" x14ac:dyDescent="0.3">
      <c r="L330">
        <v>4.5</v>
      </c>
      <c r="M330">
        <v>4.7</v>
      </c>
      <c r="N330">
        <v>3.8</v>
      </c>
      <c r="O330">
        <v>2.5</v>
      </c>
      <c r="P330">
        <v>4.7</v>
      </c>
      <c r="Q330">
        <v>3.8</v>
      </c>
      <c r="R330">
        <v>2.5</v>
      </c>
      <c r="S330">
        <v>4.7</v>
      </c>
      <c r="T330">
        <v>3.8</v>
      </c>
      <c r="U330">
        <v>2.5</v>
      </c>
    </row>
    <row r="331" spans="12:21" x14ac:dyDescent="0.3">
      <c r="L331">
        <v>2.9</v>
      </c>
      <c r="M331">
        <v>3.3</v>
      </c>
      <c r="N331">
        <v>3.5</v>
      </c>
      <c r="O331">
        <v>4.9000000000000004</v>
      </c>
      <c r="P331">
        <v>3.3</v>
      </c>
      <c r="Q331">
        <v>3.5</v>
      </c>
      <c r="R331">
        <v>4.9000000000000004</v>
      </c>
      <c r="S331">
        <v>3.3</v>
      </c>
      <c r="T331">
        <v>3.5</v>
      </c>
      <c r="U331">
        <v>4.9000000000000004</v>
      </c>
    </row>
    <row r="332" spans="12:21" x14ac:dyDescent="0.3">
      <c r="L332">
        <v>2.2999999999999998</v>
      </c>
      <c r="M332">
        <v>2.7</v>
      </c>
      <c r="N332">
        <v>3.2</v>
      </c>
      <c r="O332">
        <v>2.8</v>
      </c>
      <c r="P332">
        <v>2.7</v>
      </c>
      <c r="Q332">
        <v>3.2</v>
      </c>
      <c r="R332">
        <v>2.8</v>
      </c>
      <c r="S332">
        <v>2.7</v>
      </c>
      <c r="T332">
        <v>3.2</v>
      </c>
    </row>
    <row r="333" spans="12:21" x14ac:dyDescent="0.3">
      <c r="L333">
        <v>3.1</v>
      </c>
      <c r="M333">
        <v>3</v>
      </c>
      <c r="N333">
        <v>4.4000000000000004</v>
      </c>
      <c r="O333">
        <v>3</v>
      </c>
      <c r="P333">
        <v>3</v>
      </c>
      <c r="Q333">
        <v>4.4000000000000004</v>
      </c>
      <c r="R333">
        <v>3</v>
      </c>
      <c r="S333">
        <v>3</v>
      </c>
      <c r="T333">
        <v>4.4000000000000004</v>
      </c>
    </row>
    <row r="334" spans="12:21" x14ac:dyDescent="0.3">
      <c r="L334">
        <v>4.2</v>
      </c>
      <c r="M334">
        <v>4.3</v>
      </c>
      <c r="N334">
        <v>2</v>
      </c>
      <c r="O334">
        <v>4.2</v>
      </c>
      <c r="P334">
        <v>4.3</v>
      </c>
      <c r="Q334">
        <v>2</v>
      </c>
      <c r="R334">
        <v>4.2</v>
      </c>
      <c r="S334">
        <v>4.3</v>
      </c>
      <c r="T334">
        <v>2</v>
      </c>
    </row>
    <row r="335" spans="12:21" x14ac:dyDescent="0.3">
      <c r="L335">
        <v>3.9</v>
      </c>
      <c r="M335">
        <v>3.7</v>
      </c>
      <c r="N335">
        <v>3.4</v>
      </c>
      <c r="O335">
        <v>3.9</v>
      </c>
      <c r="P335">
        <v>3.7</v>
      </c>
      <c r="Q335">
        <v>3.4</v>
      </c>
      <c r="R335">
        <v>3.9</v>
      </c>
      <c r="S335">
        <v>3.7</v>
      </c>
      <c r="T335">
        <v>3.4</v>
      </c>
    </row>
    <row r="338" spans="12:13" x14ac:dyDescent="0.3">
      <c r="L338" s="4" t="s">
        <v>30</v>
      </c>
      <c r="M338" s="5">
        <f>SKEW(L326:U335)</f>
        <v>0.22402536454542682</v>
      </c>
    </row>
    <row r="339" spans="12:13" x14ac:dyDescent="0.3">
      <c r="L339" s="4" t="s">
        <v>32</v>
      </c>
      <c r="M339" s="5">
        <f>KURT(L326:U335)</f>
        <v>-0.93120912452529092</v>
      </c>
    </row>
    <row r="356" spans="12:21" x14ac:dyDescent="0.3">
      <c r="L356">
        <v>4</v>
      </c>
      <c r="M356">
        <v>5</v>
      </c>
      <c r="N356">
        <v>4</v>
      </c>
      <c r="O356">
        <v>3</v>
      </c>
      <c r="P356">
        <v>3</v>
      </c>
      <c r="Q356">
        <v>5</v>
      </c>
      <c r="R356">
        <v>3</v>
      </c>
      <c r="S356">
        <v>3</v>
      </c>
      <c r="T356">
        <v>5</v>
      </c>
      <c r="U356">
        <v>3</v>
      </c>
    </row>
    <row r="357" spans="12:21" x14ac:dyDescent="0.3">
      <c r="L357">
        <v>5</v>
      </c>
      <c r="M357">
        <v>4</v>
      </c>
      <c r="N357">
        <v>3</v>
      </c>
      <c r="O357">
        <v>4</v>
      </c>
      <c r="P357">
        <v>4</v>
      </c>
      <c r="Q357">
        <v>4</v>
      </c>
      <c r="R357">
        <v>4</v>
      </c>
      <c r="S357">
        <v>4</v>
      </c>
      <c r="T357">
        <v>4</v>
      </c>
      <c r="U357">
        <v>4</v>
      </c>
    </row>
    <row r="358" spans="12:21" x14ac:dyDescent="0.3">
      <c r="L358">
        <v>3</v>
      </c>
      <c r="M358">
        <v>2</v>
      </c>
      <c r="N358">
        <v>2</v>
      </c>
      <c r="O358">
        <v>5</v>
      </c>
      <c r="P358">
        <v>5</v>
      </c>
      <c r="Q358">
        <v>3</v>
      </c>
      <c r="R358">
        <v>5</v>
      </c>
      <c r="S358">
        <v>5</v>
      </c>
      <c r="T358">
        <v>3</v>
      </c>
      <c r="U358">
        <v>5</v>
      </c>
    </row>
    <row r="359" spans="12:21" x14ac:dyDescent="0.3">
      <c r="L359">
        <v>4</v>
      </c>
      <c r="M359">
        <v>3</v>
      </c>
      <c r="N359">
        <v>4</v>
      </c>
      <c r="O359">
        <v>2</v>
      </c>
      <c r="P359">
        <v>4</v>
      </c>
      <c r="Q359">
        <v>4</v>
      </c>
      <c r="R359">
        <v>2</v>
      </c>
      <c r="S359">
        <v>4</v>
      </c>
      <c r="T359">
        <v>4</v>
      </c>
      <c r="U359">
        <v>2</v>
      </c>
    </row>
    <row r="360" spans="12:21" x14ac:dyDescent="0.3">
      <c r="L360">
        <v>4</v>
      </c>
      <c r="M360">
        <v>4</v>
      </c>
      <c r="N360">
        <v>5</v>
      </c>
      <c r="O360">
        <v>3</v>
      </c>
      <c r="P360">
        <v>2</v>
      </c>
      <c r="Q360">
        <v>5</v>
      </c>
      <c r="R360">
        <v>3</v>
      </c>
      <c r="S360">
        <v>2</v>
      </c>
      <c r="T360">
        <v>5</v>
      </c>
      <c r="U360">
        <v>3</v>
      </c>
    </row>
    <row r="361" spans="12:21" x14ac:dyDescent="0.3">
      <c r="L361">
        <v>3</v>
      </c>
      <c r="M361">
        <v>5</v>
      </c>
      <c r="N361">
        <v>3</v>
      </c>
      <c r="O361">
        <v>4</v>
      </c>
      <c r="P361">
        <v>3</v>
      </c>
      <c r="Q361">
        <v>3</v>
      </c>
      <c r="R361">
        <v>4</v>
      </c>
      <c r="S361">
        <v>3</v>
      </c>
      <c r="T361">
        <v>3</v>
      </c>
      <c r="U361">
        <v>4</v>
      </c>
    </row>
    <row r="362" spans="12:21" x14ac:dyDescent="0.3">
      <c r="L362">
        <v>2</v>
      </c>
      <c r="M362">
        <v>3</v>
      </c>
      <c r="N362">
        <v>4</v>
      </c>
      <c r="O362">
        <v>4</v>
      </c>
      <c r="P362">
        <v>4</v>
      </c>
      <c r="Q362">
        <v>4</v>
      </c>
      <c r="R362">
        <v>4</v>
      </c>
      <c r="S362">
        <v>4</v>
      </c>
      <c r="T362">
        <v>4</v>
      </c>
      <c r="U362">
        <v>4</v>
      </c>
    </row>
    <row r="363" spans="12:21" x14ac:dyDescent="0.3">
      <c r="L363">
        <v>5</v>
      </c>
      <c r="M363">
        <v>4</v>
      </c>
      <c r="N363">
        <v>5</v>
      </c>
      <c r="O363">
        <v>3</v>
      </c>
      <c r="P363">
        <v>5</v>
      </c>
      <c r="Q363">
        <v>5</v>
      </c>
      <c r="R363">
        <v>3</v>
      </c>
      <c r="S363">
        <v>5</v>
      </c>
      <c r="T363">
        <v>5</v>
      </c>
      <c r="U363">
        <v>3</v>
      </c>
    </row>
    <row r="364" spans="12:21" x14ac:dyDescent="0.3">
      <c r="L364">
        <v>4</v>
      </c>
      <c r="M364">
        <v>5</v>
      </c>
      <c r="N364">
        <v>4</v>
      </c>
      <c r="O364">
        <v>5</v>
      </c>
      <c r="P364">
        <v>3</v>
      </c>
      <c r="Q364">
        <v>4</v>
      </c>
      <c r="R364">
        <v>5</v>
      </c>
      <c r="S364">
        <v>3</v>
      </c>
      <c r="T364">
        <v>4</v>
      </c>
      <c r="U364">
        <v>5</v>
      </c>
    </row>
    <row r="365" spans="12:21" x14ac:dyDescent="0.3">
      <c r="L365">
        <v>3</v>
      </c>
      <c r="M365">
        <v>3</v>
      </c>
      <c r="N365">
        <v>3</v>
      </c>
      <c r="O365">
        <v>4</v>
      </c>
      <c r="P365">
        <v>4</v>
      </c>
      <c r="Q365">
        <v>3</v>
      </c>
      <c r="R365">
        <v>4</v>
      </c>
      <c r="S365">
        <v>4</v>
      </c>
      <c r="T365">
        <v>3</v>
      </c>
      <c r="U365">
        <v>4</v>
      </c>
    </row>
    <row r="369" spans="13:14" x14ac:dyDescent="0.3">
      <c r="M369" s="4" t="s">
        <v>30</v>
      </c>
      <c r="N369" s="5">
        <f>SKEW(L356:U365)</f>
        <v>-0.21090973977304506</v>
      </c>
    </row>
    <row r="370" spans="13:14" x14ac:dyDescent="0.3">
      <c r="M370" s="4" t="s">
        <v>32</v>
      </c>
      <c r="N370" s="5">
        <f>KURT(L356:U365)</f>
        <v>-0.74525627211662426</v>
      </c>
    </row>
    <row r="385" spans="13:22" x14ac:dyDescent="0.3">
      <c r="M385">
        <v>280</v>
      </c>
      <c r="N385">
        <v>270</v>
      </c>
      <c r="O385">
        <v>270</v>
      </c>
      <c r="P385">
        <v>270</v>
      </c>
      <c r="Q385">
        <v>270</v>
      </c>
      <c r="R385">
        <v>270</v>
      </c>
      <c r="S385">
        <v>270</v>
      </c>
      <c r="T385">
        <v>270</v>
      </c>
      <c r="U385">
        <v>270</v>
      </c>
      <c r="V385">
        <v>270</v>
      </c>
    </row>
    <row r="386" spans="13:22" x14ac:dyDescent="0.3">
      <c r="M386">
        <v>350</v>
      </c>
      <c r="N386">
        <v>350</v>
      </c>
      <c r="O386">
        <v>350</v>
      </c>
      <c r="P386">
        <v>350</v>
      </c>
      <c r="Q386">
        <v>350</v>
      </c>
      <c r="R386">
        <v>350</v>
      </c>
      <c r="S386">
        <v>350</v>
      </c>
      <c r="T386">
        <v>350</v>
      </c>
      <c r="U386">
        <v>350</v>
      </c>
      <c r="V386">
        <v>350</v>
      </c>
    </row>
    <row r="387" spans="13:22" x14ac:dyDescent="0.3">
      <c r="M387">
        <v>310</v>
      </c>
      <c r="N387">
        <v>300</v>
      </c>
      <c r="O387">
        <v>300</v>
      </c>
      <c r="P387">
        <v>300</v>
      </c>
      <c r="Q387">
        <v>300</v>
      </c>
      <c r="R387">
        <v>300</v>
      </c>
      <c r="S387">
        <v>300</v>
      </c>
      <c r="T387">
        <v>300</v>
      </c>
      <c r="U387">
        <v>300</v>
      </c>
      <c r="V387">
        <v>300</v>
      </c>
    </row>
    <row r="388" spans="13:22" x14ac:dyDescent="0.3">
      <c r="M388">
        <v>270</v>
      </c>
      <c r="N388">
        <v>330</v>
      </c>
      <c r="O388">
        <v>330</v>
      </c>
      <c r="P388">
        <v>330</v>
      </c>
      <c r="Q388">
        <v>330</v>
      </c>
      <c r="R388">
        <v>330</v>
      </c>
      <c r="S388">
        <v>330</v>
      </c>
      <c r="T388">
        <v>330</v>
      </c>
      <c r="U388">
        <v>330</v>
      </c>
      <c r="V388">
        <v>330</v>
      </c>
    </row>
    <row r="389" spans="13:22" x14ac:dyDescent="0.3">
      <c r="M389">
        <v>390</v>
      </c>
      <c r="N389">
        <v>370</v>
      </c>
      <c r="O389">
        <v>370</v>
      </c>
      <c r="P389">
        <v>370</v>
      </c>
      <c r="Q389">
        <v>370</v>
      </c>
      <c r="R389">
        <v>370</v>
      </c>
      <c r="S389">
        <v>370</v>
      </c>
      <c r="T389">
        <v>370</v>
      </c>
      <c r="U389">
        <v>370</v>
      </c>
      <c r="V389">
        <v>370</v>
      </c>
    </row>
    <row r="390" spans="13:22" x14ac:dyDescent="0.3">
      <c r="M390">
        <v>320</v>
      </c>
      <c r="N390">
        <v>310</v>
      </c>
      <c r="O390">
        <v>310</v>
      </c>
      <c r="P390">
        <v>310</v>
      </c>
      <c r="Q390">
        <v>310</v>
      </c>
      <c r="R390">
        <v>310</v>
      </c>
      <c r="S390">
        <v>310</v>
      </c>
      <c r="T390">
        <v>310</v>
      </c>
      <c r="U390">
        <v>310</v>
      </c>
      <c r="V390">
        <v>310</v>
      </c>
    </row>
    <row r="391" spans="13:22" x14ac:dyDescent="0.3">
      <c r="M391">
        <v>290</v>
      </c>
      <c r="N391">
        <v>280</v>
      </c>
      <c r="O391">
        <v>280</v>
      </c>
      <c r="P391">
        <v>280</v>
      </c>
      <c r="Q391">
        <v>280</v>
      </c>
      <c r="R391">
        <v>280</v>
      </c>
      <c r="S391">
        <v>280</v>
      </c>
      <c r="T391">
        <v>280</v>
      </c>
      <c r="U391">
        <v>280</v>
      </c>
      <c r="V391">
        <v>280</v>
      </c>
    </row>
    <row r="392" spans="13:22" x14ac:dyDescent="0.3">
      <c r="M392">
        <v>340</v>
      </c>
      <c r="N392">
        <v>320</v>
      </c>
      <c r="O392">
        <v>320</v>
      </c>
      <c r="P392">
        <v>320</v>
      </c>
      <c r="Q392">
        <v>320</v>
      </c>
      <c r="R392">
        <v>320</v>
      </c>
      <c r="S392">
        <v>320</v>
      </c>
      <c r="T392">
        <v>320</v>
      </c>
      <c r="U392">
        <v>320</v>
      </c>
      <c r="V392">
        <v>320</v>
      </c>
    </row>
    <row r="393" spans="13:22" x14ac:dyDescent="0.3">
      <c r="M393">
        <v>310</v>
      </c>
      <c r="N393">
        <v>350</v>
      </c>
      <c r="O393">
        <v>350</v>
      </c>
      <c r="P393">
        <v>350</v>
      </c>
      <c r="Q393">
        <v>350</v>
      </c>
      <c r="R393">
        <v>350</v>
      </c>
      <c r="S393">
        <v>350</v>
      </c>
      <c r="T393">
        <v>350</v>
      </c>
      <c r="U393">
        <v>350</v>
      </c>
      <c r="V393">
        <v>350</v>
      </c>
    </row>
    <row r="394" spans="13:22" x14ac:dyDescent="0.3">
      <c r="M394">
        <v>380</v>
      </c>
      <c r="N394">
        <v>290</v>
      </c>
      <c r="O394">
        <v>290</v>
      </c>
      <c r="P394">
        <v>290</v>
      </c>
      <c r="Q394">
        <v>290</v>
      </c>
      <c r="R394">
        <v>290</v>
      </c>
      <c r="S394">
        <v>290</v>
      </c>
      <c r="T394">
        <v>290</v>
      </c>
      <c r="U394">
        <v>290</v>
      </c>
      <c r="V394">
        <v>290</v>
      </c>
    </row>
    <row r="396" spans="13:22" x14ac:dyDescent="0.3">
      <c r="M396" s="4" t="s">
        <v>33</v>
      </c>
      <c r="N396" s="5">
        <f>SKEW(M385:V394)</f>
        <v>0.20921862479740636</v>
      </c>
    </row>
    <row r="397" spans="13:22" x14ac:dyDescent="0.3">
      <c r="M397" s="4" t="s">
        <v>32</v>
      </c>
      <c r="N397" s="5">
        <f>KURT(M385:V394)</f>
        <v>-1.0374244845101948</v>
      </c>
    </row>
    <row r="415" spans="13:22" x14ac:dyDescent="0.3">
      <c r="M415">
        <v>12</v>
      </c>
      <c r="N415">
        <v>22</v>
      </c>
      <c r="O415">
        <v>14</v>
      </c>
      <c r="P415">
        <v>12</v>
      </c>
      <c r="Q415">
        <v>22</v>
      </c>
      <c r="R415">
        <v>14</v>
      </c>
      <c r="S415">
        <v>12</v>
      </c>
      <c r="T415">
        <v>22</v>
      </c>
      <c r="U415">
        <v>14</v>
      </c>
      <c r="V415">
        <v>12</v>
      </c>
    </row>
    <row r="416" spans="13:22" x14ac:dyDescent="0.3">
      <c r="M416">
        <v>18</v>
      </c>
      <c r="N416">
        <v>19</v>
      </c>
      <c r="O416">
        <v>20</v>
      </c>
      <c r="P416">
        <v>18</v>
      </c>
      <c r="Q416">
        <v>19</v>
      </c>
      <c r="R416">
        <v>20</v>
      </c>
      <c r="S416">
        <v>18</v>
      </c>
      <c r="T416">
        <v>19</v>
      </c>
      <c r="U416">
        <v>20</v>
      </c>
      <c r="V416">
        <v>18</v>
      </c>
    </row>
    <row r="417" spans="13:22" x14ac:dyDescent="0.3">
      <c r="M417">
        <v>15</v>
      </c>
      <c r="N417">
        <v>13</v>
      </c>
      <c r="O417">
        <v>19</v>
      </c>
      <c r="P417">
        <v>15</v>
      </c>
      <c r="Q417">
        <v>13</v>
      </c>
      <c r="R417">
        <v>19</v>
      </c>
      <c r="S417">
        <v>15</v>
      </c>
      <c r="T417">
        <v>13</v>
      </c>
      <c r="U417">
        <v>19</v>
      </c>
      <c r="V417">
        <v>15</v>
      </c>
    </row>
    <row r="418" spans="13:22" x14ac:dyDescent="0.3">
      <c r="M418">
        <v>22</v>
      </c>
      <c r="N418">
        <v>16</v>
      </c>
      <c r="O418">
        <v>17</v>
      </c>
      <c r="P418">
        <v>22</v>
      </c>
      <c r="Q418">
        <v>16</v>
      </c>
      <c r="R418">
        <v>17</v>
      </c>
      <c r="S418">
        <v>22</v>
      </c>
      <c r="T418">
        <v>16</v>
      </c>
      <c r="U418">
        <v>17</v>
      </c>
      <c r="V418">
        <v>22</v>
      </c>
    </row>
    <row r="419" spans="13:22" x14ac:dyDescent="0.3">
      <c r="M419">
        <v>20</v>
      </c>
      <c r="N419">
        <v>21</v>
      </c>
      <c r="O419">
        <v>22</v>
      </c>
      <c r="P419">
        <v>20</v>
      </c>
      <c r="Q419">
        <v>21</v>
      </c>
      <c r="R419">
        <v>22</v>
      </c>
      <c r="S419">
        <v>20</v>
      </c>
      <c r="T419">
        <v>21</v>
      </c>
      <c r="U419">
        <v>22</v>
      </c>
      <c r="V419">
        <v>20</v>
      </c>
    </row>
    <row r="420" spans="13:22" x14ac:dyDescent="0.3">
      <c r="M420">
        <v>14</v>
      </c>
      <c r="N420">
        <v>22</v>
      </c>
      <c r="O420">
        <v>18</v>
      </c>
      <c r="P420">
        <v>14</v>
      </c>
      <c r="Q420">
        <v>22</v>
      </c>
      <c r="R420">
        <v>18</v>
      </c>
      <c r="S420">
        <v>14</v>
      </c>
      <c r="T420">
        <v>22</v>
      </c>
      <c r="U420">
        <v>18</v>
      </c>
      <c r="V420">
        <v>14</v>
      </c>
    </row>
    <row r="421" spans="13:22" x14ac:dyDescent="0.3">
      <c r="M421">
        <v>16</v>
      </c>
      <c r="N421">
        <v>17</v>
      </c>
      <c r="O421">
        <v>15</v>
      </c>
      <c r="P421">
        <v>16</v>
      </c>
      <c r="Q421">
        <v>17</v>
      </c>
      <c r="R421">
        <v>15</v>
      </c>
      <c r="S421">
        <v>16</v>
      </c>
      <c r="T421">
        <v>17</v>
      </c>
      <c r="U421">
        <v>15</v>
      </c>
      <c r="V421">
        <v>16</v>
      </c>
    </row>
    <row r="422" spans="13:22" x14ac:dyDescent="0.3">
      <c r="M422">
        <v>21</v>
      </c>
      <c r="N422">
        <v>19</v>
      </c>
      <c r="O422">
        <v>21</v>
      </c>
      <c r="P422">
        <v>21</v>
      </c>
      <c r="Q422">
        <v>19</v>
      </c>
      <c r="R422">
        <v>21</v>
      </c>
      <c r="S422">
        <v>21</v>
      </c>
      <c r="T422">
        <v>19</v>
      </c>
      <c r="U422">
        <v>21</v>
      </c>
      <c r="V422">
        <v>21</v>
      </c>
    </row>
    <row r="423" spans="13:22" x14ac:dyDescent="0.3">
      <c r="M423">
        <v>19</v>
      </c>
      <c r="N423">
        <v>22</v>
      </c>
      <c r="O423">
        <v>20</v>
      </c>
      <c r="P423">
        <v>19</v>
      </c>
      <c r="Q423">
        <v>22</v>
      </c>
      <c r="R423">
        <v>20</v>
      </c>
      <c r="S423">
        <v>19</v>
      </c>
      <c r="T423">
        <v>22</v>
      </c>
      <c r="U423">
        <v>20</v>
      </c>
      <c r="V423">
        <v>19</v>
      </c>
    </row>
    <row r="424" spans="13:22" x14ac:dyDescent="0.3">
      <c r="M424">
        <v>17</v>
      </c>
      <c r="N424">
        <v>18</v>
      </c>
      <c r="O424">
        <v>16</v>
      </c>
      <c r="P424">
        <v>17</v>
      </c>
      <c r="Q424">
        <v>18</v>
      </c>
      <c r="R424">
        <v>16</v>
      </c>
      <c r="S424">
        <v>17</v>
      </c>
      <c r="T424">
        <v>18</v>
      </c>
      <c r="U424">
        <v>16</v>
      </c>
      <c r="V424">
        <v>17</v>
      </c>
    </row>
    <row r="427" spans="13:22" x14ac:dyDescent="0.3">
      <c r="M427" s="4" t="s">
        <v>33</v>
      </c>
      <c r="N427" s="5">
        <f>SKEW(M415:V424)</f>
        <v>-0.33501287221882114</v>
      </c>
    </row>
    <row r="428" spans="13:22" x14ac:dyDescent="0.3">
      <c r="M428" s="4" t="s">
        <v>32</v>
      </c>
      <c r="N428" s="5">
        <f>KURT(M415:V424)</f>
        <v>-0.881011446690108</v>
      </c>
    </row>
    <row r="444" spans="14:23" ht="15" thickBot="1" x14ac:dyDescent="0.35"/>
    <row r="445" spans="14:23" ht="15" thickBot="1" x14ac:dyDescent="0.35">
      <c r="N445" s="13">
        <v>40</v>
      </c>
      <c r="O445" s="14">
        <v>45</v>
      </c>
      <c r="P445" s="14">
        <v>50</v>
      </c>
      <c r="Q445" s="14">
        <v>55</v>
      </c>
      <c r="R445" s="14">
        <v>60</v>
      </c>
      <c r="S445" s="14">
        <v>62</v>
      </c>
      <c r="T445" s="14">
        <v>65</v>
      </c>
      <c r="U445" s="14">
        <v>68</v>
      </c>
      <c r="V445" s="14">
        <v>70</v>
      </c>
      <c r="W445" s="14">
        <v>72</v>
      </c>
    </row>
    <row r="446" spans="14:23" ht="15" thickBot="1" x14ac:dyDescent="0.35">
      <c r="N446" s="15">
        <v>75</v>
      </c>
      <c r="O446" s="16">
        <v>78</v>
      </c>
      <c r="P446" s="16">
        <v>80</v>
      </c>
      <c r="Q446" s="16">
        <v>82</v>
      </c>
      <c r="R446" s="16">
        <v>85</v>
      </c>
      <c r="S446" s="16">
        <v>88</v>
      </c>
      <c r="T446" s="16">
        <v>90</v>
      </c>
      <c r="U446" s="16">
        <v>92</v>
      </c>
      <c r="V446" s="16">
        <v>95</v>
      </c>
      <c r="W446" s="16">
        <v>100</v>
      </c>
    </row>
    <row r="447" spans="14:23" ht="15" thickBot="1" x14ac:dyDescent="0.35">
      <c r="N447" s="15">
        <v>105</v>
      </c>
      <c r="O447" s="16">
        <v>110</v>
      </c>
      <c r="P447" s="16">
        <v>115</v>
      </c>
      <c r="Q447" s="16">
        <v>120</v>
      </c>
      <c r="R447" s="16">
        <v>125</v>
      </c>
      <c r="S447" s="16">
        <v>130</v>
      </c>
      <c r="T447" s="16">
        <v>135</v>
      </c>
      <c r="U447" s="16">
        <v>140</v>
      </c>
      <c r="V447" s="16">
        <v>145</v>
      </c>
      <c r="W447" s="16">
        <v>150</v>
      </c>
    </row>
    <row r="448" spans="14:23" ht="15" thickBot="1" x14ac:dyDescent="0.35">
      <c r="N448" s="15">
        <v>155</v>
      </c>
      <c r="O448" s="16">
        <v>160</v>
      </c>
      <c r="P448" s="16">
        <v>165</v>
      </c>
      <c r="Q448" s="16">
        <v>170</v>
      </c>
      <c r="R448" s="16">
        <v>175</v>
      </c>
      <c r="S448" s="16">
        <v>180</v>
      </c>
      <c r="T448" s="16">
        <v>185</v>
      </c>
      <c r="U448" s="16">
        <v>190</v>
      </c>
      <c r="V448" s="16">
        <v>195</v>
      </c>
      <c r="W448" s="16">
        <v>200</v>
      </c>
    </row>
    <row r="449" spans="13:23" ht="15" thickBot="1" x14ac:dyDescent="0.35">
      <c r="N449" s="15">
        <v>205</v>
      </c>
      <c r="O449" s="16">
        <v>210</v>
      </c>
      <c r="P449" s="16">
        <v>215</v>
      </c>
      <c r="Q449" s="16">
        <v>220</v>
      </c>
      <c r="R449" s="16">
        <v>225</v>
      </c>
      <c r="S449" s="16">
        <v>230</v>
      </c>
      <c r="T449" s="16">
        <v>235</v>
      </c>
      <c r="U449" s="16">
        <v>240</v>
      </c>
      <c r="V449" s="16">
        <v>245</v>
      </c>
      <c r="W449" s="16">
        <v>250</v>
      </c>
    </row>
    <row r="450" spans="13:23" ht="15" thickBot="1" x14ac:dyDescent="0.35">
      <c r="N450" s="15">
        <v>255</v>
      </c>
      <c r="O450" s="16">
        <v>260</v>
      </c>
      <c r="P450" s="16">
        <v>265</v>
      </c>
      <c r="Q450" s="16">
        <v>270</v>
      </c>
      <c r="R450" s="16">
        <v>275</v>
      </c>
      <c r="S450" s="16">
        <v>280</v>
      </c>
      <c r="T450" s="16">
        <v>285</v>
      </c>
      <c r="U450" s="16">
        <v>290</v>
      </c>
      <c r="V450" s="16">
        <v>295</v>
      </c>
      <c r="W450" s="16">
        <v>300</v>
      </c>
    </row>
    <row r="451" spans="13:23" ht="15" thickBot="1" x14ac:dyDescent="0.35">
      <c r="N451" s="15">
        <v>305</v>
      </c>
      <c r="O451" s="16">
        <v>310</v>
      </c>
      <c r="P451" s="16">
        <v>315</v>
      </c>
      <c r="Q451" s="16">
        <v>320</v>
      </c>
      <c r="R451" s="16">
        <v>325</v>
      </c>
      <c r="S451" s="16">
        <v>330</v>
      </c>
      <c r="T451" s="16">
        <v>335</v>
      </c>
      <c r="U451" s="16">
        <v>340</v>
      </c>
      <c r="V451" s="16">
        <v>345</v>
      </c>
      <c r="W451" s="16">
        <v>350</v>
      </c>
    </row>
    <row r="452" spans="13:23" ht="15" thickBot="1" x14ac:dyDescent="0.35">
      <c r="N452" s="15">
        <v>355</v>
      </c>
      <c r="O452" s="16">
        <v>360</v>
      </c>
      <c r="P452" s="16">
        <v>365</v>
      </c>
      <c r="Q452" s="16">
        <v>370</v>
      </c>
      <c r="R452" s="16">
        <v>375</v>
      </c>
      <c r="S452" s="16">
        <v>380</v>
      </c>
      <c r="T452" s="16">
        <v>385</v>
      </c>
      <c r="U452" s="16">
        <v>390</v>
      </c>
      <c r="V452" s="16">
        <v>395</v>
      </c>
      <c r="W452" s="16">
        <v>400</v>
      </c>
    </row>
    <row r="453" spans="13:23" ht="15" thickBot="1" x14ac:dyDescent="0.35">
      <c r="N453" s="15">
        <v>405</v>
      </c>
      <c r="O453" s="16">
        <v>410</v>
      </c>
      <c r="P453" s="16">
        <v>415</v>
      </c>
      <c r="Q453" s="16">
        <v>420</v>
      </c>
      <c r="R453" s="16">
        <v>425</v>
      </c>
      <c r="S453" s="16">
        <v>430</v>
      </c>
      <c r="T453" s="16">
        <v>435</v>
      </c>
      <c r="U453" s="16">
        <v>440</v>
      </c>
      <c r="V453" s="16">
        <v>445</v>
      </c>
      <c r="W453" s="16">
        <v>450</v>
      </c>
    </row>
    <row r="454" spans="13:23" ht="15" thickBot="1" x14ac:dyDescent="0.35">
      <c r="N454" s="15">
        <v>455</v>
      </c>
      <c r="O454" s="16">
        <v>460</v>
      </c>
      <c r="P454" s="16">
        <v>465</v>
      </c>
      <c r="Q454" s="16">
        <v>470</v>
      </c>
      <c r="R454" s="16">
        <v>475</v>
      </c>
      <c r="S454" s="16">
        <v>480</v>
      </c>
      <c r="T454" s="16">
        <v>485</v>
      </c>
      <c r="U454" s="16">
        <v>490</v>
      </c>
      <c r="V454" s="16">
        <v>495</v>
      </c>
      <c r="W454" s="16">
        <v>500</v>
      </c>
    </row>
    <row r="457" spans="13:23" x14ac:dyDescent="0.3">
      <c r="M457" s="2" t="s">
        <v>34</v>
      </c>
      <c r="N457" s="2">
        <f>QUARTILE(N445:W454,1)</f>
        <v>128.75</v>
      </c>
      <c r="P457" s="5" t="s">
        <v>37</v>
      </c>
      <c r="Q457" s="5"/>
      <c r="R457" s="5">
        <f>_xlfn.PERCENTILE.EXC(N445:W454,0.1)</f>
        <v>72.300000000000011</v>
      </c>
    </row>
    <row r="458" spans="13:23" x14ac:dyDescent="0.3">
      <c r="M458" s="2" t="s">
        <v>35</v>
      </c>
      <c r="N458" s="2">
        <f>QUARTILE(N445:W454,2)</f>
        <v>252.5</v>
      </c>
      <c r="P458" s="5" t="s">
        <v>38</v>
      </c>
      <c r="Q458" s="5"/>
      <c r="R458" s="5">
        <f>_xlfn.PERCENTILE.EXC(N445:W454,0.25)</f>
        <v>126.25</v>
      </c>
    </row>
    <row r="459" spans="13:23" x14ac:dyDescent="0.3">
      <c r="M459" s="2" t="s">
        <v>36</v>
      </c>
      <c r="N459" s="2">
        <f>QUARTILE(N445:W454,3)</f>
        <v>376.25</v>
      </c>
      <c r="P459" s="5" t="s">
        <v>39</v>
      </c>
      <c r="Q459" s="5"/>
      <c r="R459" s="5">
        <f>_xlfn.PERCENTILE.EXC(N445:W454,0.75)</f>
        <v>378.75</v>
      </c>
    </row>
    <row r="460" spans="13:23" x14ac:dyDescent="0.3">
      <c r="P460" s="5" t="s">
        <v>40</v>
      </c>
      <c r="Q460" s="5"/>
      <c r="R460" s="5">
        <f>_xlfn.PERCENTILE.EXC(N445:W454,0.9)</f>
        <v>454.5</v>
      </c>
    </row>
    <row r="476" spans="14:23" ht="15" thickBot="1" x14ac:dyDescent="0.35"/>
    <row r="477" spans="14:23" ht="15" thickBot="1" x14ac:dyDescent="0.35">
      <c r="N477" s="13">
        <v>55</v>
      </c>
      <c r="O477" s="14">
        <v>60</v>
      </c>
      <c r="P477" s="14">
        <v>62</v>
      </c>
      <c r="Q477" s="14">
        <v>65</v>
      </c>
      <c r="R477" s="14">
        <v>68</v>
      </c>
      <c r="S477" s="14">
        <v>70</v>
      </c>
      <c r="T477" s="14">
        <v>72</v>
      </c>
      <c r="U477" s="14">
        <v>75</v>
      </c>
      <c r="V477" s="14">
        <v>78</v>
      </c>
      <c r="W477" s="14">
        <v>80</v>
      </c>
    </row>
    <row r="478" spans="14:23" ht="15" thickBot="1" x14ac:dyDescent="0.35">
      <c r="N478" s="15">
        <v>82</v>
      </c>
      <c r="O478" s="16">
        <v>85</v>
      </c>
      <c r="P478" s="16">
        <v>88</v>
      </c>
      <c r="Q478" s="16">
        <v>90</v>
      </c>
      <c r="R478" s="16">
        <v>92</v>
      </c>
      <c r="S478" s="16">
        <v>95</v>
      </c>
      <c r="T478" s="16">
        <v>100</v>
      </c>
      <c r="U478" s="16">
        <v>105</v>
      </c>
      <c r="V478" s="16">
        <v>110</v>
      </c>
      <c r="W478" s="16">
        <v>115</v>
      </c>
    </row>
    <row r="479" spans="14:23" ht="15" thickBot="1" x14ac:dyDescent="0.35">
      <c r="N479" s="15">
        <v>120</v>
      </c>
      <c r="O479" s="16">
        <v>125</v>
      </c>
      <c r="P479" s="16">
        <v>130</v>
      </c>
      <c r="Q479" s="16">
        <v>135</v>
      </c>
      <c r="R479" s="16">
        <v>140</v>
      </c>
      <c r="S479" s="16">
        <v>145</v>
      </c>
      <c r="T479" s="16">
        <v>150</v>
      </c>
      <c r="U479" s="16">
        <v>155</v>
      </c>
      <c r="V479" s="16">
        <v>160</v>
      </c>
      <c r="W479" s="16">
        <v>165</v>
      </c>
    </row>
    <row r="480" spans="14:23" ht="15" thickBot="1" x14ac:dyDescent="0.35">
      <c r="N480" s="15">
        <v>170</v>
      </c>
      <c r="O480" s="16">
        <v>175</v>
      </c>
      <c r="P480" s="16">
        <v>180</v>
      </c>
      <c r="Q480" s="16">
        <v>185</v>
      </c>
      <c r="R480" s="16">
        <v>190</v>
      </c>
      <c r="S480" s="16">
        <v>195</v>
      </c>
      <c r="T480" s="16">
        <v>200</v>
      </c>
      <c r="U480" s="16">
        <v>205</v>
      </c>
      <c r="V480" s="16">
        <v>210</v>
      </c>
      <c r="W480" s="16">
        <v>215</v>
      </c>
    </row>
    <row r="481" spans="14:23" ht="15" thickBot="1" x14ac:dyDescent="0.35">
      <c r="N481" s="15">
        <v>220</v>
      </c>
      <c r="O481" s="16">
        <v>225</v>
      </c>
      <c r="P481" s="16">
        <v>230</v>
      </c>
      <c r="Q481" s="16">
        <v>235</v>
      </c>
      <c r="R481" s="16">
        <v>240</v>
      </c>
      <c r="S481" s="16">
        <v>245</v>
      </c>
      <c r="T481" s="16">
        <v>250</v>
      </c>
      <c r="U481" s="16">
        <v>255</v>
      </c>
      <c r="V481" s="16">
        <v>260</v>
      </c>
      <c r="W481" s="16">
        <v>265</v>
      </c>
    </row>
    <row r="482" spans="14:23" ht="15" thickBot="1" x14ac:dyDescent="0.35">
      <c r="N482" s="15">
        <v>270</v>
      </c>
      <c r="O482" s="16">
        <v>275</v>
      </c>
      <c r="P482" s="16">
        <v>280</v>
      </c>
      <c r="Q482" s="16">
        <v>285</v>
      </c>
      <c r="R482" s="16">
        <v>290</v>
      </c>
      <c r="S482" s="16">
        <v>295</v>
      </c>
      <c r="T482" s="16">
        <v>300</v>
      </c>
      <c r="U482" s="16">
        <v>305</v>
      </c>
      <c r="V482" s="16">
        <v>310</v>
      </c>
      <c r="W482" s="16">
        <v>315</v>
      </c>
    </row>
    <row r="483" spans="14:23" ht="15" thickBot="1" x14ac:dyDescent="0.35">
      <c r="N483" s="15">
        <v>320</v>
      </c>
      <c r="O483" s="16">
        <v>325</v>
      </c>
      <c r="P483" s="16">
        <v>330</v>
      </c>
      <c r="Q483" s="16">
        <v>335</v>
      </c>
      <c r="R483" s="16">
        <v>340</v>
      </c>
      <c r="S483" s="16">
        <v>345</v>
      </c>
      <c r="T483" s="16">
        <v>350</v>
      </c>
      <c r="U483" s="16">
        <v>355</v>
      </c>
      <c r="V483" s="16">
        <v>360</v>
      </c>
      <c r="W483" s="16">
        <v>365</v>
      </c>
    </row>
    <row r="484" spans="14:23" ht="15" thickBot="1" x14ac:dyDescent="0.35">
      <c r="N484" s="15">
        <v>370</v>
      </c>
      <c r="O484" s="16">
        <v>375</v>
      </c>
      <c r="P484" s="16">
        <v>380</v>
      </c>
      <c r="Q484" s="16">
        <v>385</v>
      </c>
      <c r="R484" s="16">
        <v>390</v>
      </c>
      <c r="S484" s="16">
        <v>395</v>
      </c>
      <c r="T484" s="16">
        <v>400</v>
      </c>
      <c r="U484" s="16">
        <v>405</v>
      </c>
      <c r="V484" s="16">
        <v>410</v>
      </c>
      <c r="W484" s="16">
        <v>415</v>
      </c>
    </row>
    <row r="485" spans="14:23" ht="15" thickBot="1" x14ac:dyDescent="0.35">
      <c r="N485" s="15">
        <v>420</v>
      </c>
      <c r="O485" s="16">
        <v>425</v>
      </c>
      <c r="P485" s="16">
        <v>430</v>
      </c>
      <c r="Q485" s="16">
        <v>435</v>
      </c>
      <c r="R485" s="16">
        <v>440</v>
      </c>
      <c r="S485" s="16">
        <v>445</v>
      </c>
      <c r="T485" s="16">
        <v>450</v>
      </c>
      <c r="U485" s="16">
        <v>455</v>
      </c>
      <c r="V485" s="16">
        <v>460</v>
      </c>
      <c r="W485" s="16">
        <v>465</v>
      </c>
    </row>
    <row r="486" spans="14:23" ht="15" thickBot="1" x14ac:dyDescent="0.35">
      <c r="N486" s="15">
        <v>470</v>
      </c>
      <c r="O486" s="16">
        <v>475</v>
      </c>
      <c r="P486" s="16">
        <v>480</v>
      </c>
      <c r="Q486" s="16">
        <v>485</v>
      </c>
      <c r="R486" s="16">
        <v>490</v>
      </c>
      <c r="S486" s="16">
        <v>495</v>
      </c>
      <c r="T486" s="16">
        <v>500</v>
      </c>
      <c r="U486" s="16">
        <v>505</v>
      </c>
      <c r="V486" s="16">
        <v>510</v>
      </c>
      <c r="W486" s="16">
        <v>515</v>
      </c>
    </row>
    <row r="490" spans="14:23" x14ac:dyDescent="0.3">
      <c r="N490" s="2" t="s">
        <v>34</v>
      </c>
      <c r="O490" s="2">
        <f>QUARTILE(N477:W486,1)</f>
        <v>143.75</v>
      </c>
      <c r="Q490" s="5" t="s">
        <v>41</v>
      </c>
      <c r="R490" s="5"/>
      <c r="S490" s="5">
        <f>_xlfn.PERCENTILE.EXC(N477:W486,0.15)</f>
        <v>92.449999999999989</v>
      </c>
    </row>
    <row r="491" spans="14:23" x14ac:dyDescent="0.3">
      <c r="N491" s="2" t="s">
        <v>35</v>
      </c>
      <c r="O491" s="2">
        <f>QUARTILE(N477:W486,2)</f>
        <v>267.5</v>
      </c>
      <c r="Q491" s="5" t="s">
        <v>42</v>
      </c>
      <c r="R491" s="5"/>
      <c r="S491" s="5">
        <f>_xlfn.PERCENTILE.EXC(N477:W486,0.5)</f>
        <v>267.5</v>
      </c>
    </row>
    <row r="492" spans="14:23" x14ac:dyDescent="0.3">
      <c r="N492" s="2" t="s">
        <v>36</v>
      </c>
      <c r="O492" s="2">
        <f>QUARTILE(N477:W486,3)</f>
        <v>391.25</v>
      </c>
      <c r="Q492" s="5" t="s">
        <v>43</v>
      </c>
      <c r="R492" s="5"/>
      <c r="S492" s="5">
        <f>_xlfn.PERCENTILE.EXC(N477:W486,0.85)</f>
        <v>444.25</v>
      </c>
    </row>
    <row r="510" spans="13:22" ht="15" thickBot="1" x14ac:dyDescent="0.35"/>
    <row r="511" spans="13:22" ht="15" thickBot="1" x14ac:dyDescent="0.35">
      <c r="M511" s="13">
        <v>20</v>
      </c>
      <c r="N511" s="14">
        <v>25</v>
      </c>
      <c r="O511" s="14">
        <v>30</v>
      </c>
      <c r="P511" s="14">
        <v>35</v>
      </c>
      <c r="Q511" s="14">
        <v>40</v>
      </c>
      <c r="R511" s="14">
        <v>45</v>
      </c>
      <c r="S511" s="14">
        <v>50</v>
      </c>
      <c r="T511" s="14">
        <v>55</v>
      </c>
      <c r="U511" s="14">
        <v>60</v>
      </c>
      <c r="V511" s="14">
        <v>65</v>
      </c>
    </row>
    <row r="512" spans="13:22" ht="15" thickBot="1" x14ac:dyDescent="0.35">
      <c r="M512" s="15">
        <v>70</v>
      </c>
      <c r="N512" s="16">
        <v>75</v>
      </c>
      <c r="O512" s="16">
        <v>80</v>
      </c>
      <c r="P512" s="16">
        <v>85</v>
      </c>
      <c r="Q512" s="16">
        <v>90</v>
      </c>
      <c r="R512" s="16">
        <v>95</v>
      </c>
      <c r="S512" s="16">
        <v>100</v>
      </c>
      <c r="T512" s="16">
        <v>105</v>
      </c>
      <c r="U512" s="16">
        <v>110</v>
      </c>
      <c r="V512" s="16">
        <v>115</v>
      </c>
    </row>
    <row r="513" spans="13:22" ht="15" thickBot="1" x14ac:dyDescent="0.35">
      <c r="M513" s="15">
        <v>120</v>
      </c>
      <c r="N513" s="16">
        <v>125</v>
      </c>
      <c r="O513" s="16">
        <v>130</v>
      </c>
      <c r="P513" s="16">
        <v>135</v>
      </c>
      <c r="Q513" s="16">
        <v>140</v>
      </c>
      <c r="R513" s="16">
        <v>145</v>
      </c>
      <c r="S513" s="16">
        <v>150</v>
      </c>
      <c r="T513" s="16">
        <v>155</v>
      </c>
      <c r="U513" s="16">
        <v>160</v>
      </c>
      <c r="V513" s="16">
        <v>165</v>
      </c>
    </row>
    <row r="514" spans="13:22" ht="15" thickBot="1" x14ac:dyDescent="0.35">
      <c r="M514" s="15">
        <v>170</v>
      </c>
      <c r="N514" s="16">
        <v>175</v>
      </c>
      <c r="O514" s="16">
        <v>180</v>
      </c>
      <c r="P514" s="16">
        <v>185</v>
      </c>
      <c r="Q514" s="16">
        <v>190</v>
      </c>
      <c r="R514" s="16">
        <v>195</v>
      </c>
      <c r="S514" s="16">
        <v>200</v>
      </c>
      <c r="T514" s="16">
        <v>205</v>
      </c>
      <c r="U514" s="16">
        <v>210</v>
      </c>
      <c r="V514" s="16">
        <v>215</v>
      </c>
    </row>
    <row r="515" spans="13:22" ht="15" thickBot="1" x14ac:dyDescent="0.35">
      <c r="M515" s="15">
        <v>220</v>
      </c>
      <c r="N515" s="16">
        <v>225</v>
      </c>
      <c r="O515" s="16">
        <v>230</v>
      </c>
      <c r="P515" s="16">
        <v>235</v>
      </c>
      <c r="Q515" s="16">
        <v>240</v>
      </c>
      <c r="R515" s="16">
        <v>245</v>
      </c>
      <c r="S515" s="16">
        <v>250</v>
      </c>
      <c r="T515" s="16">
        <v>255</v>
      </c>
      <c r="U515" s="16">
        <v>260</v>
      </c>
      <c r="V515" s="16">
        <v>265</v>
      </c>
    </row>
    <row r="516" spans="13:22" ht="15" thickBot="1" x14ac:dyDescent="0.35">
      <c r="M516" s="15">
        <v>270</v>
      </c>
      <c r="N516" s="16">
        <v>275</v>
      </c>
      <c r="O516" s="16">
        <v>280</v>
      </c>
      <c r="P516" s="16">
        <v>285</v>
      </c>
      <c r="Q516" s="16">
        <v>290</v>
      </c>
      <c r="R516" s="16">
        <v>295</v>
      </c>
      <c r="S516" s="16">
        <v>300</v>
      </c>
      <c r="T516" s="16">
        <v>305</v>
      </c>
      <c r="U516" s="16">
        <v>310</v>
      </c>
      <c r="V516" s="16">
        <v>315</v>
      </c>
    </row>
    <row r="517" spans="13:22" ht="15" thickBot="1" x14ac:dyDescent="0.35">
      <c r="M517" s="15">
        <v>320</v>
      </c>
      <c r="N517" s="16">
        <v>325</v>
      </c>
      <c r="O517" s="16">
        <v>330</v>
      </c>
      <c r="P517" s="16">
        <v>335</v>
      </c>
      <c r="Q517" s="16">
        <v>340</v>
      </c>
      <c r="R517" s="16">
        <v>345</v>
      </c>
      <c r="S517" s="16">
        <v>350</v>
      </c>
      <c r="T517" s="16">
        <v>355</v>
      </c>
      <c r="U517" s="16">
        <v>360</v>
      </c>
      <c r="V517" s="16">
        <v>365</v>
      </c>
    </row>
    <row r="518" spans="13:22" ht="15" thickBot="1" x14ac:dyDescent="0.35">
      <c r="M518" s="15">
        <v>370</v>
      </c>
      <c r="N518" s="16">
        <v>375</v>
      </c>
      <c r="O518" s="16">
        <v>380</v>
      </c>
      <c r="P518" s="16">
        <v>385</v>
      </c>
      <c r="Q518" s="16">
        <v>390</v>
      </c>
      <c r="R518" s="16">
        <v>395</v>
      </c>
      <c r="S518" s="16">
        <v>400</v>
      </c>
      <c r="T518" s="16">
        <v>405</v>
      </c>
      <c r="U518" s="16">
        <v>410</v>
      </c>
      <c r="V518" s="16">
        <v>415</v>
      </c>
    </row>
    <row r="519" spans="13:22" ht="15" thickBot="1" x14ac:dyDescent="0.35">
      <c r="M519" s="15">
        <v>420</v>
      </c>
      <c r="N519" s="16">
        <v>425</v>
      </c>
      <c r="O519" s="16">
        <v>430</v>
      </c>
      <c r="P519" s="16">
        <v>435</v>
      </c>
      <c r="Q519" s="16">
        <v>440</v>
      </c>
      <c r="R519" s="16">
        <v>445</v>
      </c>
      <c r="S519" s="16">
        <v>450</v>
      </c>
      <c r="T519" s="16">
        <v>455</v>
      </c>
      <c r="U519" s="16">
        <v>460</v>
      </c>
      <c r="V519" s="16">
        <v>465</v>
      </c>
    </row>
    <row r="520" spans="13:22" ht="15" thickBot="1" x14ac:dyDescent="0.35">
      <c r="M520" s="15">
        <v>470</v>
      </c>
      <c r="N520" s="16">
        <v>475</v>
      </c>
      <c r="O520" s="16">
        <v>480</v>
      </c>
      <c r="P520" s="16">
        <v>485</v>
      </c>
      <c r="Q520" s="16">
        <v>490</v>
      </c>
      <c r="R520" s="16">
        <v>495</v>
      </c>
      <c r="S520" s="16">
        <v>500</v>
      </c>
      <c r="T520" s="16">
        <v>505</v>
      </c>
      <c r="U520" s="16">
        <v>510</v>
      </c>
      <c r="V520" s="16">
        <v>515</v>
      </c>
    </row>
    <row r="521" spans="13:22" ht="15" thickBot="1" x14ac:dyDescent="0.35">
      <c r="M521" s="15">
        <v>520</v>
      </c>
      <c r="N521" s="16">
        <v>525</v>
      </c>
      <c r="O521" s="16">
        <v>530</v>
      </c>
      <c r="P521" s="16">
        <v>535</v>
      </c>
      <c r="Q521" s="16">
        <v>540</v>
      </c>
      <c r="R521" s="16">
        <v>545</v>
      </c>
      <c r="S521" s="16">
        <v>550</v>
      </c>
      <c r="T521" s="16">
        <v>555</v>
      </c>
      <c r="U521" s="16">
        <v>560</v>
      </c>
      <c r="V521" s="16">
        <v>565</v>
      </c>
    </row>
    <row r="527" spans="13:22" x14ac:dyDescent="0.3">
      <c r="P527" s="5" t="s">
        <v>44</v>
      </c>
      <c r="Q527" s="5"/>
      <c r="R527" s="5">
        <f>_xlfn.PERCENTILE.EXC(M511:V521,0.2)</f>
        <v>126.00000000000001</v>
      </c>
    </row>
    <row r="528" spans="13:22" x14ac:dyDescent="0.3">
      <c r="P528" s="5" t="s">
        <v>45</v>
      </c>
      <c r="Q528" s="5"/>
      <c r="R528" s="5">
        <f>_xlfn.PERCENTILE.EXC(M511:V521,0.4)</f>
        <v>237.00000000000003</v>
      </c>
    </row>
    <row r="529" spans="13:18" x14ac:dyDescent="0.3">
      <c r="M529" s="2" t="s">
        <v>34</v>
      </c>
      <c r="N529" s="2">
        <f>QUARTILE(M511:V521,1)</f>
        <v>156.25</v>
      </c>
      <c r="P529" s="5" t="s">
        <v>46</v>
      </c>
      <c r="Q529" s="5"/>
      <c r="R529" s="5">
        <f>_xlfn.PERCENTILE.EXC(M511:V521,0.8)</f>
        <v>459.00000000000006</v>
      </c>
    </row>
    <row r="530" spans="13:18" x14ac:dyDescent="0.3">
      <c r="M530" s="2" t="s">
        <v>35</v>
      </c>
      <c r="N530" s="2">
        <f>QUARTILE(M511:V521,2)</f>
        <v>292.5</v>
      </c>
    </row>
    <row r="531" spans="13:18" x14ac:dyDescent="0.3">
      <c r="M531" s="2" t="s">
        <v>36</v>
      </c>
      <c r="N531" s="2">
        <f>QUARTILE(M511:V521,3)</f>
        <v>428.75</v>
      </c>
    </row>
    <row r="546" spans="13:22" ht="15" thickBot="1" x14ac:dyDescent="0.35"/>
    <row r="547" spans="13:22" ht="15" thickBot="1" x14ac:dyDescent="0.35">
      <c r="M547" s="13">
        <v>15</v>
      </c>
      <c r="N547" s="14">
        <v>20</v>
      </c>
      <c r="O547" s="14">
        <v>25</v>
      </c>
      <c r="P547" s="14">
        <v>30</v>
      </c>
      <c r="Q547" s="14">
        <v>35</v>
      </c>
      <c r="R547" s="14">
        <v>40</v>
      </c>
      <c r="S547" s="14">
        <v>45</v>
      </c>
      <c r="T547" s="14">
        <v>50</v>
      </c>
      <c r="U547" s="14">
        <v>55</v>
      </c>
      <c r="V547" s="14">
        <v>60</v>
      </c>
    </row>
    <row r="548" spans="13:22" ht="15" thickBot="1" x14ac:dyDescent="0.35">
      <c r="M548" s="15">
        <v>65</v>
      </c>
      <c r="N548" s="16">
        <v>70</v>
      </c>
      <c r="O548" s="16">
        <v>75</v>
      </c>
      <c r="P548" s="16">
        <v>80</v>
      </c>
      <c r="Q548" s="16">
        <v>85</v>
      </c>
      <c r="R548" s="16">
        <v>90</v>
      </c>
      <c r="S548" s="16">
        <v>95</v>
      </c>
      <c r="T548" s="16">
        <v>100</v>
      </c>
      <c r="U548" s="16">
        <v>105</v>
      </c>
      <c r="V548" s="16">
        <v>110</v>
      </c>
    </row>
    <row r="549" spans="13:22" ht="15" thickBot="1" x14ac:dyDescent="0.35">
      <c r="M549" s="15">
        <v>115</v>
      </c>
      <c r="N549" s="16">
        <v>120</v>
      </c>
      <c r="O549" s="16">
        <v>125</v>
      </c>
      <c r="P549" s="16">
        <v>130</v>
      </c>
      <c r="Q549" s="16">
        <v>135</v>
      </c>
      <c r="R549" s="16">
        <v>140</v>
      </c>
      <c r="S549" s="16">
        <v>145</v>
      </c>
      <c r="T549" s="16">
        <v>150</v>
      </c>
      <c r="U549" s="16">
        <v>155</v>
      </c>
      <c r="V549" s="16">
        <v>160</v>
      </c>
    </row>
    <row r="550" spans="13:22" ht="15" thickBot="1" x14ac:dyDescent="0.35">
      <c r="M550" s="15">
        <v>165</v>
      </c>
      <c r="N550" s="16">
        <v>170</v>
      </c>
      <c r="O550" s="16">
        <v>175</v>
      </c>
      <c r="P550" s="16">
        <v>180</v>
      </c>
      <c r="Q550" s="16">
        <v>185</v>
      </c>
      <c r="R550" s="16">
        <v>190</v>
      </c>
      <c r="S550" s="16">
        <v>195</v>
      </c>
      <c r="T550" s="16">
        <v>200</v>
      </c>
      <c r="U550" s="16">
        <v>205</v>
      </c>
      <c r="V550" s="16">
        <v>210</v>
      </c>
    </row>
    <row r="551" spans="13:22" ht="15" thickBot="1" x14ac:dyDescent="0.35">
      <c r="M551" s="15">
        <v>215</v>
      </c>
      <c r="N551" s="16">
        <v>220</v>
      </c>
      <c r="O551" s="16">
        <v>225</v>
      </c>
      <c r="P551" s="16">
        <v>230</v>
      </c>
      <c r="Q551" s="16">
        <v>235</v>
      </c>
      <c r="R551" s="16">
        <v>240</v>
      </c>
      <c r="S551" s="16">
        <v>245</v>
      </c>
      <c r="T551" s="16">
        <v>250</v>
      </c>
      <c r="U551" s="16">
        <v>255</v>
      </c>
      <c r="V551" s="16">
        <v>260</v>
      </c>
    </row>
    <row r="552" spans="13:22" ht="15" thickBot="1" x14ac:dyDescent="0.35">
      <c r="M552" s="15">
        <v>265</v>
      </c>
      <c r="N552" s="16">
        <v>270</v>
      </c>
      <c r="O552" s="16">
        <v>275</v>
      </c>
      <c r="P552" s="16">
        <v>280</v>
      </c>
      <c r="Q552" s="16">
        <v>285</v>
      </c>
      <c r="R552" s="16">
        <v>290</v>
      </c>
      <c r="S552" s="16">
        <v>295</v>
      </c>
      <c r="T552" s="16">
        <v>300</v>
      </c>
      <c r="U552" s="16">
        <v>305</v>
      </c>
      <c r="V552" s="16">
        <v>310</v>
      </c>
    </row>
    <row r="553" spans="13:22" ht="15" thickBot="1" x14ac:dyDescent="0.35">
      <c r="M553" s="15">
        <v>315</v>
      </c>
      <c r="N553" s="16">
        <v>320</v>
      </c>
      <c r="O553" s="16">
        <v>325</v>
      </c>
      <c r="P553" s="16">
        <v>330</v>
      </c>
      <c r="Q553" s="16">
        <v>335</v>
      </c>
      <c r="R553" s="16">
        <v>340</v>
      </c>
      <c r="S553" s="16">
        <v>345</v>
      </c>
      <c r="T553" s="16">
        <v>350</v>
      </c>
      <c r="U553" s="16">
        <v>355</v>
      </c>
      <c r="V553" s="16">
        <v>360</v>
      </c>
    </row>
    <row r="554" spans="13:22" ht="15" thickBot="1" x14ac:dyDescent="0.35">
      <c r="M554" s="15">
        <v>365</v>
      </c>
      <c r="N554" s="16">
        <v>370</v>
      </c>
      <c r="O554" s="16">
        <v>375</v>
      </c>
      <c r="P554" s="16">
        <v>380</v>
      </c>
      <c r="Q554" s="16">
        <v>385</v>
      </c>
      <c r="R554" s="16">
        <v>390</v>
      </c>
      <c r="S554" s="16">
        <v>395</v>
      </c>
      <c r="T554" s="16">
        <v>400</v>
      </c>
      <c r="U554" s="16">
        <v>405</v>
      </c>
      <c r="V554" s="16">
        <v>410</v>
      </c>
    </row>
    <row r="555" spans="13:22" ht="15" thickBot="1" x14ac:dyDescent="0.35">
      <c r="M555" s="15">
        <v>415</v>
      </c>
      <c r="N555" s="16">
        <v>420</v>
      </c>
      <c r="O555" s="16">
        <v>425</v>
      </c>
      <c r="P555" s="16">
        <v>430</v>
      </c>
      <c r="Q555" s="16">
        <v>435</v>
      </c>
      <c r="R555" s="16">
        <v>440</v>
      </c>
      <c r="S555" s="16">
        <v>445</v>
      </c>
      <c r="T555" s="16">
        <v>450</v>
      </c>
      <c r="U555" s="16">
        <v>455</v>
      </c>
      <c r="V555" s="16">
        <v>460</v>
      </c>
    </row>
    <row r="556" spans="13:22" ht="15" thickBot="1" x14ac:dyDescent="0.35">
      <c r="M556" s="15">
        <v>465</v>
      </c>
      <c r="N556" s="16">
        <v>470</v>
      </c>
      <c r="O556" s="16">
        <v>475</v>
      </c>
      <c r="P556" s="16">
        <v>480</v>
      </c>
      <c r="Q556" s="16">
        <v>485</v>
      </c>
      <c r="R556" s="16">
        <v>490</v>
      </c>
      <c r="S556" s="16">
        <v>495</v>
      </c>
      <c r="T556" s="16">
        <v>500</v>
      </c>
      <c r="U556" s="16">
        <v>505</v>
      </c>
      <c r="V556" s="16">
        <v>510</v>
      </c>
    </row>
    <row r="557" spans="13:22" ht="15" thickBot="1" x14ac:dyDescent="0.35">
      <c r="M557" s="15">
        <v>515</v>
      </c>
      <c r="N557" s="16">
        <v>520</v>
      </c>
      <c r="O557" s="16">
        <v>525</v>
      </c>
      <c r="P557" s="16">
        <v>530</v>
      </c>
      <c r="Q557" s="16">
        <v>535</v>
      </c>
      <c r="R557" s="16">
        <v>540</v>
      </c>
      <c r="S557" s="16">
        <v>545</v>
      </c>
      <c r="T557" s="16">
        <v>550</v>
      </c>
      <c r="U557" s="16">
        <v>555</v>
      </c>
      <c r="V557" s="16">
        <v>560</v>
      </c>
    </row>
    <row r="558" spans="13:22" ht="15" thickBot="1" x14ac:dyDescent="0.35">
      <c r="M558" s="15">
        <v>565</v>
      </c>
      <c r="N558" s="16">
        <v>570</v>
      </c>
      <c r="O558" s="16">
        <v>575</v>
      </c>
      <c r="P558" s="16">
        <v>580</v>
      </c>
      <c r="Q558" s="16">
        <v>585</v>
      </c>
      <c r="R558" s="16">
        <v>590</v>
      </c>
      <c r="S558" s="16">
        <v>595</v>
      </c>
      <c r="T558" s="16">
        <v>600</v>
      </c>
      <c r="U558" s="16">
        <v>605</v>
      </c>
      <c r="V558" s="16">
        <v>610</v>
      </c>
    </row>
    <row r="561" spans="13:18" x14ac:dyDescent="0.3">
      <c r="M561" s="2" t="s">
        <v>34</v>
      </c>
      <c r="N561" s="2">
        <f>QUARTILE(M547:V558,1)</f>
        <v>163.75</v>
      </c>
      <c r="P561" s="5" t="s">
        <v>47</v>
      </c>
      <c r="Q561" s="5"/>
      <c r="R561" s="5">
        <f>_xlfn.PERCENTILE.EXC(M547:V558,0.3)</f>
        <v>191.5</v>
      </c>
    </row>
    <row r="562" spans="13:18" x14ac:dyDescent="0.3">
      <c r="M562" s="2" t="s">
        <v>35</v>
      </c>
      <c r="N562" s="2">
        <f>QUARTILE(M547:V558,2)</f>
        <v>312.5</v>
      </c>
      <c r="P562" s="5" t="s">
        <v>42</v>
      </c>
      <c r="Q562" s="5"/>
      <c r="R562" s="5">
        <f>_xlfn.PERCENTILE.EXC(M547:V558,0.5)</f>
        <v>312.5</v>
      </c>
    </row>
    <row r="563" spans="13:18" x14ac:dyDescent="0.3">
      <c r="M563" s="2" t="s">
        <v>36</v>
      </c>
      <c r="N563" s="2">
        <f>QUARTILE(M547:V558,3)</f>
        <v>461.25</v>
      </c>
      <c r="P563" s="5" t="s">
        <v>48</v>
      </c>
      <c r="Q563" s="5"/>
      <c r="R563" s="5">
        <f>_xlfn.PERCENTILE.EXC(M547:V558,0.7)</f>
        <v>433.49999999999994</v>
      </c>
    </row>
    <row r="576" spans="13:18" ht="15" thickBot="1" x14ac:dyDescent="0.35"/>
    <row r="577" spans="14:23" ht="15" thickBot="1" x14ac:dyDescent="0.35">
      <c r="N577" s="13">
        <v>0.5</v>
      </c>
      <c r="O577" s="14">
        <v>1</v>
      </c>
      <c r="P577" s="14">
        <v>0.2</v>
      </c>
      <c r="Q577" s="14">
        <v>0.7</v>
      </c>
      <c r="R577" s="14">
        <v>0.3</v>
      </c>
      <c r="S577" s="14">
        <v>0.9</v>
      </c>
      <c r="T577" s="14">
        <v>1.2</v>
      </c>
      <c r="U577" s="14">
        <v>0.6</v>
      </c>
      <c r="V577" s="14">
        <v>0.4</v>
      </c>
      <c r="W577" s="14">
        <v>1.1000000000000001</v>
      </c>
    </row>
    <row r="578" spans="14:23" ht="15" thickBot="1" x14ac:dyDescent="0.35">
      <c r="N578" s="15">
        <v>0.8</v>
      </c>
      <c r="O578" s="16">
        <v>0.5</v>
      </c>
      <c r="P578" s="16">
        <v>0.3</v>
      </c>
      <c r="Q578" s="16">
        <v>0.6</v>
      </c>
      <c r="R578" s="16">
        <v>1</v>
      </c>
      <c r="S578" s="16">
        <v>0.4</v>
      </c>
      <c r="T578" s="16">
        <v>0.5</v>
      </c>
      <c r="U578" s="16">
        <v>0.7</v>
      </c>
      <c r="V578" s="16">
        <v>0.9</v>
      </c>
      <c r="W578" s="16">
        <v>1.3</v>
      </c>
    </row>
    <row r="579" spans="14:23" ht="15" thickBot="1" x14ac:dyDescent="0.35">
      <c r="N579" s="15">
        <v>0.8</v>
      </c>
      <c r="O579" s="16">
        <v>0.6</v>
      </c>
      <c r="P579" s="16">
        <v>0.4</v>
      </c>
      <c r="Q579" s="16">
        <v>0.7</v>
      </c>
      <c r="R579" s="16">
        <v>0.9</v>
      </c>
      <c r="S579" s="16">
        <v>0.5</v>
      </c>
      <c r="T579" s="16">
        <v>0.2</v>
      </c>
      <c r="U579" s="16">
        <v>1</v>
      </c>
      <c r="V579" s="16">
        <v>0.8</v>
      </c>
      <c r="W579" s="16">
        <v>0.3</v>
      </c>
    </row>
    <row r="580" spans="14:23" ht="15" thickBot="1" x14ac:dyDescent="0.35">
      <c r="N580" s="15">
        <v>0.6</v>
      </c>
      <c r="O580" s="16">
        <v>0.4</v>
      </c>
      <c r="P580" s="16">
        <v>0.7</v>
      </c>
      <c r="Q580" s="16">
        <v>0.9</v>
      </c>
      <c r="R580" s="16">
        <v>1.2</v>
      </c>
      <c r="S580" s="16">
        <v>0.8</v>
      </c>
      <c r="T580" s="16">
        <v>0.3</v>
      </c>
      <c r="U580" s="16">
        <v>0.6</v>
      </c>
      <c r="V580" s="16">
        <v>0.5</v>
      </c>
      <c r="W580" s="16">
        <v>0.4</v>
      </c>
    </row>
    <row r="581" spans="14:23" ht="15" thickBot="1" x14ac:dyDescent="0.35">
      <c r="N581" s="15">
        <v>0.7</v>
      </c>
      <c r="O581" s="16">
        <v>0.9</v>
      </c>
      <c r="P581" s="16">
        <v>1.1000000000000001</v>
      </c>
      <c r="Q581" s="16">
        <v>0.3</v>
      </c>
      <c r="R581" s="16">
        <v>1.4</v>
      </c>
      <c r="S581" s="16">
        <v>0</v>
      </c>
      <c r="T581" s="16">
        <v>9</v>
      </c>
      <c r="U581" s="16">
        <v>0.6</v>
      </c>
      <c r="V581" s="16">
        <v>0.2</v>
      </c>
      <c r="W581" s="16">
        <v>1.5</v>
      </c>
    </row>
    <row r="582" spans="14:23" ht="15" thickBot="1" x14ac:dyDescent="0.35">
      <c r="N582" s="15">
        <v>1</v>
      </c>
      <c r="O582" s="16">
        <v>0.6</v>
      </c>
      <c r="P582" s="16">
        <v>0.4</v>
      </c>
      <c r="Q582" s="16">
        <v>0.7</v>
      </c>
      <c r="R582" s="16">
        <v>1</v>
      </c>
      <c r="S582" s="16">
        <v>0.8</v>
      </c>
      <c r="T582" s="16">
        <v>0.3</v>
      </c>
      <c r="U582" s="16">
        <v>0.5</v>
      </c>
      <c r="V582" s="16">
        <v>0.8</v>
      </c>
      <c r="W582" s="16">
        <v>0.6</v>
      </c>
    </row>
    <row r="583" spans="14:23" ht="15" thickBot="1" x14ac:dyDescent="0.35">
      <c r="N583" s="15">
        <v>0.3</v>
      </c>
      <c r="O583" s="16">
        <v>0.9</v>
      </c>
      <c r="P583" s="16">
        <v>0.4</v>
      </c>
      <c r="Q583" s="16">
        <v>0.7</v>
      </c>
      <c r="R583" s="16">
        <v>0.9</v>
      </c>
      <c r="S583" s="16">
        <v>1</v>
      </c>
      <c r="T583" s="16">
        <v>0.8</v>
      </c>
      <c r="U583" s="16">
        <v>0.3</v>
      </c>
      <c r="V583" s="16">
        <v>0.5</v>
      </c>
      <c r="W583" s="16">
        <v>0.6</v>
      </c>
    </row>
    <row r="584" spans="14:23" ht="15" thickBot="1" x14ac:dyDescent="0.35">
      <c r="N584" s="15">
        <v>0.4</v>
      </c>
      <c r="O584" s="16">
        <v>0.7</v>
      </c>
      <c r="P584" s="16">
        <v>0.9</v>
      </c>
      <c r="Q584" s="16">
        <v>1.1000000000000001</v>
      </c>
      <c r="R584" s="16">
        <v>0.8</v>
      </c>
      <c r="S584" s="16">
        <v>0.3</v>
      </c>
      <c r="T584" s="16">
        <v>0.5</v>
      </c>
      <c r="U584" s="16">
        <v>0.6</v>
      </c>
      <c r="V584" s="16">
        <v>0.4</v>
      </c>
      <c r="W584" s="16">
        <v>0.7</v>
      </c>
    </row>
    <row r="585" spans="14:23" ht="15" thickBot="1" x14ac:dyDescent="0.35">
      <c r="N585" s="15">
        <v>0.9</v>
      </c>
      <c r="O585" s="16">
        <v>1</v>
      </c>
      <c r="P585" s="16">
        <v>0.8</v>
      </c>
      <c r="Q585" s="16">
        <v>0.3</v>
      </c>
      <c r="R585" s="16">
        <v>0.5</v>
      </c>
      <c r="S585" s="16">
        <v>0.6</v>
      </c>
      <c r="T585" s="16">
        <v>0.4</v>
      </c>
      <c r="U585" s="16">
        <v>0.7</v>
      </c>
      <c r="V585" s="16">
        <v>0.9</v>
      </c>
      <c r="W585" s="16">
        <v>1.1000000000000001</v>
      </c>
    </row>
    <row r="586" spans="14:23" ht="15" thickBot="1" x14ac:dyDescent="0.35">
      <c r="N586" s="15">
        <v>0.8</v>
      </c>
      <c r="O586" s="16">
        <v>0.3</v>
      </c>
      <c r="P586" s="16">
        <v>0.5</v>
      </c>
      <c r="Q586" s="16">
        <v>0.6</v>
      </c>
      <c r="R586" s="16">
        <v>0.4</v>
      </c>
      <c r="S586" s="16">
        <v>0.7</v>
      </c>
      <c r="T586" s="16">
        <v>0.9</v>
      </c>
      <c r="U586" s="16">
        <v>1</v>
      </c>
      <c r="V586" s="16">
        <v>0.8</v>
      </c>
      <c r="W586" s="16">
        <v>0.3</v>
      </c>
    </row>
    <row r="587" spans="14:23" ht="15" thickBot="1" x14ac:dyDescent="0.35">
      <c r="N587" s="15">
        <v>0.5</v>
      </c>
      <c r="O587" s="16">
        <v>0.6</v>
      </c>
      <c r="P587" s="16">
        <v>0.4</v>
      </c>
      <c r="Q587" s="16">
        <v>0.7</v>
      </c>
      <c r="R587" s="16">
        <v>0.9</v>
      </c>
      <c r="S587" s="16">
        <v>1.1000000000000001</v>
      </c>
      <c r="T587" s="16">
        <v>0.8</v>
      </c>
      <c r="U587" s="16">
        <v>0.3</v>
      </c>
      <c r="V587" s="16">
        <v>0.5</v>
      </c>
      <c r="W587" s="16">
        <v>0.6</v>
      </c>
    </row>
    <row r="588" spans="14:23" ht="15" thickBot="1" x14ac:dyDescent="0.35">
      <c r="N588" s="15">
        <v>0.4</v>
      </c>
      <c r="O588" s="16">
        <v>0.7</v>
      </c>
      <c r="P588" s="16">
        <v>0.9</v>
      </c>
      <c r="Q588" s="16">
        <v>1</v>
      </c>
      <c r="R588" s="16">
        <v>0.8</v>
      </c>
      <c r="S588" s="16">
        <v>0.3</v>
      </c>
      <c r="T588" s="16">
        <v>0.5</v>
      </c>
      <c r="U588" s="16">
        <v>0.6</v>
      </c>
      <c r="V588" s="16">
        <v>0.4</v>
      </c>
      <c r="W588" s="16">
        <v>0.7</v>
      </c>
    </row>
    <row r="589" spans="14:23" ht="15" thickBot="1" x14ac:dyDescent="0.35">
      <c r="N589" s="15">
        <v>0.9</v>
      </c>
      <c r="O589" s="16">
        <v>1.1000000000000001</v>
      </c>
      <c r="P589" s="16"/>
      <c r="Q589" s="16"/>
      <c r="R589" s="16"/>
      <c r="S589" s="16"/>
      <c r="T589" s="16"/>
      <c r="U589" s="16"/>
      <c r="V589" s="16"/>
      <c r="W589" s="16"/>
    </row>
    <row r="592" spans="14:23" x14ac:dyDescent="0.3">
      <c r="N592" s="2" t="s">
        <v>34</v>
      </c>
      <c r="O592" s="2">
        <f>QUARTILE(N577:W589,1)</f>
        <v>0.4</v>
      </c>
      <c r="R592" s="5">
        <f>_xlfn.PERCENTILE.EXC(N577:W589,0.25)</f>
        <v>0.4</v>
      </c>
      <c r="S592" s="5" t="s">
        <v>38</v>
      </c>
      <c r="T592" s="5"/>
    </row>
    <row r="593" spans="14:20" x14ac:dyDescent="0.3">
      <c r="N593" s="2" t="s">
        <v>35</v>
      </c>
      <c r="O593" s="2">
        <f>QUARTILE(N577:W589,2)</f>
        <v>0.7</v>
      </c>
      <c r="R593" s="5">
        <f>_xlfn.PERCENTILE.EXC(N577:W589,0.5)</f>
        <v>0.7</v>
      </c>
      <c r="S593" s="5" t="s">
        <v>42</v>
      </c>
      <c r="T593" s="5"/>
    </row>
    <row r="594" spans="14:20" x14ac:dyDescent="0.3">
      <c r="N594" s="2" t="s">
        <v>36</v>
      </c>
      <c r="O594" s="2">
        <f>QUARTILE(N577:W589,3)</f>
        <v>0.9</v>
      </c>
      <c r="R594" s="5">
        <f>_xlfn.PERCENTILE.EXC(N577:W589,0.75)</f>
        <v>0.9</v>
      </c>
      <c r="S594" s="5" t="s">
        <v>39</v>
      </c>
      <c r="T594" s="5"/>
    </row>
  </sheetData>
  <sortState xmlns:xlrd2="http://schemas.microsoft.com/office/spreadsheetml/2017/richdata2" ref="N274:N278">
    <sortCondition ref="N274"/>
  </sortState>
  <phoneticPr fontId="1"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o j 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B K I 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i M t Y K I p H u A 4 A A A A R A A A A E w A c A E Z v c m 1 1 b G F z L 1 N l Y 3 R p b 2 4 x L m 0 g o h g A K K A U A A A A A A A A A A A A A A A A A A A A A A A A A A A A K 0 5 N L s n M z 1 M I h t C G 1 g B Q S w E C L Q A U A A I A C A A S i M t Y D w n / H a U A A A D 2 A A A A E g A A A A A A A A A A A A A A A A A A A A A A Q 2 9 u Z m l n L 1 B h Y 2 t h Z 2 U u e G 1 s U E s B A i 0 A F A A C A A g A E o j L W A / K 6 a u k A A A A 6 Q A A A B M A A A A A A A A A A A A A A A A A 8 Q A A A F t D b 2 5 0 Z W 5 0 X 1 R 5 c G V z X S 5 4 b W x Q S w E C L Q A U A A I A C A A S i M t 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i r G b m i E 1 k O h y U t P b l Z t i Q A A A A A C A A A A A A A Q Z g A A A A E A A C A A A A D s n l 6 b M Z y g 5 U 8 X 3 J M E S l r W H j P 9 h n 2 L w 0 T I + R u U n Q 8 6 C w A A A A A O g A A A A A I A A C A A A A D 0 j 9 6 Q u d 6 m i 2 R L c K m 7 Z 8 1 r O + j y d 6 H c d 9 s u u Q O D x 0 G Z C l A A A A D 9 B B i H 4 e G J 8 7 z Y 8 I 5 v f P 6 u w P y L c r g c o k i a B V v K E C x N Z N Q H Y j 0 Q z Z M G z Z j 6 8 w G P h + p Y W J Y h E f i m B H R w B 2 K E Y R w w a C 1 n + h 6 4 H b s / / F F R H a 1 5 Y 0 A A A A B O j X g t D A n + B c M 2 O 8 4 R S D v 2 G i u 0 8 m K 2 V z 8 z b d k e M I b D 7 e y l w 5 y M Q E W y U g p B S V + D x c / U a n j s M O u y D n 0 d u u u 8 a p D K < / D a t a M a s h u p > 
</file>

<file path=customXml/itemProps1.xml><?xml version="1.0" encoding="utf-8"?>
<ds:datastoreItem xmlns:ds="http://schemas.openxmlformats.org/officeDocument/2006/customXml" ds:itemID="{532D4C91-4F5B-43BC-94AB-EB9D95250A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 DAVE</dc:creator>
  <cp:lastModifiedBy>RUTVI DAVE</cp:lastModifiedBy>
  <dcterms:created xsi:type="dcterms:W3CDTF">2024-06-11T06:23:06Z</dcterms:created>
  <dcterms:modified xsi:type="dcterms:W3CDTF">2024-06-12T16:21:54Z</dcterms:modified>
</cp:coreProperties>
</file>