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4"/>
  <workbookPr codeName="ThisWorkbook"/>
  <mc:AlternateContent xmlns:mc="http://schemas.openxmlformats.org/markup-compatibility/2006">
    <mc:Choice Requires="x15">
      <x15ac:absPath xmlns:x15ac="http://schemas.microsoft.com/office/spreadsheetml/2010/11/ac" url="https://emailarizona-my.sharepoint.com/personal/souravtiwari_arizona_edu/Documents/"/>
    </mc:Choice>
  </mc:AlternateContent>
  <xr:revisionPtr revIDLastSave="17" documentId="8_{6AACE851-1339-49BA-B20A-285556F193F9}" xr6:coauthVersionLast="47" xr6:coauthVersionMax="47" xr10:uidLastSave="{79F8DC8F-71A9-40FD-8438-768E2E062B54}"/>
  <bookViews>
    <workbookView xWindow="-110" yWindow="-110" windowWidth="19420" windowHeight="10300" firstSheet="1" activeTab="1" xr2:uid="{00000000-000D-0000-FFFF-FFFF00000000}"/>
  </bookViews>
  <sheets>
    <sheet name="Project schedule (Gantt Chart)" sheetId="11" r:id="rId1"/>
    <sheet name="Workload Distribution " sheetId="13" r:id="rId2"/>
  </sheets>
  <definedNames>
    <definedName name="Display_Week">'Project schedule (Gantt Chart)'!$Q$2</definedName>
    <definedName name="_xlnm.Print_Titles" localSheetId="0">'Project schedule (Gantt Chart)'!$4:$6</definedName>
    <definedName name="Project_Start">'Project schedule (Gantt Chart)'!$Q$1</definedName>
    <definedName name="task_end" localSheetId="0">'Project schedule (Gantt Chart)'!$F1</definedName>
    <definedName name="task_progress" localSheetId="0">'Project schedule (Gantt Chart)'!$D1</definedName>
    <definedName name="task_start" localSheetId="0">'Project schedule (Gantt Chart)'!$E1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1" i="11" l="1"/>
  <c r="E22" i="11"/>
  <c r="F22" i="11" s="1"/>
  <c r="E24" i="11" s="1"/>
  <c r="F21" i="11"/>
  <c r="E19" i="11"/>
  <c r="F19" i="11"/>
  <c r="E18" i="11"/>
  <c r="F18" i="11"/>
  <c r="H40" i="11"/>
  <c r="H38" i="11"/>
  <c r="Q1" i="11"/>
  <c r="I5" i="11" s="1"/>
  <c r="H7" i="11"/>
  <c r="E8" i="11"/>
  <c r="H11" i="11"/>
  <c r="E12" i="11"/>
  <c r="F12" i="11" s="1"/>
  <c r="E13" i="11"/>
  <c r="F13" i="11"/>
  <c r="E14" i="11"/>
  <c r="F14" i="11"/>
  <c r="E15" i="11"/>
  <c r="F15" i="11" s="1"/>
  <c r="E17" i="11" s="1"/>
  <c r="F17" i="11" s="1"/>
  <c r="H16" i="11"/>
  <c r="H20" i="11"/>
  <c r="H23" i="11"/>
  <c r="H27" i="11"/>
  <c r="H30" i="11"/>
  <c r="H33" i="11"/>
  <c r="E25" i="11" l="1"/>
  <c r="F24" i="11"/>
  <c r="H15" i="11"/>
  <c r="F8" i="11"/>
  <c r="H21" i="11"/>
  <c r="I6" i="11"/>
  <c r="J5" i="11"/>
  <c r="H17" i="11"/>
  <c r="I4" i="11"/>
  <c r="F25" i="11" l="1"/>
  <c r="E26" i="11"/>
  <c r="F26" i="11" s="1"/>
  <c r="E28" i="11" s="1"/>
  <c r="H22" i="11"/>
  <c r="E9" i="11"/>
  <c r="H8" i="11"/>
  <c r="J6" i="11"/>
  <c r="K5" i="11"/>
  <c r="H24" i="11"/>
  <c r="H25" i="11"/>
  <c r="H18" i="11"/>
  <c r="E29" i="11" l="1"/>
  <c r="F29" i="11" s="1"/>
  <c r="E31" i="11" s="1"/>
  <c r="F28" i="11"/>
  <c r="F9" i="11"/>
  <c r="E10" i="11" s="1"/>
  <c r="L5" i="11"/>
  <c r="K6" i="11"/>
  <c r="H19" i="11"/>
  <c r="H26" i="11"/>
  <c r="E32" i="11" l="1"/>
  <c r="F32" i="11" s="1"/>
  <c r="E34" i="11" s="1"/>
  <c r="F31" i="11"/>
  <c r="H28" i="11"/>
  <c r="H9" i="11"/>
  <c r="F10" i="11"/>
  <c r="H10" i="11"/>
  <c r="M5" i="11"/>
  <c r="L6" i="11"/>
  <c r="H29" i="11"/>
  <c r="H31" i="11"/>
  <c r="E35" i="11" l="1"/>
  <c r="F34" i="11"/>
  <c r="N5" i="11"/>
  <c r="M6" i="11"/>
  <c r="H32" i="11"/>
  <c r="F35" i="11" l="1"/>
  <c r="E36" i="11"/>
  <c r="H34" i="11"/>
  <c r="O5" i="11"/>
  <c r="N6" i="11"/>
  <c r="H35" i="11"/>
  <c r="E37" i="11" l="1"/>
  <c r="F36" i="11"/>
  <c r="H36" i="11"/>
  <c r="F37" i="11"/>
  <c r="F39" i="11" s="1"/>
  <c r="O6" i="11"/>
  <c r="P5" i="11"/>
  <c r="E41" i="11" l="1"/>
  <c r="F41" i="11"/>
  <c r="H41" i="11" s="1"/>
  <c r="E39" i="11"/>
  <c r="H39" i="11" s="1"/>
  <c r="H37" i="11"/>
  <c r="P6" i="11"/>
  <c r="Q5" i="11"/>
  <c r="P4" i="11"/>
  <c r="Q6" i="11" l="1"/>
  <c r="R5" i="11"/>
  <c r="R6" i="11" l="1"/>
  <c r="S5" i="11"/>
  <c r="S6" i="11" l="1"/>
  <c r="T5" i="11"/>
  <c r="T6" i="11" l="1"/>
  <c r="U5" i="11"/>
  <c r="U6" i="11" l="1"/>
  <c r="V5" i="11"/>
  <c r="V6" i="11" l="1"/>
  <c r="W5" i="11"/>
  <c r="X5" i="11" l="1"/>
  <c r="W4" i="11"/>
  <c r="W6" i="11"/>
  <c r="X6" i="11" l="1"/>
  <c r="Y5" i="11"/>
  <c r="Z5" i="11" l="1"/>
  <c r="Y6" i="11"/>
  <c r="AA5" i="11" l="1"/>
  <c r="Z6" i="11"/>
  <c r="AB5" i="11" l="1"/>
  <c r="AA6" i="11"/>
  <c r="AB6" i="11" l="1"/>
  <c r="AC5" i="11"/>
  <c r="AC6" i="11" l="1"/>
  <c r="AD5" i="11"/>
  <c r="AD6" i="11" l="1"/>
  <c r="AD4" i="11"/>
  <c r="AE5" i="11"/>
  <c r="AF5" i="11" l="1"/>
  <c r="AE6" i="11"/>
  <c r="AF6" i="11" l="1"/>
  <c r="AG5" i="11"/>
  <c r="AG6" i="11" l="1"/>
  <c r="AH5" i="11"/>
  <c r="AH6" i="11" l="1"/>
  <c r="AI5" i="11"/>
  <c r="AJ5" i="11" l="1"/>
  <c r="AI6" i="11"/>
  <c r="AK5" i="11" l="1"/>
  <c r="AJ6" i="11"/>
  <c r="AK4" i="11" l="1"/>
  <c r="AL5" i="11"/>
  <c r="AK6" i="11"/>
  <c r="AL6" i="11" l="1"/>
  <c r="AM5" i="11"/>
  <c r="AN5" i="11" l="1"/>
  <c r="AM6" i="11"/>
  <c r="AN6" i="11" l="1"/>
  <c r="AO5" i="11"/>
  <c r="AP5" i="11" l="1"/>
  <c r="AO6" i="11"/>
  <c r="AP6" i="11" l="1"/>
  <c r="AQ5" i="11"/>
  <c r="AQ6" i="11" l="1"/>
  <c r="AR5" i="11"/>
  <c r="AR6" i="11" l="1"/>
  <c r="AS5" i="11"/>
  <c r="AR4" i="11"/>
  <c r="AS6" i="11" l="1"/>
  <c r="AT5" i="11"/>
  <c r="AT6" i="11" l="1"/>
  <c r="AU5" i="11"/>
  <c r="AV5" i="11" l="1"/>
  <c r="AU6" i="11"/>
  <c r="AV6" i="11" l="1"/>
  <c r="AW5" i="11"/>
  <c r="AW6" i="11" l="1"/>
  <c r="AX5" i="11"/>
  <c r="AY5" i="11" l="1"/>
  <c r="AX6" i="11"/>
  <c r="AZ5" i="11" l="1"/>
  <c r="AY4" i="11"/>
  <c r="AY6" i="11"/>
  <c r="BA5" i="11" l="1"/>
  <c r="AZ6" i="11"/>
  <c r="BA6" i="11" l="1"/>
  <c r="BB5" i="11"/>
  <c r="BC5" i="11" l="1"/>
  <c r="BB6" i="11"/>
  <c r="BC6" i="11" l="1"/>
  <c r="BD5" i="11"/>
  <c r="BD6" i="11" l="1"/>
  <c r="BE5" i="11"/>
  <c r="BE6" i="11" l="1"/>
  <c r="BF5" i="11"/>
  <c r="BF6" i="11" l="1"/>
  <c r="BF4" i="11"/>
  <c r="BG5" i="11"/>
  <c r="BH5" i="11" l="1"/>
  <c r="BG6" i="11"/>
  <c r="BI5" i="11" l="1"/>
  <c r="BH6" i="11"/>
  <c r="BJ5" i="11" l="1"/>
  <c r="BI6" i="11"/>
  <c r="BK5" i="11" l="1"/>
  <c r="BJ6" i="11"/>
  <c r="BK6" i="11" l="1"/>
  <c r="BL5" i="11"/>
  <c r="BL6" i="11" s="1"/>
</calcChain>
</file>

<file path=xl/sharedStrings.xml><?xml version="1.0" encoding="utf-8"?>
<sst xmlns="http://schemas.openxmlformats.org/spreadsheetml/2006/main" count="221" uniqueCount="102">
  <si>
    <t>A Hybrid RAG System with Graph Based Context Retrieval</t>
  </si>
  <si>
    <t>Project start:</t>
  </si>
  <si>
    <t>`</t>
  </si>
  <si>
    <t>Project Manager</t>
  </si>
  <si>
    <t>Gagan Preet Singh</t>
  </si>
  <si>
    <t>Display week:</t>
  </si>
  <si>
    <t>TASK</t>
  </si>
  <si>
    <t>ASSIGNED TO</t>
  </si>
  <si>
    <t>PROGRESS</t>
  </si>
  <si>
    <t>START</t>
  </si>
  <si>
    <t>END</t>
  </si>
  <si>
    <t xml:space="preserve">Do not delete this row. This row is hidden to preserve a formula that is used to highlight the current day within the project schedule. </t>
  </si>
  <si>
    <t>Team Formation</t>
  </si>
  <si>
    <t>Gagan</t>
  </si>
  <si>
    <t>Project Proposal Finalization</t>
  </si>
  <si>
    <t>Gagan
Ram
Sourav
Divyansh</t>
  </si>
  <si>
    <t>Signed Proposal</t>
  </si>
  <si>
    <t>Ram</t>
  </si>
  <si>
    <t>Foundations</t>
  </si>
  <si>
    <t>Review RAG, citation graphs, explainability methods</t>
  </si>
  <si>
    <t>Finalize system architecture (already drafted, refine for implementation)</t>
  </si>
  <si>
    <t>Set up Docker, Python venv, ChromaDB, Ollama runtime</t>
  </si>
  <si>
    <t>Configure shared GitHub repo</t>
  </si>
  <si>
    <t>Data Layer</t>
  </si>
  <si>
    <t>Implement PyMuPDF + Docling pipeline</t>
  </si>
  <si>
    <t>Sourav</t>
  </si>
  <si>
    <t>Integrate OpenAlex API, build graph with NetworkX</t>
  </si>
  <si>
    <t>Save graph objects for later traversal</t>
  </si>
  <si>
    <t>Retrieval Layer</t>
  </si>
  <si>
    <t>Use sentence-transformer, store embeddings in VectorStore</t>
  </si>
  <si>
    <t>Implement top-k traversal, scoring heuristic</t>
  </si>
  <si>
    <t>Reasoning &amp; Explainability</t>
  </si>
  <si>
    <t>Connect Ollama runtime, build prompt template</t>
  </si>
  <si>
    <t>Divyansh</t>
  </si>
  <si>
    <t>Add citation trails, source tagging, tracing tools</t>
  </si>
  <si>
    <t>Implement interactive graph with Plotly</t>
  </si>
  <si>
    <t>Interface &amp; Demo</t>
  </si>
  <si>
    <t>Upload PDFs, input queries, display answers</t>
  </si>
  <si>
    <t>Add histograms, graph visualizations</t>
  </si>
  <si>
    <t>Evaluation &amp; Optimization</t>
  </si>
  <si>
    <t>Explore BLEU, ROUGE-L, BERTScore, hallucination, latency</t>
  </si>
  <si>
    <t>Adjust embeddings, graph hops, fusion weights</t>
  </si>
  <si>
    <t>Wrap-up &amp; Final Deliverables</t>
  </si>
  <si>
    <t>Create S3 bucket, update code for S3</t>
  </si>
  <si>
    <t>Deploy Lambda for PDF upload &amp; parsing</t>
  </si>
  <si>
    <t>Containerize app, connect to S3 + Ollama</t>
  </si>
  <si>
    <t>Run end-to-end testing, document steps</t>
  </si>
  <si>
    <t>Documentation &amp; Report</t>
  </si>
  <si>
    <t>Write project report, README, instructions</t>
  </si>
  <si>
    <t xml:space="preserve"> Demo &amp; Presentation</t>
  </si>
  <si>
    <t>Prepare slides, live demo, rehearsal</t>
  </si>
  <si>
    <t>Week</t>
  </si>
  <si>
    <t>Phase</t>
  </si>
  <si>
    <t>Task</t>
  </si>
  <si>
    <t>Work</t>
  </si>
  <si>
    <t>Deliverable</t>
  </si>
  <si>
    <t>Week 1–2</t>
  </si>
  <si>
    <t>Task 1.1 - Literature Review &amp; Design</t>
  </si>
  <si>
    <t>Design doc + updated architecture diagram</t>
  </si>
  <si>
    <t>✅</t>
  </si>
  <si>
    <t>Task 1.2 - Environment &amp; Repo Setup</t>
  </si>
  <si>
    <t>Working dev environment + “hello world” model</t>
  </si>
  <si>
    <t>Week 2–3</t>
  </si>
  <si>
    <t>Task 2.1 - PDF Parsing &amp; Chunking</t>
  </si>
  <si>
    <t>JSON chunks with metadata</t>
  </si>
  <si>
    <t>Task 2.2 - Citation Graph Builder</t>
  </si>
  <si>
    <t>Working citation graph visualizer</t>
  </si>
  <si>
    <t>Week 3–4</t>
  </si>
  <si>
    <t>Task 3.1 - Vector Embeddings &amp; Storage</t>
  </si>
  <si>
    <t>Retrieval by cosine similarity</t>
  </si>
  <si>
    <t>Task 3.2 - Graph Traversal &amp; Fusion Engine</t>
  </si>
  <si>
    <t>Ranked retrieval list with confidence scores</t>
  </si>
  <si>
    <t>Week 4–5</t>
  </si>
  <si>
    <t>Task 4.1 - LLM Response Integration</t>
  </si>
  <si>
    <t>Initial Q&amp;A responses</t>
  </si>
  <si>
    <t>Task 4.2 - Explainability &amp; Tracing Module</t>
  </si>
  <si>
    <t>Explainable outputs with traceability</t>
  </si>
  <si>
    <t xml:space="preserve">
Implement interactive graph with Plotly</t>
  </si>
  <si>
    <t>Week 5–6</t>
  </si>
  <si>
    <t>Task 5.1 - Streamlit Interface</t>
  </si>
  <si>
    <t>Upload PDFs, input queries, display answers
Show sources, confidence, citation graph.</t>
  </si>
  <si>
    <t>Functional frontend</t>
  </si>
  <si>
    <t>Task 5.2 - Visualization Enhancements</t>
  </si>
  <si>
    <t>Evaluation plots in UI</t>
  </si>
  <si>
    <t>Week 6–7</t>
  </si>
  <si>
    <t>Task 6.1 - Metrics Evaluation</t>
  </si>
  <si>
    <t>Evaluation report</t>
  </si>
  <si>
    <t>Task 6.2 - Hyperparameter Tuning</t>
  </si>
  <si>
    <t>Improved accuracy/latency tradeoff</t>
  </si>
  <si>
    <t>Week 7–9</t>
  </si>
  <si>
    <t>Task 7.1 - AWS Setup &amp; Storage</t>
  </si>
  <si>
    <t>Code integrated with S3</t>
  </si>
  <si>
    <t>Task 7.2 - Lambda Wrapper for PDF Ingestion</t>
  </si>
  <si>
    <t>Automated ingestion pipeline</t>
  </si>
  <si>
    <t>Task 7.3 - Deploy Streamlit via Docker on EC2</t>
  </si>
  <si>
    <t>Deployed demo app</t>
  </si>
  <si>
    <t>Task 7.4 - Testing &amp; Demo Prep</t>
  </si>
  <si>
    <t>Tested deployment + demo guide</t>
  </si>
  <si>
    <t>Task 8.1 - Documentation &amp; Report</t>
  </si>
  <si>
    <t>Final_Project_Report.docx + repo</t>
  </si>
  <si>
    <t>Task 9.1 - Demo &amp; Presentation</t>
  </si>
  <si>
    <t>Final demo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</si>
</sst>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b/>
      <sz val="20"/>
      <color theme="9"/>
      <name val="Arial Black"/>
      <family val="2"/>
      <scheme val="major"/>
    </font>
    <font>
      <b/>
      <sz val="11"/>
      <color theme="1"/>
      <name val="Times New Roman"/>
      <family val="1"/>
    </font>
    <font>
      <sz val="11"/>
      <color theme="1"/>
      <name val="Times New Roman"/>
      <family val="1"/>
    </font>
    <font>
      <sz val="11"/>
      <color rgb="FF000000"/>
      <name val="Times New Roman"/>
      <family val="1"/>
    </font>
  </fonts>
  <fills count="2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5"/>
        <bgColor indexed="64"/>
      </patternFill>
    </fill>
    <fill>
      <patternFill patternType="solid">
        <fgColor theme="3" tint="0.499984740745262"/>
        <bgColor indexed="64"/>
      </patternFill>
    </fill>
    <fill>
      <patternFill patternType="solid">
        <fgColor theme="3" tint="0.749992370372631"/>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s>
  <borders count="1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auto="1"/>
      </left>
      <right style="thin">
        <color auto="1"/>
      </right>
      <top style="thin">
        <color auto="1"/>
      </top>
      <bottom style="thin">
        <color auto="1"/>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7"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2">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7" fillId="0" borderId="0" xfId="3"/>
    <xf numFmtId="0" fontId="7" fillId="0" borderId="0" xfId="3" applyAlignment="1">
      <alignment wrapText="1"/>
    </xf>
    <xf numFmtId="0" fontId="3" fillId="0" borderId="0" xfId="0" applyFont="1" applyAlignment="1">
      <alignment horizontal="center" vertical="center"/>
    </xf>
    <xf numFmtId="0" fontId="9" fillId="0" borderId="0" xfId="0" applyFont="1"/>
    <xf numFmtId="0" fontId="8" fillId="0" borderId="0" xfId="0" applyFont="1"/>
    <xf numFmtId="0" fontId="8" fillId="0" borderId="0" xfId="0" applyFont="1" applyAlignment="1">
      <alignment horizontal="center"/>
    </xf>
    <xf numFmtId="0" fontId="8" fillId="0" borderId="0" xfId="0" applyFont="1" applyAlignment="1">
      <alignment horizontal="center" vertical="center"/>
    </xf>
    <xf numFmtId="0" fontId="10" fillId="0" borderId="0" xfId="0" applyFont="1"/>
    <xf numFmtId="0" fontId="10" fillId="0" borderId="0" xfId="0" applyFont="1" applyAlignment="1">
      <alignment horizontal="center"/>
    </xf>
    <xf numFmtId="0" fontId="11" fillId="0" borderId="0" xfId="0" applyFont="1"/>
    <xf numFmtId="0" fontId="12"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5" fillId="12" borderId="15" xfId="0" applyNumberFormat="1" applyFont="1" applyFill="1" applyBorder="1" applyAlignment="1">
      <alignment horizontal="center" vertical="center"/>
    </xf>
    <xf numFmtId="167" fontId="15" fillId="12" borderId="13" xfId="0" applyNumberFormat="1" applyFont="1" applyFill="1" applyBorder="1" applyAlignment="1">
      <alignment horizontal="center" vertical="center"/>
    </xf>
    <xf numFmtId="167" fontId="15" fillId="12" borderId="14" xfId="0" applyNumberFormat="1" applyFont="1" applyFill="1" applyBorder="1" applyAlignment="1">
      <alignment horizontal="center" vertical="center"/>
    </xf>
    <xf numFmtId="0" fontId="16" fillId="2" borderId="12" xfId="0" applyFont="1" applyFill="1" applyBorder="1" applyAlignment="1">
      <alignment horizontal="center" vertical="center" shrinkToFit="1"/>
    </xf>
    <xf numFmtId="0" fontId="16" fillId="2" borderId="9" xfId="0" applyFont="1" applyFill="1" applyBorder="1" applyAlignment="1">
      <alignment horizontal="center" vertical="center" shrinkToFit="1"/>
    </xf>
    <xf numFmtId="0" fontId="16" fillId="2" borderId="10" xfId="0" applyFont="1" applyFill="1" applyBorder="1" applyAlignment="1">
      <alignment horizontal="center" vertical="center" shrinkToFit="1"/>
    </xf>
    <xf numFmtId="0" fontId="13" fillId="0" borderId="0" xfId="0" applyFont="1"/>
    <xf numFmtId="0" fontId="13" fillId="0" borderId="0" xfId="0" applyFont="1" applyAlignment="1">
      <alignment wrapText="1"/>
    </xf>
    <xf numFmtId="0" fontId="4" fillId="0" borderId="3" xfId="0" applyFont="1" applyBorder="1" applyAlignment="1">
      <alignment vertical="center"/>
    </xf>
    <xf numFmtId="0" fontId="17" fillId="6" borderId="0" xfId="0" applyFont="1" applyFill="1" applyAlignment="1">
      <alignment horizontal="left" vertical="center" indent="1"/>
    </xf>
    <xf numFmtId="9" fontId="1" fillId="6" borderId="0" xfId="2" applyFont="1" applyFill="1" applyBorder="1" applyAlignment="1">
      <alignment horizontal="center" vertical="center"/>
    </xf>
    <xf numFmtId="164" fontId="13"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0" xfId="0" applyFont="1" applyAlignment="1">
      <alignment vertical="center"/>
    </xf>
    <xf numFmtId="0" fontId="4" fillId="0" borderId="4" xfId="0" applyFont="1" applyBorder="1" applyAlignment="1">
      <alignment vertical="center"/>
    </xf>
    <xf numFmtId="0" fontId="13" fillId="3" borderId="6" xfId="12" applyFont="1" applyFill="1" applyBorder="1">
      <alignment horizontal="left" vertical="center" indent="2"/>
    </xf>
    <xf numFmtId="0" fontId="13" fillId="3" borderId="6" xfId="11" applyFont="1" applyFill="1" applyBorder="1" applyAlignment="1">
      <alignment vertical="center"/>
    </xf>
    <xf numFmtId="9" fontId="1" fillId="3" borderId="6" xfId="2" applyFont="1" applyFill="1" applyBorder="1" applyAlignment="1">
      <alignment horizontal="center" vertical="center"/>
    </xf>
    <xf numFmtId="164" fontId="13" fillId="3" borderId="6" xfId="10" applyFont="1" applyFill="1" applyBorder="1">
      <alignment horizontal="center" vertical="center"/>
    </xf>
    <xf numFmtId="0" fontId="4" fillId="0" borderId="4" xfId="0" applyFont="1" applyBorder="1" applyAlignment="1">
      <alignment horizontal="right" vertical="center"/>
    </xf>
    <xf numFmtId="0" fontId="17" fillId="7" borderId="0" xfId="0" applyFont="1" applyFill="1" applyAlignment="1">
      <alignment horizontal="left" vertical="center" indent="1"/>
    </xf>
    <xf numFmtId="0" fontId="13" fillId="7" borderId="0" xfId="11" applyFont="1" applyFill="1" applyBorder="1" applyAlignment="1">
      <alignment vertical="center"/>
    </xf>
    <xf numFmtId="9" fontId="1" fillId="7" borderId="0" xfId="2" applyFont="1" applyFill="1" applyBorder="1" applyAlignment="1">
      <alignment horizontal="center" vertical="center"/>
    </xf>
    <xf numFmtId="164" fontId="13"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3" fillId="4" borderId="5" xfId="12" applyFont="1" applyFill="1" applyBorder="1">
      <alignment horizontal="left" vertical="center" indent="2"/>
    </xf>
    <xf numFmtId="0" fontId="13" fillId="4" borderId="5" xfId="11" applyFont="1" applyFill="1" applyBorder="1" applyAlignment="1">
      <alignment vertical="center"/>
    </xf>
    <xf numFmtId="9" fontId="1" fillId="4" borderId="5" xfId="2" applyFont="1" applyFill="1" applyBorder="1" applyAlignment="1">
      <alignment horizontal="center" vertical="center"/>
    </xf>
    <xf numFmtId="164" fontId="13" fillId="4" borderId="5" xfId="10" applyFont="1" applyFill="1" applyBorder="1">
      <alignment horizontal="center" vertical="center"/>
    </xf>
    <xf numFmtId="0" fontId="17" fillId="8" borderId="0" xfId="0" applyFont="1" applyFill="1" applyAlignment="1">
      <alignment horizontal="left" vertical="center" indent="1"/>
    </xf>
    <xf numFmtId="0" fontId="13" fillId="8" borderId="0" xfId="11" applyFont="1" applyFill="1" applyBorder="1" applyAlignment="1">
      <alignment vertical="center"/>
    </xf>
    <xf numFmtId="9" fontId="1" fillId="8" borderId="0" xfId="2" applyFont="1" applyFill="1" applyBorder="1" applyAlignment="1">
      <alignment horizontal="center" vertical="center"/>
    </xf>
    <xf numFmtId="164" fontId="13"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13" fillId="5" borderId="7" xfId="12" applyFont="1" applyFill="1" applyBorder="1">
      <alignment horizontal="left" vertical="center" indent="2"/>
    </xf>
    <xf numFmtId="0" fontId="13" fillId="5" borderId="7" xfId="11" applyFont="1" applyFill="1" applyBorder="1" applyAlignment="1">
      <alignment vertical="center"/>
    </xf>
    <xf numFmtId="9" fontId="1" fillId="5" borderId="7" xfId="2" applyFont="1" applyFill="1" applyBorder="1" applyAlignment="1">
      <alignment horizontal="center" vertical="center"/>
    </xf>
    <xf numFmtId="164" fontId="13" fillId="5" borderId="7" xfId="10" applyFont="1" applyFill="1" applyBorder="1">
      <alignment horizontal="center" vertical="center"/>
    </xf>
    <xf numFmtId="0" fontId="17" fillId="9" borderId="0" xfId="0" applyFont="1" applyFill="1" applyAlignment="1">
      <alignment horizontal="left" vertical="center" indent="1"/>
    </xf>
    <xf numFmtId="0" fontId="13" fillId="9" borderId="0" xfId="11" applyFont="1" applyFill="1" applyBorder="1" applyAlignment="1">
      <alignment vertical="center"/>
    </xf>
    <xf numFmtId="9" fontId="1" fillId="9" borderId="0" xfId="2" applyFont="1" applyFill="1" applyBorder="1" applyAlignment="1">
      <alignment horizontal="center" vertical="center"/>
    </xf>
    <xf numFmtId="164" fontId="13"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13" fillId="10" borderId="8" xfId="12" applyFont="1" applyFill="1" applyBorder="1">
      <alignment horizontal="left" vertical="center" indent="2"/>
    </xf>
    <xf numFmtId="0" fontId="13" fillId="10" borderId="8" xfId="11" applyFont="1" applyFill="1" applyBorder="1" applyAlignment="1">
      <alignment vertical="center"/>
    </xf>
    <xf numFmtId="9" fontId="1" fillId="10" borderId="8" xfId="2" applyFont="1" applyFill="1" applyBorder="1" applyAlignment="1">
      <alignment horizontal="center" vertical="center"/>
    </xf>
    <xf numFmtId="164" fontId="13" fillId="10" borderId="8" xfId="10" applyFont="1" applyFill="1" applyBorder="1">
      <alignment horizontal="center" vertical="center"/>
    </xf>
    <xf numFmtId="0" fontId="18" fillId="0" borderId="0" xfId="6" applyFont="1" applyAlignment="1">
      <alignment horizontal="left" vertical="center" indent="1"/>
    </xf>
    <xf numFmtId="0" fontId="18" fillId="0" borderId="0" xfId="7" applyFont="1" applyAlignment="1">
      <alignment horizontal="left" vertical="center" indent="1"/>
    </xf>
    <xf numFmtId="0" fontId="13" fillId="6" borderId="0" xfId="11" applyFont="1" applyFill="1" applyBorder="1" applyAlignment="1">
      <alignment horizontal="left" vertical="center" wrapText="1"/>
    </xf>
    <xf numFmtId="0" fontId="13" fillId="6" borderId="0" xfId="11" applyFont="1" applyFill="1" applyBorder="1" applyAlignment="1">
      <alignment horizontal="left" vertical="center"/>
    </xf>
    <xf numFmtId="0" fontId="17" fillId="13" borderId="0" xfId="0" applyFont="1" applyFill="1" applyAlignment="1">
      <alignment horizontal="left" vertical="center" indent="1"/>
    </xf>
    <xf numFmtId="0" fontId="13" fillId="13" borderId="0" xfId="11" applyFont="1" applyFill="1" applyBorder="1" applyAlignment="1">
      <alignment vertical="center"/>
    </xf>
    <xf numFmtId="9" fontId="1" fillId="13" borderId="0" xfId="2" applyFont="1" applyFill="1" applyBorder="1" applyAlignment="1">
      <alignment horizontal="center" vertical="center"/>
    </xf>
    <xf numFmtId="164" fontId="13"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3" fillId="3" borderId="0" xfId="11" applyFont="1" applyFill="1" applyBorder="1" applyAlignment="1">
      <alignment horizontal="left" vertical="center" wrapText="1"/>
    </xf>
    <xf numFmtId="0" fontId="17" fillId="14" borderId="0" xfId="0" applyFont="1" applyFill="1" applyAlignment="1">
      <alignment horizontal="left" vertical="center" indent="1"/>
    </xf>
    <xf numFmtId="0" fontId="13" fillId="14" borderId="0" xfId="11" applyFont="1" applyFill="1" applyBorder="1" applyAlignment="1">
      <alignment vertical="center"/>
    </xf>
    <xf numFmtId="9" fontId="1" fillId="14" borderId="0" xfId="2" applyFont="1" applyFill="1" applyBorder="1" applyAlignment="1">
      <alignment horizontal="center" vertical="center"/>
    </xf>
    <xf numFmtId="164" fontId="13" fillId="14" borderId="0" xfId="0" applyNumberFormat="1" applyFont="1" applyFill="1" applyAlignment="1">
      <alignment horizontal="center" vertical="center"/>
    </xf>
    <xf numFmtId="164" fontId="1" fillId="14" borderId="0" xfId="0" applyNumberFormat="1" applyFont="1" applyFill="1" applyAlignment="1">
      <alignment horizontal="center" vertical="center"/>
    </xf>
    <xf numFmtId="0" fontId="13" fillId="15" borderId="8" xfId="12" applyFont="1" applyFill="1" applyBorder="1">
      <alignment horizontal="left" vertical="center" indent="2"/>
    </xf>
    <xf numFmtId="0" fontId="13" fillId="15" borderId="8" xfId="11" applyFont="1" applyFill="1" applyBorder="1" applyAlignment="1">
      <alignment vertical="center"/>
    </xf>
    <xf numFmtId="9" fontId="1" fillId="15" borderId="8" xfId="2" applyFont="1" applyFill="1" applyBorder="1" applyAlignment="1">
      <alignment horizontal="center" vertical="center"/>
    </xf>
    <xf numFmtId="164" fontId="13" fillId="15" borderId="8" xfId="10" applyFont="1" applyFill="1" applyBorder="1">
      <alignment horizontal="center" vertical="center"/>
    </xf>
    <xf numFmtId="0" fontId="17" fillId="16" borderId="0" xfId="0" applyFont="1" applyFill="1" applyAlignment="1">
      <alignment horizontal="left" vertical="center" indent="1"/>
    </xf>
    <xf numFmtId="0" fontId="13" fillId="16" borderId="0" xfId="11" applyFont="1" applyFill="1" applyBorder="1" applyAlignment="1">
      <alignment vertical="center"/>
    </xf>
    <xf numFmtId="9" fontId="1" fillId="16" borderId="0" xfId="2" applyFont="1" applyFill="1" applyBorder="1" applyAlignment="1">
      <alignment horizontal="center" vertical="center"/>
    </xf>
    <xf numFmtId="164" fontId="13" fillId="16" borderId="0" xfId="0" applyNumberFormat="1" applyFont="1" applyFill="1" applyAlignment="1">
      <alignment horizontal="center" vertical="center"/>
    </xf>
    <xf numFmtId="164" fontId="1" fillId="16" borderId="0" xfId="0" applyNumberFormat="1" applyFont="1" applyFill="1" applyAlignment="1">
      <alignment horizontal="center" vertical="center"/>
    </xf>
    <xf numFmtId="0" fontId="13" fillId="17" borderId="8" xfId="12" applyFont="1" applyFill="1" applyBorder="1">
      <alignment horizontal="left" vertical="center" indent="2"/>
    </xf>
    <xf numFmtId="0" fontId="13" fillId="17" borderId="8" xfId="11" applyFont="1" applyFill="1" applyBorder="1" applyAlignment="1">
      <alignment vertical="center"/>
    </xf>
    <xf numFmtId="9" fontId="1" fillId="17" borderId="8" xfId="2" applyFont="1" applyFill="1" applyBorder="1" applyAlignment="1">
      <alignment horizontal="center" vertical="center"/>
    </xf>
    <xf numFmtId="164" fontId="13" fillId="17" borderId="8" xfId="10" applyFont="1" applyFill="1" applyBorder="1">
      <alignment horizontal="center" vertical="center"/>
    </xf>
    <xf numFmtId="0" fontId="17" fillId="18" borderId="0" xfId="0" applyFont="1" applyFill="1" applyAlignment="1">
      <alignment horizontal="left" vertical="center" indent="1"/>
    </xf>
    <xf numFmtId="0" fontId="13" fillId="18" borderId="0" xfId="11" applyFont="1" applyFill="1" applyBorder="1" applyAlignment="1">
      <alignment vertical="center"/>
    </xf>
    <xf numFmtId="9" fontId="1" fillId="18" borderId="0" xfId="2" applyFont="1" applyFill="1" applyBorder="1" applyAlignment="1">
      <alignment horizontal="center" vertical="center"/>
    </xf>
    <xf numFmtId="164" fontId="13" fillId="18" borderId="0" xfId="0" applyNumberFormat="1" applyFont="1" applyFill="1" applyAlignment="1">
      <alignment horizontal="center" vertical="center"/>
    </xf>
    <xf numFmtId="164" fontId="1" fillId="18" borderId="0" xfId="0" applyNumberFormat="1" applyFont="1" applyFill="1" applyAlignment="1">
      <alignment horizontal="center" vertical="center"/>
    </xf>
    <xf numFmtId="0" fontId="13" fillId="4" borderId="8" xfId="12" applyFont="1" applyFill="1" applyBorder="1">
      <alignment horizontal="left" vertical="center" indent="2"/>
    </xf>
    <xf numFmtId="0" fontId="13" fillId="4" borderId="8" xfId="11" applyFont="1" applyFill="1" applyBorder="1" applyAlignment="1">
      <alignment vertical="center"/>
    </xf>
    <xf numFmtId="9" fontId="1" fillId="4" borderId="8" xfId="2" applyFont="1" applyFill="1" applyBorder="1" applyAlignment="1">
      <alignment horizontal="center" vertical="center"/>
    </xf>
    <xf numFmtId="164" fontId="13" fillId="4" borderId="8" xfId="10" applyFont="1" applyFill="1" applyBorder="1">
      <alignment horizontal="center" vertical="center"/>
    </xf>
    <xf numFmtId="0" fontId="13" fillId="17" borderId="8" xfId="12" applyFont="1" applyFill="1" applyBorder="1" applyAlignment="1">
      <alignment vertical="center" wrapText="1"/>
    </xf>
    <xf numFmtId="0" fontId="20" fillId="0" borderId="0" xfId="5" applyFont="1" applyAlignment="1">
      <alignment vertical="top" wrapText="1"/>
    </xf>
    <xf numFmtId="0" fontId="21" fillId="19" borderId="17" xfId="0" applyFont="1" applyFill="1" applyBorder="1" applyAlignment="1">
      <alignment horizontal="center" vertical="center" wrapText="1"/>
    </xf>
    <xf numFmtId="0" fontId="22" fillId="0" borderId="17" xfId="0" applyFont="1" applyBorder="1" applyAlignment="1">
      <alignment vertical="center" wrapText="1"/>
    </xf>
    <xf numFmtId="0" fontId="23" fillId="0" borderId="0" xfId="0" applyFont="1"/>
    <xf numFmtId="0" fontId="14" fillId="11" borderId="11" xfId="0" applyFont="1" applyFill="1" applyBorder="1" applyAlignment="1">
      <alignment horizontal="center" vertical="center"/>
    </xf>
    <xf numFmtId="0" fontId="14" fillId="11" borderId="16" xfId="0" applyFont="1" applyFill="1" applyBorder="1" applyAlignment="1">
      <alignment horizontal="center" vertical="center"/>
    </xf>
    <xf numFmtId="0" fontId="14" fillId="11" borderId="11" xfId="0" applyFont="1" applyFill="1" applyBorder="1" applyAlignment="1">
      <alignment vertical="center"/>
    </xf>
    <xf numFmtId="0" fontId="14" fillId="11" borderId="16" xfId="0" applyFont="1" applyFill="1" applyBorder="1" applyAlignment="1">
      <alignment vertical="center"/>
    </xf>
    <xf numFmtId="0" fontId="14" fillId="11" borderId="11" xfId="0" applyFont="1" applyFill="1" applyBorder="1" applyAlignment="1">
      <alignment horizontal="left" vertical="center" indent="1"/>
    </xf>
    <xf numFmtId="0" fontId="14" fillId="11" borderId="16" xfId="0" applyFont="1" applyFill="1" applyBorder="1" applyAlignment="1">
      <alignment horizontal="left" vertical="center" indent="1"/>
    </xf>
    <xf numFmtId="0" fontId="7" fillId="0" borderId="0" xfId="3" applyAlignment="1">
      <alignment wrapText="1"/>
    </xf>
    <xf numFmtId="0" fontId="19" fillId="0" borderId="0" xfId="0" applyFont="1" applyAlignment="1">
      <alignment horizontal="left"/>
    </xf>
    <xf numFmtId="165" fontId="19" fillId="0" borderId="0" xfId="9" applyFont="1" applyBorder="1" applyAlignment="1">
      <alignment horizontal="left"/>
    </xf>
    <xf numFmtId="0" fontId="18" fillId="0" borderId="0" xfId="8" applyFont="1" applyAlignment="1">
      <alignment horizontal="left"/>
    </xf>
    <xf numFmtId="166" fontId="13" fillId="2" borderId="14" xfId="0" applyNumberFormat="1" applyFont="1" applyFill="1" applyBorder="1" applyAlignment="1">
      <alignment horizontal="center" vertical="center" wrapText="1"/>
    </xf>
    <xf numFmtId="166" fontId="13" fillId="2" borderId="15" xfId="0" applyNumberFormat="1" applyFont="1" applyFill="1" applyBorder="1" applyAlignment="1">
      <alignment horizontal="center" vertical="center" wrapText="1"/>
    </xf>
    <xf numFmtId="166" fontId="13" fillId="2" borderId="13"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showRuler="0" zoomScale="28" zoomScaleNormal="39" zoomScalePageLayoutView="70" workbookViewId="0">
      <selection activeCell="AT11" sqref="AT11"/>
    </sheetView>
  </sheetViews>
  <sheetFormatPr defaultColWidth="8.625" defaultRowHeight="30" customHeight="1"/>
  <cols>
    <col min="1" max="1" width="2.625" style="4" customWidth="1"/>
    <col min="2" max="2" width="73.125" customWidth="1"/>
    <col min="3" max="3" width="16.625" customWidth="1"/>
    <col min="4" max="4" width="10.625" customWidth="1"/>
    <col min="5" max="5" width="10.625" style="2" customWidth="1"/>
    <col min="6" max="6" width="10.625" customWidth="1"/>
    <col min="7" max="7" width="2.625" customWidth="1"/>
    <col min="8" max="8" width="6" hidden="1" customWidth="1"/>
    <col min="9" max="65" width="2.625" customWidth="1"/>
  </cols>
  <sheetData>
    <row r="1" spans="1:64" ht="60.95">
      <c r="A1" s="5"/>
      <c r="B1" s="105" t="s">
        <v>0</v>
      </c>
      <c r="C1" s="7"/>
      <c r="D1" s="8"/>
      <c r="E1" s="9"/>
      <c r="F1" s="10"/>
      <c r="H1" s="1"/>
      <c r="I1" s="118" t="s">
        <v>1</v>
      </c>
      <c r="J1" s="118"/>
      <c r="K1" s="118"/>
      <c r="L1" s="118"/>
      <c r="M1" s="118"/>
      <c r="N1" s="118"/>
      <c r="O1" s="118"/>
      <c r="P1" s="13"/>
      <c r="Q1" s="117">
        <f>DATE(2025,9,15)</f>
        <v>45915</v>
      </c>
      <c r="R1" s="117"/>
      <c r="S1" s="117"/>
      <c r="T1" s="117"/>
      <c r="U1" s="117"/>
      <c r="V1" s="117"/>
      <c r="W1" s="117"/>
      <c r="X1" s="117"/>
      <c r="Y1" s="117"/>
      <c r="Z1" s="117"/>
      <c r="AJ1" t="s">
        <v>2</v>
      </c>
    </row>
    <row r="2" spans="1:64" ht="30" customHeight="1">
      <c r="B2" s="67" t="s">
        <v>3</v>
      </c>
      <c r="C2" s="68" t="s">
        <v>4</v>
      </c>
      <c r="D2" s="11"/>
      <c r="E2" s="12"/>
      <c r="F2" s="11"/>
      <c r="I2" s="118" t="s">
        <v>5</v>
      </c>
      <c r="J2" s="118"/>
      <c r="K2" s="118"/>
      <c r="L2" s="118"/>
      <c r="M2" s="118"/>
      <c r="N2" s="118"/>
      <c r="O2" s="118"/>
      <c r="P2" s="13"/>
      <c r="Q2" s="116">
        <v>4</v>
      </c>
      <c r="R2" s="116"/>
      <c r="S2" s="116"/>
      <c r="T2" s="116"/>
      <c r="U2" s="116"/>
      <c r="V2" s="116"/>
      <c r="W2" s="116"/>
      <c r="X2" s="116"/>
      <c r="Y2" s="116"/>
      <c r="Z2" s="116"/>
    </row>
    <row r="3" spans="1:64" s="15" customFormat="1" ht="30" customHeight="1">
      <c r="A3" s="4"/>
      <c r="B3" s="14"/>
      <c r="D3" s="16"/>
      <c r="E3" s="17"/>
    </row>
    <row r="4" spans="1:64" s="15" customFormat="1" ht="30" customHeight="1">
      <c r="A4" s="5"/>
      <c r="B4" s="18"/>
      <c r="E4" s="19"/>
      <c r="I4" s="120">
        <f>I5</f>
        <v>45936</v>
      </c>
      <c r="J4" s="120"/>
      <c r="K4" s="120"/>
      <c r="L4" s="120"/>
      <c r="M4" s="120"/>
      <c r="N4" s="120"/>
      <c r="O4" s="121"/>
      <c r="P4" s="119">
        <f>P5</f>
        <v>45943</v>
      </c>
      <c r="Q4" s="120"/>
      <c r="R4" s="120"/>
      <c r="S4" s="120"/>
      <c r="T4" s="120"/>
      <c r="U4" s="120"/>
      <c r="V4" s="121"/>
      <c r="W4" s="119">
        <f>W5</f>
        <v>45950</v>
      </c>
      <c r="X4" s="120"/>
      <c r="Y4" s="120"/>
      <c r="Z4" s="120"/>
      <c r="AA4" s="120"/>
      <c r="AB4" s="120"/>
      <c r="AC4" s="121"/>
      <c r="AD4" s="119">
        <f>AD5</f>
        <v>45957</v>
      </c>
      <c r="AE4" s="120"/>
      <c r="AF4" s="120"/>
      <c r="AG4" s="120"/>
      <c r="AH4" s="120"/>
      <c r="AI4" s="120"/>
      <c r="AJ4" s="121"/>
      <c r="AK4" s="119">
        <f>AK5</f>
        <v>45964</v>
      </c>
      <c r="AL4" s="120"/>
      <c r="AM4" s="120"/>
      <c r="AN4" s="120"/>
      <c r="AO4" s="120"/>
      <c r="AP4" s="120"/>
      <c r="AQ4" s="121"/>
      <c r="AR4" s="119">
        <f>AR5</f>
        <v>45971</v>
      </c>
      <c r="AS4" s="120"/>
      <c r="AT4" s="120"/>
      <c r="AU4" s="120"/>
      <c r="AV4" s="120"/>
      <c r="AW4" s="120"/>
      <c r="AX4" s="121"/>
      <c r="AY4" s="119">
        <f>AY5</f>
        <v>45978</v>
      </c>
      <c r="AZ4" s="120"/>
      <c r="BA4" s="120"/>
      <c r="BB4" s="120"/>
      <c r="BC4" s="120"/>
      <c r="BD4" s="120"/>
      <c r="BE4" s="121"/>
      <c r="BF4" s="119">
        <f>BF5</f>
        <v>45985</v>
      </c>
      <c r="BG4" s="120"/>
      <c r="BH4" s="120"/>
      <c r="BI4" s="120"/>
      <c r="BJ4" s="120"/>
      <c r="BK4" s="120"/>
      <c r="BL4" s="120"/>
    </row>
    <row r="5" spans="1:64" s="15" customFormat="1" ht="15" customHeight="1">
      <c r="A5" s="115"/>
      <c r="B5" s="113" t="s">
        <v>6</v>
      </c>
      <c r="C5" s="111" t="s">
        <v>7</v>
      </c>
      <c r="D5" s="109" t="s">
        <v>8</v>
      </c>
      <c r="E5" s="109" t="s">
        <v>9</v>
      </c>
      <c r="F5" s="109" t="s">
        <v>10</v>
      </c>
      <c r="I5" s="20">
        <f>Project_Start-WEEKDAY(Project_Start,1)+2+7*(Display_Week-1)</f>
        <v>45936</v>
      </c>
      <c r="J5" s="20">
        <f>I5+1</f>
        <v>45937</v>
      </c>
      <c r="K5" s="20">
        <f t="shared" ref="K5:AX5" si="0">J5+1</f>
        <v>45938</v>
      </c>
      <c r="L5" s="20">
        <f t="shared" si="0"/>
        <v>45939</v>
      </c>
      <c r="M5" s="20">
        <f t="shared" si="0"/>
        <v>45940</v>
      </c>
      <c r="N5" s="20">
        <f t="shared" si="0"/>
        <v>45941</v>
      </c>
      <c r="O5" s="21">
        <f t="shared" si="0"/>
        <v>45942</v>
      </c>
      <c r="P5" s="22">
        <f>O5+1</f>
        <v>45943</v>
      </c>
      <c r="Q5" s="20">
        <f>P5+1</f>
        <v>45944</v>
      </c>
      <c r="R5" s="20">
        <f t="shared" si="0"/>
        <v>45945</v>
      </c>
      <c r="S5" s="20">
        <f t="shared" si="0"/>
        <v>45946</v>
      </c>
      <c r="T5" s="20">
        <f t="shared" si="0"/>
        <v>45947</v>
      </c>
      <c r="U5" s="20">
        <f t="shared" si="0"/>
        <v>45948</v>
      </c>
      <c r="V5" s="21">
        <f t="shared" si="0"/>
        <v>45949</v>
      </c>
      <c r="W5" s="22">
        <f>V5+1</f>
        <v>45950</v>
      </c>
      <c r="X5" s="20">
        <f>W5+1</f>
        <v>45951</v>
      </c>
      <c r="Y5" s="20">
        <f t="shared" si="0"/>
        <v>45952</v>
      </c>
      <c r="Z5" s="20">
        <f t="shared" si="0"/>
        <v>45953</v>
      </c>
      <c r="AA5" s="20">
        <f t="shared" si="0"/>
        <v>45954</v>
      </c>
      <c r="AB5" s="20">
        <f t="shared" si="0"/>
        <v>45955</v>
      </c>
      <c r="AC5" s="21">
        <f t="shared" si="0"/>
        <v>45956</v>
      </c>
      <c r="AD5" s="22">
        <f>AC5+1</f>
        <v>45957</v>
      </c>
      <c r="AE5" s="20">
        <f>AD5+1</f>
        <v>45958</v>
      </c>
      <c r="AF5" s="20">
        <f t="shared" si="0"/>
        <v>45959</v>
      </c>
      <c r="AG5" s="20">
        <f t="shared" si="0"/>
        <v>45960</v>
      </c>
      <c r="AH5" s="20">
        <f t="shared" si="0"/>
        <v>45961</v>
      </c>
      <c r="AI5" s="20">
        <f t="shared" si="0"/>
        <v>45962</v>
      </c>
      <c r="AJ5" s="21">
        <f t="shared" si="0"/>
        <v>45963</v>
      </c>
      <c r="AK5" s="22">
        <f>AJ5+1</f>
        <v>45964</v>
      </c>
      <c r="AL5" s="20">
        <f>AK5+1</f>
        <v>45965</v>
      </c>
      <c r="AM5" s="20">
        <f t="shared" si="0"/>
        <v>45966</v>
      </c>
      <c r="AN5" s="20">
        <f t="shared" si="0"/>
        <v>45967</v>
      </c>
      <c r="AO5" s="20">
        <f t="shared" si="0"/>
        <v>45968</v>
      </c>
      <c r="AP5" s="20">
        <f t="shared" si="0"/>
        <v>45969</v>
      </c>
      <c r="AQ5" s="21">
        <f t="shared" si="0"/>
        <v>45970</v>
      </c>
      <c r="AR5" s="22">
        <f>AQ5+1</f>
        <v>45971</v>
      </c>
      <c r="AS5" s="20">
        <f>AR5+1</f>
        <v>45972</v>
      </c>
      <c r="AT5" s="20">
        <f t="shared" si="0"/>
        <v>45973</v>
      </c>
      <c r="AU5" s="20">
        <f t="shared" si="0"/>
        <v>45974</v>
      </c>
      <c r="AV5" s="20">
        <f t="shared" si="0"/>
        <v>45975</v>
      </c>
      <c r="AW5" s="20">
        <f t="shared" si="0"/>
        <v>45976</v>
      </c>
      <c r="AX5" s="21">
        <f t="shared" si="0"/>
        <v>45977</v>
      </c>
      <c r="AY5" s="22">
        <f>AX5+1</f>
        <v>45978</v>
      </c>
      <c r="AZ5" s="20">
        <f>AY5+1</f>
        <v>45979</v>
      </c>
      <c r="BA5" s="20">
        <f t="shared" ref="BA5:BE5" si="1">AZ5+1</f>
        <v>45980</v>
      </c>
      <c r="BB5" s="20">
        <f t="shared" si="1"/>
        <v>45981</v>
      </c>
      <c r="BC5" s="20">
        <f t="shared" si="1"/>
        <v>45982</v>
      </c>
      <c r="BD5" s="20">
        <f t="shared" si="1"/>
        <v>45983</v>
      </c>
      <c r="BE5" s="21">
        <f t="shared" si="1"/>
        <v>45984</v>
      </c>
      <c r="BF5" s="22">
        <f>BE5+1</f>
        <v>45985</v>
      </c>
      <c r="BG5" s="20">
        <f>BF5+1</f>
        <v>45986</v>
      </c>
      <c r="BH5" s="20">
        <f t="shared" ref="BH5:BL5" si="2">BG5+1</f>
        <v>45987</v>
      </c>
      <c r="BI5" s="20">
        <f t="shared" si="2"/>
        <v>45988</v>
      </c>
      <c r="BJ5" s="20">
        <f t="shared" si="2"/>
        <v>45989</v>
      </c>
      <c r="BK5" s="20">
        <f t="shared" si="2"/>
        <v>45990</v>
      </c>
      <c r="BL5" s="20">
        <f t="shared" si="2"/>
        <v>45991</v>
      </c>
    </row>
    <row r="6" spans="1:64" s="15" customFormat="1" ht="15" customHeight="1" thickBot="1">
      <c r="A6" s="115"/>
      <c r="B6" s="114"/>
      <c r="C6" s="112"/>
      <c r="D6" s="110"/>
      <c r="E6" s="110"/>
      <c r="F6" s="110"/>
      <c r="I6" s="23" t="str">
        <f t="shared" ref="I6:AN6" si="3">LEFT(TEXT(I5,"ddd"),1)</f>
        <v>M</v>
      </c>
      <c r="J6" s="24" t="str">
        <f t="shared" si="3"/>
        <v>T</v>
      </c>
      <c r="K6" s="24" t="str">
        <f t="shared" si="3"/>
        <v>W</v>
      </c>
      <c r="L6" s="24" t="str">
        <f t="shared" si="3"/>
        <v>T</v>
      </c>
      <c r="M6" s="24" t="str">
        <f t="shared" si="3"/>
        <v>F</v>
      </c>
      <c r="N6" s="24" t="str">
        <f t="shared" si="3"/>
        <v>S</v>
      </c>
      <c r="O6" s="24" t="str">
        <f t="shared" si="3"/>
        <v>S</v>
      </c>
      <c r="P6" s="24" t="str">
        <f t="shared" si="3"/>
        <v>M</v>
      </c>
      <c r="Q6" s="24" t="str">
        <f t="shared" si="3"/>
        <v>T</v>
      </c>
      <c r="R6" s="24" t="str">
        <f t="shared" si="3"/>
        <v>W</v>
      </c>
      <c r="S6" s="24" t="str">
        <f t="shared" si="3"/>
        <v>T</v>
      </c>
      <c r="T6" s="24" t="str">
        <f t="shared" si="3"/>
        <v>F</v>
      </c>
      <c r="U6" s="24" t="str">
        <f t="shared" si="3"/>
        <v>S</v>
      </c>
      <c r="V6" s="24" t="str">
        <f t="shared" si="3"/>
        <v>S</v>
      </c>
      <c r="W6" s="24" t="str">
        <f t="shared" si="3"/>
        <v>M</v>
      </c>
      <c r="X6" s="24" t="str">
        <f t="shared" si="3"/>
        <v>T</v>
      </c>
      <c r="Y6" s="24" t="str">
        <f t="shared" si="3"/>
        <v>W</v>
      </c>
      <c r="Z6" s="24" t="str">
        <f t="shared" si="3"/>
        <v>T</v>
      </c>
      <c r="AA6" s="24" t="str">
        <f t="shared" si="3"/>
        <v>F</v>
      </c>
      <c r="AB6" s="24" t="str">
        <f t="shared" si="3"/>
        <v>S</v>
      </c>
      <c r="AC6" s="24" t="str">
        <f t="shared" si="3"/>
        <v>S</v>
      </c>
      <c r="AD6" s="24" t="str">
        <f t="shared" si="3"/>
        <v>M</v>
      </c>
      <c r="AE6" s="24" t="str">
        <f t="shared" si="3"/>
        <v>T</v>
      </c>
      <c r="AF6" s="24" t="str">
        <f t="shared" si="3"/>
        <v>W</v>
      </c>
      <c r="AG6" s="24" t="str">
        <f t="shared" si="3"/>
        <v>T</v>
      </c>
      <c r="AH6" s="24" t="str">
        <f t="shared" si="3"/>
        <v>F</v>
      </c>
      <c r="AI6" s="24" t="str">
        <f t="shared" si="3"/>
        <v>S</v>
      </c>
      <c r="AJ6" s="24" t="str">
        <f t="shared" si="3"/>
        <v>S</v>
      </c>
      <c r="AK6" s="24" t="str">
        <f t="shared" si="3"/>
        <v>M</v>
      </c>
      <c r="AL6" s="24" t="str">
        <f t="shared" si="3"/>
        <v>T</v>
      </c>
      <c r="AM6" s="24" t="str">
        <f t="shared" si="3"/>
        <v>W</v>
      </c>
      <c r="AN6" s="24" t="str">
        <f t="shared" si="3"/>
        <v>T</v>
      </c>
      <c r="AO6" s="24" t="str">
        <f t="shared" ref="AO6:BL6" si="4">LEFT(TEXT(AO5,"ddd"),1)</f>
        <v>F</v>
      </c>
      <c r="AP6" s="24" t="str">
        <f t="shared" si="4"/>
        <v>S</v>
      </c>
      <c r="AQ6" s="24" t="str">
        <f t="shared" si="4"/>
        <v>S</v>
      </c>
      <c r="AR6" s="24" t="str">
        <f t="shared" si="4"/>
        <v>M</v>
      </c>
      <c r="AS6" s="24" t="str">
        <f t="shared" si="4"/>
        <v>T</v>
      </c>
      <c r="AT6" s="24" t="str">
        <f t="shared" si="4"/>
        <v>W</v>
      </c>
      <c r="AU6" s="24" t="str">
        <f t="shared" si="4"/>
        <v>T</v>
      </c>
      <c r="AV6" s="24" t="str">
        <f t="shared" si="4"/>
        <v>F</v>
      </c>
      <c r="AW6" s="24" t="str">
        <f t="shared" si="4"/>
        <v>S</v>
      </c>
      <c r="AX6" s="24" t="str">
        <f t="shared" si="4"/>
        <v>S</v>
      </c>
      <c r="AY6" s="24" t="str">
        <f t="shared" si="4"/>
        <v>M</v>
      </c>
      <c r="AZ6" s="24" t="str">
        <f t="shared" si="4"/>
        <v>T</v>
      </c>
      <c r="BA6" s="24" t="str">
        <f t="shared" si="4"/>
        <v>W</v>
      </c>
      <c r="BB6" s="24" t="str">
        <f t="shared" si="4"/>
        <v>T</v>
      </c>
      <c r="BC6" s="24" t="str">
        <f t="shared" si="4"/>
        <v>F</v>
      </c>
      <c r="BD6" s="24" t="str">
        <f t="shared" si="4"/>
        <v>S</v>
      </c>
      <c r="BE6" s="24" t="str">
        <f t="shared" si="4"/>
        <v>S</v>
      </c>
      <c r="BF6" s="24" t="str">
        <f t="shared" si="4"/>
        <v>M</v>
      </c>
      <c r="BG6" s="24" t="str">
        <f t="shared" si="4"/>
        <v>T</v>
      </c>
      <c r="BH6" s="24" t="str">
        <f t="shared" si="4"/>
        <v>W</v>
      </c>
      <c r="BI6" s="24" t="str">
        <f t="shared" si="4"/>
        <v>T</v>
      </c>
      <c r="BJ6" s="24" t="str">
        <f t="shared" si="4"/>
        <v>F</v>
      </c>
      <c r="BK6" s="24" t="str">
        <f t="shared" si="4"/>
        <v>S</v>
      </c>
      <c r="BL6" s="25" t="str">
        <f t="shared" si="4"/>
        <v>S</v>
      </c>
    </row>
    <row r="7" spans="1:64" s="15" customFormat="1" ht="30" hidden="1" customHeight="1" thickBot="1">
      <c r="A7" s="4" t="s">
        <v>11</v>
      </c>
      <c r="B7" s="26"/>
      <c r="C7" s="27"/>
      <c r="D7" s="26"/>
      <c r="E7" s="26"/>
      <c r="F7" s="26"/>
      <c r="H7" s="15" t="str">
        <f ca="1">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64" s="33" customFormat="1" ht="60.95" customHeight="1" thickBot="1">
      <c r="A8" s="4"/>
      <c r="B8" s="29" t="s">
        <v>12</v>
      </c>
      <c r="C8" s="70" t="s">
        <v>13</v>
      </c>
      <c r="D8" s="30">
        <v>1</v>
      </c>
      <c r="E8" s="31">
        <f>Project_Start</f>
        <v>45915</v>
      </c>
      <c r="F8" s="32">
        <f>E8+7</f>
        <v>45922</v>
      </c>
      <c r="G8" s="6"/>
      <c r="H8" s="3">
        <f t="shared" ref="H8:H41" ca="1" si="5">IF(OR(ISBLANK(task_start),ISBLANK(task_end)),"",task_end-task_start+1)</f>
        <v>8</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64" s="33" customFormat="1" ht="56.45" customHeight="1" thickBot="1">
      <c r="A9" s="4"/>
      <c r="B9" s="29" t="s">
        <v>14</v>
      </c>
      <c r="C9" s="69" t="s">
        <v>15</v>
      </c>
      <c r="D9" s="30">
        <v>1</v>
      </c>
      <c r="E9" s="31">
        <f>F8</f>
        <v>45922</v>
      </c>
      <c r="F9" s="32">
        <f>E9+7</f>
        <v>45929</v>
      </c>
      <c r="G9" s="6"/>
      <c r="H9" s="3">
        <f t="shared" ca="1" si="5"/>
        <v>8</v>
      </c>
      <c r="I9" s="34"/>
      <c r="J9" s="34"/>
      <c r="K9" s="34"/>
      <c r="L9" s="34"/>
      <c r="M9" s="34"/>
      <c r="N9" s="34"/>
      <c r="O9" s="34"/>
      <c r="P9" s="34"/>
      <c r="Q9" s="34"/>
      <c r="R9" s="34"/>
      <c r="S9" s="34"/>
      <c r="T9" s="34"/>
      <c r="U9" s="34"/>
      <c r="V9" s="34"/>
      <c r="W9" s="34"/>
      <c r="X9" s="34"/>
      <c r="Y9" s="39"/>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row>
    <row r="10" spans="1:64" s="33" customFormat="1" ht="30" customHeight="1" thickBot="1">
      <c r="A10" s="4"/>
      <c r="B10" s="29" t="s">
        <v>16</v>
      </c>
      <c r="C10" s="70" t="s">
        <v>17</v>
      </c>
      <c r="D10" s="30"/>
      <c r="E10" s="31">
        <f>F9</f>
        <v>45929</v>
      </c>
      <c r="F10" s="32">
        <f>E10+2</f>
        <v>45931</v>
      </c>
      <c r="G10" s="6"/>
      <c r="H10" s="3">
        <f t="shared" ca="1" si="5"/>
        <v>3</v>
      </c>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row>
    <row r="11" spans="1:64" s="33" customFormat="1" ht="30" customHeight="1" thickBot="1">
      <c r="A11" s="5"/>
      <c r="B11" s="71" t="s">
        <v>18</v>
      </c>
      <c r="C11" s="72"/>
      <c r="D11" s="73"/>
      <c r="E11" s="74"/>
      <c r="F11" s="75"/>
      <c r="G11" s="6"/>
      <c r="H11" s="3" t="str">
        <f t="shared" ca="1" si="5"/>
        <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row>
    <row r="12" spans="1:64" s="33" customFormat="1" ht="50.45" thickBot="1">
      <c r="A12" s="5"/>
      <c r="B12" s="35" t="s">
        <v>19</v>
      </c>
      <c r="C12" s="76" t="s">
        <v>15</v>
      </c>
      <c r="D12" s="37"/>
      <c r="E12" s="38">
        <f>DATE(2025,10,10)</f>
        <v>45940</v>
      </c>
      <c r="F12" s="38">
        <f>E12+7</f>
        <v>45947</v>
      </c>
      <c r="G12" s="6"/>
      <c r="H12" s="3"/>
      <c r="I12" s="34"/>
      <c r="J12" s="34"/>
      <c r="K12" s="34"/>
      <c r="L12" s="34"/>
      <c r="M12" s="34"/>
      <c r="N12" s="34"/>
      <c r="O12" s="34"/>
      <c r="P12" s="34"/>
      <c r="Q12" s="34"/>
      <c r="R12" s="34"/>
      <c r="S12" s="34"/>
      <c r="T12" s="34"/>
      <c r="U12" s="39"/>
      <c r="V12" s="39"/>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row>
    <row r="13" spans="1:64" s="33" customFormat="1" ht="50.45" thickBot="1">
      <c r="A13" s="5"/>
      <c r="B13" s="35" t="s">
        <v>20</v>
      </c>
      <c r="C13" s="76" t="s">
        <v>15</v>
      </c>
      <c r="D13" s="37"/>
      <c r="E13" s="38">
        <f>E12</f>
        <v>45940</v>
      </c>
      <c r="F13" s="38">
        <f>E13+7</f>
        <v>45947</v>
      </c>
      <c r="G13" s="6"/>
      <c r="H13" s="3"/>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row>
    <row r="14" spans="1:64" s="33" customFormat="1" ht="30" customHeight="1" thickBot="1">
      <c r="A14" s="5"/>
      <c r="B14" s="35" t="s">
        <v>21</v>
      </c>
      <c r="C14" s="36" t="s">
        <v>17</v>
      </c>
      <c r="D14" s="37"/>
      <c r="E14" s="38">
        <f>E13</f>
        <v>45940</v>
      </c>
      <c r="F14" s="38">
        <f>E14+7</f>
        <v>45947</v>
      </c>
      <c r="G14" s="6"/>
      <c r="H14" s="3"/>
      <c r="I14" s="34"/>
      <c r="J14" s="34"/>
      <c r="K14" s="34"/>
      <c r="L14" s="34"/>
      <c r="M14" s="34"/>
      <c r="N14" s="34"/>
      <c r="O14" s="34"/>
      <c r="P14" s="34"/>
      <c r="Q14" s="34"/>
      <c r="R14" s="34"/>
      <c r="S14" s="34"/>
      <c r="T14" s="34"/>
      <c r="U14" s="34"/>
      <c r="V14" s="34"/>
      <c r="W14" s="34"/>
      <c r="X14" s="34"/>
      <c r="Y14" s="39"/>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row>
    <row r="15" spans="1:64" s="33" customFormat="1" ht="30" customHeight="1" thickBot="1">
      <c r="A15" s="5"/>
      <c r="B15" s="35" t="s">
        <v>22</v>
      </c>
      <c r="C15" s="36" t="s">
        <v>17</v>
      </c>
      <c r="D15" s="37"/>
      <c r="E15" s="38">
        <f>E14</f>
        <v>45940</v>
      </c>
      <c r="F15" s="38">
        <f>E15+7</f>
        <v>45947</v>
      </c>
      <c r="G15" s="6"/>
      <c r="H15" s="3">
        <f t="shared" ca="1" si="5"/>
        <v>8</v>
      </c>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row>
    <row r="16" spans="1:64" s="33" customFormat="1" ht="30" customHeight="1" thickBot="1">
      <c r="A16" s="4"/>
      <c r="B16" s="40" t="s">
        <v>23</v>
      </c>
      <c r="C16" s="41"/>
      <c r="D16" s="42"/>
      <c r="E16" s="43"/>
      <c r="F16" s="44"/>
      <c r="G16" s="6"/>
      <c r="H16" s="3" t="str">
        <f t="shared" ca="1" si="5"/>
        <v/>
      </c>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row>
    <row r="17" spans="1:64" s="33" customFormat="1" ht="30" customHeight="1" thickBot="1">
      <c r="A17" s="4"/>
      <c r="B17" s="45" t="s">
        <v>24</v>
      </c>
      <c r="C17" s="46" t="s">
        <v>25</v>
      </c>
      <c r="D17" s="47"/>
      <c r="E17" s="48">
        <f>F15</f>
        <v>45947</v>
      </c>
      <c r="F17" s="48">
        <f>E17+13</f>
        <v>45960</v>
      </c>
      <c r="G17" s="6"/>
      <c r="H17" s="3">
        <f t="shared" ca="1" si="5"/>
        <v>14</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row>
    <row r="18" spans="1:64" s="33" customFormat="1" ht="30" customHeight="1" thickBot="1">
      <c r="A18" s="4"/>
      <c r="B18" s="45" t="s">
        <v>26</v>
      </c>
      <c r="C18" s="46" t="s">
        <v>13</v>
      </c>
      <c r="D18" s="47"/>
      <c r="E18" s="48">
        <f>E17</f>
        <v>45947</v>
      </c>
      <c r="F18" s="48">
        <f t="shared" ref="F18:F19" si="6">E18+13</f>
        <v>45960</v>
      </c>
      <c r="G18" s="6"/>
      <c r="H18" s="3">
        <f t="shared" ca="1" si="5"/>
        <v>14</v>
      </c>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row>
    <row r="19" spans="1:64" s="33" customFormat="1" ht="30" customHeight="1" thickBot="1">
      <c r="A19" s="4"/>
      <c r="B19" s="45" t="s">
        <v>27</v>
      </c>
      <c r="C19" s="46" t="s">
        <v>13</v>
      </c>
      <c r="D19" s="47"/>
      <c r="E19" s="48">
        <f>E18</f>
        <v>45947</v>
      </c>
      <c r="F19" s="48">
        <f t="shared" si="6"/>
        <v>45960</v>
      </c>
      <c r="G19" s="6"/>
      <c r="H19" s="3">
        <f t="shared" ca="1" si="5"/>
        <v>14</v>
      </c>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row>
    <row r="20" spans="1:64" s="33" customFormat="1" ht="30" customHeight="1" thickBot="1">
      <c r="A20" s="4"/>
      <c r="B20" s="49" t="s">
        <v>28</v>
      </c>
      <c r="C20" s="50"/>
      <c r="D20" s="51"/>
      <c r="E20" s="52"/>
      <c r="F20" s="53"/>
      <c r="G20" s="6"/>
      <c r="H20" s="3" t="str">
        <f t="shared" ca="1" si="5"/>
        <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row>
    <row r="21" spans="1:64" s="33" customFormat="1" ht="30" customHeight="1" thickBot="1">
      <c r="A21" s="4"/>
      <c r="B21" s="54" t="s">
        <v>29</v>
      </c>
      <c r="C21" s="55" t="s">
        <v>17</v>
      </c>
      <c r="D21" s="56"/>
      <c r="E21" s="57">
        <f>F19</f>
        <v>45960</v>
      </c>
      <c r="F21" s="57">
        <f>E21+8</f>
        <v>45968</v>
      </c>
      <c r="G21" s="6"/>
      <c r="H21" s="3">
        <f t="shared" ca="1" si="5"/>
        <v>9</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row>
    <row r="22" spans="1:64" s="33" customFormat="1" ht="30" customHeight="1" thickBot="1">
      <c r="A22" s="4"/>
      <c r="B22" s="54" t="s">
        <v>30</v>
      </c>
      <c r="C22" s="55" t="s">
        <v>13</v>
      </c>
      <c r="D22" s="56"/>
      <c r="E22" s="57">
        <f>E21</f>
        <v>45960</v>
      </c>
      <c r="F22" s="57">
        <f>E22+8</f>
        <v>45968</v>
      </c>
      <c r="G22" s="6"/>
      <c r="H22" s="3">
        <f t="shared" ca="1" si="5"/>
        <v>9</v>
      </c>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row>
    <row r="23" spans="1:64" s="33" customFormat="1" ht="30" customHeight="1" thickBot="1">
      <c r="A23" s="4"/>
      <c r="B23" s="58" t="s">
        <v>31</v>
      </c>
      <c r="C23" s="59"/>
      <c r="D23" s="60"/>
      <c r="E23" s="61"/>
      <c r="F23" s="62"/>
      <c r="G23" s="6"/>
      <c r="H23" s="3" t="str">
        <f t="shared" ca="1" si="5"/>
        <v/>
      </c>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row>
    <row r="24" spans="1:64" s="33" customFormat="1" ht="30" customHeight="1" thickBot="1">
      <c r="A24" s="4"/>
      <c r="B24" s="63" t="s">
        <v>32</v>
      </c>
      <c r="C24" s="64" t="s">
        <v>33</v>
      </c>
      <c r="D24" s="65"/>
      <c r="E24" s="66">
        <f>F22</f>
        <v>45968</v>
      </c>
      <c r="F24" s="66">
        <f>E24+7</f>
        <v>45975</v>
      </c>
      <c r="G24" s="6"/>
      <c r="H24" s="3">
        <f t="shared" ca="1" si="5"/>
        <v>8</v>
      </c>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row>
    <row r="25" spans="1:64" s="33" customFormat="1" ht="30" customHeight="1" thickBot="1">
      <c r="A25" s="4"/>
      <c r="B25" s="63" t="s">
        <v>34</v>
      </c>
      <c r="C25" s="64" t="s">
        <v>25</v>
      </c>
      <c r="D25" s="65"/>
      <c r="E25" s="66">
        <f>E24</f>
        <v>45968</v>
      </c>
      <c r="F25" s="66">
        <f t="shared" ref="F25:F26" si="7">E25+7</f>
        <v>45975</v>
      </c>
      <c r="G25" s="6"/>
      <c r="H25" s="3">
        <f t="shared" ca="1" si="5"/>
        <v>8</v>
      </c>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row>
    <row r="26" spans="1:64" s="33" customFormat="1" ht="30" customHeight="1" thickBot="1">
      <c r="A26" s="4"/>
      <c r="B26" s="63" t="s">
        <v>35</v>
      </c>
      <c r="C26" s="64" t="s">
        <v>25</v>
      </c>
      <c r="D26" s="65"/>
      <c r="E26" s="66">
        <f>E25</f>
        <v>45968</v>
      </c>
      <c r="F26" s="66">
        <f t="shared" si="7"/>
        <v>45975</v>
      </c>
      <c r="G26" s="6"/>
      <c r="H26" s="3">
        <f t="shared" ca="1" si="5"/>
        <v>8</v>
      </c>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row>
    <row r="27" spans="1:64" s="33" customFormat="1" ht="30" customHeight="1" thickBot="1">
      <c r="A27" s="4"/>
      <c r="B27" s="77" t="s">
        <v>36</v>
      </c>
      <c r="C27" s="78"/>
      <c r="D27" s="79"/>
      <c r="E27" s="80"/>
      <c r="F27" s="81"/>
      <c r="G27" s="6"/>
      <c r="H27" s="3" t="str">
        <f t="shared" ca="1" si="5"/>
        <v/>
      </c>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row>
    <row r="28" spans="1:64" s="33" customFormat="1" ht="30" customHeight="1" thickBot="1">
      <c r="A28" s="4"/>
      <c r="B28" s="82" t="s">
        <v>37</v>
      </c>
      <c r="C28" s="83" t="s">
        <v>33</v>
      </c>
      <c r="D28" s="84"/>
      <c r="E28" s="85">
        <f>F26</f>
        <v>45975</v>
      </c>
      <c r="F28" s="85">
        <f>E28+7</f>
        <v>45982</v>
      </c>
      <c r="G28" s="6"/>
      <c r="H28" s="3">
        <f t="shared" ca="1" si="5"/>
        <v>8</v>
      </c>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row>
    <row r="29" spans="1:64" s="33" customFormat="1" ht="30" customHeight="1" thickBot="1">
      <c r="A29" s="5"/>
      <c r="B29" s="82" t="s">
        <v>38</v>
      </c>
      <c r="C29" s="83" t="s">
        <v>25</v>
      </c>
      <c r="D29" s="84"/>
      <c r="E29" s="85">
        <f>E28</f>
        <v>45975</v>
      </c>
      <c r="F29" s="85">
        <f>E29+7</f>
        <v>45982</v>
      </c>
      <c r="G29" s="6"/>
      <c r="H29" s="3">
        <f t="shared" ca="1" si="5"/>
        <v>8</v>
      </c>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row>
    <row r="30" spans="1:64" s="33" customFormat="1" ht="30" customHeight="1" thickBot="1">
      <c r="A30" s="4"/>
      <c r="B30" s="86" t="s">
        <v>39</v>
      </c>
      <c r="C30" s="87"/>
      <c r="D30" s="88"/>
      <c r="E30" s="89"/>
      <c r="F30" s="90"/>
      <c r="G30" s="6"/>
      <c r="H30" s="3" t="str">
        <f t="shared" ca="1" si="5"/>
        <v/>
      </c>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row>
    <row r="31" spans="1:64" s="33" customFormat="1" ht="30" customHeight="1" thickBot="1">
      <c r="A31" s="4"/>
      <c r="B31" s="91" t="s">
        <v>40</v>
      </c>
      <c r="C31" s="92" t="s">
        <v>17</v>
      </c>
      <c r="D31" s="93"/>
      <c r="E31" s="94">
        <f>F29</f>
        <v>45982</v>
      </c>
      <c r="F31" s="94">
        <f>E31+7</f>
        <v>45989</v>
      </c>
      <c r="G31" s="6"/>
      <c r="H31" s="3">
        <f t="shared" ca="1" si="5"/>
        <v>8</v>
      </c>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row>
    <row r="32" spans="1:64" s="33" customFormat="1" ht="30" customHeight="1" thickBot="1">
      <c r="A32" s="4"/>
      <c r="B32" s="91" t="s">
        <v>41</v>
      </c>
      <c r="C32" s="92" t="s">
        <v>13</v>
      </c>
      <c r="D32" s="93"/>
      <c r="E32" s="94">
        <f>E31</f>
        <v>45982</v>
      </c>
      <c r="F32" s="94">
        <f>E32+7</f>
        <v>45989</v>
      </c>
      <c r="G32" s="6"/>
      <c r="H32" s="3">
        <f t="shared" ca="1" si="5"/>
        <v>8</v>
      </c>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row>
    <row r="33" spans="1:64" s="33" customFormat="1" ht="30" customHeight="1" thickBot="1">
      <c r="A33" s="4"/>
      <c r="B33" s="95" t="s">
        <v>42</v>
      </c>
      <c r="C33" s="96"/>
      <c r="D33" s="97"/>
      <c r="E33" s="98"/>
      <c r="F33" s="99"/>
      <c r="G33" s="6"/>
      <c r="H33" s="3" t="str">
        <f t="shared" ca="1" si="5"/>
        <v/>
      </c>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row>
    <row r="34" spans="1:64" s="33" customFormat="1" ht="30" customHeight="1" thickBot="1">
      <c r="A34" s="4"/>
      <c r="B34" s="100" t="s">
        <v>43</v>
      </c>
      <c r="C34" s="101" t="s">
        <v>17</v>
      </c>
      <c r="D34" s="102"/>
      <c r="E34" s="103">
        <f>F32</f>
        <v>45989</v>
      </c>
      <c r="F34" s="103">
        <f>E34+7</f>
        <v>45996</v>
      </c>
      <c r="G34" s="6"/>
      <c r="H34" s="3">
        <f t="shared" ca="1" si="5"/>
        <v>8</v>
      </c>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row>
    <row r="35" spans="1:64" s="33" customFormat="1" ht="30" customHeight="1" thickBot="1">
      <c r="A35" s="4"/>
      <c r="B35" s="100" t="s">
        <v>44</v>
      </c>
      <c r="C35" s="101" t="s">
        <v>17</v>
      </c>
      <c r="D35" s="102"/>
      <c r="E35" s="103">
        <f>E34</f>
        <v>45989</v>
      </c>
      <c r="F35" s="103">
        <f t="shared" ref="F35:F37" si="8">E35+7</f>
        <v>45996</v>
      </c>
      <c r="G35" s="6"/>
      <c r="H35" s="3">
        <f t="shared" ca="1" si="5"/>
        <v>8</v>
      </c>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row>
    <row r="36" spans="1:64" s="33" customFormat="1" ht="30" customHeight="1" thickBot="1">
      <c r="A36" s="4"/>
      <c r="B36" s="100" t="s">
        <v>45</v>
      </c>
      <c r="C36" s="101" t="s">
        <v>17</v>
      </c>
      <c r="D36" s="102"/>
      <c r="E36" s="103">
        <f>E35</f>
        <v>45989</v>
      </c>
      <c r="F36" s="103">
        <f t="shared" si="8"/>
        <v>45996</v>
      </c>
      <c r="G36" s="6"/>
      <c r="H36" s="3">
        <f t="shared" ca="1" si="5"/>
        <v>8</v>
      </c>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row>
    <row r="37" spans="1:64" s="33" customFormat="1" ht="30" customHeight="1" thickBot="1">
      <c r="A37" s="4"/>
      <c r="B37" s="100" t="s">
        <v>46</v>
      </c>
      <c r="C37" s="101" t="s">
        <v>13</v>
      </c>
      <c r="D37" s="102"/>
      <c r="E37" s="103">
        <f>E36</f>
        <v>45989</v>
      </c>
      <c r="F37" s="103">
        <f t="shared" si="8"/>
        <v>45996</v>
      </c>
      <c r="G37" s="6"/>
      <c r="H37" s="3">
        <f t="shared" ca="1" si="5"/>
        <v>8</v>
      </c>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row>
    <row r="38" spans="1:64" s="33" customFormat="1" ht="30" customHeight="1" thickBot="1">
      <c r="A38" s="4"/>
      <c r="B38" s="58" t="s">
        <v>47</v>
      </c>
      <c r="C38" s="59"/>
      <c r="D38" s="60"/>
      <c r="E38" s="61"/>
      <c r="F38" s="62"/>
      <c r="G38" s="6"/>
      <c r="H38" s="3" t="str">
        <f t="shared" ca="1" si="5"/>
        <v/>
      </c>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row>
    <row r="39" spans="1:64" s="33" customFormat="1" ht="30" customHeight="1" thickBot="1">
      <c r="A39" s="4"/>
      <c r="B39" s="63" t="s">
        <v>48</v>
      </c>
      <c r="C39" s="64" t="s">
        <v>33</v>
      </c>
      <c r="D39" s="65"/>
      <c r="E39" s="66">
        <f>E37</f>
        <v>45989</v>
      </c>
      <c r="F39" s="66">
        <f>F37</f>
        <v>45996</v>
      </c>
      <c r="G39" s="6"/>
      <c r="H39" s="3">
        <f t="shared" ca="1" si="5"/>
        <v>8</v>
      </c>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row>
    <row r="40" spans="1:64" s="33" customFormat="1" ht="30" customHeight="1" thickBot="1">
      <c r="A40" s="4"/>
      <c r="B40" s="86" t="s">
        <v>49</v>
      </c>
      <c r="C40" s="87"/>
      <c r="D40" s="88"/>
      <c r="E40" s="89"/>
      <c r="F40" s="90"/>
      <c r="G40" s="6"/>
      <c r="H40" s="3" t="str">
        <f t="shared" ca="1" si="5"/>
        <v/>
      </c>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row>
    <row r="41" spans="1:64" s="33" customFormat="1" ht="50.45" thickBot="1">
      <c r="A41" s="4"/>
      <c r="B41" s="91" t="s">
        <v>50</v>
      </c>
      <c r="C41" s="104" t="s">
        <v>15</v>
      </c>
      <c r="D41" s="93"/>
      <c r="E41" s="94">
        <f>F39</f>
        <v>45996</v>
      </c>
      <c r="F41" s="94">
        <f>F39</f>
        <v>45996</v>
      </c>
      <c r="G41" s="6"/>
      <c r="H41" s="3">
        <f t="shared" ca="1" si="5"/>
        <v>1</v>
      </c>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E5:E6"/>
    <mergeCell ref="D5:D6"/>
    <mergeCell ref="C5:C6"/>
    <mergeCell ref="B5:B6"/>
    <mergeCell ref="A5:A6"/>
  </mergeCells>
  <conditionalFormatting sqref="D7:D41">
    <cfRule type="dataBar" priority="2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41">
    <cfRule type="expression" dxfId="8" priority="1">
      <formula>AND(TODAY()&gt;=I$5, TODAY()&lt;J$5)</formula>
    </cfRule>
  </conditionalFormatting>
  <conditionalFormatting sqref="I8:BL10">
    <cfRule type="expression" dxfId="7" priority="9">
      <formula>AND(task_start&lt;=I$5,ROUNDDOWN((task_end-task_start+1)*task_progress,0)+task_start-1&gt;=I$5)</formula>
    </cfRule>
    <cfRule type="expression" dxfId="6" priority="10" stopIfTrue="1">
      <formula>AND(task_end&gt;=I$5,task_start&lt;J$5)</formula>
    </cfRule>
  </conditionalFormatting>
  <conditionalFormatting sqref="I11:BL15">
    <cfRule type="expression" dxfId="5" priority="7">
      <formula>AND(task_start&lt;=I$5,ROUNDDOWN((task_end-task_start+1)*task_progress,0)+task_start-1&gt;=I$5)</formula>
    </cfRule>
    <cfRule type="expression" dxfId="4" priority="8" stopIfTrue="1">
      <formula>AND(task_end&gt;=I$5,task_start&lt;J$5)</formula>
    </cfRule>
  </conditionalFormatting>
  <conditionalFormatting sqref="I16:BL19">
    <cfRule type="expression" dxfId="3" priority="5">
      <formula>AND(task_start&lt;=I$5,ROUNDDOWN((task_end-task_start+1)*task_progress,0)+task_start-1&gt;=I$5)</formula>
    </cfRule>
    <cfRule type="expression" dxfId="2" priority="6" stopIfTrue="1">
      <formula>AND(task_end&gt;=I$5,task_start&lt;J$5)</formula>
    </cfRule>
  </conditionalFormatting>
  <conditionalFormatting sqref="I20:BL41">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9">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1:A14" xr:uid="{4F48FC41-E335-47F1-87AA-3333A52AD81C}"/>
    <dataValidation allowBlank="1" showInputMessage="1" showErrorMessage="1" prompt="Phase 4's sample block starts in cell B26." sqref="A24"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9" xr:uid="{79B9237E-4DD3-4E0F-8ED6-E0B695A99D96}"/>
  </dataValidations>
  <printOptions horizontalCentered="1"/>
  <pageMargins left="0.35" right="0.35" top="0.35" bottom="0.5" header="0.3" footer="0.3"/>
  <pageSetup scale="43"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993AE-EA08-4E32-AE69-4AB3B4D0781D}">
  <dimension ref="A1:I23"/>
  <sheetViews>
    <sheetView tabSelected="1" workbookViewId="0">
      <pane ySplit="1" topLeftCell="A2" activePane="bottomLeft" state="frozen"/>
      <selection pane="bottomLeft" activeCell="M3" sqref="M3"/>
    </sheetView>
  </sheetViews>
  <sheetFormatPr defaultRowHeight="14.1"/>
  <cols>
    <col min="1" max="1" width="8.25" bestFit="1" customWidth="1"/>
    <col min="2" max="2" width="18.25" customWidth="1"/>
    <col min="3" max="3" width="21.875" customWidth="1"/>
    <col min="4" max="4" width="28.125" bestFit="1" customWidth="1"/>
    <col min="5" max="5" width="17.625" customWidth="1"/>
    <col min="6" max="6" width="9.625" customWidth="1"/>
    <col min="7" max="7" width="9.25" customWidth="1"/>
    <col min="8" max="8" width="9.125" customWidth="1"/>
    <col min="9" max="9" width="8.125" bestFit="1" customWidth="1"/>
  </cols>
  <sheetData>
    <row r="1" spans="1:9" ht="27.95">
      <c r="A1" s="106" t="s">
        <v>51</v>
      </c>
      <c r="B1" s="106" t="s">
        <v>52</v>
      </c>
      <c r="C1" s="106" t="s">
        <v>53</v>
      </c>
      <c r="D1" s="106" t="s">
        <v>54</v>
      </c>
      <c r="E1" s="106" t="s">
        <v>55</v>
      </c>
      <c r="F1" s="106" t="s">
        <v>17</v>
      </c>
      <c r="G1" s="106" t="s">
        <v>25</v>
      </c>
      <c r="H1" s="106" t="s">
        <v>13</v>
      </c>
      <c r="I1" s="106" t="s">
        <v>33</v>
      </c>
    </row>
    <row r="2" spans="1:9" ht="98.1">
      <c r="A2" s="107" t="s">
        <v>56</v>
      </c>
      <c r="B2" s="107" t="s">
        <v>18</v>
      </c>
      <c r="C2" s="107" t="s">
        <v>57</v>
      </c>
      <c r="D2" s="107" t="s">
        <v>19</v>
      </c>
      <c r="E2" s="107" t="s">
        <v>58</v>
      </c>
      <c r="F2" s="107" t="s">
        <v>59</v>
      </c>
      <c r="G2" s="107" t="s">
        <v>59</v>
      </c>
      <c r="H2" s="107" t="s">
        <v>59</v>
      </c>
      <c r="I2" s="107" t="s">
        <v>59</v>
      </c>
    </row>
    <row r="3" spans="1:9" ht="111.95">
      <c r="A3" s="107" t="s">
        <v>56</v>
      </c>
      <c r="B3" s="107" t="s">
        <v>18</v>
      </c>
      <c r="C3" s="107" t="s">
        <v>57</v>
      </c>
      <c r="D3" s="107" t="s">
        <v>20</v>
      </c>
      <c r="E3" s="107" t="s">
        <v>58</v>
      </c>
      <c r="F3" s="107" t="s">
        <v>59</v>
      </c>
      <c r="G3" s="107" t="s">
        <v>59</v>
      </c>
      <c r="H3" s="107" t="s">
        <v>59</v>
      </c>
      <c r="I3" s="107" t="s">
        <v>59</v>
      </c>
    </row>
    <row r="4" spans="1:9" ht="98.1">
      <c r="A4" s="107" t="s">
        <v>56</v>
      </c>
      <c r="B4" s="107" t="s">
        <v>18</v>
      </c>
      <c r="C4" s="107" t="s">
        <v>60</v>
      </c>
      <c r="D4" s="107" t="s">
        <v>21</v>
      </c>
      <c r="E4" s="107" t="s">
        <v>61</v>
      </c>
      <c r="F4" s="107" t="s">
        <v>59</v>
      </c>
      <c r="G4" s="107"/>
      <c r="H4" s="107"/>
      <c r="I4" s="107"/>
    </row>
    <row r="5" spans="1:9" ht="84">
      <c r="A5" s="107" t="s">
        <v>56</v>
      </c>
      <c r="B5" s="107" t="s">
        <v>18</v>
      </c>
      <c r="C5" s="107" t="s">
        <v>60</v>
      </c>
      <c r="D5" s="107" t="s">
        <v>22</v>
      </c>
      <c r="E5" s="107" t="s">
        <v>61</v>
      </c>
      <c r="F5" s="107" t="s">
        <v>59</v>
      </c>
      <c r="G5" s="107"/>
      <c r="H5" s="107"/>
      <c r="I5" s="107"/>
    </row>
    <row r="6" spans="1:9" ht="56.1">
      <c r="A6" s="107" t="s">
        <v>62</v>
      </c>
      <c r="B6" s="107" t="s">
        <v>23</v>
      </c>
      <c r="C6" s="107" t="s">
        <v>63</v>
      </c>
      <c r="D6" s="107" t="s">
        <v>24</v>
      </c>
      <c r="E6" s="107" t="s">
        <v>64</v>
      </c>
      <c r="F6" s="107"/>
      <c r="G6" s="107" t="s">
        <v>59</v>
      </c>
      <c r="H6" s="107"/>
      <c r="I6" s="107"/>
    </row>
    <row r="7" spans="1:9" ht="69.95">
      <c r="A7" s="107" t="s">
        <v>62</v>
      </c>
      <c r="B7" s="107" t="s">
        <v>23</v>
      </c>
      <c r="C7" s="107" t="s">
        <v>65</v>
      </c>
      <c r="D7" s="107" t="s">
        <v>26</v>
      </c>
      <c r="E7" s="107" t="s">
        <v>66</v>
      </c>
      <c r="F7" s="107"/>
      <c r="G7" s="107"/>
      <c r="H7" s="107" t="s">
        <v>59</v>
      </c>
      <c r="I7" s="107"/>
    </row>
    <row r="8" spans="1:9" ht="56.1">
      <c r="A8" s="107" t="s">
        <v>62</v>
      </c>
      <c r="B8" s="107" t="s">
        <v>23</v>
      </c>
      <c r="C8" s="107" t="s">
        <v>65</v>
      </c>
      <c r="D8" s="108" t="s">
        <v>27</v>
      </c>
      <c r="E8" s="107" t="s">
        <v>66</v>
      </c>
      <c r="F8" s="107"/>
      <c r="G8" s="107"/>
      <c r="H8" s="107" t="s">
        <v>59</v>
      </c>
      <c r="I8" s="107"/>
    </row>
    <row r="9" spans="1:9" ht="111.95">
      <c r="A9" s="107" t="s">
        <v>67</v>
      </c>
      <c r="B9" s="107" t="s">
        <v>28</v>
      </c>
      <c r="C9" s="107" t="s">
        <v>68</v>
      </c>
      <c r="D9" s="107" t="s">
        <v>29</v>
      </c>
      <c r="E9" s="107" t="s">
        <v>69</v>
      </c>
      <c r="F9" s="107" t="s">
        <v>59</v>
      </c>
      <c r="G9" s="107"/>
      <c r="H9" s="107"/>
      <c r="I9" s="107"/>
    </row>
    <row r="10" spans="1:9" ht="69.95">
      <c r="A10" s="107" t="s">
        <v>67</v>
      </c>
      <c r="B10" s="107" t="s">
        <v>28</v>
      </c>
      <c r="C10" s="107" t="s">
        <v>70</v>
      </c>
      <c r="D10" s="107" t="s">
        <v>30</v>
      </c>
      <c r="E10" s="107" t="s">
        <v>71</v>
      </c>
      <c r="F10" s="107"/>
      <c r="G10" s="107"/>
      <c r="H10" s="107" t="s">
        <v>59</v>
      </c>
      <c r="I10" s="107"/>
    </row>
    <row r="11" spans="1:9" ht="84">
      <c r="A11" s="107" t="s">
        <v>72</v>
      </c>
      <c r="B11" s="107" t="s">
        <v>31</v>
      </c>
      <c r="C11" s="107" t="s">
        <v>73</v>
      </c>
      <c r="D11" s="107" t="s">
        <v>32</v>
      </c>
      <c r="E11" s="107" t="s">
        <v>74</v>
      </c>
      <c r="F11" s="107"/>
      <c r="G11" s="107"/>
      <c r="H11" s="107"/>
      <c r="I11" s="107" t="s">
        <v>59</v>
      </c>
    </row>
    <row r="12" spans="1:9" ht="98.1">
      <c r="A12" s="107" t="s">
        <v>72</v>
      </c>
      <c r="B12" s="107" t="s">
        <v>31</v>
      </c>
      <c r="C12" s="107" t="s">
        <v>75</v>
      </c>
      <c r="D12" s="107" t="s">
        <v>34</v>
      </c>
      <c r="E12" s="107" t="s">
        <v>76</v>
      </c>
      <c r="F12" s="107"/>
      <c r="G12" s="107" t="s">
        <v>59</v>
      </c>
      <c r="H12" s="107"/>
      <c r="I12" s="107"/>
    </row>
    <row r="13" spans="1:9" ht="69.95">
      <c r="A13" s="107" t="s">
        <v>72</v>
      </c>
      <c r="B13" s="107" t="s">
        <v>31</v>
      </c>
      <c r="C13" s="107" t="s">
        <v>75</v>
      </c>
      <c r="D13" s="107" t="s">
        <v>77</v>
      </c>
      <c r="E13" s="107" t="s">
        <v>76</v>
      </c>
      <c r="F13" s="107"/>
      <c r="G13" s="107" t="s">
        <v>59</v>
      </c>
      <c r="H13" s="107"/>
      <c r="I13" s="107"/>
    </row>
    <row r="14" spans="1:9" ht="153.94999999999999">
      <c r="A14" s="107" t="s">
        <v>78</v>
      </c>
      <c r="B14" s="107" t="s">
        <v>36</v>
      </c>
      <c r="C14" s="107" t="s">
        <v>79</v>
      </c>
      <c r="D14" s="107" t="s">
        <v>80</v>
      </c>
      <c r="E14" s="107" t="s">
        <v>81</v>
      </c>
      <c r="F14" s="107"/>
      <c r="G14" s="107"/>
      <c r="H14" s="107"/>
      <c r="I14" s="107" t="s">
        <v>59</v>
      </c>
    </row>
    <row r="15" spans="1:9" ht="69.95">
      <c r="A15" s="107" t="s">
        <v>78</v>
      </c>
      <c r="B15" s="107" t="s">
        <v>36</v>
      </c>
      <c r="C15" s="107" t="s">
        <v>82</v>
      </c>
      <c r="D15" s="107" t="s">
        <v>38</v>
      </c>
      <c r="E15" s="107" t="s">
        <v>83</v>
      </c>
      <c r="F15" s="107"/>
      <c r="G15" s="107" t="s">
        <v>59</v>
      </c>
      <c r="H15" s="107"/>
      <c r="I15" s="107"/>
    </row>
    <row r="16" spans="1:9" ht="111.95">
      <c r="A16" s="107" t="s">
        <v>84</v>
      </c>
      <c r="B16" s="107" t="s">
        <v>39</v>
      </c>
      <c r="C16" s="107" t="s">
        <v>85</v>
      </c>
      <c r="D16" s="107" t="s">
        <v>40</v>
      </c>
      <c r="E16" s="107" t="s">
        <v>86</v>
      </c>
      <c r="F16" s="107" t="s">
        <v>59</v>
      </c>
      <c r="G16" s="107"/>
      <c r="H16" s="107"/>
      <c r="I16" s="107"/>
    </row>
    <row r="17" spans="1:9" ht="84">
      <c r="A17" s="107" t="s">
        <v>84</v>
      </c>
      <c r="B17" s="107" t="s">
        <v>39</v>
      </c>
      <c r="C17" s="107" t="s">
        <v>87</v>
      </c>
      <c r="D17" s="107" t="s">
        <v>41</v>
      </c>
      <c r="E17" s="107" t="s">
        <v>88</v>
      </c>
      <c r="F17" s="107"/>
      <c r="G17" s="107"/>
      <c r="H17" s="107" t="s">
        <v>59</v>
      </c>
      <c r="I17" s="107"/>
    </row>
    <row r="18" spans="1:9" ht="69.95">
      <c r="A18" s="107" t="s">
        <v>89</v>
      </c>
      <c r="B18" s="107" t="s">
        <v>42</v>
      </c>
      <c r="C18" s="107" t="s">
        <v>90</v>
      </c>
      <c r="D18" s="107" t="s">
        <v>43</v>
      </c>
      <c r="E18" s="107" t="s">
        <v>91</v>
      </c>
      <c r="F18" s="107" t="s">
        <v>59</v>
      </c>
      <c r="G18" s="107"/>
      <c r="H18" s="107"/>
      <c r="I18" s="107"/>
    </row>
    <row r="19" spans="1:9" ht="69.95">
      <c r="A19" s="107" t="s">
        <v>89</v>
      </c>
      <c r="B19" s="107" t="s">
        <v>42</v>
      </c>
      <c r="C19" s="107" t="s">
        <v>92</v>
      </c>
      <c r="D19" s="107" t="s">
        <v>44</v>
      </c>
      <c r="E19" s="107" t="s">
        <v>93</v>
      </c>
      <c r="F19" s="107" t="s">
        <v>59</v>
      </c>
      <c r="G19" s="107"/>
      <c r="H19" s="107"/>
      <c r="I19" s="107"/>
    </row>
    <row r="20" spans="1:9" ht="84">
      <c r="A20" s="107" t="s">
        <v>89</v>
      </c>
      <c r="B20" s="107" t="s">
        <v>42</v>
      </c>
      <c r="C20" s="107" t="s">
        <v>94</v>
      </c>
      <c r="D20" s="107" t="s">
        <v>45</v>
      </c>
      <c r="E20" s="107" t="s">
        <v>95</v>
      </c>
      <c r="F20" s="107" t="s">
        <v>59</v>
      </c>
      <c r="G20" s="107"/>
      <c r="H20" s="107"/>
      <c r="I20" s="107"/>
    </row>
    <row r="21" spans="1:9" ht="69.95">
      <c r="A21" s="107" t="s">
        <v>89</v>
      </c>
      <c r="B21" s="107" t="s">
        <v>42</v>
      </c>
      <c r="C21" s="107" t="s">
        <v>96</v>
      </c>
      <c r="D21" s="107" t="s">
        <v>46</v>
      </c>
      <c r="E21" s="107" t="s">
        <v>97</v>
      </c>
      <c r="F21" s="107"/>
      <c r="G21" s="107"/>
      <c r="H21" s="107" t="s">
        <v>59</v>
      </c>
      <c r="I21" s="107"/>
    </row>
    <row r="22" spans="1:9" ht="98.1">
      <c r="A22" s="107" t="s">
        <v>89</v>
      </c>
      <c r="B22" s="107" t="s">
        <v>42</v>
      </c>
      <c r="C22" s="107" t="s">
        <v>98</v>
      </c>
      <c r="D22" s="107" t="s">
        <v>48</v>
      </c>
      <c r="E22" s="107" t="s">
        <v>99</v>
      </c>
      <c r="F22" s="107"/>
      <c r="G22" s="107"/>
      <c r="H22" s="107"/>
      <c r="I22" s="107" t="s">
        <v>59</v>
      </c>
    </row>
    <row r="23" spans="1:9" ht="56.1">
      <c r="A23" s="107" t="s">
        <v>89</v>
      </c>
      <c r="B23" s="107" t="s">
        <v>42</v>
      </c>
      <c r="C23" s="107" t="s">
        <v>100</v>
      </c>
      <c r="D23" s="107" t="s">
        <v>50</v>
      </c>
      <c r="E23" s="107" t="s">
        <v>101</v>
      </c>
      <c r="F23" s="107" t="s">
        <v>59</v>
      </c>
      <c r="G23" s="107" t="s">
        <v>59</v>
      </c>
      <c r="H23" s="107" t="s">
        <v>59</v>
      </c>
      <c r="I23" s="107" t="s">
        <v>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B8B2E08FBA2934085025AE2CC2D4FCF" ma:contentTypeVersion="5" ma:contentTypeDescription="Create a new document." ma:contentTypeScope="" ma:versionID="8d5915535425329bcbd771e38b5089a6">
  <xsd:schema xmlns:xsd="http://www.w3.org/2001/XMLSchema" xmlns:xs="http://www.w3.org/2001/XMLSchema" xmlns:p="http://schemas.microsoft.com/office/2006/metadata/properties" xmlns:ns3="d9b4d3a9-89d7-4752-9f66-1c4049782483" targetNamespace="http://schemas.microsoft.com/office/2006/metadata/properties" ma:root="true" ma:fieldsID="a4a6479488fcfa1ea26509531871ed87" ns3:_="">
    <xsd:import namespace="d9b4d3a9-89d7-4752-9f66-1c4049782483"/>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b4d3a9-89d7-4752-9f66-1c4049782483"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7245281-08F3-4104-84BD-39F3D8CFB195}"/>
</file>

<file path=customXml/itemProps2.xml><?xml version="1.0" encoding="utf-8"?>
<ds:datastoreItem xmlns:ds="http://schemas.openxmlformats.org/officeDocument/2006/customXml" ds:itemID="{E186200E-CA11-482F-967A-1FD62478FEA5}"/>
</file>

<file path=customXml/itemProps3.xml><?xml version="1.0" encoding="utf-8"?>
<ds:datastoreItem xmlns:ds="http://schemas.openxmlformats.org/officeDocument/2006/customXml" ds:itemID="{A82239A0-E68C-493F-BEE6-C77FEA397FD6}"/>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Tiwari, Sourav - (souravtiwari)</dc:creator>
  <cp:keywords/>
  <dc:description/>
  <cp:lastModifiedBy>Valani, Rameshkumar Premji - (rvalani)</cp:lastModifiedBy>
  <cp:revision/>
  <dcterms:created xsi:type="dcterms:W3CDTF">2022-03-11T22:41:12Z</dcterms:created>
  <dcterms:modified xsi:type="dcterms:W3CDTF">2025-09-27T22:38:34Z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0x0101006B8B2E08FBA2934085025AE2CC2D4FCF</vt:lpwstr>
  </property>
  <property fmtid="{D5CDD505-2E9C-101B-9397-08002B2CF9AE}" pid="3" name="MediaServiceImageTags">
    <vt:lpwstr/>
  </property>
</Properties>
</file>