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6d21cc87c969f9/Escritorio/udd/Ti 2/"/>
    </mc:Choice>
  </mc:AlternateContent>
  <xr:revisionPtr revIDLastSave="377" documentId="8_{22F96ED2-2B89-4745-9BE6-1257E9A7FE14}" xr6:coauthVersionLast="47" xr6:coauthVersionMax="47" xr10:uidLastSave="{3745E87D-8D5C-4288-8B3C-43D9A45CF3E3}"/>
  <bookViews>
    <workbookView xWindow="-108" yWindow="-108" windowWidth="23256" windowHeight="12576" firstSheet="1" activeTab="9" xr2:uid="{5055AE6A-51F0-43C5-BB82-4E0FE24905B5}"/>
  </bookViews>
  <sheets>
    <sheet name="Evaluación del proyecto" sheetId="1" r:id="rId1"/>
    <sheet name="Resumen Negocio" sheetId="2" r:id="rId2"/>
    <sheet name="Clientes" sheetId="3" r:id="rId3"/>
    <sheet name="Ordenes" sheetId="4" r:id="rId4"/>
    <sheet name="Inventario" sheetId="5" r:id="rId5"/>
    <sheet name="Ingresos" sheetId="6" r:id="rId6"/>
    <sheet name="Egresos" sheetId="7" r:id="rId7"/>
    <sheet name="Ticket" sheetId="8" r:id="rId8"/>
    <sheet name="Opiniones" sheetId="9" r:id="rId9"/>
    <sheet name="Persona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" i="3"/>
  <c r="C6" i="1"/>
  <c r="D6" i="1"/>
  <c r="I5" i="1"/>
  <c r="F5" i="1"/>
  <c r="F6" i="1"/>
  <c r="E6" i="1"/>
  <c r="I6" i="1" l="1"/>
  <c r="H6" i="1"/>
  <c r="G6" i="1"/>
  <c r="C12" i="1" s="1"/>
  <c r="C13" i="1" l="1"/>
</calcChain>
</file>

<file path=xl/sharedStrings.xml><?xml version="1.0" encoding="utf-8"?>
<sst xmlns="http://schemas.openxmlformats.org/spreadsheetml/2006/main" count="355" uniqueCount="171">
  <si>
    <t>Año</t>
  </si>
  <si>
    <t>Ingresos</t>
  </si>
  <si>
    <t>Egresos</t>
  </si>
  <si>
    <t>EERR</t>
  </si>
  <si>
    <t>Valor Préstamo</t>
  </si>
  <si>
    <t>Tasa</t>
  </si>
  <si>
    <t>Períodos</t>
  </si>
  <si>
    <t>TIR</t>
  </si>
  <si>
    <t>VNA</t>
  </si>
  <si>
    <t>Inversión</t>
  </si>
  <si>
    <t>Proyecto "Treffun"</t>
  </si>
  <si>
    <t>Clientes</t>
  </si>
  <si>
    <t>Ordenes</t>
  </si>
  <si>
    <t>Inventario</t>
  </si>
  <si>
    <t>Ticket</t>
  </si>
  <si>
    <t>Encuestas</t>
  </si>
  <si>
    <t>Personal</t>
  </si>
  <si>
    <t>ID_Cliente</t>
  </si>
  <si>
    <t>Nombre</t>
  </si>
  <si>
    <t>Apellido</t>
  </si>
  <si>
    <t>Telefono</t>
  </si>
  <si>
    <t>Mail</t>
  </si>
  <si>
    <t>Marcelo</t>
  </si>
  <si>
    <t>Díaz</t>
  </si>
  <si>
    <t>Matías</t>
  </si>
  <si>
    <t>Carolina</t>
  </si>
  <si>
    <t>Sebastian</t>
  </si>
  <si>
    <t>Brian</t>
  </si>
  <si>
    <t>Yerson</t>
  </si>
  <si>
    <t>Casandra</t>
  </si>
  <si>
    <t>Elsa</t>
  </si>
  <si>
    <t>Yesenia</t>
  </si>
  <si>
    <t>Martín</t>
  </si>
  <si>
    <t>Miguel</t>
  </si>
  <si>
    <t>Angel</t>
  </si>
  <si>
    <t>Leonardo</t>
  </si>
  <si>
    <t>Michelle</t>
  </si>
  <si>
    <t>Asterix</t>
  </si>
  <si>
    <t>Obelix</t>
  </si>
  <si>
    <t>Bruno</t>
  </si>
  <si>
    <t>Paola</t>
  </si>
  <si>
    <t>Africa</t>
  </si>
  <si>
    <t>Isidora</t>
  </si>
  <si>
    <t>Haylean</t>
  </si>
  <si>
    <t>Becky</t>
  </si>
  <si>
    <t>Buck</t>
  </si>
  <si>
    <t>sepulveda</t>
  </si>
  <si>
    <t>Correa</t>
  </si>
  <si>
    <t>Barrios</t>
  </si>
  <si>
    <t>Maturana</t>
  </si>
  <si>
    <t>Gutierrez</t>
  </si>
  <si>
    <t>Vasquez</t>
  </si>
  <si>
    <t>Orellana</t>
  </si>
  <si>
    <t>Perez</t>
  </si>
  <si>
    <t>Sabal</t>
  </si>
  <si>
    <t>Yi</t>
  </si>
  <si>
    <t>Machuca</t>
  </si>
  <si>
    <t>rocha</t>
  </si>
  <si>
    <t>gomez</t>
  </si>
  <si>
    <t>Montero</t>
  </si>
  <si>
    <t>Vera</t>
  </si>
  <si>
    <t>Bravo</t>
  </si>
  <si>
    <t>Martinez</t>
  </si>
  <si>
    <t>Lamas</t>
  </si>
  <si>
    <t>Ortuzar</t>
  </si>
  <si>
    <t>Morales</t>
  </si>
  <si>
    <t>gmail.com</t>
  </si>
  <si>
    <t>@</t>
  </si>
  <si>
    <t>Cuenta</t>
  </si>
  <si>
    <t>Premium</t>
  </si>
  <si>
    <t>ID-ordenes</t>
  </si>
  <si>
    <t>ID_Producto</t>
  </si>
  <si>
    <t>Cta_Prem</t>
  </si>
  <si>
    <t>fecha</t>
  </si>
  <si>
    <t>Estado</t>
  </si>
  <si>
    <t>Activo</t>
  </si>
  <si>
    <t>Inactivo</t>
  </si>
  <si>
    <t>Descripción</t>
  </si>
  <si>
    <t>Computador</t>
  </si>
  <si>
    <t>Servidor_dedicado</t>
  </si>
  <si>
    <t>Oficina</t>
  </si>
  <si>
    <t>Patente</t>
  </si>
  <si>
    <t>$</t>
  </si>
  <si>
    <t>ID_Ingreso</t>
  </si>
  <si>
    <t>Fecha</t>
  </si>
  <si>
    <t>Monto pagado Pesos (CLP)</t>
  </si>
  <si>
    <t>Publicidad intagram</t>
  </si>
  <si>
    <t>corriente</t>
  </si>
  <si>
    <t>Si</t>
  </si>
  <si>
    <t>Mantención</t>
  </si>
  <si>
    <t>Banco Santander</t>
  </si>
  <si>
    <t>Banco Estado</t>
  </si>
  <si>
    <t>Nuevo servidor</t>
  </si>
  <si>
    <t>Desglose</t>
  </si>
  <si>
    <t>IVA</t>
  </si>
  <si>
    <t>Envíos</t>
  </si>
  <si>
    <t>ID_TICKET</t>
  </si>
  <si>
    <t>ID_CLIENTE</t>
  </si>
  <si>
    <t>DESCRIPCIÓN_TICKETS</t>
  </si>
  <si>
    <t>ESTADO_TICKET</t>
  </si>
  <si>
    <t>Cancel_Cta_Prem</t>
  </si>
  <si>
    <t>Resuelto</t>
  </si>
  <si>
    <t>Buen producto</t>
  </si>
  <si>
    <t>Producto perfecto</t>
  </si>
  <si>
    <t>Producto Eficiente</t>
  </si>
  <si>
    <t>Regular</t>
  </si>
  <si>
    <t>excelente producto</t>
  </si>
  <si>
    <t>buen producto</t>
  </si>
  <si>
    <t>Valorización</t>
  </si>
  <si>
    <t>Juan</t>
  </si>
  <si>
    <t>Rodriguez</t>
  </si>
  <si>
    <t>MODELO</t>
  </si>
  <si>
    <t>Isapre</t>
  </si>
  <si>
    <t>Trabajador</t>
  </si>
  <si>
    <t>Felipe</t>
  </si>
  <si>
    <t>Gonzales</t>
  </si>
  <si>
    <t>Fonasa</t>
  </si>
  <si>
    <t>Laura</t>
  </si>
  <si>
    <t>CAPITAL</t>
  </si>
  <si>
    <t>Gonzalo</t>
  </si>
  <si>
    <t>fonasa</t>
  </si>
  <si>
    <t>Joaquín</t>
  </si>
  <si>
    <t>María</t>
  </si>
  <si>
    <t>Lopez</t>
  </si>
  <si>
    <t>Natalia</t>
  </si>
  <si>
    <t>Rojas</t>
  </si>
  <si>
    <t>isapre</t>
  </si>
  <si>
    <t>Camila</t>
  </si>
  <si>
    <t>Aguilar</t>
  </si>
  <si>
    <t>Nicolas</t>
  </si>
  <si>
    <t>Ruiz</t>
  </si>
  <si>
    <t>Horacio</t>
  </si>
  <si>
    <t>Barros</t>
  </si>
  <si>
    <t>Jorge</t>
  </si>
  <si>
    <t>Garin</t>
  </si>
  <si>
    <t>Alberto</t>
  </si>
  <si>
    <t>Torres</t>
  </si>
  <si>
    <t>Javier</t>
  </si>
  <si>
    <t>Antonia</t>
  </si>
  <si>
    <t>Avellana</t>
  </si>
  <si>
    <t>Jose</t>
  </si>
  <si>
    <t>Pedro</t>
  </si>
  <si>
    <t>Francisca</t>
  </si>
  <si>
    <t>Fuentes</t>
  </si>
  <si>
    <t>Ian</t>
  </si>
  <si>
    <t>Sanz</t>
  </si>
  <si>
    <t>Jose Tomas</t>
  </si>
  <si>
    <t>Sanhueza</t>
  </si>
  <si>
    <t>Cartes</t>
  </si>
  <si>
    <t>ID_personal</t>
  </si>
  <si>
    <t xml:space="preserve">Nombre </t>
  </si>
  <si>
    <t>Base</t>
  </si>
  <si>
    <t>Gratificaciones</t>
  </si>
  <si>
    <t>Nombre_AFP</t>
  </si>
  <si>
    <t>AFP</t>
  </si>
  <si>
    <t>Nombre_Salud</t>
  </si>
  <si>
    <t>Salud</t>
  </si>
  <si>
    <t>Nombre_AFC</t>
  </si>
  <si>
    <t>AFC</t>
  </si>
  <si>
    <t>Remuneracion</t>
  </si>
  <si>
    <t>FECHA_INGRESO</t>
  </si>
  <si>
    <t>Columna1</t>
  </si>
  <si>
    <t>Columna2</t>
  </si>
  <si>
    <t>Columna3</t>
  </si>
  <si>
    <t>Columna4</t>
  </si>
  <si>
    <t>Columna5</t>
  </si>
  <si>
    <t>Columna6</t>
  </si>
  <si>
    <t>Columna7</t>
  </si>
  <si>
    <t>Ian Sanz</t>
  </si>
  <si>
    <t>Jose Tomas Sanhueza</t>
  </si>
  <si>
    <t>Isidora Cartes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</si>
</sst>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&quot;$&quot;\-#,##0.00"/>
    <numFmt numFmtId="42" formatCode="_ &quot;$&quot;* #,##0_ ;_ &quot;$&quot;* \-#,##0_ ;_ &quot;$&quot;* &quot;-&quot;_ ;_ @_ "/>
    <numFmt numFmtId="164" formatCode="General\ &quot;Años&quot;"/>
    <numFmt numFmtId="165" formatCode="0.00%\ &quot;Anual&quot;"/>
    <numFmt numFmtId="167" formatCode="&quot;+569&quot;\ General"/>
    <numFmt numFmtId="169" formatCode="[$$]#,##0"/>
    <numFmt numFmtId="172" formatCode="dd\-mm\-yyyy"/>
    <numFmt numFmtId="173" formatCode="d\-m\-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/>
  </cellStyleXfs>
  <cellXfs count="111">
    <xf numFmtId="0" fontId="0" fillId="0" borderId="0" xfId="0"/>
    <xf numFmtId="42" fontId="0" fillId="0" borderId="0" xfId="0" applyNumberFormat="1"/>
    <xf numFmtId="0" fontId="0" fillId="0" borderId="0" xfId="0" applyFill="1"/>
    <xf numFmtId="0" fontId="0" fillId="2" borderId="0" xfId="0" applyFill="1" applyBorder="1"/>
    <xf numFmtId="0" fontId="4" fillId="0" borderId="0" xfId="2" applyFo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5" xfId="2" applyFont="1" applyFill="1" applyBorder="1"/>
    <xf numFmtId="0" fontId="0" fillId="2" borderId="3" xfId="0" applyFill="1" applyBorder="1"/>
    <xf numFmtId="0" fontId="0" fillId="4" borderId="4" xfId="0" applyFill="1" applyBorder="1"/>
    <xf numFmtId="0" fontId="0" fillId="3" borderId="4" xfId="0" applyFill="1" applyBorder="1"/>
    <xf numFmtId="167" fontId="0" fillId="4" borderId="4" xfId="0" applyNumberFormat="1" applyFill="1" applyBorder="1"/>
    <xf numFmtId="0" fontId="0" fillId="4" borderId="6" xfId="0" applyFill="1" applyBorder="1"/>
    <xf numFmtId="0" fontId="3" fillId="3" borderId="4" xfId="2" applyFont="1" applyFill="1" applyBorder="1"/>
    <xf numFmtId="0" fontId="4" fillId="3" borderId="4" xfId="2" applyFont="1" applyFill="1" applyBorder="1"/>
    <xf numFmtId="0" fontId="5" fillId="3" borderId="4" xfId="2" applyNumberFormat="1" applyFont="1" applyFill="1" applyBorder="1"/>
    <xf numFmtId="0" fontId="1" fillId="3" borderId="4" xfId="0" applyNumberFormat="1" applyFont="1" applyFill="1" applyBorder="1"/>
    <xf numFmtId="0" fontId="0" fillId="2" borderId="7" xfId="0" applyFill="1" applyBorder="1"/>
    <xf numFmtId="0" fontId="0" fillId="4" borderId="8" xfId="0" applyFill="1" applyBorder="1"/>
    <xf numFmtId="0" fontId="6" fillId="3" borderId="8" xfId="2" applyNumberFormat="1" applyFont="1" applyFill="1" applyBorder="1"/>
    <xf numFmtId="167" fontId="0" fillId="4" borderId="8" xfId="0" applyNumberFormat="1" applyFill="1" applyBorder="1"/>
    <xf numFmtId="0" fontId="0" fillId="3" borderId="8" xfId="0" applyFill="1" applyBorder="1"/>
    <xf numFmtId="0" fontId="0" fillId="4" borderId="9" xfId="0" applyFill="1" applyBorder="1"/>
    <xf numFmtId="14" fontId="3" fillId="0" borderId="0" xfId="0" applyNumberFormat="1" applyFont="1"/>
    <xf numFmtId="14" fontId="3" fillId="0" borderId="0" xfId="2" applyNumberFormat="1" applyFont="1" applyAlignment="1">
      <alignment horizontal="right"/>
    </xf>
    <xf numFmtId="0" fontId="0" fillId="3" borderId="6" xfId="0" applyFill="1" applyBorder="1"/>
    <xf numFmtId="0" fontId="0" fillId="3" borderId="9" xfId="0" applyFill="1" applyBorder="1"/>
    <xf numFmtId="14" fontId="3" fillId="4" borderId="4" xfId="0" applyNumberFormat="1" applyFont="1" applyFill="1" applyBorder="1"/>
    <xf numFmtId="14" fontId="3" fillId="4" borderId="4" xfId="2" applyNumberFormat="1" applyFont="1" applyFill="1" applyBorder="1" applyAlignment="1">
      <alignment horizontal="right"/>
    </xf>
    <xf numFmtId="14" fontId="3" fillId="4" borderId="8" xfId="0" applyNumberFormat="1" applyFont="1" applyFill="1" applyBorder="1"/>
    <xf numFmtId="0" fontId="4" fillId="4" borderId="4" xfId="0" applyFont="1" applyFill="1" applyBorder="1"/>
    <xf numFmtId="0" fontId="4" fillId="4" borderId="4" xfId="2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2" borderId="4" xfId="0" applyFont="1" applyFill="1" applyBorder="1"/>
    <xf numFmtId="0" fontId="4" fillId="2" borderId="4" xfId="2" applyFont="1" applyFill="1" applyBorder="1" applyAlignment="1">
      <alignment horizontal="center"/>
    </xf>
    <xf numFmtId="3" fontId="4" fillId="2" borderId="4" xfId="0" applyNumberFormat="1" applyFont="1" applyFill="1" applyBorder="1" applyAlignment="1">
      <alignment horizontal="right"/>
    </xf>
    <xf numFmtId="3" fontId="3" fillId="2" borderId="4" xfId="2" applyNumberFormat="1" applyFont="1" applyFill="1" applyBorder="1" applyAlignment="1">
      <alignment horizontal="right"/>
    </xf>
    <xf numFmtId="0" fontId="0" fillId="2" borderId="4" xfId="0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14" fontId="3" fillId="2" borderId="3" xfId="0" applyNumberFormat="1" applyFont="1" applyFill="1" applyBorder="1" applyAlignment="1">
      <alignment horizontal="center"/>
    </xf>
    <xf numFmtId="14" fontId="4" fillId="2" borderId="3" xfId="2" applyNumberFormat="1" applyFont="1" applyFill="1" applyBorder="1" applyAlignment="1">
      <alignment horizontal="center"/>
    </xf>
    <xf numFmtId="14" fontId="0" fillId="2" borderId="3" xfId="0" applyNumberFormat="1" applyFill="1" applyBorder="1"/>
    <xf numFmtId="14" fontId="0" fillId="2" borderId="7" xfId="0" applyNumberFormat="1" applyFill="1" applyBorder="1"/>
    <xf numFmtId="0" fontId="4" fillId="2" borderId="8" xfId="0" applyFont="1" applyFill="1" applyBorder="1"/>
    <xf numFmtId="0" fontId="0" fillId="4" borderId="8" xfId="0" applyFill="1" applyBorder="1" applyAlignment="1">
      <alignment horizontal="center"/>
    </xf>
    <xf numFmtId="0" fontId="0" fillId="2" borderId="8" xfId="0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5" xfId="0" applyFont="1" applyFill="1" applyBorder="1"/>
    <xf numFmtId="42" fontId="0" fillId="3" borderId="6" xfId="1" applyFont="1" applyFill="1" applyBorder="1"/>
    <xf numFmtId="42" fontId="0" fillId="3" borderId="9" xfId="1" applyFont="1" applyFill="1" applyBorder="1"/>
    <xf numFmtId="42" fontId="0" fillId="4" borderId="6" xfId="1" applyFont="1" applyFill="1" applyBorder="1"/>
    <xf numFmtId="42" fontId="0" fillId="4" borderId="9" xfId="1" applyFont="1" applyFill="1" applyBorder="1"/>
    <xf numFmtId="0" fontId="7" fillId="2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42" fontId="3" fillId="4" borderId="4" xfId="1" applyFont="1" applyFill="1" applyBorder="1" applyAlignment="1">
      <alignment horizontal="left"/>
    </xf>
    <xf numFmtId="42" fontId="4" fillId="4" borderId="4" xfId="1" applyFont="1" applyFill="1" applyBorder="1" applyAlignment="1">
      <alignment horizontal="left"/>
    </xf>
    <xf numFmtId="0" fontId="3" fillId="3" borderId="4" xfId="0" applyFont="1" applyFill="1" applyBorder="1"/>
    <xf numFmtId="0" fontId="4" fillId="3" borderId="4" xfId="0" applyFont="1" applyFill="1" applyBorder="1"/>
    <xf numFmtId="42" fontId="4" fillId="3" borderId="4" xfId="1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169" fontId="3" fillId="3" borderId="4" xfId="2" applyNumberFormat="1" applyFont="1" applyFill="1" applyBorder="1" applyAlignment="1">
      <alignment horizontal="left"/>
    </xf>
    <xf numFmtId="0" fontId="4" fillId="3" borderId="4" xfId="2" applyFont="1" applyFill="1" applyBorder="1" applyAlignment="1">
      <alignment horizontal="left"/>
    </xf>
    <xf numFmtId="0" fontId="3" fillId="3" borderId="4" xfId="2" applyFont="1" applyFill="1" applyBorder="1" applyAlignment="1">
      <alignment horizontal="left"/>
    </xf>
    <xf numFmtId="42" fontId="3" fillId="3" borderId="4" xfId="1" applyFont="1" applyFill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3" borderId="13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5" xfId="0" applyFont="1" applyFill="1" applyBorder="1"/>
    <xf numFmtId="0" fontId="7" fillId="4" borderId="3" xfId="0" applyFont="1" applyFill="1" applyBorder="1"/>
    <xf numFmtId="42" fontId="7" fillId="4" borderId="4" xfId="1" applyFont="1" applyFill="1" applyBorder="1"/>
    <xf numFmtId="42" fontId="7" fillId="4" borderId="6" xfId="1" applyFont="1" applyFill="1" applyBorder="1"/>
    <xf numFmtId="42" fontId="7" fillId="4" borderId="3" xfId="1" applyFont="1" applyFill="1" applyBorder="1" applyAlignment="1">
      <alignment vertical="center"/>
    </xf>
    <xf numFmtId="0" fontId="7" fillId="3" borderId="10" xfId="0" applyFont="1" applyFill="1" applyBorder="1"/>
    <xf numFmtId="42" fontId="7" fillId="4" borderId="7" xfId="1" applyFont="1" applyFill="1" applyBorder="1" applyAlignment="1">
      <alignment vertical="center"/>
    </xf>
    <xf numFmtId="42" fontId="7" fillId="4" borderId="8" xfId="1" applyFont="1" applyFill="1" applyBorder="1"/>
    <xf numFmtId="42" fontId="7" fillId="4" borderId="9" xfId="1" applyFont="1" applyFill="1" applyBorder="1"/>
    <xf numFmtId="0" fontId="0" fillId="3" borderId="3" xfId="0" applyFill="1" applyBorder="1"/>
    <xf numFmtId="164" fontId="0" fillId="4" borderId="6" xfId="0" applyNumberFormat="1" applyFill="1" applyBorder="1"/>
    <xf numFmtId="165" fontId="0" fillId="4" borderId="6" xfId="0" applyNumberFormat="1" applyFill="1" applyBorder="1"/>
    <xf numFmtId="10" fontId="0" fillId="4" borderId="6" xfId="0" applyNumberFormat="1" applyFill="1" applyBorder="1"/>
    <xf numFmtId="0" fontId="0" fillId="3" borderId="7" xfId="0" applyFill="1" applyBorder="1"/>
    <xf numFmtId="8" fontId="0" fillId="4" borderId="9" xfId="0" applyNumberFormat="1" applyFill="1" applyBorder="1"/>
    <xf numFmtId="0" fontId="8" fillId="5" borderId="0" xfId="0" applyFont="1" applyFill="1"/>
    <xf numFmtId="14" fontId="3" fillId="3" borderId="6" xfId="2" applyNumberFormat="1" applyFont="1" applyFill="1" applyBorder="1"/>
    <xf numFmtId="14" fontId="4" fillId="3" borderId="6" xfId="2" applyNumberFormat="1" applyFont="1" applyFill="1" applyBorder="1"/>
    <xf numFmtId="0" fontId="4" fillId="4" borderId="8" xfId="0" applyFont="1" applyFill="1" applyBorder="1" applyAlignment="1">
      <alignment horizontal="center"/>
    </xf>
    <xf numFmtId="14" fontId="3" fillId="3" borderId="9" xfId="2" applyNumberFormat="1" applyFont="1" applyFill="1" applyBorder="1"/>
    <xf numFmtId="14" fontId="4" fillId="4" borderId="6" xfId="2" applyNumberFormat="1" applyFont="1" applyFill="1" applyBorder="1" applyAlignment="1">
      <alignment horizontal="center"/>
    </xf>
    <xf numFmtId="14" fontId="0" fillId="4" borderId="6" xfId="0" applyNumberFormat="1" applyFill="1" applyBorder="1" applyAlignment="1">
      <alignment horizontal="center"/>
    </xf>
    <xf numFmtId="172" fontId="4" fillId="4" borderId="6" xfId="2" applyNumberFormat="1" applyFont="1" applyFill="1" applyBorder="1" applyAlignment="1">
      <alignment horizontal="center"/>
    </xf>
    <xf numFmtId="172" fontId="3" fillId="4" borderId="6" xfId="2" applyNumberFormat="1" applyFont="1" applyFill="1" applyBorder="1" applyAlignment="1">
      <alignment horizontal="center"/>
    </xf>
    <xf numFmtId="173" fontId="4" fillId="4" borderId="6" xfId="2" applyNumberFormat="1" applyFont="1" applyFill="1" applyBorder="1" applyAlignment="1">
      <alignment horizontal="center"/>
    </xf>
    <xf numFmtId="173" fontId="3" fillId="4" borderId="6" xfId="2" applyNumberFormat="1" applyFont="1" applyFill="1" applyBorder="1" applyAlignment="1">
      <alignment horizontal="center"/>
    </xf>
    <xf numFmtId="0" fontId="3" fillId="2" borderId="1" xfId="2" applyFont="1" applyFill="1" applyBorder="1" applyAlignment="1">
      <alignment horizontal="left"/>
    </xf>
    <xf numFmtId="0" fontId="3" fillId="2" borderId="2" xfId="2" applyFont="1" applyFill="1" applyBorder="1" applyAlignment="1">
      <alignment horizontal="left"/>
    </xf>
    <xf numFmtId="3" fontId="3" fillId="2" borderId="2" xfId="2" applyNumberFormat="1" applyFont="1" applyFill="1" applyBorder="1" applyAlignment="1">
      <alignment horizontal="left"/>
    </xf>
    <xf numFmtId="0" fontId="3" fillId="2" borderId="5" xfId="2" applyFont="1" applyFill="1" applyBorder="1" applyAlignment="1">
      <alignment horizontal="left"/>
    </xf>
    <xf numFmtId="0" fontId="3" fillId="3" borderId="8" xfId="0" applyFont="1" applyFill="1" applyBorder="1"/>
    <xf numFmtId="42" fontId="4" fillId="3" borderId="8" xfId="1" applyFont="1" applyFill="1" applyBorder="1" applyAlignment="1">
      <alignment horizontal="left"/>
    </xf>
    <xf numFmtId="42" fontId="3" fillId="4" borderId="8" xfId="1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3" fillId="3" borderId="8" xfId="2" applyFont="1" applyFill="1" applyBorder="1" applyAlignment="1">
      <alignment horizontal="left"/>
    </xf>
    <xf numFmtId="169" fontId="3" fillId="3" borderId="8" xfId="2" applyNumberFormat="1" applyFont="1" applyFill="1" applyBorder="1" applyAlignment="1">
      <alignment horizontal="left"/>
    </xf>
    <xf numFmtId="42" fontId="3" fillId="3" borderId="8" xfId="1" applyFont="1" applyFill="1" applyBorder="1" applyAlignment="1">
      <alignment horizontal="left"/>
    </xf>
    <xf numFmtId="172" fontId="3" fillId="4" borderId="9" xfId="2" applyNumberFormat="1" applyFont="1" applyFill="1" applyBorder="1" applyAlignment="1">
      <alignment horizontal="center"/>
    </xf>
  </cellXfs>
  <cellStyles count="3">
    <cellStyle name="Moneda [0]" xfId="1" builtinId="7"/>
    <cellStyle name="Normal" xfId="0" builtinId="0"/>
    <cellStyle name="Normal 2" xfId="2" xr:uid="{529DFB31-BA8A-463E-BFF7-7203DE58A4A1}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[$$]#,##0"/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&quot;+569&quot;\ 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C85A0F-B591-4BC0-AFE1-1F83F6289155}" name="Tabla7" displayName="Tabla7" ref="B2:I6" totalsRowShown="0" headerRowDxfId="29" dataDxfId="28" headerRowBorderDxfId="38" tableBorderDxfId="39" dataCellStyle="Moneda [0]">
  <autoFilter ref="B2:I6" xr:uid="{B6C85A0F-B591-4BC0-AFE1-1F83F6289155}"/>
  <tableColumns count="8">
    <tableColumn id="1" xr3:uid="{8CC2B1B9-6E27-44E2-B92E-8D2FC2343570}" name="Proyecto &quot;Treffun&quot;" dataDxfId="37"/>
    <tableColumn id="2" xr3:uid="{4E612A89-8C8E-43E9-BAC5-3A28F6C492F8}" name="Columna1" dataDxfId="36"/>
    <tableColumn id="3" xr3:uid="{A0AE6565-EB5E-4AE8-A6B2-3025009E6503}" name="Columna2" dataDxfId="35" dataCellStyle="Moneda [0]"/>
    <tableColumn id="4" xr3:uid="{3165CBB8-C929-430A-BA96-2A944021D2AD}" name="Columna3" dataDxfId="34" dataCellStyle="Moneda [0]"/>
    <tableColumn id="5" xr3:uid="{F6AEC8EB-BFCF-4A9C-BB67-BD424472B4A7}" name="Columna4" dataDxfId="33" dataCellStyle="Moneda [0]"/>
    <tableColumn id="6" xr3:uid="{18B61B10-796E-40CE-B2A2-2BC7563B1B3C}" name="Columna5" dataDxfId="32" dataCellStyle="Moneda [0]"/>
    <tableColumn id="7" xr3:uid="{C790D057-2FE1-4E63-B7EB-3EE2A97B4477}" name="Columna6" dataDxfId="31" dataCellStyle="Moneda [0]"/>
    <tableColumn id="8" xr3:uid="{AC8CEA62-7C76-4CBA-9FE6-67BACF670176}" name="Columna7" dataDxfId="30" dataCellStyle="Moneda [0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0AE5EB-E79C-44CD-90AD-FF111BA09124}" name="Tabla11" displayName="Tabla11" ref="A1:M20" totalsRowShown="0" headerRowDxfId="0" headerRowBorderDxfId="14" tableBorderDxfId="15" totalsRowBorderDxfId="13" headerRowCellStyle="Normal 2">
  <autoFilter ref="A1:M20" xr:uid="{5E0AE5EB-E79C-44CD-90AD-FF111BA09124}"/>
  <tableColumns count="13">
    <tableColumn id="1" xr3:uid="{88DB2E1E-72D8-4B23-B557-61032061036E}" name="ID_personal" dataDxfId="12"/>
    <tableColumn id="2" xr3:uid="{88BBDAA0-1BFC-4714-A935-9D2EEC3C2607}" name="Nombre " dataDxfId="11"/>
    <tableColumn id="3" xr3:uid="{904A9A9B-1B43-4862-A1F0-B671D91C0513}" name="Apellido" dataDxfId="10"/>
    <tableColumn id="4" xr3:uid="{B5E1B7C7-6849-43C0-A63C-9C7FD795E66C}" name="Base" dataDxfId="9" dataCellStyle="Moneda [0]"/>
    <tableColumn id="5" xr3:uid="{23918736-79E8-4A04-8EBC-5E9DDD50E267}" name="Gratificaciones" dataDxfId="8" dataCellStyle="Moneda [0]"/>
    <tableColumn id="6" xr3:uid="{E35F6FCC-3EF8-45E4-9A3B-0EB21368B25E}" name="Nombre_AFP" dataDxfId="7"/>
    <tableColumn id="7" xr3:uid="{0E18B35B-1F65-4B3B-BFA7-05398E0E1E6D}" name="AFP" dataDxfId="6" dataCellStyle="Moneda [0]"/>
    <tableColumn id="8" xr3:uid="{DCE6A605-7888-4A3C-8C12-E8A3C7731BA9}" name="Nombre_Salud" dataDxfId="5" dataCellStyle="Normal 2"/>
    <tableColumn id="9" xr3:uid="{7459AD14-4E3F-41A9-A10B-923BE0F203C9}" name="Salud" dataDxfId="4" dataCellStyle="Moneda [0]"/>
    <tableColumn id="10" xr3:uid="{F6197F6A-9C2E-4ED9-A991-EE8FA7AE6878}" name="Nombre_AFC" dataDxfId="3" dataCellStyle="Normal 2"/>
    <tableColumn id="11" xr3:uid="{E078CE12-F92A-4C23-8EF7-9DFCE376E029}" name="AFC" dataDxfId="2" dataCellStyle="Moneda [0]"/>
    <tableColumn id="12" xr3:uid="{0E554F32-D8D6-484F-B1E4-98777012FD56}" name="Remuneracion" dataDxfId="1" dataCellStyle="Moneda [0]"/>
    <tableColumn id="13" xr3:uid="{C745056C-D92C-4F2C-9B8C-FFCFB7D80458}" name="FECHA_INGRES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FAE9CC-DDF9-4AEF-B4A6-9C0DAE4D4D60}" name="Tabla9" displayName="Tabla9" ref="B8:C13" totalsRowShown="0" headerRowDxfId="23" headerRowBorderDxfId="26" tableBorderDxfId="27" totalsRowBorderDxfId="25">
  <autoFilter ref="B8:C13" xr:uid="{67FAE9CC-DDF9-4AEF-B4A6-9C0DAE4D4D60}"/>
  <tableColumns count="2">
    <tableColumn id="1" xr3:uid="{38043D02-73BC-457E-B365-EF0B513D770F}" name="Columna1" dataDxfId="24"/>
    <tableColumn id="2" xr3:uid="{6A752D9E-AAFA-4C7B-BDA5-8F27CCF65611}" name="Columna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79031-E15A-4F8C-93D5-31EF9887FBB5}" name="Tabla1" displayName="Tabla1" ref="A1:F24" totalsRowShown="0" headerRowDxfId="80" headerRowBorderDxfId="88" tableBorderDxfId="89" totalsRowBorderDxfId="87" headerRowCellStyle="Normal 2">
  <autoFilter ref="A1:F24" xr:uid="{54179031-E15A-4F8C-93D5-31EF9887FBB5}"/>
  <tableColumns count="6">
    <tableColumn id="1" xr3:uid="{3EFEE2A5-1AD1-48AC-9F96-E05D225F8184}" name="ID_Cliente" dataDxfId="86"/>
    <tableColumn id="2" xr3:uid="{6B26B907-40D9-4F6E-AF16-7BFA60775871}" name="Nombre" dataDxfId="85"/>
    <tableColumn id="3" xr3:uid="{8E19C79C-6417-4FAC-8174-C433FFCFB67F}" name="Apellido" dataDxfId="84"/>
    <tableColumn id="4" xr3:uid="{536B6315-6FEE-4A6E-B386-EA46F0421159}" name="Telefono" dataDxfId="83">
      <calculatedColumnFormula>RANDBETWEEN(10000000,99999999)</calculatedColumnFormula>
    </tableColumn>
    <tableColumn id="5" xr3:uid="{38C3F915-23C7-4BBC-AA62-AD37F92E064B}" name="Mail" dataDxfId="82">
      <calculatedColumnFormula>_xlfn.CONCAT(B2,C2,$AN$4,$AO$4)</calculatedColumnFormula>
    </tableColumn>
    <tableColumn id="6" xr3:uid="{E2D60004-F065-42A1-9534-6994A0E4CC0E}" name="Cuenta" dataDxfId="8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A0016E-ECEF-40A9-BF2E-150251FFA064}" name="Tabla2" displayName="Tabla2" ref="A1:E24" totalsRowShown="0" headerRowDxfId="76" headerRowBorderDxfId="78" tableBorderDxfId="79" totalsRowBorderDxfId="77" headerRowCellStyle="Normal 2">
  <autoFilter ref="A1:E24" xr:uid="{7EA0016E-ECEF-40A9-BF2E-150251FFA064}"/>
  <tableColumns count="5">
    <tableColumn id="1" xr3:uid="{855F26F8-16BE-4CD2-96D5-2651890F9128}" name="ID-ordenes" dataDxfId="75"/>
    <tableColumn id="2" xr3:uid="{3E25F342-3773-4C75-8475-296CBFA50D8F}" name="ID_Cliente" dataDxfId="74"/>
    <tableColumn id="3" xr3:uid="{5AE2C348-F16A-44FE-9036-235E7EF8E193}" name="ID_Producto" dataDxfId="73"/>
    <tableColumn id="4" xr3:uid="{A295A127-9691-4BD6-BE18-B134A2E1174F}" name="fecha" dataDxfId="71"/>
    <tableColumn id="5" xr3:uid="{03031278-AC3A-4590-988B-3006F0038520}" name="Estado" dataDxfId="7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C5E330-CBB3-4312-A11F-59ADFB3F53E8}" name="Tabla6" displayName="Tabla6" ref="A1:B11" totalsRowShown="0" headerRowDxfId="40" headerRowBorderDxfId="44" tableBorderDxfId="45" totalsRowBorderDxfId="43">
  <autoFilter ref="A1:B11" xr:uid="{F7C5E330-CBB3-4312-A11F-59ADFB3F53E8}"/>
  <tableColumns count="2">
    <tableColumn id="1" xr3:uid="{3AE77C4C-DAB4-4018-961F-BCAC62093625}" name="Descripción" dataDxfId="42"/>
    <tableColumn id="2" xr3:uid="{C631901B-20B6-414E-9116-D67BAA31F9E9}" name="$" dataDxfId="41" dataCellStyle="Moneda [0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1F0508-BF16-46AA-A41A-89F51009CD4F}" name="Tabla5" displayName="Tabla5" ref="A2:C25" totalsRowShown="0" headerRowDxfId="46" headerRowBorderDxfId="51" tableBorderDxfId="52" totalsRowBorderDxfId="50" headerRowCellStyle="Normal 2">
  <autoFilter ref="A2:C25" xr:uid="{CC1F0508-BF16-46AA-A41A-89F51009CD4F}"/>
  <tableColumns count="3">
    <tableColumn id="1" xr3:uid="{515E1F90-CD7F-4D52-A7D7-B0039C995568}" name="ID_Ingreso" dataDxfId="49"/>
    <tableColumn id="2" xr3:uid="{F35F029F-3BA0-45FA-B100-AD8AFAD729E2}" name="Fecha" dataDxfId="48"/>
    <tableColumn id="3" xr3:uid="{B57E1913-D230-4A50-876A-B5EC94C9495E}" name="Monto pagado Pesos (CLP)" dataDxfId="47" dataCellStyle="Moneda [0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C4755D-E90B-4169-BBF4-7F49BA53B71A}" name="Tabla4" displayName="Tabla4" ref="A1:F10" totalsRowShown="0" headerRowDxfId="53" headerRowBorderDxfId="61" tableBorderDxfId="62" totalsRowBorderDxfId="60">
  <autoFilter ref="A1:F10" xr:uid="{A4C4755D-E90B-4169-BBF4-7F49BA53B71A}"/>
  <tableColumns count="6">
    <tableColumn id="1" xr3:uid="{AD3AB8C3-32A5-40DB-9EC0-48731452EF76}" name="Fecha" dataDxfId="59"/>
    <tableColumn id="2" xr3:uid="{7D2D22EC-209B-49E5-BC5F-4844E5AFB63E}" name="Desglose" dataDxfId="58"/>
    <tableColumn id="3" xr3:uid="{B96006F9-7493-427A-B9A2-314AA2409803}" name="Cuenta" dataDxfId="57"/>
    <tableColumn id="4" xr3:uid="{E1FF403E-9DAC-4F02-8A86-B5148D1FF333}" name="IVA" dataDxfId="56" dataCellStyle="Normal 2"/>
    <tableColumn id="5" xr3:uid="{025457AC-2E69-4026-B931-0B7EB7DC5560}" name="$" dataDxfId="55"/>
    <tableColumn id="6" xr3:uid="{C3717A79-C03D-4376-8A03-794F7D5EE318}" name="Año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1D1866-D2C2-42FF-A352-CCC9859094A8}" name="Tabla3" displayName="Tabla3" ref="A2:D6" totalsRowShown="0" headerRowDxfId="63" headerRowBorderDxfId="69" tableBorderDxfId="70" totalsRowBorderDxfId="68">
  <autoFilter ref="A2:D6" xr:uid="{B71D1866-D2C2-42FF-A352-CCC9859094A8}"/>
  <tableColumns count="4">
    <tableColumn id="1" xr3:uid="{B8196764-7499-407C-AC66-7D02314A521E}" name="ID_TICKET" dataDxfId="67"/>
    <tableColumn id="2" xr3:uid="{B3324064-0C00-4110-8439-4E79C679B7A1}" name="ID_CLIENTE" dataDxfId="66"/>
    <tableColumn id="3" xr3:uid="{A715F825-C167-40B1-91A5-47A84AE29516}" name="DESCRIPCIÓN_TICKETS" dataDxfId="65"/>
    <tableColumn id="4" xr3:uid="{9CF5BCD5-41DC-4FDA-9FFA-94A781B19988}" name="ESTADO_TICKET" dataDxfId="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33DB3A-4BA9-428C-90E3-1162091DBD1F}" name="Tabla10" displayName="Tabla10" ref="A1:C24" totalsRowShown="0" headerRowDxfId="16" headerRowBorderDxfId="21" tableBorderDxfId="22" totalsRowBorderDxfId="20">
  <autoFilter ref="A1:C24" xr:uid="{A833DB3A-4BA9-428C-90E3-1162091DBD1F}"/>
  <tableColumns count="3">
    <tableColumn id="1" xr3:uid="{F3AA86E8-0405-4563-8B05-29318A12BA5C}" name="ID_Cliente" dataDxfId="19"/>
    <tableColumn id="2" xr3:uid="{15A06788-BC22-4477-969F-2548C290C480}" name="Valorización" dataDxfId="18"/>
    <tableColumn id="3" xr3:uid="{F187C65A-8BF7-4054-B223-45C64F6BDB19}" name="Fecha" dataDxfId="17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5EAC-F443-43AB-973E-4BEC69F4C534}">
  <dimension ref="B2:I18"/>
  <sheetViews>
    <sheetView workbookViewId="0">
      <selection activeCell="B16" sqref="B16:B18"/>
    </sheetView>
  </sheetViews>
  <sheetFormatPr baseColWidth="10" defaultRowHeight="14.4" x14ac:dyDescent="0.3"/>
  <cols>
    <col min="1" max="1" width="13.5546875" bestFit="1" customWidth="1"/>
    <col min="2" max="2" width="27.77734375" bestFit="1" customWidth="1"/>
    <col min="3" max="3" width="13.5546875" bestFit="1" customWidth="1"/>
    <col min="4" max="4" width="12.6640625" bestFit="1" customWidth="1"/>
    <col min="5" max="5" width="13.6640625" bestFit="1" customWidth="1"/>
    <col min="6" max="9" width="12.6640625" bestFit="1" customWidth="1"/>
  </cols>
  <sheetData>
    <row r="2" spans="2:9" ht="15" thickBot="1" x14ac:dyDescent="0.35">
      <c r="B2" s="67" t="s">
        <v>10</v>
      </c>
      <c r="C2" s="68" t="s">
        <v>161</v>
      </c>
      <c r="D2" s="68" t="s">
        <v>162</v>
      </c>
      <c r="E2" s="68" t="s">
        <v>163</v>
      </c>
      <c r="F2" s="68" t="s">
        <v>164</v>
      </c>
      <c r="G2" s="68" t="s">
        <v>165</v>
      </c>
      <c r="H2" s="68" t="s">
        <v>166</v>
      </c>
      <c r="I2" s="69" t="s">
        <v>167</v>
      </c>
    </row>
    <row r="3" spans="2:9" ht="15" thickBot="1" x14ac:dyDescent="0.35">
      <c r="B3" s="70" t="s">
        <v>0</v>
      </c>
      <c r="C3" s="71" t="s">
        <v>9</v>
      </c>
      <c r="D3" s="72">
        <v>2021</v>
      </c>
      <c r="E3" s="72">
        <v>2022</v>
      </c>
      <c r="F3" s="72">
        <v>2023</v>
      </c>
      <c r="G3" s="72">
        <v>2024</v>
      </c>
      <c r="H3" s="72">
        <v>2025</v>
      </c>
      <c r="I3" s="73">
        <v>2026</v>
      </c>
    </row>
    <row r="4" spans="2:9" ht="15" thickBot="1" x14ac:dyDescent="0.35">
      <c r="B4" s="70" t="s">
        <v>1</v>
      </c>
      <c r="C4" s="74"/>
      <c r="D4" s="75">
        <v>26350000</v>
      </c>
      <c r="E4" s="75">
        <v>30870600</v>
      </c>
      <c r="F4" s="75">
        <v>31846550</v>
      </c>
      <c r="G4" s="75">
        <v>35322500</v>
      </c>
      <c r="H4" s="75">
        <v>41798450</v>
      </c>
      <c r="I4" s="76">
        <v>46774400</v>
      </c>
    </row>
    <row r="5" spans="2:9" ht="15" thickBot="1" x14ac:dyDescent="0.35">
      <c r="B5" s="70" t="s">
        <v>2</v>
      </c>
      <c r="C5" s="77"/>
      <c r="D5" s="75">
        <v>-12420720</v>
      </c>
      <c r="E5" s="75">
        <v>-14839400</v>
      </c>
      <c r="F5" s="75">
        <f>-18045360</f>
        <v>-18045360</v>
      </c>
      <c r="G5" s="75">
        <v>-20258080</v>
      </c>
      <c r="H5" s="75">
        <v>-24676760</v>
      </c>
      <c r="I5" s="76">
        <f>-28045360</f>
        <v>-28045360</v>
      </c>
    </row>
    <row r="6" spans="2:9" x14ac:dyDescent="0.3">
      <c r="B6" s="78" t="s">
        <v>3</v>
      </c>
      <c r="C6" s="79">
        <f>C9</f>
        <v>-36000000</v>
      </c>
      <c r="D6" s="80">
        <f>D4+D5</f>
        <v>13929280</v>
      </c>
      <c r="E6" s="80">
        <f>E4+E5</f>
        <v>16031200</v>
      </c>
      <c r="F6" s="80">
        <f>F4+F5</f>
        <v>13801190</v>
      </c>
      <c r="G6" s="80">
        <f t="shared" ref="G6:I6" si="0">G4+G5</f>
        <v>15064420</v>
      </c>
      <c r="H6" s="80">
        <f t="shared" si="0"/>
        <v>17121690</v>
      </c>
      <c r="I6" s="81">
        <f t="shared" si="0"/>
        <v>18729040</v>
      </c>
    </row>
    <row r="7" spans="2:9" x14ac:dyDescent="0.3">
      <c r="B7" s="2"/>
      <c r="C7" s="2"/>
    </row>
    <row r="8" spans="2:9" x14ac:dyDescent="0.3">
      <c r="B8" s="48" t="s">
        <v>161</v>
      </c>
      <c r="C8" s="50" t="s">
        <v>162</v>
      </c>
      <c r="E8" s="1"/>
      <c r="F8" s="1"/>
    </row>
    <row r="9" spans="2:9" x14ac:dyDescent="0.3">
      <c r="B9" s="82" t="s">
        <v>4</v>
      </c>
      <c r="C9" s="53">
        <v>-36000000</v>
      </c>
    </row>
    <row r="10" spans="2:9" x14ac:dyDescent="0.3">
      <c r="B10" s="82" t="s">
        <v>6</v>
      </c>
      <c r="C10" s="83">
        <v>5</v>
      </c>
    </row>
    <row r="11" spans="2:9" x14ac:dyDescent="0.3">
      <c r="B11" s="82" t="s">
        <v>5</v>
      </c>
      <c r="C11" s="84">
        <v>3.3000000000000002E-2</v>
      </c>
    </row>
    <row r="12" spans="2:9" x14ac:dyDescent="0.3">
      <c r="B12" s="82" t="s">
        <v>7</v>
      </c>
      <c r="C12" s="85">
        <f>IRR(C6:I6)</f>
        <v>0.35231052156003795</v>
      </c>
    </row>
    <row r="13" spans="2:9" x14ac:dyDescent="0.3">
      <c r="B13" s="86" t="s">
        <v>8</v>
      </c>
      <c r="C13" s="87">
        <f>NPV(C11,D6:I6)</f>
        <v>84227695.48232922</v>
      </c>
    </row>
    <row r="16" spans="2:9" ht="21" x14ac:dyDescent="0.4">
      <c r="B16" s="88" t="s">
        <v>168</v>
      </c>
    </row>
    <row r="17" spans="2:2" ht="21" x14ac:dyDescent="0.4">
      <c r="B17" s="88" t="s">
        <v>169</v>
      </c>
    </row>
    <row r="18" spans="2:2" ht="21" x14ac:dyDescent="0.4">
      <c r="B18" s="88" t="s">
        <v>170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35AF-B8B2-4163-8C53-B12D3D170BB6}">
  <dimension ref="A1:M20"/>
  <sheetViews>
    <sheetView tabSelected="1" workbookViewId="0">
      <selection sqref="A1:M20"/>
    </sheetView>
  </sheetViews>
  <sheetFormatPr baseColWidth="10" defaultRowHeight="14.4" x14ac:dyDescent="0.3"/>
  <cols>
    <col min="1" max="1" width="13.21875" customWidth="1"/>
    <col min="5" max="5" width="15.88671875" customWidth="1"/>
    <col min="6" max="6" width="14.33203125" customWidth="1"/>
    <col min="8" max="8" width="15.6640625" customWidth="1"/>
    <col min="10" max="10" width="14.44140625" customWidth="1"/>
    <col min="12" max="12" width="15.44140625" customWidth="1"/>
    <col min="13" max="13" width="18.5546875" customWidth="1"/>
  </cols>
  <sheetData>
    <row r="1" spans="1:13" x14ac:dyDescent="0.3">
      <c r="A1" s="99" t="s">
        <v>149</v>
      </c>
      <c r="B1" s="100" t="s">
        <v>150</v>
      </c>
      <c r="C1" s="100" t="s">
        <v>19</v>
      </c>
      <c r="D1" s="101" t="s">
        <v>151</v>
      </c>
      <c r="E1" s="101" t="s">
        <v>152</v>
      </c>
      <c r="F1" s="100" t="s">
        <v>153</v>
      </c>
      <c r="G1" s="101" t="s">
        <v>154</v>
      </c>
      <c r="H1" s="100" t="s">
        <v>155</v>
      </c>
      <c r="I1" s="101" t="s">
        <v>156</v>
      </c>
      <c r="J1" s="100" t="s">
        <v>157</v>
      </c>
      <c r="K1" s="100" t="s">
        <v>158</v>
      </c>
      <c r="L1" s="100" t="s">
        <v>159</v>
      </c>
      <c r="M1" s="102" t="s">
        <v>160</v>
      </c>
    </row>
    <row r="2" spans="1:13" x14ac:dyDescent="0.3">
      <c r="A2" s="8">
        <v>1</v>
      </c>
      <c r="B2" s="59" t="s">
        <v>109</v>
      </c>
      <c r="C2" s="9" t="s">
        <v>110</v>
      </c>
      <c r="D2" s="61">
        <v>747000</v>
      </c>
      <c r="E2" s="57">
        <v>44820</v>
      </c>
      <c r="F2" s="62" t="s">
        <v>111</v>
      </c>
      <c r="G2" s="57">
        <v>90000</v>
      </c>
      <c r="H2" s="63" t="s">
        <v>112</v>
      </c>
      <c r="I2" s="57">
        <v>63345.599999999999</v>
      </c>
      <c r="J2" s="63" t="s">
        <v>113</v>
      </c>
      <c r="K2" s="57">
        <v>6334.56</v>
      </c>
      <c r="L2" s="61">
        <v>900000</v>
      </c>
      <c r="M2" s="93">
        <v>45981</v>
      </c>
    </row>
    <row r="3" spans="1:13" x14ac:dyDescent="0.3">
      <c r="A3" s="8">
        <v>2</v>
      </c>
      <c r="B3" s="59" t="s">
        <v>114</v>
      </c>
      <c r="C3" s="9" t="s">
        <v>115</v>
      </c>
      <c r="D3" s="61">
        <v>415000</v>
      </c>
      <c r="E3" s="57">
        <v>37350</v>
      </c>
      <c r="F3" s="62" t="s">
        <v>111</v>
      </c>
      <c r="G3" s="58">
        <v>50000</v>
      </c>
      <c r="H3" s="64" t="s">
        <v>116</v>
      </c>
      <c r="I3" s="57">
        <v>36188</v>
      </c>
      <c r="J3" s="63" t="s">
        <v>113</v>
      </c>
      <c r="K3" s="57">
        <v>3618.8</v>
      </c>
      <c r="L3" s="61">
        <v>500000</v>
      </c>
      <c r="M3" s="93">
        <v>45478</v>
      </c>
    </row>
    <row r="4" spans="1:13" x14ac:dyDescent="0.3">
      <c r="A4" s="8">
        <v>3</v>
      </c>
      <c r="B4" s="10" t="s">
        <v>144</v>
      </c>
      <c r="C4" s="9" t="s">
        <v>145</v>
      </c>
      <c r="D4" s="61">
        <v>747000</v>
      </c>
      <c r="E4" s="57">
        <v>44820</v>
      </c>
      <c r="F4" s="62" t="s">
        <v>118</v>
      </c>
      <c r="G4" s="57">
        <v>90000</v>
      </c>
      <c r="H4" s="64" t="s">
        <v>116</v>
      </c>
      <c r="I4" s="57">
        <v>63345.599999999999</v>
      </c>
      <c r="J4" s="63" t="s">
        <v>113</v>
      </c>
      <c r="K4" s="57">
        <v>3618.8</v>
      </c>
      <c r="L4" s="61">
        <v>900000</v>
      </c>
      <c r="M4" s="94">
        <v>43954</v>
      </c>
    </row>
    <row r="5" spans="1:13" x14ac:dyDescent="0.3">
      <c r="A5" s="8">
        <v>4</v>
      </c>
      <c r="B5" s="10" t="s">
        <v>146</v>
      </c>
      <c r="C5" s="9" t="s">
        <v>147</v>
      </c>
      <c r="D5" s="61">
        <v>581000</v>
      </c>
      <c r="E5" s="57">
        <v>37350</v>
      </c>
      <c r="F5" s="62" t="s">
        <v>111</v>
      </c>
      <c r="G5" s="57">
        <v>44371.428399999997</v>
      </c>
      <c r="H5" s="64" t="s">
        <v>116</v>
      </c>
      <c r="I5" s="57">
        <v>36188</v>
      </c>
      <c r="J5" s="63" t="s">
        <v>113</v>
      </c>
      <c r="K5" s="57">
        <v>3618.8</v>
      </c>
      <c r="L5" s="61">
        <v>500000</v>
      </c>
      <c r="M5" s="94">
        <v>43955</v>
      </c>
    </row>
    <row r="6" spans="1:13" x14ac:dyDescent="0.3">
      <c r="A6" s="8">
        <v>5</v>
      </c>
      <c r="B6" s="10" t="s">
        <v>42</v>
      </c>
      <c r="C6" s="9" t="s">
        <v>148</v>
      </c>
      <c r="D6" s="61">
        <v>581000</v>
      </c>
      <c r="E6" s="57">
        <v>37350</v>
      </c>
      <c r="F6" s="62" t="s">
        <v>111</v>
      </c>
      <c r="G6" s="57">
        <v>44371.428399999997</v>
      </c>
      <c r="H6" s="64" t="s">
        <v>116</v>
      </c>
      <c r="I6" s="57">
        <v>36188</v>
      </c>
      <c r="J6" s="63" t="s">
        <v>113</v>
      </c>
      <c r="K6" s="57">
        <v>3618.8</v>
      </c>
      <c r="L6" s="61">
        <v>500000</v>
      </c>
      <c r="M6" s="94">
        <v>43956</v>
      </c>
    </row>
    <row r="7" spans="1:13" x14ac:dyDescent="0.3">
      <c r="A7" s="8">
        <v>6</v>
      </c>
      <c r="B7" s="59" t="s">
        <v>117</v>
      </c>
      <c r="C7" s="9" t="s">
        <v>63</v>
      </c>
      <c r="D7" s="61">
        <v>581000</v>
      </c>
      <c r="E7" s="57">
        <v>34860</v>
      </c>
      <c r="F7" s="62" t="s">
        <v>118</v>
      </c>
      <c r="G7" s="58">
        <v>70000</v>
      </c>
      <c r="H7" s="64" t="s">
        <v>112</v>
      </c>
      <c r="I7" s="57">
        <v>49268.800000000003</v>
      </c>
      <c r="J7" s="63" t="s">
        <v>113</v>
      </c>
      <c r="K7" s="57">
        <v>4926.88</v>
      </c>
      <c r="L7" s="61">
        <v>700000</v>
      </c>
      <c r="M7" s="93">
        <v>44416</v>
      </c>
    </row>
    <row r="8" spans="1:13" x14ac:dyDescent="0.3">
      <c r="A8" s="8">
        <v>7</v>
      </c>
      <c r="B8" s="59" t="s">
        <v>119</v>
      </c>
      <c r="C8" s="9" t="s">
        <v>53</v>
      </c>
      <c r="D8" s="61">
        <v>452322.61</v>
      </c>
      <c r="E8" s="57">
        <v>45232.260999999999</v>
      </c>
      <c r="F8" s="62" t="s">
        <v>111</v>
      </c>
      <c r="G8" s="57">
        <v>73352.558199999999</v>
      </c>
      <c r="H8" s="65" t="s">
        <v>120</v>
      </c>
      <c r="I8" s="57">
        <v>39804.38968</v>
      </c>
      <c r="J8" s="63" t="s">
        <v>113</v>
      </c>
      <c r="K8" s="57">
        <v>3980.4389679999999</v>
      </c>
      <c r="L8" s="66">
        <v>544967</v>
      </c>
      <c r="M8" s="95">
        <v>44560</v>
      </c>
    </row>
    <row r="9" spans="1:13" x14ac:dyDescent="0.3">
      <c r="A9" s="8">
        <v>8</v>
      </c>
      <c r="B9" s="59" t="s">
        <v>121</v>
      </c>
      <c r="C9" s="9" t="s">
        <v>64</v>
      </c>
      <c r="D9" s="61">
        <v>377621.77999999997</v>
      </c>
      <c r="E9" s="57">
        <v>22657.306799999998</v>
      </c>
      <c r="F9" s="62" t="s">
        <v>111</v>
      </c>
      <c r="G9" s="57">
        <v>61238.423600000002</v>
      </c>
      <c r="H9" s="65" t="s">
        <v>120</v>
      </c>
      <c r="I9" s="57">
        <v>32022.326944</v>
      </c>
      <c r="J9" s="63" t="s">
        <v>113</v>
      </c>
      <c r="K9" s="57">
        <v>3202.2326944000001</v>
      </c>
      <c r="L9" s="66">
        <v>454966</v>
      </c>
      <c r="M9" s="96">
        <v>44632</v>
      </c>
    </row>
    <row r="10" spans="1:13" x14ac:dyDescent="0.3">
      <c r="A10" s="8">
        <v>9</v>
      </c>
      <c r="B10" s="59" t="s">
        <v>122</v>
      </c>
      <c r="C10" s="9" t="s">
        <v>123</v>
      </c>
      <c r="D10" s="61">
        <v>273612.82</v>
      </c>
      <c r="E10" s="57">
        <v>24625.1538</v>
      </c>
      <c r="F10" s="62" t="s">
        <v>118</v>
      </c>
      <c r="G10" s="57">
        <v>44371.428399999997</v>
      </c>
      <c r="H10" s="65" t="s">
        <v>120</v>
      </c>
      <c r="I10" s="57">
        <v>23859.037904000004</v>
      </c>
      <c r="J10" s="63" t="s">
        <v>113</v>
      </c>
      <c r="K10" s="57">
        <v>2385.9037904000002</v>
      </c>
      <c r="L10" s="66">
        <v>329654</v>
      </c>
      <c r="M10" s="96">
        <v>44562</v>
      </c>
    </row>
    <row r="11" spans="1:13" x14ac:dyDescent="0.3">
      <c r="A11" s="8">
        <v>10</v>
      </c>
      <c r="B11" s="59" t="s">
        <v>124</v>
      </c>
      <c r="C11" s="9" t="s">
        <v>125</v>
      </c>
      <c r="D11" s="61">
        <v>431261.36</v>
      </c>
      <c r="E11" s="57">
        <v>43126.135999999999</v>
      </c>
      <c r="F11" s="62" t="s">
        <v>111</v>
      </c>
      <c r="G11" s="57">
        <v>69937.083199999994</v>
      </c>
      <c r="H11" s="65" t="s">
        <v>126</v>
      </c>
      <c r="I11" s="57">
        <v>37950.999680000001</v>
      </c>
      <c r="J11" s="63" t="s">
        <v>113</v>
      </c>
      <c r="K11" s="57">
        <v>3795.099968</v>
      </c>
      <c r="L11" s="66">
        <v>519592</v>
      </c>
      <c r="M11" s="96">
        <v>44577</v>
      </c>
    </row>
    <row r="12" spans="1:13" x14ac:dyDescent="0.3">
      <c r="A12" s="8">
        <v>11</v>
      </c>
      <c r="B12" s="59" t="s">
        <v>127</v>
      </c>
      <c r="C12" s="9" t="s">
        <v>128</v>
      </c>
      <c r="D12" s="61">
        <v>306271.65999999997</v>
      </c>
      <c r="E12" s="57">
        <v>21439.016199999998</v>
      </c>
      <c r="F12" s="62" t="s">
        <v>118</v>
      </c>
      <c r="G12" s="57">
        <v>49667.669199999997</v>
      </c>
      <c r="H12" s="65" t="s">
        <v>126</v>
      </c>
      <c r="I12" s="57">
        <v>26216.854095999999</v>
      </c>
      <c r="J12" s="63" t="s">
        <v>113</v>
      </c>
      <c r="K12" s="57">
        <v>2621.6854095999997</v>
      </c>
      <c r="L12" s="66">
        <v>369002</v>
      </c>
      <c r="M12" s="97">
        <v>45061</v>
      </c>
    </row>
    <row r="13" spans="1:13" x14ac:dyDescent="0.3">
      <c r="A13" s="8">
        <v>12</v>
      </c>
      <c r="B13" s="59" t="s">
        <v>129</v>
      </c>
      <c r="C13" s="9" t="s">
        <v>130</v>
      </c>
      <c r="D13" s="61">
        <v>400419.38999999996</v>
      </c>
      <c r="E13" s="57">
        <v>44046.13289999999</v>
      </c>
      <c r="F13" s="62" t="s">
        <v>118</v>
      </c>
      <c r="G13" s="57">
        <v>64935.481800000001</v>
      </c>
      <c r="H13" s="65" t="s">
        <v>120</v>
      </c>
      <c r="I13" s="57">
        <v>35557.241831999992</v>
      </c>
      <c r="J13" s="63" t="s">
        <v>113</v>
      </c>
      <c r="K13" s="57">
        <v>3555.7241831999995</v>
      </c>
      <c r="L13" s="66">
        <v>482433</v>
      </c>
      <c r="M13" s="97">
        <v>45095</v>
      </c>
    </row>
    <row r="14" spans="1:13" x14ac:dyDescent="0.3">
      <c r="A14" s="8">
        <v>13</v>
      </c>
      <c r="B14" s="59" t="s">
        <v>131</v>
      </c>
      <c r="C14" s="9" t="s">
        <v>132</v>
      </c>
      <c r="D14" s="61">
        <v>329088.36</v>
      </c>
      <c r="E14" s="57">
        <v>36199.719599999997</v>
      </c>
      <c r="F14" s="62" t="s">
        <v>118</v>
      </c>
      <c r="G14" s="57">
        <v>53367.823199999999</v>
      </c>
      <c r="H14" s="65" t="s">
        <v>126</v>
      </c>
      <c r="I14" s="57">
        <v>29223.046367999999</v>
      </c>
      <c r="J14" s="63" t="s">
        <v>113</v>
      </c>
      <c r="K14" s="57">
        <v>2922.3046368</v>
      </c>
      <c r="L14" s="66">
        <v>396492</v>
      </c>
      <c r="M14" s="97">
        <v>45254</v>
      </c>
    </row>
    <row r="15" spans="1:13" x14ac:dyDescent="0.3">
      <c r="A15" s="8">
        <v>14</v>
      </c>
      <c r="B15" s="59" t="s">
        <v>133</v>
      </c>
      <c r="C15" s="9" t="s">
        <v>134</v>
      </c>
      <c r="D15" s="61">
        <v>355576.14999999997</v>
      </c>
      <c r="E15" s="57">
        <v>46224.899499999992</v>
      </c>
      <c r="F15" s="62" t="s">
        <v>111</v>
      </c>
      <c r="G15" s="57">
        <v>57663.313000000002</v>
      </c>
      <c r="H15" s="65" t="s">
        <v>126</v>
      </c>
      <c r="I15" s="57">
        <v>32144.083959999996</v>
      </c>
      <c r="J15" s="63" t="s">
        <v>113</v>
      </c>
      <c r="K15" s="57">
        <v>3214.4083959999998</v>
      </c>
      <c r="L15" s="66">
        <v>428405</v>
      </c>
      <c r="M15" s="96">
        <v>45560</v>
      </c>
    </row>
    <row r="16" spans="1:13" x14ac:dyDescent="0.3">
      <c r="A16" s="8">
        <v>15</v>
      </c>
      <c r="B16" s="60" t="s">
        <v>135</v>
      </c>
      <c r="C16" s="9" t="s">
        <v>136</v>
      </c>
      <c r="D16" s="61">
        <v>323441.03999999998</v>
      </c>
      <c r="E16" s="57">
        <v>38812.924799999993</v>
      </c>
      <c r="F16" s="62" t="s">
        <v>111</v>
      </c>
      <c r="G16" s="57">
        <v>52452.004800000002</v>
      </c>
      <c r="H16" s="65" t="s">
        <v>120</v>
      </c>
      <c r="I16" s="57">
        <v>28980.317183999996</v>
      </c>
      <c r="J16" s="63" t="s">
        <v>113</v>
      </c>
      <c r="K16" s="57">
        <v>2898.0317183999996</v>
      </c>
      <c r="L16" s="66">
        <v>389688</v>
      </c>
      <c r="M16" s="98">
        <v>45613</v>
      </c>
    </row>
    <row r="17" spans="1:13" x14ac:dyDescent="0.3">
      <c r="A17" s="8">
        <v>16</v>
      </c>
      <c r="B17" s="59" t="s">
        <v>137</v>
      </c>
      <c r="C17" s="9" t="s">
        <v>123</v>
      </c>
      <c r="D17" s="61">
        <v>489568.86</v>
      </c>
      <c r="E17" s="57">
        <v>34269.820200000002</v>
      </c>
      <c r="F17" s="62" t="s">
        <v>118</v>
      </c>
      <c r="G17" s="57">
        <v>79392.733200000002</v>
      </c>
      <c r="H17" s="65" t="s">
        <v>120</v>
      </c>
      <c r="I17" s="57">
        <v>41907.094416</v>
      </c>
      <c r="J17" s="63" t="s">
        <v>113</v>
      </c>
      <c r="K17" s="57">
        <v>4190.7094416</v>
      </c>
      <c r="L17" s="66">
        <v>589842</v>
      </c>
      <c r="M17" s="97">
        <v>45706</v>
      </c>
    </row>
    <row r="18" spans="1:13" x14ac:dyDescent="0.3">
      <c r="A18" s="8">
        <v>17</v>
      </c>
      <c r="B18" s="59" t="s">
        <v>138</v>
      </c>
      <c r="C18" s="9" t="s">
        <v>139</v>
      </c>
      <c r="D18" s="61">
        <v>404184.26999999996</v>
      </c>
      <c r="E18" s="57">
        <v>32334.741599999998</v>
      </c>
      <c r="F18" s="62" t="s">
        <v>118</v>
      </c>
      <c r="G18" s="57">
        <v>65546.027399999992</v>
      </c>
      <c r="H18" s="65" t="s">
        <v>126</v>
      </c>
      <c r="I18" s="57">
        <v>34921.520927999998</v>
      </c>
      <c r="J18" s="63" t="s">
        <v>113</v>
      </c>
      <c r="K18" s="57">
        <v>3492.1520928</v>
      </c>
      <c r="L18" s="66">
        <v>486969</v>
      </c>
      <c r="M18" s="97">
        <v>45766</v>
      </c>
    </row>
    <row r="19" spans="1:13" x14ac:dyDescent="0.3">
      <c r="A19" s="8">
        <v>18</v>
      </c>
      <c r="B19" s="59" t="s">
        <v>140</v>
      </c>
      <c r="C19" s="9" t="s">
        <v>141</v>
      </c>
      <c r="D19" s="61">
        <v>277907.24</v>
      </c>
      <c r="E19" s="57">
        <v>25011.651600000001</v>
      </c>
      <c r="F19" s="62" t="s">
        <v>111</v>
      </c>
      <c r="G19" s="57">
        <v>45067.8488</v>
      </c>
      <c r="H19" s="65" t="s">
        <v>120</v>
      </c>
      <c r="I19" s="57">
        <v>24233.511327999997</v>
      </c>
      <c r="J19" s="63" t="s">
        <v>113</v>
      </c>
      <c r="K19" s="57">
        <v>2423.3511328</v>
      </c>
      <c r="L19" s="66">
        <v>334828</v>
      </c>
      <c r="M19" s="98">
        <v>45770</v>
      </c>
    </row>
    <row r="20" spans="1:13" x14ac:dyDescent="0.3">
      <c r="A20" s="17">
        <v>19</v>
      </c>
      <c r="B20" s="103" t="s">
        <v>142</v>
      </c>
      <c r="C20" s="18" t="s">
        <v>143</v>
      </c>
      <c r="D20" s="104">
        <v>291468.61</v>
      </c>
      <c r="E20" s="105">
        <v>17488.116599999998</v>
      </c>
      <c r="F20" s="106" t="s">
        <v>111</v>
      </c>
      <c r="G20" s="105">
        <v>47267.078199999996</v>
      </c>
      <c r="H20" s="107" t="s">
        <v>126</v>
      </c>
      <c r="I20" s="105">
        <v>24716.538128</v>
      </c>
      <c r="J20" s="108" t="s">
        <v>113</v>
      </c>
      <c r="K20" s="105">
        <v>2471.6538128000002</v>
      </c>
      <c r="L20" s="109">
        <v>351167</v>
      </c>
      <c r="M20" s="110">
        <v>45784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9B6A-C3B8-420F-B8CB-BE71B72536B1}">
  <dimension ref="B4:B13"/>
  <sheetViews>
    <sheetView workbookViewId="0">
      <selection activeCell="D13" sqref="D13"/>
    </sheetView>
  </sheetViews>
  <sheetFormatPr baseColWidth="10" defaultRowHeight="14.4" x14ac:dyDescent="0.3"/>
  <sheetData>
    <row r="4" spans="2:2" x14ac:dyDescent="0.3">
      <c r="B4" s="3" t="s">
        <v>7</v>
      </c>
    </row>
    <row r="5" spans="2:2" x14ac:dyDescent="0.3">
      <c r="B5" s="3" t="s">
        <v>8</v>
      </c>
    </row>
    <row r="6" spans="2:2" x14ac:dyDescent="0.3">
      <c r="B6" s="3" t="s">
        <v>11</v>
      </c>
    </row>
    <row r="7" spans="2:2" x14ac:dyDescent="0.3">
      <c r="B7" s="3" t="s">
        <v>12</v>
      </c>
    </row>
    <row r="8" spans="2:2" x14ac:dyDescent="0.3">
      <c r="B8" s="3" t="s">
        <v>13</v>
      </c>
    </row>
    <row r="9" spans="2:2" x14ac:dyDescent="0.3">
      <c r="B9" s="3" t="s">
        <v>1</v>
      </c>
    </row>
    <row r="10" spans="2:2" x14ac:dyDescent="0.3">
      <c r="B10" s="3" t="s">
        <v>2</v>
      </c>
    </row>
    <row r="11" spans="2:2" x14ac:dyDescent="0.3">
      <c r="B11" s="3" t="s">
        <v>14</v>
      </c>
    </row>
    <row r="12" spans="2:2" x14ac:dyDescent="0.3">
      <c r="B12" s="3" t="s">
        <v>15</v>
      </c>
    </row>
    <row r="13" spans="2:2" x14ac:dyDescent="0.3">
      <c r="B13" s="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D1ED-A019-4C84-BB1B-9AC33933A635}">
  <dimension ref="A1:AO29"/>
  <sheetViews>
    <sheetView workbookViewId="0">
      <selection activeCell="I16" sqref="I16"/>
    </sheetView>
  </sheetViews>
  <sheetFormatPr baseColWidth="10" defaultRowHeight="14.4" x14ac:dyDescent="0.3"/>
  <cols>
    <col min="1" max="1" width="11.6640625" customWidth="1"/>
    <col min="4" max="4" width="23.21875" bestFit="1" customWidth="1"/>
    <col min="5" max="5" width="25.6640625" bestFit="1" customWidth="1"/>
  </cols>
  <sheetData>
    <row r="1" spans="1:41" x14ac:dyDescent="0.3">
      <c r="A1" s="5" t="s">
        <v>17</v>
      </c>
      <c r="B1" s="6" t="s">
        <v>18</v>
      </c>
      <c r="C1" s="6" t="s">
        <v>19</v>
      </c>
      <c r="D1" s="6" t="s">
        <v>20</v>
      </c>
      <c r="E1" s="6" t="s">
        <v>21</v>
      </c>
      <c r="F1" s="7" t="s">
        <v>68</v>
      </c>
    </row>
    <row r="2" spans="1:41" x14ac:dyDescent="0.3">
      <c r="A2" s="8">
        <v>1</v>
      </c>
      <c r="B2" s="9" t="s">
        <v>22</v>
      </c>
      <c r="C2" s="10" t="s">
        <v>23</v>
      </c>
      <c r="D2" s="11">
        <f ca="1">RANDBETWEEN(10000000,99999999)</f>
        <v>91108974</v>
      </c>
      <c r="E2" s="10" t="str">
        <f>_xlfn.CONCAT(B2,C2,$AN$4,$AO$4)</f>
        <v>MarceloDíaz@gmail.com</v>
      </c>
      <c r="F2" s="12" t="s">
        <v>69</v>
      </c>
    </row>
    <row r="3" spans="1:41" x14ac:dyDescent="0.3">
      <c r="A3" s="8">
        <v>2</v>
      </c>
      <c r="B3" s="9" t="s">
        <v>24</v>
      </c>
      <c r="C3" s="13" t="s">
        <v>46</v>
      </c>
      <c r="D3" s="11">
        <f t="shared" ref="D3:D24" ca="1" si="0">RANDBETWEEN(10000000,99999999)</f>
        <v>90105555</v>
      </c>
      <c r="E3" s="10" t="str">
        <f>_xlfn.CONCAT(B3,C3,$AN$4,$AO$4)</f>
        <v>Matíassepulveda@gmail.com</v>
      </c>
      <c r="F3" s="12" t="s">
        <v>69</v>
      </c>
    </row>
    <row r="4" spans="1:41" x14ac:dyDescent="0.3">
      <c r="A4" s="8">
        <v>3</v>
      </c>
      <c r="B4" s="9" t="s">
        <v>25</v>
      </c>
      <c r="C4" s="13" t="s">
        <v>47</v>
      </c>
      <c r="D4" s="11">
        <f t="shared" ca="1" si="0"/>
        <v>15282440</v>
      </c>
      <c r="E4" s="10" t="str">
        <f>_xlfn.CONCAT(B4,C4,$AN$4,$AO$4)</f>
        <v>CarolinaCorrea@gmail.com</v>
      </c>
      <c r="F4" s="12" t="s">
        <v>69</v>
      </c>
      <c r="AN4" t="s">
        <v>67</v>
      </c>
      <c r="AO4" t="s">
        <v>66</v>
      </c>
    </row>
    <row r="5" spans="1:41" x14ac:dyDescent="0.3">
      <c r="A5" s="8">
        <v>4</v>
      </c>
      <c r="B5" s="9" t="s">
        <v>26</v>
      </c>
      <c r="C5" s="13" t="s">
        <v>48</v>
      </c>
      <c r="D5" s="11">
        <f t="shared" ca="1" si="0"/>
        <v>65551123</v>
      </c>
      <c r="E5" s="10" t="str">
        <f>_xlfn.CONCAT(B5,C5,$AN$4,$AO$4)</f>
        <v>SebastianBarrios@gmail.com</v>
      </c>
      <c r="F5" s="12" t="s">
        <v>69</v>
      </c>
    </row>
    <row r="6" spans="1:41" x14ac:dyDescent="0.3">
      <c r="A6" s="8">
        <v>5</v>
      </c>
      <c r="B6" s="9" t="s">
        <v>27</v>
      </c>
      <c r="C6" s="13" t="s">
        <v>49</v>
      </c>
      <c r="D6" s="11">
        <f t="shared" ca="1" si="0"/>
        <v>16221688</v>
      </c>
      <c r="E6" s="10" t="str">
        <f>_xlfn.CONCAT(B6,C6,$AN$4,$AO$4)</f>
        <v>BrianMaturana@gmail.com</v>
      </c>
      <c r="F6" s="12" t="s">
        <v>69</v>
      </c>
    </row>
    <row r="7" spans="1:41" x14ac:dyDescent="0.3">
      <c r="A7" s="8">
        <v>6</v>
      </c>
      <c r="B7" s="9" t="s">
        <v>28</v>
      </c>
      <c r="C7" s="13" t="s">
        <v>50</v>
      </c>
      <c r="D7" s="11">
        <f t="shared" ca="1" si="0"/>
        <v>71582892</v>
      </c>
      <c r="E7" s="10" t="str">
        <f>_xlfn.CONCAT(B7,C7,$AN$4,$AO$4)</f>
        <v>YersonGutierrez@gmail.com</v>
      </c>
      <c r="F7" s="12" t="s">
        <v>69</v>
      </c>
    </row>
    <row r="8" spans="1:41" x14ac:dyDescent="0.3">
      <c r="A8" s="8">
        <v>7</v>
      </c>
      <c r="B8" s="9" t="s">
        <v>29</v>
      </c>
      <c r="C8" s="10" t="s">
        <v>51</v>
      </c>
      <c r="D8" s="11">
        <f t="shared" ca="1" si="0"/>
        <v>74803616</v>
      </c>
      <c r="E8" s="10" t="str">
        <f>_xlfn.CONCAT(B8,C8,$AN$4,$AO$4)</f>
        <v>CasandraVasquez@gmail.com</v>
      </c>
      <c r="F8" s="12" t="s">
        <v>69</v>
      </c>
    </row>
    <row r="9" spans="1:41" x14ac:dyDescent="0.3">
      <c r="A9" s="8">
        <v>8</v>
      </c>
      <c r="B9" s="9" t="s">
        <v>30</v>
      </c>
      <c r="C9" s="13" t="s">
        <v>52</v>
      </c>
      <c r="D9" s="11">
        <f t="shared" ca="1" si="0"/>
        <v>34974235</v>
      </c>
      <c r="E9" s="10" t="str">
        <f>_xlfn.CONCAT(B9,C9,$AN$4,$AO$4)</f>
        <v>ElsaOrellana@gmail.com</v>
      </c>
      <c r="F9" s="12" t="s">
        <v>69</v>
      </c>
    </row>
    <row r="10" spans="1:41" x14ac:dyDescent="0.3">
      <c r="A10" s="8">
        <v>9</v>
      </c>
      <c r="B10" s="9" t="s">
        <v>31</v>
      </c>
      <c r="C10" s="10" t="s">
        <v>53</v>
      </c>
      <c r="D10" s="11">
        <f t="shared" ca="1" si="0"/>
        <v>64897706</v>
      </c>
      <c r="E10" s="10" t="str">
        <f>_xlfn.CONCAT(B10,C10,$AN$4,$AO$4)</f>
        <v>YeseniaPerez@gmail.com</v>
      </c>
      <c r="F10" s="12" t="s">
        <v>69</v>
      </c>
    </row>
    <row r="11" spans="1:41" x14ac:dyDescent="0.3">
      <c r="A11" s="8">
        <v>10</v>
      </c>
      <c r="B11" s="9" t="s">
        <v>32</v>
      </c>
      <c r="C11" s="14" t="s">
        <v>59</v>
      </c>
      <c r="D11" s="11">
        <f t="shared" ca="1" si="0"/>
        <v>12684762</v>
      </c>
      <c r="E11" s="10" t="str">
        <f>_xlfn.CONCAT(B11,C11,$AN$4,$AO$4)</f>
        <v>MartínMontero@gmail.com</v>
      </c>
      <c r="F11" s="12" t="s">
        <v>69</v>
      </c>
    </row>
    <row r="12" spans="1:41" x14ac:dyDescent="0.3">
      <c r="A12" s="8">
        <v>11</v>
      </c>
      <c r="B12" s="9" t="s">
        <v>33</v>
      </c>
      <c r="C12" s="14" t="s">
        <v>58</v>
      </c>
      <c r="D12" s="11">
        <f t="shared" ca="1" si="0"/>
        <v>44804321</v>
      </c>
      <c r="E12" s="10" t="str">
        <f>_xlfn.CONCAT(B12,C12,$AN$4,$AO$4)</f>
        <v>Miguelgomez@gmail.com</v>
      </c>
      <c r="F12" s="12" t="s">
        <v>69</v>
      </c>
    </row>
    <row r="13" spans="1:41" x14ac:dyDescent="0.3">
      <c r="A13" s="8">
        <v>12</v>
      </c>
      <c r="B13" s="9" t="s">
        <v>34</v>
      </c>
      <c r="C13" s="14" t="s">
        <v>60</v>
      </c>
      <c r="D13" s="11">
        <f t="shared" ca="1" si="0"/>
        <v>71175356</v>
      </c>
      <c r="E13" s="10" t="str">
        <f>_xlfn.CONCAT(B13,C13,$AN$4,$AO$4)</f>
        <v>AngelVera@gmail.com</v>
      </c>
      <c r="F13" s="12" t="s">
        <v>69</v>
      </c>
    </row>
    <row r="14" spans="1:41" x14ac:dyDescent="0.3">
      <c r="A14" s="8">
        <v>13</v>
      </c>
      <c r="B14" s="9" t="s">
        <v>35</v>
      </c>
      <c r="C14" s="14" t="s">
        <v>61</v>
      </c>
      <c r="D14" s="11">
        <f t="shared" ca="1" si="0"/>
        <v>20311612</v>
      </c>
      <c r="E14" s="10" t="str">
        <f>_xlfn.CONCAT(B14,C14,$AN$4,$AO$4)</f>
        <v>LeonardoBravo@gmail.com</v>
      </c>
      <c r="F14" s="12" t="s">
        <v>69</v>
      </c>
    </row>
    <row r="15" spans="1:41" x14ac:dyDescent="0.3">
      <c r="A15" s="8">
        <v>14</v>
      </c>
      <c r="B15" s="9" t="s">
        <v>36</v>
      </c>
      <c r="C15" s="14" t="s">
        <v>62</v>
      </c>
      <c r="D15" s="11">
        <f t="shared" ca="1" si="0"/>
        <v>92890409</v>
      </c>
      <c r="E15" s="10" t="str">
        <f>_xlfn.CONCAT(B15,C15,$AN$4,$AO$4)</f>
        <v>MichelleMartinez@gmail.com</v>
      </c>
      <c r="F15" s="12" t="s">
        <v>69</v>
      </c>
    </row>
    <row r="16" spans="1:41" x14ac:dyDescent="0.3">
      <c r="A16" s="8">
        <v>15</v>
      </c>
      <c r="B16" s="9" t="s">
        <v>37</v>
      </c>
      <c r="C16" s="10" t="s">
        <v>63</v>
      </c>
      <c r="D16" s="11">
        <f t="shared" ca="1" si="0"/>
        <v>15139422</v>
      </c>
      <c r="E16" s="10" t="str">
        <f>_xlfn.CONCAT(B16,C16,$AN$4,$AO$4)</f>
        <v>AsterixLamas@gmail.com</v>
      </c>
      <c r="F16" s="12" t="s">
        <v>69</v>
      </c>
    </row>
    <row r="17" spans="1:6" x14ac:dyDescent="0.3">
      <c r="A17" s="8">
        <v>16</v>
      </c>
      <c r="B17" s="9" t="s">
        <v>38</v>
      </c>
      <c r="C17" s="10" t="s">
        <v>63</v>
      </c>
      <c r="D17" s="11">
        <f t="shared" ca="1" si="0"/>
        <v>84397042</v>
      </c>
      <c r="E17" s="10" t="str">
        <f>_xlfn.CONCAT(B17,C17,$AN$4,$AO$4)</f>
        <v>ObelixLamas@gmail.com</v>
      </c>
      <c r="F17" s="12" t="s">
        <v>69</v>
      </c>
    </row>
    <row r="18" spans="1:6" x14ac:dyDescent="0.3">
      <c r="A18" s="8">
        <v>17</v>
      </c>
      <c r="B18" s="9" t="s">
        <v>39</v>
      </c>
      <c r="C18" s="10" t="s">
        <v>64</v>
      </c>
      <c r="D18" s="11">
        <f t="shared" ca="1" si="0"/>
        <v>40125312</v>
      </c>
      <c r="E18" s="10" t="str">
        <f>_xlfn.CONCAT(B18,C18,$AN$4,$AO$4)</f>
        <v>BrunoOrtuzar@gmail.com</v>
      </c>
      <c r="F18" s="12" t="s">
        <v>69</v>
      </c>
    </row>
    <row r="19" spans="1:6" x14ac:dyDescent="0.3">
      <c r="A19" s="8">
        <v>18</v>
      </c>
      <c r="B19" s="9" t="s">
        <v>40</v>
      </c>
      <c r="C19" s="10" t="s">
        <v>65</v>
      </c>
      <c r="D19" s="11">
        <f t="shared" ca="1" si="0"/>
        <v>50508473</v>
      </c>
      <c r="E19" s="10" t="str">
        <f>_xlfn.CONCAT(B19,C19,$AN$4,$AO$4)</f>
        <v>PaolaMorales@gmail.com</v>
      </c>
      <c r="F19" s="12" t="s">
        <v>69</v>
      </c>
    </row>
    <row r="20" spans="1:6" x14ac:dyDescent="0.3">
      <c r="A20" s="8">
        <v>19</v>
      </c>
      <c r="B20" s="9" t="s">
        <v>41</v>
      </c>
      <c r="C20" s="14" t="s">
        <v>58</v>
      </c>
      <c r="D20" s="11">
        <f t="shared" ca="1" si="0"/>
        <v>21583677</v>
      </c>
      <c r="E20" s="10" t="str">
        <f>_xlfn.CONCAT(B20,C20,$AN$4,$AO$4)</f>
        <v>Africagomez@gmail.com</v>
      </c>
      <c r="F20" s="12" t="s">
        <v>69</v>
      </c>
    </row>
    <row r="21" spans="1:6" x14ac:dyDescent="0.3">
      <c r="A21" s="8">
        <v>20</v>
      </c>
      <c r="B21" s="9" t="s">
        <v>42</v>
      </c>
      <c r="C21" s="15" t="s">
        <v>57</v>
      </c>
      <c r="D21" s="11">
        <f t="shared" ca="1" si="0"/>
        <v>43268588</v>
      </c>
      <c r="E21" s="10" t="str">
        <f>_xlfn.CONCAT(B21,C21,$AN$4,$AO$4)</f>
        <v>Isidorarocha@gmail.com</v>
      </c>
      <c r="F21" s="12" t="s">
        <v>69</v>
      </c>
    </row>
    <row r="22" spans="1:6" x14ac:dyDescent="0.3">
      <c r="A22" s="8">
        <v>21</v>
      </c>
      <c r="B22" s="9" t="s">
        <v>43</v>
      </c>
      <c r="C22" s="16" t="s">
        <v>56</v>
      </c>
      <c r="D22" s="11">
        <f t="shared" ca="1" si="0"/>
        <v>19269216</v>
      </c>
      <c r="E22" s="10" t="str">
        <f>_xlfn.CONCAT(B22,C22,$AN$4,$AO$4)</f>
        <v>HayleanMachuca@gmail.com</v>
      </c>
      <c r="F22" s="12" t="s">
        <v>69</v>
      </c>
    </row>
    <row r="23" spans="1:6" x14ac:dyDescent="0.3">
      <c r="A23" s="8">
        <v>22</v>
      </c>
      <c r="B23" s="9" t="s">
        <v>44</v>
      </c>
      <c r="C23" s="16" t="s">
        <v>55</v>
      </c>
      <c r="D23" s="11">
        <f t="shared" ca="1" si="0"/>
        <v>63729431</v>
      </c>
      <c r="E23" s="10" t="str">
        <f>_xlfn.CONCAT(B23,C23,$AN$4,$AO$4)</f>
        <v>BeckyYi@gmail.com</v>
      </c>
      <c r="F23" s="12" t="s">
        <v>69</v>
      </c>
    </row>
    <row r="24" spans="1:6" x14ac:dyDescent="0.3">
      <c r="A24" s="17">
        <v>23</v>
      </c>
      <c r="B24" s="18" t="s">
        <v>45</v>
      </c>
      <c r="C24" s="19" t="s">
        <v>54</v>
      </c>
      <c r="D24" s="20">
        <f t="shared" ca="1" si="0"/>
        <v>51676809</v>
      </c>
      <c r="E24" s="21" t="str">
        <f>_xlfn.CONCAT(B24,C24,$AN$4,$AO$4)</f>
        <v>BuckSabal@gmail.com</v>
      </c>
      <c r="F24" s="22" t="s">
        <v>69</v>
      </c>
    </row>
    <row r="29" spans="1:6" x14ac:dyDescent="0.3">
      <c r="D2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FA7A-ED48-449C-B2F4-E431D5737664}">
  <dimension ref="A1:E35"/>
  <sheetViews>
    <sheetView workbookViewId="0">
      <selection activeCell="B2" sqref="B2:E24"/>
    </sheetView>
  </sheetViews>
  <sheetFormatPr baseColWidth="10" defaultRowHeight="14.4" x14ac:dyDescent="0.3"/>
  <cols>
    <col min="1" max="1" width="12.44140625" customWidth="1"/>
    <col min="2" max="2" width="11.6640625" customWidth="1"/>
    <col min="3" max="3" width="13.77734375" customWidth="1"/>
  </cols>
  <sheetData>
    <row r="1" spans="1:5" x14ac:dyDescent="0.3">
      <c r="A1" s="5" t="s">
        <v>70</v>
      </c>
      <c r="B1" s="6" t="s">
        <v>17</v>
      </c>
      <c r="C1" s="6" t="s">
        <v>71</v>
      </c>
      <c r="D1" s="6" t="s">
        <v>73</v>
      </c>
      <c r="E1" s="7" t="s">
        <v>74</v>
      </c>
    </row>
    <row r="2" spans="1:5" x14ac:dyDescent="0.3">
      <c r="A2" s="8">
        <v>1</v>
      </c>
      <c r="B2" s="9">
        <v>1</v>
      </c>
      <c r="C2" s="10" t="s">
        <v>72</v>
      </c>
      <c r="D2" s="27">
        <v>44198</v>
      </c>
      <c r="E2" s="25" t="s">
        <v>75</v>
      </c>
    </row>
    <row r="3" spans="1:5" x14ac:dyDescent="0.3">
      <c r="A3" s="8">
        <v>2</v>
      </c>
      <c r="B3" s="9">
        <v>2</v>
      </c>
      <c r="C3" s="10" t="s">
        <v>72</v>
      </c>
      <c r="D3" s="27">
        <v>44198</v>
      </c>
      <c r="E3" s="25" t="s">
        <v>75</v>
      </c>
    </row>
    <row r="4" spans="1:5" x14ac:dyDescent="0.3">
      <c r="A4" s="8">
        <v>3</v>
      </c>
      <c r="B4" s="9">
        <v>3</v>
      </c>
      <c r="C4" s="10" t="s">
        <v>72</v>
      </c>
      <c r="D4" s="27">
        <v>44198</v>
      </c>
      <c r="E4" s="25" t="s">
        <v>75</v>
      </c>
    </row>
    <row r="5" spans="1:5" x14ac:dyDescent="0.3">
      <c r="A5" s="8">
        <v>4</v>
      </c>
      <c r="B5" s="9">
        <v>4</v>
      </c>
      <c r="C5" s="10" t="s">
        <v>72</v>
      </c>
      <c r="D5" s="27">
        <v>44199</v>
      </c>
      <c r="E5" s="25" t="s">
        <v>75</v>
      </c>
    </row>
    <row r="6" spans="1:5" x14ac:dyDescent="0.3">
      <c r="A6" s="8">
        <v>5</v>
      </c>
      <c r="B6" s="9">
        <v>5</v>
      </c>
      <c r="C6" s="10" t="s">
        <v>72</v>
      </c>
      <c r="D6" s="27">
        <v>44199</v>
      </c>
      <c r="E6" s="25" t="s">
        <v>76</v>
      </c>
    </row>
    <row r="7" spans="1:5" x14ac:dyDescent="0.3">
      <c r="A7" s="8">
        <v>6</v>
      </c>
      <c r="B7" s="9">
        <v>6</v>
      </c>
      <c r="C7" s="10" t="s">
        <v>72</v>
      </c>
      <c r="D7" s="27">
        <v>44203</v>
      </c>
      <c r="E7" s="25" t="s">
        <v>75</v>
      </c>
    </row>
    <row r="8" spans="1:5" x14ac:dyDescent="0.3">
      <c r="A8" s="8">
        <v>7</v>
      </c>
      <c r="B8" s="9">
        <v>7</v>
      </c>
      <c r="C8" s="10" t="s">
        <v>72</v>
      </c>
      <c r="D8" s="27">
        <v>44203</v>
      </c>
      <c r="E8" s="25" t="s">
        <v>75</v>
      </c>
    </row>
    <row r="9" spans="1:5" x14ac:dyDescent="0.3">
      <c r="A9" s="8">
        <v>8</v>
      </c>
      <c r="B9" s="9">
        <v>8</v>
      </c>
      <c r="C9" s="10" t="s">
        <v>72</v>
      </c>
      <c r="D9" s="27">
        <v>44210</v>
      </c>
      <c r="E9" s="25" t="s">
        <v>75</v>
      </c>
    </row>
    <row r="10" spans="1:5" x14ac:dyDescent="0.3">
      <c r="A10" s="8">
        <v>9</v>
      </c>
      <c r="B10" s="9">
        <v>9</v>
      </c>
      <c r="C10" s="10" t="s">
        <v>72</v>
      </c>
      <c r="D10" s="27">
        <v>44211</v>
      </c>
      <c r="E10" s="25" t="s">
        <v>76</v>
      </c>
    </row>
    <row r="11" spans="1:5" x14ac:dyDescent="0.3">
      <c r="A11" s="8">
        <v>10</v>
      </c>
      <c r="B11" s="9">
        <v>10</v>
      </c>
      <c r="C11" s="10" t="s">
        <v>72</v>
      </c>
      <c r="D11" s="27">
        <v>44212</v>
      </c>
      <c r="E11" s="25" t="s">
        <v>76</v>
      </c>
    </row>
    <row r="12" spans="1:5" x14ac:dyDescent="0.3">
      <c r="A12" s="8">
        <v>11</v>
      </c>
      <c r="B12" s="9">
        <v>11</v>
      </c>
      <c r="C12" s="10" t="s">
        <v>72</v>
      </c>
      <c r="D12" s="27">
        <v>44212</v>
      </c>
      <c r="E12" s="25" t="s">
        <v>75</v>
      </c>
    </row>
    <row r="13" spans="1:5" x14ac:dyDescent="0.3">
      <c r="A13" s="8">
        <v>12</v>
      </c>
      <c r="B13" s="9">
        <v>12</v>
      </c>
      <c r="C13" s="10" t="s">
        <v>72</v>
      </c>
      <c r="D13" s="27">
        <v>44214</v>
      </c>
      <c r="E13" s="25" t="s">
        <v>75</v>
      </c>
    </row>
    <row r="14" spans="1:5" x14ac:dyDescent="0.3">
      <c r="A14" s="8">
        <v>13</v>
      </c>
      <c r="B14" s="9">
        <v>13</v>
      </c>
      <c r="C14" s="10" t="s">
        <v>72</v>
      </c>
      <c r="D14" s="27">
        <v>44216</v>
      </c>
      <c r="E14" s="25" t="s">
        <v>75</v>
      </c>
    </row>
    <row r="15" spans="1:5" x14ac:dyDescent="0.3">
      <c r="A15" s="8">
        <v>14</v>
      </c>
      <c r="B15" s="9">
        <v>14</v>
      </c>
      <c r="C15" s="10" t="s">
        <v>72</v>
      </c>
      <c r="D15" s="28">
        <v>44217</v>
      </c>
      <c r="E15" s="25" t="s">
        <v>75</v>
      </c>
    </row>
    <row r="16" spans="1:5" x14ac:dyDescent="0.3">
      <c r="A16" s="8">
        <v>15</v>
      </c>
      <c r="B16" s="9">
        <v>15</v>
      </c>
      <c r="C16" s="10" t="s">
        <v>72</v>
      </c>
      <c r="D16" s="28">
        <v>44218</v>
      </c>
      <c r="E16" s="25" t="s">
        <v>75</v>
      </c>
    </row>
    <row r="17" spans="1:5" x14ac:dyDescent="0.3">
      <c r="A17" s="8">
        <v>16</v>
      </c>
      <c r="B17" s="9">
        <v>16</v>
      </c>
      <c r="C17" s="10" t="s">
        <v>72</v>
      </c>
      <c r="D17" s="27">
        <v>44218</v>
      </c>
      <c r="E17" s="25" t="s">
        <v>75</v>
      </c>
    </row>
    <row r="18" spans="1:5" x14ac:dyDescent="0.3">
      <c r="A18" s="8">
        <v>17</v>
      </c>
      <c r="B18" s="9">
        <v>17</v>
      </c>
      <c r="C18" s="10" t="s">
        <v>72</v>
      </c>
      <c r="D18" s="27">
        <v>44219</v>
      </c>
      <c r="E18" s="25" t="s">
        <v>75</v>
      </c>
    </row>
    <row r="19" spans="1:5" x14ac:dyDescent="0.3">
      <c r="A19" s="8">
        <v>18</v>
      </c>
      <c r="B19" s="9">
        <v>18</v>
      </c>
      <c r="C19" s="10" t="s">
        <v>72</v>
      </c>
      <c r="D19" s="27">
        <v>44219</v>
      </c>
      <c r="E19" s="25" t="s">
        <v>75</v>
      </c>
    </row>
    <row r="20" spans="1:5" x14ac:dyDescent="0.3">
      <c r="A20" s="8">
        <v>19</v>
      </c>
      <c r="B20" s="9">
        <v>19</v>
      </c>
      <c r="C20" s="10" t="s">
        <v>72</v>
      </c>
      <c r="D20" s="27">
        <v>44222</v>
      </c>
      <c r="E20" s="25" t="s">
        <v>75</v>
      </c>
    </row>
    <row r="21" spans="1:5" x14ac:dyDescent="0.3">
      <c r="A21" s="8">
        <v>20</v>
      </c>
      <c r="B21" s="9">
        <v>20</v>
      </c>
      <c r="C21" s="10" t="s">
        <v>72</v>
      </c>
      <c r="D21" s="27">
        <v>44223</v>
      </c>
      <c r="E21" s="25" t="s">
        <v>75</v>
      </c>
    </row>
    <row r="22" spans="1:5" x14ac:dyDescent="0.3">
      <c r="A22" s="8">
        <v>21</v>
      </c>
      <c r="B22" s="9">
        <v>21</v>
      </c>
      <c r="C22" s="10" t="s">
        <v>72</v>
      </c>
      <c r="D22" s="27">
        <v>44224</v>
      </c>
      <c r="E22" s="25" t="s">
        <v>75</v>
      </c>
    </row>
    <row r="23" spans="1:5" x14ac:dyDescent="0.3">
      <c r="A23" s="8">
        <v>22</v>
      </c>
      <c r="B23" s="9">
        <v>22</v>
      </c>
      <c r="C23" s="10" t="s">
        <v>72</v>
      </c>
      <c r="D23" s="27">
        <v>44225</v>
      </c>
      <c r="E23" s="25" t="s">
        <v>75</v>
      </c>
    </row>
    <row r="24" spans="1:5" x14ac:dyDescent="0.3">
      <c r="A24" s="17">
        <v>23</v>
      </c>
      <c r="B24" s="18">
        <v>23</v>
      </c>
      <c r="C24" s="21" t="s">
        <v>72</v>
      </c>
      <c r="D24" s="29">
        <v>44225</v>
      </c>
      <c r="E24" s="26" t="s">
        <v>76</v>
      </c>
    </row>
    <row r="25" spans="1:5" x14ac:dyDescent="0.3">
      <c r="E25" s="23"/>
    </row>
    <row r="26" spans="1:5" x14ac:dyDescent="0.3">
      <c r="E26" s="24"/>
    </row>
    <row r="27" spans="1:5" x14ac:dyDescent="0.3">
      <c r="E27" s="24"/>
    </row>
    <row r="28" spans="1:5" x14ac:dyDescent="0.3">
      <c r="E28" s="23"/>
    </row>
    <row r="29" spans="1:5" x14ac:dyDescent="0.3">
      <c r="E29" s="23"/>
    </row>
    <row r="30" spans="1:5" x14ac:dyDescent="0.3">
      <c r="E30" s="23"/>
    </row>
    <row r="31" spans="1:5" x14ac:dyDescent="0.3">
      <c r="E31" s="23"/>
    </row>
    <row r="32" spans="1:5" x14ac:dyDescent="0.3">
      <c r="E32" s="23"/>
    </row>
    <row r="33" spans="5:5" x14ac:dyDescent="0.3">
      <c r="E33" s="23"/>
    </row>
    <row r="34" spans="5:5" x14ac:dyDescent="0.3">
      <c r="E34" s="23"/>
    </row>
    <row r="35" spans="5:5" x14ac:dyDescent="0.3">
      <c r="E35" s="2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A9D6-373F-4119-877E-64FF6E0DA57F}">
  <dimension ref="A1:B11"/>
  <sheetViews>
    <sheetView workbookViewId="0">
      <selection sqref="A1:B1"/>
    </sheetView>
  </sheetViews>
  <sheetFormatPr baseColWidth="10" defaultRowHeight="14.4" x14ac:dyDescent="0.3"/>
  <cols>
    <col min="1" max="1" width="16.21875" bestFit="1" customWidth="1"/>
  </cols>
  <sheetData>
    <row r="1" spans="1:2" x14ac:dyDescent="0.3">
      <c r="A1" s="48" t="s">
        <v>77</v>
      </c>
      <c r="B1" s="55" t="s">
        <v>82</v>
      </c>
    </row>
    <row r="2" spans="1:2" x14ac:dyDescent="0.3">
      <c r="A2" s="8" t="s">
        <v>78</v>
      </c>
      <c r="B2" s="53">
        <v>230000</v>
      </c>
    </row>
    <row r="3" spans="1:2" x14ac:dyDescent="0.3">
      <c r="A3" s="8" t="s">
        <v>78</v>
      </c>
      <c r="B3" s="53">
        <v>230000</v>
      </c>
    </row>
    <row r="4" spans="1:2" x14ac:dyDescent="0.3">
      <c r="A4" s="8" t="s">
        <v>78</v>
      </c>
      <c r="B4" s="53">
        <v>230000</v>
      </c>
    </row>
    <row r="5" spans="1:2" x14ac:dyDescent="0.3">
      <c r="A5" s="8" t="s">
        <v>78</v>
      </c>
      <c r="B5" s="53">
        <v>230000</v>
      </c>
    </row>
    <row r="6" spans="1:2" x14ac:dyDescent="0.3">
      <c r="A6" s="8" t="s">
        <v>78</v>
      </c>
      <c r="B6" s="53">
        <v>230000</v>
      </c>
    </row>
    <row r="7" spans="1:2" x14ac:dyDescent="0.3">
      <c r="A7" s="8" t="s">
        <v>79</v>
      </c>
      <c r="B7" s="53">
        <v>724990</v>
      </c>
    </row>
    <row r="8" spans="1:2" x14ac:dyDescent="0.3">
      <c r="A8" s="8" t="s">
        <v>79</v>
      </c>
      <c r="B8" s="53">
        <v>724990</v>
      </c>
    </row>
    <row r="9" spans="1:2" x14ac:dyDescent="0.3">
      <c r="A9" s="8" t="s">
        <v>79</v>
      </c>
      <c r="B9" s="53">
        <v>724990</v>
      </c>
    </row>
    <row r="10" spans="1:2" x14ac:dyDescent="0.3">
      <c r="A10" s="8" t="s">
        <v>80</v>
      </c>
      <c r="B10" s="53">
        <v>652000</v>
      </c>
    </row>
    <row r="11" spans="1:2" x14ac:dyDescent="0.3">
      <c r="A11" s="17" t="s">
        <v>81</v>
      </c>
      <c r="B11" s="54">
        <v>359980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6237-099E-43C7-BCBB-228C3812C8F0}">
  <dimension ref="A2:C25"/>
  <sheetViews>
    <sheetView workbookViewId="0">
      <selection activeCell="A2" sqref="A2:C25"/>
    </sheetView>
  </sheetViews>
  <sheetFormatPr baseColWidth="10" defaultRowHeight="14.4" x14ac:dyDescent="0.3"/>
  <cols>
    <col min="1" max="1" width="12.21875" customWidth="1"/>
    <col min="3" max="3" width="26.77734375" customWidth="1"/>
  </cols>
  <sheetData>
    <row r="2" spans="1:3" x14ac:dyDescent="0.3">
      <c r="A2" s="5" t="s">
        <v>83</v>
      </c>
      <c r="B2" s="6" t="s">
        <v>84</v>
      </c>
      <c r="C2" s="7" t="s">
        <v>85</v>
      </c>
    </row>
    <row r="3" spans="1:3" x14ac:dyDescent="0.3">
      <c r="A3" s="8">
        <v>1</v>
      </c>
      <c r="B3" s="27">
        <v>44198</v>
      </c>
      <c r="C3" s="51">
        <v>3400</v>
      </c>
    </row>
    <row r="4" spans="1:3" x14ac:dyDescent="0.3">
      <c r="A4" s="8">
        <v>2</v>
      </c>
      <c r="B4" s="27">
        <v>44198</v>
      </c>
      <c r="C4" s="51">
        <v>3400</v>
      </c>
    </row>
    <row r="5" spans="1:3" x14ac:dyDescent="0.3">
      <c r="A5" s="8">
        <v>3</v>
      </c>
      <c r="B5" s="27">
        <v>44198</v>
      </c>
      <c r="C5" s="51">
        <v>3400</v>
      </c>
    </row>
    <row r="6" spans="1:3" x14ac:dyDescent="0.3">
      <c r="A6" s="8">
        <v>4</v>
      </c>
      <c r="B6" s="27">
        <v>44199</v>
      </c>
      <c r="C6" s="51">
        <v>3400</v>
      </c>
    </row>
    <row r="7" spans="1:3" x14ac:dyDescent="0.3">
      <c r="A7" s="8">
        <v>5</v>
      </c>
      <c r="B7" s="27">
        <v>44199</v>
      </c>
      <c r="C7" s="51">
        <v>3400</v>
      </c>
    </row>
    <row r="8" spans="1:3" x14ac:dyDescent="0.3">
      <c r="A8" s="8">
        <v>6</v>
      </c>
      <c r="B8" s="27">
        <v>44203</v>
      </c>
      <c r="C8" s="51">
        <v>3400</v>
      </c>
    </row>
    <row r="9" spans="1:3" x14ac:dyDescent="0.3">
      <c r="A9" s="8">
        <v>7</v>
      </c>
      <c r="B9" s="27">
        <v>44203</v>
      </c>
      <c r="C9" s="51">
        <v>3400</v>
      </c>
    </row>
    <row r="10" spans="1:3" x14ac:dyDescent="0.3">
      <c r="A10" s="8">
        <v>8</v>
      </c>
      <c r="B10" s="27">
        <v>44210</v>
      </c>
      <c r="C10" s="51">
        <v>3400</v>
      </c>
    </row>
    <row r="11" spans="1:3" x14ac:dyDescent="0.3">
      <c r="A11" s="8">
        <v>9</v>
      </c>
      <c r="B11" s="27">
        <v>44211</v>
      </c>
      <c r="C11" s="51">
        <v>3400</v>
      </c>
    </row>
    <row r="12" spans="1:3" x14ac:dyDescent="0.3">
      <c r="A12" s="8">
        <v>10</v>
      </c>
      <c r="B12" s="27">
        <v>44212</v>
      </c>
      <c r="C12" s="51">
        <v>3400</v>
      </c>
    </row>
    <row r="13" spans="1:3" x14ac:dyDescent="0.3">
      <c r="A13" s="8">
        <v>11</v>
      </c>
      <c r="B13" s="27">
        <v>44212</v>
      </c>
      <c r="C13" s="51">
        <v>3400</v>
      </c>
    </row>
    <row r="14" spans="1:3" x14ac:dyDescent="0.3">
      <c r="A14" s="8">
        <v>12</v>
      </c>
      <c r="B14" s="27">
        <v>44214</v>
      </c>
      <c r="C14" s="51">
        <v>3400</v>
      </c>
    </row>
    <row r="15" spans="1:3" x14ac:dyDescent="0.3">
      <c r="A15" s="8">
        <v>13</v>
      </c>
      <c r="B15" s="27">
        <v>44216</v>
      </c>
      <c r="C15" s="51">
        <v>3400</v>
      </c>
    </row>
    <row r="16" spans="1:3" x14ac:dyDescent="0.3">
      <c r="A16" s="8">
        <v>14</v>
      </c>
      <c r="B16" s="28">
        <v>44217</v>
      </c>
      <c r="C16" s="51">
        <v>3400</v>
      </c>
    </row>
    <row r="17" spans="1:3" x14ac:dyDescent="0.3">
      <c r="A17" s="8">
        <v>15</v>
      </c>
      <c r="B17" s="28">
        <v>44218</v>
      </c>
      <c r="C17" s="51">
        <v>3400</v>
      </c>
    </row>
    <row r="18" spans="1:3" x14ac:dyDescent="0.3">
      <c r="A18" s="8">
        <v>16</v>
      </c>
      <c r="B18" s="27">
        <v>44218</v>
      </c>
      <c r="C18" s="51">
        <v>3400</v>
      </c>
    </row>
    <row r="19" spans="1:3" x14ac:dyDescent="0.3">
      <c r="A19" s="8">
        <v>17</v>
      </c>
      <c r="B19" s="27">
        <v>44219</v>
      </c>
      <c r="C19" s="51">
        <v>3400</v>
      </c>
    </row>
    <row r="20" spans="1:3" x14ac:dyDescent="0.3">
      <c r="A20" s="8">
        <v>18</v>
      </c>
      <c r="B20" s="27">
        <v>44219</v>
      </c>
      <c r="C20" s="51">
        <v>3400</v>
      </c>
    </row>
    <row r="21" spans="1:3" x14ac:dyDescent="0.3">
      <c r="A21" s="8">
        <v>19</v>
      </c>
      <c r="B21" s="27">
        <v>44222</v>
      </c>
      <c r="C21" s="51">
        <v>3400</v>
      </c>
    </row>
    <row r="22" spans="1:3" x14ac:dyDescent="0.3">
      <c r="A22" s="8">
        <v>20</v>
      </c>
      <c r="B22" s="27">
        <v>44223</v>
      </c>
      <c r="C22" s="51">
        <v>3400</v>
      </c>
    </row>
    <row r="23" spans="1:3" x14ac:dyDescent="0.3">
      <c r="A23" s="8">
        <v>21</v>
      </c>
      <c r="B23" s="27">
        <v>44224</v>
      </c>
      <c r="C23" s="51">
        <v>3400</v>
      </c>
    </row>
    <row r="24" spans="1:3" x14ac:dyDescent="0.3">
      <c r="A24" s="8">
        <v>22</v>
      </c>
      <c r="B24" s="27">
        <v>44225</v>
      </c>
      <c r="C24" s="51">
        <v>3400</v>
      </c>
    </row>
    <row r="25" spans="1:3" x14ac:dyDescent="0.3">
      <c r="A25" s="17">
        <v>23</v>
      </c>
      <c r="B25" s="29">
        <v>44225</v>
      </c>
      <c r="C25" s="52">
        <v>3400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5218-D9D8-423B-B0C9-48DCD33F7E5F}">
  <dimension ref="A1:F10"/>
  <sheetViews>
    <sheetView workbookViewId="0">
      <selection activeCell="C16" sqref="C16"/>
    </sheetView>
  </sheetViews>
  <sheetFormatPr baseColWidth="10" defaultRowHeight="14.4" x14ac:dyDescent="0.3"/>
  <cols>
    <col min="2" max="2" width="17.109375" bestFit="1" customWidth="1"/>
    <col min="3" max="3" width="15.109375" bestFit="1" customWidth="1"/>
  </cols>
  <sheetData>
    <row r="1" spans="1:6" x14ac:dyDescent="0.3">
      <c r="A1" s="48" t="s">
        <v>84</v>
      </c>
      <c r="B1" s="49" t="s">
        <v>93</v>
      </c>
      <c r="C1" s="49" t="s">
        <v>68</v>
      </c>
      <c r="D1" s="49" t="s">
        <v>94</v>
      </c>
      <c r="E1" s="49" t="s">
        <v>82</v>
      </c>
      <c r="F1" s="50" t="s">
        <v>0</v>
      </c>
    </row>
    <row r="2" spans="1:6" x14ac:dyDescent="0.3">
      <c r="A2" s="41">
        <v>44259</v>
      </c>
      <c r="B2" s="30" t="s">
        <v>86</v>
      </c>
      <c r="C2" s="33" t="s">
        <v>87</v>
      </c>
      <c r="D2" s="32" t="s">
        <v>88</v>
      </c>
      <c r="E2" s="35">
        <v>100000.46</v>
      </c>
      <c r="F2" s="12">
        <v>2024</v>
      </c>
    </row>
    <row r="3" spans="1:6" x14ac:dyDescent="0.3">
      <c r="A3" s="42">
        <v>46293</v>
      </c>
      <c r="B3" s="31" t="s">
        <v>89</v>
      </c>
      <c r="C3" s="34" t="s">
        <v>90</v>
      </c>
      <c r="D3" s="31" t="s">
        <v>88</v>
      </c>
      <c r="E3" s="36">
        <v>159570</v>
      </c>
      <c r="F3" s="12">
        <v>2026</v>
      </c>
    </row>
    <row r="4" spans="1:6" x14ac:dyDescent="0.3">
      <c r="A4" s="42">
        <v>46284</v>
      </c>
      <c r="B4" s="31" t="s">
        <v>92</v>
      </c>
      <c r="C4" s="34" t="s">
        <v>91</v>
      </c>
      <c r="D4" s="31" t="s">
        <v>88</v>
      </c>
      <c r="E4" s="36">
        <v>156719</v>
      </c>
      <c r="F4" s="12">
        <v>2021</v>
      </c>
    </row>
    <row r="5" spans="1:6" x14ac:dyDescent="0.3">
      <c r="A5" s="42">
        <v>46337</v>
      </c>
      <c r="B5" s="31" t="s">
        <v>95</v>
      </c>
      <c r="C5" s="34" t="s">
        <v>91</v>
      </c>
      <c r="D5" s="31" t="s">
        <v>88</v>
      </c>
      <c r="E5" s="36">
        <v>168823</v>
      </c>
      <c r="F5" s="12">
        <v>2022</v>
      </c>
    </row>
    <row r="6" spans="1:6" x14ac:dyDescent="0.3">
      <c r="A6" s="43">
        <v>44328</v>
      </c>
      <c r="B6" s="9" t="s">
        <v>78</v>
      </c>
      <c r="C6" s="33" t="s">
        <v>87</v>
      </c>
      <c r="D6" s="32" t="s">
        <v>88</v>
      </c>
      <c r="E6" s="37">
        <v>230000</v>
      </c>
      <c r="F6" s="12">
        <v>2021</v>
      </c>
    </row>
    <row r="7" spans="1:6" x14ac:dyDescent="0.3">
      <c r="A7" s="43">
        <v>44329</v>
      </c>
      <c r="B7" s="9" t="s">
        <v>78</v>
      </c>
      <c r="C7" s="33" t="s">
        <v>87</v>
      </c>
      <c r="D7" s="31" t="s">
        <v>88</v>
      </c>
      <c r="E7" s="37">
        <v>230000</v>
      </c>
      <c r="F7" s="12">
        <v>2021</v>
      </c>
    </row>
    <row r="8" spans="1:6" x14ac:dyDescent="0.3">
      <c r="A8" s="43">
        <v>44556</v>
      </c>
      <c r="B8" s="9" t="s">
        <v>78</v>
      </c>
      <c r="C8" s="33" t="s">
        <v>87</v>
      </c>
      <c r="D8" s="31" t="s">
        <v>88</v>
      </c>
      <c r="E8" s="37">
        <v>230000</v>
      </c>
      <c r="F8" s="12">
        <v>2021</v>
      </c>
    </row>
    <row r="9" spans="1:6" x14ac:dyDescent="0.3">
      <c r="A9" s="43">
        <v>44557</v>
      </c>
      <c r="B9" s="9" t="s">
        <v>78</v>
      </c>
      <c r="C9" s="33" t="s">
        <v>87</v>
      </c>
      <c r="D9" s="31" t="s">
        <v>88</v>
      </c>
      <c r="E9" s="37">
        <v>230000</v>
      </c>
      <c r="F9" s="12">
        <v>2021</v>
      </c>
    </row>
    <row r="10" spans="1:6" x14ac:dyDescent="0.3">
      <c r="A10" s="44">
        <v>45244</v>
      </c>
      <c r="B10" s="18" t="s">
        <v>78</v>
      </c>
      <c r="C10" s="45" t="s">
        <v>87</v>
      </c>
      <c r="D10" s="46" t="s">
        <v>88</v>
      </c>
      <c r="E10" s="47">
        <v>230000</v>
      </c>
      <c r="F10" s="22">
        <v>2023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04EE-46E9-456A-AEF6-AD899CCDAB87}">
  <dimension ref="A2:D6"/>
  <sheetViews>
    <sheetView workbookViewId="0">
      <selection activeCell="E21" sqref="E21"/>
    </sheetView>
  </sheetViews>
  <sheetFormatPr baseColWidth="10" defaultRowHeight="14.4" x14ac:dyDescent="0.3"/>
  <cols>
    <col min="1" max="1" width="12.21875" customWidth="1"/>
    <col min="2" max="2" width="13.44140625" customWidth="1"/>
    <col min="3" max="3" width="24.33203125" customWidth="1"/>
    <col min="4" max="4" width="18" customWidth="1"/>
  </cols>
  <sheetData>
    <row r="2" spans="1:4" x14ac:dyDescent="0.3">
      <c r="A2" s="38" t="s">
        <v>96</v>
      </c>
      <c r="B2" s="39" t="s">
        <v>97</v>
      </c>
      <c r="C2" s="39" t="s">
        <v>98</v>
      </c>
      <c r="D2" s="40" t="s">
        <v>99</v>
      </c>
    </row>
    <row r="3" spans="1:4" x14ac:dyDescent="0.3">
      <c r="A3" s="8">
        <v>1</v>
      </c>
      <c r="B3" s="9">
        <v>5</v>
      </c>
      <c r="C3" s="10" t="s">
        <v>100</v>
      </c>
      <c r="D3" s="12" t="s">
        <v>101</v>
      </c>
    </row>
    <row r="4" spans="1:4" x14ac:dyDescent="0.3">
      <c r="A4" s="8">
        <v>2</v>
      </c>
      <c r="B4" s="9">
        <v>9</v>
      </c>
      <c r="C4" s="10" t="s">
        <v>100</v>
      </c>
      <c r="D4" s="12" t="s">
        <v>101</v>
      </c>
    </row>
    <row r="5" spans="1:4" x14ac:dyDescent="0.3">
      <c r="A5" s="8">
        <v>3</v>
      </c>
      <c r="B5" s="9">
        <v>10</v>
      </c>
      <c r="C5" s="10" t="s">
        <v>100</v>
      </c>
      <c r="D5" s="12" t="s">
        <v>101</v>
      </c>
    </row>
    <row r="6" spans="1:4" x14ac:dyDescent="0.3">
      <c r="A6" s="17">
        <v>4</v>
      </c>
      <c r="B6" s="18">
        <v>23</v>
      </c>
      <c r="C6" s="21" t="s">
        <v>100</v>
      </c>
      <c r="D6" s="22" t="s">
        <v>101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5A0F-17ED-40E7-9CE8-2CB64BD80A6B}">
  <dimension ref="A1:C24"/>
  <sheetViews>
    <sheetView workbookViewId="0">
      <selection sqref="A1:C1"/>
    </sheetView>
  </sheetViews>
  <sheetFormatPr baseColWidth="10" defaultRowHeight="14.4" x14ac:dyDescent="0.3"/>
  <cols>
    <col min="2" max="2" width="16.33203125" bestFit="1" customWidth="1"/>
  </cols>
  <sheetData>
    <row r="1" spans="1:3" x14ac:dyDescent="0.3">
      <c r="A1" s="48" t="s">
        <v>17</v>
      </c>
      <c r="B1" s="49" t="s">
        <v>108</v>
      </c>
      <c r="C1" s="50" t="s">
        <v>84</v>
      </c>
    </row>
    <row r="2" spans="1:3" x14ac:dyDescent="0.3">
      <c r="A2" s="8">
        <v>1</v>
      </c>
      <c r="B2" s="56" t="s">
        <v>102</v>
      </c>
      <c r="C2" s="89">
        <v>45793</v>
      </c>
    </row>
    <row r="3" spans="1:3" x14ac:dyDescent="0.3">
      <c r="A3" s="8">
        <v>2</v>
      </c>
      <c r="B3" s="56" t="s">
        <v>103</v>
      </c>
      <c r="C3" s="89">
        <v>46266</v>
      </c>
    </row>
    <row r="4" spans="1:3" x14ac:dyDescent="0.3">
      <c r="A4" s="8">
        <v>3</v>
      </c>
      <c r="B4" s="56" t="s">
        <v>104</v>
      </c>
      <c r="C4" s="89">
        <v>46298</v>
      </c>
    </row>
    <row r="5" spans="1:3" x14ac:dyDescent="0.3">
      <c r="A5" s="8">
        <v>4</v>
      </c>
      <c r="B5" s="56" t="s">
        <v>105</v>
      </c>
      <c r="C5" s="90">
        <v>46618</v>
      </c>
    </row>
    <row r="6" spans="1:3" x14ac:dyDescent="0.3">
      <c r="A6" s="8">
        <v>5</v>
      </c>
      <c r="B6" s="56" t="s">
        <v>105</v>
      </c>
      <c r="C6" s="89">
        <v>46101</v>
      </c>
    </row>
    <row r="7" spans="1:3" x14ac:dyDescent="0.3">
      <c r="A7" s="8">
        <v>6</v>
      </c>
      <c r="B7" s="56" t="s">
        <v>102</v>
      </c>
      <c r="C7" s="89">
        <v>45853</v>
      </c>
    </row>
    <row r="8" spans="1:3" x14ac:dyDescent="0.3">
      <c r="A8" s="8">
        <v>7</v>
      </c>
      <c r="B8" s="56" t="s">
        <v>106</v>
      </c>
      <c r="C8" s="89">
        <v>46236</v>
      </c>
    </row>
    <row r="9" spans="1:3" x14ac:dyDescent="0.3">
      <c r="A9" s="8">
        <v>8</v>
      </c>
      <c r="B9" s="56" t="s">
        <v>106</v>
      </c>
      <c r="C9" s="89">
        <v>46274</v>
      </c>
    </row>
    <row r="10" spans="1:3" x14ac:dyDescent="0.3">
      <c r="A10" s="8">
        <v>9</v>
      </c>
      <c r="B10" s="56" t="s">
        <v>102</v>
      </c>
      <c r="C10" s="89">
        <v>46080</v>
      </c>
    </row>
    <row r="11" spans="1:3" x14ac:dyDescent="0.3">
      <c r="A11" s="8">
        <v>10</v>
      </c>
      <c r="B11" s="56" t="s">
        <v>107</v>
      </c>
      <c r="C11" s="89">
        <v>45781</v>
      </c>
    </row>
    <row r="12" spans="1:3" x14ac:dyDescent="0.3">
      <c r="A12" s="8">
        <v>11</v>
      </c>
      <c r="B12" s="56" t="s">
        <v>105</v>
      </c>
      <c r="C12" s="89">
        <v>45853</v>
      </c>
    </row>
    <row r="13" spans="1:3" x14ac:dyDescent="0.3">
      <c r="A13" s="8">
        <v>12</v>
      </c>
      <c r="B13" s="56" t="s">
        <v>103</v>
      </c>
      <c r="C13" s="89">
        <v>46236</v>
      </c>
    </row>
    <row r="14" spans="1:3" x14ac:dyDescent="0.3">
      <c r="A14" s="8">
        <v>13</v>
      </c>
      <c r="B14" s="56" t="s">
        <v>104</v>
      </c>
      <c r="C14" s="89">
        <v>46274</v>
      </c>
    </row>
    <row r="15" spans="1:3" x14ac:dyDescent="0.3">
      <c r="A15" s="8">
        <v>14</v>
      </c>
      <c r="B15" s="56" t="s">
        <v>105</v>
      </c>
      <c r="C15" s="89">
        <v>46080</v>
      </c>
    </row>
    <row r="16" spans="1:3" x14ac:dyDescent="0.3">
      <c r="A16" s="8">
        <v>15</v>
      </c>
      <c r="B16" s="56" t="s">
        <v>105</v>
      </c>
      <c r="C16" s="89">
        <v>46298</v>
      </c>
    </row>
    <row r="17" spans="1:3" x14ac:dyDescent="0.3">
      <c r="A17" s="8">
        <v>16</v>
      </c>
      <c r="B17" s="56" t="s">
        <v>102</v>
      </c>
      <c r="C17" s="90">
        <v>46618</v>
      </c>
    </row>
    <row r="18" spans="1:3" x14ac:dyDescent="0.3">
      <c r="A18" s="8">
        <v>17</v>
      </c>
      <c r="B18" s="56" t="s">
        <v>106</v>
      </c>
      <c r="C18" s="89">
        <v>46101</v>
      </c>
    </row>
    <row r="19" spans="1:3" x14ac:dyDescent="0.3">
      <c r="A19" s="8">
        <v>18</v>
      </c>
      <c r="B19" s="56" t="s">
        <v>106</v>
      </c>
      <c r="C19" s="89">
        <v>46298</v>
      </c>
    </row>
    <row r="20" spans="1:3" x14ac:dyDescent="0.3">
      <c r="A20" s="8">
        <v>19</v>
      </c>
      <c r="B20" s="56" t="s">
        <v>102</v>
      </c>
      <c r="C20" s="90">
        <v>46618</v>
      </c>
    </row>
    <row r="21" spans="1:3" x14ac:dyDescent="0.3">
      <c r="A21" s="8">
        <v>20</v>
      </c>
      <c r="B21" s="56" t="s">
        <v>107</v>
      </c>
      <c r="C21" s="89">
        <v>45853</v>
      </c>
    </row>
    <row r="22" spans="1:3" x14ac:dyDescent="0.3">
      <c r="A22" s="8">
        <v>21</v>
      </c>
      <c r="B22" s="56" t="s">
        <v>105</v>
      </c>
      <c r="C22" s="89">
        <v>46236</v>
      </c>
    </row>
    <row r="23" spans="1:3" x14ac:dyDescent="0.3">
      <c r="A23" s="8">
        <v>22</v>
      </c>
      <c r="B23" s="56" t="s">
        <v>103</v>
      </c>
      <c r="C23" s="89">
        <v>46274</v>
      </c>
    </row>
    <row r="24" spans="1:3" x14ac:dyDescent="0.3">
      <c r="A24" s="17">
        <v>23</v>
      </c>
      <c r="B24" s="91" t="s">
        <v>104</v>
      </c>
      <c r="C24" s="92">
        <v>45853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Evaluación del proyecto</vt:lpstr>
      <vt:lpstr>Resumen Negocio</vt:lpstr>
      <vt:lpstr>Clientes</vt:lpstr>
      <vt:lpstr>Ordenes</vt:lpstr>
      <vt:lpstr>Inventario</vt:lpstr>
      <vt:lpstr>Ingresos</vt:lpstr>
      <vt:lpstr>Egresos</vt:lpstr>
      <vt:lpstr>Ticket</vt:lpstr>
      <vt:lpstr>Opiniones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sanz</dc:creator>
  <cp:lastModifiedBy>ian sanz</cp:lastModifiedBy>
  <dcterms:created xsi:type="dcterms:W3CDTF">2021-09-06T19:49:18Z</dcterms:created>
  <dcterms:modified xsi:type="dcterms:W3CDTF">2021-09-07T02:07:55Z</dcterms:modified>
</cp:coreProperties>
</file>