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esktop\RAND_pro\prog_calc\prog_calc2\3 PART MIXTURE\"/>
    </mc:Choice>
  </mc:AlternateContent>
  <xr:revisionPtr revIDLastSave="0" documentId="13_ncr:1_{12576C68-AE29-48E9-89E6-1A862C354A8F}" xr6:coauthVersionLast="43" xr6:coauthVersionMax="43" xr10:uidLastSave="{00000000-0000-0000-0000-000000000000}"/>
  <bookViews>
    <workbookView xWindow="-108" yWindow="-108" windowWidth="23256" windowHeight="12576" activeTab="1" xr2:uid="{03F6D715-826B-4640-9764-84D30B4B931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6" i="2" l="1"/>
  <c r="M19" i="2"/>
  <c r="M18" i="2"/>
  <c r="M17" i="2"/>
  <c r="F5" i="2" l="1"/>
  <c r="F16" i="2" l="1"/>
  <c r="E16" i="2"/>
  <c r="D16" i="2" l="1"/>
  <c r="H16" i="2" l="1"/>
  <c r="B5" i="2"/>
  <c r="B4" i="2"/>
  <c r="F4" i="2" s="1"/>
  <c r="B3" i="2"/>
  <c r="F3" i="2" l="1"/>
  <c r="E3" i="2"/>
  <c r="E5" i="2"/>
  <c r="E4" i="2"/>
  <c r="G16" i="2"/>
  <c r="G18" i="2" l="1"/>
  <c r="E18" i="2"/>
  <c r="H19" i="2"/>
  <c r="D18" i="2"/>
  <c r="F18" i="2"/>
  <c r="F17" i="2"/>
  <c r="F19" i="2"/>
  <c r="H17" i="2"/>
  <c r="D17" i="2"/>
  <c r="E17" i="2"/>
  <c r="G17" i="2"/>
  <c r="D19" i="2"/>
  <c r="G19" i="2"/>
  <c r="E19" i="2"/>
  <c r="H18" i="2"/>
  <c r="Q12" i="1"/>
  <c r="R12" i="1"/>
  <c r="S12" i="1"/>
  <c r="T12" i="1"/>
  <c r="V12" i="1"/>
  <c r="W12" i="1"/>
</calcChain>
</file>

<file path=xl/sharedStrings.xml><?xml version="1.0" encoding="utf-8"?>
<sst xmlns="http://schemas.openxmlformats.org/spreadsheetml/2006/main" count="41" uniqueCount="24">
  <si>
    <t>General</t>
  </si>
  <si>
    <t>Tweedie</t>
  </si>
  <si>
    <t>Tobit</t>
  </si>
  <si>
    <t>Baseline</t>
  </si>
  <si>
    <t>MAE</t>
  </si>
  <si>
    <t>Twopart</t>
  </si>
  <si>
    <t>MNN</t>
  </si>
  <si>
    <t>TPN</t>
  </si>
  <si>
    <t>non-users</t>
  </si>
  <si>
    <t>users</t>
  </si>
  <si>
    <t xml:space="preserve">What is the problem? Tobit appears to be the 3d best </t>
  </si>
  <si>
    <t xml:space="preserve">model for low and high, we need to build a model that shows that tobit </t>
  </si>
  <si>
    <t>does not to good at high</t>
  </si>
  <si>
    <t>low-users</t>
  </si>
  <si>
    <t>hig-users</t>
  </si>
  <si>
    <t>THPN</t>
  </si>
  <si>
    <t>MHNN</t>
  </si>
  <si>
    <t>Old perc</t>
  </si>
  <si>
    <t>New Pec</t>
  </si>
  <si>
    <t>Ind w</t>
  </si>
  <si>
    <t>Weighted MAE</t>
  </si>
  <si>
    <t>ni</t>
  </si>
  <si>
    <t>TPM (Mode)</t>
  </si>
  <si>
    <t>TPM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</si>
</sst>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0"/>
      <color rgb="FF000000"/>
      <name val="Lucida Console"/>
      <family val="3"/>
    </font>
    <font>
      <sz val="8"/>
      <name val="Calibri"/>
      <family val="2"/>
      <scheme val="minor"/>
    </font>
    <font>
      <sz val="8"/>
      <color rgb="FF000000"/>
      <name val="Courier New"/>
      <family val="3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5" fillId="0" borderId="0" xfId="0" applyFont="1" applyAlignment="1">
      <alignment horizontal="left" vertical="center"/>
    </xf>
    <xf numFmtId="11" fontId="2" fillId="0" borderId="0" xfId="0" applyNumberFormat="1" applyFont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0" xfId="0" applyBorder="1"/>
    <xf numFmtId="0" fontId="0" fillId="0" borderId="2" xfId="0" applyFill="1" applyBorder="1"/>
    <xf numFmtId="9" fontId="2" fillId="0" borderId="0" xfId="1" applyFont="1" applyAlignment="1">
      <alignment vertical="center"/>
    </xf>
    <xf numFmtId="2" fontId="1" fillId="0" borderId="0" xfId="0" applyNumberFormat="1" applyFont="1"/>
    <xf numFmtId="164" fontId="2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0" fontId="0" fillId="0" borderId="0" xfId="0" applyAlignment="1"/>
    <xf numFmtId="0" fontId="0" fillId="0" borderId="3" xfId="0" applyBorder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79297-C1EA-45C9-BB46-CC2BA0E9752C}">
  <dimension ref="P2:Y16"/>
  <sheetViews>
    <sheetView topLeftCell="J1" workbookViewId="0">
      <selection activeCell="U16" sqref="U16"/>
    </sheetView>
  </sheetViews>
  <sheetFormatPr defaultRowHeight="14.4" x14ac:dyDescent="0.3"/>
  <cols>
    <col min="3" max="3" width="9.88671875" bestFit="1" customWidth="1"/>
    <col min="4" max="4" width="8.77734375" bestFit="1" customWidth="1"/>
    <col min="19" max="19" width="9.88671875" bestFit="1" customWidth="1"/>
    <col min="23" max="23" width="8.33203125" bestFit="1" customWidth="1"/>
    <col min="25" max="25" width="9.88671875" bestFit="1" customWidth="1"/>
  </cols>
  <sheetData>
    <row r="2" spans="16:25" x14ac:dyDescent="0.3">
      <c r="P2" s="19"/>
      <c r="Q2" s="19"/>
    </row>
    <row r="3" spans="16:25" x14ac:dyDescent="0.3">
      <c r="Q3" s="19" t="s">
        <v>4</v>
      </c>
      <c r="R3" s="19"/>
      <c r="S3" s="19"/>
      <c r="T3" s="19"/>
      <c r="U3" s="19"/>
      <c r="V3" s="19"/>
      <c r="W3" s="19"/>
    </row>
    <row r="4" spans="16:25" x14ac:dyDescent="0.3">
      <c r="P4" s="5"/>
      <c r="Q4" s="4" t="s">
        <v>3</v>
      </c>
      <c r="R4" s="4" t="s">
        <v>5</v>
      </c>
      <c r="S4" s="4" t="s">
        <v>1</v>
      </c>
      <c r="T4" s="4" t="s">
        <v>2</v>
      </c>
      <c r="V4" s="10" t="s">
        <v>7</v>
      </c>
      <c r="W4" s="10" t="s">
        <v>6</v>
      </c>
    </row>
    <row r="5" spans="16:25" x14ac:dyDescent="0.3">
      <c r="P5" s="6" t="s">
        <v>0</v>
      </c>
      <c r="Q5" s="2">
        <v>344.2663</v>
      </c>
      <c r="R5" s="3">
        <v>329.5136</v>
      </c>
      <c r="S5" s="3">
        <v>320.6379</v>
      </c>
      <c r="T5" s="3">
        <v>291.1773</v>
      </c>
      <c r="V5" s="3">
        <v>282.1859</v>
      </c>
      <c r="W5" s="3">
        <v>265.60469999999998</v>
      </c>
      <c r="Y5" s="8"/>
    </row>
    <row r="6" spans="16:25" x14ac:dyDescent="0.3">
      <c r="P6" s="7" t="s">
        <v>8</v>
      </c>
      <c r="Q6" s="1">
        <v>43.166829999999997</v>
      </c>
      <c r="R6" s="1">
        <v>143.22999999999999</v>
      </c>
      <c r="S6" s="9">
        <v>0</v>
      </c>
      <c r="T6" s="1">
        <v>42.141710000000003</v>
      </c>
      <c r="V6" s="1">
        <v>45.293582999999998</v>
      </c>
      <c r="W6" s="1">
        <v>22.628164000000002</v>
      </c>
      <c r="Y6" s="8"/>
    </row>
    <row r="7" spans="16:25" x14ac:dyDescent="0.3">
      <c r="P7" s="7" t="s">
        <v>9</v>
      </c>
      <c r="Q7" s="1">
        <v>413.91820000000001</v>
      </c>
      <c r="R7" s="1">
        <v>372.60570000000001</v>
      </c>
      <c r="S7" s="1">
        <v>394.80950000000001</v>
      </c>
      <c r="T7" s="1">
        <v>348.78550000000001</v>
      </c>
      <c r="V7" s="1">
        <v>336.98419999999999</v>
      </c>
      <c r="W7" s="1">
        <v>321.11603000000002</v>
      </c>
      <c r="Y7" s="8"/>
    </row>
    <row r="8" spans="16:25" x14ac:dyDescent="0.3">
      <c r="P8" s="11"/>
      <c r="Q8" s="1"/>
      <c r="R8" s="1"/>
      <c r="S8" s="1"/>
      <c r="T8" s="1"/>
      <c r="V8" s="1"/>
      <c r="W8" s="1"/>
      <c r="Y8" s="8"/>
    </row>
    <row r="9" spans="16:25" x14ac:dyDescent="0.3">
      <c r="P9" s="11"/>
      <c r="Q9" s="1">
        <v>6</v>
      </c>
      <c r="R9" s="1">
        <v>5</v>
      </c>
      <c r="S9" s="1">
        <v>4</v>
      </c>
      <c r="T9" s="1">
        <v>3</v>
      </c>
      <c r="V9" s="1">
        <v>2</v>
      </c>
      <c r="W9" s="1">
        <v>1</v>
      </c>
      <c r="Y9" s="8"/>
    </row>
    <row r="10" spans="16:25" x14ac:dyDescent="0.3">
      <c r="P10" s="11"/>
      <c r="Q10" s="1">
        <v>5</v>
      </c>
      <c r="R10" s="1">
        <v>6</v>
      </c>
      <c r="S10" s="1">
        <v>1</v>
      </c>
      <c r="T10" s="1">
        <v>3</v>
      </c>
      <c r="V10" s="1">
        <v>4</v>
      </c>
      <c r="W10" s="1">
        <v>2</v>
      </c>
      <c r="Y10" s="8"/>
    </row>
    <row r="11" spans="16:25" x14ac:dyDescent="0.3">
      <c r="P11" s="11"/>
      <c r="Q11" s="1">
        <v>6</v>
      </c>
      <c r="R11" s="1">
        <v>4</v>
      </c>
      <c r="S11" s="1">
        <v>5</v>
      </c>
      <c r="T11" s="1">
        <v>3</v>
      </c>
      <c r="V11" s="1">
        <v>2</v>
      </c>
      <c r="W11" s="1">
        <v>1</v>
      </c>
      <c r="Y11" s="8"/>
    </row>
    <row r="12" spans="16:25" x14ac:dyDescent="0.3">
      <c r="Q12">
        <f t="shared" ref="Q12:V12" si="0">AVERAGE(Q9:Q11)</f>
        <v>5.666666666666667</v>
      </c>
      <c r="R12">
        <f t="shared" si="0"/>
        <v>5</v>
      </c>
      <c r="S12">
        <f t="shared" si="0"/>
        <v>3.3333333333333335</v>
      </c>
      <c r="T12">
        <f t="shared" si="0"/>
        <v>3</v>
      </c>
      <c r="V12">
        <f t="shared" si="0"/>
        <v>2.6666666666666665</v>
      </c>
      <c r="W12">
        <f>AVERAGE(W9:W11)</f>
        <v>1.3333333333333333</v>
      </c>
    </row>
    <row r="13" spans="16:25" x14ac:dyDescent="0.3">
      <c r="Q13" s="1">
        <v>6</v>
      </c>
      <c r="R13" s="1">
        <v>5</v>
      </c>
      <c r="S13" s="1">
        <v>4</v>
      </c>
      <c r="T13" s="1">
        <v>3</v>
      </c>
      <c r="V13" s="1">
        <v>2</v>
      </c>
      <c r="W13" s="1">
        <v>1</v>
      </c>
    </row>
    <row r="14" spans="16:25" x14ac:dyDescent="0.3">
      <c r="Q14" t="s">
        <v>10</v>
      </c>
    </row>
    <row r="15" spans="16:25" x14ac:dyDescent="0.3">
      <c r="Q15" t="s">
        <v>11</v>
      </c>
    </row>
    <row r="16" spans="16:25" x14ac:dyDescent="0.3">
      <c r="Q16" t="s">
        <v>12</v>
      </c>
    </row>
  </sheetData>
  <mergeCells count="2">
    <mergeCell ref="Q3:W3"/>
    <mergeCell ref="P2:Q2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8764C-A9BB-4D70-B08A-63B8EA4939B4}">
  <dimension ref="B2:N22"/>
  <sheetViews>
    <sheetView tabSelected="1" workbookViewId="0">
      <selection activeCell="M9" sqref="M9"/>
    </sheetView>
  </sheetViews>
  <sheetFormatPr defaultRowHeight="14.4" x14ac:dyDescent="0.3"/>
  <cols>
    <col min="4" max="4" width="11.109375" bestFit="1" customWidth="1"/>
    <col min="5" max="6" width="11" bestFit="1" customWidth="1"/>
    <col min="7" max="7" width="11.109375" bestFit="1" customWidth="1"/>
  </cols>
  <sheetData>
    <row r="2" spans="2:14" x14ac:dyDescent="0.3">
      <c r="B2" t="s">
        <v>17</v>
      </c>
      <c r="C2" t="s">
        <v>18</v>
      </c>
      <c r="E2" t="s">
        <v>19</v>
      </c>
      <c r="F2" t="s">
        <v>21</v>
      </c>
    </row>
    <row r="3" spans="2:14" x14ac:dyDescent="0.3">
      <c r="B3" s="13">
        <f>1295/6443</f>
        <v>0.2009933260903306</v>
      </c>
      <c r="C3" s="13">
        <v>0.2009933260903306</v>
      </c>
      <c r="E3" s="15">
        <f>C3/B3</f>
        <v>1</v>
      </c>
      <c r="F3">
        <f>6443*B3</f>
        <v>1295</v>
      </c>
    </row>
    <row r="4" spans="2:14" x14ac:dyDescent="0.3">
      <c r="B4" s="13">
        <f>4843/6443</f>
        <v>0.75166847741735221</v>
      </c>
      <c r="C4" s="13">
        <v>0.3995033369548347</v>
      </c>
      <c r="E4" s="15">
        <f t="shared" ref="E4:E5" si="0">C4/B4</f>
        <v>0.53148874664464174</v>
      </c>
      <c r="F4">
        <f t="shared" ref="F4" si="1">6443*B4</f>
        <v>4843</v>
      </c>
    </row>
    <row r="5" spans="2:14" x14ac:dyDescent="0.3">
      <c r="B5" s="13">
        <f>305/6443</f>
        <v>4.7338196492317242E-2</v>
      </c>
      <c r="C5" s="13">
        <v>0.3995033369548347</v>
      </c>
      <c r="E5" s="15">
        <f t="shared" si="0"/>
        <v>8.4393442622950818</v>
      </c>
      <c r="F5">
        <f>6443*B5</f>
        <v>305</v>
      </c>
    </row>
    <row r="7" spans="2:14" x14ac:dyDescent="0.3">
      <c r="D7" s="19" t="s">
        <v>4</v>
      </c>
      <c r="E7" s="19"/>
      <c r="F7" s="19"/>
      <c r="G7" s="19"/>
      <c r="H7" s="17"/>
      <c r="I7" s="17"/>
      <c r="J7" s="17"/>
      <c r="K7" s="17"/>
    </row>
    <row r="8" spans="2:14" x14ac:dyDescent="0.3">
      <c r="C8" s="5"/>
      <c r="D8" s="4" t="s">
        <v>3</v>
      </c>
      <c r="E8" s="4" t="s">
        <v>23</v>
      </c>
      <c r="F8" s="4" t="s">
        <v>22</v>
      </c>
      <c r="G8" s="4" t="s">
        <v>1</v>
      </c>
      <c r="H8" s="4" t="s">
        <v>2</v>
      </c>
    </row>
    <row r="9" spans="2:14" x14ac:dyDescent="0.3">
      <c r="C9" s="6" t="s">
        <v>0</v>
      </c>
      <c r="D9" s="2">
        <v>344.2663</v>
      </c>
      <c r="E9" s="3">
        <v>329.5136</v>
      </c>
      <c r="F9" s="3">
        <v>350.89949999999999</v>
      </c>
      <c r="G9" s="3">
        <v>320.6379</v>
      </c>
      <c r="H9" s="3">
        <v>291.1773</v>
      </c>
      <c r="I9" s="3"/>
      <c r="J9" s="3"/>
      <c r="K9" s="3"/>
      <c r="L9" s="3"/>
      <c r="M9" s="3">
        <v>270.42721999999998</v>
      </c>
    </row>
    <row r="10" spans="2:14" x14ac:dyDescent="0.3">
      <c r="C10" s="7" t="s">
        <v>8</v>
      </c>
      <c r="D10" s="16">
        <v>43.166829999999997</v>
      </c>
      <c r="E10" s="16">
        <v>143.22999999999999</v>
      </c>
      <c r="F10" s="16">
        <v>163.47900000000001</v>
      </c>
      <c r="G10" s="16">
        <v>0</v>
      </c>
      <c r="H10" s="16">
        <v>42.141710000000003</v>
      </c>
      <c r="I10" s="1"/>
      <c r="J10" s="1"/>
      <c r="K10" s="1"/>
      <c r="L10" s="1"/>
      <c r="M10" s="16">
        <v>29.079764999999998</v>
      </c>
      <c r="N10" s="8"/>
    </row>
    <row r="11" spans="2:14" x14ac:dyDescent="0.3">
      <c r="C11" s="7" t="s">
        <v>13</v>
      </c>
      <c r="D11" s="16">
        <v>242.3014</v>
      </c>
      <c r="E11" s="16">
        <v>205.35659999999999</v>
      </c>
      <c r="F11" s="16">
        <v>230.6557</v>
      </c>
      <c r="G11" s="16">
        <v>232.2936</v>
      </c>
      <c r="H11" s="16">
        <v>173.28620000000001</v>
      </c>
      <c r="I11" s="1"/>
      <c r="J11" s="1"/>
      <c r="K11" s="1"/>
      <c r="L11" s="1"/>
      <c r="M11" s="16">
        <v>126.08311</v>
      </c>
      <c r="N11" s="8"/>
    </row>
    <row r="12" spans="2:14" x14ac:dyDescent="0.3">
      <c r="C12" s="12" t="s">
        <v>14</v>
      </c>
      <c r="D12" s="16">
        <v>2539.752</v>
      </c>
      <c r="E12" s="16">
        <v>2444.337</v>
      </c>
      <c r="F12" s="16">
        <v>2420.77</v>
      </c>
      <c r="G12" s="16">
        <v>2407.91</v>
      </c>
      <c r="H12" s="16">
        <v>2522.712</v>
      </c>
      <c r="I12" s="1"/>
      <c r="J12" s="1"/>
      <c r="K12" s="1"/>
      <c r="L12" s="1"/>
      <c r="M12" s="16">
        <v>2805.8303000000001</v>
      </c>
      <c r="N12" s="8"/>
    </row>
    <row r="13" spans="2:14" x14ac:dyDescent="0.3">
      <c r="B13" s="1"/>
    </row>
    <row r="14" spans="2:14" x14ac:dyDescent="0.3">
      <c r="C14" s="19" t="s">
        <v>20</v>
      </c>
      <c r="D14" s="19"/>
      <c r="E14" s="19"/>
      <c r="F14" s="19"/>
      <c r="G14" s="19"/>
      <c r="I14" s="14"/>
      <c r="J14" s="14"/>
      <c r="K14" s="14"/>
      <c r="L14" s="14"/>
    </row>
    <row r="15" spans="2:14" x14ac:dyDescent="0.3">
      <c r="C15" s="18"/>
      <c r="D15" s="4" t="s">
        <v>3</v>
      </c>
      <c r="E15" s="4" t="s">
        <v>23</v>
      </c>
      <c r="F15" s="4" t="s">
        <v>22</v>
      </c>
      <c r="G15" s="4" t="s">
        <v>1</v>
      </c>
      <c r="H15" s="4" t="s">
        <v>2</v>
      </c>
      <c r="J15" s="10" t="s">
        <v>7</v>
      </c>
      <c r="K15" s="10" t="s">
        <v>15</v>
      </c>
      <c r="L15" s="10" t="s">
        <v>6</v>
      </c>
      <c r="M15" s="10" t="s">
        <v>16</v>
      </c>
    </row>
    <row r="16" spans="2:14" x14ac:dyDescent="0.3">
      <c r="C16" s="6" t="s">
        <v>0</v>
      </c>
      <c r="D16" s="14">
        <f>$C$3*D10+$C$4*D11+$C$5*D12</f>
        <v>1120.1158616250193</v>
      </c>
      <c r="E16" s="14">
        <f>$C$3*E10+$C$4*E11+$C$5*E12</f>
        <v>1087.3497092037869</v>
      </c>
      <c r="F16" s="14">
        <f>$C$3*F10+$C$4*F11+$C$5*F12</f>
        <v>1092.1116027937296</v>
      </c>
      <c r="G16" s="14">
        <f>$C$3*G10+$C$4*G11+$C$5*G12</f>
        <v>1054.7701484401675</v>
      </c>
      <c r="H16" s="14">
        <f>$C$3*H10+$C$4*H11+$C$5*H12</f>
        <v>1085.5304797842621</v>
      </c>
      <c r="M16" s="14">
        <f>$C$3*M10+$C$4*M11+$C$5*M12</f>
        <v>1177.1540296469036</v>
      </c>
    </row>
    <row r="17" spans="3:13" x14ac:dyDescent="0.3">
      <c r="C17" s="7" t="s">
        <v>8</v>
      </c>
      <c r="D17" s="16">
        <f>($E3*$F3*D10)/($E$3*$F$3+$E$4*$F$4+$E$5*$F$5)</f>
        <v>8.6762447384758659</v>
      </c>
      <c r="E17" s="16">
        <f>($E3*$F3*E10)/($E$3*$F$3+$E$4*$F$4+$E$5*$F$5)</f>
        <v>28.788274095918048</v>
      </c>
      <c r="F17" s="16">
        <f>($E3*$F3*F10)/($E$3*$F$3+$E$4*$F$4+$E$5*$F$5)</f>
        <v>32.85818795592116</v>
      </c>
      <c r="G17" s="16">
        <f>($E3*$F3*G10)/($E$3*$F$3+$E$4*$F$4+$E$5*$F$5)</f>
        <v>0</v>
      </c>
      <c r="H17" s="16">
        <f>($E3*$F3*H10)/($E$3*$F$3+$E$4*$F$4+$E$5*$F$5)</f>
        <v>8.4702024600341463</v>
      </c>
      <c r="M17" s="16">
        <f>($E3*$F3*M10)/($E$3*$F$3+$E$4*$F$4+$E$5*$F$5)</f>
        <v>5.8448386892751829</v>
      </c>
    </row>
    <row r="18" spans="3:13" x14ac:dyDescent="0.3">
      <c r="C18" s="7" t="s">
        <v>13</v>
      </c>
      <c r="D18" s="16">
        <f t="shared" ref="D18:F18" si="2">($E4*$F4*D11)/($E$3*$F$3+$E$4*$F$4+$E$5*$F$5)</f>
        <v>96.800217848828183</v>
      </c>
      <c r="E18" s="16">
        <f t="shared" si="2"/>
        <v>82.040646965699196</v>
      </c>
      <c r="F18" s="16">
        <f t="shared" si="2"/>
        <v>92.147721837653265</v>
      </c>
      <c r="G18" s="16">
        <f>($E4*$F4*G11)/($E$3*$F$3+$E$4*$F$4+$E$5*$F$5)</f>
        <v>92.802068353251599</v>
      </c>
      <c r="H18" s="16">
        <f>($E4*$F4*H11)/($E$3*$F$3+$E$4*$F$4+$E$5*$F$5)</f>
        <v>69.228415148222879</v>
      </c>
      <c r="M18" s="16">
        <f>($E4*$F4*M11)/($E$3*$F$3+$E$4*$F$4+$E$5*$F$5)</f>
        <v>50.370623178643491</v>
      </c>
    </row>
    <row r="19" spans="3:13" x14ac:dyDescent="0.3">
      <c r="C19" s="12" t="s">
        <v>14</v>
      </c>
      <c r="D19" s="16">
        <f>($E5*$F5*D12)/($E$3*$F$3+$E$4*$F$4+$E$5*$F$5)</f>
        <v>1014.6393990377154</v>
      </c>
      <c r="E19" s="16">
        <f>($E5*$F5*E12)/($E$3*$F$3+$E$4*$F$4+$E$5*$F$5)</f>
        <v>976.52078814216986</v>
      </c>
      <c r="F19" s="16">
        <f>($E5*$F5*F12)/($E$3*$F$3+$E$4*$F$4+$E$5*$F$5)</f>
        <v>967.10569300015516</v>
      </c>
      <c r="G19" s="16">
        <f>($E5*$F5*G12)/($E$3*$F$3+$E$4*$F$4+$E$5*$F$5)</f>
        <v>961.96808008691596</v>
      </c>
      <c r="H19" s="16">
        <f>($E5*$F5*H12)/($E$3*$F$3+$E$4*$F$4+$E$5*$F$5)</f>
        <v>1007.831862176005</v>
      </c>
      <c r="M19" s="16">
        <f>($E5*$F5*M12)/($E$3*$F$3+$E$4*$F$4+$E$5*$F$5)</f>
        <v>1120.9385677789851</v>
      </c>
    </row>
    <row r="20" spans="3:13" x14ac:dyDescent="0.3">
      <c r="D20" s="1"/>
      <c r="E20" s="1"/>
    </row>
    <row r="21" spans="3:13" x14ac:dyDescent="0.3">
      <c r="D21" s="1"/>
    </row>
    <row r="22" spans="3:13" x14ac:dyDescent="0.3">
      <c r="D22" s="1"/>
    </row>
  </sheetData>
  <mergeCells count="2">
    <mergeCell ref="D7:G7"/>
    <mergeCell ref="C14:G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Valdez</dc:creator>
  <cp:lastModifiedBy>Roberto Valdez</cp:lastModifiedBy>
  <dcterms:created xsi:type="dcterms:W3CDTF">2019-06-06T03:59:45Z</dcterms:created>
  <dcterms:modified xsi:type="dcterms:W3CDTF">2019-06-12T00:38:05Z</dcterms:modified>
</cp:coreProperties>
</file>