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3" i="53" l="1"/>
  <c r="K13" i="53"/>
  <c r="I13" i="53"/>
  <c r="N13" i="53"/>
  <c r="F13" i="53"/>
  <c r="D13" i="53"/>
  <c r="M342" i="9" l="1"/>
  <c r="N342" i="9"/>
  <c r="O342" i="9"/>
  <c r="P342" i="9"/>
  <c r="R342" i="9" s="1"/>
  <c r="Q342" i="9"/>
  <c r="K342" i="9"/>
  <c r="F342" i="9"/>
  <c r="S342" i="9" l="1"/>
  <c r="T12" i="53"/>
  <c r="N12" i="53"/>
  <c r="K12" i="53"/>
  <c r="I12" i="53"/>
  <c r="F12" i="53"/>
  <c r="D12" i="53"/>
  <c r="F341" i="9" l="1"/>
  <c r="K341" i="9"/>
  <c r="M341" i="9"/>
  <c r="N341" i="9"/>
  <c r="O341" i="9"/>
  <c r="P341" i="9"/>
  <c r="Q341" i="9"/>
  <c r="S341" i="9"/>
  <c r="R341" i="9" l="1"/>
  <c r="S340" i="9"/>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<sst xmlns="http://schemas.openxmlformats.org/spreadsheetml/2006/main" count="460" uniqueCount="291">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</sst>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0" fontId="4" fillId="0" borderId="0" xfId="0" applyFont="1"/>
    <xf numFmtId="3" fontId="4" fillId="0" borderId="0" xfId="0" applyNumberFormat="1" applyFont="1"/>
    <xf numFmtId="3" fontId="4" fillId="0" borderId="3"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30-4602-87C6-97C08A802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education'!$A$100:$A$117</c:f>
              <c:numCache>
                <c:formatCode>m/d/yyyy</c:formatCode>
                <c:ptCount val="1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numCache>
            </c:numRef>
          </c:cat>
          <c:val>
            <c:numRef>
              <c:f>'Table 9 - School education'!$B$100:$B$117</c:f>
              <c:numCache>
                <c:formatCode>0.0%</c:formatCode>
                <c:ptCount val="1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7.0652633000000006E-2</c:v>
                </c:pt>
                <c:pt idx="14">
                  <c:v>7.3947429999999995E-2</c:v>
                </c:pt>
                <c:pt idx="15">
                  <c:v>7.4533942800000003E-2</c:v>
                </c:pt>
                <c:pt idx="16">
                  <c:v>7.2979532999999999E-2</c:v>
                </c:pt>
                <c:pt idx="17">
                  <c:v>7.4013543599999995E-2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730-4602-87C6-97C08A802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education'!$A$100:$A$117</c:f>
              <c:numCache>
                <c:formatCode>m/d/yyyy</c:formatCode>
                <c:ptCount val="1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numCache>
            </c:numRef>
          </c:cat>
          <c:val>
            <c:numRef>
              <c:f>'Table 9 - School education'!$C$100:$C$117</c:f>
              <c:numCache>
                <c:formatCode>0.0%</c:formatCode>
                <c:ptCount val="1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9.9535990199999994E-2</c:v>
                </c:pt>
                <c:pt idx="14">
                  <c:v>0.10483025059999999</c:v>
                </c:pt>
                <c:pt idx="15">
                  <c:v>0.10595213000000001</c:v>
                </c:pt>
                <c:pt idx="16">
                  <c:v>0.102852157</c:v>
                </c:pt>
                <c:pt idx="17">
                  <c:v>0.10730893330000001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30-4602-87C6-97C08A802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education'!$A$100:$A$117</c:f>
              <c:numCache>
                <c:formatCode>m/d/yyyy</c:formatCode>
                <c:ptCount val="1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numCache>
            </c:numRef>
          </c:cat>
          <c:val>
            <c:numRef>
              <c:f>'Table 9 - School education'!$D$100:$D$117</c:f>
              <c:numCache>
                <c:formatCode>0.0%</c:formatCode>
                <c:ptCount val="1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2.9769007600000001E-2</c:v>
                </c:pt>
                <c:pt idx="14">
                  <c:v>3.0709995399999999E-2</c:v>
                </c:pt>
                <c:pt idx="15">
                  <c:v>3.0730859900000001E-2</c:v>
                </c:pt>
                <c:pt idx="16">
                  <c:v>3.1171152000000001E-2</c:v>
                </c:pt>
                <c:pt idx="17">
                  <c:v>2.76217549E-2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730-4602-87C6-97C08A802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education'!$A$100:$A$117</c:f>
              <c:numCache>
                <c:formatCode>m/d/yyyy</c:formatCode>
                <c:ptCount val="1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numCache>
            </c:numRef>
          </c:cat>
          <c:val>
            <c:numRef>
              <c:f>'Table 9 - School education'!$E$100:$E$117</c:f>
              <c:numCache>
                <c:formatCode>0.0%</c:formatCode>
                <c:ptCount val="1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0.16750648949999999</c:v>
                </c:pt>
                <c:pt idx="14">
                  <c:v>0.184206598</c:v>
                </c:pt>
                <c:pt idx="15">
                  <c:v>0.17489743199999999</c:v>
                </c:pt>
                <c:pt idx="16">
                  <c:v>0.17184750730000001</c:v>
                </c:pt>
                <c:pt idx="17">
                  <c:v>0.16735173219999999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formatCode="General">
                  <c:v>994</c:v>
                </c:pt>
                <c:pt idx="335" formatCode="General">
                  <c:v>1003</c:v>
                </c:pt>
                <c:pt idx="336" formatCode="General">
                  <c:v>848</c:v>
                </c:pt>
                <c:pt idx="337" formatCode="General">
                  <c:v>758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101</xdr:row>
      <xdr:rowOff>31750</xdr:rowOff>
    </xdr:to>
    <xdr:sp macro="" textlink="">
      <xdr:nvSpPr>
        <xdr:cNvPr id="2" name="TextBox 1"/>
        <xdr:cNvSpPr txBox="1"/>
      </xdr:nvSpPr>
      <xdr:spPr>
        <a:xfrm>
          <a:off x="5392208" y="501649"/>
          <a:ext cx="6187017" cy="1833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02/02/2021,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20</xdr:col>
      <xdr:colOff>146050</xdr:colOff>
      <xdr:row>2</xdr:row>
      <xdr:rowOff>19050</xdr:rowOff>
    </xdr:from>
    <xdr:to>
      <xdr:col>28</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279</v>
      </c>
      <c r="C15" s="36" t="s">
        <v>253</v>
      </c>
    </row>
    <row r="16" spans="2:3" s="409"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B1" zoomScale="112" zoomScaleNormal="112" workbookViewId="0">
      <selection activeCell="I28" sqref="I28"/>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R24" sqref="R24"/>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topLeftCell="G1" zoomScale="85" zoomScaleNormal="85" workbookViewId="0">
      <selection activeCell="A31" sqref="A31"/>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632</v>
      </c>
    </row>
    <row r="48" spans="1:3" x14ac:dyDescent="0.35">
      <c r="A48" s="218">
        <v>2</v>
      </c>
      <c r="B48" s="223" t="s">
        <v>265</v>
      </c>
      <c r="C48" s="208">
        <v>475</v>
      </c>
    </row>
    <row r="49" spans="1:3" x14ac:dyDescent="0.35">
      <c r="A49" s="218">
        <v>3</v>
      </c>
      <c r="B49" s="223" t="s">
        <v>284</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30" activePane="bottomRight" state="frozen"/>
      <selection pane="topRight" activeCell="B1" sqref="B1"/>
      <selection pane="bottomLeft" activeCell="A4" sqref="A4"/>
      <selection pane="bottomRight" activeCell="J54" sqref="J54"/>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9"/>
  <sheetViews>
    <sheetView workbookViewId="0">
      <pane xSplit="1" ySplit="3" topLeftCell="B300" activePane="bottomRight" state="frozen"/>
      <selection pane="topRight" activeCell="B1" sqref="B1"/>
      <selection pane="bottomLeft" activeCell="A4" sqref="A4"/>
      <selection pane="bottomRight" activeCell="A330" sqref="A330"/>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A4"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E112" sqref="E11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4.5" x14ac:dyDescent="0.3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4.5" x14ac:dyDescent="0.3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4.5" x14ac:dyDescent="0.35">
      <c r="A110" s="308">
        <v>44216</v>
      </c>
      <c r="B110" s="440">
        <v>7.3529668899999998E-2</v>
      </c>
      <c r="C110" s="304">
        <v>0.1032717486</v>
      </c>
      <c r="D110" s="304">
        <v>3.1856680900000003E-2</v>
      </c>
      <c r="E110" s="304">
        <v>0.17103326460000001</v>
      </c>
      <c r="P110" s="263"/>
      <c r="Q110" s="263"/>
      <c r="R110" s="263"/>
      <c r="S110" s="263"/>
    </row>
    <row r="111" spans="1:19" ht="14.5" x14ac:dyDescent="0.35">
      <c r="A111" s="308">
        <v>44217</v>
      </c>
      <c r="B111" s="440">
        <v>6.8849894499999995E-2</v>
      </c>
      <c r="C111" s="440">
        <v>9.7409147299999999E-2</v>
      </c>
      <c r="D111" s="440">
        <v>2.8798893799999999E-2</v>
      </c>
      <c r="E111" s="440">
        <v>0.16246290799999999</v>
      </c>
      <c r="P111" s="263"/>
      <c r="Q111" s="263"/>
      <c r="R111" s="263"/>
      <c r="S111" s="263"/>
    </row>
    <row r="112" spans="1:19" ht="14.5" x14ac:dyDescent="0.35">
      <c r="A112" s="308">
        <v>44218</v>
      </c>
      <c r="B112" s="440">
        <v>6.70442594E-2</v>
      </c>
      <c r="C112" s="440">
        <v>8.8689768000000002E-2</v>
      </c>
      <c r="D112" s="440">
        <v>3.4684565799999997E-2</v>
      </c>
      <c r="E112" s="440">
        <v>0.19922990930000001</v>
      </c>
      <c r="P112" s="263"/>
      <c r="Q112" s="263"/>
      <c r="R112" s="263"/>
      <c r="S112" s="263"/>
    </row>
    <row r="113" spans="1:19" ht="14.5" x14ac:dyDescent="0.35">
      <c r="A113" s="307">
        <v>44221</v>
      </c>
      <c r="B113" s="439">
        <v>7.0652633000000006E-2</v>
      </c>
      <c r="C113" s="439">
        <v>9.9535990199999994E-2</v>
      </c>
      <c r="D113" s="439">
        <v>2.9769007600000001E-2</v>
      </c>
      <c r="E113" s="439">
        <v>0.16750648949999999</v>
      </c>
      <c r="P113" s="263"/>
      <c r="Q113" s="263"/>
      <c r="R113" s="263"/>
      <c r="S113" s="263"/>
    </row>
    <row r="114" spans="1:19" ht="14.5" x14ac:dyDescent="0.35">
      <c r="A114" s="307">
        <v>44222</v>
      </c>
      <c r="B114" s="439">
        <v>7.3947429999999995E-2</v>
      </c>
      <c r="C114" s="439">
        <v>0.10483025059999999</v>
      </c>
      <c r="D114" s="439">
        <v>3.0709995399999999E-2</v>
      </c>
      <c r="E114" s="439">
        <v>0.184206598</v>
      </c>
      <c r="P114" s="263"/>
      <c r="Q114" s="263"/>
      <c r="R114" s="263"/>
      <c r="S114" s="263"/>
    </row>
    <row r="115" spans="1:19" ht="14.5" x14ac:dyDescent="0.35">
      <c r="A115" s="307">
        <v>44223</v>
      </c>
      <c r="B115" s="439">
        <v>7.4533942800000003E-2</v>
      </c>
      <c r="C115" s="439">
        <v>0.10595213000000001</v>
      </c>
      <c r="D115" s="439">
        <v>3.0730859900000001E-2</v>
      </c>
      <c r="E115" s="439">
        <v>0.17489743199999999</v>
      </c>
      <c r="P115" s="263"/>
      <c r="Q115" s="263"/>
      <c r="R115" s="263"/>
      <c r="S115" s="263"/>
    </row>
    <row r="116" spans="1:19" ht="14.5" x14ac:dyDescent="0.35">
      <c r="A116" s="307">
        <v>44224</v>
      </c>
      <c r="B116" s="439">
        <v>7.2979532999999999E-2</v>
      </c>
      <c r="C116" s="439">
        <v>0.102852157</v>
      </c>
      <c r="D116" s="439">
        <v>3.1171152000000001E-2</v>
      </c>
      <c r="E116" s="439">
        <v>0.17184750730000001</v>
      </c>
      <c r="P116" s="263"/>
      <c r="Q116" s="263"/>
      <c r="R116" s="263"/>
      <c r="S116" s="263"/>
    </row>
    <row r="117" spans="1:19" x14ac:dyDescent="0.25">
      <c r="A117" s="307">
        <v>44225</v>
      </c>
      <c r="B117" s="263">
        <v>7.4013543599999995E-2</v>
      </c>
      <c r="C117" s="263">
        <v>0.10730893330000001</v>
      </c>
      <c r="D117" s="263">
        <v>2.76217549E-2</v>
      </c>
      <c r="E117" s="263">
        <v>0.16735173219999999</v>
      </c>
      <c r="P117" s="263"/>
      <c r="Q117" s="263"/>
      <c r="R117" s="263"/>
      <c r="S117" s="263"/>
    </row>
    <row r="118" spans="1:19" x14ac:dyDescent="0.25">
      <c r="B118" s="263"/>
      <c r="C118" s="263"/>
      <c r="D118" s="263"/>
      <c r="E118" s="263"/>
      <c r="P118" s="263"/>
      <c r="Q118" s="263"/>
      <c r="R118" s="263"/>
      <c r="S118" s="263"/>
    </row>
    <row r="119" spans="1:19" x14ac:dyDescent="0.25">
      <c r="B119" s="263"/>
      <c r="C119" s="263"/>
      <c r="D119" s="263"/>
      <c r="E119" s="263"/>
      <c r="P119" s="263"/>
      <c r="Q119" s="263"/>
      <c r="R119" s="263"/>
      <c r="S119" s="263"/>
    </row>
    <row r="120" spans="1:19" x14ac:dyDescent="0.25">
      <c r="B120" s="263"/>
      <c r="C120" s="263"/>
      <c r="D120" s="263"/>
      <c r="E120" s="263"/>
      <c r="P120" s="263"/>
      <c r="Q120" s="263"/>
      <c r="R120" s="263"/>
      <c r="S120" s="263"/>
    </row>
    <row r="121" spans="1:19" x14ac:dyDescent="0.25">
      <c r="B121" s="263"/>
      <c r="C121" s="263"/>
      <c r="D121" s="263"/>
      <c r="E121" s="263"/>
      <c r="P121" s="263"/>
      <c r="Q121" s="263"/>
      <c r="R121" s="263"/>
      <c r="S121" s="263"/>
    </row>
    <row r="122" spans="1:19" x14ac:dyDescent="0.25">
      <c r="B122" s="263"/>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4" workbookViewId="0">
      <selection activeCell="R17" sqref="R17"/>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6"/>
  <sheetViews>
    <sheetView workbookViewId="0">
      <pane xSplit="1" ySplit="3" topLeftCell="B19" activePane="bottomRight" state="frozen"/>
      <selection pane="topRight" activeCell="B1" sqref="B1"/>
      <selection pane="bottomLeft" activeCell="A4" sqref="A4"/>
      <selection pane="bottomRight" activeCell="A27" sqref="A27"/>
    </sheetView>
  </sheetViews>
  <sheetFormatPr defaultColWidth="8.54296875" defaultRowHeight="14.5" x14ac:dyDescent="0.35"/>
  <cols>
    <col min="1" max="1" width="12.54296875" style="409" customWidth="1"/>
    <col min="2" max="3" width="20.54296875" style="409" customWidth="1"/>
    <col min="4" max="4" width="6.81640625" style="409" customWidth="1"/>
    <col min="5" max="16384" width="8.54296875" style="409"/>
  </cols>
  <sheetData>
    <row r="1" spans="1:4" x14ac:dyDescent="0.35">
      <c r="A1" s="427" t="s">
        <v>277</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A26" s="25">
        <v>44229</v>
      </c>
      <c r="B26" s="61">
        <v>610778</v>
      </c>
      <c r="C26" s="61">
        <v>8345</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T13"/>
  <sheetViews>
    <sheetView zoomScaleNormal="100" workbookViewId="0">
      <pane xSplit="1" ySplit="4" topLeftCell="B5" activePane="bottomRight" state="frozen"/>
      <selection pane="topRight" activeCell="B1" sqref="B1"/>
      <selection pane="bottomLeft" activeCell="A5" sqref="A5"/>
      <selection pane="bottomRight" activeCell="A14" sqref="A14"/>
    </sheetView>
  </sheetViews>
  <sheetFormatPr defaultColWidth="9.1796875" defaultRowHeight="14.5" x14ac:dyDescent="0.35"/>
  <cols>
    <col min="1" max="1" width="10.5429687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453125" style="452" customWidth="1"/>
    <col min="13" max="13" width="14.453125" style="457" customWidth="1"/>
    <col min="14" max="14" width="14.453125" style="449" customWidth="1"/>
    <col min="15" max="15" width="14.453125" style="452" customWidth="1"/>
    <col min="16" max="16" width="14.453125" style="457" customWidth="1"/>
    <col min="17" max="17" width="14.453125" style="449" customWidth="1"/>
    <col min="18" max="18" width="14.453125" style="452" customWidth="1"/>
    <col min="19" max="19" width="14.453125" style="457" customWidth="1"/>
    <col min="20" max="20" width="14.453125" style="449" customWidth="1"/>
    <col min="21" max="16384" width="9.1796875" style="374"/>
  </cols>
  <sheetData>
    <row r="1" spans="1:20" x14ac:dyDescent="0.35">
      <c r="A1" s="443" t="s">
        <v>269</v>
      </c>
    </row>
    <row r="3" spans="1:20" ht="39" customHeight="1" x14ac:dyDescent="0.35">
      <c r="A3" s="479" t="s">
        <v>0</v>
      </c>
      <c r="B3" s="481" t="s">
        <v>267</v>
      </c>
      <c r="C3" s="482"/>
      <c r="D3" s="482"/>
      <c r="E3" s="482"/>
      <c r="F3" s="483"/>
      <c r="G3" s="484" t="s">
        <v>272</v>
      </c>
      <c r="H3" s="485"/>
      <c r="I3" s="485"/>
      <c r="J3" s="485"/>
      <c r="K3" s="486"/>
      <c r="L3" s="476" t="s">
        <v>278</v>
      </c>
      <c r="M3" s="477"/>
      <c r="N3" s="478"/>
      <c r="O3" s="476" t="s">
        <v>276</v>
      </c>
      <c r="P3" s="477"/>
      <c r="Q3" s="478"/>
      <c r="R3" s="476" t="s">
        <v>290</v>
      </c>
      <c r="S3" s="477"/>
      <c r="T3" s="478"/>
    </row>
    <row r="4" spans="1:20" ht="78.75" customHeight="1" x14ac:dyDescent="0.35">
      <c r="A4" s="480"/>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row>
    <row r="5" spans="1:20"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row>
    <row r="6" spans="1:20"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row>
    <row r="7" spans="1:20"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row>
    <row r="8" spans="1:20" x14ac:dyDescent="0.3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283</v>
      </c>
      <c r="T8" s="448"/>
    </row>
    <row r="9" spans="1:20" x14ac:dyDescent="0.3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283</v>
      </c>
      <c r="T9" s="448"/>
    </row>
    <row r="10" spans="1:20" x14ac:dyDescent="0.35">
      <c r="A10" s="444">
        <v>44226</v>
      </c>
      <c r="F10" s="448"/>
      <c r="K10" s="448"/>
      <c r="N10" s="448"/>
      <c r="Q10" s="448"/>
      <c r="T10" s="448"/>
    </row>
    <row r="11" spans="1:20" x14ac:dyDescent="0.35">
      <c r="A11" s="444">
        <v>44227</v>
      </c>
      <c r="F11" s="448"/>
      <c r="K11" s="448"/>
      <c r="N11" s="448"/>
      <c r="Q11" s="448"/>
      <c r="T11" s="448"/>
    </row>
    <row r="12" spans="1:20" x14ac:dyDescent="0.3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2">
        <v>258918</v>
      </c>
      <c r="P12" s="457">
        <v>230000</v>
      </c>
      <c r="Q12" s="448" t="s">
        <v>283</v>
      </c>
      <c r="R12" s="452">
        <v>26059</v>
      </c>
      <c r="S12" s="457">
        <v>190000</v>
      </c>
      <c r="T12" s="448">
        <f t="shared" ref="T12" si="10">R12/S12</f>
        <v>0.13715263157894736</v>
      </c>
    </row>
    <row r="13" spans="1:20" ht="14.5" customHeight="1" x14ac:dyDescent="0.35">
      <c r="A13" s="444">
        <v>44229</v>
      </c>
      <c r="B13" s="454">
        <v>29302</v>
      </c>
      <c r="C13" s="457">
        <v>30000</v>
      </c>
      <c r="D13" s="449">
        <f t="shared" ref="D13" si="11">B13/C13</f>
        <v>0.97673333333333334</v>
      </c>
      <c r="E13" s="457">
        <v>32000</v>
      </c>
      <c r="F13" s="448">
        <f t="shared" ref="F13" si="12">B13/E13</f>
        <v>0.91568749999999999</v>
      </c>
      <c r="G13" s="452">
        <v>39570</v>
      </c>
      <c r="H13" s="457">
        <v>45000</v>
      </c>
      <c r="I13" s="449">
        <f t="shared" ref="I13" si="13">G13/H13</f>
        <v>0.8793333333333333</v>
      </c>
      <c r="J13" s="457">
        <v>52000</v>
      </c>
      <c r="K13" s="448">
        <f t="shared" ref="K13" si="14">G13/J13</f>
        <v>0.76096153846153847</v>
      </c>
      <c r="L13" s="452">
        <v>208447</v>
      </c>
      <c r="M13" s="457">
        <v>250000</v>
      </c>
      <c r="N13" s="448">
        <f t="shared" ref="N13" si="15">L13/M13</f>
        <v>0.83378799999999997</v>
      </c>
      <c r="O13" s="452">
        <v>261716</v>
      </c>
      <c r="P13" s="457">
        <v>230000</v>
      </c>
      <c r="Q13" s="448" t="s">
        <v>283</v>
      </c>
      <c r="R13" s="452">
        <v>39364</v>
      </c>
      <c r="S13" s="457">
        <v>190000</v>
      </c>
      <c r="T13" s="448">
        <f t="shared" ref="T13" si="16">R13/S13</f>
        <v>0.20717894736842105</v>
      </c>
    </row>
  </sheetData>
  <mergeCells count="6">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1" t="s">
        <v>0</v>
      </c>
      <c r="B3" s="487" t="s">
        <v>4</v>
      </c>
      <c r="C3" s="488"/>
      <c r="D3" s="489"/>
      <c r="E3" s="490" t="s">
        <v>7</v>
      </c>
      <c r="F3" s="490"/>
      <c r="G3" s="490"/>
    </row>
    <row r="4" spans="1:19" x14ac:dyDescent="0.35">
      <c r="A4" s="492"/>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3" t="s">
        <v>186</v>
      </c>
      <c r="F33" s="493"/>
      <c r="G33" s="493"/>
      <c r="H33" s="493"/>
      <c r="I33" s="493"/>
      <c r="J33" s="493"/>
      <c r="K33" s="493"/>
      <c r="L33" s="493"/>
      <c r="M33" s="493"/>
      <c r="N33" s="493"/>
      <c r="O33" s="493"/>
      <c r="P33" s="493"/>
      <c r="Q33" s="493"/>
      <c r="R33" s="493"/>
      <c r="S33" s="493"/>
      <c r="T33" s="493"/>
      <c r="U33" s="493"/>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4" t="s">
        <v>5</v>
      </c>
      <c r="E31" s="494"/>
      <c r="F31" s="494"/>
      <c r="G31" s="494"/>
      <c r="H31" s="494"/>
      <c r="I31" s="494"/>
      <c r="J31" s="494"/>
      <c r="K31" s="494"/>
      <c r="L31" s="494"/>
      <c r="M31" s="494"/>
      <c r="N31" s="494"/>
    </row>
    <row r="32" spans="1:14" x14ac:dyDescent="0.35">
      <c r="A32" s="380">
        <v>43938</v>
      </c>
      <c r="B32" s="311">
        <v>184</v>
      </c>
      <c r="D32" s="494"/>
      <c r="E32" s="494"/>
      <c r="F32" s="494"/>
      <c r="G32" s="494"/>
      <c r="H32" s="494"/>
      <c r="I32" s="494"/>
      <c r="J32" s="494"/>
      <c r="K32" s="494"/>
      <c r="L32" s="494"/>
      <c r="M32" s="494"/>
      <c r="N32" s="494"/>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4" t="s">
        <v>83</v>
      </c>
      <c r="E34" s="494"/>
      <c r="F34" s="494"/>
      <c r="G34" s="494"/>
      <c r="H34" s="494"/>
      <c r="I34" s="494"/>
      <c r="J34" s="494"/>
      <c r="K34" s="494"/>
      <c r="L34" s="494"/>
      <c r="M34" s="494"/>
      <c r="N34" s="494"/>
    </row>
    <row r="35" spans="1:14" x14ac:dyDescent="0.35">
      <c r="A35" s="380">
        <v>43941</v>
      </c>
      <c r="B35" s="311">
        <v>167</v>
      </c>
      <c r="D35" s="494"/>
      <c r="E35" s="494"/>
      <c r="F35" s="494"/>
      <c r="G35" s="494"/>
      <c r="H35" s="494"/>
      <c r="I35" s="494"/>
      <c r="J35" s="494"/>
      <c r="K35" s="494"/>
      <c r="L35" s="494"/>
      <c r="M35" s="494"/>
      <c r="N35" s="494"/>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5" t="s">
        <v>121</v>
      </c>
      <c r="E37" s="495"/>
      <c r="F37" s="495"/>
      <c r="G37" s="495"/>
      <c r="H37" s="495"/>
      <c r="I37" s="495"/>
      <c r="J37" s="495"/>
      <c r="K37" s="495"/>
      <c r="L37" s="495"/>
      <c r="M37" s="495"/>
      <c r="N37" s="495"/>
    </row>
    <row r="38" spans="1:14" x14ac:dyDescent="0.35">
      <c r="A38" s="380">
        <v>43944</v>
      </c>
      <c r="B38" s="311">
        <v>136</v>
      </c>
      <c r="D38" s="495"/>
      <c r="E38" s="495"/>
      <c r="F38" s="495"/>
      <c r="G38" s="495"/>
      <c r="H38" s="495"/>
      <c r="I38" s="495"/>
      <c r="J38" s="495"/>
      <c r="K38" s="495"/>
      <c r="L38" s="495"/>
      <c r="M38" s="495"/>
      <c r="N38" s="495"/>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39" activePane="bottomRight" state="frozen"/>
      <selection pane="topRight" activeCell="B1" sqref="B1"/>
      <selection pane="bottomLeft" activeCell="A4" sqref="A4"/>
      <selection pane="bottomRight" activeCell="A149" sqref="A149"/>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v>44226</v>
      </c>
      <c r="B145" s="417">
        <v>142</v>
      </c>
      <c r="C145" s="367">
        <v>1952</v>
      </c>
    </row>
    <row r="146" spans="1:3" x14ac:dyDescent="0.35">
      <c r="A146" s="127">
        <v>44227</v>
      </c>
      <c r="B146" s="417">
        <v>143</v>
      </c>
      <c r="C146" s="367">
        <v>1941</v>
      </c>
    </row>
    <row r="147" spans="1:3" x14ac:dyDescent="0.35">
      <c r="A147" s="127">
        <v>44228</v>
      </c>
      <c r="B147" s="417">
        <v>143</v>
      </c>
      <c r="C147" s="367">
        <v>1958</v>
      </c>
    </row>
    <row r="148" spans="1:3" x14ac:dyDescent="0.35">
      <c r="A148" s="127">
        <v>44229</v>
      </c>
      <c r="B148" s="417">
        <v>143</v>
      </c>
      <c r="C148" s="367">
        <v>1939</v>
      </c>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6" t="s">
        <v>122</v>
      </c>
      <c r="C2" s="497"/>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0" t="s">
        <v>130</v>
      </c>
      <c r="F33" s="501">
        <v>2</v>
      </c>
      <c r="G33" s="231"/>
    </row>
    <row r="34" spans="1:7" x14ac:dyDescent="0.35">
      <c r="A34" s="248">
        <v>44040</v>
      </c>
      <c r="B34" s="250" t="s">
        <v>48</v>
      </c>
      <c r="C34" s="251" t="s">
        <v>48</v>
      </c>
      <c r="D34" s="234"/>
      <c r="E34" s="498"/>
      <c r="F34" s="502"/>
      <c r="G34" s="231"/>
    </row>
    <row r="35" spans="1:7" x14ac:dyDescent="0.35">
      <c r="A35" s="248">
        <v>44041</v>
      </c>
      <c r="B35" s="235">
        <v>66</v>
      </c>
      <c r="C35" s="254">
        <v>0.06</v>
      </c>
      <c r="D35" s="255"/>
      <c r="E35" s="498"/>
      <c r="F35" s="502"/>
      <c r="G35" s="231"/>
    </row>
    <row r="36" spans="1:7" x14ac:dyDescent="0.35">
      <c r="A36" s="248">
        <v>44042</v>
      </c>
      <c r="B36" s="250" t="s">
        <v>48</v>
      </c>
      <c r="C36" s="251" t="s">
        <v>48</v>
      </c>
      <c r="D36" s="255"/>
      <c r="E36" s="498"/>
      <c r="F36" s="502"/>
      <c r="G36" s="231"/>
    </row>
    <row r="37" spans="1:7" x14ac:dyDescent="0.35">
      <c r="A37" s="248">
        <v>44043</v>
      </c>
      <c r="B37" s="250" t="s">
        <v>48</v>
      </c>
      <c r="C37" s="251" t="s">
        <v>48</v>
      </c>
      <c r="D37" s="255"/>
      <c r="E37" s="498"/>
      <c r="F37" s="502"/>
      <c r="G37" s="231"/>
    </row>
    <row r="38" spans="1:7" x14ac:dyDescent="0.35">
      <c r="A38" s="248">
        <v>44044</v>
      </c>
      <c r="B38" s="250" t="s">
        <v>48</v>
      </c>
      <c r="C38" s="251" t="s">
        <v>48</v>
      </c>
      <c r="D38" s="255"/>
      <c r="E38" s="498"/>
      <c r="F38" s="502"/>
      <c r="G38" s="231"/>
    </row>
    <row r="39" spans="1:7" x14ac:dyDescent="0.35">
      <c r="A39" s="248">
        <v>44045</v>
      </c>
      <c r="B39" s="250" t="s">
        <v>48</v>
      </c>
      <c r="C39" s="251" t="s">
        <v>48</v>
      </c>
      <c r="D39" s="255"/>
      <c r="E39" s="499"/>
      <c r="F39" s="503"/>
      <c r="G39" s="231"/>
    </row>
    <row r="40" spans="1:7" x14ac:dyDescent="0.35">
      <c r="A40" s="248">
        <v>44046</v>
      </c>
      <c r="B40" s="250" t="s">
        <v>48</v>
      </c>
      <c r="C40" s="251" t="s">
        <v>48</v>
      </c>
      <c r="D40" s="255"/>
      <c r="E40" s="498" t="s">
        <v>129</v>
      </c>
      <c r="F40" s="504">
        <v>0</v>
      </c>
      <c r="G40" s="231"/>
    </row>
    <row r="41" spans="1:7" x14ac:dyDescent="0.35">
      <c r="A41" s="248">
        <v>44047</v>
      </c>
      <c r="B41" s="250" t="s">
        <v>48</v>
      </c>
      <c r="C41" s="251" t="s">
        <v>48</v>
      </c>
      <c r="D41" s="255"/>
      <c r="E41" s="498"/>
      <c r="F41" s="505"/>
      <c r="G41" s="231"/>
    </row>
    <row r="42" spans="1:7" x14ac:dyDescent="0.35">
      <c r="A42" s="248">
        <v>44048</v>
      </c>
      <c r="B42" s="235">
        <v>60</v>
      </c>
      <c r="C42" s="254">
        <v>0.06</v>
      </c>
      <c r="D42" s="255"/>
      <c r="E42" s="498"/>
      <c r="F42" s="505"/>
      <c r="G42" s="231"/>
    </row>
    <row r="43" spans="1:7" x14ac:dyDescent="0.35">
      <c r="A43" s="248">
        <v>44049</v>
      </c>
      <c r="B43" s="250" t="s">
        <v>48</v>
      </c>
      <c r="C43" s="251" t="s">
        <v>48</v>
      </c>
      <c r="E43" s="498"/>
      <c r="F43" s="505"/>
    </row>
    <row r="44" spans="1:7" x14ac:dyDescent="0.35">
      <c r="A44" s="248">
        <v>44050</v>
      </c>
      <c r="B44" s="250" t="s">
        <v>48</v>
      </c>
      <c r="C44" s="251" t="s">
        <v>48</v>
      </c>
      <c r="E44" s="498"/>
      <c r="F44" s="505"/>
    </row>
    <row r="45" spans="1:7" x14ac:dyDescent="0.35">
      <c r="A45" s="248">
        <v>44051</v>
      </c>
      <c r="B45" s="250" t="s">
        <v>48</v>
      </c>
      <c r="C45" s="251" t="s">
        <v>48</v>
      </c>
      <c r="E45" s="498"/>
      <c r="F45" s="505"/>
    </row>
    <row r="46" spans="1:7" x14ac:dyDescent="0.35">
      <c r="A46" s="248">
        <v>44052</v>
      </c>
      <c r="B46" s="250" t="s">
        <v>48</v>
      </c>
      <c r="C46" s="251" t="s">
        <v>48</v>
      </c>
      <c r="E46" s="499"/>
      <c r="F46" s="506"/>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7" t="s">
        <v>82</v>
      </c>
      <c r="G4" s="508"/>
      <c r="H4" s="508"/>
      <c r="I4" s="509"/>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0" t="s">
        <v>123</v>
      </c>
      <c r="G84" s="511"/>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2" t="s">
        <v>123</v>
      </c>
      <c r="C109" s="513"/>
      <c r="D109" s="514"/>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M28" sqref="M28"/>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activeCell="B290" sqref="B290"/>
    </sheetView>
  </sheetViews>
  <sheetFormatPr defaultRowHeight="14.5" x14ac:dyDescent="0.35"/>
  <cols>
    <col min="1" max="1" width="1.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44223</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3"/>
  <sheetViews>
    <sheetView showGridLines="0" zoomScale="85" zoomScaleNormal="85" workbookViewId="0">
      <pane xSplit="1" ySplit="4" topLeftCell="B330" activePane="bottomRight" state="frozen"/>
      <selection pane="topRight" activeCell="B1" sqref="B1"/>
      <selection pane="bottomLeft" activeCell="A5" sqref="A5"/>
      <selection pane="bottomRight" activeCell="A343" sqref="A343"/>
    </sheetView>
  </sheetViews>
  <sheetFormatPr defaultRowHeight="14.5" x14ac:dyDescent="0.35"/>
  <cols>
    <col min="1" max="1" width="12.81640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71" t="s">
        <v>120</v>
      </c>
      <c r="L1" s="472"/>
      <c r="M1" s="472"/>
      <c r="N1" s="472"/>
      <c r="O1" s="472"/>
      <c r="P1" s="472"/>
      <c r="W1" s="22" t="s">
        <v>29</v>
      </c>
    </row>
    <row r="2" spans="1:27" x14ac:dyDescent="0.35">
      <c r="A2" s="2"/>
      <c r="I2" s="462" t="s">
        <v>204</v>
      </c>
      <c r="J2" s="463"/>
      <c r="Q2" s="407"/>
      <c r="R2" s="407"/>
    </row>
    <row r="3" spans="1:27" ht="48.75" customHeight="1" x14ac:dyDescent="0.35">
      <c r="A3" s="465" t="s">
        <v>30</v>
      </c>
      <c r="B3" s="467" t="s">
        <v>202</v>
      </c>
      <c r="C3" s="468"/>
      <c r="D3" s="468"/>
      <c r="E3" s="105" t="s">
        <v>201</v>
      </c>
      <c r="F3" s="474" t="s">
        <v>216</v>
      </c>
      <c r="G3" s="469" t="s">
        <v>203</v>
      </c>
      <c r="H3" s="469"/>
      <c r="I3" s="462"/>
      <c r="J3" s="463"/>
      <c r="K3" s="464" t="s">
        <v>205</v>
      </c>
      <c r="L3" s="475" t="s">
        <v>217</v>
      </c>
      <c r="M3" s="470" t="s">
        <v>218</v>
      </c>
      <c r="N3" s="461" t="s">
        <v>206</v>
      </c>
      <c r="O3" s="464" t="s">
        <v>200</v>
      </c>
      <c r="P3" s="473" t="s">
        <v>208</v>
      </c>
      <c r="Q3" s="470" t="s">
        <v>219</v>
      </c>
      <c r="R3" s="470" t="s">
        <v>220</v>
      </c>
      <c r="S3" s="461" t="s">
        <v>199</v>
      </c>
    </row>
    <row r="4" spans="1:27" ht="30.65" customHeight="1" x14ac:dyDescent="0.35">
      <c r="A4" s="466"/>
      <c r="B4" s="23" t="s">
        <v>18</v>
      </c>
      <c r="C4" s="24" t="s">
        <v>17</v>
      </c>
      <c r="D4" s="28" t="s">
        <v>3</v>
      </c>
      <c r="E4" s="100" t="s">
        <v>64</v>
      </c>
      <c r="F4" s="474"/>
      <c r="G4" s="99" t="s">
        <v>64</v>
      </c>
      <c r="H4" s="80" t="s">
        <v>65</v>
      </c>
      <c r="I4" s="81" t="s">
        <v>64</v>
      </c>
      <c r="J4" s="148" t="s">
        <v>65</v>
      </c>
      <c r="K4" s="464"/>
      <c r="L4" s="475"/>
      <c r="M4" s="470"/>
      <c r="N4" s="461"/>
      <c r="O4" s="464"/>
      <c r="P4" s="473"/>
      <c r="Q4" s="470"/>
      <c r="R4" s="470"/>
      <c r="S4" s="461"/>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A339" s="63">
        <v>44226</v>
      </c>
      <c r="B339" s="459">
        <v>1384816</v>
      </c>
      <c r="C339" s="459">
        <v>178682</v>
      </c>
      <c r="D339" s="460">
        <v>1563498</v>
      </c>
      <c r="E339" s="458">
        <v>994</v>
      </c>
      <c r="F339" s="400">
        <f t="shared" si="720"/>
        <v>0.174569722514928</v>
      </c>
      <c r="G339" s="459">
        <v>11504</v>
      </c>
      <c r="H339" s="459">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35">
      <c r="A340" s="63">
        <v>44227</v>
      </c>
      <c r="B340" s="459">
        <v>1388302</v>
      </c>
      <c r="C340" s="459">
        <v>179685</v>
      </c>
      <c r="D340" s="460">
        <v>1567987</v>
      </c>
      <c r="E340" s="458">
        <v>1003</v>
      </c>
      <c r="F340" s="400">
        <f t="shared" si="720"/>
        <v>0.22343506348852751</v>
      </c>
      <c r="G340" s="459">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35">
      <c r="A341" s="63">
        <v>44228</v>
      </c>
      <c r="B341" s="459">
        <v>1391280</v>
      </c>
      <c r="C341" s="459">
        <v>180533</v>
      </c>
      <c r="D341" s="460">
        <v>1571813</v>
      </c>
      <c r="E341" s="458">
        <v>848</v>
      </c>
      <c r="F341" s="400">
        <f t="shared" ref="F341:F342" si="736">E341/(D341-D340)</f>
        <v>0.22164140094093049</v>
      </c>
      <c r="G341" s="459">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35">
      <c r="A342" s="63">
        <v>44229</v>
      </c>
      <c r="B342" s="459">
        <v>1393929</v>
      </c>
      <c r="C342" s="459">
        <v>181291</v>
      </c>
      <c r="D342" s="460">
        <v>1575220</v>
      </c>
      <c r="E342" s="458">
        <v>758</v>
      </c>
      <c r="F342" s="400">
        <f t="shared" si="736"/>
        <v>0.22248312298209569</v>
      </c>
      <c r="G342" s="459">
        <v>8341</v>
      </c>
      <c r="H342" s="44">
        <v>1584161</v>
      </c>
      <c r="I342" s="49">
        <v>4390</v>
      </c>
      <c r="J342" s="75">
        <v>2484243</v>
      </c>
      <c r="K342" s="414">
        <f t="shared" si="737"/>
        <v>12731</v>
      </c>
      <c r="L342" s="421">
        <v>937</v>
      </c>
      <c r="M342" s="406">
        <f t="shared" ref="M342" si="745">L342/K342</f>
        <v>7.359987432251984E-2</v>
      </c>
      <c r="N342" s="91">
        <f t="shared" ref="N342" si="746">D342-D335</f>
        <v>34657</v>
      </c>
      <c r="O342" s="91">
        <f t="shared" ref="O342" si="747">SUM(E336:E342)</f>
        <v>7289</v>
      </c>
      <c r="P342" s="153">
        <f t="shared" ref="P342" si="748">SUM(K336:K342)</f>
        <v>135297</v>
      </c>
      <c r="Q342" s="153">
        <f t="shared" ref="Q342" si="749">SUM(L336:L342)</f>
        <v>8736</v>
      </c>
      <c r="R342" s="408">
        <f t="shared" ref="R342" si="750">Q342/P342</f>
        <v>6.4569059180913102E-2</v>
      </c>
      <c r="S342" s="92">
        <f t="shared" ref="S342" si="751">P342/5463.3</f>
        <v>24.764702652243148</v>
      </c>
    </row>
    <row r="343" spans="1:19" x14ac:dyDescent="0.35">
      <c r="B343" s="44"/>
      <c r="C343" s="44"/>
      <c r="D343" s="44"/>
      <c r="E343" s="44"/>
      <c r="F343" s="44"/>
      <c r="G343" s="44"/>
      <c r="H343" s="44"/>
      <c r="I343" s="44"/>
      <c r="J343" s="44"/>
      <c r="K343" s="44"/>
      <c r="L343" s="44"/>
      <c r="M343" s="44"/>
      <c r="N343" s="44"/>
      <c r="O343" s="44"/>
      <c r="P343" s="44"/>
      <c r="Q343" s="44"/>
      <c r="R343"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V30" sqref="V30"/>
    </sheetView>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2021-02-02T11:11:03Z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vA46424831</value>
    </field>
    <field name="Objective-Version">
      <value order="0">117.4</value>
    </field>
    <field name="Objective-VersionNumber">
      <value order="0">873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2021-02-02T13:16:04Z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2021-02-02T11:11:03Z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vA46424831</vt:lpwstr>
  </property>
  <property fmtid="{D5CDD505-2E9C-101B-9397-08002B2CF9AE}" pid="16" name="Objective-Version">
    <vt:lpwstr>117.4</vt:lpwstr>
  </property>
  <property fmtid="{D5CDD505-2E9C-101B-9397-08002B2CF9AE}" pid="17" name="Objective-VersionNumber">
    <vt:r8>873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